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drawings/drawing7.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drawings/drawing8.xml" ContentType="application/vnd.openxmlformats-officedocument.drawing+xml"/>
  <Override PartName="/xl/tables/table11.xml" ContentType="application/vnd.openxmlformats-officedocument.spreadsheetml.table+xml"/>
  <Override PartName="/xl/drawings/drawing9.xml" ContentType="application/vnd.openxmlformats-officedocument.drawing+xml"/>
  <Override PartName="/xl/tables/table12.xml" ContentType="application/vnd.openxmlformats-officedocument.spreadsheetml.table+xml"/>
  <Override PartName="/xl/drawings/drawing10.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drawings/drawing11.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15.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chart4.xml" ContentType="application/vnd.openxmlformats-officedocument.drawingml.chart+xml"/>
  <Override PartName="/xl/drawings/drawing1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ЭтаКнига" hidePivotFieldList="1" defaultThemeVersion="153222"/>
  <mc:AlternateContent xmlns:mc="http://schemas.openxmlformats.org/markup-compatibility/2006">
    <mc:Choice Requires="x15">
      <x15ac:absPath xmlns:x15ac="http://schemas.microsoft.com/office/spreadsheetml/2010/11/ac" url="\\sib.evraz.com\pub\ZSMK\DUP\DUP_DP\Dashboard\"/>
    </mc:Choice>
  </mc:AlternateContent>
  <bookViews>
    <workbookView xWindow="0" yWindow="0" windowWidth="38400" windowHeight="17100" tabRatio="875" activeTab="8"/>
  </bookViews>
  <sheets>
    <sheet name="Проект" sheetId="5" r:id="rId1"/>
    <sheet name="Состояние ОТиПБ" sheetId="6" r:id="rId2"/>
    <sheet name="Целевые показатели" sheetId="7" r:id="rId3"/>
    <sheet name="Причины отклонений" sheetId="9" r:id="rId4"/>
    <sheet name="Проблемные вопросы" sheetId="1" r:id="rId5"/>
    <sheet name="Ключевые риски" sheetId="39" r:id="rId6"/>
    <sheet name="S-кривые освоен. и финанс." sheetId="11" r:id="rId7"/>
    <sheet name="Мобилизация подрядчика " sheetId="35" r:id="rId8"/>
    <sheet name="Статус по ПИР " sheetId="41" r:id="rId9"/>
    <sheet name="Статус МТО " sheetId="38" r:id="rId10"/>
    <sheet name="Бридж " sheetId="33" r:id="rId11"/>
    <sheet name="Вопросы требующие внимания" sheetId="16" r:id="rId12"/>
    <sheet name="Для рисков" sheetId="17" r:id="rId13"/>
    <sheet name="ФинОсв_утв.ИК 04.2021" sheetId="25" r:id="rId14"/>
    <sheet name="ФинОсв_факт_прогноз" sheetId="26" r:id="rId15"/>
    <sheet name="S-фин.$" sheetId="27" r:id="rId16"/>
    <sheet name="S-Осв $" sheetId="28" r:id="rId17"/>
    <sheet name="ФинОсв_утв_на год" sheetId="24"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s>
  <definedNames>
    <definedName name="_____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a1" localSheetId="5" hidden="1">{"mgmt forecast",#N/A,FALSE,"Mgmt Forecast";"dcf table",#N/A,FALSE,"Mgmt Forecast";"sensitivity",#N/A,FALSE,"Mgmt Forecast";"table inputs",#N/A,FALSE,"Mgmt Forecast";"calculations",#N/A,FALSE,"Mgmt Forecast"}</definedName>
    <definedName name="____________a1" localSheetId="9" hidden="1">{"mgmt forecast",#N/A,FALSE,"Mgmt Forecast";"dcf table",#N/A,FALSE,"Mgmt Forecast";"sensitivity",#N/A,FALSE,"Mgmt Forecast";"table inputs",#N/A,FALSE,"Mgmt Forecast";"calculations",#N/A,FALSE,"Mgmt Forecast"}</definedName>
    <definedName name="____________a1" localSheetId="13" hidden="1">{"mgmt forecast",#N/A,FALSE,"Mgmt Forecast";"dcf table",#N/A,FALSE,"Mgmt Forecast";"sensitivity",#N/A,FALSE,"Mgmt Forecast";"table inputs",#N/A,FALSE,"Mgmt Forecast";"calculations",#N/A,FALSE,"Mgmt Forecast"}</definedName>
    <definedName name="____________a1" localSheetId="17" hidden="1">{"mgmt forecast",#N/A,FALSE,"Mgmt Forecast";"dcf table",#N/A,FALSE,"Mgmt Forecast";"sensitivity",#N/A,FALSE,"Mgmt Forecast";"table inputs",#N/A,FALSE,"Mgmt Forecast";"calculations",#N/A,FALSE,"Mgmt Forecast"}</definedName>
    <definedName name="____________a1" localSheetId="14" hidden="1">{"mgmt forecast",#N/A,FALSE,"Mgmt Forecast";"dcf table",#N/A,FALSE,"Mgmt Forecast";"sensitivity",#N/A,FALSE,"Mgmt Forecast";"table inputs",#N/A,FALSE,"Mgmt Forecast";"calculations",#N/A,FALSE,"Mgmt Forecast"}</definedName>
    <definedName name="____________a1" hidden="1">{"mgmt forecast",#N/A,FALSE,"Mgmt Forecast";"dcf table",#N/A,FALSE,"Mgmt Forecast";"sensitivity",#N/A,FALSE,"Mgmt Forecast";"table inputs",#N/A,FALSE,"Mgmt Forecast";"calculations",#N/A,FALSE,"Mgmt Forecast"}</definedName>
    <definedName name="____________a2" localSheetId="5" hidden="1">{"mgmt forecast",#N/A,FALSE,"Mgmt Forecast";"dcf table",#N/A,FALSE,"Mgmt Forecast";"sensitivity",#N/A,FALSE,"Mgmt Forecast";"table inputs",#N/A,FALSE,"Mgmt Forecast";"calculations",#N/A,FALSE,"Mgmt Forecast"}</definedName>
    <definedName name="____________a2" localSheetId="9" hidden="1">{"mgmt forecast",#N/A,FALSE,"Mgmt Forecast";"dcf table",#N/A,FALSE,"Mgmt Forecast";"sensitivity",#N/A,FALSE,"Mgmt Forecast";"table inputs",#N/A,FALSE,"Mgmt Forecast";"calculations",#N/A,FALSE,"Mgmt Forecast"}</definedName>
    <definedName name="____________a2" localSheetId="13" hidden="1">{"mgmt forecast",#N/A,FALSE,"Mgmt Forecast";"dcf table",#N/A,FALSE,"Mgmt Forecast";"sensitivity",#N/A,FALSE,"Mgmt Forecast";"table inputs",#N/A,FALSE,"Mgmt Forecast";"calculations",#N/A,FALSE,"Mgmt Forecast"}</definedName>
    <definedName name="____________a2" localSheetId="17" hidden="1">{"mgmt forecast",#N/A,FALSE,"Mgmt Forecast";"dcf table",#N/A,FALSE,"Mgmt Forecast";"sensitivity",#N/A,FALSE,"Mgmt Forecast";"table inputs",#N/A,FALSE,"Mgmt Forecast";"calculations",#N/A,FALSE,"Mgmt Forecast"}</definedName>
    <definedName name="____________a2" localSheetId="14" hidden="1">{"mgmt forecast",#N/A,FALSE,"Mgmt Forecast";"dcf table",#N/A,FALSE,"Mgmt Forecast";"sensitivity",#N/A,FALSE,"Mgmt Forecast";"table inputs",#N/A,FALSE,"Mgmt Forecast";"calculations",#N/A,FALSE,"Mgmt Forecast"}</definedName>
    <definedName name="____________a2" hidden="1">{"mgmt forecast",#N/A,FALSE,"Mgmt Forecast";"dcf table",#N/A,FALSE,"Mgmt Forecast";"sensitivity",#N/A,FALSE,"Mgmt Forecast";"table inputs",#N/A,FALSE,"Mgmt Forecast";"calculations",#N/A,FALSE,"Mgmt Forecast"}</definedName>
    <definedName name="_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_y6" localSheetId="5" hidden="1">{#N/A,#N/A,FALSE,"ORIX CSC"}</definedName>
    <definedName name="____________y6" localSheetId="9" hidden="1">{#N/A,#N/A,FALSE,"ORIX CSC"}</definedName>
    <definedName name="____________y6" localSheetId="13" hidden="1">{#N/A,#N/A,FALSE,"ORIX CSC"}</definedName>
    <definedName name="____________y6" localSheetId="17" hidden="1">{#N/A,#N/A,FALSE,"ORIX CSC"}</definedName>
    <definedName name="____________y6" localSheetId="14" hidden="1">{#N/A,#N/A,FALSE,"ORIX CSC"}</definedName>
    <definedName name="____________y6" hidden="1">{#N/A,#N/A,FALSE,"ORIX CSC"}</definedName>
    <definedName name="___________a1" localSheetId="5" hidden="1">{"mgmt forecast",#N/A,FALSE,"Mgmt Forecast";"dcf table",#N/A,FALSE,"Mgmt Forecast";"sensitivity",#N/A,FALSE,"Mgmt Forecast";"table inputs",#N/A,FALSE,"Mgmt Forecast";"calculations",#N/A,FALSE,"Mgmt Forecast"}</definedName>
    <definedName name="___________a1" localSheetId="9" hidden="1">{"mgmt forecast",#N/A,FALSE,"Mgmt Forecast";"dcf table",#N/A,FALSE,"Mgmt Forecast";"sensitivity",#N/A,FALSE,"Mgmt Forecast";"table inputs",#N/A,FALSE,"Mgmt Forecast";"calculations",#N/A,FALSE,"Mgmt Forecast"}</definedName>
    <definedName name="___________a1" localSheetId="13" hidden="1">{"mgmt forecast",#N/A,FALSE,"Mgmt Forecast";"dcf table",#N/A,FALSE,"Mgmt Forecast";"sensitivity",#N/A,FALSE,"Mgmt Forecast";"table inputs",#N/A,FALSE,"Mgmt Forecast";"calculations",#N/A,FALSE,"Mgmt Forecast"}</definedName>
    <definedName name="___________a1" localSheetId="17" hidden="1">{"mgmt forecast",#N/A,FALSE,"Mgmt Forecast";"dcf table",#N/A,FALSE,"Mgmt Forecast";"sensitivity",#N/A,FALSE,"Mgmt Forecast";"table inputs",#N/A,FALSE,"Mgmt Forecast";"calculations",#N/A,FALSE,"Mgmt Forecast"}</definedName>
    <definedName name="___________a1" localSheetId="14" hidden="1">{"mgmt forecast",#N/A,FALSE,"Mgmt Forecast";"dcf table",#N/A,FALSE,"Mgmt Forecast";"sensitivity",#N/A,FALSE,"Mgmt Forecast";"table inputs",#N/A,FALSE,"Mgmt Forecast";"calculations",#N/A,FALSE,"Mgmt Forecast"}</definedName>
    <definedName name="___________a1" hidden="1">{"mgmt forecast",#N/A,FALSE,"Mgmt Forecast";"dcf table",#N/A,FALSE,"Mgmt Forecast";"sensitivity",#N/A,FALSE,"Mgmt Forecast";"table inputs",#N/A,FALSE,"Mgmt Forecast";"calculations",#N/A,FALSE,"Mgmt Forecast"}</definedName>
    <definedName name="___________a2" localSheetId="5" hidden="1">{"mgmt forecast",#N/A,FALSE,"Mgmt Forecast";"dcf table",#N/A,FALSE,"Mgmt Forecast";"sensitivity",#N/A,FALSE,"Mgmt Forecast";"table inputs",#N/A,FALSE,"Mgmt Forecast";"calculations",#N/A,FALSE,"Mgmt Forecast"}</definedName>
    <definedName name="___________a2" localSheetId="9" hidden="1">{"mgmt forecast",#N/A,FALSE,"Mgmt Forecast";"dcf table",#N/A,FALSE,"Mgmt Forecast";"sensitivity",#N/A,FALSE,"Mgmt Forecast";"table inputs",#N/A,FALSE,"Mgmt Forecast";"calculations",#N/A,FALSE,"Mgmt Forecast"}</definedName>
    <definedName name="___________a2" localSheetId="13" hidden="1">{"mgmt forecast",#N/A,FALSE,"Mgmt Forecast";"dcf table",#N/A,FALSE,"Mgmt Forecast";"sensitivity",#N/A,FALSE,"Mgmt Forecast";"table inputs",#N/A,FALSE,"Mgmt Forecast";"calculations",#N/A,FALSE,"Mgmt Forecast"}</definedName>
    <definedName name="___________a2" localSheetId="17" hidden="1">{"mgmt forecast",#N/A,FALSE,"Mgmt Forecast";"dcf table",#N/A,FALSE,"Mgmt Forecast";"sensitivity",#N/A,FALSE,"Mgmt Forecast";"table inputs",#N/A,FALSE,"Mgmt Forecast";"calculations",#N/A,FALSE,"Mgmt Forecast"}</definedName>
    <definedName name="___________a2" localSheetId="14" hidden="1">{"mgmt forecast",#N/A,FALSE,"Mgmt Forecast";"dcf table",#N/A,FALSE,"Mgmt Forecast";"sensitivity",#N/A,FALSE,"Mgmt Forecast";"table inputs",#N/A,FALSE,"Mgmt Forecast";"calculations",#N/A,FALSE,"Mgmt Forecast"}</definedName>
    <definedName name="___________a2" hidden="1">{"mgmt forecast",#N/A,FALSE,"Mgmt Forecast";"dcf table",#N/A,FALSE,"Mgmt Forecast";"sensitivity",#N/A,FALSE,"Mgmt Forecast";"table inputs",#N/A,FALSE,"Mgmt Forecast";"calculations",#N/A,FALSE,"Mgmt Forecast"}</definedName>
    <definedName name="_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_y6" localSheetId="5" hidden="1">{#N/A,#N/A,FALSE,"ORIX CSC"}</definedName>
    <definedName name="___________y6" localSheetId="9" hidden="1">{#N/A,#N/A,FALSE,"ORIX CSC"}</definedName>
    <definedName name="___________y6" localSheetId="13" hidden="1">{#N/A,#N/A,FALSE,"ORIX CSC"}</definedName>
    <definedName name="___________y6" localSheetId="17" hidden="1">{#N/A,#N/A,FALSE,"ORIX CSC"}</definedName>
    <definedName name="___________y6" localSheetId="14" hidden="1">{#N/A,#N/A,FALSE,"ORIX CSC"}</definedName>
    <definedName name="___________y6" hidden="1">{#N/A,#N/A,FALSE,"ORIX CSC"}</definedName>
    <definedName name="__________a1" localSheetId="5" hidden="1">{"mgmt forecast",#N/A,FALSE,"Mgmt Forecast";"dcf table",#N/A,FALSE,"Mgmt Forecast";"sensitivity",#N/A,FALSE,"Mgmt Forecast";"table inputs",#N/A,FALSE,"Mgmt Forecast";"calculations",#N/A,FALSE,"Mgmt Forecast"}</definedName>
    <definedName name="__________a1" localSheetId="9" hidden="1">{"mgmt forecast",#N/A,FALSE,"Mgmt Forecast";"dcf table",#N/A,FALSE,"Mgmt Forecast";"sensitivity",#N/A,FALSE,"Mgmt Forecast";"table inputs",#N/A,FALSE,"Mgmt Forecast";"calculations",#N/A,FALSE,"Mgmt Forecast"}</definedName>
    <definedName name="__________a1" localSheetId="13" hidden="1">{"mgmt forecast",#N/A,FALSE,"Mgmt Forecast";"dcf table",#N/A,FALSE,"Mgmt Forecast";"sensitivity",#N/A,FALSE,"Mgmt Forecast";"table inputs",#N/A,FALSE,"Mgmt Forecast";"calculations",#N/A,FALSE,"Mgmt Forecast"}</definedName>
    <definedName name="__________a1" localSheetId="17" hidden="1">{"mgmt forecast",#N/A,FALSE,"Mgmt Forecast";"dcf table",#N/A,FALSE,"Mgmt Forecast";"sensitivity",#N/A,FALSE,"Mgmt Forecast";"table inputs",#N/A,FALSE,"Mgmt Forecast";"calculations",#N/A,FALSE,"Mgmt Forecast"}</definedName>
    <definedName name="__________a1" localSheetId="14" hidden="1">{"mgmt forecast",#N/A,FALSE,"Mgmt Forecast";"dcf table",#N/A,FALSE,"Mgmt Forecast";"sensitivity",#N/A,FALSE,"Mgmt Forecast";"table inputs",#N/A,FALSE,"Mgmt Forecast";"calculations",#N/A,FALSE,"Mgmt Forecast"}</definedName>
    <definedName name="__________a1" hidden="1">{"mgmt forecast",#N/A,FALSE,"Mgmt Forecast";"dcf table",#N/A,FALSE,"Mgmt Forecast";"sensitivity",#N/A,FALSE,"Mgmt Forecast";"table inputs",#N/A,FALSE,"Mgmt Forecast";"calculations",#N/A,FALSE,"Mgmt Forecast"}</definedName>
    <definedName name="__________a2" localSheetId="5" hidden="1">{"mgmt forecast",#N/A,FALSE,"Mgmt Forecast";"dcf table",#N/A,FALSE,"Mgmt Forecast";"sensitivity",#N/A,FALSE,"Mgmt Forecast";"table inputs",#N/A,FALSE,"Mgmt Forecast";"calculations",#N/A,FALSE,"Mgmt Forecast"}</definedName>
    <definedName name="__________a2" localSheetId="9" hidden="1">{"mgmt forecast",#N/A,FALSE,"Mgmt Forecast";"dcf table",#N/A,FALSE,"Mgmt Forecast";"sensitivity",#N/A,FALSE,"Mgmt Forecast";"table inputs",#N/A,FALSE,"Mgmt Forecast";"calculations",#N/A,FALSE,"Mgmt Forecast"}</definedName>
    <definedName name="__________a2" localSheetId="13" hidden="1">{"mgmt forecast",#N/A,FALSE,"Mgmt Forecast";"dcf table",#N/A,FALSE,"Mgmt Forecast";"sensitivity",#N/A,FALSE,"Mgmt Forecast";"table inputs",#N/A,FALSE,"Mgmt Forecast";"calculations",#N/A,FALSE,"Mgmt Forecast"}</definedName>
    <definedName name="__________a2" localSheetId="17" hidden="1">{"mgmt forecast",#N/A,FALSE,"Mgmt Forecast";"dcf table",#N/A,FALSE,"Mgmt Forecast";"sensitivity",#N/A,FALSE,"Mgmt Forecast";"table inputs",#N/A,FALSE,"Mgmt Forecast";"calculations",#N/A,FALSE,"Mgmt Forecast"}</definedName>
    <definedName name="__________a2" localSheetId="14" hidden="1">{"mgmt forecast",#N/A,FALSE,"Mgmt Forecast";"dcf table",#N/A,FALSE,"Mgmt Forecast";"sensitivity",#N/A,FALSE,"Mgmt Forecast";"table inputs",#N/A,FALSE,"Mgmt Forecast";"calculations",#N/A,FALSE,"Mgmt Forecast"}</definedName>
    <definedName name="__________a2" hidden="1">{"mgmt forecast",#N/A,FALSE,"Mgmt Forecast";"dcf table",#N/A,FALSE,"Mgmt Forecast";"sensitivity",#N/A,FALSE,"Mgmt Forecast";"table inputs",#N/A,FALSE,"Mgmt Forecast";"calculations",#N/A,FALSE,"Mgmt Forecast"}</definedName>
    <definedName name="_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_y6" localSheetId="5" hidden="1">{#N/A,#N/A,FALSE,"ORIX CSC"}</definedName>
    <definedName name="__________y6" localSheetId="9" hidden="1">{#N/A,#N/A,FALSE,"ORIX CSC"}</definedName>
    <definedName name="__________y6" localSheetId="13" hidden="1">{#N/A,#N/A,FALSE,"ORIX CSC"}</definedName>
    <definedName name="__________y6" localSheetId="17" hidden="1">{#N/A,#N/A,FALSE,"ORIX CSC"}</definedName>
    <definedName name="__________y6" localSheetId="14" hidden="1">{#N/A,#N/A,FALSE,"ORIX CSC"}</definedName>
    <definedName name="__________y6" hidden="1">{#N/A,#N/A,FALSE,"ORIX CSC"}</definedName>
    <definedName name="_________a1" localSheetId="5" hidden="1">{"mgmt forecast",#N/A,FALSE,"Mgmt Forecast";"dcf table",#N/A,FALSE,"Mgmt Forecast";"sensitivity",#N/A,FALSE,"Mgmt Forecast";"table inputs",#N/A,FALSE,"Mgmt Forecast";"calculations",#N/A,FALSE,"Mgmt Forecast"}</definedName>
    <definedName name="_________a1" localSheetId="9" hidden="1">{"mgmt forecast",#N/A,FALSE,"Mgmt Forecast";"dcf table",#N/A,FALSE,"Mgmt Forecast";"sensitivity",#N/A,FALSE,"Mgmt Forecast";"table inputs",#N/A,FALSE,"Mgmt Forecast";"calculations",#N/A,FALSE,"Mgmt Forecast"}</definedName>
    <definedName name="_________a1" localSheetId="13" hidden="1">{"mgmt forecast",#N/A,FALSE,"Mgmt Forecast";"dcf table",#N/A,FALSE,"Mgmt Forecast";"sensitivity",#N/A,FALSE,"Mgmt Forecast";"table inputs",#N/A,FALSE,"Mgmt Forecast";"calculations",#N/A,FALSE,"Mgmt Forecast"}</definedName>
    <definedName name="_________a1" localSheetId="17" hidden="1">{"mgmt forecast",#N/A,FALSE,"Mgmt Forecast";"dcf table",#N/A,FALSE,"Mgmt Forecast";"sensitivity",#N/A,FALSE,"Mgmt Forecast";"table inputs",#N/A,FALSE,"Mgmt Forecast";"calculations",#N/A,FALSE,"Mgmt Forecast"}</definedName>
    <definedName name="_________a1" localSheetId="14" hidden="1">{"mgmt forecast",#N/A,FALSE,"Mgmt Forecast";"dcf table",#N/A,FALSE,"Mgmt Forecast";"sensitivity",#N/A,FALSE,"Mgmt Forecast";"table inputs",#N/A,FALSE,"Mgmt Forecast";"calculations",#N/A,FALSE,"Mgmt Forecast"}</definedName>
    <definedName name="_________a1" hidden="1">{"mgmt forecast",#N/A,FALSE,"Mgmt Forecast";"dcf table",#N/A,FALSE,"Mgmt Forecast";"sensitivity",#N/A,FALSE,"Mgmt Forecast";"table inputs",#N/A,FALSE,"Mgmt Forecast";"calculations",#N/A,FALSE,"Mgmt Forecast"}</definedName>
    <definedName name="_________a2" localSheetId="5" hidden="1">{"mgmt forecast",#N/A,FALSE,"Mgmt Forecast";"dcf table",#N/A,FALSE,"Mgmt Forecast";"sensitivity",#N/A,FALSE,"Mgmt Forecast";"table inputs",#N/A,FALSE,"Mgmt Forecast";"calculations",#N/A,FALSE,"Mgmt Forecast"}</definedName>
    <definedName name="_________a2" localSheetId="9" hidden="1">{"mgmt forecast",#N/A,FALSE,"Mgmt Forecast";"dcf table",#N/A,FALSE,"Mgmt Forecast";"sensitivity",#N/A,FALSE,"Mgmt Forecast";"table inputs",#N/A,FALSE,"Mgmt Forecast";"calculations",#N/A,FALSE,"Mgmt Forecast"}</definedName>
    <definedName name="_________a2" localSheetId="13" hidden="1">{"mgmt forecast",#N/A,FALSE,"Mgmt Forecast";"dcf table",#N/A,FALSE,"Mgmt Forecast";"sensitivity",#N/A,FALSE,"Mgmt Forecast";"table inputs",#N/A,FALSE,"Mgmt Forecast";"calculations",#N/A,FALSE,"Mgmt Forecast"}</definedName>
    <definedName name="_________a2" localSheetId="17" hidden="1">{"mgmt forecast",#N/A,FALSE,"Mgmt Forecast";"dcf table",#N/A,FALSE,"Mgmt Forecast";"sensitivity",#N/A,FALSE,"Mgmt Forecast";"table inputs",#N/A,FALSE,"Mgmt Forecast";"calculations",#N/A,FALSE,"Mgmt Forecast"}</definedName>
    <definedName name="_________a2" localSheetId="14" hidden="1">{"mgmt forecast",#N/A,FALSE,"Mgmt Forecast";"dcf table",#N/A,FALSE,"Mgmt Forecast";"sensitivity",#N/A,FALSE,"Mgmt Forecast";"table inputs",#N/A,FALSE,"Mgmt Forecast";"calculations",#N/A,FALSE,"Mgmt Forecast"}</definedName>
    <definedName name="_________a2" hidden="1">{"mgmt forecast",#N/A,FALSE,"Mgmt Forecast";"dcf table",#N/A,FALSE,"Mgmt Forecast";"sensitivity",#N/A,FALSE,"Mgmt Forecast";"table inputs",#N/A,FALSE,"Mgmt Forecast";"calculations",#N/A,FALSE,"Mgmt Forecast"}</definedName>
    <definedName name="_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_y6" localSheetId="5" hidden="1">{#N/A,#N/A,FALSE,"ORIX CSC"}</definedName>
    <definedName name="_________y6" localSheetId="9" hidden="1">{#N/A,#N/A,FALSE,"ORIX CSC"}</definedName>
    <definedName name="_________y6" localSheetId="13" hidden="1">{#N/A,#N/A,FALSE,"ORIX CSC"}</definedName>
    <definedName name="_________y6" localSheetId="17" hidden="1">{#N/A,#N/A,FALSE,"ORIX CSC"}</definedName>
    <definedName name="_________y6" localSheetId="14" hidden="1">{#N/A,#N/A,FALSE,"ORIX CSC"}</definedName>
    <definedName name="_________y6" hidden="1">{#N/A,#N/A,FALSE,"ORIX CSC"}</definedName>
    <definedName name="________a1" localSheetId="5" hidden="1">{"mgmt forecast",#N/A,FALSE,"Mgmt Forecast";"dcf table",#N/A,FALSE,"Mgmt Forecast";"sensitivity",#N/A,FALSE,"Mgmt Forecast";"table inputs",#N/A,FALSE,"Mgmt Forecast";"calculations",#N/A,FALSE,"Mgmt Forecast"}</definedName>
    <definedName name="________a1" localSheetId="9" hidden="1">{"mgmt forecast",#N/A,FALSE,"Mgmt Forecast";"dcf table",#N/A,FALSE,"Mgmt Forecast";"sensitivity",#N/A,FALSE,"Mgmt Forecast";"table inputs",#N/A,FALSE,"Mgmt Forecast";"calculations",#N/A,FALSE,"Mgmt Forecast"}</definedName>
    <definedName name="________a1" localSheetId="13" hidden="1">{"mgmt forecast",#N/A,FALSE,"Mgmt Forecast";"dcf table",#N/A,FALSE,"Mgmt Forecast";"sensitivity",#N/A,FALSE,"Mgmt Forecast";"table inputs",#N/A,FALSE,"Mgmt Forecast";"calculations",#N/A,FALSE,"Mgmt Forecast"}</definedName>
    <definedName name="________a1" localSheetId="17" hidden="1">{"mgmt forecast",#N/A,FALSE,"Mgmt Forecast";"dcf table",#N/A,FALSE,"Mgmt Forecast";"sensitivity",#N/A,FALSE,"Mgmt Forecast";"table inputs",#N/A,FALSE,"Mgmt Forecast";"calculations",#N/A,FALSE,"Mgmt Forecast"}</definedName>
    <definedName name="________a1" localSheetId="14" hidden="1">{"mgmt forecast",#N/A,FALSE,"Mgmt Forecast";"dcf table",#N/A,FALSE,"Mgmt Forecast";"sensitivity",#N/A,FALSE,"Mgmt Forecast";"table inputs",#N/A,FALSE,"Mgmt Forecast";"calculations",#N/A,FALSE,"Mgmt Forecast"}</definedName>
    <definedName name="________a1" hidden="1">{"mgmt forecast",#N/A,FALSE,"Mgmt Forecast";"dcf table",#N/A,FALSE,"Mgmt Forecast";"sensitivity",#N/A,FALSE,"Mgmt Forecast";"table inputs",#N/A,FALSE,"Mgmt Forecast";"calculations",#N/A,FALSE,"Mgmt Forecast"}</definedName>
    <definedName name="________a2" localSheetId="5" hidden="1">{"mgmt forecast",#N/A,FALSE,"Mgmt Forecast";"dcf table",#N/A,FALSE,"Mgmt Forecast";"sensitivity",#N/A,FALSE,"Mgmt Forecast";"table inputs",#N/A,FALSE,"Mgmt Forecast";"calculations",#N/A,FALSE,"Mgmt Forecast"}</definedName>
    <definedName name="________a2" localSheetId="9" hidden="1">{"mgmt forecast",#N/A,FALSE,"Mgmt Forecast";"dcf table",#N/A,FALSE,"Mgmt Forecast";"sensitivity",#N/A,FALSE,"Mgmt Forecast";"table inputs",#N/A,FALSE,"Mgmt Forecast";"calculations",#N/A,FALSE,"Mgmt Forecast"}</definedName>
    <definedName name="________a2" localSheetId="13" hidden="1">{"mgmt forecast",#N/A,FALSE,"Mgmt Forecast";"dcf table",#N/A,FALSE,"Mgmt Forecast";"sensitivity",#N/A,FALSE,"Mgmt Forecast";"table inputs",#N/A,FALSE,"Mgmt Forecast";"calculations",#N/A,FALSE,"Mgmt Forecast"}</definedName>
    <definedName name="________a2" localSheetId="17" hidden="1">{"mgmt forecast",#N/A,FALSE,"Mgmt Forecast";"dcf table",#N/A,FALSE,"Mgmt Forecast";"sensitivity",#N/A,FALSE,"Mgmt Forecast";"table inputs",#N/A,FALSE,"Mgmt Forecast";"calculations",#N/A,FALSE,"Mgmt Forecast"}</definedName>
    <definedName name="________a2" localSheetId="14" hidden="1">{"mgmt forecast",#N/A,FALSE,"Mgmt Forecast";"dcf table",#N/A,FALSE,"Mgmt Forecast";"sensitivity",#N/A,FALSE,"Mgmt Forecast";"table inputs",#N/A,FALSE,"Mgmt Forecast";"calculations",#N/A,FALSE,"Mgmt Forecast"}</definedName>
    <definedName name="________a2" hidden="1">{"mgmt forecast",#N/A,FALSE,"Mgmt Forecast";"dcf table",#N/A,FALSE,"Mgmt Forecast";"sensitivity",#N/A,FALSE,"Mgmt Forecast";"table inputs",#N/A,FALSE,"Mgmt Forecast";"calculations",#N/A,FALSE,"Mgmt Forecast"}</definedName>
    <definedName name="_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_y6" localSheetId="5" hidden="1">{#N/A,#N/A,FALSE,"ORIX CSC"}</definedName>
    <definedName name="________y6" localSheetId="9" hidden="1">{#N/A,#N/A,FALSE,"ORIX CSC"}</definedName>
    <definedName name="________y6" localSheetId="13" hidden="1">{#N/A,#N/A,FALSE,"ORIX CSC"}</definedName>
    <definedName name="________y6" localSheetId="17" hidden="1">{#N/A,#N/A,FALSE,"ORIX CSC"}</definedName>
    <definedName name="________y6" localSheetId="14" hidden="1">{#N/A,#N/A,FALSE,"ORIX CSC"}</definedName>
    <definedName name="________y6" hidden="1">{#N/A,#N/A,FALSE,"ORIX CSC"}</definedName>
    <definedName name="_______a1" localSheetId="5" hidden="1">{"mgmt forecast",#N/A,FALSE,"Mgmt Forecast";"dcf table",#N/A,FALSE,"Mgmt Forecast";"sensitivity",#N/A,FALSE,"Mgmt Forecast";"table inputs",#N/A,FALSE,"Mgmt Forecast";"calculations",#N/A,FALSE,"Mgmt Forecast"}</definedName>
    <definedName name="_______a1" localSheetId="9" hidden="1">{"mgmt forecast",#N/A,FALSE,"Mgmt Forecast";"dcf table",#N/A,FALSE,"Mgmt Forecast";"sensitivity",#N/A,FALSE,"Mgmt Forecast";"table inputs",#N/A,FALSE,"Mgmt Forecast";"calculations",#N/A,FALSE,"Mgmt Forecast"}</definedName>
    <definedName name="_______a1" localSheetId="13" hidden="1">{"mgmt forecast",#N/A,FALSE,"Mgmt Forecast";"dcf table",#N/A,FALSE,"Mgmt Forecast";"sensitivity",#N/A,FALSE,"Mgmt Forecast";"table inputs",#N/A,FALSE,"Mgmt Forecast";"calculations",#N/A,FALSE,"Mgmt Forecast"}</definedName>
    <definedName name="_______a1" localSheetId="17" hidden="1">{"mgmt forecast",#N/A,FALSE,"Mgmt Forecast";"dcf table",#N/A,FALSE,"Mgmt Forecast";"sensitivity",#N/A,FALSE,"Mgmt Forecast";"table inputs",#N/A,FALSE,"Mgmt Forecast";"calculations",#N/A,FALSE,"Mgmt Forecast"}</definedName>
    <definedName name="_______a1" localSheetId="14" hidden="1">{"mgmt forecast",#N/A,FALSE,"Mgmt Forecast";"dcf table",#N/A,FALSE,"Mgmt Forecast";"sensitivity",#N/A,FALSE,"Mgmt Forecast";"table inputs",#N/A,FALSE,"Mgmt Forecast";"calculations",#N/A,FALSE,"Mgmt Forecast"}</definedName>
    <definedName name="_______a1" hidden="1">{"mgmt forecast",#N/A,FALSE,"Mgmt Forecast";"dcf table",#N/A,FALSE,"Mgmt Forecast";"sensitivity",#N/A,FALSE,"Mgmt Forecast";"table inputs",#N/A,FALSE,"Mgmt Forecast";"calculations",#N/A,FALSE,"Mgmt Forecast"}</definedName>
    <definedName name="_______a2" localSheetId="5" hidden="1">{"mgmt forecast",#N/A,FALSE,"Mgmt Forecast";"dcf table",#N/A,FALSE,"Mgmt Forecast";"sensitivity",#N/A,FALSE,"Mgmt Forecast";"table inputs",#N/A,FALSE,"Mgmt Forecast";"calculations",#N/A,FALSE,"Mgmt Forecast"}</definedName>
    <definedName name="_______a2" localSheetId="9" hidden="1">{"mgmt forecast",#N/A,FALSE,"Mgmt Forecast";"dcf table",#N/A,FALSE,"Mgmt Forecast";"sensitivity",#N/A,FALSE,"Mgmt Forecast";"table inputs",#N/A,FALSE,"Mgmt Forecast";"calculations",#N/A,FALSE,"Mgmt Forecast"}</definedName>
    <definedName name="_______a2" localSheetId="13" hidden="1">{"mgmt forecast",#N/A,FALSE,"Mgmt Forecast";"dcf table",#N/A,FALSE,"Mgmt Forecast";"sensitivity",#N/A,FALSE,"Mgmt Forecast";"table inputs",#N/A,FALSE,"Mgmt Forecast";"calculations",#N/A,FALSE,"Mgmt Forecast"}</definedName>
    <definedName name="_______a2" localSheetId="17" hidden="1">{"mgmt forecast",#N/A,FALSE,"Mgmt Forecast";"dcf table",#N/A,FALSE,"Mgmt Forecast";"sensitivity",#N/A,FALSE,"Mgmt Forecast";"table inputs",#N/A,FALSE,"Mgmt Forecast";"calculations",#N/A,FALSE,"Mgmt Forecast"}</definedName>
    <definedName name="_______a2" localSheetId="14" hidden="1">{"mgmt forecast",#N/A,FALSE,"Mgmt Forecast";"dcf table",#N/A,FALSE,"Mgmt Forecast";"sensitivity",#N/A,FALSE,"Mgmt Forecast";"table inputs",#N/A,FALSE,"Mgmt Forecast";"calculations",#N/A,FALSE,"Mgmt Forecast"}</definedName>
    <definedName name="_______a2" hidden="1">{"mgmt forecast",#N/A,FALSE,"Mgmt Forecast";"dcf table",#N/A,FALSE,"Mgmt Forecast";"sensitivity",#N/A,FALSE,"Mgmt Forecast";"table inputs",#N/A,FALSE,"Mgmt Forecast";"calculations",#N/A,FALSE,"Mgmt Forecast"}</definedName>
    <definedName name="_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_y6" localSheetId="5" hidden="1">{#N/A,#N/A,FALSE,"ORIX CSC"}</definedName>
    <definedName name="_______y6" localSheetId="9" hidden="1">{#N/A,#N/A,FALSE,"ORIX CSC"}</definedName>
    <definedName name="_______y6" localSheetId="13" hidden="1">{#N/A,#N/A,FALSE,"ORIX CSC"}</definedName>
    <definedName name="_______y6" localSheetId="17" hidden="1">{#N/A,#N/A,FALSE,"ORIX CSC"}</definedName>
    <definedName name="_______y6" localSheetId="14" hidden="1">{#N/A,#N/A,FALSE,"ORIX CSC"}</definedName>
    <definedName name="_______y6" hidden="1">{#N/A,#N/A,FALSE,"ORIX CSC"}</definedName>
    <definedName name="______a1" localSheetId="5" hidden="1">{"mgmt forecast",#N/A,FALSE,"Mgmt Forecast";"dcf table",#N/A,FALSE,"Mgmt Forecast";"sensitivity",#N/A,FALSE,"Mgmt Forecast";"table inputs",#N/A,FALSE,"Mgmt Forecast";"calculations",#N/A,FALSE,"Mgmt Forecast"}</definedName>
    <definedName name="______a1" localSheetId="9" hidden="1">{"mgmt forecast",#N/A,FALSE,"Mgmt Forecast";"dcf table",#N/A,FALSE,"Mgmt Forecast";"sensitivity",#N/A,FALSE,"Mgmt Forecast";"table inputs",#N/A,FALSE,"Mgmt Forecast";"calculations",#N/A,FALSE,"Mgmt Forecast"}</definedName>
    <definedName name="______a1" localSheetId="13" hidden="1">{"mgmt forecast",#N/A,FALSE,"Mgmt Forecast";"dcf table",#N/A,FALSE,"Mgmt Forecast";"sensitivity",#N/A,FALSE,"Mgmt Forecast";"table inputs",#N/A,FALSE,"Mgmt Forecast";"calculations",#N/A,FALSE,"Mgmt Forecast"}</definedName>
    <definedName name="______a1" localSheetId="17" hidden="1">{"mgmt forecast",#N/A,FALSE,"Mgmt Forecast";"dcf table",#N/A,FALSE,"Mgmt Forecast";"sensitivity",#N/A,FALSE,"Mgmt Forecast";"table inputs",#N/A,FALSE,"Mgmt Forecast";"calculations",#N/A,FALSE,"Mgmt Forecast"}</definedName>
    <definedName name="______a1" localSheetId="14" hidden="1">{"mgmt forecast",#N/A,FALSE,"Mgmt Forecast";"dcf table",#N/A,FALSE,"Mgmt Forecast";"sensitivity",#N/A,FALSE,"Mgmt Forecast";"table inputs",#N/A,FALSE,"Mgmt Forecast";"calculations",#N/A,FALSE,"Mgmt Forecast"}</definedName>
    <definedName name="______a1" hidden="1">{"mgmt forecast",#N/A,FALSE,"Mgmt Forecast";"dcf table",#N/A,FALSE,"Mgmt Forecast";"sensitivity",#N/A,FALSE,"Mgmt Forecast";"table inputs",#N/A,FALSE,"Mgmt Forecast";"calculations",#N/A,FALSE,"Mgmt Forecast"}</definedName>
    <definedName name="______a2" localSheetId="5" hidden="1">{"mgmt forecast",#N/A,FALSE,"Mgmt Forecast";"dcf table",#N/A,FALSE,"Mgmt Forecast";"sensitivity",#N/A,FALSE,"Mgmt Forecast";"table inputs",#N/A,FALSE,"Mgmt Forecast";"calculations",#N/A,FALSE,"Mgmt Forecast"}</definedName>
    <definedName name="______a2" localSheetId="9" hidden="1">{"mgmt forecast",#N/A,FALSE,"Mgmt Forecast";"dcf table",#N/A,FALSE,"Mgmt Forecast";"sensitivity",#N/A,FALSE,"Mgmt Forecast";"table inputs",#N/A,FALSE,"Mgmt Forecast";"calculations",#N/A,FALSE,"Mgmt Forecast"}</definedName>
    <definedName name="______a2" localSheetId="13" hidden="1">{"mgmt forecast",#N/A,FALSE,"Mgmt Forecast";"dcf table",#N/A,FALSE,"Mgmt Forecast";"sensitivity",#N/A,FALSE,"Mgmt Forecast";"table inputs",#N/A,FALSE,"Mgmt Forecast";"calculations",#N/A,FALSE,"Mgmt Forecast"}</definedName>
    <definedName name="______a2" localSheetId="17" hidden="1">{"mgmt forecast",#N/A,FALSE,"Mgmt Forecast";"dcf table",#N/A,FALSE,"Mgmt Forecast";"sensitivity",#N/A,FALSE,"Mgmt Forecast";"table inputs",#N/A,FALSE,"Mgmt Forecast";"calculations",#N/A,FALSE,"Mgmt Forecast"}</definedName>
    <definedName name="______a2" localSheetId="14" hidden="1">{"mgmt forecast",#N/A,FALSE,"Mgmt Forecast";"dcf table",#N/A,FALSE,"Mgmt Forecast";"sensitivity",#N/A,FALSE,"Mgmt Forecast";"table inputs",#N/A,FALSE,"Mgmt Forecast";"calculations",#N/A,FALSE,"Mgmt Forecast"}</definedName>
    <definedName name="______a2" hidden="1">{"mgmt forecast",#N/A,FALSE,"Mgmt Forecast";"dcf table",#N/A,FALSE,"Mgmt Forecast";"sensitivity",#N/A,FALSE,"Mgmt Forecast";"table inputs",#N/A,FALSE,"Mgmt Forecast";"calculations",#N/A,FALSE,"Mgmt Forecast"}</definedName>
    <definedName name="_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_y6" localSheetId="5" hidden="1">{#N/A,#N/A,FALSE,"ORIX CSC"}</definedName>
    <definedName name="______y6" localSheetId="9" hidden="1">{#N/A,#N/A,FALSE,"ORIX CSC"}</definedName>
    <definedName name="______y6" localSheetId="13" hidden="1">{#N/A,#N/A,FALSE,"ORIX CSC"}</definedName>
    <definedName name="______y6" localSheetId="17" hidden="1">{#N/A,#N/A,FALSE,"ORIX CSC"}</definedName>
    <definedName name="______y6" localSheetId="14" hidden="1">{#N/A,#N/A,FALSE,"ORIX CSC"}</definedName>
    <definedName name="______y6" hidden="1">{#N/A,#N/A,FALSE,"ORIX CSC"}</definedName>
    <definedName name="_____a1" localSheetId="5" hidden="1">{"mgmt forecast",#N/A,FALSE,"Mgmt Forecast";"dcf table",#N/A,FALSE,"Mgmt Forecast";"sensitivity",#N/A,FALSE,"Mgmt Forecast";"table inputs",#N/A,FALSE,"Mgmt Forecast";"calculations",#N/A,FALSE,"Mgmt Forecast"}</definedName>
    <definedName name="_____a1" localSheetId="9" hidden="1">{"mgmt forecast",#N/A,FALSE,"Mgmt Forecast";"dcf table",#N/A,FALSE,"Mgmt Forecast";"sensitivity",#N/A,FALSE,"Mgmt Forecast";"table inputs",#N/A,FALSE,"Mgmt Forecast";"calculations",#N/A,FALSE,"Mgmt Forecast"}</definedName>
    <definedName name="_____a1" localSheetId="13" hidden="1">{"mgmt forecast",#N/A,FALSE,"Mgmt Forecast";"dcf table",#N/A,FALSE,"Mgmt Forecast";"sensitivity",#N/A,FALSE,"Mgmt Forecast";"table inputs",#N/A,FALSE,"Mgmt Forecast";"calculations",#N/A,FALSE,"Mgmt Forecast"}</definedName>
    <definedName name="_____a1" localSheetId="17" hidden="1">{"mgmt forecast",#N/A,FALSE,"Mgmt Forecast";"dcf table",#N/A,FALSE,"Mgmt Forecast";"sensitivity",#N/A,FALSE,"Mgmt Forecast";"table inputs",#N/A,FALSE,"Mgmt Forecast";"calculations",#N/A,FALSE,"Mgmt Forecast"}</definedName>
    <definedName name="_____a1" localSheetId="14" hidden="1">{"mgmt forecast",#N/A,FALSE,"Mgmt Forecast";"dcf table",#N/A,FALSE,"Mgmt Forecast";"sensitivity",#N/A,FALSE,"Mgmt Forecast";"table inputs",#N/A,FALSE,"Mgmt Forecast";"calculations",#N/A,FALSE,"Mgmt Forecast"}</definedName>
    <definedName name="_____a1" hidden="1">{"mgmt forecast",#N/A,FALSE,"Mgmt Forecast";"dcf table",#N/A,FALSE,"Mgmt Forecast";"sensitivity",#N/A,FALSE,"Mgmt Forecast";"table inputs",#N/A,FALSE,"Mgmt Forecast";"calculations",#N/A,FALSE,"Mgmt Forecast"}</definedName>
    <definedName name="_____a2" localSheetId="5" hidden="1">{"mgmt forecast",#N/A,FALSE,"Mgmt Forecast";"dcf table",#N/A,FALSE,"Mgmt Forecast";"sensitivity",#N/A,FALSE,"Mgmt Forecast";"table inputs",#N/A,FALSE,"Mgmt Forecast";"calculations",#N/A,FALSE,"Mgmt Forecast"}</definedName>
    <definedName name="_____a2" localSheetId="9" hidden="1">{"mgmt forecast",#N/A,FALSE,"Mgmt Forecast";"dcf table",#N/A,FALSE,"Mgmt Forecast";"sensitivity",#N/A,FALSE,"Mgmt Forecast";"table inputs",#N/A,FALSE,"Mgmt Forecast";"calculations",#N/A,FALSE,"Mgmt Forecast"}</definedName>
    <definedName name="_____a2" localSheetId="13" hidden="1">{"mgmt forecast",#N/A,FALSE,"Mgmt Forecast";"dcf table",#N/A,FALSE,"Mgmt Forecast";"sensitivity",#N/A,FALSE,"Mgmt Forecast";"table inputs",#N/A,FALSE,"Mgmt Forecast";"calculations",#N/A,FALSE,"Mgmt Forecast"}</definedName>
    <definedName name="_____a2" localSheetId="17" hidden="1">{"mgmt forecast",#N/A,FALSE,"Mgmt Forecast";"dcf table",#N/A,FALSE,"Mgmt Forecast";"sensitivity",#N/A,FALSE,"Mgmt Forecast";"table inputs",#N/A,FALSE,"Mgmt Forecast";"calculations",#N/A,FALSE,"Mgmt Forecast"}</definedName>
    <definedName name="_____a2" localSheetId="14" hidden="1">{"mgmt forecast",#N/A,FALSE,"Mgmt Forecast";"dcf table",#N/A,FALSE,"Mgmt Forecast";"sensitivity",#N/A,FALSE,"Mgmt Forecast";"table inputs",#N/A,FALSE,"Mgmt Forecast";"calculations",#N/A,FALSE,"Mgmt Forecast"}</definedName>
    <definedName name="_____a2" hidden="1">{"mgmt forecast",#N/A,FALSE,"Mgmt Forecast";"dcf table",#N/A,FALSE,"Mgmt Forecast";"sensitivity",#N/A,FALSE,"Mgmt Forecast";"table inputs",#N/A,FALSE,"Mgmt Forecast";"calculations",#N/A,FALSE,"Mgmt Forecast"}</definedName>
    <definedName name="_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_y6" localSheetId="5" hidden="1">{#N/A,#N/A,FALSE,"ORIX CSC"}</definedName>
    <definedName name="_____y6" localSheetId="9" hidden="1">{#N/A,#N/A,FALSE,"ORIX CSC"}</definedName>
    <definedName name="_____y6" localSheetId="13" hidden="1">{#N/A,#N/A,FALSE,"ORIX CSC"}</definedName>
    <definedName name="_____y6" localSheetId="17" hidden="1">{#N/A,#N/A,FALSE,"ORIX CSC"}</definedName>
    <definedName name="_____y6" localSheetId="14" hidden="1">{#N/A,#N/A,FALSE,"ORIX CSC"}</definedName>
    <definedName name="_____y6" hidden="1">{#N/A,#N/A,FALSE,"ORIX CSC"}</definedName>
    <definedName name="____a1" localSheetId="5" hidden="1">{"mgmt forecast",#N/A,FALSE,"Mgmt Forecast";"dcf table",#N/A,FALSE,"Mgmt Forecast";"sensitivity",#N/A,FALSE,"Mgmt Forecast";"table inputs",#N/A,FALSE,"Mgmt Forecast";"calculations",#N/A,FALSE,"Mgmt Forecast"}</definedName>
    <definedName name="____a1" localSheetId="9" hidden="1">{"mgmt forecast",#N/A,FALSE,"Mgmt Forecast";"dcf table",#N/A,FALSE,"Mgmt Forecast";"sensitivity",#N/A,FALSE,"Mgmt Forecast";"table inputs",#N/A,FALSE,"Mgmt Forecast";"calculations",#N/A,FALSE,"Mgmt Forecast"}</definedName>
    <definedName name="____a1" localSheetId="13" hidden="1">{"mgmt forecast",#N/A,FALSE,"Mgmt Forecast";"dcf table",#N/A,FALSE,"Mgmt Forecast";"sensitivity",#N/A,FALSE,"Mgmt Forecast";"table inputs",#N/A,FALSE,"Mgmt Forecast";"calculations",#N/A,FALSE,"Mgmt Forecast"}</definedName>
    <definedName name="____a1" localSheetId="17" hidden="1">{"mgmt forecast",#N/A,FALSE,"Mgmt Forecast";"dcf table",#N/A,FALSE,"Mgmt Forecast";"sensitivity",#N/A,FALSE,"Mgmt Forecast";"table inputs",#N/A,FALSE,"Mgmt Forecast";"calculations",#N/A,FALSE,"Mgmt Forecast"}</definedName>
    <definedName name="____a1" localSheetId="14" hidden="1">{"mgmt forecast",#N/A,FALSE,"Mgmt Forecast";"dcf table",#N/A,FALSE,"Mgmt Forecast";"sensitivity",#N/A,FALSE,"Mgmt Forecast";"table inputs",#N/A,FALSE,"Mgmt Forecast";"calculations",#N/A,FALSE,"Mgmt Forecast"}</definedName>
    <definedName name="____a1" hidden="1">{"mgmt forecast",#N/A,FALSE,"Mgmt Forecast";"dcf table",#N/A,FALSE,"Mgmt Forecast";"sensitivity",#N/A,FALSE,"Mgmt Forecast";"table inputs",#N/A,FALSE,"Mgmt Forecast";"calculations",#N/A,FALSE,"Mgmt Forecast"}</definedName>
    <definedName name="____a2" localSheetId="5" hidden="1">{"mgmt forecast",#N/A,FALSE,"Mgmt Forecast";"dcf table",#N/A,FALSE,"Mgmt Forecast";"sensitivity",#N/A,FALSE,"Mgmt Forecast";"table inputs",#N/A,FALSE,"Mgmt Forecast";"calculations",#N/A,FALSE,"Mgmt Forecast"}</definedName>
    <definedName name="____a2" localSheetId="9" hidden="1">{"mgmt forecast",#N/A,FALSE,"Mgmt Forecast";"dcf table",#N/A,FALSE,"Mgmt Forecast";"sensitivity",#N/A,FALSE,"Mgmt Forecast";"table inputs",#N/A,FALSE,"Mgmt Forecast";"calculations",#N/A,FALSE,"Mgmt Forecast"}</definedName>
    <definedName name="____a2" localSheetId="13" hidden="1">{"mgmt forecast",#N/A,FALSE,"Mgmt Forecast";"dcf table",#N/A,FALSE,"Mgmt Forecast";"sensitivity",#N/A,FALSE,"Mgmt Forecast";"table inputs",#N/A,FALSE,"Mgmt Forecast";"calculations",#N/A,FALSE,"Mgmt Forecast"}</definedName>
    <definedName name="____a2" localSheetId="17" hidden="1">{"mgmt forecast",#N/A,FALSE,"Mgmt Forecast";"dcf table",#N/A,FALSE,"Mgmt Forecast";"sensitivity",#N/A,FALSE,"Mgmt Forecast";"table inputs",#N/A,FALSE,"Mgmt Forecast";"calculations",#N/A,FALSE,"Mgmt Forecast"}</definedName>
    <definedName name="____a2" localSheetId="14" hidden="1">{"mgmt forecast",#N/A,FALSE,"Mgmt Forecast";"dcf table",#N/A,FALSE,"Mgmt Forecast";"sensitivity",#N/A,FALSE,"Mgmt Forecast";"table inputs",#N/A,FALSE,"Mgmt Forecast";"calculations",#N/A,FALSE,"Mgmt Forecast"}</definedName>
    <definedName name="____a2" hidden="1">{"mgmt forecast",#N/A,FALSE,"Mgmt Forecast";"dcf table",#N/A,FALSE,"Mgmt Forecast";"sensitivity",#N/A,FALSE,"Mgmt Forecast";"table inputs",#N/A,FALSE,"Mgmt Forecast";"calculations",#N/A,FALSE,"Mgmt Forecast"}</definedName>
    <definedName name="_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_y6" localSheetId="5" hidden="1">{#N/A,#N/A,FALSE,"ORIX CSC"}</definedName>
    <definedName name="____y6" localSheetId="9" hidden="1">{#N/A,#N/A,FALSE,"ORIX CSC"}</definedName>
    <definedName name="____y6" localSheetId="13" hidden="1">{#N/A,#N/A,FALSE,"ORIX CSC"}</definedName>
    <definedName name="____y6" localSheetId="17" hidden="1">{#N/A,#N/A,FALSE,"ORIX CSC"}</definedName>
    <definedName name="____y6" localSheetId="14" hidden="1">{#N/A,#N/A,FALSE,"ORIX CSC"}</definedName>
    <definedName name="____y6" hidden="1">{#N/A,#N/A,FALSE,"ORIX CSC"}</definedName>
    <definedName name="___a1" localSheetId="5" hidden="1">{"mgmt forecast",#N/A,FALSE,"Mgmt Forecast";"dcf table",#N/A,FALSE,"Mgmt Forecast";"sensitivity",#N/A,FALSE,"Mgmt Forecast";"table inputs",#N/A,FALSE,"Mgmt Forecast";"calculations",#N/A,FALSE,"Mgmt Forecast"}</definedName>
    <definedName name="___a1" localSheetId="9" hidden="1">{"mgmt forecast",#N/A,FALSE,"Mgmt Forecast";"dcf table",#N/A,FALSE,"Mgmt Forecast";"sensitivity",#N/A,FALSE,"Mgmt Forecast";"table inputs",#N/A,FALSE,"Mgmt Forecast";"calculations",#N/A,FALSE,"Mgmt Forecast"}</definedName>
    <definedName name="___a1" localSheetId="13" hidden="1">{"mgmt forecast",#N/A,FALSE,"Mgmt Forecast";"dcf table",#N/A,FALSE,"Mgmt Forecast";"sensitivity",#N/A,FALSE,"Mgmt Forecast";"table inputs",#N/A,FALSE,"Mgmt Forecast";"calculations",#N/A,FALSE,"Mgmt Forecast"}</definedName>
    <definedName name="___a1" localSheetId="17" hidden="1">{"mgmt forecast",#N/A,FALSE,"Mgmt Forecast";"dcf table",#N/A,FALSE,"Mgmt Forecast";"sensitivity",#N/A,FALSE,"Mgmt Forecast";"table inputs",#N/A,FALSE,"Mgmt Forecast";"calculations",#N/A,FALSE,"Mgmt Forecast"}</definedName>
    <definedName name="___a1" localSheetId="14" hidden="1">{"mgmt forecast",#N/A,FALSE,"Mgmt Forecast";"dcf table",#N/A,FALSE,"Mgmt Forecast";"sensitivity",#N/A,FALSE,"Mgmt Forecast";"table inputs",#N/A,FALSE,"Mgmt Forecast";"calculations",#N/A,FALSE,"Mgmt Forecast"}</definedName>
    <definedName name="___a1" hidden="1">{"mgmt forecast",#N/A,FALSE,"Mgmt Forecast";"dcf table",#N/A,FALSE,"Mgmt Forecast";"sensitivity",#N/A,FALSE,"Mgmt Forecast";"table inputs",#N/A,FALSE,"Mgmt Forecast";"calculations",#N/A,FALSE,"Mgmt Forecast"}</definedName>
    <definedName name="___a2" localSheetId="5" hidden="1">{"mgmt forecast",#N/A,FALSE,"Mgmt Forecast";"dcf table",#N/A,FALSE,"Mgmt Forecast";"sensitivity",#N/A,FALSE,"Mgmt Forecast";"table inputs",#N/A,FALSE,"Mgmt Forecast";"calculations",#N/A,FALSE,"Mgmt Forecast"}</definedName>
    <definedName name="___a2" localSheetId="9" hidden="1">{"mgmt forecast",#N/A,FALSE,"Mgmt Forecast";"dcf table",#N/A,FALSE,"Mgmt Forecast";"sensitivity",#N/A,FALSE,"Mgmt Forecast";"table inputs",#N/A,FALSE,"Mgmt Forecast";"calculations",#N/A,FALSE,"Mgmt Forecast"}</definedName>
    <definedName name="___a2" localSheetId="13" hidden="1">{"mgmt forecast",#N/A,FALSE,"Mgmt Forecast";"dcf table",#N/A,FALSE,"Mgmt Forecast";"sensitivity",#N/A,FALSE,"Mgmt Forecast";"table inputs",#N/A,FALSE,"Mgmt Forecast";"calculations",#N/A,FALSE,"Mgmt Forecast"}</definedName>
    <definedName name="___a2" localSheetId="17" hidden="1">{"mgmt forecast",#N/A,FALSE,"Mgmt Forecast";"dcf table",#N/A,FALSE,"Mgmt Forecast";"sensitivity",#N/A,FALSE,"Mgmt Forecast";"table inputs",#N/A,FALSE,"Mgmt Forecast";"calculations",#N/A,FALSE,"Mgmt Forecast"}</definedName>
    <definedName name="___a2" localSheetId="14" hidden="1">{"mgmt forecast",#N/A,FALSE,"Mgmt Forecast";"dcf table",#N/A,FALSE,"Mgmt Forecast";"sensitivity",#N/A,FALSE,"Mgmt Forecast";"table inputs",#N/A,FALSE,"Mgmt Forecast";"calculations",#N/A,FALSE,"Mgmt Forecast"}</definedName>
    <definedName name="___a2" hidden="1">{"mgmt forecast",#N/A,FALSE,"Mgmt Forecast";"dcf table",#N/A,FALSE,"Mgmt Forecast";"sensitivity",#N/A,FALSE,"Mgmt Forecast";"table inputs",#N/A,FALSE,"Mgmt Forecast";"calculations",#N/A,FALSE,"Mgmt Forecast"}</definedName>
    <definedName name="___abc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abc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abc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abc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abc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abc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_y6" localSheetId="5" hidden="1">{#N/A,#N/A,FALSE,"ORIX CSC"}</definedName>
    <definedName name="___y6" localSheetId="9" hidden="1">{#N/A,#N/A,FALSE,"ORIX CSC"}</definedName>
    <definedName name="___y6" localSheetId="13" hidden="1">{#N/A,#N/A,FALSE,"ORIX CSC"}</definedName>
    <definedName name="___y6" localSheetId="17" hidden="1">{#N/A,#N/A,FALSE,"ORIX CSC"}</definedName>
    <definedName name="___y6" localSheetId="14" hidden="1">{#N/A,#N/A,FALSE,"ORIX CSC"}</definedName>
    <definedName name="___y6" hidden="1">{#N/A,#N/A,FALSE,"ORIX CSC"}</definedName>
    <definedName name="__1__123Graph_ACHART_4" localSheetId="17" hidden="1">'[1]pasiva-skutečnost'!$C$35:$C$48</definedName>
    <definedName name="__1__123Graph_ACHART_4" hidden="1">'[1]pasiva-skutečnost'!$C$35:$C$48</definedName>
    <definedName name="__123Graph_A" localSheetId="17" hidden="1">'[1]pasiva-skutečnost'!$C$35:$C$43</definedName>
    <definedName name="__123Graph_A" hidden="1">'[1]pasiva-skutečnost'!$C$35:$C$43</definedName>
    <definedName name="__123Graph_X" localSheetId="17" hidden="1">'[1]pasiva-skutečnost'!$A$35:$A$43</definedName>
    <definedName name="__123Graph_X" hidden="1">'[1]pasiva-skutečnost'!$A$35:$A$43</definedName>
    <definedName name="__2__123Graph_XCHART_3" localSheetId="17" hidden="1">'[1]pasiva-skutečnost'!$A$15:$A$25</definedName>
    <definedName name="__2__123Graph_XCHART_3" hidden="1">'[1]pasiva-skutečnost'!$A$15:$A$25</definedName>
    <definedName name="__3__123Graph_XCHART_4" localSheetId="17" hidden="1">'[1]pasiva-skutečnost'!$A$35:$A$48</definedName>
    <definedName name="__3__123Graph_XCHART_4" hidden="1">'[1]pasiva-skutečnost'!$A$35:$A$48</definedName>
    <definedName name="__a1" localSheetId="5" hidden="1">{"mgmt forecast",#N/A,FALSE,"Mgmt Forecast";"dcf table",#N/A,FALSE,"Mgmt Forecast";"sensitivity",#N/A,FALSE,"Mgmt Forecast";"table inputs",#N/A,FALSE,"Mgmt Forecast";"calculations",#N/A,FALSE,"Mgmt Forecast"}</definedName>
    <definedName name="__a1" localSheetId="9" hidden="1">{"mgmt forecast",#N/A,FALSE,"Mgmt Forecast";"dcf table",#N/A,FALSE,"Mgmt Forecast";"sensitivity",#N/A,FALSE,"Mgmt Forecast";"table inputs",#N/A,FALSE,"Mgmt Forecast";"calculations",#N/A,FALSE,"Mgmt Forecast"}</definedName>
    <definedName name="__a1" localSheetId="13" hidden="1">{"mgmt forecast",#N/A,FALSE,"Mgmt Forecast";"dcf table",#N/A,FALSE,"Mgmt Forecast";"sensitivity",#N/A,FALSE,"Mgmt Forecast";"table inputs",#N/A,FALSE,"Mgmt Forecast";"calculations",#N/A,FALSE,"Mgmt Forecast"}</definedName>
    <definedName name="__a1" localSheetId="17" hidden="1">{"mgmt forecast",#N/A,FALSE,"Mgmt Forecast";"dcf table",#N/A,FALSE,"Mgmt Forecast";"sensitivity",#N/A,FALSE,"Mgmt Forecast";"table inputs",#N/A,FALSE,"Mgmt Forecast";"calculations",#N/A,FALSE,"Mgmt Forecast"}</definedName>
    <definedName name="__a1" localSheetId="14" hidden="1">{"mgmt forecast",#N/A,FALSE,"Mgmt Forecast";"dcf table",#N/A,FALSE,"Mgmt Forecast";"sensitivity",#N/A,FALSE,"Mgmt Forecast";"table inputs",#N/A,FALSE,"Mgmt Forecast";"calculations",#N/A,FALSE,"Mgmt Forecast"}</definedName>
    <definedName name="__a1" hidden="1">{"mgmt forecast",#N/A,FALSE,"Mgmt Forecast";"dcf table",#N/A,FALSE,"Mgmt Forecast";"sensitivity",#N/A,FALSE,"Mgmt Forecast";"table inputs",#N/A,FALSE,"Mgmt Forecast";"calculations",#N/A,FALSE,"Mgmt Forecast"}</definedName>
    <definedName name="__a2" localSheetId="5" hidden="1">{"mgmt forecast",#N/A,FALSE,"Mgmt Forecast";"dcf table",#N/A,FALSE,"Mgmt Forecast";"sensitivity",#N/A,FALSE,"Mgmt Forecast";"table inputs",#N/A,FALSE,"Mgmt Forecast";"calculations",#N/A,FALSE,"Mgmt Forecast"}</definedName>
    <definedName name="__a2" localSheetId="9" hidden="1">{"mgmt forecast",#N/A,FALSE,"Mgmt Forecast";"dcf table",#N/A,FALSE,"Mgmt Forecast";"sensitivity",#N/A,FALSE,"Mgmt Forecast";"table inputs",#N/A,FALSE,"Mgmt Forecast";"calculations",#N/A,FALSE,"Mgmt Forecast"}</definedName>
    <definedName name="__a2" localSheetId="13" hidden="1">{"mgmt forecast",#N/A,FALSE,"Mgmt Forecast";"dcf table",#N/A,FALSE,"Mgmt Forecast";"sensitivity",#N/A,FALSE,"Mgmt Forecast";"table inputs",#N/A,FALSE,"Mgmt Forecast";"calculations",#N/A,FALSE,"Mgmt Forecast"}</definedName>
    <definedName name="__a2" localSheetId="17" hidden="1">{"mgmt forecast",#N/A,FALSE,"Mgmt Forecast";"dcf table",#N/A,FALSE,"Mgmt Forecast";"sensitivity",#N/A,FALSE,"Mgmt Forecast";"table inputs",#N/A,FALSE,"Mgmt Forecast";"calculations",#N/A,FALSE,"Mgmt Forecast"}</definedName>
    <definedName name="__a2" localSheetId="14" hidden="1">{"mgmt forecast",#N/A,FALSE,"Mgmt Forecast";"dcf table",#N/A,FALSE,"Mgmt Forecast";"sensitivity",#N/A,FALSE,"Mgmt Forecast";"table inputs",#N/A,FALSE,"Mgmt Forecast";"calculations",#N/A,FALSE,"Mgmt Forecast"}</definedName>
    <definedName name="__a2" hidden="1">{"mgmt forecast",#N/A,FALSE,"Mgmt Forecast";"dcf table",#N/A,FALSE,"Mgmt Forecast";"sensitivity",#N/A,FALSE,"Mgmt Forecast";"table inputs",#N/A,FALSE,"Mgmt Forecast";"calculations",#N/A,FALSE,"Mgmt Forecast"}</definedName>
    <definedName name="__abc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abc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abc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abc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abc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abc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_IntlFixup" hidden="1">TRUE</definedName>
    <definedName name="_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_xlfn.RTD" hidden="1">#NAME?</definedName>
    <definedName name="__y6" localSheetId="5" hidden="1">{#N/A,#N/A,FALSE,"ORIX CSC"}</definedName>
    <definedName name="__y6" localSheetId="9" hidden="1">{#N/A,#N/A,FALSE,"ORIX CSC"}</definedName>
    <definedName name="__y6" localSheetId="13" hidden="1">{#N/A,#N/A,FALSE,"ORIX CSC"}</definedName>
    <definedName name="__y6" localSheetId="17" hidden="1">{#N/A,#N/A,FALSE,"ORIX CSC"}</definedName>
    <definedName name="__y6" localSheetId="14" hidden="1">{#N/A,#N/A,FALSE,"ORIX CSC"}</definedName>
    <definedName name="__y6" hidden="1">{#N/A,#N/A,FALSE,"ORIX CSC"}</definedName>
    <definedName name="_1___123Graph_ACHART_4" localSheetId="17" hidden="1">'[1]pasiva-skutečnost'!$C$35:$C$48</definedName>
    <definedName name="_1___123Graph_ACHART_4" hidden="1">'[1]pasiva-skutečnost'!$C$35:$C$48</definedName>
    <definedName name="_1__123Graph_ACHART_4" localSheetId="17" hidden="1">'[1]pasiva-skutečnost'!$C$35:$C$48</definedName>
    <definedName name="_1__123Graph_ACHART_4" hidden="1">'[1]pasiva-skutečnost'!$C$35:$C$48</definedName>
    <definedName name="_1_Z_ðéóøíï_ïô_ìåì_11D5_A6F7_00508B6540C5_.wvu.Rows" localSheetId="16" hidden="1">#REF!</definedName>
    <definedName name="_1_Z_ðéóøíï_ïô_ìåì_11D5_A6F7_00508B6540C5_.wvu.Rows" localSheetId="5" hidden="1">#REF!</definedName>
    <definedName name="_1_Z_ðéóøíï_ïô_ìåì_11D5_A6F7_00508B6540C5_.wvu.Rows" localSheetId="9" hidden="1">#REF!</definedName>
    <definedName name="_1_Z_ðéóøíï_ïô_ìåì_11D5_A6F7_00508B6540C5_.wvu.Rows" localSheetId="13" hidden="1">#REF!</definedName>
    <definedName name="_1_Z_ðéóøíï_ïô_ìåì_11D5_A6F7_00508B6540C5_.wvu.Rows" localSheetId="17" hidden="1">#REF!</definedName>
    <definedName name="_1_Z_ðéóøíï_ïô_ìåì_11D5_A6F7_00508B6540C5_.wvu.Rows" localSheetId="14" hidden="1">#REF!</definedName>
    <definedName name="_1_Z_ðéóøíï_ïô_ìåì_11D5_A6F7_00508B6540C5_.wvu.Rows" hidden="1">#REF!</definedName>
    <definedName name="_10__123Graph_ACHART_4" localSheetId="17" hidden="1">'[1]pasiva-skutečnost'!$C$35:$C$48</definedName>
    <definedName name="_10__123Graph_ACHART_4" hidden="1">'[1]pasiva-skutečnost'!$C$35:$C$48</definedName>
    <definedName name="_10__123Graph_XCHART_3" localSheetId="17" hidden="1">'[1]pasiva-skutečnost'!$A$15:$A$25</definedName>
    <definedName name="_10__123Graph_XCHART_3" hidden="1">'[1]pasiva-skutečnost'!$A$15:$A$25</definedName>
    <definedName name="_10__123Graph_XCHART_4" localSheetId="17" hidden="1">'[1]pasiva-skutečnost'!$A$35:$A$48</definedName>
    <definedName name="_10__123Graph_XCHART_4" hidden="1">'[1]pasiva-skutečnost'!$A$35:$A$48</definedName>
    <definedName name="_11__123Graph_XCHART_3" localSheetId="17" hidden="1">'[1]pasiva-skutečnost'!$A$15:$A$25</definedName>
    <definedName name="_11__123Graph_XCHART_3" hidden="1">'[1]pasiva-skutečnost'!$A$15:$A$25</definedName>
    <definedName name="_11_Z_ðéóøíï_ïô_ìåì_11D5_A6F7_00508B6540C5_.wvu.Rows" hidden="1">#N/A</definedName>
    <definedName name="_111" localSheetId="5" hidden="1">#REF!</definedName>
    <definedName name="_111" localSheetId="9" hidden="1">#REF!</definedName>
    <definedName name="_111" localSheetId="13" hidden="1">#REF!</definedName>
    <definedName name="_111" localSheetId="17" hidden="1">#REF!</definedName>
    <definedName name="_111" hidden="1">#REF!</definedName>
    <definedName name="_11Z_ðéóøíï_ïô_ìåì_11D5_A6F7_00508B6540C5_.wvu.Rows" localSheetId="16" hidden="1">#REF!</definedName>
    <definedName name="_11Z_ðéóøíï_ïô_ìåì_11D5_A6F7_00508B6540C5_.wvu.Rows" localSheetId="5" hidden="1">#REF!</definedName>
    <definedName name="_11Z_ðéóøíï_ïô_ìåì_11D5_A6F7_00508B6540C5_.wvu.Rows" localSheetId="9" hidden="1">#REF!</definedName>
    <definedName name="_11Z_ðéóøíï_ïô_ìåì_11D5_A6F7_00508B6540C5_.wvu.Rows" localSheetId="13" hidden="1">#REF!</definedName>
    <definedName name="_11Z_ðéóøíï_ïô_ìåì_11D5_A6F7_00508B6540C5_.wvu.Rows" localSheetId="17" hidden="1">#REF!</definedName>
    <definedName name="_11Z_ðéóøíï_ïô_ìåì_11D5_A6F7_00508B6540C5_.wvu.Rows" localSheetId="14" hidden="1">#REF!</definedName>
    <definedName name="_11Z_ðéóøíï_ïô_ìåì_11D5_A6F7_00508B6540C5_.wvu.Rows" hidden="1">#REF!</definedName>
    <definedName name="_12__123Graph_XCHART_3" localSheetId="17" hidden="1">'[1]pasiva-skutečnost'!$A$15:$A$25</definedName>
    <definedName name="_12__123Graph_XCHART_3" hidden="1">'[1]pasiva-skutečnost'!$A$15:$A$25</definedName>
    <definedName name="_12Z_ðéóøíï_ïô_ìåì_11D5_A6F7_00508B6540C5_.wvu.Rows" localSheetId="16" hidden="1">#REF!</definedName>
    <definedName name="_12Z_ðéóøíï_ïô_ìåì_11D5_A6F7_00508B6540C5_.wvu.Rows" localSheetId="5" hidden="1">#REF!</definedName>
    <definedName name="_12Z_ðéóøíï_ïô_ìåì_11D5_A6F7_00508B6540C5_.wvu.Rows" localSheetId="9" hidden="1">#REF!</definedName>
    <definedName name="_12Z_ðéóøíï_ïô_ìåì_11D5_A6F7_00508B6540C5_.wvu.Rows" localSheetId="13" hidden="1">#REF!</definedName>
    <definedName name="_12Z_ðéóøíï_ïô_ìåì_11D5_A6F7_00508B6540C5_.wvu.Rows" localSheetId="17" hidden="1">#REF!</definedName>
    <definedName name="_12Z_ðéóøíï_ïô_ìåì_11D5_A6F7_00508B6540C5_.wvu.Rows" localSheetId="14" hidden="1">#REF!</definedName>
    <definedName name="_12Z_ðéóøíï_ïô_ìåì_11D5_A6F7_00508B6540C5_.wvu.Rows" hidden="1">#REF!</definedName>
    <definedName name="_13" localSheetId="5" hidden="1">#REF!</definedName>
    <definedName name="_13" localSheetId="9" hidden="1">#REF!</definedName>
    <definedName name="_13" localSheetId="13" hidden="1">#REF!</definedName>
    <definedName name="_13" localSheetId="17" hidden="1">#REF!</definedName>
    <definedName name="_13" hidden="1">#REF!</definedName>
    <definedName name="_13_Z_ðéóøíï_ïô_ìåì_11D5_A6F7_00508B6540C5_.wvu.Rows" localSheetId="5" hidden="1">#REF!</definedName>
    <definedName name="_13_Z_ðéóøíï_ïô_ìåì_11D5_A6F7_00508B6540C5_.wvu.Rows" localSheetId="9" hidden="1">#REF!</definedName>
    <definedName name="_13_Z_ðéóøíï_ïô_ìåì_11D5_A6F7_00508B6540C5_.wvu.Rows" localSheetId="13" hidden="1">#REF!</definedName>
    <definedName name="_13_Z_ðéóøíï_ïô_ìåì_11D5_A6F7_00508B6540C5_.wvu.Rows" localSheetId="17" hidden="1">#REF!</definedName>
    <definedName name="_13_Z_ðéóøíï_ïô_ìåì_11D5_A6F7_00508B6540C5_.wvu.Rows" localSheetId="14" hidden="1">#REF!</definedName>
    <definedName name="_13_Z_ðéóøíï_ïô_ìåì_11D5_A6F7_00508B6540C5_.wvu.Rows" hidden="1">#REF!</definedName>
    <definedName name="_14_Z_ðéóøíï_ïô_ìåì_11D5_A6F7_00508B6540C5_.wvu.Rows" localSheetId="5" hidden="1">#REF!</definedName>
    <definedName name="_14_Z_ðéóøíï_ïô_ìåì_11D5_A6F7_00508B6540C5_.wvu.Rows" localSheetId="9" hidden="1">#REF!</definedName>
    <definedName name="_14_Z_ðéóøíï_ïô_ìåì_11D5_A6F7_00508B6540C5_.wvu.Rows" localSheetId="13" hidden="1">#REF!</definedName>
    <definedName name="_14_Z_ðéóøíï_ïô_ìåì_11D5_A6F7_00508B6540C5_.wvu.Rows" localSheetId="17" hidden="1">#REF!</definedName>
    <definedName name="_14_Z_ðéóøíï_ïô_ìåì_11D5_A6F7_00508B6540C5_.wvu.Rows" localSheetId="14" hidden="1">#REF!</definedName>
    <definedName name="_14_Z_ðéóøíï_ïô_ìåì_11D5_A6F7_00508B6540C5_.wvu.Rows" hidden="1">#REF!</definedName>
    <definedName name="_15__123Graph_XCHART_3" localSheetId="17" hidden="1">'[1]pasiva-skutečnost'!$A$15:$A$25</definedName>
    <definedName name="_15__123Graph_XCHART_3" hidden="1">'[1]pasiva-skutečnost'!$A$15:$A$25</definedName>
    <definedName name="_15__123Graph_XCHART_4" localSheetId="17" hidden="1">'[1]pasiva-skutečnost'!$A$35:$A$48</definedName>
    <definedName name="_15__123Graph_XCHART_4" hidden="1">'[1]pasiva-skutečnost'!$A$35:$A$48</definedName>
    <definedName name="_15Z_ðéóøíï_ïô_ìåì_11D5_A6F7_00508B6540C5_.wvu.Rows" localSheetId="16" hidden="1">#REF!</definedName>
    <definedName name="_15Z_ðéóøíï_ïô_ìåì_11D5_A6F7_00508B6540C5_.wvu.Rows" localSheetId="5" hidden="1">#REF!</definedName>
    <definedName name="_15Z_ðéóøíï_ïô_ìåì_11D5_A6F7_00508B6540C5_.wvu.Rows" localSheetId="9" hidden="1">#REF!</definedName>
    <definedName name="_15Z_ðéóøíï_ïô_ìåì_11D5_A6F7_00508B6540C5_.wvu.Rows" localSheetId="13" hidden="1">#REF!</definedName>
    <definedName name="_15Z_ðéóøíï_ïô_ìåì_11D5_A6F7_00508B6540C5_.wvu.Rows" localSheetId="17" hidden="1">#REF!</definedName>
    <definedName name="_15Z_ðéóøíï_ïô_ìåì_11D5_A6F7_00508B6540C5_.wvu.Rows" localSheetId="14" hidden="1">#REF!</definedName>
    <definedName name="_15Z_ðéóøíï_ïô_ìåì_11D5_A6F7_00508B6540C5_.wvu.Rows" hidden="1">#REF!</definedName>
    <definedName name="_16__123Graph_XCHART_4" localSheetId="17" hidden="1">'[1]pasiva-skutečnost'!$A$35:$A$48</definedName>
    <definedName name="_16__123Graph_XCHART_4" hidden="1">'[1]pasiva-skutečnost'!$A$35:$A$48</definedName>
    <definedName name="_16_Z_ðéóøíï_ïô_ìåì_11D5_A6F7_00508B6540C5_.wvu.Rows" hidden="1">#N/A</definedName>
    <definedName name="_17_Z_ðéóøíï_ïô_ìåì_11D5_A6F7_00508B6540C5_.wvu.Rows" hidden="1">#N/A</definedName>
    <definedName name="_1Z_ðéóøíï_ïô_ìåì_11D5_A6F7_00508B6540C5_.wvu.Rows" localSheetId="16" hidden="1">#REF!</definedName>
    <definedName name="_1Z_ðéóøíï_ïô_ìåì_11D5_A6F7_00508B6540C5_.wvu.Rows" localSheetId="5" hidden="1">#REF!</definedName>
    <definedName name="_1Z_ðéóøíï_ïô_ìåì_11D5_A6F7_00508B6540C5_.wvu.Rows" localSheetId="9" hidden="1">#REF!</definedName>
    <definedName name="_1Z_ðéóøíï_ïô_ìåì_11D5_A6F7_00508B6540C5_.wvu.Rows" localSheetId="13" hidden="1">#REF!</definedName>
    <definedName name="_1Z_ðéóøíï_ïô_ìåì_11D5_A6F7_00508B6540C5_.wvu.Rows" localSheetId="17" hidden="1">#REF!</definedName>
    <definedName name="_1Z_ðéóøíï_ïô_ìåì_11D5_A6F7_00508B6540C5_.wvu.Rows" localSheetId="14" hidden="1">#REF!</definedName>
    <definedName name="_1Z_ðéóøíï_ïô_ìåì_11D5_A6F7_00508B6540C5_.wvu.Rows" hidden="1">#REF!</definedName>
    <definedName name="_2" localSheetId="5" hidden="1">#REF!</definedName>
    <definedName name="_2" localSheetId="9" hidden="1">#REF!</definedName>
    <definedName name="_2" localSheetId="13" hidden="1">#REF!</definedName>
    <definedName name="_2" localSheetId="17" hidden="1">#REF!</definedName>
    <definedName name="_2" hidden="1">#REF!</definedName>
    <definedName name="_2___123Graph_ACHART_4" hidden="1">#N/A</definedName>
    <definedName name="_2___123Graph_XCHART_3" localSheetId="17" hidden="1">'[1]pasiva-skutečnost'!$A$15:$A$25</definedName>
    <definedName name="_2___123Graph_XCHART_3" hidden="1">'[1]pasiva-skutečnost'!$A$15:$A$25</definedName>
    <definedName name="_2__123Graph_ACHART_4" localSheetId="17" hidden="1">'[1]pasiva-skutečnost'!$C$35:$C$48</definedName>
    <definedName name="_2__123Graph_ACHART_4" hidden="1">'[1]pasiva-skutečnost'!$C$35:$C$48</definedName>
    <definedName name="_2__123Graph_XCHART_3" localSheetId="17" hidden="1">'[1]pasiva-skutečnost'!$A$15:$A$25</definedName>
    <definedName name="_2__123Graph_XCHART_3" hidden="1">'[1]pasiva-skutečnost'!$A$15:$A$25</definedName>
    <definedName name="_20__123Graph_XCHART_4" localSheetId="17" hidden="1">'[1]pasiva-skutečnost'!$A$35:$A$48</definedName>
    <definedName name="_20__123Graph_XCHART_4" hidden="1">'[1]pasiva-skutečnost'!$A$35:$A$48</definedName>
    <definedName name="_20Z_ðéóøíï_ïô_ìåì_11D5_A6F7_00508B6540C5_.wvu.Rows" localSheetId="16" hidden="1">#REF!</definedName>
    <definedName name="_20Z_ðéóøíï_ïô_ìåì_11D5_A6F7_00508B6540C5_.wvu.Rows" localSheetId="5" hidden="1">#REF!</definedName>
    <definedName name="_20Z_ðéóøíï_ïô_ìåì_11D5_A6F7_00508B6540C5_.wvu.Rows" localSheetId="9" hidden="1">#REF!</definedName>
    <definedName name="_20Z_ðéóøíï_ïô_ìåì_11D5_A6F7_00508B6540C5_.wvu.Rows" localSheetId="13" hidden="1">#REF!</definedName>
    <definedName name="_20Z_ðéóøíï_ïô_ìåì_11D5_A6F7_00508B6540C5_.wvu.Rows" localSheetId="17" hidden="1">#REF!</definedName>
    <definedName name="_20Z_ðéóøíï_ïô_ìåì_11D5_A6F7_00508B6540C5_.wvu.Rows" localSheetId="14" hidden="1">#REF!</definedName>
    <definedName name="_20Z_ðéóøíï_ïô_ìåì_11D5_A6F7_00508B6540C5_.wvu.Rows" hidden="1">#REF!</definedName>
    <definedName name="_21_Z_ðéóøíï_ïô_ìåì_11D5_A6F7_00508B6540C5_.wvu.Rows" hidden="1">#N/A</definedName>
    <definedName name="_24Z_ðéóøíï_ïô_ìåì_11D5_A6F7_00508B6540C5_.wvu.Rows" localSheetId="5" hidden="1">#REF!</definedName>
    <definedName name="_24Z_ðéóøíï_ïô_ìåì_11D5_A6F7_00508B6540C5_.wvu.Rows" localSheetId="9" hidden="1">#REF!</definedName>
    <definedName name="_24Z_ðéóøíï_ïô_ìåì_11D5_A6F7_00508B6540C5_.wvu.Rows" localSheetId="13" hidden="1">#REF!</definedName>
    <definedName name="_24Z_ðéóøíï_ïô_ìåì_11D5_A6F7_00508B6540C5_.wvu.Rows" localSheetId="17" hidden="1">#REF!</definedName>
    <definedName name="_24Z_ðéóøíï_ïô_ìåì_11D5_A6F7_00508B6540C5_.wvu.Rows" localSheetId="14" hidden="1">#REF!</definedName>
    <definedName name="_24Z_ðéóøíï_ïô_ìåì_11D5_A6F7_00508B6540C5_.wvu.Rows" hidden="1">#REF!</definedName>
    <definedName name="_28Z_ðéóøíï_ïô_ìåì_11D5_A6F7_00508B6540C5_.wvu.Rows" localSheetId="16" hidden="1">#REF!</definedName>
    <definedName name="_28Z_ðéóøíï_ïô_ìåì_11D5_A6F7_00508B6540C5_.wvu.Rows" localSheetId="15" hidden="1">#REF!</definedName>
    <definedName name="_28Z_ðéóøíï_ïô_ìåì_11D5_A6F7_00508B6540C5_.wvu.Rows" localSheetId="5" hidden="1">#REF!</definedName>
    <definedName name="_28Z_ðéóøíï_ïô_ìåì_11D5_A6F7_00508B6540C5_.wvu.Rows" localSheetId="9" hidden="1">#REF!</definedName>
    <definedName name="_28Z_ðéóøíï_ïô_ìåì_11D5_A6F7_00508B6540C5_.wvu.Rows" localSheetId="13" hidden="1">#REF!</definedName>
    <definedName name="_28Z_ðéóøíï_ïô_ìåì_11D5_A6F7_00508B6540C5_.wvu.Rows" localSheetId="17" hidden="1">#REF!</definedName>
    <definedName name="_28Z_ðéóøíï_ïô_ìåì_11D5_A6F7_00508B6540C5_.wvu.Rows" localSheetId="14" hidden="1">#REF!</definedName>
    <definedName name="_28Z_ðéóøíï_ïô_ìåì_11D5_A6F7_00508B6540C5_.wvu.Rows" hidden="1">#REF!</definedName>
    <definedName name="_29Z_ðéóøíï_ïô_ìåì_11D5_A6F7_00508B6540C5_.wvu.Rows" localSheetId="5" hidden="1">#REF!</definedName>
    <definedName name="_29Z_ðéóøíï_ïô_ìåì_11D5_A6F7_00508B6540C5_.wvu.Rows" localSheetId="9" hidden="1">#REF!</definedName>
    <definedName name="_29Z_ðéóøíï_ïô_ìåì_11D5_A6F7_00508B6540C5_.wvu.Rows" localSheetId="13" hidden="1">#REF!</definedName>
    <definedName name="_29Z_ðéóøíï_ïô_ìåì_11D5_A6F7_00508B6540C5_.wvu.Rows" localSheetId="17" hidden="1">#REF!</definedName>
    <definedName name="_29Z_ðéóøíï_ïô_ìåì_11D5_A6F7_00508B6540C5_.wvu.Rows" localSheetId="14" hidden="1">#REF!</definedName>
    <definedName name="_29Z_ðéóøíï_ïô_ìåì_11D5_A6F7_00508B6540C5_.wvu.Rows" hidden="1">#REF!</definedName>
    <definedName name="_3" localSheetId="5" hidden="1">#REF!</definedName>
    <definedName name="_3" localSheetId="9" hidden="1">#REF!</definedName>
    <definedName name="_3" localSheetId="13" hidden="1">#REF!</definedName>
    <definedName name="_3" localSheetId="17" hidden="1">#REF!</definedName>
    <definedName name="_3" hidden="1">#REF!</definedName>
    <definedName name="_3___123Graph_ACHART_4" hidden="1">#N/A</definedName>
    <definedName name="_3___123Graph_XCHART_3" hidden="1">#N/A</definedName>
    <definedName name="_3___123Graph_XCHART_4" localSheetId="17" hidden="1">'[1]pasiva-skutečnost'!$A$35:$A$48</definedName>
    <definedName name="_3___123Graph_XCHART_4" hidden="1">'[1]pasiva-skutečnost'!$A$35:$A$48</definedName>
    <definedName name="_3__123Graph_ACHART_4" localSheetId="17" hidden="1">'[1]pasiva-skutečnost'!$C$35:$C$48</definedName>
    <definedName name="_3__123Graph_ACHART_4" hidden="1">'[1]pasiva-skutečnost'!$C$35:$C$48</definedName>
    <definedName name="_3__123Graph_XCHART_4" localSheetId="17" hidden="1">'[1]pasiva-skutečnost'!$A$35:$A$48</definedName>
    <definedName name="_3__123Graph_XCHART_4" hidden="1">'[1]pasiva-skutečnost'!$A$35:$A$48</definedName>
    <definedName name="_32Z_ðéóøíï_ïô_ìåì_11D5_A6F7_00508B6540C5_.wvu.Rows" localSheetId="5" hidden="1">#REF!</definedName>
    <definedName name="_32Z_ðéóøíï_ïô_ìåì_11D5_A6F7_00508B6540C5_.wvu.Rows" localSheetId="9" hidden="1">#REF!</definedName>
    <definedName name="_32Z_ðéóøíï_ïô_ìåì_11D5_A6F7_00508B6540C5_.wvu.Rows" localSheetId="13" hidden="1">#REF!</definedName>
    <definedName name="_32Z_ðéóøíï_ïô_ìåì_11D5_A6F7_00508B6540C5_.wvu.Rows" localSheetId="17" hidden="1">#REF!</definedName>
    <definedName name="_32Z_ðéóøíï_ïô_ìåì_11D5_A6F7_00508B6540C5_.wvu.Rows" localSheetId="14" hidden="1">#REF!</definedName>
    <definedName name="_32Z_ðéóøíï_ïô_ìåì_11D5_A6F7_00508B6540C5_.wvu.Rows" hidden="1">#REF!</definedName>
    <definedName name="_33Z_ðéóøíï_ïô_ìåì_11D5_A6F7_00508B6540C5_.wvu.Rows" localSheetId="5" hidden="1">#REF!</definedName>
    <definedName name="_33Z_ðéóøíï_ïô_ìåì_11D5_A6F7_00508B6540C5_.wvu.Rows" localSheetId="9" hidden="1">#REF!</definedName>
    <definedName name="_33Z_ðéóøíï_ïô_ìåì_11D5_A6F7_00508B6540C5_.wvu.Rows" localSheetId="13" hidden="1">#REF!</definedName>
    <definedName name="_33Z_ðéóøíï_ïô_ìåì_11D5_A6F7_00508B6540C5_.wvu.Rows" localSheetId="17" hidden="1">#REF!</definedName>
    <definedName name="_33Z_ðéóøíï_ïô_ìåì_11D5_A6F7_00508B6540C5_.wvu.Rows" localSheetId="14" hidden="1">#REF!</definedName>
    <definedName name="_33Z_ðéóøíï_ïô_ìåì_11D5_A6F7_00508B6540C5_.wvu.Rows" hidden="1">#REF!</definedName>
    <definedName name="_37Z_ðéóøíï_ïô_ìåì_11D5_A6F7_00508B6540C5_.wvu.Rows" localSheetId="5" hidden="1">#REF!</definedName>
    <definedName name="_37Z_ðéóøíï_ïô_ìåì_11D5_A6F7_00508B6540C5_.wvu.Rows" localSheetId="9" hidden="1">#REF!</definedName>
    <definedName name="_37Z_ðéóøíï_ïô_ìåì_11D5_A6F7_00508B6540C5_.wvu.Rows" localSheetId="13" hidden="1">#REF!</definedName>
    <definedName name="_37Z_ðéóøíï_ïô_ìåì_11D5_A6F7_00508B6540C5_.wvu.Rows" localSheetId="17" hidden="1">#REF!</definedName>
    <definedName name="_37Z_ðéóøíï_ïô_ìåì_11D5_A6F7_00508B6540C5_.wvu.Rows" localSheetId="14" hidden="1">#REF!</definedName>
    <definedName name="_37Z_ðéóøíï_ïô_ìåì_11D5_A6F7_00508B6540C5_.wvu.Rows" hidden="1">#REF!</definedName>
    <definedName name="_39Z_ðéóøíï_ïô_ìåì_11D5_A6F7_00508B6540C5_.wvu.Rows" localSheetId="5" hidden="1">#REF!</definedName>
    <definedName name="_39Z_ðéóøíï_ïô_ìåì_11D5_A6F7_00508B6540C5_.wvu.Rows" localSheetId="9" hidden="1">#REF!</definedName>
    <definedName name="_39Z_ðéóøíï_ïô_ìåì_11D5_A6F7_00508B6540C5_.wvu.Rows" localSheetId="13" hidden="1">#REF!</definedName>
    <definedName name="_39Z_ðéóøíï_ïô_ìåì_11D5_A6F7_00508B6540C5_.wvu.Rows" localSheetId="17" hidden="1">#REF!</definedName>
    <definedName name="_39Z_ðéóøíï_ïô_ìåì_11D5_A6F7_00508B6540C5_.wvu.Rows" localSheetId="14" hidden="1">#REF!</definedName>
    <definedName name="_39Z_ðéóøíï_ïô_ìåì_11D5_A6F7_00508B6540C5_.wvu.Rows" hidden="1">#REF!</definedName>
    <definedName name="_4___123Graph_XCHART_3" hidden="1">#N/A</definedName>
    <definedName name="_4___123Graph_XCHART_4" hidden="1">#N/A</definedName>
    <definedName name="_4__123Graph_ACHART_4" localSheetId="17" hidden="1">'[1]pasiva-skutečnost'!$C$35:$C$48</definedName>
    <definedName name="_4__123Graph_ACHART_4" hidden="1">'[1]pasiva-skutečnost'!$C$35:$C$48</definedName>
    <definedName name="_4__123Graph_XCHART_3" localSheetId="17" hidden="1">'[1]pasiva-skutečnost'!$A$15:$A$25</definedName>
    <definedName name="_4__123Graph_XCHART_3" hidden="1">'[1]pasiva-skutečnost'!$A$15:$A$25</definedName>
    <definedName name="_45Z_ðéóøíï_ïô_ìåì_11D5_A6F7_00508B6540C5_.wvu.Rows" localSheetId="16" hidden="1">#REF!</definedName>
    <definedName name="_45Z_ðéóøíï_ïô_ìåì_11D5_A6F7_00508B6540C5_.wvu.Rows" localSheetId="5" hidden="1">#REF!</definedName>
    <definedName name="_45Z_ðéóøíï_ïô_ìåì_11D5_A6F7_00508B6540C5_.wvu.Rows" localSheetId="9" hidden="1">#REF!</definedName>
    <definedName name="_45Z_ðéóøíï_ïô_ìåì_11D5_A6F7_00508B6540C5_.wvu.Rows" localSheetId="13" hidden="1">#REF!</definedName>
    <definedName name="_45Z_ðéóøíï_ïô_ìåì_11D5_A6F7_00508B6540C5_.wvu.Rows" localSheetId="17" hidden="1">#REF!</definedName>
    <definedName name="_45Z_ðéóøíï_ïô_ìåì_11D5_A6F7_00508B6540C5_.wvu.Rows" localSheetId="14" hidden="1">#REF!</definedName>
    <definedName name="_45Z_ðéóøíï_ïô_ìåì_11D5_A6F7_00508B6540C5_.wvu.Rows" hidden="1">#REF!</definedName>
    <definedName name="_49" localSheetId="5" hidden="1">#REF!</definedName>
    <definedName name="_49" localSheetId="9" hidden="1">#REF!</definedName>
    <definedName name="_49" localSheetId="13" hidden="1">#REF!</definedName>
    <definedName name="_49" localSheetId="17" hidden="1">#REF!</definedName>
    <definedName name="_49" hidden="1">#REF!</definedName>
    <definedName name="_49Z_ðéóøíï_ïô_ìåì_11D5_A6F7_00508B6540C5_.wvu.Rows" localSheetId="5" hidden="1">#REF!</definedName>
    <definedName name="_49Z_ðéóøíï_ïô_ìåì_11D5_A6F7_00508B6540C5_.wvu.Rows" localSheetId="9" hidden="1">#REF!</definedName>
    <definedName name="_49Z_ðéóøíï_ïô_ìåì_11D5_A6F7_00508B6540C5_.wvu.Rows" localSheetId="13" hidden="1">#REF!</definedName>
    <definedName name="_49Z_ðéóøíï_ïô_ìåì_11D5_A6F7_00508B6540C5_.wvu.Rows" localSheetId="17" hidden="1">#REF!</definedName>
    <definedName name="_49Z_ðéóøíï_ïô_ìåì_11D5_A6F7_00508B6540C5_.wvu.Rows" localSheetId="14" hidden="1">#REF!</definedName>
    <definedName name="_49Z_ðéóøíï_ïô_ìåì_11D5_A6F7_00508B6540C5_.wvu.Rows" hidden="1">#REF!</definedName>
    <definedName name="_4Z_ðéóøíï_ïô_ìåì_11D5_A6F7_00508B6540C5_.wvu.Rows" localSheetId="16" hidden="1">#REF!</definedName>
    <definedName name="_4Z_ðéóøíï_ïô_ìåì_11D5_A6F7_00508B6540C5_.wvu.Rows" localSheetId="5" hidden="1">#REF!</definedName>
    <definedName name="_4Z_ðéóøíï_ïô_ìåì_11D5_A6F7_00508B6540C5_.wvu.Rows" localSheetId="9" hidden="1">#REF!</definedName>
    <definedName name="_4Z_ðéóøíï_ïô_ìåì_11D5_A6F7_00508B6540C5_.wvu.Rows" localSheetId="13" hidden="1">#REF!</definedName>
    <definedName name="_4Z_ðéóøíï_ïô_ìåì_11D5_A6F7_00508B6540C5_.wvu.Rows" localSheetId="17" hidden="1">#REF!</definedName>
    <definedName name="_4Z_ðéóøíï_ïô_ìåì_11D5_A6F7_00508B6540C5_.wvu.Rows" localSheetId="14" hidden="1">#REF!</definedName>
    <definedName name="_4Z_ðéóøíï_ïô_ìåì_11D5_A6F7_00508B6540C5_.wvu.Rows" hidden="1">#REF!</definedName>
    <definedName name="_5___123Graph_XCHART_4" hidden="1">#N/A</definedName>
    <definedName name="_5__123Graph_ACHART_4" localSheetId="17" hidden="1">'[1]pasiva-skutečnost'!$C$35:$C$48</definedName>
    <definedName name="_5__123Graph_ACHART_4" hidden="1">'[1]pasiva-skutečnost'!$C$35:$C$48</definedName>
    <definedName name="_5__123Graph_XCHART_3" localSheetId="17" hidden="1">'[1]pasiva-skutečnost'!$A$15:$A$25</definedName>
    <definedName name="_5__123Graph_XCHART_3" hidden="1">'[1]pasiva-skutečnost'!$A$15:$A$25</definedName>
    <definedName name="_6__123Graph_ACHART_4" localSheetId="17" hidden="1">'[1]pasiva-skutečnost'!$C$35:$C$48</definedName>
    <definedName name="_6__123Graph_ACHART_4" hidden="1">'[1]pasiva-skutečnost'!$C$35:$C$48</definedName>
    <definedName name="_6__123Graph_XCHART_3" localSheetId="17" hidden="1">'[1]pasiva-skutečnost'!$A$15:$A$25</definedName>
    <definedName name="_6__123Graph_XCHART_3" hidden="1">'[1]pasiva-skutečnost'!$A$15:$A$25</definedName>
    <definedName name="_6__123Graph_XCHART_4" localSheetId="17" hidden="1">'[1]pasiva-skutečnost'!$A$35:$A$48</definedName>
    <definedName name="_6__123Graph_XCHART_4" hidden="1">'[1]pasiva-skutečnost'!$A$35:$A$48</definedName>
    <definedName name="_60Z_ðéóøíï_ïô_ìåì_11D5_A6F7_00508B6540C5_.wvu.Rows" localSheetId="5" hidden="1">#REF!</definedName>
    <definedName name="_60Z_ðéóøíï_ïô_ìåì_11D5_A6F7_00508B6540C5_.wvu.Rows" localSheetId="9" hidden="1">#REF!</definedName>
    <definedName name="_60Z_ðéóøíï_ïô_ìåì_11D5_A6F7_00508B6540C5_.wvu.Rows" localSheetId="13" hidden="1">#REF!</definedName>
    <definedName name="_60Z_ðéóøíï_ïô_ìåì_11D5_A6F7_00508B6540C5_.wvu.Rows" localSheetId="17" hidden="1">#REF!</definedName>
    <definedName name="_60Z_ðéóøíï_ïô_ìåì_11D5_A6F7_00508B6540C5_.wvu.Rows" hidden="1">#REF!</definedName>
    <definedName name="_62Z_ðéóøíï_ïô_ìåì_11D5_A6F7_00508B6540C5_.wvu.Rows" localSheetId="16" hidden="1">#REF!</definedName>
    <definedName name="_62Z_ðéóøíï_ïô_ìåì_11D5_A6F7_00508B6540C5_.wvu.Rows" localSheetId="5" hidden="1">#REF!</definedName>
    <definedName name="_62Z_ðéóøíï_ïô_ìåì_11D5_A6F7_00508B6540C5_.wvu.Rows" localSheetId="9" hidden="1">#REF!</definedName>
    <definedName name="_62Z_ðéóøíï_ïô_ìåì_11D5_A6F7_00508B6540C5_.wvu.Rows" localSheetId="13" hidden="1">#REF!</definedName>
    <definedName name="_62Z_ðéóøíï_ïô_ìåì_11D5_A6F7_00508B6540C5_.wvu.Rows" localSheetId="17" hidden="1">#REF!</definedName>
    <definedName name="_62Z_ðéóøíï_ïô_ìåì_11D5_A6F7_00508B6540C5_.wvu.Rows" localSheetId="14" hidden="1">#REF!</definedName>
    <definedName name="_62Z_ðéóøíï_ïô_ìåì_11D5_A6F7_00508B6540C5_.wvu.Rows" hidden="1">#REF!</definedName>
    <definedName name="_7__123Graph_ACHART_4" localSheetId="17" hidden="1">'[1]pasiva-skutečnost'!$C$35:$C$48</definedName>
    <definedName name="_7__123Graph_ACHART_4" hidden="1">'[1]pasiva-skutečnost'!$C$35:$C$48</definedName>
    <definedName name="_7__123Graph_XCHART_3" localSheetId="17" hidden="1">'[1]pasiva-skutečnost'!$A$15:$A$25</definedName>
    <definedName name="_7__123Graph_XCHART_3" hidden="1">'[1]pasiva-skutečnost'!$A$15:$A$25</definedName>
    <definedName name="_7__123Graph_XCHART_4" localSheetId="17" hidden="1">'[1]pasiva-skutečnost'!$A$35:$A$48</definedName>
    <definedName name="_7__123Graph_XCHART_4" hidden="1">'[1]pasiva-skutečnost'!$A$35:$A$48</definedName>
    <definedName name="_7_Z_ðéóøíï_ïô_ìåì_11D5_A6F7_00508B6540C5_.wvu.Rows" localSheetId="5" hidden="1">#REF!</definedName>
    <definedName name="_7_Z_ðéóøíï_ïô_ìåì_11D5_A6F7_00508B6540C5_.wvu.Rows" localSheetId="9" hidden="1">#REF!</definedName>
    <definedName name="_7_Z_ðéóøíï_ïô_ìåì_11D5_A6F7_00508B6540C5_.wvu.Rows" localSheetId="13" hidden="1">#REF!</definedName>
    <definedName name="_7_Z_ðéóøíï_ïô_ìåì_11D5_A6F7_00508B6540C5_.wvu.Rows" localSheetId="17" hidden="1">#REF!</definedName>
    <definedName name="_7_Z_ðéóøíï_ïô_ìåì_11D5_A6F7_00508B6540C5_.wvu.Rows" hidden="1">#REF!</definedName>
    <definedName name="_8__123Graph_ACHART_4" localSheetId="17" hidden="1">'[1]pasiva-skutečnost'!$C$35:$C$48</definedName>
    <definedName name="_8__123Graph_ACHART_4" hidden="1">'[1]pasiva-skutečnost'!$C$35:$C$48</definedName>
    <definedName name="_8__123Graph_XCHART_3" localSheetId="17" hidden="1">'[1]pasiva-skutečnost'!$A$15:$A$25</definedName>
    <definedName name="_8__123Graph_XCHART_3" hidden="1">'[1]pasiva-skutečnost'!$A$15:$A$25</definedName>
    <definedName name="_8_Z_ðéóøíï_ïô_ìåì_11D5_A6F7_00508B6540C5_.wvu.Rows" hidden="1">#N/A</definedName>
    <definedName name="_8Z_ðéóøíï_ïô_ìåì_11D5_A6F7_00508B6540C5_.wvu.Rows" localSheetId="16" hidden="1">#REF!</definedName>
    <definedName name="_8Z_ðéóøíï_ïô_ìåì_11D5_A6F7_00508B6540C5_.wvu.Rows" localSheetId="5" hidden="1">#REF!</definedName>
    <definedName name="_8Z_ðéóøíï_ïô_ìåì_11D5_A6F7_00508B6540C5_.wvu.Rows" localSheetId="9" hidden="1">#REF!</definedName>
    <definedName name="_8Z_ðéóøíï_ïô_ìåì_11D5_A6F7_00508B6540C5_.wvu.Rows" localSheetId="13" hidden="1">#REF!</definedName>
    <definedName name="_8Z_ðéóøíï_ïô_ìåì_11D5_A6F7_00508B6540C5_.wvu.Rows" localSheetId="17" hidden="1">#REF!</definedName>
    <definedName name="_8Z_ðéóøíï_ïô_ìåì_11D5_A6F7_00508B6540C5_.wvu.Rows" localSheetId="14" hidden="1">#REF!</definedName>
    <definedName name="_8Z_ðéóøíï_ïô_ìåì_11D5_A6F7_00508B6540C5_.wvu.Rows" hidden="1">#REF!</definedName>
    <definedName name="_9__123Graph_XCHART_4" localSheetId="17" hidden="1">'[1]pasiva-skutečnost'!$A$35:$A$48</definedName>
    <definedName name="_9__123Graph_XCHART_4" hidden="1">'[1]pasiva-skutečnost'!$A$35:$A$48</definedName>
    <definedName name="_a1" localSheetId="5" hidden="1">{"mgmt forecast",#N/A,FALSE,"Mgmt Forecast";"dcf table",#N/A,FALSE,"Mgmt Forecast";"sensitivity",#N/A,FALSE,"Mgmt Forecast";"table inputs",#N/A,FALSE,"Mgmt Forecast";"calculations",#N/A,FALSE,"Mgmt Forecast"}</definedName>
    <definedName name="_a1" localSheetId="9" hidden="1">{"mgmt forecast",#N/A,FALSE,"Mgmt Forecast";"dcf table",#N/A,FALSE,"Mgmt Forecast";"sensitivity",#N/A,FALSE,"Mgmt Forecast";"table inputs",#N/A,FALSE,"Mgmt Forecast";"calculations",#N/A,FALSE,"Mgmt Forecast"}</definedName>
    <definedName name="_a1" localSheetId="13" hidden="1">{"mgmt forecast",#N/A,FALSE,"Mgmt Forecast";"dcf table",#N/A,FALSE,"Mgmt Forecast";"sensitivity",#N/A,FALSE,"Mgmt Forecast";"table inputs",#N/A,FALSE,"Mgmt Forecast";"calculations",#N/A,FALSE,"Mgmt Forecast"}</definedName>
    <definedName name="_a1" localSheetId="17" hidden="1">{"mgmt forecast",#N/A,FALSE,"Mgmt Forecast";"dcf table",#N/A,FALSE,"Mgmt Forecast";"sensitivity",#N/A,FALSE,"Mgmt Forecast";"table inputs",#N/A,FALSE,"Mgmt Forecast";"calculations",#N/A,FALSE,"Mgmt Forecast"}</definedName>
    <definedName name="_a1" localSheetId="14" hidden="1">{"mgmt forecast",#N/A,FALSE,"Mgmt Forecast";"dcf table",#N/A,FALSE,"Mgmt Forecast";"sensitivity",#N/A,FALSE,"Mgmt Forecast";"table inputs",#N/A,FALSE,"Mgmt Forecast";"calculations",#N/A,FALSE,"Mgmt Forecast"}</definedName>
    <definedName name="_a1" hidden="1">{"mgmt forecast",#N/A,FALSE,"Mgmt Forecast";"dcf table",#N/A,FALSE,"Mgmt Forecast";"sensitivity",#N/A,FALSE,"Mgmt Forecast";"table inputs",#N/A,FALSE,"Mgmt Forecast";"calculations",#N/A,FALSE,"Mgmt Forecast"}</definedName>
    <definedName name="_a2" localSheetId="5" hidden="1">{"mgmt forecast",#N/A,FALSE,"Mgmt Forecast";"dcf table",#N/A,FALSE,"Mgmt Forecast";"sensitivity",#N/A,FALSE,"Mgmt Forecast";"table inputs",#N/A,FALSE,"Mgmt Forecast";"calculations",#N/A,FALSE,"Mgmt Forecast"}</definedName>
    <definedName name="_a2" localSheetId="9" hidden="1">{"mgmt forecast",#N/A,FALSE,"Mgmt Forecast";"dcf table",#N/A,FALSE,"Mgmt Forecast";"sensitivity",#N/A,FALSE,"Mgmt Forecast";"table inputs",#N/A,FALSE,"Mgmt Forecast";"calculations",#N/A,FALSE,"Mgmt Forecast"}</definedName>
    <definedName name="_a2" localSheetId="13" hidden="1">{"mgmt forecast",#N/A,FALSE,"Mgmt Forecast";"dcf table",#N/A,FALSE,"Mgmt Forecast";"sensitivity",#N/A,FALSE,"Mgmt Forecast";"table inputs",#N/A,FALSE,"Mgmt Forecast";"calculations",#N/A,FALSE,"Mgmt Forecast"}</definedName>
    <definedName name="_a2" localSheetId="17" hidden="1">{"mgmt forecast",#N/A,FALSE,"Mgmt Forecast";"dcf table",#N/A,FALSE,"Mgmt Forecast";"sensitivity",#N/A,FALSE,"Mgmt Forecast";"table inputs",#N/A,FALSE,"Mgmt Forecast";"calculations",#N/A,FALSE,"Mgmt Forecast"}</definedName>
    <definedName name="_a2" localSheetId="14" hidden="1">{"mgmt forecast",#N/A,FALSE,"Mgmt Forecast";"dcf table",#N/A,FALSE,"Mgmt Forecast";"sensitivity",#N/A,FALSE,"Mgmt Forecast";"table inputs",#N/A,FALSE,"Mgmt Forecast";"calculations",#N/A,FALSE,"Mgmt Forecast"}</definedName>
    <definedName name="_a2" hidden="1">{"mgmt forecast",#N/A,FALSE,"Mgmt Forecast";"dcf table",#N/A,FALSE,"Mgmt Forecast";"sensitivity",#N/A,FALSE,"Mgmt Forecast";"table inputs",#N/A,FALSE,"Mgmt Forecast";"calculations",#N/A,FALSE,"Mgmt Forecast"}</definedName>
    <definedName name="_a6" localSheetId="5" hidden="1">{#N/A,#N/A,FALSE,"DCF";#N/A,#N/A,FALSE,"WACC";#N/A,#N/A,FALSE,"Sales_EBIT";#N/A,#N/A,FALSE,"Capex_Depreciation";#N/A,#N/A,FALSE,"WC";#N/A,#N/A,FALSE,"Interest";#N/A,#N/A,FALSE,"Assumptions"}</definedName>
    <definedName name="_a6" localSheetId="9" hidden="1">{#N/A,#N/A,FALSE,"DCF";#N/A,#N/A,FALSE,"WACC";#N/A,#N/A,FALSE,"Sales_EBIT";#N/A,#N/A,FALSE,"Capex_Depreciation";#N/A,#N/A,FALSE,"WC";#N/A,#N/A,FALSE,"Interest";#N/A,#N/A,FALSE,"Assumptions"}</definedName>
    <definedName name="_a6" localSheetId="13" hidden="1">{#N/A,#N/A,FALSE,"DCF";#N/A,#N/A,FALSE,"WACC";#N/A,#N/A,FALSE,"Sales_EBIT";#N/A,#N/A,FALSE,"Capex_Depreciation";#N/A,#N/A,FALSE,"WC";#N/A,#N/A,FALSE,"Interest";#N/A,#N/A,FALSE,"Assumptions"}</definedName>
    <definedName name="_a6" localSheetId="17" hidden="1">{#N/A,#N/A,FALSE,"DCF";#N/A,#N/A,FALSE,"WACC";#N/A,#N/A,FALSE,"Sales_EBIT";#N/A,#N/A,FALSE,"Capex_Depreciation";#N/A,#N/A,FALSE,"WC";#N/A,#N/A,FALSE,"Interest";#N/A,#N/A,FALSE,"Assumptions"}</definedName>
    <definedName name="_a6" localSheetId="14" hidden="1">{#N/A,#N/A,FALSE,"DCF";#N/A,#N/A,FALSE,"WACC";#N/A,#N/A,FALSE,"Sales_EBIT";#N/A,#N/A,FALSE,"Capex_Depreciation";#N/A,#N/A,FALSE,"WC";#N/A,#N/A,FALSE,"Interest";#N/A,#N/A,FALSE,"Assumptions"}</definedName>
    <definedName name="_a6" hidden="1">{#N/A,#N/A,FALSE,"DCF";#N/A,#N/A,FALSE,"WACC";#N/A,#N/A,FALSE,"Sales_EBIT";#N/A,#N/A,FALSE,"Capex_Depreciation";#N/A,#N/A,FALSE,"WC";#N/A,#N/A,FALSE,"Interest";#N/A,#N/A,FALSE,"Assumptions"}</definedName>
    <definedName name="_a7" localSheetId="5"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7" localSheetId="9"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7" localSheetId="13"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7" localSheetId="17"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7" localSheetId="14"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7"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_a8"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8"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8"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8"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8"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8"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9" localSheetId="5" hidden="1">{#N/A,#N/A,TRUE,"Лист2"}</definedName>
    <definedName name="_a9" localSheetId="9" hidden="1">{#N/A,#N/A,TRUE,"Лист2"}</definedName>
    <definedName name="_a9" localSheetId="13" hidden="1">{#N/A,#N/A,TRUE,"Лист2"}</definedName>
    <definedName name="_a9" localSheetId="17" hidden="1">{#N/A,#N/A,TRUE,"Лист2"}</definedName>
    <definedName name="_a9" localSheetId="14" hidden="1">{#N/A,#N/A,TRUE,"Лист2"}</definedName>
    <definedName name="_a9" hidden="1">{#N/A,#N/A,TRUE,"Лист2"}</definedName>
    <definedName name="_abc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bc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bc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bc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bc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abc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ddd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ddd2"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Fill" localSheetId="16" hidden="1">[2]Data!#REF!</definedName>
    <definedName name="_Fill" localSheetId="5" hidden="1">[3]Data!#REF!</definedName>
    <definedName name="_Fill" localSheetId="9" hidden="1">[3]Data!#REF!</definedName>
    <definedName name="_Fill" localSheetId="13" hidden="1">[3]Data!#REF!</definedName>
    <definedName name="_Fill" localSheetId="17" hidden="1">[4]Data!#REF!</definedName>
    <definedName name="_Fill" hidden="1">[3]Data!#REF!</definedName>
    <definedName name="_jny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jny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jny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jny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jny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jny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Order1" hidden="1">255</definedName>
    <definedName name="_Order2" hidden="1">255</definedName>
    <definedName name="_Regression_Out" localSheetId="16" hidden="1">#REF!</definedName>
    <definedName name="_Regression_Out" localSheetId="5" hidden="1">#REF!</definedName>
    <definedName name="_Regression_Out" localSheetId="9" hidden="1">#REF!</definedName>
    <definedName name="_Regression_Out" localSheetId="13" hidden="1">#REF!</definedName>
    <definedName name="_Regression_Out" localSheetId="17" hidden="1">#REF!</definedName>
    <definedName name="_Regression_Out" localSheetId="14" hidden="1">#REF!</definedName>
    <definedName name="_Regression_Out" hidden="1">#REF!</definedName>
    <definedName name="_Regression_X" localSheetId="16" hidden="1">#REF!</definedName>
    <definedName name="_Regression_X" localSheetId="5" hidden="1">#REF!</definedName>
    <definedName name="_Regression_X" localSheetId="9" hidden="1">#REF!</definedName>
    <definedName name="_Regression_X" localSheetId="13" hidden="1">#REF!</definedName>
    <definedName name="_Regression_X" localSheetId="17" hidden="1">#REF!</definedName>
    <definedName name="_Regression_X" localSheetId="14" hidden="1">#REF!</definedName>
    <definedName name="_Regression_X" hidden="1">#REF!</definedName>
    <definedName name="_Regression_Y" localSheetId="16" hidden="1">#REF!</definedName>
    <definedName name="_Regression_Y" localSheetId="5" hidden="1">#REF!</definedName>
    <definedName name="_Regression_Y" localSheetId="9" hidden="1">#REF!</definedName>
    <definedName name="_Regression_Y" localSheetId="13" hidden="1">#REF!</definedName>
    <definedName name="_Regression_Y" localSheetId="17" hidden="1">#REF!</definedName>
    <definedName name="_Regression_Y" localSheetId="14" hidden="1">#REF!</definedName>
    <definedName name="_Regression_Y" hidden="1">#REF!</definedName>
    <definedName name="_u1" localSheetId="5" hidden="1">{"Страница 1",#N/A,FALSE,"Модель Интенсивника";"Страница 2",#N/A,FALSE,"Модель Интенсивника";"Страница 3",#N/A,FALSE,"Модель Интенсивника"}</definedName>
    <definedName name="_u1" localSheetId="9" hidden="1">{"Страница 1",#N/A,FALSE,"Модель Интенсивника";"Страница 2",#N/A,FALSE,"Модель Интенсивника";"Страница 3",#N/A,FALSE,"Модель Интенсивника"}</definedName>
    <definedName name="_u1" localSheetId="13" hidden="1">{"Страница 1",#N/A,FALSE,"Модель Интенсивника";"Страница 2",#N/A,FALSE,"Модель Интенсивника";"Страница 3",#N/A,FALSE,"Модель Интенсивника"}</definedName>
    <definedName name="_u1" localSheetId="17" hidden="1">{"Страница 1",#N/A,FALSE,"Модель Интенсивника";"Страница 2",#N/A,FALSE,"Модель Интенсивника";"Страница 3",#N/A,FALSE,"Модель Интенсивника"}</definedName>
    <definedName name="_u1" localSheetId="14" hidden="1">{"Страница 1",#N/A,FALSE,"Модель Интенсивника";"Страница 2",#N/A,FALSE,"Модель Интенсивника";"Страница 3",#N/A,FALSE,"Модель Интенсивника"}</definedName>
    <definedName name="_u1" hidden="1">{"Страница 1",#N/A,FALSE,"Модель Интенсивника";"Страница 2",#N/A,FALSE,"Модель Интенсивника";"Страница 3",#N/A,FALSE,"Модель Интенсивника"}</definedName>
    <definedName name="_u2"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2"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2"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2"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2"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2"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4" localSheetId="5"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4" localSheetId="9"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4" localSheetId="13"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4" localSheetId="17"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4" localSheetId="14"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4"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_u5"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5"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5"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5"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5"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6" localSheetId="5" hidden="1">{"Страница 1",#N/A,FALSE,"Модель Интенсивника";"Страница 3",#N/A,FALSE,"Модель Интенсивника"}</definedName>
    <definedName name="_u6" localSheetId="9" hidden="1">{"Страница 1",#N/A,FALSE,"Модель Интенсивника";"Страница 3",#N/A,FALSE,"Модель Интенсивника"}</definedName>
    <definedName name="_u6" localSheetId="13" hidden="1">{"Страница 1",#N/A,FALSE,"Модель Интенсивника";"Страница 3",#N/A,FALSE,"Модель Интенсивника"}</definedName>
    <definedName name="_u6" localSheetId="17" hidden="1">{"Страница 1",#N/A,FALSE,"Модель Интенсивника";"Страница 3",#N/A,FALSE,"Модель Интенсивника"}</definedName>
    <definedName name="_u6" localSheetId="14" hidden="1">{"Страница 1",#N/A,FALSE,"Модель Интенсивника";"Страница 3",#N/A,FALSE,"Модель Интенсивника"}</definedName>
    <definedName name="_u6" hidden="1">{"Страница 1",#N/A,FALSE,"Модель Интенсивника";"Страница 3",#N/A,FALSE,"Модель Интенсивника"}</definedName>
    <definedName name="_u7"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7"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7"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7"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7"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8"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u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_y6" localSheetId="5" hidden="1">{#N/A,#N/A,FALSE,"ORIX CSC"}</definedName>
    <definedName name="_y6" localSheetId="9" hidden="1">{#N/A,#N/A,FALSE,"ORIX CSC"}</definedName>
    <definedName name="_y6" localSheetId="13" hidden="1">{#N/A,#N/A,FALSE,"ORIX CSC"}</definedName>
    <definedName name="_y6" localSheetId="17" hidden="1">{#N/A,#N/A,FALSE,"ORIX CSC"}</definedName>
    <definedName name="_y6" localSheetId="14" hidden="1">{#N/A,#N/A,FALSE,"ORIX CSC"}</definedName>
    <definedName name="_y6" hidden="1">{#N/A,#N/A,FALSE,"ORIX CSC"}</definedName>
    <definedName name="_аа" localSheetId="5" hidden="1">[5]Data!#REF!</definedName>
    <definedName name="_аа" localSheetId="9" hidden="1">[5]Data!#REF!</definedName>
    <definedName name="_аа" localSheetId="13" hidden="1">[5]Data!#REF!</definedName>
    <definedName name="_аа" localSheetId="17" hidden="1">[5]Data!#REF!</definedName>
    <definedName name="_аа" hidden="1">[5]Data!#REF!</definedName>
    <definedName name="_лл" localSheetId="5" hidden="1">#REF!</definedName>
    <definedName name="_лл" localSheetId="9" hidden="1">#REF!</definedName>
    <definedName name="_лл" localSheetId="13" hidden="1">#REF!</definedName>
    <definedName name="_лл" localSheetId="17" hidden="1">#REF!</definedName>
    <definedName name="_лл" hidden="1">#REF!</definedName>
    <definedName name="_xlnm._FilterDatabase" localSheetId="16" hidden="1">'S-Осв $'!$A$1:$A$206</definedName>
    <definedName name="_xlnm._FilterDatabase" localSheetId="15" hidden="1">'S-фин.$'!$A$1:$A$1063</definedName>
    <definedName name="_ыый"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ыый"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ыый"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ыый"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ыый"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_ыый"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á"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AAA_DOCTOPS" hidden="1">"AAA_SET"</definedName>
    <definedName name="AAA_duser" hidden="1">"OFF"</definedName>
    <definedName name="aaaaaaaaaaaaa"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aaaaaaaaaaaa"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AAB_Addin5" hidden="1">"AAB_Description for addin 5,Description for addin 5,Description for addin 5,Description for addin 5,Description for addin 5,Description for addin 5"</definedName>
    <definedName name="AccessDatabase" hidden="1">"C:\Documents and Settings\Stassovsky\My Documents\MF\Current\2001 PROJECT N_1.mdb"</definedName>
    <definedName name="AGR" localSheetId="5" hidden="1">#REF!</definedName>
    <definedName name="AGR" localSheetId="9" hidden="1">#REF!</definedName>
    <definedName name="AGR" localSheetId="13" hidden="1">#REF!</definedName>
    <definedName name="AGR" localSheetId="17" hidden="1">#REF!</definedName>
    <definedName name="AGR" localSheetId="14" hidden="1">#REF!</definedName>
    <definedName name="AGR" hidden="1">#REF!</definedName>
    <definedName name="aq" localSheetId="17" hidden="1">'[1]pasiva-skutečnost'!$C$35:$C$48</definedName>
    <definedName name="aq" hidden="1">'[1]pasiva-skutečnost'!$C$35:$C$48</definedName>
    <definedName name="AS2DocOpenMode" hidden="1">"AS2DocumentBrowse"</definedName>
    <definedName name="AS2NamedRange" hidden="1">5</definedName>
    <definedName name="asdas" localSheetId="17" hidden="1">'[6]pasiva-skutečnost'!$C$35:$C$48</definedName>
    <definedName name="asdas" hidden="1">'[7]pasiva-skutečnost'!$C$35:$C$48</definedName>
    <definedName name="BLPH1" localSheetId="16" hidden="1">'[8]Share Price 2002'!#REF!</definedName>
    <definedName name="BLPH1" localSheetId="5" hidden="1">'[8]Share Price 2002'!#REF!</definedName>
    <definedName name="BLPH1" localSheetId="9" hidden="1">'[8]Share Price 2002'!#REF!</definedName>
    <definedName name="BLPH1" localSheetId="13" hidden="1">'[8]Share Price 2002'!#REF!</definedName>
    <definedName name="BLPH1" localSheetId="17" hidden="1">'[8]Share Price 2002'!#REF!</definedName>
    <definedName name="BLPH1" hidden="1">'[8]Share Price 2002'!#REF!</definedName>
    <definedName name="BLPH10" localSheetId="16" hidden="1">#REF!</definedName>
    <definedName name="BLPH10" localSheetId="5" hidden="1">#REF!</definedName>
    <definedName name="BLPH10" localSheetId="9" hidden="1">#REF!</definedName>
    <definedName name="BLPH10" localSheetId="13" hidden="1">#REF!</definedName>
    <definedName name="BLPH10" localSheetId="17" hidden="1">#REF!</definedName>
    <definedName name="BLPH10" localSheetId="14" hidden="1">#REF!</definedName>
    <definedName name="BLPH10" hidden="1">#REF!</definedName>
    <definedName name="BLPH11" localSheetId="16" hidden="1">#REF!</definedName>
    <definedName name="BLPH11" localSheetId="5" hidden="1">#REF!</definedName>
    <definedName name="BLPH11" localSheetId="9" hidden="1">#REF!</definedName>
    <definedName name="BLPH11" localSheetId="13" hidden="1">#REF!</definedName>
    <definedName name="BLPH11" localSheetId="17" hidden="1">#REF!</definedName>
    <definedName name="BLPH11" localSheetId="14" hidden="1">#REF!</definedName>
    <definedName name="BLPH11" hidden="1">#REF!</definedName>
    <definedName name="BLPH12" localSheetId="16" hidden="1">#REF!</definedName>
    <definedName name="BLPH12" localSheetId="5" hidden="1">#REF!</definedName>
    <definedName name="BLPH12" localSheetId="9" hidden="1">#REF!</definedName>
    <definedName name="BLPH12" localSheetId="13" hidden="1">#REF!</definedName>
    <definedName name="BLPH12" localSheetId="17" hidden="1">#REF!</definedName>
    <definedName name="BLPH12" localSheetId="14" hidden="1">#REF!</definedName>
    <definedName name="BLPH12" hidden="1">#REF!</definedName>
    <definedName name="BLPH13" localSheetId="16" hidden="1">#REF!</definedName>
    <definedName name="BLPH13" localSheetId="5" hidden="1">#REF!</definedName>
    <definedName name="BLPH13" localSheetId="9" hidden="1">#REF!</definedName>
    <definedName name="BLPH13" localSheetId="13" hidden="1">#REF!</definedName>
    <definedName name="BLPH13" localSheetId="17" hidden="1">#REF!</definedName>
    <definedName name="BLPH13" localSheetId="14" hidden="1">#REF!</definedName>
    <definedName name="BLPH13" hidden="1">#REF!</definedName>
    <definedName name="BLPH14" localSheetId="16" hidden="1">#REF!</definedName>
    <definedName name="BLPH14" localSheetId="5" hidden="1">#REF!</definedName>
    <definedName name="BLPH14" localSheetId="9" hidden="1">#REF!</definedName>
    <definedName name="BLPH14" localSheetId="13" hidden="1">#REF!</definedName>
    <definedName name="BLPH14" localSheetId="17" hidden="1">#REF!</definedName>
    <definedName name="BLPH14" localSheetId="14" hidden="1">#REF!</definedName>
    <definedName name="BLPH14" hidden="1">#REF!</definedName>
    <definedName name="BLPH15" localSheetId="16" hidden="1">#REF!</definedName>
    <definedName name="BLPH15" localSheetId="5" hidden="1">#REF!</definedName>
    <definedName name="BLPH15" localSheetId="9" hidden="1">#REF!</definedName>
    <definedName name="BLPH15" localSheetId="13" hidden="1">#REF!</definedName>
    <definedName name="BLPH15" localSheetId="17" hidden="1">#REF!</definedName>
    <definedName name="BLPH15" localSheetId="14" hidden="1">#REF!</definedName>
    <definedName name="BLPH15" hidden="1">#REF!</definedName>
    <definedName name="BLPH16" localSheetId="16" hidden="1">#REF!</definedName>
    <definedName name="BLPH16" localSheetId="5" hidden="1">#REF!</definedName>
    <definedName name="BLPH16" localSheetId="9" hidden="1">#REF!</definedName>
    <definedName name="BLPH16" localSheetId="13" hidden="1">#REF!</definedName>
    <definedName name="BLPH16" localSheetId="17" hidden="1">#REF!</definedName>
    <definedName name="BLPH16" localSheetId="14" hidden="1">#REF!</definedName>
    <definedName name="BLPH16" hidden="1">#REF!</definedName>
    <definedName name="BLPH17" localSheetId="16" hidden="1">#REF!</definedName>
    <definedName name="BLPH17" localSheetId="5" hidden="1">#REF!</definedName>
    <definedName name="BLPH17" localSheetId="9" hidden="1">#REF!</definedName>
    <definedName name="BLPH17" localSheetId="13" hidden="1">#REF!</definedName>
    <definedName name="BLPH17" localSheetId="17" hidden="1">#REF!</definedName>
    <definedName name="BLPH17" localSheetId="14" hidden="1">#REF!</definedName>
    <definedName name="BLPH17" hidden="1">#REF!</definedName>
    <definedName name="BLPH18" localSheetId="16" hidden="1">#REF!</definedName>
    <definedName name="BLPH18" localSheetId="5" hidden="1">#REF!</definedName>
    <definedName name="BLPH18" localSheetId="9" hidden="1">#REF!</definedName>
    <definedName name="BLPH18" localSheetId="13" hidden="1">#REF!</definedName>
    <definedName name="BLPH18" localSheetId="17" hidden="1">#REF!</definedName>
    <definedName name="BLPH18" localSheetId="14" hidden="1">#REF!</definedName>
    <definedName name="BLPH18" hidden="1">#REF!</definedName>
    <definedName name="BLPH19" localSheetId="16" hidden="1">#REF!</definedName>
    <definedName name="BLPH19" localSheetId="5" hidden="1">#REF!</definedName>
    <definedName name="BLPH19" localSheetId="9" hidden="1">#REF!</definedName>
    <definedName name="BLPH19" localSheetId="13" hidden="1">#REF!</definedName>
    <definedName name="BLPH19" localSheetId="17" hidden="1">#REF!</definedName>
    <definedName name="BLPH19" localSheetId="14" hidden="1">#REF!</definedName>
    <definedName name="BLPH19" hidden="1">#REF!</definedName>
    <definedName name="BLPH2" localSheetId="16" hidden="1">'[8]Share Price 2002'!#REF!</definedName>
    <definedName name="BLPH2" localSheetId="5" hidden="1">'[8]Share Price 2002'!#REF!</definedName>
    <definedName name="BLPH2" localSheetId="9" hidden="1">'[8]Share Price 2002'!#REF!</definedName>
    <definedName name="BLPH2" localSheetId="13" hidden="1">'[8]Share Price 2002'!#REF!</definedName>
    <definedName name="BLPH2" localSheetId="17" hidden="1">'[8]Share Price 2002'!#REF!</definedName>
    <definedName name="BLPH2" hidden="1">'[8]Share Price 2002'!#REF!</definedName>
    <definedName name="BLPH3" localSheetId="16" hidden="1">#REF!</definedName>
    <definedName name="BLPH3" localSheetId="5" hidden="1">#REF!</definedName>
    <definedName name="BLPH3" localSheetId="9" hidden="1">#REF!</definedName>
    <definedName name="BLPH3" localSheetId="13" hidden="1">#REF!</definedName>
    <definedName name="BLPH3" localSheetId="17" hidden="1">#REF!</definedName>
    <definedName name="BLPH3" localSheetId="14" hidden="1">#REF!</definedName>
    <definedName name="BLPH3" hidden="1">#REF!</definedName>
    <definedName name="BLPH4" localSheetId="17" hidden="1">'[9]EC552378 Corp Cusip8'!$A$3</definedName>
    <definedName name="BLPH4" hidden="1">'[10]EC552378 Corp Cusip8'!$A$3</definedName>
    <definedName name="BLPH5" localSheetId="17" hidden="1">'[9]TT333718 Govt'!$A$3</definedName>
    <definedName name="BLPH5" hidden="1">'[10]TT333718 Govt'!$A$3</definedName>
    <definedName name="BLPH6" localSheetId="16" hidden="1">#REF!</definedName>
    <definedName name="BLPH6" localSheetId="5" hidden="1">#REF!</definedName>
    <definedName name="BLPH6" localSheetId="9" hidden="1">#REF!</definedName>
    <definedName name="BLPH6" localSheetId="13" hidden="1">#REF!</definedName>
    <definedName name="BLPH6" localSheetId="17" hidden="1">#REF!</definedName>
    <definedName name="BLPH6" localSheetId="14" hidden="1">#REF!</definedName>
    <definedName name="BLPH6" hidden="1">#REF!</definedName>
    <definedName name="BLPH7" localSheetId="16" hidden="1">#REF!</definedName>
    <definedName name="BLPH7" localSheetId="5" hidden="1">#REF!</definedName>
    <definedName name="BLPH7" localSheetId="9" hidden="1">#REF!</definedName>
    <definedName name="BLPH7" localSheetId="13" hidden="1">#REF!</definedName>
    <definedName name="BLPH7" localSheetId="17" hidden="1">#REF!</definedName>
    <definedName name="BLPH7" localSheetId="14" hidden="1">#REF!</definedName>
    <definedName name="BLPH7" hidden="1">#REF!</definedName>
    <definedName name="BLPH8" localSheetId="16" hidden="1">#REF!</definedName>
    <definedName name="BLPH8" localSheetId="5" hidden="1">#REF!</definedName>
    <definedName name="BLPH8" localSheetId="9" hidden="1">#REF!</definedName>
    <definedName name="BLPH8" localSheetId="13" hidden="1">#REF!</definedName>
    <definedName name="BLPH8" localSheetId="17" hidden="1">#REF!</definedName>
    <definedName name="BLPH8" localSheetId="14" hidden="1">#REF!</definedName>
    <definedName name="BLPH8" hidden="1">#REF!</definedName>
    <definedName name="BLPH9" localSheetId="16" hidden="1">#REF!</definedName>
    <definedName name="BLPH9" localSheetId="5" hidden="1">#REF!</definedName>
    <definedName name="BLPH9" localSheetId="9" hidden="1">#REF!</definedName>
    <definedName name="BLPH9" localSheetId="13" hidden="1">#REF!</definedName>
    <definedName name="BLPH9" localSheetId="17" hidden="1">#REF!</definedName>
    <definedName name="BLPH9" localSheetId="14" hidden="1">#REF!</definedName>
    <definedName name="BLPH9" hidden="1">#REF!</definedName>
    <definedName name="central_rozdil" localSheetId="5" hidden="1">{#N/A,#N/A,FALSE,"Aging Summary";#N/A,#N/A,FALSE,"Ratio Analysis";#N/A,#N/A,FALSE,"Test 120 Day Accts";#N/A,#N/A,FALSE,"Tickmarks"}</definedName>
    <definedName name="central_rozdil" localSheetId="9" hidden="1">{#N/A,#N/A,FALSE,"Aging Summary";#N/A,#N/A,FALSE,"Ratio Analysis";#N/A,#N/A,FALSE,"Test 120 Day Accts";#N/A,#N/A,FALSE,"Tickmarks"}</definedName>
    <definedName name="central_rozdil" localSheetId="13" hidden="1">{#N/A,#N/A,FALSE,"Aging Summary";#N/A,#N/A,FALSE,"Ratio Analysis";#N/A,#N/A,FALSE,"Test 120 Day Accts";#N/A,#N/A,FALSE,"Tickmarks"}</definedName>
    <definedName name="central_rozdil" localSheetId="17" hidden="1">{#N/A,#N/A,FALSE,"Aging Summary";#N/A,#N/A,FALSE,"Ratio Analysis";#N/A,#N/A,FALSE,"Test 120 Day Accts";#N/A,#N/A,FALSE,"Tickmarks"}</definedName>
    <definedName name="central_rozdil" localSheetId="14" hidden="1">{#N/A,#N/A,FALSE,"Aging Summary";#N/A,#N/A,FALSE,"Ratio Analysis";#N/A,#N/A,FALSE,"Test 120 Day Accts";#N/A,#N/A,FALSE,"Tickmarks"}</definedName>
    <definedName name="central_rozdil" hidden="1">{#N/A,#N/A,FALSE,"Aging Summary";#N/A,#N/A,FALSE,"Ratio Analysis";#N/A,#N/A,FALSE,"Test 120 Day Accts";#N/A,#N/A,FALSE,"Tickmarks"}</definedName>
    <definedName name="daAS" localSheetId="17" hidden="1">'[6]pasiva-skutečnost'!$A$15:$A$25</definedName>
    <definedName name="daAS" hidden="1">'[7]pasiva-skutečnost'!$A$15:$A$25</definedName>
    <definedName name="ddd"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ddddddddd"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dd"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dd"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dd"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dd"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dddddddd"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DSAFFG" localSheetId="17" hidden="1">'[6]pasiva-skutečnost'!$A$35:$A$48</definedName>
    <definedName name="DSAFFG" hidden="1">'[7]pasiva-skutečnost'!$A$35:$A$48</definedName>
    <definedName name="é"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é"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é"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é"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é"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é"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eeeeeeeeeeeeeeee"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eeeeee"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eeeeee"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eeeeee"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eeeeee"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eeeeeeeeeeeeeeee"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 localSheetId="5"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 localSheetId="9"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 localSheetId="13"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 localSheetId="17"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 localSheetId="14"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 localSheetId="5" hidden="1">{"Страница 1",#N/A,FALSE,"Модель Интенсивника";"Страница 3",#N/A,FALSE,"Модель Интенсивника"}</definedName>
    <definedName name="fffffffffffffff" localSheetId="9" hidden="1">{"Страница 1",#N/A,FALSE,"Модель Интенсивника";"Страница 3",#N/A,FALSE,"Модель Интенсивника"}</definedName>
    <definedName name="fffffffffffffff" localSheetId="13" hidden="1">{"Страница 1",#N/A,FALSE,"Модель Интенсивника";"Страница 3",#N/A,FALSE,"Модель Интенсивника"}</definedName>
    <definedName name="fffffffffffffff" localSheetId="17" hidden="1">{"Страница 1",#N/A,FALSE,"Модель Интенсивника";"Страница 3",#N/A,FALSE,"Модель Интенсивника"}</definedName>
    <definedName name="fffffffffffffff" localSheetId="14" hidden="1">{"Страница 1",#N/A,FALSE,"Модель Интенсивника";"Страница 3",#N/A,FALSE,"Модель Интенсивника"}</definedName>
    <definedName name="fffffffffffffff" hidden="1">{"Страница 1",#N/A,FALSE,"Модель Интенсивника";"Страница 3",#N/A,FALSE,"Модель Интенсивника"}</definedName>
    <definedName name="fffffffffffff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ffffffffffffffff"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fhjgh" localSheetId="5" hidden="1">{"glc1",#N/A,FALSE,"GLC";"glc2",#N/A,FALSE,"GLC";"glc3",#N/A,FALSE,"GLC";"glc4",#N/A,FALSE,"GLC";"glc5",#N/A,FALSE,"GLC"}</definedName>
    <definedName name="fhjgh" localSheetId="9" hidden="1">{"glc1",#N/A,FALSE,"GLC";"glc2",#N/A,FALSE,"GLC";"glc3",#N/A,FALSE,"GLC";"glc4",#N/A,FALSE,"GLC";"glc5",#N/A,FALSE,"GLC"}</definedName>
    <definedName name="fhjgh" localSheetId="13" hidden="1">{"glc1",#N/A,FALSE,"GLC";"glc2",#N/A,FALSE,"GLC";"glc3",#N/A,FALSE,"GLC";"glc4",#N/A,FALSE,"GLC";"glc5",#N/A,FALSE,"GLC"}</definedName>
    <definedName name="fhjgh" localSheetId="17" hidden="1">{"glc1",#N/A,FALSE,"GLC";"glc2",#N/A,FALSE,"GLC";"glc3",#N/A,FALSE,"GLC";"glc4",#N/A,FALSE,"GLC";"glc5",#N/A,FALSE,"GLC"}</definedName>
    <definedName name="fhjgh" localSheetId="14" hidden="1">{"glc1",#N/A,FALSE,"GLC";"glc2",#N/A,FALSE,"GLC";"glc3",#N/A,FALSE,"GLC";"glc4",#N/A,FALSE,"GLC";"glc5",#N/A,FALSE,"GLC"}</definedName>
    <definedName name="fhjgh" hidden="1">{"glc1",#N/A,FALSE,"GLC";"glc2",#N/A,FALSE,"GLC";"glc3",#N/A,FALSE,"GLC";"glc4",#N/A,FALSE,"GLC";"glc5",#N/A,FALSE,"GLC"}</definedName>
    <definedName name="hr"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hr"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hr"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hr"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hr"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hr"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ii"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i"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i"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i"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i"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i"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okjhj"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J_AVG_BANK_ASSETS" hidden="1">"c2671"</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SHAREOUTSTANDING" hidden="1">"c83"</definedName>
    <definedName name="IQ_AVG_TEV" hidden="1">"c84"</definedName>
    <definedName name="IQ_AVG_VOLUME" hidden="1">"c1346"</definedName>
    <definedName name="IQ_BANK_DEBT" hidden="1">"c2544"</definedName>
    <definedName name="IQ_BANK_DEBT_PCT" hidden="1">"c2545"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Y" hidden="1">"c102"</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ED" hidden="1">"c2681"</definedName>
    <definedName name="IQ_CLASSA_OPTIONS_GRANTED" hidden="1">"c2680"</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EXP_DATE" hidden="1">"c3043"</definedName>
    <definedName name="IQ_CONV_PREMIUM" hidden="1">"c2195"</definedName>
    <definedName name="IQ_CONV_PRICE" hidden="1">"c2193"</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ST_BORROWING" hidden="1">"c2936"</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PAYOUT" hidden="1">"c3005"</definedName>
    <definedName name="IQ_DISTRIBUTABLE_CASH_SHARE" hidden="1">"c3003"</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BIT" hidden="1">"c352"</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EQ_INC" hidden="1">"c3498"</definedName>
    <definedName name="IQ_EBIT_EQ_INC_EXCL_SBC" hidden="1">"c3502"</definedName>
    <definedName name="IQ_EBIT_EXCL_SBC" hidden="1">"c3082"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XCL_SBC" hidden="1">"c3081"</definedName>
    <definedName name="IQ_EBITDA_INT" hidden="1">"c373"</definedName>
    <definedName name="IQ_EBITDA_MARGIN" hidden="1">"c372"</definedName>
    <definedName name="IQ_EBITDA_OVER_TOTAL_IE" hidden="1">"c1371"</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NORM" hidden="1">"c1902"</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EDFUNDS_SOLD" hidden="1">"c2256"</definedName>
    <definedName name="IQ_FFO" hidden="1">"c1574"</definedName>
    <definedName name="IQ_FFO_PAYOUT_RATIO" hidden="1">"c3492"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Y" hidden="1">1000</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SS_TO_NET_EARNED" hidden="1">"c2751"</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MACHINERY" hidden="1">"c711"</definedName>
    <definedName name="IQ_MAINT_CAPEX" hidden="1">"c2947"</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C_RATIO" hidden="1">"c2783"</definedName>
    <definedName name="IQ_MC_STATUTORY_SURPLUS" hidden="1">"c2772"</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IFE_INS_IN_FORCE" hidden="1">"c2769"</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CASH_PENSION_EXP" hidden="1">"c3000"</definedName>
    <definedName name="IQ_NONRECOURSE_DEBT" hidden="1">"c2550"</definedName>
    <definedName name="IQ_NONRECOURSE_DEBT_PCT" hidden="1">"c2551"</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GRANTED" hidden="1">"c2673"</definedName>
    <definedName name="IQ_OPTIONS_ISSUED" hidden="1">"c857"</definedName>
    <definedName name="IQ_OPTIONS_STRIKE_PRICE_GRANTED" hidden="1">"c2678"</definedName>
    <definedName name="IQ_OPTIONS_STRIKE_PRICE_OS" hidden="1">"c2677"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ED" hidden="1">"c2688"</definedName>
    <definedName name="IQ_OTHER_OPTIONS_GRANTED" hidden="1">"c2687"</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STRIKE_PRICE_GRANTED" hidden="1">"c2692"</definedName>
    <definedName name="IQ_OTHER_UNDRAWN" hidden="1">"c2522"</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NORMALIZED" hidden="1">"c2207"</definedName>
    <definedName name="IQ_PE_RATIO" hidden="1">"c1610"</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ICE_OVER_BVPS" hidden="1">"c1412"</definedName>
    <definedName name="IQ_PRICE_OVER_LTM_EPS" hidden="1">"c1413"</definedName>
    <definedName name="IQ_PRICEDATE" hidden="1">"c1069"</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UTI" hidden="1">"c1125"</definedName>
    <definedName name="IQ_REVENUE" hidden="1">"c1422"</definedName>
    <definedName name="IQ_REVISION_DATE_" hidden="1">"11/15/2006 11:59:13 AM"</definedName>
    <definedName name="IQ_RISK_ADJ_BANK_ASSETS" hidden="1">"c2670"</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UR_RECEIV" hidden="1">"c1151"</definedName>
    <definedName name="IQ_SECURED_DEBT" hidden="1">"c2546"</definedName>
    <definedName name="IQ_SECURED_DEBT_PCT" hidden="1">"c2547"</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PCT" hidden="1">"c2539"</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MPLOYEE_AVG" hidden="1">"c1225"</definedName>
    <definedName name="IQ_TEV_TOTAL_REV" hidden="1">"c1226"</definedName>
    <definedName name="IQ_TEV_TOTAL_REV_AVG" hidden="1">"c1227"</definedName>
    <definedName name="IQ_TEV_UFCF" hidden="1">"c2208"</definedName>
    <definedName name="IQ_TIER_ONE_CAPITAL" hidden="1">"c2667"</definedName>
    <definedName name="IQ_TIER_ONE_RATIO" hidden="1">"c1229"</definedName>
    <definedName name="IQ_TIER_TWO_CAPITAL" hidden="1">"c2669"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UNUSUAL" hidden="1">"c1508"</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DA" hidden="1">"c2381"</definedName>
    <definedName name="IQ_TR_ACQ_FILING_CURRENCY" hidden="1">"c3033"</definedName>
    <definedName name="IQ_TR_ACQ_MCAP_1DAY" hidden="1">"c2345"</definedName>
    <definedName name="IQ_TR_ACQ_MIN_INT" hidden="1">"c2374"</definedName>
    <definedName name="IQ_TR_ACQ_NET_DEBT" hidden="1">"c2373"</definedName>
    <definedName name="IQ_TR_ACQ_NI" hidden="1">"c2378"</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DA" hidden="1">"c2334"</definedName>
    <definedName name="IQ_TR_TARGET_FILING_CURRENCY" hidden="1">"c3034"</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TRUST_PREFERRED" hidden="1">"c3029"</definedName>
    <definedName name="IQ_TRUST_PREFERRED_PCT" hidden="1">"c3030"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SECURED_DEBT" hidden="1">"c2548"</definedName>
    <definedName name="IQ_UNSECURED_DEBT_PCT" hidden="1">"c2549"</definedName>
    <definedName name="IQ_UNUSUAL_EXP" hidden="1">"c1456"</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IGHTED_AVG_PRICE" hidden="1">"c1334"</definedName>
    <definedName name="IQ_WIP_INV" hidden="1">"c1335"</definedName>
    <definedName name="IQ_WORKING_CAP" hidden="1">"c3494"</definedName>
    <definedName name="IQ_WORKMEN_WRITTEN" hidden="1">"c1336"</definedName>
    <definedName name="IQ_XDIV_DATE" hidden="1">"c2203"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jny"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jny"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jny"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jny"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jny"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jny"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kamil" localSheetId="5" hidden="1">{"glc1",#N/A,FALSE,"GLC";"glc2",#N/A,FALSE,"GLC";"glc3",#N/A,FALSE,"GLC";"glc4",#N/A,FALSE,"GLC";"glc5",#N/A,FALSE,"GLC"}</definedName>
    <definedName name="kamil" localSheetId="9" hidden="1">{"glc1",#N/A,FALSE,"GLC";"glc2",#N/A,FALSE,"GLC";"glc3",#N/A,FALSE,"GLC";"glc4",#N/A,FALSE,"GLC";"glc5",#N/A,FALSE,"GLC"}</definedName>
    <definedName name="kamil" localSheetId="13" hidden="1">{"glc1",#N/A,FALSE,"GLC";"glc2",#N/A,FALSE,"GLC";"glc3",#N/A,FALSE,"GLC";"glc4",#N/A,FALSE,"GLC";"glc5",#N/A,FALSE,"GLC"}</definedName>
    <definedName name="kamil" localSheetId="17" hidden="1">{"glc1",#N/A,FALSE,"GLC";"glc2",#N/A,FALSE,"GLC";"glc3",#N/A,FALSE,"GLC";"glc4",#N/A,FALSE,"GLC";"glc5",#N/A,FALSE,"GLC"}</definedName>
    <definedName name="kamil" localSheetId="14" hidden="1">{"glc1",#N/A,FALSE,"GLC";"glc2",#N/A,FALSE,"GLC";"glc3",#N/A,FALSE,"GLC";"glc4",#N/A,FALSE,"GLC";"glc5",#N/A,FALSE,"GLC"}</definedName>
    <definedName name="kamil" hidden="1">{"glc1",#N/A,FALSE,"GLC";"glc2",#N/A,FALSE,"GLC";"glc3",#N/A,FALSE,"GLC";"glc4",#N/A,FALSE,"GLC";"glc5",#N/A,FALSE,"GLC"}</definedName>
    <definedName name="KFP" localSheetId="5" hidden="1">{"glc1",#N/A,FALSE,"GLC";"glc2",#N/A,FALSE,"GLC";"glc3",#N/A,FALSE,"GLC";"glc4",#N/A,FALSE,"GLC";"glc5",#N/A,FALSE,"GLC"}</definedName>
    <definedName name="KFP" localSheetId="9" hidden="1">{"glc1",#N/A,FALSE,"GLC";"glc2",#N/A,FALSE,"GLC";"glc3",#N/A,FALSE,"GLC";"glc4",#N/A,FALSE,"GLC";"glc5",#N/A,FALSE,"GLC"}</definedName>
    <definedName name="KFP" localSheetId="13" hidden="1">{"glc1",#N/A,FALSE,"GLC";"glc2",#N/A,FALSE,"GLC";"glc3",#N/A,FALSE,"GLC";"glc4",#N/A,FALSE,"GLC";"glc5",#N/A,FALSE,"GLC"}</definedName>
    <definedName name="KFP" localSheetId="17" hidden="1">{"glc1",#N/A,FALSE,"GLC";"glc2",#N/A,FALSE,"GLC";"glc3",#N/A,FALSE,"GLC";"glc4",#N/A,FALSE,"GLC";"glc5",#N/A,FALSE,"GLC"}</definedName>
    <definedName name="KFP" localSheetId="14" hidden="1">{"glc1",#N/A,FALSE,"GLC";"glc2",#N/A,FALSE,"GLC";"glc3",#N/A,FALSE,"GLC";"glc4",#N/A,FALSE,"GLC";"glc5",#N/A,FALSE,"GLC"}</definedName>
    <definedName name="KFP" hidden="1">{"glc1",#N/A,FALSE,"GLC";"glc2",#N/A,FALSE,"GLC";"glc3",#N/A,FALSE,"GLC";"glc4",#N/A,FALSE,"GLC";"glc5",#N/A,FALSE,"GLC"}</definedName>
    <definedName name="kop" localSheetId="5" hidden="1">{#N/A,#N/A,FALSE,"Aging Summary";#N/A,#N/A,FALSE,"Ratio Analysis";#N/A,#N/A,FALSE,"Test 120 Day Accts";#N/A,#N/A,FALSE,"Tickmarks"}</definedName>
    <definedName name="kop" localSheetId="9" hidden="1">{#N/A,#N/A,FALSE,"Aging Summary";#N/A,#N/A,FALSE,"Ratio Analysis";#N/A,#N/A,FALSE,"Test 120 Day Accts";#N/A,#N/A,FALSE,"Tickmarks"}</definedName>
    <definedName name="kop" localSheetId="13" hidden="1">{#N/A,#N/A,FALSE,"Aging Summary";#N/A,#N/A,FALSE,"Ratio Analysis";#N/A,#N/A,FALSE,"Test 120 Day Accts";#N/A,#N/A,FALSE,"Tickmarks"}</definedName>
    <definedName name="kop" localSheetId="17" hidden="1">{#N/A,#N/A,FALSE,"Aging Summary";#N/A,#N/A,FALSE,"Ratio Analysis";#N/A,#N/A,FALSE,"Test 120 Day Accts";#N/A,#N/A,FALSE,"Tickmarks"}</definedName>
    <definedName name="kop" localSheetId="14" hidden="1">{#N/A,#N/A,FALSE,"Aging Summary";#N/A,#N/A,FALSE,"Ratio Analysis";#N/A,#N/A,FALSE,"Test 120 Day Accts";#N/A,#N/A,FALSE,"Tickmarks"}</definedName>
    <definedName name="kop" hidden="1">{#N/A,#N/A,FALSE,"Aging Summary";#N/A,#N/A,FALSE,"Ratio Analysis";#N/A,#N/A,FALSE,"Test 120 Day Accts";#N/A,#N/A,FALSE,"Tickmarks"}</definedName>
    <definedName name="ll" localSheetId="5" hidden="1">{#N/A,#N/A,FALSE,"Aging Summary";#N/A,#N/A,FALSE,"Ratio Analysis";#N/A,#N/A,FALSE,"Test 120 Day Accts";#N/A,#N/A,FALSE,"Tickmarks"}</definedName>
    <definedName name="ll" localSheetId="9" hidden="1">{#N/A,#N/A,FALSE,"Aging Summary";#N/A,#N/A,FALSE,"Ratio Analysis";#N/A,#N/A,FALSE,"Test 120 Day Accts";#N/A,#N/A,FALSE,"Tickmarks"}</definedName>
    <definedName name="ll" localSheetId="13" hidden="1">{#N/A,#N/A,FALSE,"Aging Summary";#N/A,#N/A,FALSE,"Ratio Analysis";#N/A,#N/A,FALSE,"Test 120 Day Accts";#N/A,#N/A,FALSE,"Tickmarks"}</definedName>
    <definedName name="ll" localSheetId="17" hidden="1">{#N/A,#N/A,FALSE,"Aging Summary";#N/A,#N/A,FALSE,"Ratio Analysis";#N/A,#N/A,FALSE,"Test 120 Day Accts";#N/A,#N/A,FALSE,"Tickmarks"}</definedName>
    <definedName name="ll" localSheetId="14" hidden="1">{#N/A,#N/A,FALSE,"Aging Summary";#N/A,#N/A,FALSE,"Ratio Analysis";#N/A,#N/A,FALSE,"Test 120 Day Accts";#N/A,#N/A,FALSE,"Tickmarks"}</definedName>
    <definedName name="ll" hidden="1">{#N/A,#N/A,FALSE,"Aging Summary";#N/A,#N/A,FALSE,"Ratio Analysis";#N/A,#N/A,FALSE,"Test 120 Day Accts";#N/A,#N/A,FALSE,"Tickmarks"}</definedName>
    <definedName name="mmm" localSheetId="5" hidden="1">{#N/A,#N/A,FALSE,"DCF";#N/A,#N/A,FALSE,"WACC";#N/A,#N/A,FALSE,"Sales_EBIT";#N/A,#N/A,FALSE,"Capex_Depreciation";#N/A,#N/A,FALSE,"WC";#N/A,#N/A,FALSE,"Interest";#N/A,#N/A,FALSE,"Assumptions"}</definedName>
    <definedName name="mmm" localSheetId="9" hidden="1">{#N/A,#N/A,FALSE,"DCF";#N/A,#N/A,FALSE,"WACC";#N/A,#N/A,FALSE,"Sales_EBIT";#N/A,#N/A,FALSE,"Capex_Depreciation";#N/A,#N/A,FALSE,"WC";#N/A,#N/A,FALSE,"Interest";#N/A,#N/A,FALSE,"Assumptions"}</definedName>
    <definedName name="mmm" localSheetId="13" hidden="1">{#N/A,#N/A,FALSE,"DCF";#N/A,#N/A,FALSE,"WACC";#N/A,#N/A,FALSE,"Sales_EBIT";#N/A,#N/A,FALSE,"Capex_Depreciation";#N/A,#N/A,FALSE,"WC";#N/A,#N/A,FALSE,"Interest";#N/A,#N/A,FALSE,"Assumptions"}</definedName>
    <definedName name="mmm" localSheetId="17" hidden="1">{#N/A,#N/A,FALSE,"DCF";#N/A,#N/A,FALSE,"WACC";#N/A,#N/A,FALSE,"Sales_EBIT";#N/A,#N/A,FALSE,"Capex_Depreciation";#N/A,#N/A,FALSE,"WC";#N/A,#N/A,FALSE,"Interest";#N/A,#N/A,FALSE,"Assumptions"}</definedName>
    <definedName name="mmm" localSheetId="14" hidden="1">{#N/A,#N/A,FALSE,"DCF";#N/A,#N/A,FALSE,"WACC";#N/A,#N/A,FALSE,"Sales_EBIT";#N/A,#N/A,FALSE,"Capex_Depreciation";#N/A,#N/A,FALSE,"WC";#N/A,#N/A,FALSE,"Interest";#N/A,#N/A,FALSE,"Assumptions"}</definedName>
    <definedName name="mmm" hidden="1">{#N/A,#N/A,FALSE,"DCF";#N/A,#N/A,FALSE,"WACC";#N/A,#N/A,FALSE,"Sales_EBIT";#N/A,#N/A,FALSE,"Capex_Depreciation";#N/A,#N/A,FALSE,"WC";#N/A,#N/A,FALSE,"Interest";#N/A,#N/A,FALSE,"Assumptions"}</definedName>
    <definedName name="mmmm" localSheetId="5"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 localSheetId="9"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 localSheetId="13"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 localSheetId="17"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 localSheetId="14"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mmmmm" localSheetId="5" hidden="1">{"Valuation_Common",#N/A,FALSE,"Valuation"}</definedName>
    <definedName name="mmmmm" localSheetId="9" hidden="1">{"Valuation_Common",#N/A,FALSE,"Valuation"}</definedName>
    <definedName name="mmmmm" localSheetId="13" hidden="1">{"Valuation_Common",#N/A,FALSE,"Valuation"}</definedName>
    <definedName name="mmmmm" localSheetId="17" hidden="1">{"Valuation_Common",#N/A,FALSE,"Valuation"}</definedName>
    <definedName name="mmmmm" localSheetId="14" hidden="1">{"Valuation_Common",#N/A,FALSE,"Valuation"}</definedName>
    <definedName name="mmmmm" hidden="1">{"Valuation_Common",#N/A,FALSE,"Valuation"}</definedName>
    <definedName name="mmmmmm" localSheetId="5" hidden="1">{"Страница 1",#N/A,FALSE,"Модель Интенсивника";"Страница 2",#N/A,FALSE,"Модель Интенсивника";"Страница 3",#N/A,FALSE,"Модель Интенсивника"}</definedName>
    <definedName name="mmmmmm" localSheetId="9" hidden="1">{"Страница 1",#N/A,FALSE,"Модель Интенсивника";"Страница 2",#N/A,FALSE,"Модель Интенсивника";"Страница 3",#N/A,FALSE,"Модель Интенсивника"}</definedName>
    <definedName name="mmmmmm" localSheetId="13" hidden="1">{"Страница 1",#N/A,FALSE,"Модель Интенсивника";"Страница 2",#N/A,FALSE,"Модель Интенсивника";"Страница 3",#N/A,FALSE,"Модель Интенсивника"}</definedName>
    <definedName name="mmmmmm" localSheetId="17" hidden="1">{"Страница 1",#N/A,FALSE,"Модель Интенсивника";"Страница 2",#N/A,FALSE,"Модель Интенсивника";"Страница 3",#N/A,FALSE,"Модель Интенсивника"}</definedName>
    <definedName name="mmmmmm" localSheetId="14" hidden="1">{"Страница 1",#N/A,FALSE,"Модель Интенсивника";"Страница 2",#N/A,FALSE,"Модель Интенсивника";"Страница 3",#N/A,FALSE,"Модель Интенсивника"}</definedName>
    <definedName name="mmmmmm" hidden="1">{"Страница 1",#N/A,FALSE,"Модель Интенсивника";"Страница 2",#N/A,FALSE,"Модель Интенсивника";"Страница 3",#N/A,FALSE,"Модель Интенсивника"}</definedName>
    <definedName name="mmmmmmmm"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mmmmmmmmm" localSheetId="5" hidden="1">{#N/A,#N/A,TRUE,"Лист2"}</definedName>
    <definedName name="mmmmmmmmm" localSheetId="9" hidden="1">{#N/A,#N/A,TRUE,"Лист2"}</definedName>
    <definedName name="mmmmmmmmm" localSheetId="13" hidden="1">{#N/A,#N/A,TRUE,"Лист2"}</definedName>
    <definedName name="mmmmmmmmm" localSheetId="17" hidden="1">{#N/A,#N/A,TRUE,"Лист2"}</definedName>
    <definedName name="mmmmmmmmm" localSheetId="14" hidden="1">{#N/A,#N/A,TRUE,"Лист2"}</definedName>
    <definedName name="mmmmmmmmm" hidden="1">{#N/A,#N/A,TRUE,"Лист2"}</definedName>
    <definedName name="naa"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aa"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aa"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aa"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aa"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aa"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nnnnnnnnnnnnnnnnn"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no" localSheetId="5" hidden="1">{"Assumptions","High_Growth",TRUE,"Assumptions";"Summary",#N/A,TRUE,"Summary";"SummaryB",#N/A,TRUE,"Summary B";"Assumptions","Base_Case",TRUE,"Assumptions";"Summary",#N/A,TRUE,"Summary";"SummaryB",#N/A,TRUE,"Summary B";"Assumptions","No_Growth",TRUE,"Assumptions";"Summary",#N/A,TRUE,"Summary";"SummaryB",#N/A,TRUE,"Summary B"}</definedName>
    <definedName name="no" localSheetId="9" hidden="1">{"Assumptions","High_Growth",TRUE,"Assumptions";"Summary",#N/A,TRUE,"Summary";"SummaryB",#N/A,TRUE,"Summary B";"Assumptions","Base_Case",TRUE,"Assumptions";"Summary",#N/A,TRUE,"Summary";"SummaryB",#N/A,TRUE,"Summary B";"Assumptions","No_Growth",TRUE,"Assumptions";"Summary",#N/A,TRUE,"Summary";"SummaryB",#N/A,TRUE,"Summary B"}</definedName>
    <definedName name="no" localSheetId="13" hidden="1">{"Assumptions","High_Growth",TRUE,"Assumptions";"Summary",#N/A,TRUE,"Summary";"SummaryB",#N/A,TRUE,"Summary B";"Assumptions","Base_Case",TRUE,"Assumptions";"Summary",#N/A,TRUE,"Summary";"SummaryB",#N/A,TRUE,"Summary B";"Assumptions","No_Growth",TRUE,"Assumptions";"Summary",#N/A,TRUE,"Summary";"SummaryB",#N/A,TRUE,"Summary B"}</definedName>
    <definedName name="no" localSheetId="17" hidden="1">{"Assumptions","High_Growth",TRUE,"Assumptions";"Summary",#N/A,TRUE,"Summary";"SummaryB",#N/A,TRUE,"Summary B";"Assumptions","Base_Case",TRUE,"Assumptions";"Summary",#N/A,TRUE,"Summary";"SummaryB",#N/A,TRUE,"Summary B";"Assumptions","No_Growth",TRUE,"Assumptions";"Summary",#N/A,TRUE,"Summary";"SummaryB",#N/A,TRUE,"Summary B"}</definedName>
    <definedName name="no" localSheetId="14" hidden="1">{"Assumptions","High_Growth",TRUE,"Assumptions";"Summary",#N/A,TRUE,"Summary";"SummaryB",#N/A,TRUE,"Summary B";"Assumptions","Base_Case",TRUE,"Assumptions";"Summary",#N/A,TRUE,"Summary";"SummaryB",#N/A,TRUE,"Summary B";"Assumptions","No_Growth",TRUE,"Assumptions";"Summary",#N/A,TRUE,"Summary";"SummaryB",#N/A,TRUE,"Summary B"}</definedName>
    <definedName name="no" hidden="1">{"Assumptions","High_Growth",TRUE,"Assumptions";"Summary",#N/A,TRUE,"Summary";"SummaryB",#N/A,TRUE,"Summary B";"Assumptions","Base_Case",TRUE,"Assumptions";"Summary",#N/A,TRUE,"Summary";"SummaryB",#N/A,TRUE,"Summary B";"Assumptions","No_Growth",TRUE,"Assumptions";"Summary",#N/A,TRUE,"Summary";"SummaryB",#N/A,TRUE,"Summary B"}</definedName>
    <definedName name="oo"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oooooo"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pp" localSheetId="5" hidden="1">{#N/A,#N/A,FALSE,"Aging Summary";#N/A,#N/A,FALSE,"Ratio Analysis";#N/A,#N/A,FALSE,"Test 120 Day Accts";#N/A,#N/A,FALSE,"Tickmarks"}</definedName>
    <definedName name="pp" localSheetId="9" hidden="1">{#N/A,#N/A,FALSE,"Aging Summary";#N/A,#N/A,FALSE,"Ratio Analysis";#N/A,#N/A,FALSE,"Test 120 Day Accts";#N/A,#N/A,FALSE,"Tickmarks"}</definedName>
    <definedName name="pp" localSheetId="13" hidden="1">{#N/A,#N/A,FALSE,"Aging Summary";#N/A,#N/A,FALSE,"Ratio Analysis";#N/A,#N/A,FALSE,"Test 120 Day Accts";#N/A,#N/A,FALSE,"Tickmarks"}</definedName>
    <definedName name="pp" localSheetId="17" hidden="1">{#N/A,#N/A,FALSE,"Aging Summary";#N/A,#N/A,FALSE,"Ratio Analysis";#N/A,#N/A,FALSE,"Test 120 Day Accts";#N/A,#N/A,FALSE,"Tickmarks"}</definedName>
    <definedName name="pp" localSheetId="14" hidden="1">{#N/A,#N/A,FALSE,"Aging Summary";#N/A,#N/A,FALSE,"Ratio Analysis";#N/A,#N/A,FALSE,"Test 120 Day Accts";#N/A,#N/A,FALSE,"Tickmarks"}</definedName>
    <definedName name="pp" hidden="1">{#N/A,#N/A,FALSE,"Aging Summary";#N/A,#N/A,FALSE,"Ratio Analysis";#N/A,#N/A,FALSE,"Test 120 Day Accts";#N/A,#N/A,FALSE,"Tickmarks"}</definedName>
    <definedName name="příjmy" localSheetId="5" hidden="1">{"glc1",#N/A,FALSE,"GLC";"glc2",#N/A,FALSE,"GLC";"glc3",#N/A,FALSE,"GLC";"glc4",#N/A,FALSE,"GLC";"glc5",#N/A,FALSE,"GLC"}</definedName>
    <definedName name="příjmy" localSheetId="9" hidden="1">{"glc1",#N/A,FALSE,"GLC";"glc2",#N/A,FALSE,"GLC";"glc3",#N/A,FALSE,"GLC";"glc4",#N/A,FALSE,"GLC";"glc5",#N/A,FALSE,"GLC"}</definedName>
    <definedName name="příjmy" localSheetId="13" hidden="1">{"glc1",#N/A,FALSE,"GLC";"glc2",#N/A,FALSE,"GLC";"glc3",#N/A,FALSE,"GLC";"glc4",#N/A,FALSE,"GLC";"glc5",#N/A,FALSE,"GLC"}</definedName>
    <definedName name="příjmy" localSheetId="17" hidden="1">{"glc1",#N/A,FALSE,"GLC";"glc2",#N/A,FALSE,"GLC";"glc3",#N/A,FALSE,"GLC";"glc4",#N/A,FALSE,"GLC";"glc5",#N/A,FALSE,"GLC"}</definedName>
    <definedName name="příjmy" localSheetId="14" hidden="1">{"glc1",#N/A,FALSE,"GLC";"glc2",#N/A,FALSE,"GLC";"glc3",#N/A,FALSE,"GLC";"glc4",#N/A,FALSE,"GLC";"glc5",#N/A,FALSE,"GLC"}</definedName>
    <definedName name="příjmy" hidden="1">{"glc1",#N/A,FALSE,"GLC";"glc2",#N/A,FALSE,"GLC";"glc3",#N/A,FALSE,"GLC";"glc4",#N/A,FALSE,"GLC";"glc5",#N/A,FALSE,"GLC"}</definedName>
    <definedName name="qe"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e"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e"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e"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e"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e"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qqqq"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qqq"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qqq"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qqq"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qqq"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qqq"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qqw" localSheetId="5" hidden="1">{#N/A,#N/A,FALSE,"Comps";#N/A,#N/A,FALSE,"Finantials NL";#N/A,#N/A,FALSE,"Exit NL (2)";#N/A,#N/A,FALSE,"Finantials ZapSib ";#N/A,#N/A,FALSE,"Exit ZS (2)"}</definedName>
    <definedName name="qqw" localSheetId="9" hidden="1">{#N/A,#N/A,FALSE,"Comps";#N/A,#N/A,FALSE,"Finantials NL";#N/A,#N/A,FALSE,"Exit NL (2)";#N/A,#N/A,FALSE,"Finantials ZapSib ";#N/A,#N/A,FALSE,"Exit ZS (2)"}</definedName>
    <definedName name="qqw" localSheetId="13" hidden="1">{#N/A,#N/A,FALSE,"Comps";#N/A,#N/A,FALSE,"Finantials NL";#N/A,#N/A,FALSE,"Exit NL (2)";#N/A,#N/A,FALSE,"Finantials ZapSib ";#N/A,#N/A,FALSE,"Exit ZS (2)"}</definedName>
    <definedName name="qqw" localSheetId="17" hidden="1">{#N/A,#N/A,FALSE,"Comps";#N/A,#N/A,FALSE,"Finantials NL";#N/A,#N/A,FALSE,"Exit NL (2)";#N/A,#N/A,FALSE,"Finantials ZapSib ";#N/A,#N/A,FALSE,"Exit ZS (2)"}</definedName>
    <definedName name="qqw" localSheetId="14" hidden="1">{#N/A,#N/A,FALSE,"Comps";#N/A,#N/A,FALSE,"Finantials NL";#N/A,#N/A,FALSE,"Exit NL (2)";#N/A,#N/A,FALSE,"Finantials ZapSib ";#N/A,#N/A,FALSE,"Exit ZS (2)"}</definedName>
    <definedName name="qqw" hidden="1">{#N/A,#N/A,FALSE,"Comps";#N/A,#N/A,FALSE,"Finantials NL";#N/A,#N/A,FALSE,"Exit NL (2)";#N/A,#N/A,FALSE,"Finantials ZapSib ";#N/A,#N/A,FALSE,"Exit ZS (2)"}</definedName>
    <definedName name="qw"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qwe" localSheetId="17" hidden="1">'[1]pasiva-skutečnost'!$A$15:$A$25</definedName>
    <definedName name="qwe" hidden="1">'[1]pasiva-skutečnost'!$A$15:$A$25</definedName>
    <definedName name="qweqr" localSheetId="17" hidden="1">'[1]pasiva-skutečnost'!$A$35:$A$48</definedName>
    <definedName name="qweqr" hidden="1">'[1]pasiva-skutečnost'!$A$35:$A$48</definedName>
    <definedName name="rawerwerfwarf"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awerwerfwarf"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awerwerfwarf"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awerwerfwarf"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awerwerfwarf"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awerwerfwarf"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rozvaha_vysledovka" localSheetId="5" hidden="1">{"glc1",#N/A,FALSE,"GLC";"glc2",#N/A,FALSE,"GLC";"glc3",#N/A,FALSE,"GLC";"glc4",#N/A,FALSE,"GLC";"glc5",#N/A,FALSE,"GLC"}</definedName>
    <definedName name="rozvaha_vysledovka" localSheetId="9" hidden="1">{"glc1",#N/A,FALSE,"GLC";"glc2",#N/A,FALSE,"GLC";"glc3",#N/A,FALSE,"GLC";"glc4",#N/A,FALSE,"GLC";"glc5",#N/A,FALSE,"GLC"}</definedName>
    <definedName name="rozvaha_vysledovka" localSheetId="13" hidden="1">{"glc1",#N/A,FALSE,"GLC";"glc2",#N/A,FALSE,"GLC";"glc3",#N/A,FALSE,"GLC";"glc4",#N/A,FALSE,"GLC";"glc5",#N/A,FALSE,"GLC"}</definedName>
    <definedName name="rozvaha_vysledovka" localSheetId="17" hidden="1">{"glc1",#N/A,FALSE,"GLC";"glc2",#N/A,FALSE,"GLC";"glc3",#N/A,FALSE,"GLC";"glc4",#N/A,FALSE,"GLC";"glc5",#N/A,FALSE,"GLC"}</definedName>
    <definedName name="rozvaha_vysledovka" localSheetId="14" hidden="1">{"glc1",#N/A,FALSE,"GLC";"glc2",#N/A,FALSE,"GLC";"glc3",#N/A,FALSE,"GLC";"glc4",#N/A,FALSE,"GLC";"glc5",#N/A,FALSE,"GLC"}</definedName>
    <definedName name="rozvaha_vysledovka" hidden="1">{"glc1",#N/A,FALSE,"GLC";"glc2",#N/A,FALSE,"GLC";"glc3",#N/A,FALSE,"GLC";"glc4",#N/A,FALSE,"GLC";"glc5",#N/A,FALSE,"GLC"}</definedName>
    <definedName name="rr"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rrrrrrrrrrrrrrrrrrrrrrrr"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APBEXhrIndnt" hidden="1">3</definedName>
    <definedName name="SAPBEXrevision" hidden="1">1</definedName>
    <definedName name="SAPBEXsysID" hidden="1">"BWP"</definedName>
    <definedName name="SAPBEXwbID" hidden="1">"276ZU7OE6KXBRA97XILN9J609"</definedName>
    <definedName name="solver_drv" hidden="1">1</definedName>
    <definedName name="solver_est" hidden="1">1</definedName>
    <definedName name="solver_itr" hidden="1">100</definedName>
    <definedName name="solver_lin" hidden="1">0</definedName>
    <definedName name="solver_num" hidden="1">6</definedName>
    <definedName name="solver_nwt" hidden="1">1</definedName>
    <definedName name="solver_pre" hidden="1">0.000001</definedName>
    <definedName name="solver_rel1" hidden="1">2</definedName>
    <definedName name="solver_rel2" hidden="1">3</definedName>
    <definedName name="solver_rel3" hidden="1">3</definedName>
    <definedName name="solver_rel4" hidden="1">3</definedName>
    <definedName name="solver_rel5" hidden="1">3</definedName>
    <definedName name="solver_rel6" hidden="1">3</definedName>
    <definedName name="solver_rhs1" hidden="1">3600</definedName>
    <definedName name="solver_rhs2" hidden="1">9770</definedName>
    <definedName name="solver_rhs3" hidden="1">660</definedName>
    <definedName name="solver_rhs4" hidden="1">5320</definedName>
    <definedName name="solver_rhs5" hidden="1">214</definedName>
    <definedName name="solver_rhs6" hidden="1">350</definedName>
    <definedName name="solver_scl" hidden="1">0</definedName>
    <definedName name="solver_sho" hidden="1">0</definedName>
    <definedName name="solver_tim" hidden="1">200</definedName>
    <definedName name="solver_tmp" hidden="1">350</definedName>
    <definedName name="solver_tol" hidden="1">0.05</definedName>
    <definedName name="solver_typ" hidden="1">3</definedName>
    <definedName name="solver_val" hidden="1">74233</definedName>
    <definedName name="sssssss" localSheetId="5" hidden="1">{"Страница 1",#N/A,FALSE,"Модель Интенсивника";"Страница 3",#N/A,FALSE,"Модель Интенсивника"}</definedName>
    <definedName name="sssssss" localSheetId="9" hidden="1">{"Страница 1",#N/A,FALSE,"Модель Интенсивника";"Страница 3",#N/A,FALSE,"Модель Интенсивника"}</definedName>
    <definedName name="sssssss" localSheetId="13" hidden="1">{"Страница 1",#N/A,FALSE,"Модель Интенсивника";"Страница 3",#N/A,FALSE,"Модель Интенсивника"}</definedName>
    <definedName name="sssssss" localSheetId="17" hidden="1">{"Страница 1",#N/A,FALSE,"Модель Интенсивника";"Страница 3",#N/A,FALSE,"Модель Интенсивника"}</definedName>
    <definedName name="sssssss" localSheetId="14" hidden="1">{"Страница 1",#N/A,FALSE,"Модель Интенсивника";"Страница 3",#N/A,FALSE,"Модель Интенсивника"}</definedName>
    <definedName name="sssssss" hidden="1">{"Страница 1",#N/A,FALSE,"Модель Интенсивника";"Страница 3",#N/A,FALSE,"Модель Интенсивника"}</definedName>
    <definedName name="ssssssssssss"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sssssssssssssssssss"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ttt"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uuuuuuuuuuuu"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qrweqr" localSheetId="5" hidden="1">#REF!</definedName>
    <definedName name="wqrweqr" localSheetId="9" hidden="1">#REF!</definedName>
    <definedName name="wqrweqr" localSheetId="13" hidden="1">#REF!</definedName>
    <definedName name="wqrweqr" localSheetId="17" hidden="1">#REF!</definedName>
    <definedName name="wqrweqr" localSheetId="14" hidden="1">#REF!</definedName>
    <definedName name="wqrweqr" hidden="1">#REF!</definedName>
    <definedName name="wrn" localSheetId="5" hidden="1">{"glc1",#N/A,FALSE,"GLC";"glc2",#N/A,FALSE,"GLC";"glc3",#N/A,FALSE,"GLC";"glc4",#N/A,FALSE,"GLC";"glc5",#N/A,FALSE,"GLC"}</definedName>
    <definedName name="wrn" localSheetId="9" hidden="1">{"glc1",#N/A,FALSE,"GLC";"glc2",#N/A,FALSE,"GLC";"glc3",#N/A,FALSE,"GLC";"glc4",#N/A,FALSE,"GLC";"glc5",#N/A,FALSE,"GLC"}</definedName>
    <definedName name="wrn" localSheetId="13" hidden="1">{"glc1",#N/A,FALSE,"GLC";"glc2",#N/A,FALSE,"GLC";"glc3",#N/A,FALSE,"GLC";"glc4",#N/A,FALSE,"GLC";"glc5",#N/A,FALSE,"GLC"}</definedName>
    <definedName name="wrn" localSheetId="17" hidden="1">{"glc1",#N/A,FALSE,"GLC";"glc2",#N/A,FALSE,"GLC";"glc3",#N/A,FALSE,"GLC";"glc4",#N/A,FALSE,"GLC";"glc5",#N/A,FALSE,"GLC"}</definedName>
    <definedName name="wrn" localSheetId="14" hidden="1">{"glc1",#N/A,FALSE,"GLC";"glc2",#N/A,FALSE,"GLC";"glc3",#N/A,FALSE,"GLC";"glc4",#N/A,FALSE,"GLC";"glc5",#N/A,FALSE,"GLC"}</definedName>
    <definedName name="wrn" hidden="1">{"glc1",#N/A,FALSE,"GLC";"glc2",#N/A,FALSE,"GLC";"glc3",#N/A,FALSE,"GLC";"glc4",#N/A,FALSE,"GLC";"glc5",#N/A,FALSE,"GLC"}</definedName>
    <definedName name="wrn.333." localSheetId="5" hidden="1">{#N/A,#N/A,FALSE,"Лист1"}</definedName>
    <definedName name="wrn.333." localSheetId="9" hidden="1">{#N/A,#N/A,FALSE,"Лист1"}</definedName>
    <definedName name="wrn.333." localSheetId="13" hidden="1">{#N/A,#N/A,FALSE,"Лист1"}</definedName>
    <definedName name="wrn.333." localSheetId="17" hidden="1">{#N/A,#N/A,FALSE,"Лист1"}</definedName>
    <definedName name="wrn.333." localSheetId="14" hidden="1">{#N/A,#N/A,FALSE,"Лист1"}</definedName>
    <definedName name="wrn.333." hidden="1">{#N/A,#N/A,FALSE,"Лист1"}</definedName>
    <definedName name="wrn.Aging._.and._.Trend._.Analysis." localSheetId="5" hidden="1">{#N/A,#N/A,FALSE,"Aging Summary";#N/A,#N/A,FALSE,"Ratio Analysis";#N/A,#N/A,FALSE,"Test 120 Day Accts";#N/A,#N/A,FALSE,"Tickmarks"}</definedName>
    <definedName name="wrn.Aging._.and._.Trend._.Analysis." localSheetId="9" hidden="1">{#N/A,#N/A,FALSE,"Aging Summary";#N/A,#N/A,FALSE,"Ratio Analysis";#N/A,#N/A,FALSE,"Test 120 Day Accts";#N/A,#N/A,FALSE,"Tickmarks"}</definedName>
    <definedName name="wrn.Aging._.and._.Trend._.Analysis." localSheetId="13" hidden="1">{#N/A,#N/A,FALSE,"Aging Summary";#N/A,#N/A,FALSE,"Ratio Analysis";#N/A,#N/A,FALSE,"Test 120 Day Accts";#N/A,#N/A,FALSE,"Tickmarks"}</definedName>
    <definedName name="wrn.Aging._.and._.Trend._.Analysis." localSheetId="17" hidden="1">{#N/A,#N/A,FALSE,"Aging Summary";#N/A,#N/A,FALSE,"Ratio Analysis";#N/A,#N/A,FALSE,"Test 120 Day Accts";#N/A,#N/A,FALSE,"Tickmarks"}</definedName>
    <definedName name="wrn.Aging._.and._.Trend._.Analysis." localSheetId="14"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5" hidden="1">{#N/A,#N/A,FALSE,"DCF";#N/A,#N/A,FALSE,"WACC";#N/A,#N/A,FALSE,"Sales_EBIT";#N/A,#N/A,FALSE,"Capex_Depreciation";#N/A,#N/A,FALSE,"WC";#N/A,#N/A,FALSE,"Interest";#N/A,#N/A,FALSE,"Assumptions"}</definedName>
    <definedName name="wrn.ALL." localSheetId="9" hidden="1">{#N/A,#N/A,FALSE,"DCF";#N/A,#N/A,FALSE,"WACC";#N/A,#N/A,FALSE,"Sales_EBIT";#N/A,#N/A,FALSE,"Capex_Depreciation";#N/A,#N/A,FALSE,"WC";#N/A,#N/A,FALSE,"Interest";#N/A,#N/A,FALSE,"Assumptions"}</definedName>
    <definedName name="wrn.ALL." localSheetId="13" hidden="1">{#N/A,#N/A,FALSE,"DCF";#N/A,#N/A,FALSE,"WACC";#N/A,#N/A,FALSE,"Sales_EBIT";#N/A,#N/A,FALSE,"Capex_Depreciation";#N/A,#N/A,FALSE,"WC";#N/A,#N/A,FALSE,"Interest";#N/A,#N/A,FALSE,"Assumptions"}</definedName>
    <definedName name="wrn.ALL." localSheetId="17" hidden="1">{#N/A,#N/A,FALSE,"DCF";#N/A,#N/A,FALSE,"WACC";#N/A,#N/A,FALSE,"Sales_EBIT";#N/A,#N/A,FALSE,"Capex_Depreciation";#N/A,#N/A,FALSE,"WC";#N/A,#N/A,FALSE,"Interest";#N/A,#N/A,FALSE,"Assumptions"}</definedName>
    <definedName name="wrn.ALL." localSheetId="14" hidden="1">{#N/A,#N/A,FALSE,"DCF";#N/A,#N/A,FALSE,"WACC";#N/A,#N/A,FALSE,"Sales_EBIT";#N/A,#N/A,FALSE,"Capex_Depreciation";#N/A,#N/A,FALSE,"WC";#N/A,#N/A,FALSE,"Interest";#N/A,#N/A,FALSE,"Assumptions"}</definedName>
    <definedName name="wrn.ALL." hidden="1">{#N/A,#N/A,FALSE,"DCF";#N/A,#N/A,FALSE,"WACC";#N/A,#N/A,FALSE,"Sales_EBIT";#N/A,#N/A,FALSE,"Capex_Depreciation";#N/A,#N/A,FALSE,"WC";#N/A,#N/A,FALSE,"Interest";#N/A,#N/A,FALSE,"Assumptions"}</definedName>
    <definedName name="wrn.basicfin." localSheetId="5" hidden="1">{"assets",#N/A,FALSE,"historicBS";"liab",#N/A,FALSE,"historicBS";"is",#N/A,FALSE,"historicIS";"ratios",#N/A,FALSE,"ratios"}</definedName>
    <definedName name="wrn.basicfin." localSheetId="9" hidden="1">{"assets",#N/A,FALSE,"historicBS";"liab",#N/A,FALSE,"historicBS";"is",#N/A,FALSE,"historicIS";"ratios",#N/A,FALSE,"ratios"}</definedName>
    <definedName name="wrn.basicfin." localSheetId="13" hidden="1">{"assets",#N/A,FALSE,"historicBS";"liab",#N/A,FALSE,"historicBS";"is",#N/A,FALSE,"historicIS";"ratios",#N/A,FALSE,"ratios"}</definedName>
    <definedName name="wrn.basicfin." localSheetId="17" hidden="1">{"assets",#N/A,FALSE,"historicBS";"liab",#N/A,FALSE,"historicBS";"is",#N/A,FALSE,"historicIS";"ratios",#N/A,FALSE,"ratios"}</definedName>
    <definedName name="wrn.basicfin." localSheetId="14" hidden="1">{"assets",#N/A,FALSE,"historicBS";"liab",#N/A,FALSE,"historicBS";"is",#N/A,FALSE,"historicIS";"ratios",#N/A,FALSE,"ratios"}</definedName>
    <definedName name="wrn.basicfin." hidden="1">{"assets",#N/A,FALSE,"historicBS";"liab",#N/A,FALSE,"historicBS";"is",#N/A,FALSE,"historicIS";"ratios",#N/A,FALSE,"ratios"}</definedName>
    <definedName name="wrn.Coded._.IAS._.FS." localSheetId="5" hidden="1">{"IASTrail",#N/A,FALSE,"IAS"}</definedName>
    <definedName name="wrn.Coded._.IAS._.FS." localSheetId="9" hidden="1">{"IASTrail",#N/A,FALSE,"IAS"}</definedName>
    <definedName name="wrn.Coded._.IAS._.FS." localSheetId="13" hidden="1">{"IASTrail",#N/A,FALSE,"IAS"}</definedName>
    <definedName name="wrn.Coded._.IAS._.FS." localSheetId="17" hidden="1">{"IASTrail",#N/A,FALSE,"IAS"}</definedName>
    <definedName name="wrn.Coded._.IAS._.FS." localSheetId="14" hidden="1">{"IASTrail",#N/A,FALSE,"IAS"}</definedName>
    <definedName name="wrn.Coded._.IAS._.FS." hidden="1">{"IASTrail",#N/A,FALSE,"IAS"}</definedName>
    <definedName name="wrn.DCFEpervier." localSheetId="5"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DCFEpervier." localSheetId="9"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DCFEpervier." localSheetId="13"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DCFEpervier." localSheetId="17"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DCFEpervier." localSheetId="14"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DCFEpervier." hidden="1">{#N/A,#N/A,FALSE,"Inc. Statement-DCF";#N/A,#N/A,FALSE,"Assumptions";#N/A,#N/A,FALSE,"Inputs - Sales (KFF)";#N/A,#N/A,FALSE,"Inputs - Margins %";#N/A,#N/A,FALSE,"Inputs - Units";#N/A,#N/A,FALSE,"Output - Prices";#N/A,#N/A,FALSE,"Outputs - Margins (KFF)";#N/A,#N/A,FALSE,"Outputs - Costs";#N/A,#N/A,FALSE,"Outputs - Costs % ";#N/A,#N/A,FALSE,"Output - Units % Inc.";#N/A,#N/A,FALSE,"Output - Sales % Inc";#N/A,#N/A,FALSE,"Output - Prices % Inc.";#N/A,#N/A,FALSE,"WACC"}</definedName>
    <definedName name="wrn.Fixed._.Assets._.Note._.and._.Depreciation." localSheetId="5" hidden="1">{#N/A,#N/A,FALSE,"FA_1";#N/A,#N/A,FALSE,"Dep'n SE";#N/A,#N/A,FALSE,"Dep'n FC"}</definedName>
    <definedName name="wrn.Fixed._.Assets._.Note._.and._.Depreciation." localSheetId="9" hidden="1">{#N/A,#N/A,FALSE,"FA_1";#N/A,#N/A,FALSE,"Dep'n SE";#N/A,#N/A,FALSE,"Dep'n FC"}</definedName>
    <definedName name="wrn.Fixed._.Assets._.Note._.and._.Depreciation." localSheetId="13" hidden="1">{#N/A,#N/A,FALSE,"FA_1";#N/A,#N/A,FALSE,"Dep'n SE";#N/A,#N/A,FALSE,"Dep'n FC"}</definedName>
    <definedName name="wrn.Fixed._.Assets._.Note._.and._.Depreciation." localSheetId="17" hidden="1">{#N/A,#N/A,FALSE,"FA_1";#N/A,#N/A,FALSE,"Dep'n SE";#N/A,#N/A,FALSE,"Dep'n FC"}</definedName>
    <definedName name="wrn.Fixed._.Assets._.Note._.and._.Depreciation." localSheetId="14" hidden="1">{#N/A,#N/A,FALSE,"FA_1";#N/A,#N/A,FALSE,"Dep'n SE";#N/A,#N/A,FALSE,"Dep'n FC"}</definedName>
    <definedName name="wrn.Fixed._.Assets._.Note._.and._.Depreciation." hidden="1">{#N/A,#N/A,FALSE,"FA_1";#N/A,#N/A,FALSE,"Dep'n SE";#N/A,#N/A,FALSE,"Dep'n FC"}</definedName>
    <definedName name="wrn.Full._.IAS._.STATEMENTS." localSheetId="5" hidden="1">{"IASBS",#N/A,FALSE,"IAS";"IASPL",#N/A,FALSE,"IAS";#N/A,#N/A,FALSE,"CF DIR";"IASNotes",#N/A,FALSE,"IAS";#N/A,#N/A,FALSE,"FA_1";#N/A,#N/A,FALSE,"Dep'n FC";#N/A,#N/A,FALSE,"Dep'n SE";#N/A,#N/A,FALSE,"Inv_1";#N/A,#N/A,FALSE,"NMG";#N/A,#N/A,FALSE,"Recon";#N/A,#N/A,FALSE,"EPS"}</definedName>
    <definedName name="wrn.Full._.IAS._.STATEMENTS." localSheetId="9" hidden="1">{"IASBS",#N/A,FALSE,"IAS";"IASPL",#N/A,FALSE,"IAS";#N/A,#N/A,FALSE,"CF DIR";"IASNotes",#N/A,FALSE,"IAS";#N/A,#N/A,FALSE,"FA_1";#N/A,#N/A,FALSE,"Dep'n FC";#N/A,#N/A,FALSE,"Dep'n SE";#N/A,#N/A,FALSE,"Inv_1";#N/A,#N/A,FALSE,"NMG";#N/A,#N/A,FALSE,"Recon";#N/A,#N/A,FALSE,"EPS"}</definedName>
    <definedName name="wrn.Full._.IAS._.STATEMENTS." localSheetId="13" hidden="1">{"IASBS",#N/A,FALSE,"IAS";"IASPL",#N/A,FALSE,"IAS";#N/A,#N/A,FALSE,"CF DIR";"IASNotes",#N/A,FALSE,"IAS";#N/A,#N/A,FALSE,"FA_1";#N/A,#N/A,FALSE,"Dep'n FC";#N/A,#N/A,FALSE,"Dep'n SE";#N/A,#N/A,FALSE,"Inv_1";#N/A,#N/A,FALSE,"NMG";#N/A,#N/A,FALSE,"Recon";#N/A,#N/A,FALSE,"EPS"}</definedName>
    <definedName name="wrn.Full._.IAS._.STATEMENTS." localSheetId="17" hidden="1">{"IASBS",#N/A,FALSE,"IAS";"IASPL",#N/A,FALSE,"IAS";#N/A,#N/A,FALSE,"CF DIR";"IASNotes",#N/A,FALSE,"IAS";#N/A,#N/A,FALSE,"FA_1";#N/A,#N/A,FALSE,"Dep'n FC";#N/A,#N/A,FALSE,"Dep'n SE";#N/A,#N/A,FALSE,"Inv_1";#N/A,#N/A,FALSE,"NMG";#N/A,#N/A,FALSE,"Recon";#N/A,#N/A,FALSE,"EPS"}</definedName>
    <definedName name="wrn.Full._.IAS._.STATEMENTS." localSheetId="14" hidden="1">{"IASBS",#N/A,FALSE,"IAS";"IASPL",#N/A,FALSE,"IAS";#N/A,#N/A,FALSE,"CF DIR";"IASNotes",#N/A,FALSE,"IAS";#N/A,#N/A,FALSE,"FA_1";#N/A,#N/A,FALSE,"Dep'n FC";#N/A,#N/A,FALSE,"Dep'n SE";#N/A,#N/A,FALSE,"Inv_1";#N/A,#N/A,FALSE,"NMG";#N/A,#N/A,FALSE,"Recon";#N/A,#N/A,FALSE,"EPS"}</definedName>
    <definedName name="wrn.Full._.IAS._.STATEMENTS." hidden="1">{"IASBS",#N/A,FALSE,"IAS";"IASPL",#N/A,FALSE,"IAS";#N/A,#N/A,FALSE,"CF DIR";"IASNotes",#N/A,FALSE,"IAS";#N/A,#N/A,FALSE,"FA_1";#N/A,#N/A,FALSE,"Dep'n FC";#N/A,#N/A,FALSE,"Dep'n SE";#N/A,#N/A,FALSE,"Inv_1";#N/A,#N/A,FALSE,"NMG";#N/A,#N/A,FALSE,"Recon";#N/A,#N/A,FALSE,"EPS"}</definedName>
    <definedName name="wrn.Full._.TRAIL." localSheetId="5" hidden="1">{"IAS Mapping",#N/A,FALSE,"RSA_FS";#N/A,#N/A,FALSE,"CHECK!";#N/A,#N/A,FALSE,"Recon";#N/A,#N/A,FALSE,"NMG";#N/A,#N/A,FALSE,"Journals";"AnalRSA",#N/A,FALSE,"PL-Anal";"AnalIAS",#N/A,FALSE,"PL-Anal";#N/A,#N/A,FALSE,"COS"}</definedName>
    <definedName name="wrn.Full._.TRAIL." localSheetId="9" hidden="1">{"IAS Mapping",#N/A,FALSE,"RSA_FS";#N/A,#N/A,FALSE,"CHECK!";#N/A,#N/A,FALSE,"Recon";#N/A,#N/A,FALSE,"NMG";#N/A,#N/A,FALSE,"Journals";"AnalRSA",#N/A,FALSE,"PL-Anal";"AnalIAS",#N/A,FALSE,"PL-Anal";#N/A,#N/A,FALSE,"COS"}</definedName>
    <definedName name="wrn.Full._.TRAIL." localSheetId="13" hidden="1">{"IAS Mapping",#N/A,FALSE,"RSA_FS";#N/A,#N/A,FALSE,"CHECK!";#N/A,#N/A,FALSE,"Recon";#N/A,#N/A,FALSE,"NMG";#N/A,#N/A,FALSE,"Journals";"AnalRSA",#N/A,FALSE,"PL-Anal";"AnalIAS",#N/A,FALSE,"PL-Anal";#N/A,#N/A,FALSE,"COS"}</definedName>
    <definedName name="wrn.Full._.TRAIL." localSheetId="17" hidden="1">{"IAS Mapping",#N/A,FALSE,"RSA_FS";#N/A,#N/A,FALSE,"CHECK!";#N/A,#N/A,FALSE,"Recon";#N/A,#N/A,FALSE,"NMG";#N/A,#N/A,FALSE,"Journals";"AnalRSA",#N/A,FALSE,"PL-Anal";"AnalIAS",#N/A,FALSE,"PL-Anal";#N/A,#N/A,FALSE,"COS"}</definedName>
    <definedName name="wrn.Full._.TRAIL." localSheetId="14" hidden="1">{"IAS Mapping",#N/A,FALSE,"RSA_FS";#N/A,#N/A,FALSE,"CHECK!";#N/A,#N/A,FALSE,"Recon";#N/A,#N/A,FALSE,"NMG";#N/A,#N/A,FALSE,"Journals";"AnalRSA",#N/A,FALSE,"PL-Anal";"AnalIAS",#N/A,FALSE,"PL-Anal";#N/A,#N/A,FALSE,"COS"}</definedName>
    <definedName name="wrn.Full._.TRAIL." hidden="1">{"IAS Mapping",#N/A,FALSE,"RSA_FS";#N/A,#N/A,FALSE,"CHECK!";#N/A,#N/A,FALSE,"Recon";#N/A,#N/A,FALSE,"NMG";#N/A,#N/A,FALSE,"Journals";"AnalRSA",#N/A,FALSE,"PL-Anal";"AnalIAS",#N/A,FALSE,"PL-Anal";#N/A,#N/A,FALSE,"COS"}</definedName>
    <definedName name="wrn.glc." localSheetId="5" hidden="1">{"glcbs",#N/A,FALSE,"GLCBS";"glccsbs",#N/A,FALSE,"GLCCSBS";"glcis",#N/A,FALSE,"GLCIS";"glccsis",#N/A,FALSE,"GLCCSIS";"glcrat1",#N/A,FALSE,"GLC-ratios1"}</definedName>
    <definedName name="wrn.glc." localSheetId="9" hidden="1">{"glcbs",#N/A,FALSE,"GLCBS";"glccsbs",#N/A,FALSE,"GLCCSBS";"glcis",#N/A,FALSE,"GLCIS";"glccsis",#N/A,FALSE,"GLCCSIS";"glcrat1",#N/A,FALSE,"GLC-ratios1"}</definedName>
    <definedName name="wrn.glc." localSheetId="13" hidden="1">{"glcbs",#N/A,FALSE,"GLCBS";"glccsbs",#N/A,FALSE,"GLCCSBS";"glcis",#N/A,FALSE,"GLCIS";"glccsis",#N/A,FALSE,"GLCCSIS";"glcrat1",#N/A,FALSE,"GLC-ratios1"}</definedName>
    <definedName name="wrn.glc." localSheetId="17" hidden="1">{"glcbs",#N/A,FALSE,"GLCBS";"glccsbs",#N/A,FALSE,"GLCCSBS";"glcis",#N/A,FALSE,"GLCIS";"glccsis",#N/A,FALSE,"GLCCSIS";"glcrat1",#N/A,FALSE,"GLC-ratios1"}</definedName>
    <definedName name="wrn.glc." localSheetId="14"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5" hidden="1">{"glc1",#N/A,FALSE,"GLC";"glc2",#N/A,FALSE,"GLC";"glc3",#N/A,FALSE,"GLC";"glc4",#N/A,FALSE,"GLC";"glc5",#N/A,FALSE,"GLC"}</definedName>
    <definedName name="wrn.glcpromonte." localSheetId="9" hidden="1">{"glc1",#N/A,FALSE,"GLC";"glc2",#N/A,FALSE,"GLC";"glc3",#N/A,FALSE,"GLC";"glc4",#N/A,FALSE,"GLC";"glc5",#N/A,FALSE,"GLC"}</definedName>
    <definedName name="wrn.glcpromonte." localSheetId="13" hidden="1">{"glc1",#N/A,FALSE,"GLC";"glc2",#N/A,FALSE,"GLC";"glc3",#N/A,FALSE,"GLC";"glc4",#N/A,FALSE,"GLC";"glc5",#N/A,FALSE,"GLC"}</definedName>
    <definedName name="wrn.glcpromonte." localSheetId="17" hidden="1">{"glc1",#N/A,FALSE,"GLC";"glc2",#N/A,FALSE,"GLC";"glc3",#N/A,FALSE,"GLC";"glc4",#N/A,FALSE,"GLC";"glc5",#N/A,FALSE,"GLC"}</definedName>
    <definedName name="wrn.glcpromonte." localSheetId="14" hidden="1">{"glc1",#N/A,FALSE,"GLC";"glc2",#N/A,FALSE,"GLC";"glc3",#N/A,FALSE,"GLC";"glc4",#N/A,FALSE,"GLC";"glc5",#N/A,FALSE,"GLC"}</definedName>
    <definedName name="wrn.glcpromonte." hidden="1">{"glc1",#N/A,FALSE,"GLC";"glc2",#N/A,FALSE,"GLC";"glc3",#N/A,FALSE,"GLC";"glc4",#N/A,FALSE,"GLC";"glc5",#N/A,FALSE,"GLC"}</definedName>
    <definedName name="wrn.Help." localSheetId="5" hidden="1">{#N/A,#N/A,TRUE,"MAP";#N/A,#N/A,TRUE,"STEPS";#N/A,#N/A,TRUE,"RULES"}</definedName>
    <definedName name="wrn.Help." localSheetId="9" hidden="1">{#N/A,#N/A,TRUE,"MAP";#N/A,#N/A,TRUE,"STEPS";#N/A,#N/A,TRUE,"RULES"}</definedName>
    <definedName name="wrn.Help." localSheetId="13" hidden="1">{#N/A,#N/A,TRUE,"MAP";#N/A,#N/A,TRUE,"STEPS";#N/A,#N/A,TRUE,"RULES"}</definedName>
    <definedName name="wrn.Help." localSheetId="17" hidden="1">{#N/A,#N/A,TRUE,"MAP";#N/A,#N/A,TRUE,"STEPS";#N/A,#N/A,TRUE,"RULES"}</definedName>
    <definedName name="wrn.Help." localSheetId="14" hidden="1">{#N/A,#N/A,TRUE,"MAP";#N/A,#N/A,TRUE,"STEPS";#N/A,#N/A,TRUE,"RULES"}</definedName>
    <definedName name="wrn.Help." hidden="1">{#N/A,#N/A,TRUE,"MAP";#N/A,#N/A,TRUE,"STEPS";#N/A,#N/A,TRUE,"RULES"}</definedName>
    <definedName name="wrn.IAS._.BS._.PL._.CF._.and._.Notes." localSheetId="5" hidden="1">{"IASBS",#N/A,TRUE,"IAS";"IASPL",#N/A,TRUE,"IAS";"IASNotes",#N/A,TRUE,"IAS";"CFDir - expanded",#N/A,TRUE,"CF DIR"}</definedName>
    <definedName name="wrn.IAS._.BS._.PL._.CF._.and._.Notes." localSheetId="9" hidden="1">{"IASBS",#N/A,TRUE,"IAS";"IASPL",#N/A,TRUE,"IAS";"IASNotes",#N/A,TRUE,"IAS";"CFDir - expanded",#N/A,TRUE,"CF DIR"}</definedName>
    <definedName name="wrn.IAS._.BS._.PL._.CF._.and._.Notes." localSheetId="13" hidden="1">{"IASBS",#N/A,TRUE,"IAS";"IASPL",#N/A,TRUE,"IAS";"IASNotes",#N/A,TRUE,"IAS";"CFDir - expanded",#N/A,TRUE,"CF DIR"}</definedName>
    <definedName name="wrn.IAS._.BS._.PL._.CF._.and._.Notes." localSheetId="17" hidden="1">{"IASBS",#N/A,TRUE,"IAS";"IASPL",#N/A,TRUE,"IAS";"IASNotes",#N/A,TRUE,"IAS";"CFDir - expanded",#N/A,TRUE,"CF DIR"}</definedName>
    <definedName name="wrn.IAS._.BS._.PL._.CF._.and._.Notes." localSheetId="14" hidden="1">{"IASBS",#N/A,TRUE,"IAS";"IASPL",#N/A,TRUE,"IAS";"IASNotes",#N/A,TRUE,"IAS";"CFDir - expanded",#N/A,TRUE,"CF DIR"}</definedName>
    <definedName name="wrn.IAS._.BS._.PL._.CF._.and._.Notes." hidden="1">{"IASBS",#N/A,TRUE,"IAS";"IASPL",#N/A,TRUE,"IAS";"IASNotes",#N/A,TRUE,"IAS";"CFDir - expanded",#N/A,TRUE,"CF DIR"}</definedName>
    <definedName name="wrn.IAS._.FS._.ZOOMED._.IN._.Forms." localSheetId="5" hidden="1">{"IAS_ShortView_1",#N/A,FALSE,"IAS";"IAS_ShortView_2",#N/A,FALSE,"IAS";"IAS_ShortView_3",#N/A,FALSE,"IAS";"IAS_ShortView_4",#N/A,FALSE,"IAS";"IAS_ShortView_5",#N/A,FALSE,"IAS";"IAS_ShortView_6",#N/A,FALSE,"IAS";"IAS_ShortView_7",#N/A,FALSE,"IAS";"CFDir - Zoomed In",#N/A,FALSE,"CF DIR"}</definedName>
    <definedName name="wrn.IAS._.FS._.ZOOMED._.IN._.Forms." localSheetId="9" hidden="1">{"IAS_ShortView_1",#N/A,FALSE,"IAS";"IAS_ShortView_2",#N/A,FALSE,"IAS";"IAS_ShortView_3",#N/A,FALSE,"IAS";"IAS_ShortView_4",#N/A,FALSE,"IAS";"IAS_ShortView_5",#N/A,FALSE,"IAS";"IAS_ShortView_6",#N/A,FALSE,"IAS";"IAS_ShortView_7",#N/A,FALSE,"IAS";"CFDir - Zoomed In",#N/A,FALSE,"CF DIR"}</definedName>
    <definedName name="wrn.IAS._.FS._.ZOOMED._.IN._.Forms." localSheetId="13" hidden="1">{"IAS_ShortView_1",#N/A,FALSE,"IAS";"IAS_ShortView_2",#N/A,FALSE,"IAS";"IAS_ShortView_3",#N/A,FALSE,"IAS";"IAS_ShortView_4",#N/A,FALSE,"IAS";"IAS_ShortView_5",#N/A,FALSE,"IAS";"IAS_ShortView_6",#N/A,FALSE,"IAS";"IAS_ShortView_7",#N/A,FALSE,"IAS";"CFDir - Zoomed In",#N/A,FALSE,"CF DIR"}</definedName>
    <definedName name="wrn.IAS._.FS._.ZOOMED._.IN._.Forms." localSheetId="17" hidden="1">{"IAS_ShortView_1",#N/A,FALSE,"IAS";"IAS_ShortView_2",#N/A,FALSE,"IAS";"IAS_ShortView_3",#N/A,FALSE,"IAS";"IAS_ShortView_4",#N/A,FALSE,"IAS";"IAS_ShortView_5",#N/A,FALSE,"IAS";"IAS_ShortView_6",#N/A,FALSE,"IAS";"IAS_ShortView_7",#N/A,FALSE,"IAS";"CFDir - Zoomed In",#N/A,FALSE,"CF DIR"}</definedName>
    <definedName name="wrn.IAS._.FS._.ZOOMED._.IN._.Forms." localSheetId="14" hidden="1">{"IAS_ShortView_1",#N/A,FALSE,"IAS";"IAS_ShortView_2",#N/A,FALSE,"IAS";"IAS_ShortView_3",#N/A,FALSE,"IAS";"IAS_ShortView_4",#N/A,FALSE,"IAS";"IAS_ShortView_5",#N/A,FALSE,"IAS";"IAS_ShortView_6",#N/A,FALSE,"IAS";"IAS_ShortView_7",#N/A,FALSE,"IAS";"CFDir - Zoomed In",#N/A,FALSE,"CF DIR"}</definedName>
    <definedName name="wrn.IAS._.FS._.ZOOMED._.IN._.Forms." hidden="1">{"IAS_ShortView_1",#N/A,FALSE,"IAS";"IAS_ShortView_2",#N/A,FALSE,"IAS";"IAS_ShortView_3",#N/A,FALSE,"IAS";"IAS_ShortView_4",#N/A,FALSE,"IAS";"IAS_ShortView_5",#N/A,FALSE,"IAS";"IAS_ShortView_6",#N/A,FALSE,"IAS";"IAS_ShortView_7",#N/A,FALSE,"IAS";"CFDir - Zoomed In",#N/A,FALSE,"CF DIR"}</definedName>
    <definedName name="wrn.IAS._.Mapping." localSheetId="5" hidden="1">{"IAS Mapping",#N/A,TRUE,"RSA_FS"}</definedName>
    <definedName name="wrn.IAS._.Mapping." localSheetId="9" hidden="1">{"IAS Mapping",#N/A,TRUE,"RSA_FS"}</definedName>
    <definedName name="wrn.IAS._.Mapping." localSheetId="13" hidden="1">{"IAS Mapping",#N/A,TRUE,"RSA_FS"}</definedName>
    <definedName name="wrn.IAS._.Mapping." localSheetId="17" hidden="1">{"IAS Mapping",#N/A,TRUE,"RSA_FS"}</definedName>
    <definedName name="wrn.IAS._.Mapping." localSheetId="14" hidden="1">{"IAS Mapping",#N/A,TRUE,"RSA_FS"}</definedName>
    <definedName name="wrn.IAS._.Mapping." hidden="1">{"IAS Mapping",#N/A,TRUE,"RSA_FS"}</definedName>
    <definedName name="wrn.Inflation._.factors._.used." localSheetId="5" hidden="1">{#N/A,#N/A,FALSE,"Infl_fact"}</definedName>
    <definedName name="wrn.Inflation._.factors._.used." localSheetId="9" hidden="1">{#N/A,#N/A,FALSE,"Infl_fact"}</definedName>
    <definedName name="wrn.Inflation._.factors._.used." localSheetId="13" hidden="1">{#N/A,#N/A,FALSE,"Infl_fact"}</definedName>
    <definedName name="wrn.Inflation._.factors._.used." localSheetId="17" hidden="1">{#N/A,#N/A,FALSE,"Infl_fact"}</definedName>
    <definedName name="wrn.Inflation._.factors._.used." localSheetId="14" hidden="1">{#N/A,#N/A,FALSE,"Infl_fact"}</definedName>
    <definedName name="wrn.Inflation._.factors._.used." hidden="1">{#N/A,#N/A,FALSE,"Infl_fact"}</definedName>
    <definedName name="wrn.p." localSheetId="5" hidden="1">{#N/A,#N/A,FALSE,"Comps";#N/A,#N/A,FALSE,"Finantials NL";#N/A,#N/A,FALSE,"Exit NL (2)";#N/A,#N/A,FALSE,"Finantials ZapSib ";#N/A,#N/A,FALSE,"Exit ZS (2)"}</definedName>
    <definedName name="wrn.p." localSheetId="9" hidden="1">{#N/A,#N/A,FALSE,"Comps";#N/A,#N/A,FALSE,"Finantials NL";#N/A,#N/A,FALSE,"Exit NL (2)";#N/A,#N/A,FALSE,"Finantials ZapSib ";#N/A,#N/A,FALSE,"Exit ZS (2)"}</definedName>
    <definedName name="wrn.p." localSheetId="13" hidden="1">{#N/A,#N/A,FALSE,"Comps";#N/A,#N/A,FALSE,"Finantials NL";#N/A,#N/A,FALSE,"Exit NL (2)";#N/A,#N/A,FALSE,"Finantials ZapSib ";#N/A,#N/A,FALSE,"Exit ZS (2)"}</definedName>
    <definedName name="wrn.p." localSheetId="17" hidden="1">{#N/A,#N/A,FALSE,"Comps";#N/A,#N/A,FALSE,"Finantials NL";#N/A,#N/A,FALSE,"Exit NL (2)";#N/A,#N/A,FALSE,"Finantials ZapSib ";#N/A,#N/A,FALSE,"Exit ZS (2)"}</definedName>
    <definedName name="wrn.p." localSheetId="14" hidden="1">{#N/A,#N/A,FALSE,"Comps";#N/A,#N/A,FALSE,"Finantials NL";#N/A,#N/A,FALSE,"Exit NL (2)";#N/A,#N/A,FALSE,"Finantials ZapSib ";#N/A,#N/A,FALSE,"Exit ZS (2)"}</definedName>
    <definedName name="wrn.p." hidden="1">{#N/A,#N/A,FALSE,"Comps";#N/A,#N/A,FALSE,"Finantials NL";#N/A,#N/A,FALSE,"Exit NL (2)";#N/A,#N/A,FALSE,"Finantials ZapSib ";#N/A,#N/A,FALSE,"Exit ZS (2)"}</definedName>
    <definedName name="wrn.PL._.Analysis." localSheetId="5" hidden="1">{"AnalRSA",#N/A,TRUE,"PL-Anal";"AnalIAS",#N/A,TRUE,"PL-Anal"}</definedName>
    <definedName name="wrn.PL._.Analysis." localSheetId="9" hidden="1">{"AnalRSA",#N/A,TRUE,"PL-Anal";"AnalIAS",#N/A,TRUE,"PL-Anal"}</definedName>
    <definedName name="wrn.PL._.Analysis." localSheetId="13" hidden="1">{"AnalRSA",#N/A,TRUE,"PL-Anal";"AnalIAS",#N/A,TRUE,"PL-Anal"}</definedName>
    <definedName name="wrn.PL._.Analysis." localSheetId="17" hidden="1">{"AnalRSA",#N/A,TRUE,"PL-Anal";"AnalIAS",#N/A,TRUE,"PL-Anal"}</definedName>
    <definedName name="wrn.PL._.Analysis." localSheetId="14" hidden="1">{"AnalRSA",#N/A,TRUE,"PL-Anal";"AnalIAS",#N/A,TRUE,"PL-Anal"}</definedName>
    <definedName name="wrn.PL._.Analysis." hidden="1">{"AnalRSA",#N/A,TRUE,"PL-Anal";"AnalIAS",#N/A,TRUE,"PL-Anal"}</definedName>
    <definedName name="wrn.print." localSheetId="5" hidden="1">{#N/A,#N/A,FALSE,"CIS_OIL";#N/A,#N/A,FALSE,"RUSSIA_OIL";#N/A,#N/A,FALSE,"vs. W Reserves";#N/A,#N/A,FALSE,"vs. W Production";#N/A,#N/A,FALSE,"vs. R Reserves";#N/A,#N/A,FALSE,"vs. R Production";#N/A,#N/A,FALSE,"Page1";#N/A,#N/A,FALSE,"SIDANCO_COMPS";#N/A,#N/A,FALSE,"SIDANKO_COMPS (2)";#N/A,#N/A,FALSE,"SIDANKO (2)";#N/A,#N/A,FALSE,"SIDANCO"}</definedName>
    <definedName name="wrn.print." localSheetId="9" hidden="1">{#N/A,#N/A,FALSE,"CIS_OIL";#N/A,#N/A,FALSE,"RUSSIA_OIL";#N/A,#N/A,FALSE,"vs. W Reserves";#N/A,#N/A,FALSE,"vs. W Production";#N/A,#N/A,FALSE,"vs. R Reserves";#N/A,#N/A,FALSE,"vs. R Production";#N/A,#N/A,FALSE,"Page1";#N/A,#N/A,FALSE,"SIDANCO_COMPS";#N/A,#N/A,FALSE,"SIDANKO_COMPS (2)";#N/A,#N/A,FALSE,"SIDANKO (2)";#N/A,#N/A,FALSE,"SIDANCO"}</definedName>
    <definedName name="wrn.print." localSheetId="13" hidden="1">{#N/A,#N/A,FALSE,"CIS_OIL";#N/A,#N/A,FALSE,"RUSSIA_OIL";#N/A,#N/A,FALSE,"vs. W Reserves";#N/A,#N/A,FALSE,"vs. W Production";#N/A,#N/A,FALSE,"vs. R Reserves";#N/A,#N/A,FALSE,"vs. R Production";#N/A,#N/A,FALSE,"Page1";#N/A,#N/A,FALSE,"SIDANCO_COMPS";#N/A,#N/A,FALSE,"SIDANKO_COMPS (2)";#N/A,#N/A,FALSE,"SIDANKO (2)";#N/A,#N/A,FALSE,"SIDANCO"}</definedName>
    <definedName name="wrn.print." localSheetId="17" hidden="1">{#N/A,#N/A,FALSE,"CIS_OIL";#N/A,#N/A,FALSE,"RUSSIA_OIL";#N/A,#N/A,FALSE,"vs. W Reserves";#N/A,#N/A,FALSE,"vs. W Production";#N/A,#N/A,FALSE,"vs. R Reserves";#N/A,#N/A,FALSE,"vs. R Production";#N/A,#N/A,FALSE,"Page1";#N/A,#N/A,FALSE,"SIDANCO_COMPS";#N/A,#N/A,FALSE,"SIDANKO_COMPS (2)";#N/A,#N/A,FALSE,"SIDANKO (2)";#N/A,#N/A,FALSE,"SIDANCO"}</definedName>
    <definedName name="wrn.print." localSheetId="14" hidden="1">{#N/A,#N/A,FALSE,"CIS_OIL";#N/A,#N/A,FALSE,"RUSSIA_OIL";#N/A,#N/A,FALSE,"vs. W Reserves";#N/A,#N/A,FALSE,"vs. W Production";#N/A,#N/A,FALSE,"vs. R Reserves";#N/A,#N/A,FALSE,"vs. R Production";#N/A,#N/A,FALSE,"Page1";#N/A,#N/A,FALSE,"SIDANCO_COMPS";#N/A,#N/A,FALSE,"SIDANKO_COMPS (2)";#N/A,#N/A,FALSE,"SIDANKO (2)";#N/A,#N/A,FALSE,"SIDANCO"}</definedName>
    <definedName name="wrn.print." hidden="1">{#N/A,#N/A,FALSE,"CIS_OIL";#N/A,#N/A,FALSE,"RUSSIA_OIL";#N/A,#N/A,FALSE,"vs. W Reserves";#N/A,#N/A,FALSE,"vs. W Production";#N/A,#N/A,FALSE,"vs. R Reserves";#N/A,#N/A,FALSE,"vs. R Production";#N/A,#N/A,FALSE,"Page1";#N/A,#N/A,FALSE,"SIDANCO_COMPS";#N/A,#N/A,FALSE,"SIDANKO_COMPS (2)";#N/A,#N/A,FALSE,"SIDANKO (2)";#N/A,#N/A,FALSE,"SIDANCO"}</definedName>
    <definedName name="wrn.RSA._.BS._.and._.PL." localSheetId="5" hidden="1">{"BS1",#N/A,TRUE,"RSA_FS";"BS2",#N/A,TRUE,"RSA_FS";"BS3",#N/A,TRUE,"RSA_FS"}</definedName>
    <definedName name="wrn.RSA._.BS._.and._.PL." localSheetId="9" hidden="1">{"BS1",#N/A,TRUE,"RSA_FS";"BS2",#N/A,TRUE,"RSA_FS";"BS3",#N/A,TRUE,"RSA_FS"}</definedName>
    <definedName name="wrn.RSA._.BS._.and._.PL." localSheetId="13" hidden="1">{"BS1",#N/A,TRUE,"RSA_FS";"BS2",#N/A,TRUE,"RSA_FS";"BS3",#N/A,TRUE,"RSA_FS"}</definedName>
    <definedName name="wrn.RSA._.BS._.and._.PL." localSheetId="17" hidden="1">{"BS1",#N/A,TRUE,"RSA_FS";"BS2",#N/A,TRUE,"RSA_FS";"BS3",#N/A,TRUE,"RSA_FS"}</definedName>
    <definedName name="wrn.RSA._.BS._.and._.PL." localSheetId="14" hidden="1">{"BS1",#N/A,TRUE,"RSA_FS";"BS2",#N/A,TRUE,"RSA_FS";"BS3",#N/A,TRUE,"RSA_FS"}</definedName>
    <definedName name="wrn.RSA._.BS._.and._.PL." hidden="1">{"BS1",#N/A,TRUE,"RSA_FS";"BS2",#N/A,TRUE,"RSA_FS";"BS3",#N/A,TRUE,"RSA_FS"}</definedName>
    <definedName name="wrn.test." localSheetId="5" hidden="1">{"Valuation_Common",#N/A,FALSE,"Valuation"}</definedName>
    <definedName name="wrn.test." localSheetId="9" hidden="1">{"Valuation_Common",#N/A,FALSE,"Valuation"}</definedName>
    <definedName name="wrn.test." localSheetId="13" hidden="1">{"Valuation_Common",#N/A,FALSE,"Valuation"}</definedName>
    <definedName name="wrn.test." localSheetId="17" hidden="1">{"Valuation_Common",#N/A,FALSE,"Valuation"}</definedName>
    <definedName name="wrn.test." localSheetId="14" hidden="1">{"Valuation_Common",#N/A,FALSE,"Valuation"}</definedName>
    <definedName name="wrn.test." hidden="1">{"Valuation_Common",#N/A,FALSE,"Valuation"}</definedName>
    <definedName name="wrn.ukazatele." localSheetId="5" hidden="1">{#N/A,#N/A,FALSE,"List A";#N/A,#N/A,FALSE,"ListB";#N/A,#N/A,FALSE,"ListC";#N/A,#N/A,FALSE,"ListCash";#N/A,#N/A,FALSE,"ListHF";#N/A,#N/A,FALSE,"ListUK";#N/A,#N/A,FALSE,"Graf"}</definedName>
    <definedName name="wrn.ukazatele." localSheetId="9" hidden="1">{#N/A,#N/A,FALSE,"List A";#N/A,#N/A,FALSE,"ListB";#N/A,#N/A,FALSE,"ListC";#N/A,#N/A,FALSE,"ListCash";#N/A,#N/A,FALSE,"ListHF";#N/A,#N/A,FALSE,"ListUK";#N/A,#N/A,FALSE,"Graf"}</definedName>
    <definedName name="wrn.ukazatele." localSheetId="13" hidden="1">{#N/A,#N/A,FALSE,"List A";#N/A,#N/A,FALSE,"ListB";#N/A,#N/A,FALSE,"ListC";#N/A,#N/A,FALSE,"ListCash";#N/A,#N/A,FALSE,"ListHF";#N/A,#N/A,FALSE,"ListUK";#N/A,#N/A,FALSE,"Graf"}</definedName>
    <definedName name="wrn.ukazatele." localSheetId="17" hidden="1">{#N/A,#N/A,FALSE,"List A";#N/A,#N/A,FALSE,"ListB";#N/A,#N/A,FALSE,"ListC";#N/A,#N/A,FALSE,"ListCash";#N/A,#N/A,FALSE,"ListHF";#N/A,#N/A,FALSE,"ListUK";#N/A,#N/A,FALSE,"Graf"}</definedName>
    <definedName name="wrn.ukazatele." localSheetId="14" hidden="1">{#N/A,#N/A,FALSE,"List A";#N/A,#N/A,FALSE,"ListB";#N/A,#N/A,FALSE,"ListC";#N/A,#N/A,FALSE,"ListCash";#N/A,#N/A,FALSE,"ListHF";#N/A,#N/A,FALSE,"ListUK";#N/A,#N/A,FALSE,"Graf"}</definedName>
    <definedName name="wrn.ukazatele." hidden="1">{#N/A,#N/A,FALSE,"List A";#N/A,#N/A,FALSE,"ListB";#N/A,#N/A,FALSE,"ListC";#N/A,#N/A,FALSE,"ListCash";#N/A,#N/A,FALSE,"ListHF";#N/A,#N/A,FALSE,"ListUK";#N/A,#N/A,FALSE,"Graf"}</definedName>
    <definedName name="wrn.апрель."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апрель."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апрель."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апрель."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апрель."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апрель."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ку." localSheetId="5" hidden="1">{#N/A,#N/A,TRUE,"Лист2"}</definedName>
    <definedName name="wrn.ку." localSheetId="9" hidden="1">{#N/A,#N/A,TRUE,"Лист2"}</definedName>
    <definedName name="wrn.ку." localSheetId="13" hidden="1">{#N/A,#N/A,TRUE,"Лист2"}</definedName>
    <definedName name="wrn.ку." localSheetId="17" hidden="1">{#N/A,#N/A,TRUE,"Лист2"}</definedName>
    <definedName name="wrn.ку." localSheetId="14" hidden="1">{#N/A,#N/A,TRUE,"Лист2"}</definedName>
    <definedName name="wrn.ку." hidden="1">{#N/A,#N/A,TRUE,"Лист2"}</definedName>
    <definedName name="wrn.Модель._.Интенсивника." localSheetId="5" hidden="1">{"Страница 1",#N/A,FALSE,"Модель Интенсивника";"Страница 2",#N/A,FALSE,"Модель Интенсивника";"Страница 3",#N/A,FALSE,"Модель Интенсивника"}</definedName>
    <definedName name="wrn.Модель._.Интенсивника." localSheetId="9" hidden="1">{"Страница 1",#N/A,FALSE,"Модель Интенсивника";"Страница 2",#N/A,FALSE,"Модель Интенсивника";"Страница 3",#N/A,FALSE,"Модель Интенсивника"}</definedName>
    <definedName name="wrn.Модель._.Интенсивника." localSheetId="13" hidden="1">{"Страница 1",#N/A,FALSE,"Модель Интенсивника";"Страница 2",#N/A,FALSE,"Модель Интенсивника";"Страница 3",#N/A,FALSE,"Модель Интенсивника"}</definedName>
    <definedName name="wrn.Модель._.Интенсивника." localSheetId="17" hidden="1">{"Страница 1",#N/A,FALSE,"Модель Интенсивника";"Страница 2",#N/A,FALSE,"Модель Интенсивника";"Страница 3",#N/A,FALSE,"Модель Интенсивника"}</definedName>
    <definedName name="wrn.Модель._.Интенсивника." localSheetId="14" hidden="1">{"Страница 1",#N/A,FALSE,"Модель Интенсивника";"Страница 2",#N/A,FALSE,"Модель Интенсивника";"Страница 3",#N/A,FALSE,"Модель Интенсивника"}</definedName>
    <definedName name="wrn.Модель._.Интенсивника." hidden="1">{"Страница 1",#N/A,FALSE,"Модель Интенсивника";"Страница 2",#N/A,FALSE,"Модель Интенсивника";"Страница 3",#N/A,FALSE,"Модель Интенсивника"}</definedName>
    <definedName name="wrn.Модель._.Интенсивника._.стр._.1._.и._.3." localSheetId="5" hidden="1">{"Страница 1",#N/A,FALSE,"Модель Интенсивника";"Страница 3",#N/A,FALSE,"Модель Интенсивника"}</definedName>
    <definedName name="wrn.Модель._.Интенсивника._.стр._.1._.и._.3." localSheetId="9" hidden="1">{"Страница 1",#N/A,FALSE,"Модель Интенсивника";"Страница 3",#N/A,FALSE,"Модель Интенсивника"}</definedName>
    <definedName name="wrn.Модель._.Интенсивника._.стр._.1._.и._.3." localSheetId="13" hidden="1">{"Страница 1",#N/A,FALSE,"Модель Интенсивника";"Страница 3",#N/A,FALSE,"Модель Интенсивника"}</definedName>
    <definedName name="wrn.Модель._.Интенсивника._.стр._.1._.и._.3." localSheetId="17" hidden="1">{"Страница 1",#N/A,FALSE,"Модель Интенсивника";"Страница 3",#N/A,FALSE,"Модель Интенсивника"}</definedName>
    <definedName name="wrn.Модель._.Интенсивника._.стр._.1._.и._.3." localSheetId="14" hidden="1">{"Страница 1",#N/A,FALSE,"Модель Интенсивника";"Страница 3",#N/A,FALSE,"Модель Интенсивника"}</definedName>
    <definedName name="wrn.Модель._.Интенсивника._.стр._.1._.и._.3." hidden="1">{"Страница 1",#N/A,FALSE,"Модель Интенсивника";"Страница 3",#N/A,FALSE,"Модель Интенсивника"}</definedName>
    <definedName name="wrn.Отче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Отче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Отче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Отче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Отче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Отче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справк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rn.ФП_КМК." localSheetId="5"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rn.ФП_КМК." localSheetId="9"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rn.ФП_КМК." localSheetId="13"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rn.ФП_КМК." localSheetId="17"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rn.ФП_КМК." localSheetId="14"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rn.ФП_КМК." hidden="1">{#N/A,#N/A,FALSE,"Титул_ОСН";#N/A,#N/A,FALSE,"Итоги";#N/A,#N/A,FALSE,"Источники";#N/A,#N/A,FALSE,"ПрочПродажи";#N/A,#N/A,FALSE,"ЗП";#N/A,#N/A,FALSE,"Налоги";#N/A,#N/A,FALSE,"Энерго";#N/A,#N/A,FALSE,"Сырьё";#N/A,#N/A,FALSE,"Снабжение";#N/A,#N/A,FALSE,"Оборудование";#N/A,#N/A,FALSE,"Транспорт";#N/A,#N/A,FALSE,"Коммерция";#N/A,#N/A,FALSE,"ТЕК_РЕМ";#N/A,#N/A,FALSE,"КАП_РЕМ";#N/A,#N/A,FALSE,"КАП_СТР";#N/A,#N/A,FALSE,"НИОКР";#N/A,#N/A,FALSE,"Кадры";#N/A,#N/A,FALSE,"СОЦ";#N/A,#N/A,FALSE,"НепромПр";#N/A,#N/A,FALSE,"ФИНАНСЫ";#N/A,#N/A,FALSE,"Прочие";#N/A,#N/A,FALSE,"Гаш_кредит";#N/A,#N/A,FALSE,"ФП"}</definedName>
    <definedName name="ww"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wwwwwwww"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wwwwwwww"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wwwwwwww"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wwwwwwwww"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w"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w"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w"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w"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wwwwwwwww"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LRPARAMS_Currency" localSheetId="17" hidden="1">[11]XLR_NoRangeSheet!$D$6</definedName>
    <definedName name="XLRPARAMS_Currency" hidden="1">[12]XLR_NoRangeSheet!$D$6</definedName>
    <definedName name="XLRPARAMS_hCalendar" hidden="1">[13]XLR_NoRangeSheet!$E$6</definedName>
    <definedName name="XLRPARAMS_Max0" hidden="1">[14]XLR_NoRangeSheet!$K$6</definedName>
    <definedName name="XLRPARAMS_Max1" hidden="1">[14]XLR_NoRangeSheet!$L$6</definedName>
    <definedName name="XLRPARAMS_Max2" hidden="1">[14]XLR_NoRangeSheet!$M$6</definedName>
    <definedName name="XLRPARAMS_Max3" hidden="1">[14]XLR_NoRangeSheet!$N$6</definedName>
    <definedName name="XLRPARAMS_Max4" hidden="1">[14]XLR_NoRangeSheet!$O$6</definedName>
    <definedName name="XLRPARAMS_MNLZ0" hidden="1">[14]XLR_NoRangeSheet!$J$6</definedName>
    <definedName name="XLRPARAMS_MNLZ1" localSheetId="17" hidden="1">[15]XLR_NoRangeSheet!$F$6</definedName>
    <definedName name="XLRPARAMS_MNLZ1" hidden="1">[16]XLR_NoRangeSheet!$F$6</definedName>
    <definedName name="XLRPARAMS_MNLZ2" localSheetId="17" hidden="1">[15]XLR_NoRangeSheet!$G$6</definedName>
    <definedName name="XLRPARAMS_MNLZ2" hidden="1">[16]XLR_NoRangeSheet!$G$6</definedName>
    <definedName name="XLRPARAMS_MNLZ3" localSheetId="17" hidden="1">[15]XLR_NoRangeSheet!$H$6</definedName>
    <definedName name="XLRPARAMS_MNLZ3" hidden="1">[16]XLR_NoRangeSheet!$H$6</definedName>
    <definedName name="XLRPARAMS_MNLZ4" localSheetId="17" hidden="1">[15]XLR_NoRangeSheet!$I$6</definedName>
    <definedName name="XLRPARAMS_MNLZ4" hidden="1">[16]XLR_NoRangeSheet!$I$6</definedName>
    <definedName name="XLRPARAMS_Name" localSheetId="17" hidden="1">[17]XLR_NoRangeSheet!$B$6</definedName>
    <definedName name="XLRPARAMS_Name" hidden="1">[18]XLR_NoRangeSheet!$B$6</definedName>
    <definedName name="XLRPARAMS_Period" localSheetId="17" hidden="1">[11]XLR_NoRangeSheet!$C$6</definedName>
    <definedName name="XLRPARAMS_Period" hidden="1">[12]XLR_NoRangeSheet!$C$6</definedName>
    <definedName name="XLRPARAMS_sType" hidden="1">[19]XLR_NoRangeSheet!$G$6</definedName>
    <definedName name="xxxxxxxxxxxxxx"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xxxxxxxxxxxxx"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xxxxxxxxxxxxx"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xxxxxxxxxxxxx"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xxxxxxxxxxxxx"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xxxxxxxxxxxxxx"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RMZ" localSheetId="17" hidden="1">[20]XLR_NoRangeSheet!$R$6</definedName>
    <definedName name="YRMZ" hidden="1">[21]XLR_NoRangeSheet!$R$6</definedName>
    <definedName name="yut" localSheetId="5" hidden="1">'[8]Share Price 2002'!#REF!</definedName>
    <definedName name="yut" localSheetId="9" hidden="1">'[8]Share Price 2002'!#REF!</definedName>
    <definedName name="yut" localSheetId="13" hidden="1">'[8]Share Price 2002'!#REF!</definedName>
    <definedName name="yut" localSheetId="17" hidden="1">'[8]Share Price 2002'!#REF!</definedName>
    <definedName name="yut" hidden="1">'[8]Share Price 2002'!#REF!</definedName>
    <definedName name="yy"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yyss"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_0DD4EB58_0647_11D5_A6F7_00508B654A95_.wvu.Cols" localSheetId="16" hidden="1">#REF!,#REF!,#REF!,#REF!,#REF!</definedName>
    <definedName name="Z_0DD4EB58_0647_11D5_A6F7_00508B654A95_.wvu.Cols" localSheetId="5" hidden="1">#REF!,#REF!,#REF!,#REF!,#REF!</definedName>
    <definedName name="Z_0DD4EB58_0647_11D5_A6F7_00508B654A95_.wvu.Cols" localSheetId="9" hidden="1">#REF!,#REF!,#REF!,#REF!,#REF!</definedName>
    <definedName name="Z_0DD4EB58_0647_11D5_A6F7_00508B654A95_.wvu.Cols" localSheetId="13" hidden="1">#REF!,#REF!,#REF!,#REF!,#REF!</definedName>
    <definedName name="Z_0DD4EB58_0647_11D5_A6F7_00508B654A95_.wvu.Cols" localSheetId="17" hidden="1">#REF!,#REF!,#REF!,#REF!,#REF!</definedName>
    <definedName name="Z_0DD4EB58_0647_11D5_A6F7_00508B654A95_.wvu.Cols" localSheetId="14" hidden="1">#REF!,#REF!,#REF!,#REF!,#REF!</definedName>
    <definedName name="Z_0DD4EB58_0647_11D5_A6F7_00508B654A95_.wvu.Cols" hidden="1">#REF!,#REF!,#REF!,#REF!,#REF!</definedName>
    <definedName name="Z_10435A81_C305_11D5_A6F8_009027BEE0E0_.wvu.Cols" localSheetId="16" hidden="1">#REF!,#REF!,#REF!</definedName>
    <definedName name="Z_10435A81_C305_11D5_A6F8_009027BEE0E0_.wvu.Cols" localSheetId="5" hidden="1">#REF!,#REF!,#REF!</definedName>
    <definedName name="Z_10435A81_C305_11D5_A6F8_009027BEE0E0_.wvu.Cols" localSheetId="9" hidden="1">#REF!,#REF!,#REF!</definedName>
    <definedName name="Z_10435A81_C305_11D5_A6F8_009027BEE0E0_.wvu.Cols" localSheetId="13" hidden="1">#REF!,#REF!,#REF!</definedName>
    <definedName name="Z_10435A81_C305_11D5_A6F8_009027BEE0E0_.wvu.Cols" localSheetId="17" hidden="1">#REF!,#REF!,#REF!</definedName>
    <definedName name="Z_10435A81_C305_11D5_A6F8_009027BEE0E0_.wvu.Cols" localSheetId="14" hidden="1">#REF!,#REF!,#REF!</definedName>
    <definedName name="Z_10435A81_C305_11D5_A6F8_009027BEE0E0_.wvu.Cols" hidden="1">#REF!,#REF!,#REF!</definedName>
    <definedName name="Z_10435A81_C305_11D5_A6F8_009027BEE0E0_.wvu.FilterData" localSheetId="16" hidden="1">#REF!</definedName>
    <definedName name="Z_10435A81_C305_11D5_A6F8_009027BEE0E0_.wvu.FilterData" localSheetId="5" hidden="1">#REF!</definedName>
    <definedName name="Z_10435A81_C305_11D5_A6F8_009027BEE0E0_.wvu.FilterData" localSheetId="9" hidden="1">#REF!</definedName>
    <definedName name="Z_10435A81_C305_11D5_A6F8_009027BEE0E0_.wvu.FilterData" localSheetId="13" hidden="1">#REF!</definedName>
    <definedName name="Z_10435A81_C305_11D5_A6F8_009027BEE0E0_.wvu.FilterData" localSheetId="17" hidden="1">#REF!</definedName>
    <definedName name="Z_10435A81_C305_11D5_A6F8_009027BEE0E0_.wvu.FilterData" localSheetId="14" hidden="1">#REF!</definedName>
    <definedName name="Z_10435A81_C305_11D5_A6F8_009027BEE0E0_.wvu.FilterData" hidden="1">#REF!</definedName>
    <definedName name="Z_10435A81_C305_11D5_A6F8_009027BEE0E0_.wvu.PrintArea" localSheetId="16" hidden="1">#REF!</definedName>
    <definedName name="Z_10435A81_C305_11D5_A6F8_009027BEE0E0_.wvu.PrintArea" localSheetId="5" hidden="1">#REF!</definedName>
    <definedName name="Z_10435A81_C305_11D5_A6F8_009027BEE0E0_.wvu.PrintArea" localSheetId="9" hidden="1">#REF!</definedName>
    <definedName name="Z_10435A81_C305_11D5_A6F8_009027BEE0E0_.wvu.PrintArea" localSheetId="13" hidden="1">#REF!</definedName>
    <definedName name="Z_10435A81_C305_11D5_A6F8_009027BEE0E0_.wvu.PrintArea" localSheetId="17" hidden="1">#REF!</definedName>
    <definedName name="Z_10435A81_C305_11D5_A6F8_009027BEE0E0_.wvu.PrintArea" localSheetId="14" hidden="1">#REF!</definedName>
    <definedName name="Z_10435A81_C305_11D5_A6F8_009027BEE0E0_.wvu.PrintArea" hidden="1">#REF!</definedName>
    <definedName name="Z_10435A81_C305_11D5_A6F8_009027BEE0E0_.wvu.PrintTitles" localSheetId="16" hidden="1">#REF!</definedName>
    <definedName name="Z_10435A81_C305_11D5_A6F8_009027BEE0E0_.wvu.PrintTitles" localSheetId="5" hidden="1">#REF!</definedName>
    <definedName name="Z_10435A81_C305_11D5_A6F8_009027BEE0E0_.wvu.PrintTitles" localSheetId="9" hidden="1">#REF!</definedName>
    <definedName name="Z_10435A81_C305_11D5_A6F8_009027BEE0E0_.wvu.PrintTitles" localSheetId="13" hidden="1">#REF!</definedName>
    <definedName name="Z_10435A81_C305_11D5_A6F8_009027BEE0E0_.wvu.PrintTitles" localSheetId="17" hidden="1">#REF!</definedName>
    <definedName name="Z_10435A81_C305_11D5_A6F8_009027BEE0E0_.wvu.PrintTitles" localSheetId="14" hidden="1">#REF!</definedName>
    <definedName name="Z_10435A81_C305_11D5_A6F8_009027BEE0E0_.wvu.PrintTitles" hidden="1">#REF!</definedName>
    <definedName name="Z_10435A81_C305_11D5_A6F8_009027BEE0E0_.wvu.Rows" localSheetId="16" hidden="1">#REF!,#REF!</definedName>
    <definedName name="Z_10435A81_C305_11D5_A6F8_009027BEE0E0_.wvu.Rows" localSheetId="5" hidden="1">#REF!,#REF!</definedName>
    <definedName name="Z_10435A81_C305_11D5_A6F8_009027BEE0E0_.wvu.Rows" localSheetId="9" hidden="1">#REF!,#REF!</definedName>
    <definedName name="Z_10435A81_C305_11D5_A6F8_009027BEE0E0_.wvu.Rows" localSheetId="13" hidden="1">#REF!,#REF!</definedName>
    <definedName name="Z_10435A81_C305_11D5_A6F8_009027BEE0E0_.wvu.Rows" localSheetId="17" hidden="1">#REF!,#REF!</definedName>
    <definedName name="Z_10435A81_C305_11D5_A6F8_009027BEE0E0_.wvu.Rows" localSheetId="14" hidden="1">#REF!,#REF!</definedName>
    <definedName name="Z_10435A81_C305_11D5_A6F8_009027BEE0E0_.wvu.Rows" hidden="1">#REF!,#REF!</definedName>
    <definedName name="Z_2804E4BB_ED21_11D4_A6F8_00508B654B8B_.wvu.Cols" localSheetId="16" hidden="1">#REF!,#REF!,#REF!</definedName>
    <definedName name="Z_2804E4BB_ED21_11D4_A6F8_00508B654B8B_.wvu.Cols" localSheetId="5" hidden="1">#REF!,#REF!,#REF!</definedName>
    <definedName name="Z_2804E4BB_ED21_11D4_A6F8_00508B654B8B_.wvu.Cols" localSheetId="9" hidden="1">#REF!,#REF!,#REF!</definedName>
    <definedName name="Z_2804E4BB_ED21_11D4_A6F8_00508B654B8B_.wvu.Cols" localSheetId="13" hidden="1">#REF!,#REF!,#REF!</definedName>
    <definedName name="Z_2804E4BB_ED21_11D4_A6F8_00508B654B8B_.wvu.Cols" localSheetId="17" hidden="1">#REF!,#REF!,#REF!</definedName>
    <definedName name="Z_2804E4BB_ED21_11D4_A6F8_00508B654B8B_.wvu.Cols" localSheetId="14" hidden="1">#REF!,#REF!,#REF!</definedName>
    <definedName name="Z_2804E4BB_ED21_11D4_A6F8_00508B654B8B_.wvu.Cols" hidden="1">#REF!,#REF!,#REF!</definedName>
    <definedName name="Z_2804E4BB_ED21_11D4_A6F8_00508B654B8B_.wvu.FilterData" localSheetId="16" hidden="1">#REF!</definedName>
    <definedName name="Z_2804E4BB_ED21_11D4_A6F8_00508B654B8B_.wvu.FilterData" localSheetId="5" hidden="1">#REF!</definedName>
    <definedName name="Z_2804E4BB_ED21_11D4_A6F8_00508B654B8B_.wvu.FilterData" localSheetId="9" hidden="1">#REF!</definedName>
    <definedName name="Z_2804E4BB_ED21_11D4_A6F8_00508B654B8B_.wvu.FilterData" localSheetId="13" hidden="1">#REF!</definedName>
    <definedName name="Z_2804E4BB_ED21_11D4_A6F8_00508B654B8B_.wvu.FilterData" localSheetId="17" hidden="1">#REF!</definedName>
    <definedName name="Z_2804E4BB_ED21_11D4_A6F8_00508B654B8B_.wvu.FilterData" localSheetId="14" hidden="1">#REF!</definedName>
    <definedName name="Z_2804E4BB_ED21_11D4_A6F8_00508B654B8B_.wvu.FilterData" hidden="1">#REF!</definedName>
    <definedName name="Z_2804E4BB_ED21_11D4_A6F8_00508B654B8B_.wvu.PrintArea" localSheetId="16" hidden="1">#REF!</definedName>
    <definedName name="Z_2804E4BB_ED21_11D4_A6F8_00508B654B8B_.wvu.PrintArea" localSheetId="5" hidden="1">#REF!</definedName>
    <definedName name="Z_2804E4BB_ED21_11D4_A6F8_00508B654B8B_.wvu.PrintArea" localSheetId="9" hidden="1">#REF!</definedName>
    <definedName name="Z_2804E4BB_ED21_11D4_A6F8_00508B654B8B_.wvu.PrintArea" localSheetId="13" hidden="1">#REF!</definedName>
    <definedName name="Z_2804E4BB_ED21_11D4_A6F8_00508B654B8B_.wvu.PrintArea" localSheetId="17" hidden="1">#REF!</definedName>
    <definedName name="Z_2804E4BB_ED21_11D4_A6F8_00508B654B8B_.wvu.PrintArea" localSheetId="14" hidden="1">#REF!</definedName>
    <definedName name="Z_2804E4BB_ED21_11D4_A6F8_00508B654B8B_.wvu.PrintArea" hidden="1">#REF!</definedName>
    <definedName name="Z_2804E4BB_ED21_11D4_A6F8_00508B654B8B_.wvu.Rows" localSheetId="16" hidden="1">#REF!,#REF!</definedName>
    <definedName name="Z_2804E4BB_ED21_11D4_A6F8_00508B654B8B_.wvu.Rows" localSheetId="5" hidden="1">#REF!,#REF!</definedName>
    <definedName name="Z_2804E4BB_ED21_11D4_A6F8_00508B654B8B_.wvu.Rows" localSheetId="9" hidden="1">#REF!,#REF!</definedName>
    <definedName name="Z_2804E4BB_ED21_11D4_A6F8_00508B654B8B_.wvu.Rows" localSheetId="13" hidden="1">#REF!,#REF!</definedName>
    <definedName name="Z_2804E4BB_ED21_11D4_A6F8_00508B654B8B_.wvu.Rows" localSheetId="17" hidden="1">#REF!,#REF!</definedName>
    <definedName name="Z_2804E4BB_ED21_11D4_A6F8_00508B654B8B_.wvu.Rows" localSheetId="14" hidden="1">#REF!,#REF!</definedName>
    <definedName name="Z_2804E4BB_ED21_11D4_A6F8_00508B654B8B_.wvu.Rows" hidden="1">#REF!,#REF!</definedName>
    <definedName name="Z_5A868EA0_ED63_11D4_A6F8_009027BEE0E0_.wvu.Cols" localSheetId="16" hidden="1">#REF!,#REF!,#REF!</definedName>
    <definedName name="Z_5A868EA0_ED63_11D4_A6F8_009027BEE0E0_.wvu.Cols" localSheetId="5" hidden="1">#REF!,#REF!,#REF!</definedName>
    <definedName name="Z_5A868EA0_ED63_11D4_A6F8_009027BEE0E0_.wvu.Cols" localSheetId="9" hidden="1">#REF!,#REF!,#REF!</definedName>
    <definedName name="Z_5A868EA0_ED63_11D4_A6F8_009027BEE0E0_.wvu.Cols" localSheetId="13" hidden="1">#REF!,#REF!,#REF!</definedName>
    <definedName name="Z_5A868EA0_ED63_11D4_A6F8_009027BEE0E0_.wvu.Cols" localSheetId="17" hidden="1">#REF!,#REF!,#REF!</definedName>
    <definedName name="Z_5A868EA0_ED63_11D4_A6F8_009027BEE0E0_.wvu.Cols" localSheetId="14" hidden="1">#REF!,#REF!,#REF!</definedName>
    <definedName name="Z_5A868EA0_ED63_11D4_A6F8_009027BEE0E0_.wvu.Cols" hidden="1">#REF!,#REF!,#REF!</definedName>
    <definedName name="Z_5A868EA0_ED63_11D4_A6F8_009027BEE0E0_.wvu.FilterData" localSheetId="16" hidden="1">#REF!</definedName>
    <definedName name="Z_5A868EA0_ED63_11D4_A6F8_009027BEE0E0_.wvu.FilterData" localSheetId="5" hidden="1">#REF!</definedName>
    <definedName name="Z_5A868EA0_ED63_11D4_A6F8_009027BEE0E0_.wvu.FilterData" localSheetId="9" hidden="1">#REF!</definedName>
    <definedName name="Z_5A868EA0_ED63_11D4_A6F8_009027BEE0E0_.wvu.FilterData" localSheetId="13" hidden="1">#REF!</definedName>
    <definedName name="Z_5A868EA0_ED63_11D4_A6F8_009027BEE0E0_.wvu.FilterData" localSheetId="17" hidden="1">#REF!</definedName>
    <definedName name="Z_5A868EA0_ED63_11D4_A6F8_009027BEE0E0_.wvu.FilterData" localSheetId="14" hidden="1">#REF!</definedName>
    <definedName name="Z_5A868EA0_ED63_11D4_A6F8_009027BEE0E0_.wvu.FilterData" hidden="1">#REF!</definedName>
    <definedName name="Z_5A868EA0_ED63_11D4_A6F8_009027BEE0E0_.wvu.PrintArea" localSheetId="16" hidden="1">#REF!</definedName>
    <definedName name="Z_5A868EA0_ED63_11D4_A6F8_009027BEE0E0_.wvu.PrintArea" localSheetId="5" hidden="1">#REF!</definedName>
    <definedName name="Z_5A868EA0_ED63_11D4_A6F8_009027BEE0E0_.wvu.PrintArea" localSheetId="9" hidden="1">#REF!</definedName>
    <definedName name="Z_5A868EA0_ED63_11D4_A6F8_009027BEE0E0_.wvu.PrintArea" localSheetId="13" hidden="1">#REF!</definedName>
    <definedName name="Z_5A868EA0_ED63_11D4_A6F8_009027BEE0E0_.wvu.PrintArea" localSheetId="17" hidden="1">#REF!</definedName>
    <definedName name="Z_5A868EA0_ED63_11D4_A6F8_009027BEE0E0_.wvu.PrintArea" localSheetId="14" hidden="1">#REF!</definedName>
    <definedName name="Z_5A868EA0_ED63_11D4_A6F8_009027BEE0E0_.wvu.PrintArea" hidden="1">#REF!</definedName>
    <definedName name="Z_5A868EA0_ED63_11D4_A6F8_009027BEE0E0_.wvu.Rows" localSheetId="16" hidden="1">#REF!,#REF!</definedName>
    <definedName name="Z_5A868EA0_ED63_11D4_A6F8_009027BEE0E0_.wvu.Rows" localSheetId="5" hidden="1">#REF!,#REF!</definedName>
    <definedName name="Z_5A868EA0_ED63_11D4_A6F8_009027BEE0E0_.wvu.Rows" localSheetId="9" hidden="1">#REF!,#REF!</definedName>
    <definedName name="Z_5A868EA0_ED63_11D4_A6F8_009027BEE0E0_.wvu.Rows" localSheetId="13" hidden="1">#REF!,#REF!</definedName>
    <definedName name="Z_5A868EA0_ED63_11D4_A6F8_009027BEE0E0_.wvu.Rows" localSheetId="17" hidden="1">#REF!,#REF!</definedName>
    <definedName name="Z_5A868EA0_ED63_11D4_A6F8_009027BEE0E0_.wvu.Rows" localSheetId="14" hidden="1">#REF!,#REF!</definedName>
    <definedName name="Z_5A868EA0_ED63_11D4_A6F8_009027BEE0E0_.wvu.Rows" hidden="1">#REF!,#REF!</definedName>
    <definedName name="Z_6E40955B_C2F5_11D5_A6F7_009027BEE7F1_.wvu.Cols" localSheetId="16" hidden="1">#REF!,#REF!,#REF!</definedName>
    <definedName name="Z_6E40955B_C2F5_11D5_A6F7_009027BEE7F1_.wvu.Cols" localSheetId="5" hidden="1">#REF!,#REF!,#REF!</definedName>
    <definedName name="Z_6E40955B_C2F5_11D5_A6F7_009027BEE7F1_.wvu.Cols" localSheetId="9" hidden="1">#REF!,#REF!,#REF!</definedName>
    <definedName name="Z_6E40955B_C2F5_11D5_A6F7_009027BEE7F1_.wvu.Cols" localSheetId="13" hidden="1">#REF!,#REF!,#REF!</definedName>
    <definedName name="Z_6E40955B_C2F5_11D5_A6F7_009027BEE7F1_.wvu.Cols" localSheetId="17" hidden="1">#REF!,#REF!,#REF!</definedName>
    <definedName name="Z_6E40955B_C2F5_11D5_A6F7_009027BEE7F1_.wvu.Cols" localSheetId="14" hidden="1">#REF!,#REF!,#REF!</definedName>
    <definedName name="Z_6E40955B_C2F5_11D5_A6F7_009027BEE7F1_.wvu.Cols" hidden="1">#REF!,#REF!,#REF!</definedName>
    <definedName name="Z_6E40955B_C2F5_11D5_A6F7_009027BEE7F1_.wvu.FilterData" localSheetId="16" hidden="1">#REF!</definedName>
    <definedName name="Z_6E40955B_C2F5_11D5_A6F7_009027BEE7F1_.wvu.FilterData" localSheetId="5" hidden="1">#REF!</definedName>
    <definedName name="Z_6E40955B_C2F5_11D5_A6F7_009027BEE7F1_.wvu.FilterData" localSheetId="9" hidden="1">#REF!</definedName>
    <definedName name="Z_6E40955B_C2F5_11D5_A6F7_009027BEE7F1_.wvu.FilterData" localSheetId="13" hidden="1">#REF!</definedName>
    <definedName name="Z_6E40955B_C2F5_11D5_A6F7_009027BEE7F1_.wvu.FilterData" localSheetId="17" hidden="1">#REF!</definedName>
    <definedName name="Z_6E40955B_C2F5_11D5_A6F7_009027BEE7F1_.wvu.FilterData" localSheetId="14" hidden="1">#REF!</definedName>
    <definedName name="Z_6E40955B_C2F5_11D5_A6F7_009027BEE7F1_.wvu.FilterData" hidden="1">#REF!</definedName>
    <definedName name="Z_6E40955B_C2F5_11D5_A6F7_009027BEE7F1_.wvu.PrintArea" localSheetId="16" hidden="1">#REF!</definedName>
    <definedName name="Z_6E40955B_C2F5_11D5_A6F7_009027BEE7F1_.wvu.PrintArea" localSheetId="5" hidden="1">#REF!</definedName>
    <definedName name="Z_6E40955B_C2F5_11D5_A6F7_009027BEE7F1_.wvu.PrintArea" localSheetId="9" hidden="1">#REF!</definedName>
    <definedName name="Z_6E40955B_C2F5_11D5_A6F7_009027BEE7F1_.wvu.PrintArea" localSheetId="13" hidden="1">#REF!</definedName>
    <definedName name="Z_6E40955B_C2F5_11D5_A6F7_009027BEE7F1_.wvu.PrintArea" localSheetId="17" hidden="1">#REF!</definedName>
    <definedName name="Z_6E40955B_C2F5_11D5_A6F7_009027BEE7F1_.wvu.PrintArea" localSheetId="14" hidden="1">#REF!</definedName>
    <definedName name="Z_6E40955B_C2F5_11D5_A6F7_009027BEE7F1_.wvu.PrintArea" hidden="1">#REF!</definedName>
    <definedName name="Z_6E40955B_C2F5_11D5_A6F7_009027BEE7F1_.wvu.PrintTitles" localSheetId="16" hidden="1">#REF!</definedName>
    <definedName name="Z_6E40955B_C2F5_11D5_A6F7_009027BEE7F1_.wvu.PrintTitles" localSheetId="5" hidden="1">#REF!</definedName>
    <definedName name="Z_6E40955B_C2F5_11D5_A6F7_009027BEE7F1_.wvu.PrintTitles" localSheetId="9" hidden="1">#REF!</definedName>
    <definedName name="Z_6E40955B_C2F5_11D5_A6F7_009027BEE7F1_.wvu.PrintTitles" localSheetId="13" hidden="1">#REF!</definedName>
    <definedName name="Z_6E40955B_C2F5_11D5_A6F7_009027BEE7F1_.wvu.PrintTitles" localSheetId="17" hidden="1">#REF!</definedName>
    <definedName name="Z_6E40955B_C2F5_11D5_A6F7_009027BEE7F1_.wvu.PrintTitles" localSheetId="14" hidden="1">#REF!</definedName>
    <definedName name="Z_6E40955B_C2F5_11D5_A6F7_009027BEE7F1_.wvu.PrintTitles" hidden="1">#REF!</definedName>
    <definedName name="Z_6E40955B_C2F5_11D5_A6F7_009027BEE7F1_.wvu.Rows" localSheetId="16" hidden="1">#REF!,#REF!</definedName>
    <definedName name="Z_6E40955B_C2F5_11D5_A6F7_009027BEE7F1_.wvu.Rows" localSheetId="5" hidden="1">#REF!,#REF!</definedName>
    <definedName name="Z_6E40955B_C2F5_11D5_A6F7_009027BEE7F1_.wvu.Rows" localSheetId="9" hidden="1">#REF!,#REF!</definedName>
    <definedName name="Z_6E40955B_C2F5_11D5_A6F7_009027BEE7F1_.wvu.Rows" localSheetId="13" hidden="1">#REF!,#REF!</definedName>
    <definedName name="Z_6E40955B_C2F5_11D5_A6F7_009027BEE7F1_.wvu.Rows" localSheetId="17" hidden="1">#REF!,#REF!</definedName>
    <definedName name="Z_6E40955B_C2F5_11D5_A6F7_009027BEE7F1_.wvu.Rows" localSheetId="14" hidden="1">#REF!,#REF!</definedName>
    <definedName name="Z_6E40955B_C2F5_11D5_A6F7_009027BEE7F1_.wvu.Rows" hidden="1">#REF!,#REF!</definedName>
    <definedName name="Z_901DD601_3312_11D5_8F89_00010215A1CA_.wvu.Rows" localSheetId="16" hidden="1">#REF!,#REF!</definedName>
    <definedName name="Z_901DD601_3312_11D5_8F89_00010215A1CA_.wvu.Rows" localSheetId="5" hidden="1">#REF!,#REF!</definedName>
    <definedName name="Z_901DD601_3312_11D5_8F89_00010215A1CA_.wvu.Rows" localSheetId="9" hidden="1">#REF!,#REF!</definedName>
    <definedName name="Z_901DD601_3312_11D5_8F89_00010215A1CA_.wvu.Rows" localSheetId="13" hidden="1">#REF!,#REF!</definedName>
    <definedName name="Z_901DD601_3312_11D5_8F89_00010215A1CA_.wvu.Rows" localSheetId="17" hidden="1">#REF!,#REF!</definedName>
    <definedName name="Z_901DD601_3312_11D5_8F89_00010215A1CA_.wvu.Rows" localSheetId="14" hidden="1">#REF!,#REF!</definedName>
    <definedName name="Z_901DD601_3312_11D5_8F89_00010215A1CA_.wvu.Rows" hidden="1">#REF!,#REF!</definedName>
    <definedName name="Z_A158D6E1_ED44_11D4_A6F7_00508B654028_.wvu.Cols" localSheetId="16" hidden="1">#REF!,#REF!</definedName>
    <definedName name="Z_A158D6E1_ED44_11D4_A6F7_00508B654028_.wvu.Cols" localSheetId="5" hidden="1">#REF!,#REF!</definedName>
    <definedName name="Z_A158D6E1_ED44_11D4_A6F7_00508B654028_.wvu.Cols" localSheetId="9" hidden="1">#REF!,#REF!</definedName>
    <definedName name="Z_A158D6E1_ED44_11D4_A6F7_00508B654028_.wvu.Cols" localSheetId="13" hidden="1">#REF!,#REF!</definedName>
    <definedName name="Z_A158D6E1_ED44_11D4_A6F7_00508B654028_.wvu.Cols" localSheetId="17" hidden="1">#REF!,#REF!</definedName>
    <definedName name="Z_A158D6E1_ED44_11D4_A6F7_00508B654028_.wvu.Cols" localSheetId="14" hidden="1">#REF!,#REF!</definedName>
    <definedName name="Z_A158D6E1_ED44_11D4_A6F7_00508B654028_.wvu.Cols" hidden="1">#REF!,#REF!</definedName>
    <definedName name="Z_A158D6E1_ED44_11D4_A6F7_00508B654028_.wvu.FilterData" localSheetId="16" hidden="1">#REF!</definedName>
    <definedName name="Z_A158D6E1_ED44_11D4_A6F7_00508B654028_.wvu.FilterData" localSheetId="5" hidden="1">#REF!</definedName>
    <definedName name="Z_A158D6E1_ED44_11D4_A6F7_00508B654028_.wvu.FilterData" localSheetId="9" hidden="1">#REF!</definedName>
    <definedName name="Z_A158D6E1_ED44_11D4_A6F7_00508B654028_.wvu.FilterData" localSheetId="13" hidden="1">#REF!</definedName>
    <definedName name="Z_A158D6E1_ED44_11D4_A6F7_00508B654028_.wvu.FilterData" localSheetId="17" hidden="1">#REF!</definedName>
    <definedName name="Z_A158D6E1_ED44_11D4_A6F7_00508B654028_.wvu.FilterData" localSheetId="14" hidden="1">#REF!</definedName>
    <definedName name="Z_A158D6E1_ED44_11D4_A6F7_00508B654028_.wvu.FilterData" hidden="1">#REF!</definedName>
    <definedName name="Z_A158D6E1_ED44_11D4_A6F7_00508B654028_.wvu.PrintArea" localSheetId="16" hidden="1">#REF!</definedName>
    <definedName name="Z_A158D6E1_ED44_11D4_A6F7_00508B654028_.wvu.PrintArea" localSheetId="5" hidden="1">#REF!</definedName>
    <definedName name="Z_A158D6E1_ED44_11D4_A6F7_00508B654028_.wvu.PrintArea" localSheetId="9" hidden="1">#REF!</definedName>
    <definedName name="Z_A158D6E1_ED44_11D4_A6F7_00508B654028_.wvu.PrintArea" localSheetId="13" hidden="1">#REF!</definedName>
    <definedName name="Z_A158D6E1_ED44_11D4_A6F7_00508B654028_.wvu.PrintArea" localSheetId="17" hidden="1">#REF!</definedName>
    <definedName name="Z_A158D6E1_ED44_11D4_A6F7_00508B654028_.wvu.PrintArea" localSheetId="14" hidden="1">#REF!</definedName>
    <definedName name="Z_A158D6E1_ED44_11D4_A6F7_00508B654028_.wvu.PrintArea" hidden="1">#REF!</definedName>
    <definedName name="Z_A158D6E1_ED44_11D4_A6F7_00508B654028_.wvu.Rows" localSheetId="16" hidden="1">#REF!,#REF!</definedName>
    <definedName name="Z_A158D6E1_ED44_11D4_A6F7_00508B654028_.wvu.Rows" localSheetId="5" hidden="1">#REF!,#REF!</definedName>
    <definedName name="Z_A158D6E1_ED44_11D4_A6F7_00508B654028_.wvu.Rows" localSheetId="9" hidden="1">#REF!,#REF!</definedName>
    <definedName name="Z_A158D6E1_ED44_11D4_A6F7_00508B654028_.wvu.Rows" localSheetId="13" hidden="1">#REF!,#REF!</definedName>
    <definedName name="Z_A158D6E1_ED44_11D4_A6F7_00508B654028_.wvu.Rows" localSheetId="17" hidden="1">#REF!,#REF!</definedName>
    <definedName name="Z_A158D6E1_ED44_11D4_A6F7_00508B654028_.wvu.Rows" localSheetId="14" hidden="1">#REF!,#REF!</definedName>
    <definedName name="Z_A158D6E1_ED44_11D4_A6F7_00508B654028_.wvu.Rows" hidden="1">#REF!,#REF!</definedName>
    <definedName name="Z_ADA92181_C3E4_11D5_A6F7_00508B6A7686_.wvu.Cols" localSheetId="16" hidden="1">#REF!,#REF!,#REF!</definedName>
    <definedName name="Z_ADA92181_C3E4_11D5_A6F7_00508B6A7686_.wvu.Cols" localSheetId="5" hidden="1">#REF!,#REF!,#REF!</definedName>
    <definedName name="Z_ADA92181_C3E4_11D5_A6F7_00508B6A7686_.wvu.Cols" localSheetId="9" hidden="1">#REF!,#REF!,#REF!</definedName>
    <definedName name="Z_ADA92181_C3E4_11D5_A6F7_00508B6A7686_.wvu.Cols" localSheetId="13" hidden="1">#REF!,#REF!,#REF!</definedName>
    <definedName name="Z_ADA92181_C3E4_11D5_A6F7_00508B6A7686_.wvu.Cols" localSheetId="17" hidden="1">#REF!,#REF!,#REF!</definedName>
    <definedName name="Z_ADA92181_C3E4_11D5_A6F7_00508B6A7686_.wvu.Cols" localSheetId="14" hidden="1">#REF!,#REF!,#REF!</definedName>
    <definedName name="Z_ADA92181_C3E4_11D5_A6F7_00508B6A7686_.wvu.Cols" hidden="1">#REF!,#REF!,#REF!</definedName>
    <definedName name="Z_ADA92181_C3E4_11D5_A6F7_00508B6A7686_.wvu.FilterData" localSheetId="16" hidden="1">#REF!</definedName>
    <definedName name="Z_ADA92181_C3E4_11D5_A6F7_00508B6A7686_.wvu.FilterData" localSheetId="5" hidden="1">#REF!</definedName>
    <definedName name="Z_ADA92181_C3E4_11D5_A6F7_00508B6A7686_.wvu.FilterData" localSheetId="9" hidden="1">#REF!</definedName>
    <definedName name="Z_ADA92181_C3E4_11D5_A6F7_00508B6A7686_.wvu.FilterData" localSheetId="13" hidden="1">#REF!</definedName>
    <definedName name="Z_ADA92181_C3E4_11D5_A6F7_00508B6A7686_.wvu.FilterData" localSheetId="17" hidden="1">#REF!</definedName>
    <definedName name="Z_ADA92181_C3E4_11D5_A6F7_00508B6A7686_.wvu.FilterData" localSheetId="14" hidden="1">#REF!</definedName>
    <definedName name="Z_ADA92181_C3E4_11D5_A6F7_00508B6A7686_.wvu.FilterData" hidden="1">#REF!</definedName>
    <definedName name="Z_ADA92181_C3E4_11D5_A6F7_00508B6A7686_.wvu.PrintArea" localSheetId="16" hidden="1">#REF!</definedName>
    <definedName name="Z_ADA92181_C3E4_11D5_A6F7_00508B6A7686_.wvu.PrintArea" localSheetId="5" hidden="1">#REF!</definedName>
    <definedName name="Z_ADA92181_C3E4_11D5_A6F7_00508B6A7686_.wvu.PrintArea" localSheetId="9" hidden="1">#REF!</definedName>
    <definedName name="Z_ADA92181_C3E4_11D5_A6F7_00508B6A7686_.wvu.PrintArea" localSheetId="13" hidden="1">#REF!</definedName>
    <definedName name="Z_ADA92181_C3E4_11D5_A6F7_00508B6A7686_.wvu.PrintArea" localSheetId="17" hidden="1">#REF!</definedName>
    <definedName name="Z_ADA92181_C3E4_11D5_A6F7_00508B6A7686_.wvu.PrintArea" localSheetId="14" hidden="1">#REF!</definedName>
    <definedName name="Z_ADA92181_C3E4_11D5_A6F7_00508B6A7686_.wvu.PrintArea" hidden="1">#REF!</definedName>
    <definedName name="Z_ADA92181_C3E4_11D5_A6F7_00508B6A7686_.wvu.PrintTitles" localSheetId="16" hidden="1">#REF!</definedName>
    <definedName name="Z_ADA92181_C3E4_11D5_A6F7_00508B6A7686_.wvu.PrintTitles" localSheetId="5" hidden="1">#REF!</definedName>
    <definedName name="Z_ADA92181_C3E4_11D5_A6F7_00508B6A7686_.wvu.PrintTitles" localSheetId="9" hidden="1">#REF!</definedName>
    <definedName name="Z_ADA92181_C3E4_11D5_A6F7_00508B6A7686_.wvu.PrintTitles" localSheetId="13" hidden="1">#REF!</definedName>
    <definedName name="Z_ADA92181_C3E4_11D5_A6F7_00508B6A7686_.wvu.PrintTitles" localSheetId="17" hidden="1">#REF!</definedName>
    <definedName name="Z_ADA92181_C3E4_11D5_A6F7_00508B6A7686_.wvu.PrintTitles" localSheetId="14" hidden="1">#REF!</definedName>
    <definedName name="Z_ADA92181_C3E4_11D5_A6F7_00508B6A7686_.wvu.PrintTitles" hidden="1">#REF!</definedName>
    <definedName name="Z_ADA92181_C3E4_11D5_A6F7_00508B6A7686_.wvu.Rows" localSheetId="16" hidden="1">#REF!,#REF!</definedName>
    <definedName name="Z_ADA92181_C3E4_11D5_A6F7_00508B6A7686_.wvu.Rows" localSheetId="5" hidden="1">#REF!,#REF!</definedName>
    <definedName name="Z_ADA92181_C3E4_11D5_A6F7_00508B6A7686_.wvu.Rows" localSheetId="9" hidden="1">#REF!,#REF!</definedName>
    <definedName name="Z_ADA92181_C3E4_11D5_A6F7_00508B6A7686_.wvu.Rows" localSheetId="13" hidden="1">#REF!,#REF!</definedName>
    <definedName name="Z_ADA92181_C3E4_11D5_A6F7_00508B6A7686_.wvu.Rows" localSheetId="17" hidden="1">#REF!,#REF!</definedName>
    <definedName name="Z_ADA92181_C3E4_11D5_A6F7_00508B6A7686_.wvu.Rows" localSheetId="14" hidden="1">#REF!,#REF!</definedName>
    <definedName name="Z_ADA92181_C3E4_11D5_A6F7_00508B6A7686_.wvu.Rows" hidden="1">#REF!,#REF!</definedName>
    <definedName name="Z_D4FBBAF2_ED2F_11D4_A6F7_00508B6540C5_.wvu.FilterData" localSheetId="16" hidden="1">#REF!</definedName>
    <definedName name="Z_D4FBBAF2_ED2F_11D4_A6F7_00508B6540C5_.wvu.FilterData" localSheetId="5" hidden="1">#REF!</definedName>
    <definedName name="Z_D4FBBAF2_ED2F_11D4_A6F7_00508B6540C5_.wvu.FilterData" localSheetId="9" hidden="1">#REF!</definedName>
    <definedName name="Z_D4FBBAF2_ED2F_11D4_A6F7_00508B6540C5_.wvu.FilterData" localSheetId="13" hidden="1">#REF!</definedName>
    <definedName name="Z_D4FBBAF2_ED2F_11D4_A6F7_00508B6540C5_.wvu.FilterData" localSheetId="17" hidden="1">#REF!</definedName>
    <definedName name="Z_D4FBBAF2_ED2F_11D4_A6F7_00508B6540C5_.wvu.FilterData" localSheetId="14" hidden="1">#REF!</definedName>
    <definedName name="Z_D4FBBAF2_ED2F_11D4_A6F7_00508B6540C5_.wvu.FilterData" hidden="1">#REF!</definedName>
    <definedName name="Z_D9E68341_C2F0_11D5_A6F7_00508B6540C5_.wvu.Cols" localSheetId="16" hidden="1">#REF!,#REF!,#REF!</definedName>
    <definedName name="Z_D9E68341_C2F0_11D5_A6F7_00508B6540C5_.wvu.Cols" localSheetId="5" hidden="1">#REF!,#REF!,#REF!</definedName>
    <definedName name="Z_D9E68341_C2F0_11D5_A6F7_00508B6540C5_.wvu.Cols" localSheetId="9" hidden="1">#REF!,#REF!,#REF!</definedName>
    <definedName name="Z_D9E68341_C2F0_11D5_A6F7_00508B6540C5_.wvu.Cols" localSheetId="13" hidden="1">#REF!,#REF!,#REF!</definedName>
    <definedName name="Z_D9E68341_C2F0_11D5_A6F7_00508B6540C5_.wvu.Cols" localSheetId="17" hidden="1">#REF!,#REF!,#REF!</definedName>
    <definedName name="Z_D9E68341_C2F0_11D5_A6F7_00508B6540C5_.wvu.Cols" localSheetId="14" hidden="1">#REF!,#REF!,#REF!</definedName>
    <definedName name="Z_D9E68341_C2F0_11D5_A6F7_00508B6540C5_.wvu.Cols" hidden="1">#REF!,#REF!,#REF!</definedName>
    <definedName name="Z_D9E68341_C2F0_11D5_A6F7_00508B6540C5_.wvu.FilterData" localSheetId="16" hidden="1">#REF!</definedName>
    <definedName name="Z_D9E68341_C2F0_11D5_A6F7_00508B6540C5_.wvu.FilterData" localSheetId="5" hidden="1">#REF!</definedName>
    <definedName name="Z_D9E68341_C2F0_11D5_A6F7_00508B6540C5_.wvu.FilterData" localSheetId="9" hidden="1">#REF!</definedName>
    <definedName name="Z_D9E68341_C2F0_11D5_A6F7_00508B6540C5_.wvu.FilterData" localSheetId="13" hidden="1">#REF!</definedName>
    <definedName name="Z_D9E68341_C2F0_11D5_A6F7_00508B6540C5_.wvu.FilterData" localSheetId="17" hidden="1">#REF!</definedName>
    <definedName name="Z_D9E68341_C2F0_11D5_A6F7_00508B6540C5_.wvu.FilterData" localSheetId="14" hidden="1">#REF!</definedName>
    <definedName name="Z_D9E68341_C2F0_11D5_A6F7_00508B6540C5_.wvu.FilterData" hidden="1">#REF!</definedName>
    <definedName name="Z_D9E68341_C2F0_11D5_A6F7_00508B6540C5_.wvu.PrintArea" localSheetId="16" hidden="1">#REF!</definedName>
    <definedName name="Z_D9E68341_C2F0_11D5_A6F7_00508B6540C5_.wvu.PrintArea" localSheetId="5" hidden="1">#REF!</definedName>
    <definedName name="Z_D9E68341_C2F0_11D5_A6F7_00508B6540C5_.wvu.PrintArea" localSheetId="9" hidden="1">#REF!</definedName>
    <definedName name="Z_D9E68341_C2F0_11D5_A6F7_00508B6540C5_.wvu.PrintArea" localSheetId="13" hidden="1">#REF!</definedName>
    <definedName name="Z_D9E68341_C2F0_11D5_A6F7_00508B6540C5_.wvu.PrintArea" localSheetId="17" hidden="1">#REF!</definedName>
    <definedName name="Z_D9E68341_C2F0_11D5_A6F7_00508B6540C5_.wvu.PrintArea" localSheetId="14" hidden="1">#REF!</definedName>
    <definedName name="Z_D9E68341_C2F0_11D5_A6F7_00508B6540C5_.wvu.PrintArea" hidden="1">#REF!</definedName>
    <definedName name="Z_D9E68341_C2F0_11D5_A6F7_00508B6540C5_.wvu.PrintTitles" localSheetId="16" hidden="1">#REF!</definedName>
    <definedName name="Z_D9E68341_C2F0_11D5_A6F7_00508B6540C5_.wvu.PrintTitles" localSheetId="5" hidden="1">#REF!</definedName>
    <definedName name="Z_D9E68341_C2F0_11D5_A6F7_00508B6540C5_.wvu.PrintTitles" localSheetId="9" hidden="1">#REF!</definedName>
    <definedName name="Z_D9E68341_C2F0_11D5_A6F7_00508B6540C5_.wvu.PrintTitles" localSheetId="13" hidden="1">#REF!</definedName>
    <definedName name="Z_D9E68341_C2F0_11D5_A6F7_00508B6540C5_.wvu.PrintTitles" localSheetId="17" hidden="1">#REF!</definedName>
    <definedName name="Z_D9E68341_C2F0_11D5_A6F7_00508B6540C5_.wvu.PrintTitles" localSheetId="14" hidden="1">#REF!</definedName>
    <definedName name="Z_D9E68341_C2F0_11D5_A6F7_00508B6540C5_.wvu.PrintTitles" hidden="1">#REF!</definedName>
    <definedName name="Z_D9E68341_C2F0_11D5_A6F7_00508B6540C5_.wvu.Rows" localSheetId="16" hidden="1">#REF!</definedName>
    <definedName name="Z_D9E68341_C2F0_11D5_A6F7_00508B6540C5_.wvu.Rows" localSheetId="5" hidden="1">#REF!</definedName>
    <definedName name="Z_D9E68341_C2F0_11D5_A6F7_00508B6540C5_.wvu.Rows" localSheetId="9" hidden="1">#REF!</definedName>
    <definedName name="Z_D9E68341_C2F0_11D5_A6F7_00508B6540C5_.wvu.Rows" localSheetId="13" hidden="1">#REF!</definedName>
    <definedName name="Z_D9E68341_C2F0_11D5_A6F7_00508B6540C5_.wvu.Rows" localSheetId="17" hidden="1">#REF!</definedName>
    <definedName name="Z_D9E68341_C2F0_11D5_A6F7_00508B6540C5_.wvu.Rows" localSheetId="14" hidden="1">#REF!</definedName>
    <definedName name="Z_D9E68341_C2F0_11D5_A6F7_00508B6540C5_.wvu.Rows" hidden="1">#REF!</definedName>
    <definedName name="zz"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z"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z"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z"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z"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zz"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ааа" localSheetId="13" hidden="1">'[1]pasiva-skutečnost'!$C$35:$C$48</definedName>
    <definedName name="аааа" localSheetId="17" hidden="1">'[1]pasiva-skutečnost'!$C$35:$C$48</definedName>
    <definedName name="аааа" localSheetId="14" hidden="1">'[1]pasiva-skutečnost'!$C$35:$C$48</definedName>
    <definedName name="аааа" hidden="1">'[1]pasiva-skutečnost'!$C$35:$C$48</definedName>
    <definedName name="ААВА" localSheetId="5" hidden="1">'[8]Share Price 2002'!#REF!</definedName>
    <definedName name="ААВА" localSheetId="9" hidden="1">'[8]Share Price 2002'!#REF!</definedName>
    <definedName name="ААВА" localSheetId="13" hidden="1">'[8]Share Price 2002'!#REF!</definedName>
    <definedName name="ААВА" localSheetId="17" hidden="1">'[8]Share Price 2002'!#REF!</definedName>
    <definedName name="ААВА" hidden="1">'[8]Share Price 2002'!#REF!</definedName>
    <definedName name="ААВАА" localSheetId="5" hidden="1">#REF!</definedName>
    <definedName name="ААВАА" localSheetId="9" hidden="1">#REF!</definedName>
    <definedName name="ААВАА" localSheetId="13" hidden="1">#REF!</definedName>
    <definedName name="ААВАА" localSheetId="17" hidden="1">#REF!</definedName>
    <definedName name="ААВАА" hidden="1">#REF!</definedName>
    <definedName name="ААПАВ" localSheetId="5" hidden="1">[22]Values!#REF!</definedName>
    <definedName name="ААПАВ" localSheetId="9" hidden="1">[22]Values!#REF!</definedName>
    <definedName name="ААПАВ" localSheetId="13" hidden="1">[22]Values!#REF!</definedName>
    <definedName name="ААПАВ" localSheetId="17" hidden="1">[22]Values!#REF!</definedName>
    <definedName name="ААПАВ" hidden="1">[22]Values!#REF!</definedName>
    <definedName name="ААЩОА" localSheetId="5" hidden="1">#REF!</definedName>
    <definedName name="ААЩОА" localSheetId="9" hidden="1">#REF!</definedName>
    <definedName name="ААЩОА" localSheetId="13" hidden="1">#REF!</definedName>
    <definedName name="ААЩОА" localSheetId="17" hidden="1">#REF!</definedName>
    <definedName name="ААЩОА" hidden="1">#REF!</definedName>
    <definedName name="аб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2"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бвгд"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абвгд"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абвгд"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абвгд"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аввфы" localSheetId="17" hidden="1">'[6]pasiva-skutečnost'!$A$15:$A$25</definedName>
    <definedName name="аввфы" hidden="1">'[7]pasiva-skutečnost'!$A$15:$A$25</definedName>
    <definedName name="авыав" localSheetId="5" hidden="1">{"Страница 1",#N/A,FALSE,"Модель Интенсивника";"Страница 3",#N/A,FALSE,"Модель Интенсивника"}</definedName>
    <definedName name="авыав" localSheetId="9" hidden="1">{"Страница 1",#N/A,FALSE,"Модель Интенсивника";"Страница 3",#N/A,FALSE,"Модель Интенсивника"}</definedName>
    <definedName name="авыав" localSheetId="13" hidden="1">{"Страница 1",#N/A,FALSE,"Модель Интенсивника";"Страница 3",#N/A,FALSE,"Модель Интенсивника"}</definedName>
    <definedName name="авыав" localSheetId="17" hidden="1">{"Страница 1",#N/A,FALSE,"Модель Интенсивника";"Страница 3",#N/A,FALSE,"Модель Интенсивника"}</definedName>
    <definedName name="авыав" localSheetId="14" hidden="1">{"Страница 1",#N/A,FALSE,"Модель Интенсивника";"Страница 3",#N/A,FALSE,"Модель Интенсивника"}</definedName>
    <definedName name="авыав" hidden="1">{"Страница 1",#N/A,FALSE,"Модель Интенсивника";"Страница 3",#N/A,FALSE,"Модель Интенсивника"}</definedName>
    <definedName name="авып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вып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вып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вып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вып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вып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нализ"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оча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рель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т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апым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А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бб"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дд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бяк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АВ" localSheetId="5" hidden="1">'[8]Share Price 2002'!#REF!</definedName>
    <definedName name="ВААВ" localSheetId="9" hidden="1">'[8]Share Price 2002'!#REF!</definedName>
    <definedName name="ВААВ" localSheetId="13" hidden="1">'[8]Share Price 2002'!#REF!</definedName>
    <definedName name="ВААВ" localSheetId="17" hidden="1">'[8]Share Price 2002'!#REF!</definedName>
    <definedName name="ВААВ" hidden="1">'[8]Share Price 2002'!#REF!</definedName>
    <definedName name="ВАВА" localSheetId="5" hidden="1">[22]Values!#REF!</definedName>
    <definedName name="ВАВА" localSheetId="9" hidden="1">[22]Values!#REF!</definedName>
    <definedName name="ВАВА" localSheetId="13" hidden="1">[22]Values!#REF!</definedName>
    <definedName name="ВАВА" localSheetId="17" hidden="1">[22]Values!#REF!</definedName>
    <definedName name="ВАВА" hidden="1">[22]Values!#REF!</definedName>
    <definedName name="вавча"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вча"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вча"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вча"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вча"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вча"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аж"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ж"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ж"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ж"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ж"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ж"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пке"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ас"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ввваа" localSheetId="13" hidden="1">'[1]pasiva-skutečnost'!$A$15:$A$25</definedName>
    <definedName name="ввваа" localSheetId="17" hidden="1">'[1]pasiva-skutečnost'!$A$15:$A$25</definedName>
    <definedName name="ввваа" localSheetId="14" hidden="1">'[1]pasiva-skutečnost'!$A$15:$A$25</definedName>
    <definedName name="ввваа" hidden="1">'[1]pasiva-skutečnost'!$A$15:$A$25</definedName>
    <definedName name="ввв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ввввв" localSheetId="16" hidden="1">#REF!</definedName>
    <definedName name="вввввв" localSheetId="5" hidden="1">#REF!</definedName>
    <definedName name="вввввв" localSheetId="9" hidden="1">#REF!</definedName>
    <definedName name="вввввв" localSheetId="13" hidden="1">#REF!</definedName>
    <definedName name="вввввв" localSheetId="17" hidden="1">#REF!</definedName>
    <definedName name="вввввв" localSheetId="14" hidden="1">#REF!</definedName>
    <definedName name="вввввв" hidden="1">#REF!</definedName>
    <definedName name="вкеоек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кеоек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кеоек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кеоек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кеоек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кеоек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чяыцу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вы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гнгге" localSheetId="5" hidden="1">#REF!</definedName>
    <definedName name="ггнгге" localSheetId="9" hidden="1">#REF!</definedName>
    <definedName name="ггнгге" localSheetId="13" hidden="1">#REF!</definedName>
    <definedName name="ггнгге" localSheetId="17" hidden="1">#REF!</definedName>
    <definedName name="ггнгге" localSheetId="14" hidden="1">#REF!</definedName>
    <definedName name="ггнгге" hidden="1">#REF!</definedName>
    <definedName name="гддд"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ддд"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ддд"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ддд"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ддд"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ддд"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енпла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енпла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енпла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енпла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енпла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енпла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ольцо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гра"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раф"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гшщош" hidden="1">#N/A</definedName>
    <definedName name="д"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ач"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ач"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ач"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ач"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ач"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ач"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ббщд"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дд"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е"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е"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е"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е"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е"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е"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джоржлоил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жоржлоил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жоржлоил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жоржлоил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жоржлоил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жоржлоил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ло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нюб"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ен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дор" localSheetId="17" hidden="1">'[1]pasiva-skutečnost'!$A$35:$A$48</definedName>
    <definedName name="дор" hidden="1">'[1]pasiva-skutečnost'!$A$35:$A$48</definedName>
    <definedName name="е"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ее"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екунке" localSheetId="16" hidden="1">#REF!</definedName>
    <definedName name="екунке" localSheetId="5" hidden="1">#REF!</definedName>
    <definedName name="екунке" localSheetId="9" hidden="1">#REF!</definedName>
    <definedName name="екунке" localSheetId="13" hidden="1">#REF!</definedName>
    <definedName name="екунке" localSheetId="17" hidden="1">#REF!</definedName>
    <definedName name="екунке" localSheetId="14" hidden="1">#REF!</definedName>
    <definedName name="екунке" hidden="1">#REF!</definedName>
    <definedName name="жа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а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а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а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а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а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жж"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ложложл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жопа"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жопа"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жопа"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жопа"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жопа"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жопа"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запасы"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пасы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аче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начимость_риски" localSheetId="10">#REF!</definedName>
    <definedName name="Значимость_риски" localSheetId="5">#REF!</definedName>
    <definedName name="Значимость_риски" localSheetId="7">#REF!</definedName>
    <definedName name="Значимость_риски" localSheetId="9">#REF!</definedName>
    <definedName name="Значимость_риски" localSheetId="8">#REF!</definedName>
    <definedName name="Значимость_риски" localSheetId="17">#REF!</definedName>
    <definedName name="Значимость_риски">#REF!</definedName>
    <definedName name="зщшщш"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щшщш"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щшщш"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щшщш"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щшщш"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зщшщш"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и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ряв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Итог3"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Итог3"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Итог3"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Итог3"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Итог3"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Итог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й"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ййй"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гыекре"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еркрке" localSheetId="5" hidden="1">#REF!,#REF!</definedName>
    <definedName name="керкрке" localSheetId="9" hidden="1">#REF!,#REF!</definedName>
    <definedName name="керкрке" localSheetId="13" hidden="1">#REF!,#REF!</definedName>
    <definedName name="керкрке" localSheetId="17" hidden="1">#REF!,#REF!</definedName>
    <definedName name="керкрке" hidden="1">#REF!,#REF!</definedName>
    <definedName name="кк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к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к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к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к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к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опия"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рк" localSheetId="5" hidden="1">#REF!</definedName>
    <definedName name="крк" localSheetId="9" hidden="1">#REF!</definedName>
    <definedName name="крк" localSheetId="13" hidden="1">#REF!</definedName>
    <definedName name="крк" localSheetId="17" hidden="1">#REF!</definedName>
    <definedName name="крк" hidden="1">#REF!</definedName>
    <definedName name="крккркркр" localSheetId="5" hidden="1">#REF!,#REF!</definedName>
    <definedName name="крккркркр" localSheetId="9" hidden="1">#REF!,#REF!</definedName>
    <definedName name="крккркркр" localSheetId="13" hidden="1">#REF!,#REF!</definedName>
    <definedName name="крккркркр" localSheetId="17" hidden="1">#REF!,#REF!</definedName>
    <definedName name="крккркркр" hidden="1">#REF!,#REF!</definedName>
    <definedName name="кркр" localSheetId="5" hidden="1">#REF!,#REF!</definedName>
    <definedName name="кркр" localSheetId="9" hidden="1">#REF!,#REF!</definedName>
    <definedName name="кркр" localSheetId="13" hidden="1">#REF!,#REF!</definedName>
    <definedName name="кркр" localSheetId="17" hidden="1">#REF!,#REF!</definedName>
    <definedName name="кркр" hidden="1">#REF!,#REF!</definedName>
    <definedName name="кркрк" localSheetId="5" hidden="1">#REF!,#REF!,#REF!</definedName>
    <definedName name="кркрк" localSheetId="9" hidden="1">#REF!,#REF!,#REF!</definedName>
    <definedName name="кркрк" localSheetId="13" hidden="1">#REF!,#REF!,#REF!</definedName>
    <definedName name="кркрк" localSheetId="17" hidden="1">#REF!,#REF!,#REF!</definedName>
    <definedName name="кркрк" hidden="1">#REF!,#REF!,#REF!</definedName>
    <definedName name="куау"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ау"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ау"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ау"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ау"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ау"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г"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унукн" localSheetId="5" hidden="1">{#N/A,#N/A,TRUE,"Лист2"}</definedName>
    <definedName name="кунукн" localSheetId="9" hidden="1">{#N/A,#N/A,TRUE,"Лист2"}</definedName>
    <definedName name="кунукн" localSheetId="13" hidden="1">{#N/A,#N/A,TRUE,"Лист2"}</definedName>
    <definedName name="кунукн" localSheetId="17" hidden="1">{#N/A,#N/A,TRUE,"Лист2"}</definedName>
    <definedName name="кунукн" localSheetId="14" hidden="1">{#N/A,#N/A,TRUE,"Лист2"}</definedName>
    <definedName name="кунукн" hidden="1">{#N/A,#N/A,TRUE,"Лист2"}</definedName>
    <definedName name="кэ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э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э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э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э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кэ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ббд"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п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г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д"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ен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люд"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ь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лю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й"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ахало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ит"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ит"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ит"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ит"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ит"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ит"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мм"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ммм"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алог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глнгшнгш" localSheetId="5" hidden="1">#REF!,#REF!,#REF!</definedName>
    <definedName name="нглнгшнгш" localSheetId="9" hidden="1">#REF!,#REF!,#REF!</definedName>
    <definedName name="нглнгшнгш" localSheetId="13" hidden="1">#REF!,#REF!,#REF!</definedName>
    <definedName name="нглнгшнгш" localSheetId="17" hidden="1">#REF!,#REF!,#REF!</definedName>
    <definedName name="нглнгшнгш" hidden="1">#REF!,#REF!,#REF!</definedName>
    <definedName name="некны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кны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кны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кны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кны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кны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епне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нннннннннн" localSheetId="5" hidden="1">#REF!</definedName>
    <definedName name="ннннннннннн" localSheetId="9" hidden="1">#REF!</definedName>
    <definedName name="ннннннннннн" localSheetId="13" hidden="1">#REF!</definedName>
    <definedName name="ннннннннннн" localSheetId="17" hidden="1">#REF!</definedName>
    <definedName name="ннннннннннн" localSheetId="14" hidden="1">#REF!</definedName>
    <definedName name="ннннннннннн" hidden="1">#REF!</definedName>
    <definedName name="нргш8" hidden="1">#N/A</definedName>
    <definedName name="ну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у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у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у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у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ну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 localSheetId="5" hidden="1">{#N/A,#N/A,TRUE,"Лист2"}</definedName>
    <definedName name="о" localSheetId="9" hidden="1">{#N/A,#N/A,TRUE,"Лист2"}</definedName>
    <definedName name="о" localSheetId="13" hidden="1">{#N/A,#N/A,TRUE,"Лист2"}</definedName>
    <definedName name="о" localSheetId="17" hidden="1">{#N/A,#N/A,TRUE,"Лист2"}</definedName>
    <definedName name="о" localSheetId="14" hidden="1">{#N/A,#N/A,TRUE,"Лист2"}</definedName>
    <definedName name="о" hidden="1">{#N/A,#N/A,TRUE,"Лист2"}</definedName>
    <definedName name="оар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ар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ар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ар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ар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ар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лрол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нпаро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оо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ро" localSheetId="5" hidden="1">{"IASTrail",#N/A,FALSE,"IAS"}</definedName>
    <definedName name="опро" localSheetId="9" hidden="1">{"IASTrail",#N/A,FALSE,"IAS"}</definedName>
    <definedName name="опро" localSheetId="13" hidden="1">{"IASTrail",#N/A,FALSE,"IAS"}</definedName>
    <definedName name="опро" localSheetId="17" hidden="1">{"IASTrail",#N/A,FALSE,"IAS"}</definedName>
    <definedName name="опро" localSheetId="14" hidden="1">{"IASTrail",#N/A,FALSE,"IAS"}</definedName>
    <definedName name="опро" hidden="1">{"IASTrail",#N/A,FALSE,"IAS"}</definedName>
    <definedName name="опси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си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си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си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си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пси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г"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рш"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ет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Отчёт1"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Отчёт1"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Отчёт1"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Отчёт1"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Отчёт1"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Отчёт1"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ап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пр"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пр"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пр"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пр"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пр"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пр"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ара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ра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ра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ра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ра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ара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имф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лан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ан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ан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ан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ан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лан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нег7шл" hidden="1">#N/A</definedName>
    <definedName name="поп" localSheetId="17" hidden="1">'[1]pasiva-skutečnost'!$A$15:$A$25</definedName>
    <definedName name="поп" hidden="1">'[1]pasiva-skutečnost'!$A$15:$A$25</definedName>
    <definedName name="попа"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опа"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опа"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опа"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опа"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опа"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п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пропо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л"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л"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л"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л"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л"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л"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рорп" localSheetId="17" hidden="1">'[23]pasiva-skutečnost'!$C$35:$C$48</definedName>
    <definedName name="прорп" hidden="1">'[24]pasiva-skutečnost'!$C$35:$C$48</definedName>
    <definedName name="прп" localSheetId="17" hidden="1">'[1]pasiva-skutečnost'!$C$35:$C$48</definedName>
    <definedName name="прп" hidden="1">'[1]pasiva-skutečnost'!$C$35:$C$48</definedName>
    <definedName name="прпрп"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прп"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прп"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прп"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прп"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прп"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пррер" localSheetId="5" hidden="1">#REF!</definedName>
    <definedName name="пррер" localSheetId="9" hidden="1">#REF!</definedName>
    <definedName name="пррер" localSheetId="13" hidden="1">#REF!</definedName>
    <definedName name="пррер" localSheetId="17" hidden="1">#REF!</definedName>
    <definedName name="пррер" hidden="1">#REF!</definedName>
    <definedName name="пш" localSheetId="5" hidden="1">'[8]Share Price 2002'!#REF!</definedName>
    <definedName name="пш" localSheetId="9" hidden="1">'[8]Share Price 2002'!#REF!</definedName>
    <definedName name="пш" localSheetId="13" hidden="1">'[8]Share Price 2002'!#REF!</definedName>
    <definedName name="пш" localSheetId="17" hidden="1">'[8]Share Price 2002'!#REF!</definedName>
    <definedName name="пш" hidden="1">'[8]Share Price 2002'!#REF!</definedName>
    <definedName name="пыпып" localSheetId="5" hidden="1">#REF!,#REF!</definedName>
    <definedName name="пыпып" localSheetId="9" hidden="1">#REF!,#REF!</definedName>
    <definedName name="пыпып" localSheetId="13" hidden="1">#REF!,#REF!</definedName>
    <definedName name="пыпып" localSheetId="17" hidden="1">#REF!,#REF!</definedName>
    <definedName name="пыпып" hidden="1">#REF!,#REF!</definedName>
    <definedName name="пыпыппывапа" localSheetId="16" hidden="1">#REF!,#REF!,#REF!</definedName>
    <definedName name="пыпыппывапа" localSheetId="5" hidden="1">#REF!,#REF!,#REF!</definedName>
    <definedName name="пыпыппывапа" localSheetId="9" hidden="1">#REF!,#REF!,#REF!</definedName>
    <definedName name="пыпыппывапа" localSheetId="13" hidden="1">#REF!,#REF!,#REF!</definedName>
    <definedName name="пыпыппывапа" localSheetId="17" hidden="1">#REF!,#REF!,#REF!</definedName>
    <definedName name="пыпыппывапа" localSheetId="14" hidden="1">#REF!,#REF!,#REF!</definedName>
    <definedName name="пыпыппывапа" hidden="1">#REF!,#REF!,#REF!</definedName>
    <definedName name="пыы" localSheetId="5" hidden="1">#REF!,#REF!,#REF!</definedName>
    <definedName name="пыы" localSheetId="9" hidden="1">#REF!,#REF!,#REF!</definedName>
    <definedName name="пыы" localSheetId="13" hidden="1">#REF!,#REF!,#REF!</definedName>
    <definedName name="пыы" localSheetId="17" hidden="1">#REF!,#REF!,#REF!</definedName>
    <definedName name="пыы" hidden="1">#REF!,#REF!,#REF!</definedName>
    <definedName name="пьр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ьр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ьр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ьр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ьр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пьр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впав" localSheetId="17" hidden="1">'[6]pasiva-skutečnost'!$A$35:$A$48</definedName>
    <definedName name="равпав" hidden="1">'[7]pasiva-skutečnost'!$A$35:$A$48</definedName>
    <definedName name="ра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а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пин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ерп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и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крек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лролрол" localSheetId="5" hidden="1">#REF!</definedName>
    <definedName name="рлролрол" localSheetId="9" hidden="1">#REF!</definedName>
    <definedName name="рлролрол" localSheetId="13" hidden="1">#REF!</definedName>
    <definedName name="рлролрол" localSheetId="17" hidden="1">#REF!</definedName>
    <definedName name="рлролрол" hidden="1">#REF!</definedName>
    <definedName name="рне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не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не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не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не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не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дд" localSheetId="5" hidden="1">#REF!,#REF!</definedName>
    <definedName name="родд" localSheetId="9" hidden="1">#REF!,#REF!</definedName>
    <definedName name="родд" localSheetId="13" hidden="1">#REF!,#REF!</definedName>
    <definedName name="родд" localSheetId="17" hidden="1">#REF!,#REF!</definedName>
    <definedName name="родд" hidden="1">#REF!,#REF!</definedName>
    <definedName name="ро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а" localSheetId="5" hidden="1">#REF!</definedName>
    <definedName name="рола" localSheetId="9" hidden="1">#REF!</definedName>
    <definedName name="рола" localSheetId="13" hidden="1">#REF!</definedName>
    <definedName name="рола" localSheetId="17" hidden="1">#REF!</definedName>
    <definedName name="рола" localSheetId="14" hidden="1">#REF!</definedName>
    <definedName name="рола" hidden="1">#REF!</definedName>
    <definedName name="рол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л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л" hidden="1">"CPBD6WTRUEFAZMP2FHSLP2KUP"</definedName>
    <definedName name="рооо"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о"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о"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о"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о"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оо"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прлпмо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ор" localSheetId="5" hidden="1">{"Страница 1",#N/A,FALSE,"Модель Интенсивника";"Страница 2",#N/A,FALSE,"Модель Интенсивника";"Страница 3",#N/A,FALSE,"Модель Интенсивника"}</definedName>
    <definedName name="рор" localSheetId="9" hidden="1">{"Страница 1",#N/A,FALSE,"Модель Интенсивника";"Страница 2",#N/A,FALSE,"Модель Интенсивника";"Страница 3",#N/A,FALSE,"Модель Интенсивника"}</definedName>
    <definedName name="рор" localSheetId="13" hidden="1">{"Страница 1",#N/A,FALSE,"Модель Интенсивника";"Страница 2",#N/A,FALSE,"Модель Интенсивника";"Страница 3",#N/A,FALSE,"Модель Интенсивника"}</definedName>
    <definedName name="рор" localSheetId="17" hidden="1">{"Страница 1",#N/A,FALSE,"Модель Интенсивника";"Страница 2",#N/A,FALSE,"Модель Интенсивника";"Страница 3",#N/A,FALSE,"Модель Интенсивника"}</definedName>
    <definedName name="рор" localSheetId="14" hidden="1">{"Страница 1",#N/A,FALSE,"Модель Интенсивника";"Страница 2",#N/A,FALSE,"Модель Интенсивника";"Страница 3",#N/A,FALSE,"Модель Интенсивника"}</definedName>
    <definedName name="рор" hidden="1">{"Страница 1",#N/A,FALSE,"Модель Интенсивника";"Страница 2",#N/A,FALSE,"Модель Интенсивника";"Страница 3",#N/A,FALSE,"Модель Интенсивника"}</definedName>
    <definedName name="рп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пр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р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ры"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ры"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ры"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ры"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ры"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ры"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с"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аусаву"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ред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с"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атус_риски" localSheetId="10">#REF!</definedName>
    <definedName name="Статус_риски" localSheetId="5">#REF!</definedName>
    <definedName name="Статус_риски" localSheetId="7">#REF!</definedName>
    <definedName name="Статус_риски" localSheetId="9">#REF!</definedName>
    <definedName name="Статус_риски" localSheetId="8">#REF!</definedName>
    <definedName name="Статус_риски" localSheetId="17">#REF!</definedName>
    <definedName name="Статус_риски">#REF!</definedName>
    <definedName name="стр26"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6"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6"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6"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6"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6"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стр2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лоыра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ариф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м"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ИТИ" localSheetId="5" hidden="1">{"AnalRSA",#N/A,TRUE,"PL-Anal";"AnalIAS",#N/A,TRUE,"PL-Anal"}</definedName>
    <definedName name="ТИТИ" localSheetId="9" hidden="1">{"AnalRSA",#N/A,TRUE,"PL-Anal";"AnalIAS",#N/A,TRUE,"PL-Anal"}</definedName>
    <definedName name="ТИТИ" localSheetId="13" hidden="1">{"AnalRSA",#N/A,TRUE,"PL-Anal";"AnalIAS",#N/A,TRUE,"PL-Anal"}</definedName>
    <definedName name="ТИТИ" localSheetId="17" hidden="1">{"AnalRSA",#N/A,TRUE,"PL-Anal";"AnalIAS",#N/A,TRUE,"PL-Anal"}</definedName>
    <definedName name="ТИТИ" localSheetId="14" hidden="1">{"AnalRSA",#N/A,TRUE,"PL-Anal";"AnalIAS",#N/A,TRUE,"PL-Anal"}</definedName>
    <definedName name="ТИТИ" hidden="1">{"AnalRSA",#N/A,TRUE,"PL-Anal";"AnalIAS",#N/A,TRUE,"PL-Anal"}</definedName>
    <definedName name="ТМРА" localSheetId="5" hidden="1">{"BS1",#N/A,TRUE,"RSA_FS";"BS2",#N/A,TRUE,"RSA_FS";"BS3",#N/A,TRUE,"RSA_FS"}</definedName>
    <definedName name="ТМРА" localSheetId="9" hidden="1">{"BS1",#N/A,TRUE,"RSA_FS";"BS2",#N/A,TRUE,"RSA_FS";"BS3",#N/A,TRUE,"RSA_FS"}</definedName>
    <definedName name="ТМРА" localSheetId="13" hidden="1">{"BS1",#N/A,TRUE,"RSA_FS";"BS2",#N/A,TRUE,"RSA_FS";"BS3",#N/A,TRUE,"RSA_FS"}</definedName>
    <definedName name="ТМРА" localSheetId="17" hidden="1">{"BS1",#N/A,TRUE,"RSA_FS";"BS2",#N/A,TRUE,"RSA_FS";"BS3",#N/A,TRUE,"RSA_FS"}</definedName>
    <definedName name="ТМРА" localSheetId="14" hidden="1">{"BS1",#N/A,TRUE,"RSA_FS";"BS2",#N/A,TRUE,"RSA_FS";"BS3",#N/A,TRUE,"RSA_FS"}</definedName>
    <definedName name="ТМРА" hidden="1">{"BS1",#N/A,TRUE,"RSA_FS";"BS2",#N/A,TRUE,"RSA_FS";"BS3",#N/A,TRUE,"RSA_FS"}</definedName>
    <definedName name="то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о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о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о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о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о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паоач"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т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ф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ТЬТ" localSheetId="5" hidden="1">{#N/A,#N/A,FALSE,"Infl_fact"}</definedName>
    <definedName name="ТЬТ" localSheetId="9" hidden="1">{#N/A,#N/A,FALSE,"Infl_fact"}</definedName>
    <definedName name="ТЬТ" localSheetId="13" hidden="1">{#N/A,#N/A,FALSE,"Infl_fact"}</definedName>
    <definedName name="ТЬТ" localSheetId="17" hidden="1">{#N/A,#N/A,FALSE,"Infl_fact"}</definedName>
    <definedName name="ТЬТ" localSheetId="14" hidden="1">{#N/A,#N/A,FALSE,"Infl_fact"}</definedName>
    <definedName name="ТЬТ" hidden="1">{#N/A,#N/A,FALSE,"Infl_fact"}</definedName>
    <definedName name="у"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33" localSheetId="13" hidden="1">'[1]pasiva-skutečnost'!$A$15:$A$25</definedName>
    <definedName name="у33" localSheetId="17" hidden="1">'[1]pasiva-skutečnost'!$A$15:$A$25</definedName>
    <definedName name="у33" localSheetId="14" hidden="1">'[1]pasiva-skutečnost'!$A$15:$A$25</definedName>
    <definedName name="у33" hidden="1">'[1]pasiva-skutečnost'!$A$15:$A$25</definedName>
    <definedName name="У81" localSheetId="5" hidden="1">{"IAS Mapping",#N/A,FALSE,"RSA_FS";#N/A,#N/A,FALSE,"CHECK!";#N/A,#N/A,FALSE,"Recon";#N/A,#N/A,FALSE,"NMG";#N/A,#N/A,FALSE,"Journals";"AnalRSA",#N/A,FALSE,"PL-Anal";"AnalIAS",#N/A,FALSE,"PL-Anal";#N/A,#N/A,FALSE,"COS"}</definedName>
    <definedName name="У81" localSheetId="9" hidden="1">{"IAS Mapping",#N/A,FALSE,"RSA_FS";#N/A,#N/A,FALSE,"CHECK!";#N/A,#N/A,FALSE,"Recon";#N/A,#N/A,FALSE,"NMG";#N/A,#N/A,FALSE,"Journals";"AnalRSA",#N/A,FALSE,"PL-Anal";"AnalIAS",#N/A,FALSE,"PL-Anal";#N/A,#N/A,FALSE,"COS"}</definedName>
    <definedName name="У81" localSheetId="13" hidden="1">{"IAS Mapping",#N/A,FALSE,"RSA_FS";#N/A,#N/A,FALSE,"CHECK!";#N/A,#N/A,FALSE,"Recon";#N/A,#N/A,FALSE,"NMG";#N/A,#N/A,FALSE,"Journals";"AnalRSA",#N/A,FALSE,"PL-Anal";"AnalIAS",#N/A,FALSE,"PL-Anal";#N/A,#N/A,FALSE,"COS"}</definedName>
    <definedName name="У81" localSheetId="17" hidden="1">{"IAS Mapping",#N/A,FALSE,"RSA_FS";#N/A,#N/A,FALSE,"CHECK!";#N/A,#N/A,FALSE,"Recon";#N/A,#N/A,FALSE,"NMG";#N/A,#N/A,FALSE,"Journals";"AnalRSA",#N/A,FALSE,"PL-Anal";"AnalIAS",#N/A,FALSE,"PL-Anal";#N/A,#N/A,FALSE,"COS"}</definedName>
    <definedName name="У81" localSheetId="14" hidden="1">{"IAS Mapping",#N/A,FALSE,"RSA_FS";#N/A,#N/A,FALSE,"CHECK!";#N/A,#N/A,FALSE,"Recon";#N/A,#N/A,FALSE,"NMG";#N/A,#N/A,FALSE,"Journals";"AnalRSA",#N/A,FALSE,"PL-Anal";"AnalIAS",#N/A,FALSE,"PL-Anal";#N/A,#N/A,FALSE,"COS"}</definedName>
    <definedName name="У81" hidden="1">{"IAS Mapping",#N/A,FALSE,"RSA_FS";#N/A,#N/A,FALSE,"CHECK!";#N/A,#N/A,FALSE,"Recon";#N/A,#N/A,FALSE,"NMG";#N/A,#N/A,FALSE,"Journals";"AnalRSA",#N/A,FALSE,"PL-Anal";"AnalIAS",#N/A,FALSE,"PL-Anal";#N/A,#N/A,FALSE,"COS"}</definedName>
    <definedName name="у84" localSheetId="5" hidden="1">{"IASTrail",#N/A,FALSE,"IAS"}</definedName>
    <definedName name="у84" localSheetId="9" hidden="1">{"IASTrail",#N/A,FALSE,"IAS"}</definedName>
    <definedName name="у84" localSheetId="13" hidden="1">{"IASTrail",#N/A,FALSE,"IAS"}</definedName>
    <definedName name="у84" localSheetId="17" hidden="1">{"IASTrail",#N/A,FALSE,"IAS"}</definedName>
    <definedName name="у84" localSheetId="14" hidden="1">{"IASTrail",#N/A,FALSE,"IAS"}</definedName>
    <definedName name="у84" hidden="1">{"IASTrail",#N/A,FALSE,"IAS"}</definedName>
    <definedName name="У86" localSheetId="5" hidden="1">{"IAS Mapping",#N/A,FALSE,"RSA_FS";#N/A,#N/A,FALSE,"CHECK!";#N/A,#N/A,FALSE,"Recon";#N/A,#N/A,FALSE,"NMG";#N/A,#N/A,FALSE,"Journals";"AnalRSA",#N/A,FALSE,"PL-Anal";"AnalIAS",#N/A,FALSE,"PL-Anal";#N/A,#N/A,FALSE,"COS"}</definedName>
    <definedName name="У86" localSheetId="9" hidden="1">{"IAS Mapping",#N/A,FALSE,"RSA_FS";#N/A,#N/A,FALSE,"CHECK!";#N/A,#N/A,FALSE,"Recon";#N/A,#N/A,FALSE,"NMG";#N/A,#N/A,FALSE,"Journals";"AnalRSA",#N/A,FALSE,"PL-Anal";"AnalIAS",#N/A,FALSE,"PL-Anal";#N/A,#N/A,FALSE,"COS"}</definedName>
    <definedName name="У86" localSheetId="13" hidden="1">{"IAS Mapping",#N/A,FALSE,"RSA_FS";#N/A,#N/A,FALSE,"CHECK!";#N/A,#N/A,FALSE,"Recon";#N/A,#N/A,FALSE,"NMG";#N/A,#N/A,FALSE,"Journals";"AnalRSA",#N/A,FALSE,"PL-Anal";"AnalIAS",#N/A,FALSE,"PL-Anal";#N/A,#N/A,FALSE,"COS"}</definedName>
    <definedName name="У86" localSheetId="17" hidden="1">{"IAS Mapping",#N/A,FALSE,"RSA_FS";#N/A,#N/A,FALSE,"CHECK!";#N/A,#N/A,FALSE,"Recon";#N/A,#N/A,FALSE,"NMG";#N/A,#N/A,FALSE,"Journals";"AnalRSA",#N/A,FALSE,"PL-Anal";"AnalIAS",#N/A,FALSE,"PL-Anal";#N/A,#N/A,FALSE,"COS"}</definedName>
    <definedName name="У86" localSheetId="14" hidden="1">{"IAS Mapping",#N/A,FALSE,"RSA_FS";#N/A,#N/A,FALSE,"CHECK!";#N/A,#N/A,FALSE,"Recon";#N/A,#N/A,FALSE,"NMG";#N/A,#N/A,FALSE,"Journals";"AnalRSA",#N/A,FALSE,"PL-Anal";"AnalIAS",#N/A,FALSE,"PL-Anal";#N/A,#N/A,FALSE,"COS"}</definedName>
    <definedName name="У86" hidden="1">{"IAS Mapping",#N/A,FALSE,"RSA_FS";#N/A,#N/A,FALSE,"CHECK!";#N/A,#N/A,FALSE,"Recon";#N/A,#N/A,FALSE,"NMG";#N/A,#N/A,FALSE,"Journals";"AnalRSA",#N/A,FALSE,"PL-Anal";"AnalIAS",#N/A,FALSE,"PL-Anal";#N/A,#N/A,FALSE,"COS"}</definedName>
    <definedName name="УАЗ"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АЗ"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АЗ"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АЗ"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АЗ"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АЗ"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вцы"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вцы"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вцы"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вцы"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вцы"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вцы"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гэн1"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еуеук" localSheetId="5" hidden="1">#REF!</definedName>
    <definedName name="уеуеук" localSheetId="9" hidden="1">#REF!</definedName>
    <definedName name="уеуеук" localSheetId="13" hidden="1">#REF!</definedName>
    <definedName name="уеуеук" localSheetId="17" hidden="1">#REF!</definedName>
    <definedName name="уеуеук" hidden="1">#REF!</definedName>
    <definedName name="укнуф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нуф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нуф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нуф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нуф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нуф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куе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куе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пфу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укуу" localSheetId="5" hidden="1">#REF!,#REF!</definedName>
    <definedName name="укукуу" localSheetId="9" hidden="1">#REF!,#REF!</definedName>
    <definedName name="укукуу" localSheetId="13" hidden="1">#REF!,#REF!</definedName>
    <definedName name="укукуу" localSheetId="17" hidden="1">#REF!,#REF!</definedName>
    <definedName name="укукуу" hidden="1">#REF!,#REF!</definedName>
    <definedName name="укфпефыу"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фпефыу"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фпефыу"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фпефыу"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фпефыу"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кфпефыу"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нгке" localSheetId="5" hidden="1">#REF!</definedName>
    <definedName name="унгке" localSheetId="9" hidden="1">#REF!</definedName>
    <definedName name="унгке" localSheetId="13" hidden="1">#REF!</definedName>
    <definedName name="унгке" localSheetId="17" hidden="1">#REF!</definedName>
    <definedName name="унгке" hidden="1">#REF!</definedName>
    <definedName name="унфукп"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нфукп"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нфукп"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нфукп"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нфукп"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нфукп"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упс"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с"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с"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с"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с"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с"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пупу" localSheetId="5" hidden="1">#REF!</definedName>
    <definedName name="упупу" localSheetId="9" hidden="1">#REF!</definedName>
    <definedName name="упупу" localSheetId="13" hidden="1">#REF!</definedName>
    <definedName name="упупу" localSheetId="17" hidden="1">#REF!</definedName>
    <definedName name="упупу" hidden="1">#REF!</definedName>
    <definedName name="упупук" localSheetId="5" hidden="1">#REF!,#REF!</definedName>
    <definedName name="упупук" localSheetId="9" hidden="1">#REF!,#REF!</definedName>
    <definedName name="упупук" localSheetId="13" hidden="1">#REF!,#REF!</definedName>
    <definedName name="упупук" localSheetId="17" hidden="1">#REF!,#REF!</definedName>
    <definedName name="упупук" hidden="1">#REF!,#REF!</definedName>
    <definedName name="уукук" localSheetId="5" hidden="1">#REF!,#REF!,#REF!</definedName>
    <definedName name="уукук" localSheetId="9" hidden="1">#REF!,#REF!,#REF!</definedName>
    <definedName name="уукук" localSheetId="13" hidden="1">#REF!,#REF!,#REF!</definedName>
    <definedName name="уукук" localSheetId="17" hidden="1">#REF!,#REF!,#REF!</definedName>
    <definedName name="уукук" hidden="1">#REF!,#REF!,#REF!</definedName>
    <definedName name="ууу"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уу"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уу"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уу"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уу"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уу"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фкнопр"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уц"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ат"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враль"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враль"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враль"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враль"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враль"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враль"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дя"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фенс"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нс"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нс"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нс"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нс"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енс"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 localSheetId="5" hidden="1">#REF!</definedName>
    <definedName name="фи" localSheetId="9" hidden="1">#REF!</definedName>
    <definedName name="фи" localSheetId="13" hidden="1">#REF!</definedName>
    <definedName name="фи" localSheetId="17" hidden="1">#REF!</definedName>
    <definedName name="фи" localSheetId="14" hidden="1">#REF!</definedName>
    <definedName name="фи" hidden="1">#REF!</definedName>
    <definedName name="фин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инплан"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м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п"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ва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укпнфв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фффф" localSheetId="13" hidden="1">'[1]pasiva-skutečnost'!$C$35:$C$48</definedName>
    <definedName name="ффффф" localSheetId="17" hidden="1">'[1]pasiva-skutečnost'!$C$35:$C$48</definedName>
    <definedName name="ффффф" localSheetId="14" hidden="1">'[1]pasiva-skutečnost'!$C$35:$C$48</definedName>
    <definedName name="ффффф" hidden="1">'[1]pasiva-skutečnost'!$C$35:$C$48</definedName>
    <definedName name="фы"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фывфыа" localSheetId="5" hidden="1">{"Страница 1",#N/A,FALSE,"Модель Интенсивника";"Страница 2",#N/A,FALSE,"Модель Интенсивника";"Страница 3",#N/A,FALSE,"Модель Интенсивника"}</definedName>
    <definedName name="фывфыа" localSheetId="9" hidden="1">{"Страница 1",#N/A,FALSE,"Модель Интенсивника";"Страница 2",#N/A,FALSE,"Модель Интенсивника";"Страница 3",#N/A,FALSE,"Модель Интенсивника"}</definedName>
    <definedName name="фывфыа" localSheetId="13" hidden="1">{"Страница 1",#N/A,FALSE,"Модель Интенсивника";"Страница 2",#N/A,FALSE,"Модель Интенсивника";"Страница 3",#N/A,FALSE,"Модель Интенсивника"}</definedName>
    <definedName name="фывфыа" localSheetId="17" hidden="1">{"Страница 1",#N/A,FALSE,"Модель Интенсивника";"Страница 2",#N/A,FALSE,"Модель Интенсивника";"Страница 3",#N/A,FALSE,"Модель Интенсивника"}</definedName>
    <definedName name="фывфыа" localSheetId="14" hidden="1">{"Страница 1",#N/A,FALSE,"Модель Интенсивника";"Страница 2",#N/A,FALSE,"Модель Интенсивника";"Страница 3",#N/A,FALSE,"Модель Интенсивника"}</definedName>
    <definedName name="фывфыа" hidden="1">{"Страница 1",#N/A,FALSE,"Модель Интенсивника";"Страница 2",#N/A,FALSE,"Модель Интенсивника";"Страница 3",#N/A,FALSE,"Модель Интенсивника"}</definedName>
    <definedName name="ххххххх"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ххххххх"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ххххххх"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ххххххх"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ххххххх"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ххххххх"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ен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к"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г"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уу" localSheetId="5" hidden="1">#REF!,#REF!,#REF!</definedName>
    <definedName name="цуу" localSheetId="9" hidden="1">#REF!,#REF!,#REF!</definedName>
    <definedName name="цуу" localSheetId="13" hidden="1">#REF!,#REF!,#REF!</definedName>
    <definedName name="цуу" localSheetId="17" hidden="1">#REF!,#REF!,#REF!</definedName>
    <definedName name="цуу" hidden="1">#REF!,#REF!,#REF!</definedName>
    <definedName name="ццц"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цц"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цц"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цц"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цц"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ццц"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 localSheetId="5"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 localSheetId="9"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 localSheetId="13"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 localSheetId="17"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 localSheetId="14"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 hidden="1">{#N/A,#N/A,TRUE,"Итоги";#N/A,#N/A,TRUE,"Источники";#N/A,#N/A,TRUE,"Налоги";#N/A,#N/A,TRUE,"Зарплата";#N/A,#N/A,TRUE,"ЭНЕРГИЯ";#N/A,#N/A,TRUE,"СЫРЬЕ";#N/A,#N/A,TRUE,"ОМТС";#N/A,#N/A,TRUE,"Оборудование";#N/A,#N/A,TRUE,"Коммерция";#N/A,#N/A,TRUE,"РЕМОНТЫ";#N/A,#N/A,TRUE,"УСО&amp;УРС";#N/A,#N/A,TRUE,"Фин.операции";#N/A,#N/A,TRUE,"Прочие ";#N/A,#N/A,TRUE,"ДП№5";#N/A,#N/A,TRUE,"Титул"}</definedName>
    <definedName name="чч"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ччч" localSheetId="13" hidden="1">'[1]pasiva-skutečnost'!$A$35:$A$48</definedName>
    <definedName name="ччч" localSheetId="17" hidden="1">'[1]pasiva-skutečnost'!$A$35:$A$48</definedName>
    <definedName name="ччч" localSheetId="14" hidden="1">'[1]pasiva-skutečnost'!$A$35:$A$48</definedName>
    <definedName name="ччч" hidden="1">'[1]pasiva-skutečnost'!$A$35:$A$48</definedName>
    <definedName name="Шатило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атило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атило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атило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атило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атило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ндб"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шщощ" hidden="1">#N/A</definedName>
    <definedName name="ы" localSheetId="5"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 localSheetId="9"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 localSheetId="13"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 localSheetId="17"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 localSheetId="14"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аа"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аа"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аа"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аа"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аа"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аа"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ап" localSheetId="5" hidden="1">#REF!</definedName>
    <definedName name="ываап" localSheetId="9" hidden="1">#REF!</definedName>
    <definedName name="ываап" localSheetId="13" hidden="1">#REF!</definedName>
    <definedName name="ываап" localSheetId="17" hidden="1">#REF!</definedName>
    <definedName name="ываап" localSheetId="14" hidden="1">#REF!</definedName>
    <definedName name="ываап" hidden="1">#REF!</definedName>
    <definedName name="ывалдывизизизккбббдыдддыы55555"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лдывизизизккбббдыдддыы55555"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лдывизизизккбббдыдддыы55555"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лдывизизизккбббдыдддыы55555"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лдывизизизккбббдыдддыы55555"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алдывизизизккбббдыдддыы5555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впролжббю.эз"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ыпы" localSheetId="5" hidden="1">#REF!,#REF!,#REF!,#REF!,#REF!</definedName>
    <definedName name="ыпы" localSheetId="9" hidden="1">#REF!,#REF!,#REF!,#REF!,#REF!</definedName>
    <definedName name="ыпы" localSheetId="13" hidden="1">#REF!,#REF!,#REF!,#REF!,#REF!</definedName>
    <definedName name="ыпы" localSheetId="17" hidden="1">#REF!,#REF!,#REF!,#REF!,#REF!</definedName>
    <definedName name="ыпы" hidden="1">#REF!,#REF!,#REF!,#REF!,#REF!</definedName>
    <definedName name="ыпыв" localSheetId="5" hidden="1">#REF!</definedName>
    <definedName name="ыпыв" localSheetId="9" hidden="1">#REF!</definedName>
    <definedName name="ыпыв" localSheetId="13" hidden="1">#REF!</definedName>
    <definedName name="ыпыв" localSheetId="17" hidden="1">#REF!</definedName>
    <definedName name="ыпыв" hidden="1">#REF!</definedName>
    <definedName name="ыпып" localSheetId="5" hidden="1">#REF!,#REF!,#REF!</definedName>
    <definedName name="ыпып" localSheetId="9" hidden="1">#REF!,#REF!,#REF!</definedName>
    <definedName name="ыпып" localSheetId="13" hidden="1">#REF!,#REF!,#REF!</definedName>
    <definedName name="ыпып" localSheetId="17" hidden="1">#REF!,#REF!,#REF!</definedName>
    <definedName name="ыпып" hidden="1">#REF!,#REF!,#REF!</definedName>
    <definedName name="ыффвыфвы" localSheetId="5" hidden="1">#REF!</definedName>
    <definedName name="ыффвыфвы" localSheetId="9" hidden="1">#REF!</definedName>
    <definedName name="ыффвыфвы" localSheetId="13" hidden="1">#REF!</definedName>
    <definedName name="ыффвыфвы" localSheetId="17" hidden="1">#REF!</definedName>
    <definedName name="ыффвыфвы" hidden="1">#REF!</definedName>
    <definedName name="ыы" localSheetId="5"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ы" localSheetId="9"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ы" localSheetId="13"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ы" localSheetId="17"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ы" localSheetId="14"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ыы"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localSheetId="5"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localSheetId="9"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localSheetId="13"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localSheetId="17"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localSheetId="14"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 hidden="1">{#N/A,#N/A,TRUE,"Итоги";#N/A,#N/A,TRUE,"Источники";#N/A,#N/A,TRUE,"Налоги";#N/A,#N/A,TRUE,"Зарплата";#N/A,#N/A,TRUE,"ЭНЕРГИЯ";#N/A,#N/A,TRUE,"СЫРЬЕ";#N/A,#N/A,TRUE,"ОМТС";#N/A,#N/A,TRUE,"Оборудование";#N/A,#N/A,TRUE,"Коммерция";#N/A,#N/A,TRUE,"РЕМОНТЫ";#N/A,#N/A,TRUE,"Фин.операции";#N/A,#N/A,TRUE,"Прочие ";#N/A,#N/A,TRUE,"Титул";#N/A,#N/A,TRUE,"Источники 2";#N/A,#N/A,TRUE,"Зарплата начисл "}</definedName>
    <definedName name="ьбтрол"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бтрол"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бтрол"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бтрол"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бтрол"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бтрол"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ьь"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эээ"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БЬТ" localSheetId="5" hidden="1">{"IASBS",#N/A,TRUE,"IAS";"IASPL",#N/A,TRUE,"IAS";"IASNotes",#N/A,TRUE,"IAS";"CFDir - expanded",#N/A,TRUE,"CF DIR"}</definedName>
    <definedName name="ЮБЬТ" localSheetId="9" hidden="1">{"IASBS",#N/A,TRUE,"IAS";"IASPL",#N/A,TRUE,"IAS";"IASNotes",#N/A,TRUE,"IAS";"CFDir - expanded",#N/A,TRUE,"CF DIR"}</definedName>
    <definedName name="ЮБЬТ" localSheetId="13" hidden="1">{"IASBS",#N/A,TRUE,"IAS";"IASPL",#N/A,TRUE,"IAS";"IASNotes",#N/A,TRUE,"IAS";"CFDir - expanded",#N/A,TRUE,"CF DIR"}</definedName>
    <definedName name="ЮБЬТ" localSheetId="17" hidden="1">{"IASBS",#N/A,TRUE,"IAS";"IASPL",#N/A,TRUE,"IAS";"IASNotes",#N/A,TRUE,"IAS";"CFDir - expanded",#N/A,TRUE,"CF DIR"}</definedName>
    <definedName name="ЮБЬТ" localSheetId="14" hidden="1">{"IASBS",#N/A,TRUE,"IAS";"IASPL",#N/A,TRUE,"IAS";"IASNotes",#N/A,TRUE,"IAS";"CFDir - expanded",#N/A,TRUE,"CF DIR"}</definedName>
    <definedName name="ЮБЬТ" hidden="1">{"IASBS",#N/A,TRUE,"IAS";"IASPL",#N/A,TRUE,"IAS";"IASNotes",#N/A,TRUE,"IAS";"CFDir - expanded",#N/A,TRUE,"CF DIR"}</definedName>
    <definedName name="юю"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ЮЮЮ" localSheetId="5" hidden="1">{#N/A,#N/A,TRUE,"MAP";#N/A,#N/A,TRUE,"STEPS";#N/A,#N/A,TRUE,"RULES"}</definedName>
    <definedName name="ЮЮЮ" localSheetId="9" hidden="1">{#N/A,#N/A,TRUE,"MAP";#N/A,#N/A,TRUE,"STEPS";#N/A,#N/A,TRUE,"RULES"}</definedName>
    <definedName name="ЮЮЮ" localSheetId="13" hidden="1">{#N/A,#N/A,TRUE,"MAP";#N/A,#N/A,TRUE,"STEPS";#N/A,#N/A,TRUE,"RULES"}</definedName>
    <definedName name="ЮЮЮ" localSheetId="17" hidden="1">{#N/A,#N/A,TRUE,"MAP";#N/A,#N/A,TRUE,"STEPS";#N/A,#N/A,TRUE,"RULES"}</definedName>
    <definedName name="ЮЮЮ" localSheetId="14" hidden="1">{#N/A,#N/A,TRUE,"MAP";#N/A,#N/A,TRUE,"STEPS";#N/A,#N/A,TRUE,"RULES"}</definedName>
    <definedName name="ЮЮЮ" hidden="1">{#N/A,#N/A,TRUE,"MAP";#N/A,#N/A,TRUE,"STEPS";#N/A,#N/A,TRUE,"RULES"}</definedName>
    <definedName name="янв"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нварь"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localSheetId="5"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localSheetId="9"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localSheetId="13"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localSheetId="17"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localSheetId="14"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 name="яя" hidden="1">{#N/A,#N/A,TRUE,"Итоги";#N/A,#N/A,TRUE,"Источники";#N/A,#N/A,TRUE,"Налоги";#N/A,#N/A,TRUE,"Зарплата";#N/A,#N/A,TRUE,"ЭНЕРГИЯ";#N/A,#N/A,TRUE,"СЫРЬЕ";#N/A,#N/A,TRUE,"Коммерция";#N/A,#N/A,TRUE,"РЕМОНТЫ";#N/A,#N/A,TRUE,"УСО&amp;УРС";#N/A,#N/A,TRUE,"Фин.операции";#N/A,#N/A,TRUE,"Прочие "}</definedName>
  </definedNames>
  <calcPr calcId="162913"/>
  <pivotCaches>
    <pivotCache cacheId="36" r:id="rId4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33" i="39" l="1"/>
  <c r="T33" i="39"/>
  <c r="S33" i="39"/>
  <c r="R33" i="39"/>
  <c r="Q33" i="39"/>
  <c r="P33" i="39"/>
  <c r="U32" i="39"/>
  <c r="T32" i="39"/>
  <c r="S32" i="39"/>
  <c r="R32" i="39"/>
  <c r="Q32" i="39"/>
  <c r="P32" i="39"/>
  <c r="U31" i="39"/>
  <c r="T31" i="39"/>
  <c r="S31" i="39"/>
  <c r="R31" i="39"/>
  <c r="Q31" i="39"/>
  <c r="P31" i="39"/>
  <c r="U30" i="39"/>
  <c r="T30" i="39"/>
  <c r="S30" i="39"/>
  <c r="R30" i="39"/>
  <c r="Q30" i="39"/>
  <c r="P30" i="39"/>
  <c r="U29" i="39"/>
  <c r="T29" i="39"/>
  <c r="S29" i="39"/>
  <c r="R29" i="39"/>
  <c r="Q29" i="39"/>
  <c r="P29" i="39"/>
  <c r="U28" i="39"/>
  <c r="T28" i="39"/>
  <c r="S28" i="39"/>
  <c r="R28" i="39"/>
  <c r="Q28" i="39"/>
  <c r="P28" i="39"/>
  <c r="U27" i="39"/>
  <c r="T27" i="39"/>
  <c r="S27" i="39"/>
  <c r="R27" i="39"/>
  <c r="Q27" i="39"/>
  <c r="P27" i="39"/>
  <c r="U26" i="39"/>
  <c r="T26" i="39"/>
  <c r="S26" i="39"/>
  <c r="R26" i="39"/>
  <c r="Q26" i="39"/>
  <c r="P26" i="39"/>
  <c r="U25" i="39"/>
  <c r="T25" i="39"/>
  <c r="S25" i="39"/>
  <c r="R25" i="39"/>
  <c r="Q25" i="39"/>
  <c r="P25" i="39"/>
  <c r="U24" i="39"/>
  <c r="T24" i="39"/>
  <c r="S24" i="39"/>
  <c r="R24" i="39"/>
  <c r="Q24" i="39"/>
  <c r="P24" i="39"/>
  <c r="U23" i="39"/>
  <c r="T23" i="39"/>
  <c r="S23" i="39"/>
  <c r="R23" i="39"/>
  <c r="Q23" i="39"/>
  <c r="P23" i="39"/>
  <c r="U22" i="39"/>
  <c r="T22" i="39"/>
  <c r="S22" i="39"/>
  <c r="R22" i="39"/>
  <c r="Q22" i="39"/>
  <c r="P22" i="39"/>
  <c r="U21" i="39"/>
  <c r="T21" i="39"/>
  <c r="S21" i="39"/>
  <c r="R21" i="39"/>
  <c r="Q21" i="39"/>
  <c r="P21" i="39"/>
  <c r="U20" i="39"/>
  <c r="T20" i="39"/>
  <c r="S20" i="39"/>
  <c r="R20" i="39"/>
  <c r="Q20" i="39"/>
  <c r="P20" i="39"/>
  <c r="U19" i="39"/>
  <c r="T19" i="39"/>
  <c r="S19" i="39"/>
  <c r="R19" i="39"/>
  <c r="Q19" i="39"/>
  <c r="P19" i="39"/>
  <c r="U18" i="39"/>
  <c r="T18" i="39"/>
  <c r="S18" i="39"/>
  <c r="R18" i="39"/>
  <c r="Q18" i="39"/>
  <c r="P18" i="39"/>
  <c r="U17" i="39"/>
  <c r="T17" i="39"/>
  <c r="S17" i="39"/>
  <c r="R17" i="39"/>
  <c r="Q17" i="39"/>
  <c r="P17" i="39"/>
  <c r="U16" i="39"/>
  <c r="T16" i="39"/>
  <c r="S16" i="39"/>
  <c r="R16" i="39"/>
  <c r="Q16" i="39"/>
  <c r="P16" i="39"/>
  <c r="U15" i="39"/>
  <c r="T15" i="39"/>
  <c r="S15" i="39"/>
  <c r="R15" i="39"/>
  <c r="Q15" i="39"/>
  <c r="P15" i="39"/>
  <c r="U14" i="39"/>
  <c r="T14" i="39"/>
  <c r="S14" i="39"/>
  <c r="R14" i="39"/>
  <c r="Q14" i="39"/>
  <c r="P14" i="39"/>
  <c r="U13" i="39"/>
  <c r="T13" i="39"/>
  <c r="S13" i="39"/>
  <c r="R13" i="39"/>
  <c r="Q13" i="39"/>
  <c r="P13" i="39"/>
  <c r="U12" i="39"/>
  <c r="T12" i="39"/>
  <c r="S12" i="39"/>
  <c r="R12" i="39"/>
  <c r="Q12" i="39"/>
  <c r="P12" i="39"/>
  <c r="U11" i="39"/>
  <c r="T11" i="39"/>
  <c r="S11" i="39"/>
  <c r="R11" i="39"/>
  <c r="Q11" i="39"/>
  <c r="P11" i="39"/>
  <c r="U10" i="39"/>
  <c r="T10" i="39"/>
  <c r="S10" i="39"/>
  <c r="R10" i="39"/>
  <c r="Q10" i="39"/>
  <c r="P10" i="39"/>
  <c r="U9" i="39"/>
  <c r="T9" i="39"/>
  <c r="S9" i="39"/>
  <c r="R9" i="39"/>
  <c r="Q9" i="39"/>
  <c r="P9" i="39"/>
  <c r="U8" i="39"/>
  <c r="T8" i="39"/>
  <c r="S8" i="39"/>
  <c r="R8" i="39"/>
  <c r="Q8" i="39"/>
  <c r="P8" i="39"/>
  <c r="U7" i="39"/>
  <c r="T7" i="39"/>
  <c r="S7" i="39"/>
  <c r="R7" i="39"/>
  <c r="Q7" i="39"/>
  <c r="P7" i="39"/>
  <c r="U6" i="39"/>
  <c r="T6" i="39"/>
  <c r="S6" i="39"/>
  <c r="R6" i="39"/>
  <c r="Q6" i="39"/>
  <c r="P6" i="39"/>
  <c r="U5" i="39"/>
  <c r="T5" i="39"/>
  <c r="S5" i="39"/>
  <c r="R5" i="39"/>
  <c r="Q5" i="39"/>
  <c r="P5" i="39"/>
  <c r="U4" i="39"/>
  <c r="T4" i="39"/>
  <c r="S4" i="39"/>
  <c r="R4" i="39"/>
  <c r="Q4" i="39"/>
  <c r="P4" i="39"/>
  <c r="U3" i="39"/>
  <c r="T3" i="39"/>
  <c r="S3" i="39"/>
  <c r="R3" i="39"/>
  <c r="Q3" i="39"/>
  <c r="P3" i="39"/>
  <c r="U2" i="39"/>
  <c r="T2" i="39"/>
  <c r="S2" i="39"/>
  <c r="R2" i="39"/>
  <c r="Q2" i="39"/>
  <c r="P2" i="39"/>
  <c r="J6" i="24" l="1"/>
  <c r="K6" i="24"/>
  <c r="L6" i="24"/>
  <c r="M6" i="24"/>
  <c r="N6" i="24"/>
  <c r="O6" i="24"/>
  <c r="P6" i="24"/>
  <c r="Q6" i="24"/>
  <c r="R6" i="24"/>
  <c r="S6" i="24"/>
  <c r="T6" i="24"/>
  <c r="I6" i="24"/>
  <c r="I25" i="26"/>
  <c r="J25" i="26"/>
  <c r="K25" i="26"/>
  <c r="L25" i="26"/>
  <c r="M25" i="26"/>
  <c r="N25" i="26"/>
  <c r="O25" i="26"/>
  <c r="P25" i="26"/>
  <c r="Q25" i="26"/>
  <c r="R25" i="26"/>
  <c r="S25" i="26"/>
  <c r="T25" i="26"/>
  <c r="U25" i="26"/>
  <c r="V25" i="26"/>
  <c r="W25" i="26"/>
  <c r="X25" i="26"/>
  <c r="Y25" i="26"/>
  <c r="Z25" i="26"/>
  <c r="AA25" i="26"/>
  <c r="AB25" i="26"/>
  <c r="AC25" i="26"/>
  <c r="AD25" i="26"/>
  <c r="AE25" i="26"/>
  <c r="AF25" i="26"/>
  <c r="AG25" i="26"/>
  <c r="AH25" i="26"/>
  <c r="AI25" i="26"/>
  <c r="AJ25" i="26"/>
  <c r="AK25" i="26"/>
  <c r="AL25" i="26"/>
  <c r="AM25" i="26"/>
  <c r="AN25" i="26"/>
  <c r="AO25" i="26"/>
  <c r="AP25" i="26"/>
  <c r="AQ25" i="26"/>
  <c r="AR25" i="26"/>
  <c r="AS25" i="26"/>
  <c r="AT25" i="26"/>
  <c r="AU25" i="26"/>
  <c r="AV25" i="26"/>
  <c r="AW25" i="26"/>
  <c r="AX25" i="26"/>
  <c r="AY25" i="26"/>
  <c r="AZ25" i="26"/>
  <c r="BA25" i="26"/>
  <c r="BB25" i="26"/>
  <c r="BC25" i="26"/>
  <c r="BD25" i="26"/>
  <c r="BE25" i="26"/>
  <c r="BF25" i="26"/>
  <c r="BG25" i="26"/>
  <c r="BH25" i="26"/>
  <c r="BI25" i="26"/>
  <c r="BJ25" i="26"/>
  <c r="I16" i="6" l="1"/>
  <c r="I15" i="6" l="1"/>
  <c r="I18" i="6"/>
  <c r="AJ20" i="38" l="1"/>
  <c r="AB20" i="38"/>
  <c r="AE20" i="38" s="1"/>
  <c r="Z20" i="38"/>
  <c r="U20" i="38"/>
  <c r="P20" i="38"/>
  <c r="K20" i="38"/>
  <c r="AJ19" i="38"/>
  <c r="AE19" i="38"/>
  <c r="AB19" i="38"/>
  <c r="AA19" i="38"/>
  <c r="Z19" i="38"/>
  <c r="U19" i="38"/>
  <c r="P19" i="38"/>
  <c r="J19" i="38"/>
  <c r="K19" i="38" s="1"/>
  <c r="AJ18" i="38"/>
  <c r="AB18" i="38"/>
  <c r="AE18" i="38" s="1"/>
  <c r="AA18" i="38"/>
  <c r="Z18" i="38"/>
  <c r="U18" i="38"/>
  <c r="P18" i="38"/>
  <c r="J18" i="38"/>
  <c r="K18" i="38" s="1"/>
  <c r="AJ17" i="38"/>
  <c r="AB17" i="38"/>
  <c r="AE17" i="38" s="1"/>
  <c r="AA17" i="38"/>
  <c r="Z17" i="38"/>
  <c r="U17" i="38"/>
  <c r="P17" i="38"/>
  <c r="K17" i="38"/>
  <c r="J17" i="38"/>
  <c r="AJ16" i="38"/>
  <c r="AE16" i="38"/>
  <c r="AB16" i="38"/>
  <c r="AA16" i="38"/>
  <c r="Z16" i="38"/>
  <c r="U16" i="38"/>
  <c r="P16" i="38"/>
  <c r="K16" i="38"/>
  <c r="AJ15" i="38"/>
  <c r="AE15" i="38"/>
  <c r="AB15" i="38"/>
  <c r="AA15" i="38"/>
  <c r="AC15" i="38" s="1"/>
  <c r="Z15" i="38"/>
  <c r="U15" i="38"/>
  <c r="P15" i="38"/>
  <c r="K15" i="38"/>
  <c r="AJ14" i="38"/>
  <c r="AE14" i="38"/>
  <c r="AC14" i="38"/>
  <c r="AB14" i="38"/>
  <c r="AA14" i="38"/>
  <c r="Z14" i="38"/>
  <c r="U14" i="38"/>
  <c r="P14" i="38"/>
  <c r="K14" i="38"/>
  <c r="AJ13" i="38"/>
  <c r="AC13" i="38"/>
  <c r="AB13" i="38"/>
  <c r="AE13" i="38" s="1"/>
  <c r="AA13" i="38"/>
  <c r="Z13" i="38"/>
  <c r="U13" i="38"/>
  <c r="P13" i="38"/>
  <c r="K13" i="38"/>
  <c r="AJ12" i="38"/>
  <c r="AC12" i="38"/>
  <c r="AB12" i="38"/>
  <c r="AE12" i="38" s="1"/>
  <c r="AA12" i="38"/>
  <c r="Z12" i="38"/>
  <c r="U12" i="38"/>
  <c r="P12" i="38"/>
  <c r="K12" i="38"/>
  <c r="AJ11" i="38"/>
  <c r="AC11" i="38"/>
  <c r="AB11" i="38"/>
  <c r="AE11" i="38" s="1"/>
  <c r="AA11" i="38"/>
  <c r="Z11" i="38"/>
  <c r="U11" i="38"/>
  <c r="P11" i="38"/>
  <c r="K11" i="38"/>
  <c r="AJ10" i="38"/>
  <c r="AC10" i="38"/>
  <c r="AB10" i="38"/>
  <c r="AE10" i="38" s="1"/>
  <c r="AA10" i="38"/>
  <c r="Z10" i="38"/>
  <c r="U10" i="38"/>
  <c r="P10" i="38"/>
  <c r="K10" i="38"/>
  <c r="AJ9" i="38"/>
  <c r="AC9" i="38"/>
  <c r="AB9" i="38"/>
  <c r="AE9" i="38" s="1"/>
  <c r="AA9" i="38"/>
  <c r="Z9" i="38"/>
  <c r="U9" i="38"/>
  <c r="P9" i="38"/>
  <c r="K9" i="38"/>
  <c r="AJ8" i="38"/>
  <c r="AB8" i="38"/>
  <c r="AE8" i="38" s="1"/>
  <c r="AA8" i="38"/>
  <c r="Z8" i="38"/>
  <c r="U8" i="38"/>
  <c r="P8" i="38"/>
  <c r="K8" i="38"/>
  <c r="AJ7" i="38"/>
  <c r="AB7" i="38"/>
  <c r="AE7" i="38" s="1"/>
  <c r="AA7" i="38"/>
  <c r="Z7" i="38"/>
  <c r="U7" i="38"/>
  <c r="P7" i="38"/>
  <c r="K7" i="38"/>
  <c r="AJ6" i="38"/>
  <c r="AB6" i="38"/>
  <c r="AE6" i="38" s="1"/>
  <c r="AA6" i="38"/>
  <c r="Z6" i="38"/>
  <c r="U6" i="38"/>
  <c r="P6" i="38"/>
  <c r="K6" i="38"/>
  <c r="AJ5" i="38"/>
  <c r="AC5" i="38"/>
  <c r="AB5" i="38"/>
  <c r="AE5" i="38" s="1"/>
  <c r="AA5" i="38"/>
  <c r="Z5" i="38"/>
  <c r="U5" i="38"/>
  <c r="P5" i="38"/>
  <c r="K5" i="38"/>
  <c r="AJ4" i="38"/>
  <c r="AE4" i="38"/>
  <c r="AB4" i="38"/>
  <c r="AA4" i="38"/>
  <c r="Z4" i="38"/>
  <c r="U4" i="38"/>
  <c r="P4" i="38"/>
  <c r="K4" i="38"/>
  <c r="AJ3" i="38"/>
  <c r="AE3" i="38"/>
  <c r="AB3" i="38"/>
  <c r="AA3" i="38"/>
  <c r="AC3" i="38" s="1"/>
  <c r="Z3" i="38"/>
  <c r="U3" i="38"/>
  <c r="P3" i="38"/>
  <c r="K3" i="38"/>
  <c r="AJ2" i="38"/>
  <c r="AC2" i="38"/>
  <c r="AB2" i="38"/>
  <c r="AE2" i="38" s="1"/>
  <c r="Z2" i="38"/>
  <c r="U2" i="38"/>
  <c r="P2" i="38"/>
  <c r="K2" i="38"/>
  <c r="B109" i="26" l="1"/>
  <c r="B108" i="26"/>
  <c r="B107" i="26"/>
  <c r="B106" i="26"/>
  <c r="B105" i="26"/>
  <c r="B104" i="26"/>
  <c r="B103" i="26"/>
  <c r="B102" i="26"/>
  <c r="B101" i="26"/>
  <c r="B100" i="26"/>
  <c r="B99" i="26"/>
  <c r="B98" i="26"/>
  <c r="B97" i="26"/>
  <c r="B96" i="26"/>
  <c r="CY94" i="26"/>
  <c r="CX94" i="26"/>
  <c r="CW94" i="26"/>
  <c r="CV94" i="26"/>
  <c r="CU94" i="26"/>
  <c r="CT94" i="26"/>
  <c r="CS94" i="26"/>
  <c r="CR94" i="26"/>
  <c r="CQ94" i="26"/>
  <c r="CP94" i="26"/>
  <c r="CO94" i="26"/>
  <c r="CN94" i="26"/>
  <c r="CM94" i="26"/>
  <c r="CL94" i="26"/>
  <c r="CK94" i="26"/>
  <c r="CJ94" i="26"/>
  <c r="CI94" i="26"/>
  <c r="CH94" i="26"/>
  <c r="CG94" i="26"/>
  <c r="CF94" i="26"/>
  <c r="CE94" i="26"/>
  <c r="CD94" i="26"/>
  <c r="CC94" i="26"/>
  <c r="CB94" i="26"/>
  <c r="CA94" i="26"/>
  <c r="BZ94" i="26"/>
  <c r="BY94" i="26"/>
  <c r="BX94" i="26"/>
  <c r="BW94" i="26"/>
  <c r="BV94" i="26"/>
  <c r="BU94" i="26"/>
  <c r="BT94" i="26"/>
  <c r="BS94" i="26"/>
  <c r="BR94" i="26"/>
  <c r="BQ94" i="26"/>
  <c r="BP94" i="26"/>
  <c r="BO94" i="26"/>
  <c r="BN94" i="26"/>
  <c r="BM94" i="26"/>
  <c r="BL94" i="26"/>
  <c r="BK94" i="26"/>
  <c r="BJ94" i="26"/>
  <c r="BI94" i="26"/>
  <c r="BH94" i="26"/>
  <c r="BG94" i="26"/>
  <c r="BF94" i="26"/>
  <c r="BE94" i="26"/>
  <c r="BD94" i="26"/>
  <c r="BC94" i="26"/>
  <c r="BB94" i="26"/>
  <c r="BA94" i="26"/>
  <c r="AZ94" i="26"/>
  <c r="AY94" i="26"/>
  <c r="AX94" i="26"/>
  <c r="AW94" i="26"/>
  <c r="AV94" i="26"/>
  <c r="AU94" i="26"/>
  <c r="AT94" i="26"/>
  <c r="AS94" i="26"/>
  <c r="AR94" i="26"/>
  <c r="AQ94" i="26"/>
  <c r="AP94" i="26"/>
  <c r="AO94" i="26"/>
  <c r="AN94" i="26"/>
  <c r="AM94" i="26"/>
  <c r="AL94" i="26"/>
  <c r="AK94" i="26"/>
  <c r="AJ94" i="26"/>
  <c r="AI94" i="26"/>
  <c r="AH94" i="26"/>
  <c r="AG94" i="26"/>
  <c r="AF94" i="26"/>
  <c r="AE94" i="26"/>
  <c r="AD94" i="26"/>
  <c r="AC94" i="26"/>
  <c r="AB94" i="26"/>
  <c r="AA94" i="26"/>
  <c r="Z94" i="26"/>
  <c r="Y94" i="26"/>
  <c r="X94" i="26"/>
  <c r="W94" i="26"/>
  <c r="V94" i="26"/>
  <c r="U94" i="26"/>
  <c r="T94" i="26"/>
  <c r="S94" i="26"/>
  <c r="R94" i="26"/>
  <c r="Q94" i="26"/>
  <c r="P94" i="26"/>
  <c r="O94" i="26"/>
  <c r="N94" i="26"/>
  <c r="M94" i="26"/>
  <c r="L94" i="26"/>
  <c r="K94" i="26"/>
  <c r="J94" i="26"/>
  <c r="I94" i="26"/>
  <c r="H94" i="26"/>
  <c r="AU89" i="26"/>
  <c r="BA87" i="26"/>
  <c r="AW87" i="26"/>
  <c r="AS87" i="26"/>
  <c r="AO87" i="26"/>
  <c r="AK87" i="26"/>
  <c r="AG87" i="26"/>
  <c r="CY85" i="26"/>
  <c r="CU85" i="26"/>
  <c r="CQ85" i="26"/>
  <c r="CM85" i="26"/>
  <c r="AY85" i="26"/>
  <c r="AU85" i="26"/>
  <c r="AQ85" i="26"/>
  <c r="AM85" i="26"/>
  <c r="AI85" i="26"/>
  <c r="AE85" i="26"/>
  <c r="CW83" i="26"/>
  <c r="CS83" i="26"/>
  <c r="CO83" i="26"/>
  <c r="BA83" i="26"/>
  <c r="AW83" i="26"/>
  <c r="AS83" i="26"/>
  <c r="AO83" i="26"/>
  <c r="AK83" i="26"/>
  <c r="AG83" i="26"/>
  <c r="AY81" i="26"/>
  <c r="AU81" i="26"/>
  <c r="AQ81" i="26"/>
  <c r="AM81" i="26"/>
  <c r="AI81" i="26"/>
  <c r="AE81" i="26"/>
  <c r="CW79" i="26"/>
  <c r="CS79" i="26"/>
  <c r="CO79" i="26"/>
  <c r="BA79" i="26"/>
  <c r="AW79" i="26"/>
  <c r="AS79" i="26"/>
  <c r="AO79" i="26"/>
  <c r="AK79" i="26"/>
  <c r="AG79" i="26"/>
  <c r="AY77" i="26"/>
  <c r="AU77" i="26"/>
  <c r="AQ77" i="26"/>
  <c r="AM77" i="26"/>
  <c r="AI77" i="26"/>
  <c r="AE77" i="26"/>
  <c r="CW75" i="26"/>
  <c r="CS75" i="26"/>
  <c r="CO75" i="26"/>
  <c r="BA75" i="26"/>
  <c r="AW75" i="26"/>
  <c r="AS75" i="26"/>
  <c r="AO75" i="26"/>
  <c r="AK75" i="26"/>
  <c r="AG75" i="26"/>
  <c r="CY73" i="26"/>
  <c r="CU73" i="26"/>
  <c r="CQ73" i="26"/>
  <c r="CM73" i="26"/>
  <c r="AY73" i="26"/>
  <c r="AU73" i="26"/>
  <c r="AQ73" i="26"/>
  <c r="AM73" i="26"/>
  <c r="AI73" i="26"/>
  <c r="AE73" i="26"/>
  <c r="CW71" i="26"/>
  <c r="CS71" i="26"/>
  <c r="CO71" i="26"/>
  <c r="BA71" i="26"/>
  <c r="AW71" i="26"/>
  <c r="AS71" i="26"/>
  <c r="AO71" i="26"/>
  <c r="AK71" i="26"/>
  <c r="AG71" i="26"/>
  <c r="CY69" i="26"/>
  <c r="CU69" i="26"/>
  <c r="CQ69" i="26"/>
  <c r="CM69" i="26"/>
  <c r="AY69" i="26"/>
  <c r="AU69" i="26"/>
  <c r="AQ69" i="26"/>
  <c r="AM69" i="26"/>
  <c r="AI69" i="26"/>
  <c r="AE69" i="26"/>
  <c r="BA68" i="26"/>
  <c r="AY68" i="26"/>
  <c r="AW68" i="26"/>
  <c r="AU68" i="26"/>
  <c r="AS68" i="26"/>
  <c r="AQ68" i="26"/>
  <c r="AO68" i="26"/>
  <c r="AM68" i="26"/>
  <c r="AK68" i="26"/>
  <c r="AI68" i="26"/>
  <c r="AG68" i="26"/>
  <c r="AE68" i="26"/>
  <c r="CY66" i="26"/>
  <c r="CW66" i="26"/>
  <c r="CU66" i="26"/>
  <c r="CS66" i="26"/>
  <c r="CQ66" i="26"/>
  <c r="CO66" i="26"/>
  <c r="CM66" i="26"/>
  <c r="BA66" i="26"/>
  <c r="AY66" i="26"/>
  <c r="AW66" i="26"/>
  <c r="AU66" i="26"/>
  <c r="AS66" i="26"/>
  <c r="AQ66" i="26"/>
  <c r="AO66" i="26"/>
  <c r="AM66" i="26"/>
  <c r="AK66" i="26"/>
  <c r="AI66" i="26"/>
  <c r="AG66" i="26"/>
  <c r="AE66" i="26"/>
  <c r="CY64" i="26"/>
  <c r="CW64" i="26"/>
  <c r="CU64" i="26"/>
  <c r="CS64" i="26"/>
  <c r="CQ64" i="26"/>
  <c r="CO64" i="26"/>
  <c r="CM64" i="26"/>
  <c r="BA64" i="26"/>
  <c r="AY64" i="26"/>
  <c r="AW64" i="26"/>
  <c r="AU64" i="26"/>
  <c r="AS64" i="26"/>
  <c r="AQ64" i="26"/>
  <c r="AO64" i="26"/>
  <c r="AM64" i="26"/>
  <c r="AK64" i="26"/>
  <c r="AI64" i="26"/>
  <c r="AG64" i="26"/>
  <c r="AE64" i="26"/>
  <c r="CY61" i="26"/>
  <c r="CX61" i="26"/>
  <c r="CW61" i="26"/>
  <c r="CV61" i="26"/>
  <c r="CU61" i="26"/>
  <c r="CT61" i="26"/>
  <c r="CS61" i="26"/>
  <c r="CR61" i="26"/>
  <c r="CQ61" i="26"/>
  <c r="CP61" i="26"/>
  <c r="CO61" i="26"/>
  <c r="CN61" i="26"/>
  <c r="CM61" i="26"/>
  <c r="CL61" i="26"/>
  <c r="CK61" i="26"/>
  <c r="CJ61" i="26"/>
  <c r="CI61" i="26"/>
  <c r="CH61" i="26"/>
  <c r="CG61" i="26"/>
  <c r="CF61" i="26"/>
  <c r="CE61" i="26"/>
  <c r="CD61" i="26"/>
  <c r="CC61" i="26"/>
  <c r="CB61" i="26"/>
  <c r="CA61" i="26"/>
  <c r="BZ61" i="26"/>
  <c r="BY61" i="26"/>
  <c r="BX61" i="26"/>
  <c r="BW61" i="26"/>
  <c r="BV61" i="26"/>
  <c r="BU61" i="26"/>
  <c r="BT61" i="26"/>
  <c r="BS61" i="26"/>
  <c r="BR61" i="26"/>
  <c r="BQ61" i="26"/>
  <c r="BP61" i="26"/>
  <c r="BO61" i="26"/>
  <c r="BN61" i="26"/>
  <c r="BM61" i="26"/>
  <c r="BL61" i="26"/>
  <c r="BK61" i="26"/>
  <c r="BJ61" i="26"/>
  <c r="BI61" i="26"/>
  <c r="BH61" i="26"/>
  <c r="BG61" i="26"/>
  <c r="BF61" i="26"/>
  <c r="BE61" i="26"/>
  <c r="BD61" i="26"/>
  <c r="BC61" i="26"/>
  <c r="BB61" i="26"/>
  <c r="BA61" i="26"/>
  <c r="AZ61" i="26"/>
  <c r="AY61" i="26"/>
  <c r="AX61" i="26"/>
  <c r="AW61" i="26"/>
  <c r="AV61" i="26"/>
  <c r="AU61" i="26"/>
  <c r="AT61" i="26"/>
  <c r="AS61" i="26"/>
  <c r="AR61" i="26"/>
  <c r="AQ61" i="26"/>
  <c r="AP61" i="26"/>
  <c r="AO61" i="26"/>
  <c r="AN61" i="26"/>
  <c r="AM61" i="26"/>
  <c r="AL61" i="26"/>
  <c r="AK61" i="26"/>
  <c r="AJ61" i="26"/>
  <c r="AI61" i="26"/>
  <c r="AH61" i="26"/>
  <c r="AG61" i="26"/>
  <c r="AF61" i="26"/>
  <c r="AE61" i="26"/>
  <c r="AD61" i="26"/>
  <c r="AC61" i="26"/>
  <c r="AB61" i="26"/>
  <c r="AA61" i="26"/>
  <c r="Z61" i="26"/>
  <c r="Y61" i="26"/>
  <c r="X61" i="26"/>
  <c r="W61" i="26"/>
  <c r="V61" i="26"/>
  <c r="U61" i="26"/>
  <c r="T61" i="26"/>
  <c r="S61" i="26"/>
  <c r="R61" i="26"/>
  <c r="Q61" i="26"/>
  <c r="P61" i="26"/>
  <c r="O61" i="26"/>
  <c r="N61" i="26"/>
  <c r="M61" i="26"/>
  <c r="L61" i="26"/>
  <c r="K61" i="26"/>
  <c r="J61" i="26"/>
  <c r="I61" i="26"/>
  <c r="H61" i="26"/>
  <c r="CY60" i="26"/>
  <c r="CX60" i="26"/>
  <c r="CW60" i="26"/>
  <c r="CV60" i="26"/>
  <c r="CU60" i="26"/>
  <c r="CT60" i="26"/>
  <c r="CS60" i="26"/>
  <c r="CR60" i="26"/>
  <c r="CQ60" i="26"/>
  <c r="CP60" i="26"/>
  <c r="CO60" i="26"/>
  <c r="CN60" i="26"/>
  <c r="CM60" i="26"/>
  <c r="CL60" i="26"/>
  <c r="CK60" i="26"/>
  <c r="CJ60" i="26"/>
  <c r="CI60" i="26"/>
  <c r="CH60" i="26"/>
  <c r="CG60" i="26"/>
  <c r="CF60" i="26"/>
  <c r="CE60" i="26"/>
  <c r="CD60" i="26"/>
  <c r="CC60" i="26"/>
  <c r="CB60" i="26"/>
  <c r="CA60" i="26"/>
  <c r="BZ60" i="26"/>
  <c r="BY60" i="26"/>
  <c r="BX60" i="26"/>
  <c r="BW60" i="26"/>
  <c r="BV60" i="26"/>
  <c r="BU60" i="26"/>
  <c r="BT60" i="26"/>
  <c r="BS60" i="26"/>
  <c r="BR60" i="26"/>
  <c r="BQ60" i="26"/>
  <c r="BP60" i="26"/>
  <c r="BO60" i="26"/>
  <c r="BN60" i="26"/>
  <c r="BM60" i="26"/>
  <c r="BL60" i="26"/>
  <c r="BK60" i="26"/>
  <c r="BJ60" i="26"/>
  <c r="BI60" i="26"/>
  <c r="BH60" i="26"/>
  <c r="BG60" i="26"/>
  <c r="BF60" i="26"/>
  <c r="BE60" i="26"/>
  <c r="BD60" i="26"/>
  <c r="BC60" i="26"/>
  <c r="BB60" i="26"/>
  <c r="BA60" i="26"/>
  <c r="AZ60" i="26"/>
  <c r="AY60" i="26"/>
  <c r="AX60" i="26"/>
  <c r="AW60" i="26"/>
  <c r="AV60" i="26"/>
  <c r="AU60" i="26"/>
  <c r="AT60" i="26"/>
  <c r="AS60" i="26"/>
  <c r="AR60" i="26"/>
  <c r="AQ60" i="26"/>
  <c r="AP60" i="26"/>
  <c r="AO60" i="26"/>
  <c r="AN60" i="26"/>
  <c r="AM60" i="26"/>
  <c r="AL60" i="26"/>
  <c r="AK60" i="26"/>
  <c r="AJ60" i="26"/>
  <c r="AI60" i="26"/>
  <c r="AH60" i="26"/>
  <c r="AG60" i="26"/>
  <c r="AF60" i="26"/>
  <c r="AE60" i="26"/>
  <c r="AD60" i="26"/>
  <c r="AB60" i="26"/>
  <c r="T60" i="26"/>
  <c r="L60" i="26"/>
  <c r="CY58" i="26"/>
  <c r="CX58" i="26"/>
  <c r="CW58" i="26"/>
  <c r="CV58" i="26"/>
  <c r="CU58" i="26"/>
  <c r="CT58" i="26"/>
  <c r="CS58" i="26"/>
  <c r="CR58" i="26"/>
  <c r="CQ58" i="26"/>
  <c r="CP58" i="26"/>
  <c r="CO58" i="26"/>
  <c r="CN58" i="26"/>
  <c r="CM58" i="26"/>
  <c r="CL58" i="26"/>
  <c r="CK58" i="26"/>
  <c r="CJ58" i="26"/>
  <c r="CI58" i="26"/>
  <c r="CH58" i="26"/>
  <c r="CG58" i="26"/>
  <c r="CF58" i="26"/>
  <c r="CE58" i="26"/>
  <c r="CD58" i="26"/>
  <c r="CC58" i="26"/>
  <c r="CB58" i="26"/>
  <c r="CA58" i="26"/>
  <c r="BZ58" i="26"/>
  <c r="BX58" i="26"/>
  <c r="BJ58" i="26"/>
  <c r="BE58" i="26"/>
  <c r="BD58" i="26"/>
  <c r="BC58" i="26"/>
  <c r="BB58" i="26"/>
  <c r="BA58" i="26"/>
  <c r="AZ58" i="26"/>
  <c r="AY58" i="26"/>
  <c r="AX58" i="26"/>
  <c r="AW58" i="26"/>
  <c r="AV58" i="26"/>
  <c r="AU58" i="26"/>
  <c r="AT58" i="26"/>
  <c r="AS58" i="26"/>
  <c r="AR58" i="26"/>
  <c r="AQ58" i="26"/>
  <c r="AP58" i="26"/>
  <c r="AO58" i="26"/>
  <c r="AN58" i="26"/>
  <c r="AM58" i="26"/>
  <c r="AL58" i="26"/>
  <c r="AK58" i="26"/>
  <c r="AJ58" i="26"/>
  <c r="AI58" i="26"/>
  <c r="AH58" i="26"/>
  <c r="AG58" i="26"/>
  <c r="AF58" i="26"/>
  <c r="AE58" i="26"/>
  <c r="AD58" i="26"/>
  <c r="AC58" i="26"/>
  <c r="AB58" i="26"/>
  <c r="AA58" i="26"/>
  <c r="Z58" i="26"/>
  <c r="Y58" i="26"/>
  <c r="X58" i="26"/>
  <c r="W58" i="26"/>
  <c r="V58" i="26"/>
  <c r="U58" i="26"/>
  <c r="T58" i="26"/>
  <c r="S58" i="26"/>
  <c r="R58" i="26"/>
  <c r="Q58" i="26"/>
  <c r="P58" i="26"/>
  <c r="O58" i="26"/>
  <c r="N58" i="26"/>
  <c r="M58" i="26"/>
  <c r="L58" i="26"/>
  <c r="K58" i="26"/>
  <c r="J58" i="26"/>
  <c r="I58" i="26"/>
  <c r="H57" i="26"/>
  <c r="B57" i="26"/>
  <c r="B56" i="26"/>
  <c r="H55" i="26"/>
  <c r="B55" i="26"/>
  <c r="H54" i="26"/>
  <c r="B54" i="26"/>
  <c r="B53" i="26"/>
  <c r="H52" i="26"/>
  <c r="B52" i="26"/>
  <c r="B51" i="26"/>
  <c r="H50" i="26"/>
  <c r="B50" i="26"/>
  <c r="H49" i="26"/>
  <c r="B49" i="26"/>
  <c r="H48" i="26"/>
  <c r="B48" i="26"/>
  <c r="BW58" i="26"/>
  <c r="H47" i="26"/>
  <c r="B47" i="26"/>
  <c r="H46" i="26"/>
  <c r="B46" i="26"/>
  <c r="BO58" i="26"/>
  <c r="BG58" i="26"/>
  <c r="B45" i="26"/>
  <c r="H44" i="26"/>
  <c r="B44" i="26"/>
  <c r="I43" i="26"/>
  <c r="I62" i="26" s="1"/>
  <c r="I95" i="26" s="1"/>
  <c r="CY42" i="26"/>
  <c r="CX42" i="26"/>
  <c r="CW42" i="26"/>
  <c r="CV42" i="26"/>
  <c r="CU42" i="26"/>
  <c r="CT42" i="26"/>
  <c r="CS42" i="26"/>
  <c r="CR42" i="26"/>
  <c r="CQ42" i="26"/>
  <c r="CP42" i="26"/>
  <c r="CO42" i="26"/>
  <c r="CN42" i="26"/>
  <c r="CM42" i="26"/>
  <c r="CL42" i="26"/>
  <c r="CK42" i="26"/>
  <c r="CJ42" i="26"/>
  <c r="CI42" i="26"/>
  <c r="CH42" i="26"/>
  <c r="CG42" i="26"/>
  <c r="CF42" i="26"/>
  <c r="CE42" i="26"/>
  <c r="CD42" i="26"/>
  <c r="CC42" i="26"/>
  <c r="CB42" i="26"/>
  <c r="CA42" i="26"/>
  <c r="BZ42" i="26"/>
  <c r="BY42" i="26"/>
  <c r="BX42" i="26"/>
  <c r="BW42" i="26"/>
  <c r="BV42" i="26"/>
  <c r="BU42" i="26"/>
  <c r="BT42" i="26"/>
  <c r="BS42" i="26"/>
  <c r="BR42" i="26"/>
  <c r="BQ42" i="26"/>
  <c r="BP42" i="26"/>
  <c r="BO42" i="26"/>
  <c r="BN42" i="26"/>
  <c r="BM42" i="26"/>
  <c r="BL42" i="26"/>
  <c r="BK42" i="26"/>
  <c r="BJ42" i="26"/>
  <c r="BI42" i="26"/>
  <c r="BH42" i="26"/>
  <c r="BG42" i="26"/>
  <c r="BF42" i="26"/>
  <c r="BE42" i="26"/>
  <c r="BD42" i="26"/>
  <c r="BC42" i="26"/>
  <c r="BB42" i="26"/>
  <c r="BA42" i="26"/>
  <c r="AZ42" i="26"/>
  <c r="AY42" i="26"/>
  <c r="AX42" i="26"/>
  <c r="AW42" i="26"/>
  <c r="AV42" i="26"/>
  <c r="AU42" i="26"/>
  <c r="AT42" i="26"/>
  <c r="AS42" i="26"/>
  <c r="AR42" i="26"/>
  <c r="AQ42" i="26"/>
  <c r="AP42" i="26"/>
  <c r="AO42" i="26"/>
  <c r="AN42" i="26"/>
  <c r="AM42" i="26"/>
  <c r="AL42" i="26"/>
  <c r="AK42" i="26"/>
  <c r="AJ42" i="26"/>
  <c r="AI42" i="26"/>
  <c r="AH42" i="26"/>
  <c r="AG42" i="26"/>
  <c r="AF42" i="26"/>
  <c r="AE42" i="26"/>
  <c r="AD42" i="26"/>
  <c r="AC42" i="26"/>
  <c r="AB42" i="26"/>
  <c r="AA42" i="26"/>
  <c r="Z42" i="26"/>
  <c r="Y42" i="26"/>
  <c r="X42" i="26"/>
  <c r="W42" i="26"/>
  <c r="V42" i="26"/>
  <c r="U42" i="26"/>
  <c r="T42" i="26"/>
  <c r="S42" i="26"/>
  <c r="R42" i="26"/>
  <c r="Q42" i="26"/>
  <c r="P42" i="26"/>
  <c r="O42" i="26"/>
  <c r="N42" i="26"/>
  <c r="M42" i="26"/>
  <c r="L42" i="26"/>
  <c r="K42" i="26"/>
  <c r="J42" i="26"/>
  <c r="I42" i="26"/>
  <c r="H42" i="26"/>
  <c r="AY39" i="26"/>
  <c r="AY91" i="26" s="1"/>
  <c r="AW39" i="26"/>
  <c r="AW91" i="26" s="1"/>
  <c r="AU39" i="26"/>
  <c r="AU91" i="26" s="1"/>
  <c r="AS39" i="26"/>
  <c r="AS91" i="26" s="1"/>
  <c r="AQ39" i="26"/>
  <c r="AQ91" i="26" s="1"/>
  <c r="BA38" i="26"/>
  <c r="BA90" i="26" s="1"/>
  <c r="AZ38" i="26"/>
  <c r="AZ90" i="26" s="1"/>
  <c r="AY38" i="26"/>
  <c r="AY90" i="26" s="1"/>
  <c r="AX38" i="26"/>
  <c r="AX39" i="26" s="1"/>
  <c r="AX91" i="26" s="1"/>
  <c r="AW38" i="26"/>
  <c r="AW90" i="26" s="1"/>
  <c r="AV38" i="26"/>
  <c r="AV90" i="26" s="1"/>
  <c r="AU38" i="26"/>
  <c r="AU90" i="26" s="1"/>
  <c r="AT38" i="26"/>
  <c r="AT90" i="26" s="1"/>
  <c r="AS38" i="26"/>
  <c r="AS90" i="26" s="1"/>
  <c r="AR38" i="26"/>
  <c r="AR90" i="26" s="1"/>
  <c r="AQ38" i="26"/>
  <c r="AQ90" i="26" s="1"/>
  <c r="AP38" i="26"/>
  <c r="AP39" i="26" s="1"/>
  <c r="AP91" i="26" s="1"/>
  <c r="CY37" i="26"/>
  <c r="CY89" i="26" s="1"/>
  <c r="CX37" i="26"/>
  <c r="CW37" i="26"/>
  <c r="CW89" i="26" s="1"/>
  <c r="CV37" i="26"/>
  <c r="CU37" i="26"/>
  <c r="CU89" i="26" s="1"/>
  <c r="CT37" i="26"/>
  <c r="CS37" i="26"/>
  <c r="CS89" i="26" s="1"/>
  <c r="CR37" i="26"/>
  <c r="CQ37" i="26"/>
  <c r="CQ89" i="26" s="1"/>
  <c r="CP37" i="26"/>
  <c r="CO37" i="26"/>
  <c r="CO89" i="26" s="1"/>
  <c r="CN37" i="26"/>
  <c r="CM37" i="26"/>
  <c r="CM89" i="26" s="1"/>
  <c r="CL37" i="26"/>
  <c r="CK37" i="26"/>
  <c r="CJ37" i="26"/>
  <c r="CI37" i="26"/>
  <c r="CH37" i="26"/>
  <c r="CG37" i="26"/>
  <c r="CF37" i="26"/>
  <c r="CE37" i="26"/>
  <c r="CD37" i="26"/>
  <c r="CC37" i="26"/>
  <c r="CB37" i="26"/>
  <c r="CA37" i="26"/>
  <c r="BZ37" i="26"/>
  <c r="BY37" i="26"/>
  <c r="BX37" i="26"/>
  <c r="BW37" i="26"/>
  <c r="BV37" i="26"/>
  <c r="BU37" i="26"/>
  <c r="BT37" i="26"/>
  <c r="BS37" i="26"/>
  <c r="BR37" i="26"/>
  <c r="BQ37" i="26"/>
  <c r="BP37" i="26"/>
  <c r="BO37" i="26"/>
  <c r="BN37" i="26"/>
  <c r="BM37" i="26"/>
  <c r="BL37" i="26"/>
  <c r="BK37" i="26"/>
  <c r="BJ37" i="26"/>
  <c r="BI37" i="26"/>
  <c r="BH37" i="26"/>
  <c r="BG37" i="26"/>
  <c r="BF37" i="26"/>
  <c r="BE37" i="26"/>
  <c r="BD37" i="26"/>
  <c r="BC37" i="26"/>
  <c r="BB37" i="26"/>
  <c r="AO37" i="26"/>
  <c r="AO89" i="26" s="1"/>
  <c r="AN37" i="26"/>
  <c r="AM37" i="26"/>
  <c r="AM89" i="26" s="1"/>
  <c r="AL37" i="26"/>
  <c r="AK37" i="26"/>
  <c r="AK89" i="26" s="1"/>
  <c r="AJ37" i="26"/>
  <c r="AI37" i="26"/>
  <c r="AI89" i="26" s="1"/>
  <c r="AH37" i="26"/>
  <c r="AG37" i="26"/>
  <c r="AG89" i="26" s="1"/>
  <c r="AF37" i="26"/>
  <c r="AE37" i="26"/>
  <c r="AE89" i="26" s="1"/>
  <c r="AD37" i="26"/>
  <c r="AC37" i="26"/>
  <c r="AB37" i="26"/>
  <c r="AA37" i="26"/>
  <c r="Z37" i="26"/>
  <c r="Y37" i="26"/>
  <c r="X37" i="26"/>
  <c r="W37" i="26"/>
  <c r="V37" i="26"/>
  <c r="U37" i="26"/>
  <c r="T37" i="26"/>
  <c r="S37" i="26"/>
  <c r="R37" i="26"/>
  <c r="Q37" i="26"/>
  <c r="P37" i="26"/>
  <c r="O37" i="26"/>
  <c r="N37" i="26"/>
  <c r="M37" i="26"/>
  <c r="L37" i="26"/>
  <c r="K37" i="26"/>
  <c r="J37" i="26"/>
  <c r="I37" i="26"/>
  <c r="CY36" i="26"/>
  <c r="CY88" i="26" s="1"/>
  <c r="CX36" i="26"/>
  <c r="CX88" i="26" s="1"/>
  <c r="CW36" i="26"/>
  <c r="CW88" i="26" s="1"/>
  <c r="CV36" i="26"/>
  <c r="CV88" i="26" s="1"/>
  <c r="CU36" i="26"/>
  <c r="CU88" i="26" s="1"/>
  <c r="CT36" i="26"/>
  <c r="CT88" i="26" s="1"/>
  <c r="CS36" i="26"/>
  <c r="CS88" i="26" s="1"/>
  <c r="CR36" i="26"/>
  <c r="CR88" i="26" s="1"/>
  <c r="CQ36" i="26"/>
  <c r="CQ88" i="26" s="1"/>
  <c r="CP36" i="26"/>
  <c r="CP88" i="26" s="1"/>
  <c r="CO36" i="26"/>
  <c r="CO88" i="26" s="1"/>
  <c r="CN36" i="26"/>
  <c r="CN88" i="26" s="1"/>
  <c r="CM36" i="26"/>
  <c r="CM88" i="26" s="1"/>
  <c r="CL36" i="26"/>
  <c r="CL88" i="26" s="1"/>
  <c r="CK36" i="26"/>
  <c r="CK88" i="26" s="1"/>
  <c r="CJ36" i="26"/>
  <c r="CJ88" i="26" s="1"/>
  <c r="CI36" i="26"/>
  <c r="CI88" i="26" s="1"/>
  <c r="CH36" i="26"/>
  <c r="CH88" i="26" s="1"/>
  <c r="CG36" i="26"/>
  <c r="CG88" i="26" s="1"/>
  <c r="CF36" i="26"/>
  <c r="CF88" i="26" s="1"/>
  <c r="CE36" i="26"/>
  <c r="CE88" i="26" s="1"/>
  <c r="CD36" i="26"/>
  <c r="CD88" i="26" s="1"/>
  <c r="CC36" i="26"/>
  <c r="CC88" i="26" s="1"/>
  <c r="CB36" i="26"/>
  <c r="CB88" i="26" s="1"/>
  <c r="CA36" i="26"/>
  <c r="CA88" i="26" s="1"/>
  <c r="BZ36" i="26"/>
  <c r="BZ88" i="26" s="1"/>
  <c r="BY36" i="26"/>
  <c r="BY88" i="26" s="1"/>
  <c r="BX36" i="26"/>
  <c r="BX88" i="26" s="1"/>
  <c r="BW36" i="26"/>
  <c r="BW88" i="26" s="1"/>
  <c r="BV36" i="26"/>
  <c r="BV88" i="26" s="1"/>
  <c r="BU36" i="26"/>
  <c r="BU88" i="26" s="1"/>
  <c r="BT36" i="26"/>
  <c r="BT88" i="26" s="1"/>
  <c r="BS36" i="26"/>
  <c r="BS88" i="26" s="1"/>
  <c r="BR36" i="26"/>
  <c r="BR88" i="26" s="1"/>
  <c r="BQ36" i="26"/>
  <c r="BQ88" i="26" s="1"/>
  <c r="BP36" i="26"/>
  <c r="BP88" i="26" s="1"/>
  <c r="BO36" i="26"/>
  <c r="BO88" i="26" s="1"/>
  <c r="BN36" i="26"/>
  <c r="BN88" i="26" s="1"/>
  <c r="BM36" i="26"/>
  <c r="BM88" i="26" s="1"/>
  <c r="BL36" i="26"/>
  <c r="BL88" i="26" s="1"/>
  <c r="BK36" i="26"/>
  <c r="BK88" i="26" s="1"/>
  <c r="BJ36" i="26"/>
  <c r="BJ88" i="26" s="1"/>
  <c r="BI36" i="26"/>
  <c r="BI88" i="26" s="1"/>
  <c r="BH36" i="26"/>
  <c r="BH88" i="26" s="1"/>
  <c r="BG36" i="26"/>
  <c r="BG88" i="26" s="1"/>
  <c r="BF36" i="26"/>
  <c r="BF88" i="26" s="1"/>
  <c r="BE36" i="26"/>
  <c r="BE88" i="26" s="1"/>
  <c r="BD36" i="26"/>
  <c r="BD88" i="26" s="1"/>
  <c r="BC36" i="26"/>
  <c r="BC88" i="26" s="1"/>
  <c r="BB36" i="26"/>
  <c r="BB88" i="26" s="1"/>
  <c r="AO36" i="26"/>
  <c r="AO88" i="26" s="1"/>
  <c r="AN36" i="26"/>
  <c r="AN88" i="26" s="1"/>
  <c r="AM36" i="26"/>
  <c r="AM88" i="26" s="1"/>
  <c r="AL36" i="26"/>
  <c r="AL88" i="26" s="1"/>
  <c r="AJ36" i="26"/>
  <c r="AI36" i="26"/>
  <c r="AI88" i="26" s="1"/>
  <c r="AG36" i="26"/>
  <c r="AG88" i="26" s="1"/>
  <c r="AF36" i="26"/>
  <c r="AF88" i="26" s="1"/>
  <c r="AE36" i="26"/>
  <c r="AE88" i="26" s="1"/>
  <c r="AD36" i="26"/>
  <c r="AD88" i="26" s="1"/>
  <c r="AC36" i="26"/>
  <c r="AB36" i="26"/>
  <c r="AB88" i="26" s="1"/>
  <c r="AA36" i="26"/>
  <c r="Z36" i="26"/>
  <c r="Y36" i="26"/>
  <c r="X36" i="26"/>
  <c r="W36" i="26"/>
  <c r="V36" i="26"/>
  <c r="U36" i="26"/>
  <c r="T36" i="26"/>
  <c r="T88" i="26" s="1"/>
  <c r="S36" i="26"/>
  <c r="R36" i="26"/>
  <c r="Q36" i="26"/>
  <c r="P36" i="26"/>
  <c r="O36" i="26"/>
  <c r="N36" i="26"/>
  <c r="M36" i="26"/>
  <c r="L36" i="26"/>
  <c r="L88" i="26" s="1"/>
  <c r="K36" i="26"/>
  <c r="J36" i="26"/>
  <c r="I36" i="26"/>
  <c r="CY35" i="26"/>
  <c r="CY87" i="26" s="1"/>
  <c r="CX35" i="26"/>
  <c r="CW35" i="26"/>
  <c r="CW87" i="26" s="1"/>
  <c r="CV35" i="26"/>
  <c r="CU35" i="26"/>
  <c r="CU87" i="26" s="1"/>
  <c r="CT35" i="26"/>
  <c r="CS35" i="26"/>
  <c r="CS87" i="26" s="1"/>
  <c r="CR35" i="26"/>
  <c r="CQ35" i="26"/>
  <c r="CQ87" i="26" s="1"/>
  <c r="CP35" i="26"/>
  <c r="CO35" i="26"/>
  <c r="CO87" i="26" s="1"/>
  <c r="CN35" i="26"/>
  <c r="CM35" i="26"/>
  <c r="CM87" i="26" s="1"/>
  <c r="CL35" i="26"/>
  <c r="CK35" i="26"/>
  <c r="CJ35" i="26"/>
  <c r="CI35" i="26"/>
  <c r="CH35" i="26"/>
  <c r="CG35" i="26"/>
  <c r="CF35" i="26"/>
  <c r="CE35" i="26"/>
  <c r="CD35" i="26"/>
  <c r="CC35" i="26"/>
  <c r="CB35" i="26"/>
  <c r="CA35" i="26"/>
  <c r="BZ35" i="26"/>
  <c r="BY35" i="26"/>
  <c r="BX35" i="26"/>
  <c r="BW35" i="26"/>
  <c r="BV35" i="26"/>
  <c r="BU35" i="26"/>
  <c r="BT35" i="26"/>
  <c r="BS35" i="26"/>
  <c r="BR35" i="26"/>
  <c r="BQ35" i="26"/>
  <c r="BO35" i="26"/>
  <c r="BO87" i="26" s="1"/>
  <c r="BM35" i="26"/>
  <c r="BK35" i="26"/>
  <c r="BK87" i="26" s="1"/>
  <c r="BJ35" i="26"/>
  <c r="BI35" i="26"/>
  <c r="BI87" i="26" s="1"/>
  <c r="BF35" i="26"/>
  <c r="BE35" i="26"/>
  <c r="BE87" i="26" s="1"/>
  <c r="BD35" i="26"/>
  <c r="BC35" i="26"/>
  <c r="BC87" i="26" s="1"/>
  <c r="BB35" i="26"/>
  <c r="CY34" i="26"/>
  <c r="CY86" i="26" s="1"/>
  <c r="CX34" i="26"/>
  <c r="CW34" i="26"/>
  <c r="CW86" i="26" s="1"/>
  <c r="CV34" i="26"/>
  <c r="CV86" i="26" s="1"/>
  <c r="CU34" i="26"/>
  <c r="CU86" i="26" s="1"/>
  <c r="CT34" i="26"/>
  <c r="CS34" i="26"/>
  <c r="CS86" i="26" s="1"/>
  <c r="CR34" i="26"/>
  <c r="CR86" i="26" s="1"/>
  <c r="CQ34" i="26"/>
  <c r="CQ86" i="26" s="1"/>
  <c r="CP34" i="26"/>
  <c r="CO34" i="26"/>
  <c r="CO86" i="26" s="1"/>
  <c r="CN34" i="26"/>
  <c r="CN86" i="26" s="1"/>
  <c r="CM34" i="26"/>
  <c r="CM86" i="26" s="1"/>
  <c r="CL34" i="26"/>
  <c r="CK34" i="26"/>
  <c r="CK86" i="26" s="1"/>
  <c r="CJ34" i="26"/>
  <c r="CJ86" i="26" s="1"/>
  <c r="CI34" i="26"/>
  <c r="CI86" i="26" s="1"/>
  <c r="CH34" i="26"/>
  <c r="CG34" i="26"/>
  <c r="CG86" i="26" s="1"/>
  <c r="CF34" i="26"/>
  <c r="CF86" i="26" s="1"/>
  <c r="CE34" i="26"/>
  <c r="CE86" i="26" s="1"/>
  <c r="CD34" i="26"/>
  <c r="CC34" i="26"/>
  <c r="CC86" i="26" s="1"/>
  <c r="CB34" i="26"/>
  <c r="CB86" i="26" s="1"/>
  <c r="CA34" i="26"/>
  <c r="CA86" i="26" s="1"/>
  <c r="BZ34" i="26"/>
  <c r="BY34" i="26"/>
  <c r="BY86" i="26" s="1"/>
  <c r="BX34" i="26"/>
  <c r="BX86" i="26" s="1"/>
  <c r="BW34" i="26"/>
  <c r="BW86" i="26" s="1"/>
  <c r="BV34" i="26"/>
  <c r="BU34" i="26"/>
  <c r="BU86" i="26" s="1"/>
  <c r="BT34" i="26"/>
  <c r="BT86" i="26" s="1"/>
  <c r="BS34" i="26"/>
  <c r="BS86" i="26" s="1"/>
  <c r="BR34" i="26"/>
  <c r="BQ34" i="26"/>
  <c r="BQ86" i="26" s="1"/>
  <c r="BP34" i="26"/>
  <c r="BP86" i="26" s="1"/>
  <c r="BO34" i="26"/>
  <c r="BO86" i="26" s="1"/>
  <c r="BN34" i="26"/>
  <c r="BM34" i="26"/>
  <c r="BM86" i="26" s="1"/>
  <c r="BL34" i="26"/>
  <c r="BL86" i="26" s="1"/>
  <c r="BK34" i="26"/>
  <c r="BK86" i="26" s="1"/>
  <c r="BJ34" i="26"/>
  <c r="BI34" i="26"/>
  <c r="BI86" i="26" s="1"/>
  <c r="BH34" i="26"/>
  <c r="BH86" i="26" s="1"/>
  <c r="BG34" i="26"/>
  <c r="BG86" i="26" s="1"/>
  <c r="BF34" i="26"/>
  <c r="BE34" i="26"/>
  <c r="BE86" i="26" s="1"/>
  <c r="BD34" i="26"/>
  <c r="BD86" i="26" s="1"/>
  <c r="BC34" i="26"/>
  <c r="BC86" i="26" s="1"/>
  <c r="BB34" i="26"/>
  <c r="AO34" i="26"/>
  <c r="AO86" i="26" s="1"/>
  <c r="AN34" i="26"/>
  <c r="AN86" i="26" s="1"/>
  <c r="AM34" i="26"/>
  <c r="AM86" i="26" s="1"/>
  <c r="AL34" i="26"/>
  <c r="AK34" i="26"/>
  <c r="AK86" i="26" s="1"/>
  <c r="AJ34" i="26"/>
  <c r="AJ86" i="26" s="1"/>
  <c r="AI34" i="26"/>
  <c r="AI86" i="26" s="1"/>
  <c r="AH34" i="26"/>
  <c r="AG34" i="26"/>
  <c r="AG86" i="26" s="1"/>
  <c r="AF34" i="26"/>
  <c r="AF86" i="26" s="1"/>
  <c r="AE34" i="26"/>
  <c r="AE86" i="26" s="1"/>
  <c r="AD34" i="26"/>
  <c r="AC34" i="26"/>
  <c r="AB34" i="26"/>
  <c r="AB86" i="26" s="1"/>
  <c r="AA34" i="26"/>
  <c r="Z34" i="26"/>
  <c r="Y34" i="26"/>
  <c r="X34" i="26"/>
  <c r="W34" i="26"/>
  <c r="V34" i="26"/>
  <c r="U34" i="26"/>
  <c r="T34" i="26"/>
  <c r="T86" i="26" s="1"/>
  <c r="S34" i="26"/>
  <c r="R34" i="26"/>
  <c r="Q34" i="26"/>
  <c r="P34" i="26"/>
  <c r="O34" i="26"/>
  <c r="N34" i="26"/>
  <c r="M34" i="26"/>
  <c r="L34" i="26"/>
  <c r="L86" i="26" s="1"/>
  <c r="K34" i="26"/>
  <c r="J34" i="26"/>
  <c r="I34" i="26"/>
  <c r="CY33" i="26"/>
  <c r="CX33" i="26"/>
  <c r="CX85" i="26" s="1"/>
  <c r="CW33" i="26"/>
  <c r="CW85" i="26" s="1"/>
  <c r="CV33" i="26"/>
  <c r="CV85" i="26" s="1"/>
  <c r="CU33" i="26"/>
  <c r="CT33" i="26"/>
  <c r="CT85" i="26" s="1"/>
  <c r="CS33" i="26"/>
  <c r="CS85" i="26" s="1"/>
  <c r="CR33" i="26"/>
  <c r="CR85" i="26" s="1"/>
  <c r="CQ33" i="26"/>
  <c r="CP33" i="26"/>
  <c r="CP85" i="26" s="1"/>
  <c r="CO33" i="26"/>
  <c r="CO85" i="26" s="1"/>
  <c r="CN33" i="26"/>
  <c r="CN85" i="26" s="1"/>
  <c r="CM33" i="26"/>
  <c r="CL33" i="26"/>
  <c r="CL85" i="26" s="1"/>
  <c r="CK33" i="26"/>
  <c r="CJ33" i="26"/>
  <c r="CJ85" i="26" s="1"/>
  <c r="CI33" i="26"/>
  <c r="CH33" i="26"/>
  <c r="CH85" i="26" s="1"/>
  <c r="CG33" i="26"/>
  <c r="CF33" i="26"/>
  <c r="CF85" i="26" s="1"/>
  <c r="CE33" i="26"/>
  <c r="CD33" i="26"/>
  <c r="CD85" i="26" s="1"/>
  <c r="CC33" i="26"/>
  <c r="CB33" i="26"/>
  <c r="CB85" i="26" s="1"/>
  <c r="CA33" i="26"/>
  <c r="BZ33" i="26"/>
  <c r="BZ85" i="26" s="1"/>
  <c r="BY33" i="26"/>
  <c r="BX33" i="26"/>
  <c r="BX85" i="26" s="1"/>
  <c r="BP33" i="26"/>
  <c r="BP85" i="26" s="1"/>
  <c r="BN33" i="26"/>
  <c r="BN85" i="26" s="1"/>
  <c r="BL33" i="26"/>
  <c r="BL85" i="26" s="1"/>
  <c r="BK33" i="26"/>
  <c r="BK85" i="26" s="1"/>
  <c r="BJ33" i="26"/>
  <c r="BJ85" i="26" s="1"/>
  <c r="BI33" i="26"/>
  <c r="BI85" i="26" s="1"/>
  <c r="BF33" i="26"/>
  <c r="BF85" i="26" s="1"/>
  <c r="BE33" i="26"/>
  <c r="BE85" i="26" s="1"/>
  <c r="BD33" i="26"/>
  <c r="BD85" i="26" s="1"/>
  <c r="BC33" i="26"/>
  <c r="BB33" i="26"/>
  <c r="BB85" i="26" s="1"/>
  <c r="CY32" i="26"/>
  <c r="CY84" i="26" s="1"/>
  <c r="CX32" i="26"/>
  <c r="CX84" i="26" s="1"/>
  <c r="CW32" i="26"/>
  <c r="CW84" i="26" s="1"/>
  <c r="CV32" i="26"/>
  <c r="CV84" i="26" s="1"/>
  <c r="CU32" i="26"/>
  <c r="CU84" i="26" s="1"/>
  <c r="CT32" i="26"/>
  <c r="CT84" i="26" s="1"/>
  <c r="CS32" i="26"/>
  <c r="CS84" i="26" s="1"/>
  <c r="CR32" i="26"/>
  <c r="CR84" i="26" s="1"/>
  <c r="CQ32" i="26"/>
  <c r="CQ84" i="26" s="1"/>
  <c r="CP32" i="26"/>
  <c r="CP84" i="26" s="1"/>
  <c r="CO32" i="26"/>
  <c r="CO84" i="26" s="1"/>
  <c r="CN32" i="26"/>
  <c r="CN84" i="26" s="1"/>
  <c r="CM32" i="26"/>
  <c r="CM84" i="26" s="1"/>
  <c r="CL32" i="26"/>
  <c r="CL84" i="26" s="1"/>
  <c r="CK32" i="26"/>
  <c r="CK84" i="26" s="1"/>
  <c r="CJ32" i="26"/>
  <c r="CJ84" i="26" s="1"/>
  <c r="CI32" i="26"/>
  <c r="CI84" i="26" s="1"/>
  <c r="CH32" i="26"/>
  <c r="CH84" i="26" s="1"/>
  <c r="CG32" i="26"/>
  <c r="CG84" i="26" s="1"/>
  <c r="CF32" i="26"/>
  <c r="CF84" i="26" s="1"/>
  <c r="CE32" i="26"/>
  <c r="CE84" i="26" s="1"/>
  <c r="CD32" i="26"/>
  <c r="CD84" i="26" s="1"/>
  <c r="CC32" i="26"/>
  <c r="CC84" i="26" s="1"/>
  <c r="CB32" i="26"/>
  <c r="CB84" i="26" s="1"/>
  <c r="CA32" i="26"/>
  <c r="CA84" i="26" s="1"/>
  <c r="BZ32" i="26"/>
  <c r="BZ84" i="26" s="1"/>
  <c r="BY32" i="26"/>
  <c r="BY84" i="26" s="1"/>
  <c r="BX32" i="26"/>
  <c r="BX84" i="26" s="1"/>
  <c r="BW32" i="26"/>
  <c r="BW84" i="26" s="1"/>
  <c r="BV32" i="26"/>
  <c r="BV84" i="26" s="1"/>
  <c r="BU32" i="26"/>
  <c r="BU84" i="26" s="1"/>
  <c r="BT32" i="26"/>
  <c r="BT84" i="26" s="1"/>
  <c r="BS32" i="26"/>
  <c r="BS84" i="26" s="1"/>
  <c r="BR32" i="26"/>
  <c r="BR84" i="26" s="1"/>
  <c r="BQ32" i="26"/>
  <c r="BQ84" i="26" s="1"/>
  <c r="BP32" i="26"/>
  <c r="BP84" i="26" s="1"/>
  <c r="BO32" i="26"/>
  <c r="BO84" i="26" s="1"/>
  <c r="BN32" i="26"/>
  <c r="BN84" i="26" s="1"/>
  <c r="BM32" i="26"/>
  <c r="BM84" i="26" s="1"/>
  <c r="BL32" i="26"/>
  <c r="BL84" i="26" s="1"/>
  <c r="BK32" i="26"/>
  <c r="BK84" i="26" s="1"/>
  <c r="BI32" i="26"/>
  <c r="BH32" i="26"/>
  <c r="BH84" i="26" s="1"/>
  <c r="BG32" i="26"/>
  <c r="BF32" i="26"/>
  <c r="BF84" i="26" s="1"/>
  <c r="BE32" i="26"/>
  <c r="BD32" i="26"/>
  <c r="BD84" i="26" s="1"/>
  <c r="BC32" i="26"/>
  <c r="BB32" i="26"/>
  <c r="CY31" i="26"/>
  <c r="CY83" i="26" s="1"/>
  <c r="CX31" i="26"/>
  <c r="CX83" i="26" s="1"/>
  <c r="CW31" i="26"/>
  <c r="CV31" i="26"/>
  <c r="CV83" i="26" s="1"/>
  <c r="CU31" i="26"/>
  <c r="CU83" i="26" s="1"/>
  <c r="CT31" i="26"/>
  <c r="CT83" i="26" s="1"/>
  <c r="CS31" i="26"/>
  <c r="CR31" i="26"/>
  <c r="CR83" i="26" s="1"/>
  <c r="CQ31" i="26"/>
  <c r="CQ83" i="26" s="1"/>
  <c r="CP31" i="26"/>
  <c r="CP83" i="26" s="1"/>
  <c r="CO31" i="26"/>
  <c r="CN31" i="26"/>
  <c r="CN83" i="26" s="1"/>
  <c r="CM31" i="26"/>
  <c r="CM83" i="26" s="1"/>
  <c r="CL31" i="26"/>
  <c r="CL83" i="26" s="1"/>
  <c r="CK31" i="26"/>
  <c r="CJ31" i="26"/>
  <c r="CJ83" i="26" s="1"/>
  <c r="CI31" i="26"/>
  <c r="CH31" i="26"/>
  <c r="CH83" i="26" s="1"/>
  <c r="CG31" i="26"/>
  <c r="CF31" i="26"/>
  <c r="CF83" i="26" s="1"/>
  <c r="CE31" i="26"/>
  <c r="CD31" i="26"/>
  <c r="CD83" i="26" s="1"/>
  <c r="CC31" i="26"/>
  <c r="CB31" i="26"/>
  <c r="CB83" i="26" s="1"/>
  <c r="CA31" i="26"/>
  <c r="BZ31" i="26"/>
  <c r="BZ83" i="26" s="1"/>
  <c r="BX31" i="26"/>
  <c r="BX83" i="26" s="1"/>
  <c r="BV31" i="26"/>
  <c r="BV83" i="26" s="1"/>
  <c r="BT31" i="26"/>
  <c r="BT83" i="26" s="1"/>
  <c r="BR31" i="26"/>
  <c r="BR83" i="26" s="1"/>
  <c r="BP31" i="26"/>
  <c r="BP83" i="26" s="1"/>
  <c r="BN31" i="26"/>
  <c r="BN83" i="26" s="1"/>
  <c r="BL31" i="26"/>
  <c r="BL83" i="26" s="1"/>
  <c r="BK31" i="26"/>
  <c r="BK83" i="26" s="1"/>
  <c r="BJ31" i="26"/>
  <c r="BJ83" i="26" s="1"/>
  <c r="BI31" i="26"/>
  <c r="BI83" i="26" s="1"/>
  <c r="BH31" i="26"/>
  <c r="BH83" i="26" s="1"/>
  <c r="BF31" i="26"/>
  <c r="BF83" i="26" s="1"/>
  <c r="BE31" i="26"/>
  <c r="BD31" i="26"/>
  <c r="BD83" i="26" s="1"/>
  <c r="BC31" i="26"/>
  <c r="BB31" i="26"/>
  <c r="CY30" i="26"/>
  <c r="CY82" i="26" s="1"/>
  <c r="CX30" i="26"/>
  <c r="CX82" i="26" s="1"/>
  <c r="CW30" i="26"/>
  <c r="CW82" i="26" s="1"/>
  <c r="CV30" i="26"/>
  <c r="CV82" i="26" s="1"/>
  <c r="CU30" i="26"/>
  <c r="CU82" i="26" s="1"/>
  <c r="CT30" i="26"/>
  <c r="CT82" i="26" s="1"/>
  <c r="CS30" i="26"/>
  <c r="CS82" i="26" s="1"/>
  <c r="CR30" i="26"/>
  <c r="CR82" i="26" s="1"/>
  <c r="CQ30" i="26"/>
  <c r="CQ82" i="26" s="1"/>
  <c r="CP30" i="26"/>
  <c r="CP82" i="26" s="1"/>
  <c r="CO30" i="26"/>
  <c r="CO82" i="26" s="1"/>
  <c r="CN30" i="26"/>
  <c r="CN82" i="26" s="1"/>
  <c r="CM30" i="26"/>
  <c r="CM82" i="26" s="1"/>
  <c r="CL30" i="26"/>
  <c r="CL82" i="26" s="1"/>
  <c r="CK30" i="26"/>
  <c r="CJ30" i="26"/>
  <c r="CJ82" i="26" s="1"/>
  <c r="CI30" i="26"/>
  <c r="CH30" i="26"/>
  <c r="CH82" i="26" s="1"/>
  <c r="CG30" i="26"/>
  <c r="CF30" i="26"/>
  <c r="CF82" i="26" s="1"/>
  <c r="CE30" i="26"/>
  <c r="CD30" i="26"/>
  <c r="CD82" i="26" s="1"/>
  <c r="CC30" i="26"/>
  <c r="CB30" i="26"/>
  <c r="CB82" i="26" s="1"/>
  <c r="CA30" i="26"/>
  <c r="BZ30" i="26"/>
  <c r="BZ82" i="26" s="1"/>
  <c r="BY30" i="26"/>
  <c r="BX30" i="26"/>
  <c r="BX82" i="26" s="1"/>
  <c r="BW30" i="26"/>
  <c r="BV30" i="26"/>
  <c r="BV82" i="26" s="1"/>
  <c r="BU30" i="26"/>
  <c r="BT30" i="26"/>
  <c r="BT82" i="26" s="1"/>
  <c r="BS30" i="26"/>
  <c r="BR30" i="26"/>
  <c r="BR82" i="26" s="1"/>
  <c r="BQ30" i="26"/>
  <c r="BP30" i="26"/>
  <c r="BP82" i="26" s="1"/>
  <c r="BN30" i="26"/>
  <c r="BN82" i="26" s="1"/>
  <c r="BM30" i="26"/>
  <c r="BM82" i="26" s="1"/>
  <c r="BL30" i="26"/>
  <c r="BL82" i="26" s="1"/>
  <c r="BK30" i="26"/>
  <c r="BK82" i="26" s="1"/>
  <c r="BI30" i="26"/>
  <c r="BH30" i="26"/>
  <c r="BH82" i="26" s="1"/>
  <c r="BF30" i="26"/>
  <c r="BF82" i="26" s="1"/>
  <c r="BE30" i="26"/>
  <c r="BE82" i="26" s="1"/>
  <c r="BD30" i="26"/>
  <c r="BD82" i="26" s="1"/>
  <c r="BC30" i="26"/>
  <c r="BC82" i="26" s="1"/>
  <c r="BB30" i="26"/>
  <c r="BB82" i="26" s="1"/>
  <c r="AO30" i="26"/>
  <c r="AO82" i="26" s="1"/>
  <c r="AN30" i="26"/>
  <c r="AN82" i="26" s="1"/>
  <c r="AM30" i="26"/>
  <c r="AM82" i="26" s="1"/>
  <c r="AL30" i="26"/>
  <c r="AL82" i="26" s="1"/>
  <c r="AK30" i="26"/>
  <c r="AK82" i="26" s="1"/>
  <c r="AJ30" i="26"/>
  <c r="AJ82" i="26" s="1"/>
  <c r="AI30" i="26"/>
  <c r="AI82" i="26" s="1"/>
  <c r="AH30" i="26"/>
  <c r="AH82" i="26" s="1"/>
  <c r="AG30" i="26"/>
  <c r="AG82" i="26" s="1"/>
  <c r="AF30" i="26"/>
  <c r="AF82" i="26" s="1"/>
  <c r="AE30" i="26"/>
  <c r="AE82" i="26" s="1"/>
  <c r="AD30" i="26"/>
  <c r="AD82" i="26" s="1"/>
  <c r="AC30" i="26"/>
  <c r="AB30" i="26"/>
  <c r="AA30" i="26"/>
  <c r="Z30" i="26"/>
  <c r="Y30" i="26"/>
  <c r="X30" i="26"/>
  <c r="W30" i="26"/>
  <c r="V30" i="26"/>
  <c r="U30" i="26"/>
  <c r="T30" i="26"/>
  <c r="S30" i="26"/>
  <c r="R30" i="26"/>
  <c r="Q30" i="26"/>
  <c r="P30" i="26"/>
  <c r="O30" i="26"/>
  <c r="N30" i="26"/>
  <c r="M30" i="26"/>
  <c r="L30" i="26"/>
  <c r="K30" i="26"/>
  <c r="J30" i="26"/>
  <c r="I30" i="26"/>
  <c r="CY29" i="26"/>
  <c r="CY81" i="26" s="1"/>
  <c r="CX29" i="26"/>
  <c r="CW29" i="26"/>
  <c r="CW81" i="26" s="1"/>
  <c r="CV29" i="26"/>
  <c r="CU29" i="26"/>
  <c r="CU81" i="26" s="1"/>
  <c r="CT29" i="26"/>
  <c r="CS29" i="26"/>
  <c r="CS81" i="26" s="1"/>
  <c r="CR29" i="26"/>
  <c r="CQ29" i="26"/>
  <c r="CQ81" i="26" s="1"/>
  <c r="CP29" i="26"/>
  <c r="CO29" i="26"/>
  <c r="CO81" i="26" s="1"/>
  <c r="CN29" i="26"/>
  <c r="CM29" i="26"/>
  <c r="CM81" i="26" s="1"/>
  <c r="CL29" i="26"/>
  <c r="CK29" i="26"/>
  <c r="CJ29" i="26"/>
  <c r="CI29" i="26"/>
  <c r="CH29" i="26"/>
  <c r="CG29" i="26"/>
  <c r="CF29" i="26"/>
  <c r="CE29" i="26"/>
  <c r="CD29" i="26"/>
  <c r="CC29" i="26"/>
  <c r="BK29" i="26"/>
  <c r="BK81" i="26" s="1"/>
  <c r="BJ29" i="26"/>
  <c r="BI29" i="26"/>
  <c r="BI81" i="26" s="1"/>
  <c r="BG29" i="26"/>
  <c r="BF29" i="26"/>
  <c r="BE29" i="26"/>
  <c r="BD29" i="26"/>
  <c r="BC29" i="26"/>
  <c r="BB29" i="26"/>
  <c r="CY28" i="26"/>
  <c r="CY80" i="26" s="1"/>
  <c r="CX28" i="26"/>
  <c r="CX80" i="26" s="1"/>
  <c r="CW28" i="26"/>
  <c r="CW80" i="26" s="1"/>
  <c r="CV28" i="26"/>
  <c r="CU28" i="26"/>
  <c r="CU80" i="26" s="1"/>
  <c r="CT28" i="26"/>
  <c r="CT80" i="26" s="1"/>
  <c r="CS28" i="26"/>
  <c r="CS80" i="26" s="1"/>
  <c r="CR28" i="26"/>
  <c r="CQ28" i="26"/>
  <c r="CQ80" i="26" s="1"/>
  <c r="CP28" i="26"/>
  <c r="CP80" i="26" s="1"/>
  <c r="CO28" i="26"/>
  <c r="CO80" i="26" s="1"/>
  <c r="CN28" i="26"/>
  <c r="CM28" i="26"/>
  <c r="CM80" i="26" s="1"/>
  <c r="CL28" i="26"/>
  <c r="CL80" i="26" s="1"/>
  <c r="CK28" i="26"/>
  <c r="CJ28" i="26"/>
  <c r="CI28" i="26"/>
  <c r="CH28" i="26"/>
  <c r="CH80" i="26" s="1"/>
  <c r="CG28" i="26"/>
  <c r="CF28" i="26"/>
  <c r="CE28" i="26"/>
  <c r="CD28" i="26"/>
  <c r="CD80" i="26" s="1"/>
  <c r="CC28" i="26"/>
  <c r="CB28" i="26"/>
  <c r="CA28" i="26"/>
  <c r="BZ28" i="26"/>
  <c r="BZ80" i="26" s="1"/>
  <c r="BY28" i="26"/>
  <c r="BX28" i="26"/>
  <c r="BW28" i="26"/>
  <c r="BV28" i="26"/>
  <c r="BV80" i="26" s="1"/>
  <c r="BU28" i="26"/>
  <c r="BT28" i="26"/>
  <c r="BS28" i="26"/>
  <c r="BR28" i="26"/>
  <c r="BR80" i="26" s="1"/>
  <c r="BQ28" i="26"/>
  <c r="BP28" i="26"/>
  <c r="BO28" i="26"/>
  <c r="BN28" i="26"/>
  <c r="BN80" i="26" s="1"/>
  <c r="BM28" i="26"/>
  <c r="BL28" i="26"/>
  <c r="BK28" i="26"/>
  <c r="BJ28" i="26"/>
  <c r="BJ80" i="26" s="1"/>
  <c r="BI28" i="26"/>
  <c r="BH28" i="26"/>
  <c r="BG28" i="26"/>
  <c r="BF28" i="26"/>
  <c r="BF80" i="26" s="1"/>
  <c r="BE28" i="26"/>
  <c r="BD28" i="26"/>
  <c r="BC28" i="26"/>
  <c r="BB28" i="26"/>
  <c r="BB80" i="26" s="1"/>
  <c r="AO28" i="26"/>
  <c r="AO80" i="26" s="1"/>
  <c r="AN28" i="26"/>
  <c r="AM28" i="26"/>
  <c r="AM80" i="26" s="1"/>
  <c r="AL28" i="26"/>
  <c r="AL80" i="26" s="1"/>
  <c r="AK28" i="26"/>
  <c r="AK80" i="26" s="1"/>
  <c r="AJ28" i="26"/>
  <c r="AI28" i="26"/>
  <c r="AI80" i="26" s="1"/>
  <c r="AH28" i="26"/>
  <c r="AH80" i="26" s="1"/>
  <c r="AG28" i="26"/>
  <c r="AG80" i="26" s="1"/>
  <c r="AF28" i="26"/>
  <c r="AE28" i="26"/>
  <c r="AE80" i="26" s="1"/>
  <c r="AD28" i="26"/>
  <c r="AD80" i="26" s="1"/>
  <c r="AC28" i="26"/>
  <c r="AB28" i="26"/>
  <c r="AA28" i="26"/>
  <c r="Z28" i="26"/>
  <c r="Y28" i="26"/>
  <c r="X28" i="26"/>
  <c r="W28" i="26"/>
  <c r="V28" i="26"/>
  <c r="U28" i="26"/>
  <c r="T28" i="26"/>
  <c r="S28" i="26"/>
  <c r="R28" i="26"/>
  <c r="Q28" i="26"/>
  <c r="P28" i="26"/>
  <c r="O28" i="26"/>
  <c r="N28" i="26"/>
  <c r="M28" i="26"/>
  <c r="L28" i="26"/>
  <c r="K28" i="26"/>
  <c r="J28" i="26"/>
  <c r="I28" i="26"/>
  <c r="CY27" i="26"/>
  <c r="CY79" i="26" s="1"/>
  <c r="CX27" i="26"/>
  <c r="CX79" i="26" s="1"/>
  <c r="CW27" i="26"/>
  <c r="CV27" i="26"/>
  <c r="CV79" i="26" s="1"/>
  <c r="CU27" i="26"/>
  <c r="CU79" i="26" s="1"/>
  <c r="CT27" i="26"/>
  <c r="CT79" i="26" s="1"/>
  <c r="CS27" i="26"/>
  <c r="CR27" i="26"/>
  <c r="CR79" i="26" s="1"/>
  <c r="CQ27" i="26"/>
  <c r="CQ79" i="26" s="1"/>
  <c r="CP27" i="26"/>
  <c r="CP79" i="26" s="1"/>
  <c r="CO27" i="26"/>
  <c r="CN27" i="26"/>
  <c r="CN79" i="26" s="1"/>
  <c r="CM27" i="26"/>
  <c r="CM79" i="26" s="1"/>
  <c r="CL27" i="26"/>
  <c r="CL79" i="26" s="1"/>
  <c r="CK27" i="26"/>
  <c r="CJ27" i="26"/>
  <c r="CJ79" i="26" s="1"/>
  <c r="CI27" i="26"/>
  <c r="CI79" i="26" s="1"/>
  <c r="CH27" i="26"/>
  <c r="CH79" i="26" s="1"/>
  <c r="CG27" i="26"/>
  <c r="CF27" i="26"/>
  <c r="CF79" i="26" s="1"/>
  <c r="CE27" i="26"/>
  <c r="CE79" i="26" s="1"/>
  <c r="CD27" i="26"/>
  <c r="CD79" i="26" s="1"/>
  <c r="CC27" i="26"/>
  <c r="CB27" i="26"/>
  <c r="CB79" i="26" s="1"/>
  <c r="CA27" i="26"/>
  <c r="CA79" i="26" s="1"/>
  <c r="BZ27" i="26"/>
  <c r="BZ79" i="26" s="1"/>
  <c r="BY27" i="26"/>
  <c r="BY79" i="26" s="1"/>
  <c r="BX27" i="26"/>
  <c r="BW27" i="26"/>
  <c r="BW79" i="26" s="1"/>
  <c r="BV27" i="26"/>
  <c r="BU27" i="26"/>
  <c r="BI27" i="26"/>
  <c r="BH27" i="26"/>
  <c r="BG27" i="26"/>
  <c r="BF27" i="26"/>
  <c r="BE27" i="26"/>
  <c r="BD27" i="26"/>
  <c r="BC27" i="26"/>
  <c r="BB27" i="26"/>
  <c r="CY26" i="26"/>
  <c r="CY78" i="26" s="1"/>
  <c r="CX26" i="26"/>
  <c r="CW26" i="26"/>
  <c r="CW78" i="26" s="1"/>
  <c r="CV26" i="26"/>
  <c r="CU26" i="26"/>
  <c r="CU78" i="26" s="1"/>
  <c r="CT26" i="26"/>
  <c r="CS26" i="26"/>
  <c r="CS78" i="26" s="1"/>
  <c r="CR26" i="26"/>
  <c r="CQ26" i="26"/>
  <c r="CQ78" i="26" s="1"/>
  <c r="CP26" i="26"/>
  <c r="CO26" i="26"/>
  <c r="CO78" i="26" s="1"/>
  <c r="CN26" i="26"/>
  <c r="CM26" i="26"/>
  <c r="CM78" i="26" s="1"/>
  <c r="CL26" i="26"/>
  <c r="CK26" i="26"/>
  <c r="CJ26" i="26"/>
  <c r="CI26" i="26"/>
  <c r="CH26" i="26"/>
  <c r="CG26" i="26"/>
  <c r="CF26" i="26"/>
  <c r="CE26" i="26"/>
  <c r="CD26" i="26"/>
  <c r="CC26" i="26"/>
  <c r="CB26" i="26"/>
  <c r="CA26" i="26"/>
  <c r="BZ26" i="26"/>
  <c r="AO26" i="26"/>
  <c r="AO78" i="26" s="1"/>
  <c r="AN26" i="26"/>
  <c r="AM26" i="26"/>
  <c r="AM78" i="26" s="1"/>
  <c r="AL26" i="26"/>
  <c r="AK26" i="26"/>
  <c r="AK78" i="26" s="1"/>
  <c r="AJ26" i="26"/>
  <c r="AI26" i="26"/>
  <c r="AI78" i="26" s="1"/>
  <c r="AH26" i="26"/>
  <c r="AG26" i="26"/>
  <c r="AG78" i="26" s="1"/>
  <c r="AF26" i="26"/>
  <c r="AE26" i="26"/>
  <c r="AE78" i="26" s="1"/>
  <c r="AD26" i="26"/>
  <c r="AC26" i="26"/>
  <c r="AB26" i="26"/>
  <c r="AA26" i="26"/>
  <c r="Z26" i="26"/>
  <c r="Y26" i="26"/>
  <c r="X26" i="26"/>
  <c r="W26" i="26"/>
  <c r="V26" i="26"/>
  <c r="U26" i="26"/>
  <c r="T26" i="26"/>
  <c r="S26" i="26"/>
  <c r="R26" i="26"/>
  <c r="Q26" i="26"/>
  <c r="P26" i="26"/>
  <c r="O26" i="26"/>
  <c r="N26" i="26"/>
  <c r="M26" i="26"/>
  <c r="L26" i="26"/>
  <c r="K26" i="26"/>
  <c r="J26" i="26"/>
  <c r="I26" i="26"/>
  <c r="H26" i="26"/>
  <c r="CY25" i="26"/>
  <c r="CX25" i="26"/>
  <c r="CW25" i="26"/>
  <c r="CV25" i="26"/>
  <c r="CU25" i="26"/>
  <c r="CT25" i="26"/>
  <c r="CS25" i="26"/>
  <c r="CR25" i="26"/>
  <c r="CQ25" i="26"/>
  <c r="CP25" i="26"/>
  <c r="CO25" i="26"/>
  <c r="CN25" i="26"/>
  <c r="CM25" i="26"/>
  <c r="CL25" i="26"/>
  <c r="CK25" i="26"/>
  <c r="CJ25" i="26"/>
  <c r="CI25" i="26"/>
  <c r="CH25" i="26"/>
  <c r="CG25" i="26"/>
  <c r="CF25" i="26"/>
  <c r="CE25" i="26"/>
  <c r="CD25" i="26"/>
  <c r="CC25" i="26"/>
  <c r="BK25" i="26"/>
  <c r="AO77" i="26"/>
  <c r="AK77" i="26"/>
  <c r="AG77" i="26"/>
  <c r="H24" i="26"/>
  <c r="BG23" i="26"/>
  <c r="BF23" i="26"/>
  <c r="H22" i="26"/>
  <c r="H21" i="26"/>
  <c r="BM72" i="26"/>
  <c r="BH35" i="26"/>
  <c r="BH87" i="26" s="1"/>
  <c r="BG20" i="26"/>
  <c r="H19" i="26"/>
  <c r="BW70" i="26"/>
  <c r="BL70" i="26"/>
  <c r="BG18" i="26"/>
  <c r="H18" i="26"/>
  <c r="BJ69" i="26"/>
  <c r="H17" i="26"/>
  <c r="BX68" i="26"/>
  <c r="BV68" i="26"/>
  <c r="BT68" i="26"/>
  <c r="BR68" i="26"/>
  <c r="BP68" i="26"/>
  <c r="BN68" i="26"/>
  <c r="BH68" i="26"/>
  <c r="BG16" i="26"/>
  <c r="BP67" i="26"/>
  <c r="BO67" i="26"/>
  <c r="BJ67" i="26"/>
  <c r="BG15" i="26"/>
  <c r="BG67" i="26" s="1"/>
  <c r="H15" i="26"/>
  <c r="CB66" i="26"/>
  <c r="BZ66" i="26"/>
  <c r="BX66" i="26"/>
  <c r="BV66" i="26"/>
  <c r="BT66" i="26"/>
  <c r="BR66" i="26"/>
  <c r="BP66" i="26"/>
  <c r="BN66" i="26"/>
  <c r="BL66" i="26"/>
  <c r="BE14" i="26"/>
  <c r="H14" i="26"/>
  <c r="H13" i="26"/>
  <c r="BS27" i="26"/>
  <c r="BQ27" i="26"/>
  <c r="BO27" i="26"/>
  <c r="BM27" i="26"/>
  <c r="BK27" i="26"/>
  <c r="BH64" i="26"/>
  <c r="H12" i="26"/>
  <c r="H11" i="26"/>
  <c r="J10" i="26"/>
  <c r="I10" i="26"/>
  <c r="AC7" i="26"/>
  <c r="AC60" i="26" s="1"/>
  <c r="AB7" i="26"/>
  <c r="AA7" i="26"/>
  <c r="AA60" i="26" s="1"/>
  <c r="Z7" i="26"/>
  <c r="Z60" i="26" s="1"/>
  <c r="Y7" i="26"/>
  <c r="Y60" i="26" s="1"/>
  <c r="X7" i="26"/>
  <c r="X60" i="26" s="1"/>
  <c r="W7" i="26"/>
  <c r="W60" i="26" s="1"/>
  <c r="V7" i="26"/>
  <c r="V60" i="26" s="1"/>
  <c r="U7" i="26"/>
  <c r="U60" i="26" s="1"/>
  <c r="T7" i="26"/>
  <c r="S7" i="26"/>
  <c r="S60" i="26" s="1"/>
  <c r="R7" i="26"/>
  <c r="R60" i="26" s="1"/>
  <c r="Q7" i="26"/>
  <c r="Q60" i="26" s="1"/>
  <c r="P7" i="26"/>
  <c r="P60" i="26" s="1"/>
  <c r="O7" i="26"/>
  <c r="O60" i="26" s="1"/>
  <c r="N7" i="26"/>
  <c r="N60" i="26" s="1"/>
  <c r="M7" i="26"/>
  <c r="M60" i="26" s="1"/>
  <c r="L7" i="26"/>
  <c r="K7" i="26"/>
  <c r="K60" i="26" s="1"/>
  <c r="J7" i="26"/>
  <c r="J60" i="26" s="1"/>
  <c r="I7" i="26"/>
  <c r="I60" i="26" s="1"/>
  <c r="C6" i="26"/>
  <c r="F3" i="26"/>
  <c r="E3" i="26"/>
  <c r="N82" i="26" l="1"/>
  <c r="V82" i="26"/>
  <c r="P86" i="26"/>
  <c r="P88" i="26"/>
  <c r="X88" i="26"/>
  <c r="J80" i="26"/>
  <c r="R80" i="26"/>
  <c r="V80" i="26"/>
  <c r="L82" i="26"/>
  <c r="P82" i="26"/>
  <c r="T82" i="26"/>
  <c r="X82" i="26"/>
  <c r="AB82" i="26"/>
  <c r="J88" i="26"/>
  <c r="N88" i="26"/>
  <c r="R88" i="26"/>
  <c r="V88" i="26"/>
  <c r="Z88" i="26"/>
  <c r="J82" i="26"/>
  <c r="R82" i="26"/>
  <c r="Z82" i="26"/>
  <c r="X86" i="26"/>
  <c r="N80" i="26"/>
  <c r="Z80" i="26"/>
  <c r="BC69" i="26"/>
  <c r="BC68" i="26"/>
  <c r="BC64" i="26"/>
  <c r="BC73" i="26"/>
  <c r="BC66" i="26"/>
  <c r="BC85" i="26"/>
  <c r="BE75" i="26"/>
  <c r="BE66" i="26"/>
  <c r="BE83" i="26"/>
  <c r="BE79" i="26"/>
  <c r="BE71" i="26"/>
  <c r="BE68" i="26"/>
  <c r="BE64" i="26"/>
  <c r="BG73" i="26"/>
  <c r="BG64" i="26"/>
  <c r="BG69" i="26"/>
  <c r="BI71" i="26"/>
  <c r="BI68" i="26"/>
  <c r="BI66" i="26"/>
  <c r="BK69" i="26"/>
  <c r="BK64" i="26"/>
  <c r="BK66" i="26"/>
  <c r="BM75" i="26"/>
  <c r="BM64" i="26"/>
  <c r="BM66" i="26"/>
  <c r="BO73" i="26"/>
  <c r="BO64" i="26"/>
  <c r="BO72" i="26"/>
  <c r="BO66" i="26"/>
  <c r="BQ71" i="26"/>
  <c r="BQ75" i="26"/>
  <c r="BQ70" i="26"/>
  <c r="BQ66" i="26"/>
  <c r="BS69" i="26"/>
  <c r="BS64" i="26"/>
  <c r="BS73" i="26"/>
  <c r="BS66" i="26"/>
  <c r="BU79" i="26"/>
  <c r="BU71" i="26"/>
  <c r="BU64" i="26"/>
  <c r="BU75" i="26"/>
  <c r="BU70" i="26"/>
  <c r="BU66" i="26"/>
  <c r="BW73" i="26"/>
  <c r="BW64" i="26"/>
  <c r="BW69" i="26"/>
  <c r="BW66" i="26"/>
  <c r="BY75" i="26"/>
  <c r="BY71" i="26"/>
  <c r="BY66" i="26"/>
  <c r="CA69" i="26"/>
  <c r="CA68" i="26"/>
  <c r="CA64" i="26"/>
  <c r="CA66" i="26"/>
  <c r="CC66" i="26"/>
  <c r="CC68" i="26"/>
  <c r="CC64" i="26"/>
  <c r="CC79" i="26"/>
  <c r="CE85" i="26"/>
  <c r="CE73" i="26"/>
  <c r="CE68" i="26"/>
  <c r="CE64" i="26"/>
  <c r="CG83" i="26"/>
  <c r="CG79" i="26"/>
  <c r="CG75" i="26"/>
  <c r="CG71" i="26"/>
  <c r="CG66" i="26"/>
  <c r="CI69" i="26"/>
  <c r="CI64" i="26"/>
  <c r="CI85" i="26"/>
  <c r="CI73" i="26"/>
  <c r="CI66" i="26"/>
  <c r="CK66" i="26"/>
  <c r="CK79" i="26"/>
  <c r="CK75" i="26"/>
  <c r="CK71" i="26"/>
  <c r="CK64" i="26"/>
  <c r="CK83" i="26"/>
  <c r="BQ64" i="26"/>
  <c r="CG64" i="26"/>
  <c r="BG66" i="26"/>
  <c r="CG68" i="26"/>
  <c r="CE69" i="26"/>
  <c r="CC71" i="26"/>
  <c r="BK73" i="26"/>
  <c r="BI75" i="26"/>
  <c r="BS70" i="26"/>
  <c r="BQ72" i="26"/>
  <c r="BG75" i="26"/>
  <c r="BI64" i="26"/>
  <c r="BY64" i="26"/>
  <c r="CE66" i="26"/>
  <c r="BK68" i="26"/>
  <c r="BO69" i="26"/>
  <c r="BM71" i="26"/>
  <c r="CA73" i="26"/>
  <c r="CC75" i="26"/>
  <c r="BG70" i="26"/>
  <c r="CA78" i="26"/>
  <c r="CC78" i="26"/>
  <c r="CE78" i="26"/>
  <c r="CG78" i="26"/>
  <c r="CI78" i="26"/>
  <c r="CK78" i="26"/>
  <c r="BC79" i="26"/>
  <c r="BG79" i="26"/>
  <c r="BI79" i="26"/>
  <c r="BC80" i="26"/>
  <c r="BE80" i="26"/>
  <c r="BG80" i="26"/>
  <c r="BI80" i="26"/>
  <c r="BK80" i="26"/>
  <c r="BM80" i="26"/>
  <c r="BO80" i="26"/>
  <c r="BQ80" i="26"/>
  <c r="BS80" i="26"/>
  <c r="BU80" i="26"/>
  <c r="BW80" i="26"/>
  <c r="BY80" i="26"/>
  <c r="CA80" i="26"/>
  <c r="CC80" i="26"/>
  <c r="CE80" i="26"/>
  <c r="CG80" i="26"/>
  <c r="CI80" i="26"/>
  <c r="CK80" i="26"/>
  <c r="BC81" i="26"/>
  <c r="BE81" i="26"/>
  <c r="BG81" i="26"/>
  <c r="CC81" i="26"/>
  <c r="CE81" i="26"/>
  <c r="CG81" i="26"/>
  <c r="CI81" i="26"/>
  <c r="CK81" i="26"/>
  <c r="BI82" i="26"/>
  <c r="BQ82" i="26"/>
  <c r="BS82" i="26"/>
  <c r="BU82" i="26"/>
  <c r="BW82" i="26"/>
  <c r="BY82" i="26"/>
  <c r="CA82" i="26"/>
  <c r="CC82" i="26"/>
  <c r="CE82" i="26"/>
  <c r="CG82" i="26"/>
  <c r="CI82" i="26"/>
  <c r="CK82" i="26"/>
  <c r="BC83" i="26"/>
  <c r="CA83" i="26"/>
  <c r="CC83" i="26"/>
  <c r="CE83" i="26"/>
  <c r="CI83" i="26"/>
  <c r="BC84" i="26"/>
  <c r="BE84" i="26"/>
  <c r="BG84" i="26"/>
  <c r="BI84" i="26"/>
  <c r="BY85" i="26"/>
  <c r="CA85" i="26"/>
  <c r="CC85" i="26"/>
  <c r="CG85" i="26"/>
  <c r="CK85" i="26"/>
  <c r="BM87" i="26"/>
  <c r="BQ87" i="26"/>
  <c r="BS87" i="26"/>
  <c r="BU87" i="26"/>
  <c r="BW87" i="26"/>
  <c r="BY87" i="26"/>
  <c r="CA87" i="26"/>
  <c r="CC87" i="26"/>
  <c r="CE87" i="26"/>
  <c r="CG87" i="26"/>
  <c r="CI87" i="26"/>
  <c r="CK87" i="26"/>
  <c r="BC89" i="26"/>
  <c r="BE89" i="26"/>
  <c r="BG89" i="26"/>
  <c r="BI89" i="26"/>
  <c r="BK89" i="26"/>
  <c r="BM89" i="26"/>
  <c r="BO89" i="26"/>
  <c r="BQ89" i="26"/>
  <c r="BS89" i="26"/>
  <c r="BU89" i="26"/>
  <c r="BW89" i="26"/>
  <c r="BY89" i="26"/>
  <c r="CA89" i="26"/>
  <c r="CC89" i="26"/>
  <c r="CE89" i="26"/>
  <c r="CG89" i="26"/>
  <c r="CI89" i="26"/>
  <c r="CK89" i="26"/>
  <c r="H36" i="26"/>
  <c r="I93" i="26"/>
  <c r="I110" i="26" s="1"/>
  <c r="I84" i="26"/>
  <c r="I76" i="26"/>
  <c r="I74" i="26"/>
  <c r="I72" i="26"/>
  <c r="I70" i="26"/>
  <c r="I85" i="26"/>
  <c r="I81" i="26"/>
  <c r="I73" i="26"/>
  <c r="I69" i="26"/>
  <c r="I67" i="26"/>
  <c r="I65" i="26"/>
  <c r="I63" i="26"/>
  <c r="I87" i="26"/>
  <c r="I83" i="26"/>
  <c r="I79" i="26"/>
  <c r="I75" i="26"/>
  <c r="I71" i="26"/>
  <c r="I68" i="26"/>
  <c r="I66" i="26"/>
  <c r="I64" i="26"/>
  <c r="K93" i="26"/>
  <c r="K84" i="26"/>
  <c r="K76" i="26"/>
  <c r="K74" i="26"/>
  <c r="K72" i="26"/>
  <c r="K70" i="26"/>
  <c r="K87" i="26"/>
  <c r="K83" i="26"/>
  <c r="K79" i="26"/>
  <c r="K75" i="26"/>
  <c r="K71" i="26"/>
  <c r="K67" i="26"/>
  <c r="K65" i="26"/>
  <c r="K63" i="26"/>
  <c r="K85" i="26"/>
  <c r="K81" i="26"/>
  <c r="K77" i="26"/>
  <c r="K73" i="26"/>
  <c r="K69" i="26"/>
  <c r="K68" i="26"/>
  <c r="K66" i="26"/>
  <c r="K64" i="26"/>
  <c r="M93" i="26"/>
  <c r="M84" i="26"/>
  <c r="M76" i="26"/>
  <c r="M74" i="26"/>
  <c r="M72" i="26"/>
  <c r="M70" i="26"/>
  <c r="M85" i="26"/>
  <c r="M81" i="26"/>
  <c r="M73" i="26"/>
  <c r="M69" i="26"/>
  <c r="M67" i="26"/>
  <c r="M65" i="26"/>
  <c r="M63" i="26"/>
  <c r="M87" i="26"/>
  <c r="M83" i="26"/>
  <c r="M79" i="26"/>
  <c r="M75" i="26"/>
  <c r="M71" i="26"/>
  <c r="M68" i="26"/>
  <c r="M66" i="26"/>
  <c r="M64" i="26"/>
  <c r="O93" i="26"/>
  <c r="O84" i="26"/>
  <c r="O76" i="26"/>
  <c r="O74" i="26"/>
  <c r="O72" i="26"/>
  <c r="O70" i="26"/>
  <c r="O87" i="26"/>
  <c r="O83" i="26"/>
  <c r="O79" i="26"/>
  <c r="O75" i="26"/>
  <c r="O71" i="26"/>
  <c r="O67" i="26"/>
  <c r="O65" i="26"/>
  <c r="O63" i="26"/>
  <c r="O85" i="26"/>
  <c r="O81" i="26"/>
  <c r="O77" i="26"/>
  <c r="O73" i="26"/>
  <c r="O69" i="26"/>
  <c r="O68" i="26"/>
  <c r="O66" i="26"/>
  <c r="O64" i="26"/>
  <c r="Q93" i="26"/>
  <c r="Q84" i="26"/>
  <c r="Q76" i="26"/>
  <c r="Q74" i="26"/>
  <c r="Q72" i="26"/>
  <c r="Q70" i="26"/>
  <c r="Q85" i="26"/>
  <c r="Q81" i="26"/>
  <c r="Q73" i="26"/>
  <c r="Q69" i="26"/>
  <c r="Q67" i="26"/>
  <c r="Q65" i="26"/>
  <c r="Q63" i="26"/>
  <c r="Q87" i="26"/>
  <c r="Q83" i="26"/>
  <c r="Q79" i="26"/>
  <c r="Q75" i="26"/>
  <c r="Q71" i="26"/>
  <c r="Q68" i="26"/>
  <c r="Q66" i="26"/>
  <c r="Q64" i="26"/>
  <c r="S93" i="26"/>
  <c r="S84" i="26"/>
  <c r="S76" i="26"/>
  <c r="S74" i="26"/>
  <c r="S72" i="26"/>
  <c r="S70" i="26"/>
  <c r="S87" i="26"/>
  <c r="S83" i="26"/>
  <c r="S79" i="26"/>
  <c r="S75" i="26"/>
  <c r="S71" i="26"/>
  <c r="S67" i="26"/>
  <c r="S65" i="26"/>
  <c r="S63" i="26"/>
  <c r="S85" i="26"/>
  <c r="S81" i="26"/>
  <c r="S77" i="26"/>
  <c r="S73" i="26"/>
  <c r="S69" i="26"/>
  <c r="S68" i="26"/>
  <c r="S66" i="26"/>
  <c r="S64" i="26"/>
  <c r="U93" i="26"/>
  <c r="U110" i="26" s="1"/>
  <c r="U84" i="26"/>
  <c r="U76" i="26"/>
  <c r="U74" i="26"/>
  <c r="U72" i="26"/>
  <c r="U70" i="26"/>
  <c r="U85" i="26"/>
  <c r="U81" i="26"/>
  <c r="U73" i="26"/>
  <c r="U69" i="26"/>
  <c r="U67" i="26"/>
  <c r="U65" i="26"/>
  <c r="U63" i="26"/>
  <c r="U87" i="26"/>
  <c r="U83" i="26"/>
  <c r="U79" i="26"/>
  <c r="U75" i="26"/>
  <c r="U71" i="26"/>
  <c r="U68" i="26"/>
  <c r="U66" i="26"/>
  <c r="U64" i="26"/>
  <c r="W93" i="26"/>
  <c r="W84" i="26"/>
  <c r="W76" i="26"/>
  <c r="W74" i="26"/>
  <c r="W72" i="26"/>
  <c r="W70" i="26"/>
  <c r="W87" i="26"/>
  <c r="W83" i="26"/>
  <c r="W79" i="26"/>
  <c r="W75" i="26"/>
  <c r="W71" i="26"/>
  <c r="W67" i="26"/>
  <c r="W65" i="26"/>
  <c r="W63" i="26"/>
  <c r="W85" i="26"/>
  <c r="W81" i="26"/>
  <c r="W77" i="26"/>
  <c r="W73" i="26"/>
  <c r="W69" i="26"/>
  <c r="W68" i="26"/>
  <c r="W66" i="26"/>
  <c r="W64" i="26"/>
  <c r="Y93" i="26"/>
  <c r="Y84" i="26"/>
  <c r="Y76" i="26"/>
  <c r="Y74" i="26"/>
  <c r="Y72" i="26"/>
  <c r="Y70" i="26"/>
  <c r="Y85" i="26"/>
  <c r="Y81" i="26"/>
  <c r="Y73" i="26"/>
  <c r="Y69" i="26"/>
  <c r="Y67" i="26"/>
  <c r="Y65" i="26"/>
  <c r="Y63" i="26"/>
  <c r="Y87" i="26"/>
  <c r="Y83" i="26"/>
  <c r="Y79" i="26"/>
  <c r="Y75" i="26"/>
  <c r="Y71" i="26"/>
  <c r="Y68" i="26"/>
  <c r="Y66" i="26"/>
  <c r="Y64" i="26"/>
  <c r="AA93" i="26"/>
  <c r="AA84" i="26"/>
  <c r="AA76" i="26"/>
  <c r="AA74" i="26"/>
  <c r="AA72" i="26"/>
  <c r="AA70" i="26"/>
  <c r="AA87" i="26"/>
  <c r="AA83" i="26"/>
  <c r="AA79" i="26"/>
  <c r="AA75" i="26"/>
  <c r="AA71" i="26"/>
  <c r="AA67" i="26"/>
  <c r="AA65" i="26"/>
  <c r="AA63" i="26"/>
  <c r="AA85" i="26"/>
  <c r="AA81" i="26"/>
  <c r="AA77" i="26"/>
  <c r="AA73" i="26"/>
  <c r="AA69" i="26"/>
  <c r="AA68" i="26"/>
  <c r="AA66" i="26"/>
  <c r="AA64" i="26"/>
  <c r="AC93" i="26"/>
  <c r="AC84" i="26"/>
  <c r="AC76" i="26"/>
  <c r="AC74" i="26"/>
  <c r="AC72" i="26"/>
  <c r="AC70" i="26"/>
  <c r="AC85" i="26"/>
  <c r="AC81" i="26"/>
  <c r="AC73" i="26"/>
  <c r="AC69" i="26"/>
  <c r="AC67" i="26"/>
  <c r="AC65" i="26"/>
  <c r="AC63" i="26"/>
  <c r="AC87" i="26"/>
  <c r="AC83" i="26"/>
  <c r="AC79" i="26"/>
  <c r="AC75" i="26"/>
  <c r="AC71" i="26"/>
  <c r="AC68" i="26"/>
  <c r="AC66" i="26"/>
  <c r="AC64" i="26"/>
  <c r="J43" i="26"/>
  <c r="J62" i="26" s="1"/>
  <c r="J95" i="26" s="1"/>
  <c r="K10" i="26"/>
  <c r="BJ64" i="26"/>
  <c r="BL64" i="26"/>
  <c r="BL25" i="26"/>
  <c r="BN64" i="26"/>
  <c r="BN25" i="26"/>
  <c r="BP64" i="26"/>
  <c r="BP25" i="26"/>
  <c r="BR64" i="26"/>
  <c r="BR25" i="26"/>
  <c r="BT64" i="26"/>
  <c r="BT25" i="26"/>
  <c r="BH66" i="26"/>
  <c r="BH29" i="26"/>
  <c r="BG72" i="26"/>
  <c r="H20" i="26"/>
  <c r="BG35" i="26"/>
  <c r="BL35" i="26"/>
  <c r="BL87" i="26" s="1"/>
  <c r="BL72" i="26"/>
  <c r="BN72" i="26"/>
  <c r="BN35" i="26"/>
  <c r="BN87" i="26" s="1"/>
  <c r="BP35" i="26"/>
  <c r="BP87" i="26" s="1"/>
  <c r="BP72" i="26"/>
  <c r="BF75" i="26"/>
  <c r="H23" i="26"/>
  <c r="BH75" i="26"/>
  <c r="J77" i="26"/>
  <c r="J39" i="26"/>
  <c r="J91" i="26" s="1"/>
  <c r="L77" i="26"/>
  <c r="L39" i="26"/>
  <c r="L91" i="26" s="1"/>
  <c r="N77" i="26"/>
  <c r="N39" i="26"/>
  <c r="N91" i="26" s="1"/>
  <c r="P77" i="26"/>
  <c r="P39" i="26"/>
  <c r="P91" i="26" s="1"/>
  <c r="R77" i="26"/>
  <c r="R39" i="26"/>
  <c r="R91" i="26" s="1"/>
  <c r="T77" i="26"/>
  <c r="T39" i="26"/>
  <c r="T91" i="26" s="1"/>
  <c r="V77" i="26"/>
  <c r="V39" i="26"/>
  <c r="V91" i="26" s="1"/>
  <c r="X77" i="26"/>
  <c r="X39" i="26"/>
  <c r="X91" i="26" s="1"/>
  <c r="Z77" i="26"/>
  <c r="Z39" i="26"/>
  <c r="Z91" i="26" s="1"/>
  <c r="AB77" i="26"/>
  <c r="AB39" i="26"/>
  <c r="AB91" i="26" s="1"/>
  <c r="AD77" i="26"/>
  <c r="AD39" i="26"/>
  <c r="AD91" i="26" s="1"/>
  <c r="AF77" i="26"/>
  <c r="AF39" i="26"/>
  <c r="AF91" i="26" s="1"/>
  <c r="AH77" i="26"/>
  <c r="AH39" i="26"/>
  <c r="AH91" i="26" s="1"/>
  <c r="AJ77" i="26"/>
  <c r="AJ39" i="26"/>
  <c r="AJ91" i="26" s="1"/>
  <c r="AL77" i="26"/>
  <c r="AL39" i="26"/>
  <c r="AL91" i="26" s="1"/>
  <c r="AN77" i="26"/>
  <c r="AN39" i="26"/>
  <c r="AN91" i="26" s="1"/>
  <c r="BA77" i="26"/>
  <c r="BA39" i="26"/>
  <c r="BA91" i="26" s="1"/>
  <c r="BC77" i="26"/>
  <c r="BC92" i="26" s="1"/>
  <c r="BE77" i="26"/>
  <c r="BE92" i="26" s="1"/>
  <c r="BE39" i="26"/>
  <c r="BE91" i="26" s="1"/>
  <c r="BI77" i="26"/>
  <c r="BM25" i="26"/>
  <c r="BQ25" i="26"/>
  <c r="BU25" i="26"/>
  <c r="BY25" i="26"/>
  <c r="CC77" i="26"/>
  <c r="CC92" i="26" s="1"/>
  <c r="CE77" i="26"/>
  <c r="CE92" i="26" s="1"/>
  <c r="CE39" i="26"/>
  <c r="CE91" i="26" s="1"/>
  <c r="CG77" i="26"/>
  <c r="CG92" i="26" s="1"/>
  <c r="CI77" i="26"/>
  <c r="CI92" i="26" s="1"/>
  <c r="CI39" i="26"/>
  <c r="CI91" i="26" s="1"/>
  <c r="CK77" i="26"/>
  <c r="CK92" i="26" s="1"/>
  <c r="CM77" i="26"/>
  <c r="CM92" i="26" s="1"/>
  <c r="CM39" i="26"/>
  <c r="CM91" i="26" s="1"/>
  <c r="CO77" i="26"/>
  <c r="CO92" i="26" s="1"/>
  <c r="CQ77" i="26"/>
  <c r="CQ92" i="26" s="1"/>
  <c r="CQ39" i="26"/>
  <c r="CQ91" i="26" s="1"/>
  <c r="CS77" i="26"/>
  <c r="CS92" i="26" s="1"/>
  <c r="CU77" i="26"/>
  <c r="CU39" i="26"/>
  <c r="CU91" i="26" s="1"/>
  <c r="CW77" i="26"/>
  <c r="CY77" i="26"/>
  <c r="CY39" i="26"/>
  <c r="CY91" i="26" s="1"/>
  <c r="BB79" i="26"/>
  <c r="H27" i="26"/>
  <c r="BB38" i="26"/>
  <c r="BB90" i="26" s="1"/>
  <c r="BD79" i="26"/>
  <c r="BD38" i="26"/>
  <c r="BD90" i="26" s="1"/>
  <c r="BF79" i="26"/>
  <c r="BF38" i="26"/>
  <c r="BF90" i="26" s="1"/>
  <c r="BH79" i="26"/>
  <c r="BJ27" i="26"/>
  <c r="BN27" i="26"/>
  <c r="BR27" i="26"/>
  <c r="I80" i="26"/>
  <c r="H28" i="26"/>
  <c r="K80" i="26"/>
  <c r="M80" i="26"/>
  <c r="O80" i="26"/>
  <c r="Q80" i="26"/>
  <c r="S80" i="26"/>
  <c r="U80" i="26"/>
  <c r="W80" i="26"/>
  <c r="Y80" i="26"/>
  <c r="AA80" i="26"/>
  <c r="AC80" i="26"/>
  <c r="BO29" i="26"/>
  <c r="BO81" i="26" s="1"/>
  <c r="BS29" i="26"/>
  <c r="BW29" i="26"/>
  <c r="BW81" i="26" s="1"/>
  <c r="CA29" i="26"/>
  <c r="BB84" i="26"/>
  <c r="H32" i="26"/>
  <c r="BJ32" i="26"/>
  <c r="BJ84" i="26" s="1"/>
  <c r="E4" i="26"/>
  <c r="F4" i="26" s="1"/>
  <c r="BK79" i="26"/>
  <c r="BK38" i="26"/>
  <c r="BK90" i="26" s="1"/>
  <c r="BM79" i="26"/>
  <c r="BO79" i="26"/>
  <c r="BQ79" i="26"/>
  <c r="BS79" i="26"/>
  <c r="BG31" i="26"/>
  <c r="BG83" i="26" s="1"/>
  <c r="H16" i="26"/>
  <c r="BG68" i="26"/>
  <c r="BM31" i="26"/>
  <c r="BM83" i="26" s="1"/>
  <c r="BM68" i="26"/>
  <c r="BO31" i="26"/>
  <c r="BO83" i="26" s="1"/>
  <c r="BO68" i="26"/>
  <c r="BQ31" i="26"/>
  <c r="BQ83" i="26" s="1"/>
  <c r="BQ68" i="26"/>
  <c r="BS31" i="26"/>
  <c r="BS83" i="26" s="1"/>
  <c r="BS68" i="26"/>
  <c r="BU31" i="26"/>
  <c r="BU83" i="26" s="1"/>
  <c r="BU68" i="26"/>
  <c r="BW31" i="26"/>
  <c r="BW83" i="26" s="1"/>
  <c r="BW68" i="26"/>
  <c r="BY31" i="26"/>
  <c r="BY83" i="26" s="1"/>
  <c r="BY68" i="26"/>
  <c r="BH70" i="26"/>
  <c r="BH33" i="26"/>
  <c r="BH85" i="26" s="1"/>
  <c r="BM70" i="26"/>
  <c r="BM33" i="26"/>
  <c r="BM85" i="26" s="1"/>
  <c r="BO70" i="26"/>
  <c r="BO33" i="26"/>
  <c r="BO85" i="26" s="1"/>
  <c r="BR70" i="26"/>
  <c r="BR33" i="26"/>
  <c r="BR85" i="26" s="1"/>
  <c r="BT70" i="26"/>
  <c r="BT33" i="26"/>
  <c r="BT85" i="26" s="1"/>
  <c r="BV70" i="26"/>
  <c r="BV33" i="26"/>
  <c r="BV85" i="26" s="1"/>
  <c r="I77" i="26"/>
  <c r="M77" i="26"/>
  <c r="Q77" i="26"/>
  <c r="U77" i="26"/>
  <c r="Y77" i="26"/>
  <c r="AC77" i="26"/>
  <c r="BK77" i="26"/>
  <c r="BK39" i="26"/>
  <c r="BK91" i="26" s="1"/>
  <c r="BO25" i="26"/>
  <c r="BS25" i="26"/>
  <c r="BW25" i="26"/>
  <c r="CA25" i="26"/>
  <c r="J78" i="26"/>
  <c r="J38" i="26"/>
  <c r="J90" i="26" s="1"/>
  <c r="L78" i="26"/>
  <c r="L38" i="26"/>
  <c r="L90" i="26" s="1"/>
  <c r="N78" i="26"/>
  <c r="N38" i="26"/>
  <c r="N90" i="26" s="1"/>
  <c r="P78" i="26"/>
  <c r="P38" i="26"/>
  <c r="P90" i="26" s="1"/>
  <c r="R78" i="26"/>
  <c r="R38" i="26"/>
  <c r="R90" i="26" s="1"/>
  <c r="T78" i="26"/>
  <c r="T38" i="26"/>
  <c r="T90" i="26" s="1"/>
  <c r="V78" i="26"/>
  <c r="V38" i="26"/>
  <c r="V90" i="26" s="1"/>
  <c r="X78" i="26"/>
  <c r="X38" i="26"/>
  <c r="X90" i="26" s="1"/>
  <c r="Z78" i="26"/>
  <c r="Z38" i="26"/>
  <c r="Z90" i="26" s="1"/>
  <c r="AB78" i="26"/>
  <c r="AB38" i="26"/>
  <c r="AB90" i="26" s="1"/>
  <c r="AD78" i="26"/>
  <c r="AD38" i="26"/>
  <c r="AD90" i="26" s="1"/>
  <c r="AF78" i="26"/>
  <c r="AF38" i="26"/>
  <c r="AF90" i="26" s="1"/>
  <c r="AH78" i="26"/>
  <c r="AH38" i="26"/>
  <c r="AH90" i="26" s="1"/>
  <c r="AJ78" i="26"/>
  <c r="AJ38" i="26"/>
  <c r="AJ90" i="26" s="1"/>
  <c r="AL78" i="26"/>
  <c r="AL38" i="26"/>
  <c r="AL90" i="26" s="1"/>
  <c r="AN78" i="26"/>
  <c r="AN38" i="26"/>
  <c r="AN90" i="26" s="1"/>
  <c r="BZ78" i="26"/>
  <c r="CB78" i="26"/>
  <c r="CD78" i="26"/>
  <c r="CD38" i="26"/>
  <c r="CD90" i="26" s="1"/>
  <c r="CF78" i="26"/>
  <c r="CF38" i="26"/>
  <c r="CF90" i="26" s="1"/>
  <c r="CH78" i="26"/>
  <c r="CH38" i="26"/>
  <c r="CH90" i="26" s="1"/>
  <c r="CJ78" i="26"/>
  <c r="CJ38" i="26"/>
  <c r="CJ90" i="26" s="1"/>
  <c r="CL78" i="26"/>
  <c r="CL38" i="26"/>
  <c r="CL90" i="26" s="1"/>
  <c r="CN78" i="26"/>
  <c r="CN38" i="26"/>
  <c r="CN90" i="26" s="1"/>
  <c r="CP78" i="26"/>
  <c r="CP38" i="26"/>
  <c r="CP90" i="26" s="1"/>
  <c r="CR78" i="26"/>
  <c r="CR38" i="26"/>
  <c r="CR90" i="26" s="1"/>
  <c r="CT78" i="26"/>
  <c r="CT38" i="26"/>
  <c r="CT90" i="26" s="1"/>
  <c r="CV78" i="26"/>
  <c r="CV38" i="26"/>
  <c r="CV90" i="26" s="1"/>
  <c r="CX78" i="26"/>
  <c r="CX38" i="26"/>
  <c r="CX90" i="26" s="1"/>
  <c r="BE38" i="26"/>
  <c r="BE90" i="26" s="1"/>
  <c r="BI38" i="26"/>
  <c r="BI90" i="26" s="1"/>
  <c r="BL27" i="26"/>
  <c r="BP27" i="26"/>
  <c r="BT27" i="26"/>
  <c r="BV79" i="26"/>
  <c r="BX79" i="26"/>
  <c r="BM29" i="26"/>
  <c r="BM81" i="26" s="1"/>
  <c r="BQ29" i="26"/>
  <c r="BQ81" i="26" s="1"/>
  <c r="BU29" i="26"/>
  <c r="BY29" i="26"/>
  <c r="BY81" i="26" s="1"/>
  <c r="BJ30" i="26"/>
  <c r="BJ82" i="26" s="1"/>
  <c r="BB83" i="26"/>
  <c r="H31" i="26"/>
  <c r="K89" i="26"/>
  <c r="O89" i="26"/>
  <c r="S89" i="26"/>
  <c r="W89" i="26"/>
  <c r="AA89" i="26"/>
  <c r="BT103" i="26"/>
  <c r="I86" i="26"/>
  <c r="K86" i="26"/>
  <c r="M86" i="26"/>
  <c r="O86" i="26"/>
  <c r="Q86" i="26"/>
  <c r="S86" i="26"/>
  <c r="U86" i="26"/>
  <c r="W86" i="26"/>
  <c r="Y86" i="26"/>
  <c r="AA86" i="26"/>
  <c r="AC86" i="26"/>
  <c r="I89" i="26"/>
  <c r="M89" i="26"/>
  <c r="Q89" i="26"/>
  <c r="U89" i="26"/>
  <c r="Y89" i="26"/>
  <c r="AC89" i="26"/>
  <c r="BP97" i="26"/>
  <c r="BP101" i="26"/>
  <c r="P110" i="26"/>
  <c r="X110" i="26"/>
  <c r="AF110" i="26"/>
  <c r="AN110" i="26"/>
  <c r="AR110" i="26"/>
  <c r="AV110" i="26"/>
  <c r="AZ110" i="26"/>
  <c r="BH58" i="26"/>
  <c r="BL58" i="26"/>
  <c r="BN58" i="26"/>
  <c r="BP58" i="26"/>
  <c r="BR58" i="26"/>
  <c r="BT58" i="26"/>
  <c r="BV58" i="26"/>
  <c r="CD110" i="26"/>
  <c r="CL110" i="26"/>
  <c r="CT110" i="26"/>
  <c r="CX110" i="26"/>
  <c r="J87" i="26"/>
  <c r="J85" i="26"/>
  <c r="J83" i="26"/>
  <c r="J81" i="26"/>
  <c r="J79" i="26"/>
  <c r="J75" i="26"/>
  <c r="J73" i="26"/>
  <c r="J71" i="26"/>
  <c r="J69" i="26"/>
  <c r="L93" i="26"/>
  <c r="L87" i="26"/>
  <c r="L85" i="26"/>
  <c r="L83" i="26"/>
  <c r="L81" i="26"/>
  <c r="L79" i="26"/>
  <c r="L75" i="26"/>
  <c r="L73" i="26"/>
  <c r="L71" i="26"/>
  <c r="L69" i="26"/>
  <c r="N87" i="26"/>
  <c r="N85" i="26"/>
  <c r="N83" i="26"/>
  <c r="N81" i="26"/>
  <c r="N79" i="26"/>
  <c r="N75" i="26"/>
  <c r="N73" i="26"/>
  <c r="N71" i="26"/>
  <c r="N69" i="26"/>
  <c r="P93" i="26"/>
  <c r="P87" i="26"/>
  <c r="P85" i="26"/>
  <c r="P83" i="26"/>
  <c r="P81" i="26"/>
  <c r="P79" i="26"/>
  <c r="P75" i="26"/>
  <c r="P73" i="26"/>
  <c r="P71" i="26"/>
  <c r="P69" i="26"/>
  <c r="R87" i="26"/>
  <c r="R85" i="26"/>
  <c r="R83" i="26"/>
  <c r="R81" i="26"/>
  <c r="R79" i="26"/>
  <c r="R75" i="26"/>
  <c r="R73" i="26"/>
  <c r="R71" i="26"/>
  <c r="R69" i="26"/>
  <c r="T93" i="26"/>
  <c r="T87" i="26"/>
  <c r="T85" i="26"/>
  <c r="T83" i="26"/>
  <c r="T81" i="26"/>
  <c r="T79" i="26"/>
  <c r="T75" i="26"/>
  <c r="T73" i="26"/>
  <c r="T71" i="26"/>
  <c r="T69" i="26"/>
  <c r="V87" i="26"/>
  <c r="V85" i="26"/>
  <c r="V83" i="26"/>
  <c r="V81" i="26"/>
  <c r="V79" i="26"/>
  <c r="V75" i="26"/>
  <c r="V73" i="26"/>
  <c r="V71" i="26"/>
  <c r="V69" i="26"/>
  <c r="X93" i="26"/>
  <c r="X87" i="26"/>
  <c r="X85" i="26"/>
  <c r="X83" i="26"/>
  <c r="X81" i="26"/>
  <c r="X79" i="26"/>
  <c r="X75" i="26"/>
  <c r="X73" i="26"/>
  <c r="X71" i="26"/>
  <c r="X69" i="26"/>
  <c r="Z87" i="26"/>
  <c r="Z85" i="26"/>
  <c r="Z83" i="26"/>
  <c r="Z81" i="26"/>
  <c r="Z79" i="26"/>
  <c r="Z75" i="26"/>
  <c r="Z73" i="26"/>
  <c r="Z71" i="26"/>
  <c r="Z69" i="26"/>
  <c r="AB93" i="26"/>
  <c r="AB87" i="26"/>
  <c r="AB85" i="26"/>
  <c r="AB83" i="26"/>
  <c r="AB81" i="26"/>
  <c r="AB79" i="26"/>
  <c r="AB75" i="26"/>
  <c r="AB73" i="26"/>
  <c r="AB71" i="26"/>
  <c r="AB69" i="26"/>
  <c r="AD87" i="26"/>
  <c r="AD85" i="26"/>
  <c r="AD83" i="26"/>
  <c r="AD81" i="26"/>
  <c r="AD79" i="26"/>
  <c r="AD75" i="26"/>
  <c r="AD73" i="26"/>
  <c r="AD71" i="26"/>
  <c r="AD69" i="26"/>
  <c r="AF93" i="26"/>
  <c r="AF87" i="26"/>
  <c r="AF85" i="26"/>
  <c r="AF83" i="26"/>
  <c r="AF81" i="26"/>
  <c r="AF79" i="26"/>
  <c r="AF75" i="26"/>
  <c r="AF73" i="26"/>
  <c r="AF71" i="26"/>
  <c r="AF69" i="26"/>
  <c r="AH87" i="26"/>
  <c r="AH85" i="26"/>
  <c r="AH83" i="26"/>
  <c r="AH81" i="26"/>
  <c r="AH79" i="26"/>
  <c r="AH75" i="26"/>
  <c r="AH73" i="26"/>
  <c r="AH71" i="26"/>
  <c r="AH69" i="26"/>
  <c r="AJ93" i="26"/>
  <c r="AJ87" i="26"/>
  <c r="AJ85" i="26"/>
  <c r="AJ83" i="26"/>
  <c r="AJ81" i="26"/>
  <c r="AJ79" i="26"/>
  <c r="AJ75" i="26"/>
  <c r="AJ73" i="26"/>
  <c r="AJ71" i="26"/>
  <c r="AJ69" i="26"/>
  <c r="AL87" i="26"/>
  <c r="AL85" i="26"/>
  <c r="AL83" i="26"/>
  <c r="AL81" i="26"/>
  <c r="AL79" i="26"/>
  <c r="AL75" i="26"/>
  <c r="AL73" i="26"/>
  <c r="AL71" i="26"/>
  <c r="AL69" i="26"/>
  <c r="AN93" i="26"/>
  <c r="AN87" i="26"/>
  <c r="AN85" i="26"/>
  <c r="AN83" i="26"/>
  <c r="AN81" i="26"/>
  <c r="AN79" i="26"/>
  <c r="AN75" i="26"/>
  <c r="AN73" i="26"/>
  <c r="AN71" i="26"/>
  <c r="AN69" i="26"/>
  <c r="AP89" i="26"/>
  <c r="AP87" i="26"/>
  <c r="AP85" i="26"/>
  <c r="AP83" i="26"/>
  <c r="AP81" i="26"/>
  <c r="AP79" i="26"/>
  <c r="AP77" i="26"/>
  <c r="AP75" i="26"/>
  <c r="AP73" i="26"/>
  <c r="AP71" i="26"/>
  <c r="AP69" i="26"/>
  <c r="AR89" i="26"/>
  <c r="AR93" i="26"/>
  <c r="AR87" i="26"/>
  <c r="AR85" i="26"/>
  <c r="AR83" i="26"/>
  <c r="AR81" i="26"/>
  <c r="AR79" i="26"/>
  <c r="AR77" i="26"/>
  <c r="AR75" i="26"/>
  <c r="AR73" i="26"/>
  <c r="AR71" i="26"/>
  <c r="AR69" i="26"/>
  <c r="AT89" i="26"/>
  <c r="AT87" i="26"/>
  <c r="AT85" i="26"/>
  <c r="AT83" i="26"/>
  <c r="AT81" i="26"/>
  <c r="AT79" i="26"/>
  <c r="AT77" i="26"/>
  <c r="AT75" i="26"/>
  <c r="AT73" i="26"/>
  <c r="AT71" i="26"/>
  <c r="AT69" i="26"/>
  <c r="AV89" i="26"/>
  <c r="AV93" i="26"/>
  <c r="AV87" i="26"/>
  <c r="AV85" i="26"/>
  <c r="AV83" i="26"/>
  <c r="AV81" i="26"/>
  <c r="AV79" i="26"/>
  <c r="AV77" i="26"/>
  <c r="AV75" i="26"/>
  <c r="AV73" i="26"/>
  <c r="AV71" i="26"/>
  <c r="AV69" i="26"/>
  <c r="AX89" i="26"/>
  <c r="AX87" i="26"/>
  <c r="AX85" i="26"/>
  <c r="AX83" i="26"/>
  <c r="AX81" i="26"/>
  <c r="AX79" i="26"/>
  <c r="AX77" i="26"/>
  <c r="AX75" i="26"/>
  <c r="AX73" i="26"/>
  <c r="AX71" i="26"/>
  <c r="AX69" i="26"/>
  <c r="AZ89" i="26"/>
  <c r="AZ93" i="26"/>
  <c r="AZ87" i="26"/>
  <c r="AZ85" i="26"/>
  <c r="AZ83" i="26"/>
  <c r="AZ81" i="26"/>
  <c r="AZ79" i="26"/>
  <c r="AZ77" i="26"/>
  <c r="AZ75" i="26"/>
  <c r="AZ73" i="26"/>
  <c r="AZ71" i="26"/>
  <c r="AZ69" i="26"/>
  <c r="BB75" i="26"/>
  <c r="BB73" i="26"/>
  <c r="BB71" i="26"/>
  <c r="BB69" i="26"/>
  <c r="BD93" i="26"/>
  <c r="BD110" i="26" s="1"/>
  <c r="BD111" i="26" s="1"/>
  <c r="BD75" i="26"/>
  <c r="BD73" i="26"/>
  <c r="BD71" i="26"/>
  <c r="BD69" i="26"/>
  <c r="BF73" i="26"/>
  <c r="BF71" i="26"/>
  <c r="BF69" i="26"/>
  <c r="BH93" i="26"/>
  <c r="BH101" i="26" s="1"/>
  <c r="BH73" i="26"/>
  <c r="BH71" i="26"/>
  <c r="BH69" i="26"/>
  <c r="BJ75" i="26"/>
  <c r="BJ71" i="26"/>
  <c r="BL93" i="26"/>
  <c r="BL99" i="26" s="1"/>
  <c r="BL75" i="26"/>
  <c r="BL73" i="26"/>
  <c r="BL71" i="26"/>
  <c r="BL69" i="26"/>
  <c r="BN75" i="26"/>
  <c r="BN73" i="26"/>
  <c r="BN71" i="26"/>
  <c r="BN69" i="26"/>
  <c r="BP93" i="26"/>
  <c r="BP103" i="26" s="1"/>
  <c r="BP75" i="26"/>
  <c r="BP73" i="26"/>
  <c r="BP71" i="26"/>
  <c r="BR75" i="26"/>
  <c r="BR73" i="26"/>
  <c r="BR71" i="26"/>
  <c r="BR69" i="26"/>
  <c r="BT93" i="26"/>
  <c r="BT101" i="26" s="1"/>
  <c r="BT75" i="26"/>
  <c r="BT73" i="26"/>
  <c r="BT71" i="26"/>
  <c r="BT69" i="26"/>
  <c r="BV75" i="26"/>
  <c r="BV73" i="26"/>
  <c r="BV71" i="26"/>
  <c r="BV69" i="26"/>
  <c r="BX93" i="26"/>
  <c r="BX75" i="26"/>
  <c r="BX73" i="26"/>
  <c r="BX71" i="26"/>
  <c r="BX69" i="26"/>
  <c r="BZ75" i="26"/>
  <c r="BZ73" i="26"/>
  <c r="BZ71" i="26"/>
  <c r="BZ69" i="26"/>
  <c r="CB93" i="26"/>
  <c r="CB75" i="26"/>
  <c r="CB73" i="26"/>
  <c r="CB71" i="26"/>
  <c r="CB69" i="26"/>
  <c r="CD75" i="26"/>
  <c r="CD73" i="26"/>
  <c r="CD71" i="26"/>
  <c r="CD69" i="26"/>
  <c r="CF93" i="26"/>
  <c r="CF75" i="26"/>
  <c r="CF73" i="26"/>
  <c r="CF71" i="26"/>
  <c r="CF69" i="26"/>
  <c r="CH75" i="26"/>
  <c r="CH73" i="26"/>
  <c r="CH71" i="26"/>
  <c r="CH69" i="26"/>
  <c r="CJ93" i="26"/>
  <c r="CJ75" i="26"/>
  <c r="CJ73" i="26"/>
  <c r="CJ71" i="26"/>
  <c r="CJ69" i="26"/>
  <c r="CL75" i="26"/>
  <c r="CL73" i="26"/>
  <c r="CL71" i="26"/>
  <c r="CL69" i="26"/>
  <c r="CN93" i="26"/>
  <c r="CN75" i="26"/>
  <c r="CN73" i="26"/>
  <c r="CN71" i="26"/>
  <c r="CN69" i="26"/>
  <c r="CP75" i="26"/>
  <c r="CP73" i="26"/>
  <c r="CP71" i="26"/>
  <c r="CP69" i="26"/>
  <c r="CR93" i="26"/>
  <c r="CR75" i="26"/>
  <c r="CR73" i="26"/>
  <c r="CR71" i="26"/>
  <c r="CR69" i="26"/>
  <c r="CT75" i="26"/>
  <c r="CT73" i="26"/>
  <c r="CT71" i="26"/>
  <c r="CT69" i="26"/>
  <c r="CV93" i="26"/>
  <c r="CV75" i="26"/>
  <c r="CV73" i="26"/>
  <c r="CV71" i="26"/>
  <c r="CV69" i="26"/>
  <c r="CX75" i="26"/>
  <c r="CX73" i="26"/>
  <c r="CX71" i="26"/>
  <c r="CX69" i="26"/>
  <c r="J63" i="26"/>
  <c r="L63" i="26"/>
  <c r="N63" i="26"/>
  <c r="P63" i="26"/>
  <c r="R63" i="26"/>
  <c r="T63" i="26"/>
  <c r="V63" i="26"/>
  <c r="X63" i="26"/>
  <c r="Z63" i="26"/>
  <c r="AB63" i="26"/>
  <c r="AD63" i="26"/>
  <c r="AF63" i="26"/>
  <c r="AH63" i="26"/>
  <c r="AJ63" i="26"/>
  <c r="AL63" i="26"/>
  <c r="AN63" i="26"/>
  <c r="AP63" i="26"/>
  <c r="AR63" i="26"/>
  <c r="AT63" i="26"/>
  <c r="AV63" i="26"/>
  <c r="AX63" i="26"/>
  <c r="AZ63" i="26"/>
  <c r="BB63" i="26"/>
  <c r="BD63" i="26"/>
  <c r="BF63" i="26"/>
  <c r="BH63" i="26"/>
  <c r="BJ63" i="26"/>
  <c r="BL63" i="26"/>
  <c r="BN63" i="26"/>
  <c r="BP63" i="26"/>
  <c r="BR63" i="26"/>
  <c r="BT63" i="26"/>
  <c r="BV63" i="26"/>
  <c r="BX63" i="26"/>
  <c r="BZ63" i="26"/>
  <c r="CB63" i="26"/>
  <c r="CD63" i="26"/>
  <c r="CF63" i="26"/>
  <c r="CH63" i="26"/>
  <c r="CJ63" i="26"/>
  <c r="CL63" i="26"/>
  <c r="CN63" i="26"/>
  <c r="CP63" i="26"/>
  <c r="CR63" i="26"/>
  <c r="CT63" i="26"/>
  <c r="CV63" i="26"/>
  <c r="CX63" i="26"/>
  <c r="J65" i="26"/>
  <c r="L65" i="26"/>
  <c r="N65" i="26"/>
  <c r="P65" i="26"/>
  <c r="R65" i="26"/>
  <c r="T65" i="26"/>
  <c r="V65" i="26"/>
  <c r="X65" i="26"/>
  <c r="Z65" i="26"/>
  <c r="AB65" i="26"/>
  <c r="AD65" i="26"/>
  <c r="AF65" i="26"/>
  <c r="AH65" i="26"/>
  <c r="AJ65" i="26"/>
  <c r="AL65" i="26"/>
  <c r="AN65" i="26"/>
  <c r="AP65" i="26"/>
  <c r="AR65" i="26"/>
  <c r="AT65" i="26"/>
  <c r="AV65" i="26"/>
  <c r="AX65" i="26"/>
  <c r="AZ65" i="26"/>
  <c r="BB65" i="26"/>
  <c r="BD65" i="26"/>
  <c r="BF65" i="26"/>
  <c r="BH65" i="26"/>
  <c r="BJ65" i="26"/>
  <c r="BL65" i="26"/>
  <c r="BN65" i="26"/>
  <c r="BP65" i="26"/>
  <c r="BR65" i="26"/>
  <c r="BT65" i="26"/>
  <c r="BV65" i="26"/>
  <c r="BX65" i="26"/>
  <c r="BZ65" i="26"/>
  <c r="CB65" i="26"/>
  <c r="CD65" i="26"/>
  <c r="CF65" i="26"/>
  <c r="CH65" i="26"/>
  <c r="CJ65" i="26"/>
  <c r="CL65" i="26"/>
  <c r="CN65" i="26"/>
  <c r="CP65" i="26"/>
  <c r="CR65" i="26"/>
  <c r="CT65" i="26"/>
  <c r="CV65" i="26"/>
  <c r="CX65" i="26"/>
  <c r="J67" i="26"/>
  <c r="L67" i="26"/>
  <c r="N67" i="26"/>
  <c r="P67" i="26"/>
  <c r="R67" i="26"/>
  <c r="T67" i="26"/>
  <c r="V67" i="26"/>
  <c r="X67" i="26"/>
  <c r="Z67" i="26"/>
  <c r="AB67" i="26"/>
  <c r="AD67" i="26"/>
  <c r="AF67" i="26"/>
  <c r="AH67" i="26"/>
  <c r="AJ67" i="26"/>
  <c r="AL67" i="26"/>
  <c r="AN67" i="26"/>
  <c r="AP67" i="26"/>
  <c r="AR67" i="26"/>
  <c r="AT67" i="26"/>
  <c r="AV67" i="26"/>
  <c r="AX67" i="26"/>
  <c r="AZ67" i="26"/>
  <c r="BB67" i="26"/>
  <c r="BD67" i="26"/>
  <c r="BF67" i="26"/>
  <c r="BH67" i="26"/>
  <c r="BL67" i="26"/>
  <c r="BN67" i="26"/>
  <c r="BR67" i="26"/>
  <c r="BT67" i="26"/>
  <c r="BV67" i="26"/>
  <c r="BX67" i="26"/>
  <c r="BZ67" i="26"/>
  <c r="CB67" i="26"/>
  <c r="CD67" i="26"/>
  <c r="CF67" i="26"/>
  <c r="CH67" i="26"/>
  <c r="CJ67" i="26"/>
  <c r="CL67" i="26"/>
  <c r="CN67" i="26"/>
  <c r="CP67" i="26"/>
  <c r="CR67" i="26"/>
  <c r="CT67" i="26"/>
  <c r="CV67" i="26"/>
  <c r="CX67" i="26"/>
  <c r="CJ68" i="26"/>
  <c r="CN68" i="26"/>
  <c r="CR68" i="26"/>
  <c r="CV68" i="26"/>
  <c r="J70" i="26"/>
  <c r="N70" i="26"/>
  <c r="R70" i="26"/>
  <c r="V70" i="26"/>
  <c r="Z70" i="26"/>
  <c r="AD70" i="26"/>
  <c r="AH70" i="26"/>
  <c r="AL70" i="26"/>
  <c r="AP70" i="26"/>
  <c r="AT70" i="26"/>
  <c r="AX70" i="26"/>
  <c r="BB70" i="26"/>
  <c r="BF70" i="26"/>
  <c r="BJ70" i="26"/>
  <c r="BN70" i="26"/>
  <c r="BZ70" i="26"/>
  <c r="CD70" i="26"/>
  <c r="CH70" i="26"/>
  <c r="CL70" i="26"/>
  <c r="CP70" i="26"/>
  <c r="CT70" i="26"/>
  <c r="CX70" i="26"/>
  <c r="L72" i="26"/>
  <c r="P72" i="26"/>
  <c r="T72" i="26"/>
  <c r="X72" i="26"/>
  <c r="AB72" i="26"/>
  <c r="AF72" i="26"/>
  <c r="AJ72" i="26"/>
  <c r="AN72" i="26"/>
  <c r="AR72" i="26"/>
  <c r="AV72" i="26"/>
  <c r="AZ72" i="26"/>
  <c r="BD72" i="26"/>
  <c r="BH72" i="26"/>
  <c r="BT72" i="26"/>
  <c r="BX72" i="26"/>
  <c r="CB72" i="26"/>
  <c r="CF72" i="26"/>
  <c r="CJ72" i="26"/>
  <c r="CN72" i="26"/>
  <c r="CR72" i="26"/>
  <c r="CV72" i="26"/>
  <c r="J74" i="26"/>
  <c r="N74" i="26"/>
  <c r="R74" i="26"/>
  <c r="V74" i="26"/>
  <c r="Z74" i="26"/>
  <c r="AD74" i="26"/>
  <c r="AH74" i="26"/>
  <c r="AL74" i="26"/>
  <c r="AP74" i="26"/>
  <c r="AT74" i="26"/>
  <c r="AX74" i="26"/>
  <c r="BB74" i="26"/>
  <c r="BF74" i="26"/>
  <c r="BJ74" i="26"/>
  <c r="BN74" i="26"/>
  <c r="BR74" i="26"/>
  <c r="BV74" i="26"/>
  <c r="BZ74" i="26"/>
  <c r="CD74" i="26"/>
  <c r="CH74" i="26"/>
  <c r="CL74" i="26"/>
  <c r="CP74" i="26"/>
  <c r="CT74" i="26"/>
  <c r="CX74" i="26"/>
  <c r="L76" i="26"/>
  <c r="P76" i="26"/>
  <c r="T76" i="26"/>
  <c r="X76" i="26"/>
  <c r="AB76" i="26"/>
  <c r="AF76" i="26"/>
  <c r="AJ76" i="26"/>
  <c r="AN76" i="26"/>
  <c r="AR76" i="26"/>
  <c r="AV76" i="26"/>
  <c r="AZ76" i="26"/>
  <c r="BD76" i="26"/>
  <c r="BH76" i="26"/>
  <c r="BL76" i="26"/>
  <c r="BP76" i="26"/>
  <c r="BT76" i="26"/>
  <c r="BX76" i="26"/>
  <c r="CB76" i="26"/>
  <c r="CF76" i="26"/>
  <c r="CJ76" i="26"/>
  <c r="CN76" i="26"/>
  <c r="CR76" i="26"/>
  <c r="CV76" i="26"/>
  <c r="AP78" i="26"/>
  <c r="AT78" i="26"/>
  <c r="AX78" i="26"/>
  <c r="BB78" i="26"/>
  <c r="BF78" i="26"/>
  <c r="BJ78" i="26"/>
  <c r="BN78" i="26"/>
  <c r="BR78" i="26"/>
  <c r="BV78" i="26"/>
  <c r="L80" i="26"/>
  <c r="P80" i="26"/>
  <c r="T80" i="26"/>
  <c r="X80" i="26"/>
  <c r="AB80" i="26"/>
  <c r="AF80" i="26"/>
  <c r="AJ80" i="26"/>
  <c r="AN80" i="26"/>
  <c r="AR80" i="26"/>
  <c r="AV80" i="26"/>
  <c r="AZ80" i="26"/>
  <c r="BD80" i="26"/>
  <c r="BH80" i="26"/>
  <c r="BL80" i="26"/>
  <c r="BP80" i="26"/>
  <c r="BT80" i="26"/>
  <c r="BX80" i="26"/>
  <c r="CB80" i="26"/>
  <c r="CF80" i="26"/>
  <c r="CJ80" i="26"/>
  <c r="CN80" i="26"/>
  <c r="CR80" i="26"/>
  <c r="CV80" i="26"/>
  <c r="AP82" i="26"/>
  <c r="AT82" i="26"/>
  <c r="AX82" i="26"/>
  <c r="L84" i="26"/>
  <c r="P84" i="26"/>
  <c r="T84" i="26"/>
  <c r="X84" i="26"/>
  <c r="AB84" i="26"/>
  <c r="AF84" i="26"/>
  <c r="AJ84" i="26"/>
  <c r="AN84" i="26"/>
  <c r="AR84" i="26"/>
  <c r="AV84" i="26"/>
  <c r="AZ84" i="26"/>
  <c r="J86" i="26"/>
  <c r="N86" i="26"/>
  <c r="R86" i="26"/>
  <c r="V86" i="26"/>
  <c r="Z86" i="26"/>
  <c r="AD86" i="26"/>
  <c r="AH86" i="26"/>
  <c r="AL86" i="26"/>
  <c r="AP86" i="26"/>
  <c r="AT86" i="26"/>
  <c r="AX86" i="26"/>
  <c r="BB86" i="26"/>
  <c r="BF86" i="26"/>
  <c r="BJ86" i="26"/>
  <c r="BN86" i="26"/>
  <c r="BR86" i="26"/>
  <c r="BV86" i="26"/>
  <c r="BZ86" i="26"/>
  <c r="CD86" i="26"/>
  <c r="CH86" i="26"/>
  <c r="CL86" i="26"/>
  <c r="CP86" i="26"/>
  <c r="CT86" i="26"/>
  <c r="CX86" i="26"/>
  <c r="AJ88" i="26"/>
  <c r="AR88" i="26"/>
  <c r="AV88" i="26"/>
  <c r="AZ88" i="26"/>
  <c r="AP90" i="26"/>
  <c r="AX90" i="26"/>
  <c r="J93" i="26"/>
  <c r="R93" i="26"/>
  <c r="Z93" i="26"/>
  <c r="AH93" i="26"/>
  <c r="AP93" i="26"/>
  <c r="AX93" i="26"/>
  <c r="BF93" i="26"/>
  <c r="BN93" i="26"/>
  <c r="BV93" i="26"/>
  <c r="BV101" i="26" s="1"/>
  <c r="CD93" i="26"/>
  <c r="CL93" i="26"/>
  <c r="CT93" i="26"/>
  <c r="BP69" i="26"/>
  <c r="BJ73" i="26"/>
  <c r="BB77" i="26"/>
  <c r="BB92" i="26" s="1"/>
  <c r="BD77" i="26"/>
  <c r="BD92" i="26" s="1"/>
  <c r="BV25" i="26"/>
  <c r="BX25" i="26"/>
  <c r="BZ25" i="26"/>
  <c r="CB25" i="26"/>
  <c r="CD77" i="26"/>
  <c r="CD92" i="26" s="1"/>
  <c r="CF77" i="26"/>
  <c r="CF92" i="26" s="1"/>
  <c r="CH77" i="26"/>
  <c r="CH92" i="26" s="1"/>
  <c r="CJ77" i="26"/>
  <c r="CJ92" i="26" s="1"/>
  <c r="CL77" i="26"/>
  <c r="CL92" i="26" s="1"/>
  <c r="CN77" i="26"/>
  <c r="CN92" i="26" s="1"/>
  <c r="CP77" i="26"/>
  <c r="CP92" i="26" s="1"/>
  <c r="CR77" i="26"/>
  <c r="CR92" i="26" s="1"/>
  <c r="CT77" i="26"/>
  <c r="CV77" i="26"/>
  <c r="CX77" i="26"/>
  <c r="I78" i="26"/>
  <c r="K78" i="26"/>
  <c r="M78" i="26"/>
  <c r="O78" i="26"/>
  <c r="Q78" i="26"/>
  <c r="S78" i="26"/>
  <c r="U78" i="26"/>
  <c r="W78" i="26"/>
  <c r="Y78" i="26"/>
  <c r="AA78" i="26"/>
  <c r="AC78" i="26"/>
  <c r="BB81" i="26"/>
  <c r="BD81" i="26"/>
  <c r="BF81" i="26"/>
  <c r="BJ81" i="26"/>
  <c r="BL29" i="26"/>
  <c r="BL81" i="26" s="1"/>
  <c r="BN29" i="26"/>
  <c r="BN81" i="26" s="1"/>
  <c r="BP29" i="26"/>
  <c r="BP81" i="26" s="1"/>
  <c r="BR29" i="26"/>
  <c r="BR81" i="26" s="1"/>
  <c r="BT29" i="26"/>
  <c r="BT81" i="26" s="1"/>
  <c r="BV29" i="26"/>
  <c r="BV81" i="26" s="1"/>
  <c r="BX29" i="26"/>
  <c r="BX81" i="26" s="1"/>
  <c r="BZ29" i="26"/>
  <c r="CB29" i="26"/>
  <c r="CB81" i="26" s="1"/>
  <c r="CD81" i="26"/>
  <c r="CF81" i="26"/>
  <c r="CH81" i="26"/>
  <c r="CJ81" i="26"/>
  <c r="CL81" i="26"/>
  <c r="CN81" i="26"/>
  <c r="CP81" i="26"/>
  <c r="CR81" i="26"/>
  <c r="CT81" i="26"/>
  <c r="CV81" i="26"/>
  <c r="CX81" i="26"/>
  <c r="I82" i="26"/>
  <c r="K82" i="26"/>
  <c r="M82" i="26"/>
  <c r="O82" i="26"/>
  <c r="Q82" i="26"/>
  <c r="S82" i="26"/>
  <c r="U82" i="26"/>
  <c r="W82" i="26"/>
  <c r="Y82" i="26"/>
  <c r="AA82" i="26"/>
  <c r="AC82" i="26"/>
  <c r="BG30" i="26"/>
  <c r="BO30" i="26"/>
  <c r="BO82" i="26" s="1"/>
  <c r="H33" i="26"/>
  <c r="BG33" i="26"/>
  <c r="BG85" i="26" s="1"/>
  <c r="BQ33" i="26"/>
  <c r="BQ85" i="26" s="1"/>
  <c r="BS33" i="26"/>
  <c r="BS85" i="26" s="1"/>
  <c r="BU33" i="26"/>
  <c r="BU85" i="26" s="1"/>
  <c r="BW33" i="26"/>
  <c r="BW85" i="26" s="1"/>
  <c r="H34" i="26"/>
  <c r="BB87" i="26"/>
  <c r="BD87" i="26"/>
  <c r="BF87" i="26"/>
  <c r="BJ87" i="26"/>
  <c r="BR87" i="26"/>
  <c r="BT87" i="26"/>
  <c r="BV87" i="26"/>
  <c r="BX87" i="26"/>
  <c r="BZ87" i="26"/>
  <c r="CB87" i="26"/>
  <c r="CD87" i="26"/>
  <c r="CF87" i="26"/>
  <c r="CH87" i="26"/>
  <c r="CJ87" i="26"/>
  <c r="CL87" i="26"/>
  <c r="CN87" i="26"/>
  <c r="CP87" i="26"/>
  <c r="CR87" i="26"/>
  <c r="CT87" i="26"/>
  <c r="CV87" i="26"/>
  <c r="CX87" i="26"/>
  <c r="I88" i="26"/>
  <c r="K88" i="26"/>
  <c r="M88" i="26"/>
  <c r="O88" i="26"/>
  <c r="Q88" i="26"/>
  <c r="S88" i="26"/>
  <c r="U88" i="26"/>
  <c r="W88" i="26"/>
  <c r="Y88" i="26"/>
  <c r="AA88" i="26"/>
  <c r="AC88" i="26"/>
  <c r="H37" i="26"/>
  <c r="J89" i="26"/>
  <c r="L89" i="26"/>
  <c r="N89" i="26"/>
  <c r="P89" i="26"/>
  <c r="R89" i="26"/>
  <c r="T89" i="26"/>
  <c r="V89" i="26"/>
  <c r="X89" i="26"/>
  <c r="Z89" i="26"/>
  <c r="AB89" i="26"/>
  <c r="AD89" i="26"/>
  <c r="AF89" i="26"/>
  <c r="AH89" i="26"/>
  <c r="AJ89" i="26"/>
  <c r="AL89" i="26"/>
  <c r="AN89" i="26"/>
  <c r="BB89" i="26"/>
  <c r="BD89" i="26"/>
  <c r="BF89" i="26"/>
  <c r="BH89" i="26"/>
  <c r="BJ89" i="26"/>
  <c r="BL89" i="26"/>
  <c r="BN89" i="26"/>
  <c r="BP89" i="26"/>
  <c r="BR89" i="26"/>
  <c r="BT89" i="26"/>
  <c r="BV89" i="26"/>
  <c r="BX89" i="26"/>
  <c r="BZ89" i="26"/>
  <c r="CB89" i="26"/>
  <c r="CD89" i="26"/>
  <c r="CF89" i="26"/>
  <c r="CH89" i="26"/>
  <c r="CJ89" i="26"/>
  <c r="CL89" i="26"/>
  <c r="CN89" i="26"/>
  <c r="CP89" i="26"/>
  <c r="CR89" i="26"/>
  <c r="CT89" i="26"/>
  <c r="CV89" i="26"/>
  <c r="CX89" i="26"/>
  <c r="I38" i="26"/>
  <c r="K38" i="26"/>
  <c r="M38" i="26"/>
  <c r="O38" i="26"/>
  <c r="Q38" i="26"/>
  <c r="S38" i="26"/>
  <c r="U38" i="26"/>
  <c r="W38" i="26"/>
  <c r="Y38" i="26"/>
  <c r="AA38" i="26"/>
  <c r="AC38" i="26"/>
  <c r="AE38" i="26"/>
  <c r="AG38" i="26"/>
  <c r="AI38" i="26"/>
  <c r="AK38" i="26"/>
  <c r="AM38" i="26"/>
  <c r="AO38" i="26"/>
  <c r="BC38" i="26"/>
  <c r="BC90" i="26" s="1"/>
  <c r="CC38" i="26"/>
  <c r="CC90" i="26" s="1"/>
  <c r="CE38" i="26"/>
  <c r="CE90" i="26" s="1"/>
  <c r="CG38" i="26"/>
  <c r="CG90" i="26" s="1"/>
  <c r="CI38" i="26"/>
  <c r="CI90" i="26" s="1"/>
  <c r="CK38" i="26"/>
  <c r="CK90" i="26" s="1"/>
  <c r="CM38" i="26"/>
  <c r="CM90" i="26" s="1"/>
  <c r="CO38" i="26"/>
  <c r="CO90" i="26" s="1"/>
  <c r="CQ38" i="26"/>
  <c r="CQ90" i="26" s="1"/>
  <c r="CS38" i="26"/>
  <c r="CS90" i="26" s="1"/>
  <c r="CU38" i="26"/>
  <c r="CU90" i="26" s="1"/>
  <c r="CW38" i="26"/>
  <c r="CW90" i="26" s="1"/>
  <c r="CY38" i="26"/>
  <c r="CY90" i="26" s="1"/>
  <c r="AR39" i="26"/>
  <c r="AR91" i="26" s="1"/>
  <c r="AT39" i="26"/>
  <c r="AT91" i="26" s="1"/>
  <c r="AV39" i="26"/>
  <c r="AV91" i="26" s="1"/>
  <c r="AZ39" i="26"/>
  <c r="AZ91" i="26" s="1"/>
  <c r="BB39" i="26"/>
  <c r="BB91" i="26" s="1"/>
  <c r="BD39" i="26"/>
  <c r="BD91" i="26" s="1"/>
  <c r="CD39" i="26"/>
  <c r="CD91" i="26" s="1"/>
  <c r="CF39" i="26"/>
  <c r="CF91" i="26" s="1"/>
  <c r="CH39" i="26"/>
  <c r="CH91" i="26" s="1"/>
  <c r="CJ39" i="26"/>
  <c r="CJ91" i="26" s="1"/>
  <c r="CL39" i="26"/>
  <c r="CL91" i="26" s="1"/>
  <c r="CN39" i="26"/>
  <c r="CN91" i="26" s="1"/>
  <c r="CP39" i="26"/>
  <c r="CP91" i="26" s="1"/>
  <c r="CR39" i="26"/>
  <c r="CR91" i="26" s="1"/>
  <c r="CT39" i="26"/>
  <c r="CT91" i="26" s="1"/>
  <c r="CV39" i="26"/>
  <c r="CV91" i="26" s="1"/>
  <c r="CX39" i="26"/>
  <c r="CX91" i="26" s="1"/>
  <c r="H45" i="26"/>
  <c r="BN99" i="26"/>
  <c r="BP99" i="26"/>
  <c r="BT99" i="26"/>
  <c r="H51" i="26"/>
  <c r="H53" i="26"/>
  <c r="BN105" i="26"/>
  <c r="BP105" i="26"/>
  <c r="M110" i="26"/>
  <c r="O110" i="26"/>
  <c r="Q110" i="26"/>
  <c r="W110" i="26"/>
  <c r="Y110" i="26"/>
  <c r="AC110" i="26"/>
  <c r="AG110" i="26"/>
  <c r="AK110" i="26"/>
  <c r="AS110" i="26"/>
  <c r="BA110" i="26"/>
  <c r="BI58" i="26"/>
  <c r="BK58" i="26"/>
  <c r="BM58" i="26"/>
  <c r="BQ58" i="26"/>
  <c r="BS58" i="26"/>
  <c r="BU58" i="26"/>
  <c r="BY58" i="26"/>
  <c r="AE93" i="26"/>
  <c r="AE84" i="26"/>
  <c r="AE76" i="26"/>
  <c r="AE74" i="26"/>
  <c r="AE72" i="26"/>
  <c r="AE70" i="26"/>
  <c r="AG93" i="26"/>
  <c r="AG84" i="26"/>
  <c r="AG76" i="26"/>
  <c r="AG74" i="26"/>
  <c r="AG72" i="26"/>
  <c r="AG70" i="26"/>
  <c r="AI93" i="26"/>
  <c r="AI84" i="26"/>
  <c r="AI76" i="26"/>
  <c r="AI74" i="26"/>
  <c r="AI72" i="26"/>
  <c r="AI70" i="26"/>
  <c r="AK93" i="26"/>
  <c r="AK88" i="26"/>
  <c r="AK84" i="26"/>
  <c r="AK76" i="26"/>
  <c r="AK74" i="26"/>
  <c r="AK72" i="26"/>
  <c r="AK70" i="26"/>
  <c r="AM93" i="26"/>
  <c r="AM84" i="26"/>
  <c r="AM76" i="26"/>
  <c r="AM74" i="26"/>
  <c r="AM72" i="26"/>
  <c r="AM70" i="26"/>
  <c r="AO93" i="26"/>
  <c r="AO84" i="26"/>
  <c r="AO76" i="26"/>
  <c r="AO74" i="26"/>
  <c r="AO72" i="26"/>
  <c r="AO70" i="26"/>
  <c r="AQ93" i="26"/>
  <c r="AQ88" i="26"/>
  <c r="AQ86" i="26"/>
  <c r="AQ84" i="26"/>
  <c r="AQ82" i="26"/>
  <c r="AQ80" i="26"/>
  <c r="AQ78" i="26"/>
  <c r="AQ76" i="26"/>
  <c r="AQ74" i="26"/>
  <c r="AQ72" i="26"/>
  <c r="AQ70" i="26"/>
  <c r="AS93" i="26"/>
  <c r="AS89" i="26"/>
  <c r="AS88" i="26"/>
  <c r="AS86" i="26"/>
  <c r="AS84" i="26"/>
  <c r="AS82" i="26"/>
  <c r="AS80" i="26"/>
  <c r="AS78" i="26"/>
  <c r="AS76" i="26"/>
  <c r="AS74" i="26"/>
  <c r="AS72" i="26"/>
  <c r="AS70" i="26"/>
  <c r="AU93" i="26"/>
  <c r="AU88" i="26"/>
  <c r="AU86" i="26"/>
  <c r="AU84" i="26"/>
  <c r="AU82" i="26"/>
  <c r="AU80" i="26"/>
  <c r="AU78" i="26"/>
  <c r="AU76" i="26"/>
  <c r="AU74" i="26"/>
  <c r="AU72" i="26"/>
  <c r="AU70" i="26"/>
  <c r="AW93" i="26"/>
  <c r="AW89" i="26"/>
  <c r="AW88" i="26"/>
  <c r="AW86" i="26"/>
  <c r="AW84" i="26"/>
  <c r="AW82" i="26"/>
  <c r="AW80" i="26"/>
  <c r="AW78" i="26"/>
  <c r="AW76" i="26"/>
  <c r="AW74" i="26"/>
  <c r="AW72" i="26"/>
  <c r="AW70" i="26"/>
  <c r="AY93" i="26"/>
  <c r="AY88" i="26"/>
  <c r="AY86" i="26"/>
  <c r="AY84" i="26"/>
  <c r="AY82" i="26"/>
  <c r="AY80" i="26"/>
  <c r="AY78" i="26"/>
  <c r="AY76" i="26"/>
  <c r="AY74" i="26"/>
  <c r="AY72" i="26"/>
  <c r="AY70" i="26"/>
  <c r="BA93" i="26"/>
  <c r="BA89" i="26"/>
  <c r="BA88" i="26"/>
  <c r="BA86" i="26"/>
  <c r="BA84" i="26"/>
  <c r="BA82" i="26"/>
  <c r="BA80" i="26"/>
  <c r="BA78" i="26"/>
  <c r="BA76" i="26"/>
  <c r="BA74" i="26"/>
  <c r="BA72" i="26"/>
  <c r="BA70" i="26"/>
  <c r="BC93" i="26"/>
  <c r="BC78" i="26"/>
  <c r="BC76" i="26"/>
  <c r="BC74" i="26"/>
  <c r="BC72" i="26"/>
  <c r="BC70" i="26"/>
  <c r="BE93" i="26"/>
  <c r="BE110" i="26" s="1"/>
  <c r="BE111" i="26" s="1"/>
  <c r="BE78" i="26"/>
  <c r="BE76" i="26"/>
  <c r="BE74" i="26"/>
  <c r="BE72" i="26"/>
  <c r="BE70" i="26"/>
  <c r="BG93" i="26"/>
  <c r="BG103" i="26" s="1"/>
  <c r="BG78" i="26"/>
  <c r="BG76" i="26"/>
  <c r="BG74" i="26"/>
  <c r="BI93" i="26"/>
  <c r="BI105" i="26" s="1"/>
  <c r="BI78" i="26"/>
  <c r="BI76" i="26"/>
  <c r="BI74" i="26"/>
  <c r="BI72" i="26"/>
  <c r="BI70" i="26"/>
  <c r="BK93" i="26"/>
  <c r="BK99" i="26" s="1"/>
  <c r="BK78" i="26"/>
  <c r="BK76" i="26"/>
  <c r="BK74" i="26"/>
  <c r="BK72" i="26"/>
  <c r="BK70" i="26"/>
  <c r="BM93" i="26"/>
  <c r="BM108" i="26" s="1"/>
  <c r="BM78" i="26"/>
  <c r="BM76" i="26"/>
  <c r="BM74" i="26"/>
  <c r="BO93" i="26"/>
  <c r="BO102" i="26" s="1"/>
  <c r="BO78" i="26"/>
  <c r="BO76" i="26"/>
  <c r="BO74" i="26"/>
  <c r="BQ93" i="26"/>
  <c r="BQ78" i="26"/>
  <c r="BQ76" i="26"/>
  <c r="BQ74" i="26"/>
  <c r="BS93" i="26"/>
  <c r="BS99" i="26" s="1"/>
  <c r="BS78" i="26"/>
  <c r="BS76" i="26"/>
  <c r="BS74" i="26"/>
  <c r="BS72" i="26"/>
  <c r="BU93" i="26"/>
  <c r="BU78" i="26"/>
  <c r="BU76" i="26"/>
  <c r="BU74" i="26"/>
  <c r="BU72" i="26"/>
  <c r="BW93" i="26"/>
  <c r="BW105" i="26" s="1"/>
  <c r="BW78" i="26"/>
  <c r="BW76" i="26"/>
  <c r="BW74" i="26"/>
  <c r="BW72" i="26"/>
  <c r="BY93" i="26"/>
  <c r="BY78" i="26"/>
  <c r="BY76" i="26"/>
  <c r="BY74" i="26"/>
  <c r="BY72" i="26"/>
  <c r="BY70" i="26"/>
  <c r="CA93" i="26"/>
  <c r="CA76" i="26"/>
  <c r="CA74" i="26"/>
  <c r="CA72" i="26"/>
  <c r="CA70" i="26"/>
  <c r="CC93" i="26"/>
  <c r="CC76" i="26"/>
  <c r="CC74" i="26"/>
  <c r="CC72" i="26"/>
  <c r="CC70" i="26"/>
  <c r="CE93" i="26"/>
  <c r="CE76" i="26"/>
  <c r="CE74" i="26"/>
  <c r="CE72" i="26"/>
  <c r="CE70" i="26"/>
  <c r="CG93" i="26"/>
  <c r="CG76" i="26"/>
  <c r="CG74" i="26"/>
  <c r="CG72" i="26"/>
  <c r="CG70" i="26"/>
  <c r="CI93" i="26"/>
  <c r="CI76" i="26"/>
  <c r="CI74" i="26"/>
  <c r="CI72" i="26"/>
  <c r="CI70" i="26"/>
  <c r="CI68" i="26"/>
  <c r="CK93" i="26"/>
  <c r="CK76" i="26"/>
  <c r="CK74" i="26"/>
  <c r="CK72" i="26"/>
  <c r="CK70" i="26"/>
  <c r="CK68" i="26"/>
  <c r="CM93" i="26"/>
  <c r="CM76" i="26"/>
  <c r="CM74" i="26"/>
  <c r="CM72" i="26"/>
  <c r="CM70" i="26"/>
  <c r="CM68" i="26"/>
  <c r="CO93" i="26"/>
  <c r="CO76" i="26"/>
  <c r="CO74" i="26"/>
  <c r="CO72" i="26"/>
  <c r="CO70" i="26"/>
  <c r="CO68" i="26"/>
  <c r="CQ93" i="26"/>
  <c r="CQ76" i="26"/>
  <c r="CQ74" i="26"/>
  <c r="CQ72" i="26"/>
  <c r="CQ70" i="26"/>
  <c r="CQ68" i="26"/>
  <c r="CS93" i="26"/>
  <c r="CS76" i="26"/>
  <c r="CS74" i="26"/>
  <c r="CS72" i="26"/>
  <c r="CS70" i="26"/>
  <c r="CS68" i="26"/>
  <c r="CU93" i="26"/>
  <c r="CU76" i="26"/>
  <c r="CU74" i="26"/>
  <c r="CU72" i="26"/>
  <c r="CU70" i="26"/>
  <c r="CU68" i="26"/>
  <c r="CW93" i="26"/>
  <c r="CW76" i="26"/>
  <c r="CW74" i="26"/>
  <c r="CW72" i="26"/>
  <c r="CW70" i="26"/>
  <c r="CW68" i="26"/>
  <c r="CY93" i="26"/>
  <c r="CY76" i="26"/>
  <c r="CY74" i="26"/>
  <c r="CY72" i="26"/>
  <c r="CY70" i="26"/>
  <c r="CY68" i="26"/>
  <c r="AE63" i="26"/>
  <c r="AG63" i="26"/>
  <c r="AI63" i="26"/>
  <c r="AK63" i="26"/>
  <c r="AM63" i="26"/>
  <c r="AO63" i="26"/>
  <c r="AQ63" i="26"/>
  <c r="AS63" i="26"/>
  <c r="AU63" i="26"/>
  <c r="AW63" i="26"/>
  <c r="AY63" i="26"/>
  <c r="BA63" i="26"/>
  <c r="BC63" i="26"/>
  <c r="BE63" i="26"/>
  <c r="BG63" i="26"/>
  <c r="BI63" i="26"/>
  <c r="BK63" i="26"/>
  <c r="BM63" i="26"/>
  <c r="BO63" i="26"/>
  <c r="BQ63" i="26"/>
  <c r="BS63" i="26"/>
  <c r="BU63" i="26"/>
  <c r="BW63" i="26"/>
  <c r="BY63" i="26"/>
  <c r="CA63" i="26"/>
  <c r="CC63" i="26"/>
  <c r="CE63" i="26"/>
  <c r="CG63" i="26"/>
  <c r="CI63" i="26"/>
  <c r="CK63" i="26"/>
  <c r="CM63" i="26"/>
  <c r="CO63" i="26"/>
  <c r="CQ63" i="26"/>
  <c r="CS63" i="26"/>
  <c r="CU63" i="26"/>
  <c r="CW63" i="26"/>
  <c r="CY63" i="26"/>
  <c r="J64" i="26"/>
  <c r="L64" i="26"/>
  <c r="N64" i="26"/>
  <c r="P64" i="26"/>
  <c r="R64" i="26"/>
  <c r="T64" i="26"/>
  <c r="V64" i="26"/>
  <c r="X64" i="26"/>
  <c r="Z64" i="26"/>
  <c r="AB64" i="26"/>
  <c r="AD64" i="26"/>
  <c r="AF64" i="26"/>
  <c r="AH64" i="26"/>
  <c r="AJ64" i="26"/>
  <c r="AL64" i="26"/>
  <c r="AN64" i="26"/>
  <c r="AP64" i="26"/>
  <c r="AR64" i="26"/>
  <c r="AT64" i="26"/>
  <c r="AV64" i="26"/>
  <c r="AX64" i="26"/>
  <c r="AZ64" i="26"/>
  <c r="BB64" i="26"/>
  <c r="BD64" i="26"/>
  <c r="BF64" i="26"/>
  <c r="BV64" i="26"/>
  <c r="BX64" i="26"/>
  <c r="BZ64" i="26"/>
  <c r="CB64" i="26"/>
  <c r="CD64" i="26"/>
  <c r="CF64" i="26"/>
  <c r="CH64" i="26"/>
  <c r="CJ64" i="26"/>
  <c r="CL64" i="26"/>
  <c r="CN64" i="26"/>
  <c r="CP64" i="26"/>
  <c r="CR64" i="26"/>
  <c r="CT64" i="26"/>
  <c r="CV64" i="26"/>
  <c r="CX64" i="26"/>
  <c r="AE65" i="26"/>
  <c r="AG65" i="26"/>
  <c r="AI65" i="26"/>
  <c r="AK65" i="26"/>
  <c r="AM65" i="26"/>
  <c r="AO65" i="26"/>
  <c r="AQ65" i="26"/>
  <c r="AS65" i="26"/>
  <c r="AU65" i="26"/>
  <c r="AW65" i="26"/>
  <c r="AY65" i="26"/>
  <c r="BA65" i="26"/>
  <c r="BC65" i="26"/>
  <c r="BE65" i="26"/>
  <c r="BG65" i="26"/>
  <c r="BI65" i="26"/>
  <c r="BK65" i="26"/>
  <c r="BM65" i="26"/>
  <c r="BO65" i="26"/>
  <c r="BQ65" i="26"/>
  <c r="BS65" i="26"/>
  <c r="BU65" i="26"/>
  <c r="BW65" i="26"/>
  <c r="BY65" i="26"/>
  <c r="CA65" i="26"/>
  <c r="CC65" i="26"/>
  <c r="CE65" i="26"/>
  <c r="CG65" i="26"/>
  <c r="CI65" i="26"/>
  <c r="CK65" i="26"/>
  <c r="CM65" i="26"/>
  <c r="CO65" i="26"/>
  <c r="CQ65" i="26"/>
  <c r="CS65" i="26"/>
  <c r="CU65" i="26"/>
  <c r="CW65" i="26"/>
  <c r="CY65" i="26"/>
  <c r="J66" i="26"/>
  <c r="L66" i="26"/>
  <c r="N66" i="26"/>
  <c r="P66" i="26"/>
  <c r="R66" i="26"/>
  <c r="T66" i="26"/>
  <c r="V66" i="26"/>
  <c r="X66" i="26"/>
  <c r="Z66" i="26"/>
  <c r="AB66" i="26"/>
  <c r="AD66" i="26"/>
  <c r="AF66" i="26"/>
  <c r="AH66" i="26"/>
  <c r="AJ66" i="26"/>
  <c r="AL66" i="26"/>
  <c r="AN66" i="26"/>
  <c r="AP66" i="26"/>
  <c r="AR66" i="26"/>
  <c r="AT66" i="26"/>
  <c r="AV66" i="26"/>
  <c r="AX66" i="26"/>
  <c r="AZ66" i="26"/>
  <c r="BB66" i="26"/>
  <c r="BD66" i="26"/>
  <c r="BF66" i="26"/>
  <c r="BJ66" i="26"/>
  <c r="CD66" i="26"/>
  <c r="CF66" i="26"/>
  <c r="CH66" i="26"/>
  <c r="CJ66" i="26"/>
  <c r="CL66" i="26"/>
  <c r="CN66" i="26"/>
  <c r="CP66" i="26"/>
  <c r="CR66" i="26"/>
  <c r="CT66" i="26"/>
  <c r="CV66" i="26"/>
  <c r="CX66" i="26"/>
  <c r="AE67" i="26"/>
  <c r="AG67" i="26"/>
  <c r="AI67" i="26"/>
  <c r="AK67" i="26"/>
  <c r="AM67" i="26"/>
  <c r="AO67" i="26"/>
  <c r="AQ67" i="26"/>
  <c r="AS67" i="26"/>
  <c r="AU67" i="26"/>
  <c r="AW67" i="26"/>
  <c r="AY67" i="26"/>
  <c r="BA67" i="26"/>
  <c r="BC67" i="26"/>
  <c r="BE67" i="26"/>
  <c r="BI67" i="26"/>
  <c r="BK67" i="26"/>
  <c r="BM67" i="26"/>
  <c r="BQ67" i="26"/>
  <c r="BS67" i="26"/>
  <c r="BU67" i="26"/>
  <c r="BW67" i="26"/>
  <c r="BY67" i="26"/>
  <c r="CA67" i="26"/>
  <c r="CC67" i="26"/>
  <c r="CE67" i="26"/>
  <c r="CG67" i="26"/>
  <c r="CI67" i="26"/>
  <c r="CK67" i="26"/>
  <c r="CM67" i="26"/>
  <c r="CO67" i="26"/>
  <c r="CQ67" i="26"/>
  <c r="CS67" i="26"/>
  <c r="CU67" i="26"/>
  <c r="CW67" i="26"/>
  <c r="CY67" i="26"/>
  <c r="J68" i="26"/>
  <c r="L68" i="26"/>
  <c r="N68" i="26"/>
  <c r="P68" i="26"/>
  <c r="R68" i="26"/>
  <c r="T68" i="26"/>
  <c r="V68" i="26"/>
  <c r="X68" i="26"/>
  <c r="Z68" i="26"/>
  <c r="AB68" i="26"/>
  <c r="AD68" i="26"/>
  <c r="AF68" i="26"/>
  <c r="AH68" i="26"/>
  <c r="AJ68" i="26"/>
  <c r="AL68" i="26"/>
  <c r="AN68" i="26"/>
  <c r="AP68" i="26"/>
  <c r="AR68" i="26"/>
  <c r="AT68" i="26"/>
  <c r="AV68" i="26"/>
  <c r="AX68" i="26"/>
  <c r="AZ68" i="26"/>
  <c r="BB68" i="26"/>
  <c r="BD68" i="26"/>
  <c r="BF68" i="26"/>
  <c r="BJ68" i="26"/>
  <c r="BL68" i="26"/>
  <c r="BZ68" i="26"/>
  <c r="CB68" i="26"/>
  <c r="CD68" i="26"/>
  <c r="CF68" i="26"/>
  <c r="CH68" i="26"/>
  <c r="CL68" i="26"/>
  <c r="CP68" i="26"/>
  <c r="CT68" i="26"/>
  <c r="CX68" i="26"/>
  <c r="AG69" i="26"/>
  <c r="AK69" i="26"/>
  <c r="AO69" i="26"/>
  <c r="AS69" i="26"/>
  <c r="AW69" i="26"/>
  <c r="BA69" i="26"/>
  <c r="BE69" i="26"/>
  <c r="BI69" i="26"/>
  <c r="BM69" i="26"/>
  <c r="BQ69" i="26"/>
  <c r="BU69" i="26"/>
  <c r="BY69" i="26"/>
  <c r="CC69" i="26"/>
  <c r="CG69" i="26"/>
  <c r="CK69" i="26"/>
  <c r="CO69" i="26"/>
  <c r="CS69" i="26"/>
  <c r="CW69" i="26"/>
  <c r="L70" i="26"/>
  <c r="P70" i="26"/>
  <c r="T70" i="26"/>
  <c r="X70" i="26"/>
  <c r="AB70" i="26"/>
  <c r="AF70" i="26"/>
  <c r="AJ70" i="26"/>
  <c r="AN70" i="26"/>
  <c r="AR70" i="26"/>
  <c r="AV70" i="26"/>
  <c r="AZ70" i="26"/>
  <c r="BD70" i="26"/>
  <c r="BP70" i="26"/>
  <c r="BX70" i="26"/>
  <c r="CB70" i="26"/>
  <c r="CF70" i="26"/>
  <c r="CJ70" i="26"/>
  <c r="CN70" i="26"/>
  <c r="CR70" i="26"/>
  <c r="CV70" i="26"/>
  <c r="AE71" i="26"/>
  <c r="AI71" i="26"/>
  <c r="AM71" i="26"/>
  <c r="AQ71" i="26"/>
  <c r="AU71" i="26"/>
  <c r="AY71" i="26"/>
  <c r="BC71" i="26"/>
  <c r="BG71" i="26"/>
  <c r="BK71" i="26"/>
  <c r="BO71" i="26"/>
  <c r="BS71" i="26"/>
  <c r="BW71" i="26"/>
  <c r="CA71" i="26"/>
  <c r="CE71" i="26"/>
  <c r="CI71" i="26"/>
  <c r="CM71" i="26"/>
  <c r="CQ71" i="26"/>
  <c r="CU71" i="26"/>
  <c r="CY71" i="26"/>
  <c r="J72" i="26"/>
  <c r="N72" i="26"/>
  <c r="R72" i="26"/>
  <c r="V72" i="26"/>
  <c r="Z72" i="26"/>
  <c r="AD72" i="26"/>
  <c r="AH72" i="26"/>
  <c r="AL72" i="26"/>
  <c r="AP72" i="26"/>
  <c r="AT72" i="26"/>
  <c r="AX72" i="26"/>
  <c r="BB72" i="26"/>
  <c r="BF72" i="26"/>
  <c r="BJ72" i="26"/>
  <c r="BR72" i="26"/>
  <c r="BV72" i="26"/>
  <c r="BZ72" i="26"/>
  <c r="CD72" i="26"/>
  <c r="CH72" i="26"/>
  <c r="CL72" i="26"/>
  <c r="CP72" i="26"/>
  <c r="CT72" i="26"/>
  <c r="CX72" i="26"/>
  <c r="AG73" i="26"/>
  <c r="AK73" i="26"/>
  <c r="AO73" i="26"/>
  <c r="AS73" i="26"/>
  <c r="AW73" i="26"/>
  <c r="BA73" i="26"/>
  <c r="BE73" i="26"/>
  <c r="BI73" i="26"/>
  <c r="BM73" i="26"/>
  <c r="BQ73" i="26"/>
  <c r="BU73" i="26"/>
  <c r="BY73" i="26"/>
  <c r="CC73" i="26"/>
  <c r="CG73" i="26"/>
  <c r="CK73" i="26"/>
  <c r="CO73" i="26"/>
  <c r="CS73" i="26"/>
  <c r="CW73" i="26"/>
  <c r="L74" i="26"/>
  <c r="P74" i="26"/>
  <c r="T74" i="26"/>
  <c r="X74" i="26"/>
  <c r="AB74" i="26"/>
  <c r="AF74" i="26"/>
  <c r="AJ74" i="26"/>
  <c r="AN74" i="26"/>
  <c r="AR74" i="26"/>
  <c r="AV74" i="26"/>
  <c r="AZ74" i="26"/>
  <c r="BD74" i="26"/>
  <c r="BH74" i="26"/>
  <c r="BL74" i="26"/>
  <c r="BP74" i="26"/>
  <c r="BT74" i="26"/>
  <c r="BX74" i="26"/>
  <c r="CB74" i="26"/>
  <c r="CF74" i="26"/>
  <c r="CJ74" i="26"/>
  <c r="CN74" i="26"/>
  <c r="CR74" i="26"/>
  <c r="CV74" i="26"/>
  <c r="AE75" i="26"/>
  <c r="AI75" i="26"/>
  <c r="AM75" i="26"/>
  <c r="AQ75" i="26"/>
  <c r="AU75" i="26"/>
  <c r="AY75" i="26"/>
  <c r="BC75" i="26"/>
  <c r="BK75" i="26"/>
  <c r="BO75" i="26"/>
  <c r="BS75" i="26"/>
  <c r="BW75" i="26"/>
  <c r="CA75" i="26"/>
  <c r="CE75" i="26"/>
  <c r="CI75" i="26"/>
  <c r="CM75" i="26"/>
  <c r="CQ75" i="26"/>
  <c r="CU75" i="26"/>
  <c r="CY75" i="26"/>
  <c r="J76" i="26"/>
  <c r="N76" i="26"/>
  <c r="R76" i="26"/>
  <c r="V76" i="26"/>
  <c r="Z76" i="26"/>
  <c r="AD76" i="26"/>
  <c r="AH76" i="26"/>
  <c r="AL76" i="26"/>
  <c r="AP76" i="26"/>
  <c r="AT76" i="26"/>
  <c r="AX76" i="26"/>
  <c r="BB76" i="26"/>
  <c r="BF76" i="26"/>
  <c r="BJ76" i="26"/>
  <c r="BN76" i="26"/>
  <c r="BR76" i="26"/>
  <c r="BV76" i="26"/>
  <c r="BZ76" i="26"/>
  <c r="CD76" i="26"/>
  <c r="CH76" i="26"/>
  <c r="CL76" i="26"/>
  <c r="CP76" i="26"/>
  <c r="CT76" i="26"/>
  <c r="CX76" i="26"/>
  <c r="AS77" i="26"/>
  <c r="AW77" i="26"/>
  <c r="AR78" i="26"/>
  <c r="AV78" i="26"/>
  <c r="AZ78" i="26"/>
  <c r="BD78" i="26"/>
  <c r="BH78" i="26"/>
  <c r="BL78" i="26"/>
  <c r="BP78" i="26"/>
  <c r="BT78" i="26"/>
  <c r="BX78" i="26"/>
  <c r="AE79" i="26"/>
  <c r="AI79" i="26"/>
  <c r="AM79" i="26"/>
  <c r="AQ79" i="26"/>
  <c r="AU79" i="26"/>
  <c r="AY79" i="26"/>
  <c r="AP80" i="26"/>
  <c r="AT80" i="26"/>
  <c r="AX80" i="26"/>
  <c r="AG81" i="26"/>
  <c r="AK81" i="26"/>
  <c r="AO81" i="26"/>
  <c r="AS81" i="26"/>
  <c r="AW81" i="26"/>
  <c r="BA81" i="26"/>
  <c r="AR82" i="26"/>
  <c r="AV82" i="26"/>
  <c r="AZ82" i="26"/>
  <c r="AE83" i="26"/>
  <c r="AI83" i="26"/>
  <c r="AM83" i="26"/>
  <c r="AQ83" i="26"/>
  <c r="AU83" i="26"/>
  <c r="AY83" i="26"/>
  <c r="J84" i="26"/>
  <c r="N84" i="26"/>
  <c r="R84" i="26"/>
  <c r="V84" i="26"/>
  <c r="Z84" i="26"/>
  <c r="AD84" i="26"/>
  <c r="AH84" i="26"/>
  <c r="AL84" i="26"/>
  <c r="AP84" i="26"/>
  <c r="AT84" i="26"/>
  <c r="AX84" i="26"/>
  <c r="AG85" i="26"/>
  <c r="AK85" i="26"/>
  <c r="AO85" i="26"/>
  <c r="AS85" i="26"/>
  <c r="AW85" i="26"/>
  <c r="BA85" i="26"/>
  <c r="AR86" i="26"/>
  <c r="AV86" i="26"/>
  <c r="AZ86" i="26"/>
  <c r="AE87" i="26"/>
  <c r="AI87" i="26"/>
  <c r="AM87" i="26"/>
  <c r="AQ87" i="26"/>
  <c r="AU87" i="26"/>
  <c r="AY87" i="26"/>
  <c r="AH88" i="26"/>
  <c r="AP88" i="26"/>
  <c r="AT88" i="26"/>
  <c r="AX88" i="26"/>
  <c r="AQ89" i="26"/>
  <c r="AY89" i="26"/>
  <c r="N93" i="26"/>
  <c r="V93" i="26"/>
  <c r="AD93" i="26"/>
  <c r="AL93" i="26"/>
  <c r="AT93" i="26"/>
  <c r="BB93" i="26"/>
  <c r="BJ93" i="26"/>
  <c r="BR93" i="26"/>
  <c r="BR99" i="26" s="1"/>
  <c r="BZ93" i="26"/>
  <c r="CH93" i="26"/>
  <c r="CH110" i="26" s="1"/>
  <c r="CP93" i="26"/>
  <c r="CX93" i="26"/>
  <c r="BW108" i="26" l="1"/>
  <c r="BR103" i="26"/>
  <c r="BW101" i="26"/>
  <c r="BO101" i="26"/>
  <c r="BV99" i="26"/>
  <c r="BV110" i="26"/>
  <c r="BV116" i="26" s="1"/>
  <c r="BR110" i="26"/>
  <c r="BR111" i="26" s="1"/>
  <c r="BN110" i="26"/>
  <c r="BN116" i="26" s="1"/>
  <c r="BT97" i="26"/>
  <c r="BG110" i="26"/>
  <c r="BG116" i="26" s="1"/>
  <c r="BO110" i="26"/>
  <c r="BO111" i="26" s="1"/>
  <c r="BQ110" i="26"/>
  <c r="BQ116" i="26" s="1"/>
  <c r="BK110" i="26"/>
  <c r="BK116" i="26" s="1"/>
  <c r="BK103" i="26"/>
  <c r="BS101" i="26"/>
  <c r="BG101" i="26"/>
  <c r="BM97" i="26"/>
  <c r="BG97" i="26"/>
  <c r="BW38" i="26"/>
  <c r="BW90" i="26" s="1"/>
  <c r="BX38" i="26"/>
  <c r="BX90" i="26" s="1"/>
  <c r="BY38" i="26"/>
  <c r="BY90" i="26" s="1"/>
  <c r="BI39" i="26"/>
  <c r="BI91" i="26" s="1"/>
  <c r="CP109" i="26"/>
  <c r="CP108" i="26"/>
  <c r="CP107" i="26"/>
  <c r="CP106" i="26"/>
  <c r="CP105" i="26"/>
  <c r="CP103" i="26"/>
  <c r="CP101" i="26"/>
  <c r="CP100" i="26"/>
  <c r="CP99" i="26"/>
  <c r="CP98" i="26"/>
  <c r="CP97" i="26"/>
  <c r="CP96" i="26"/>
  <c r="CP104" i="26"/>
  <c r="CP102" i="26"/>
  <c r="BZ109" i="26"/>
  <c r="BZ108" i="26"/>
  <c r="BZ107" i="26"/>
  <c r="BZ106" i="26"/>
  <c r="BZ105" i="26"/>
  <c r="BZ103" i="26"/>
  <c r="BZ101" i="26"/>
  <c r="BZ100" i="26"/>
  <c r="BZ99" i="26"/>
  <c r="BZ98" i="26"/>
  <c r="BZ97" i="26"/>
  <c r="BZ96" i="26"/>
  <c r="BZ104" i="26"/>
  <c r="BZ102" i="26"/>
  <c r="BJ109" i="26"/>
  <c r="BJ108" i="26"/>
  <c r="BJ107" i="26"/>
  <c r="BJ106" i="26"/>
  <c r="BJ105" i="26"/>
  <c r="BJ103" i="26"/>
  <c r="BJ101" i="26"/>
  <c r="BJ100" i="26"/>
  <c r="BJ99" i="26"/>
  <c r="BJ98" i="26"/>
  <c r="BJ97" i="26"/>
  <c r="BJ96" i="26"/>
  <c r="BJ104" i="26"/>
  <c r="BJ102" i="26"/>
  <c r="AT109" i="26"/>
  <c r="AT107" i="26"/>
  <c r="AT108" i="26"/>
  <c r="AT106" i="26"/>
  <c r="AT105" i="26"/>
  <c r="AT103" i="26"/>
  <c r="AT101" i="26"/>
  <c r="AT100" i="26"/>
  <c r="AT99" i="26"/>
  <c r="AT98" i="26"/>
  <c r="AT97" i="26"/>
  <c r="AT96" i="26"/>
  <c r="AT104" i="26"/>
  <c r="AT102" i="26"/>
  <c r="AT110" i="26"/>
  <c r="AD109" i="26"/>
  <c r="AD107" i="26"/>
  <c r="AD108" i="26"/>
  <c r="AD106" i="26"/>
  <c r="AD105" i="26"/>
  <c r="AD103" i="26"/>
  <c r="AD101" i="26"/>
  <c r="AD100" i="26"/>
  <c r="AD99" i="26"/>
  <c r="AD98" i="26"/>
  <c r="AD97" i="26"/>
  <c r="AD96" i="26"/>
  <c r="AD104" i="26"/>
  <c r="AD102" i="26"/>
  <c r="AD110" i="26"/>
  <c r="N109" i="26"/>
  <c r="N107" i="26"/>
  <c r="N108" i="26"/>
  <c r="N106" i="26"/>
  <c r="N105" i="26"/>
  <c r="N103" i="26"/>
  <c r="N101" i="26"/>
  <c r="N100" i="26"/>
  <c r="N99" i="26"/>
  <c r="N98" i="26"/>
  <c r="N97" i="26"/>
  <c r="N96" i="26"/>
  <c r="N104" i="26"/>
  <c r="N102" i="26"/>
  <c r="N110" i="26"/>
  <c r="CY109" i="26"/>
  <c r="CY108" i="26"/>
  <c r="CY107" i="26"/>
  <c r="CY106" i="26"/>
  <c r="CY105" i="26"/>
  <c r="CY104" i="26"/>
  <c r="CY103" i="26"/>
  <c r="CY102" i="26"/>
  <c r="CY101" i="26"/>
  <c r="CY100" i="26"/>
  <c r="CY99" i="26"/>
  <c r="CY97" i="26"/>
  <c r="CY98" i="26"/>
  <c r="CY96" i="26"/>
  <c r="CW107" i="26"/>
  <c r="CW106" i="26"/>
  <c r="CW109" i="26"/>
  <c r="CW108" i="26"/>
  <c r="CW105" i="26"/>
  <c r="CW104" i="26"/>
  <c r="CW103" i="26"/>
  <c r="CW102" i="26"/>
  <c r="CW101" i="26"/>
  <c r="CW100" i="26"/>
  <c r="CW99" i="26"/>
  <c r="CW98" i="26"/>
  <c r="CW97" i="26"/>
  <c r="CW96" i="26"/>
  <c r="CW110" i="26"/>
  <c r="CU109" i="26"/>
  <c r="CU108" i="26"/>
  <c r="CU107" i="26"/>
  <c r="CU106" i="26"/>
  <c r="CU105" i="26"/>
  <c r="CU104" i="26"/>
  <c r="CU103" i="26"/>
  <c r="CU102" i="26"/>
  <c r="CU101" i="26"/>
  <c r="CU100" i="26"/>
  <c r="CU98" i="26"/>
  <c r="CU96" i="26"/>
  <c r="CU99" i="26"/>
  <c r="CU97" i="26"/>
  <c r="CS107" i="26"/>
  <c r="CS106" i="26"/>
  <c r="CS105" i="26"/>
  <c r="CS104" i="26"/>
  <c r="CS103" i="26"/>
  <c r="CS102" i="26"/>
  <c r="CS101" i="26"/>
  <c r="CS109" i="26"/>
  <c r="CS108" i="26"/>
  <c r="CS100" i="26"/>
  <c r="CS99" i="26"/>
  <c r="CS98" i="26"/>
  <c r="CS97" i="26"/>
  <c r="CS96" i="26"/>
  <c r="CS110" i="26"/>
  <c r="CQ109" i="26"/>
  <c r="CQ108" i="26"/>
  <c r="CQ107" i="26"/>
  <c r="CQ106" i="26"/>
  <c r="CQ105" i="26"/>
  <c r="CQ104" i="26"/>
  <c r="CQ103" i="26"/>
  <c r="CQ102" i="26"/>
  <c r="CQ101" i="26"/>
  <c r="CQ99" i="26"/>
  <c r="CQ97" i="26"/>
  <c r="CQ100" i="26"/>
  <c r="CQ98" i="26"/>
  <c r="CQ96" i="26"/>
  <c r="CO107" i="26"/>
  <c r="CO106" i="26"/>
  <c r="CO109" i="26"/>
  <c r="CO108" i="26"/>
  <c r="CO105" i="26"/>
  <c r="CO104" i="26"/>
  <c r="CO103" i="26"/>
  <c r="CO102" i="26"/>
  <c r="CO101" i="26"/>
  <c r="CO100" i="26"/>
  <c r="CO99" i="26"/>
  <c r="CO98" i="26"/>
  <c r="CO97" i="26"/>
  <c r="CO96" i="26"/>
  <c r="CO110" i="26"/>
  <c r="CM109" i="26"/>
  <c r="CM108" i="26"/>
  <c r="CM107" i="26"/>
  <c r="CM106" i="26"/>
  <c r="CM105" i="26"/>
  <c r="CM104" i="26"/>
  <c r="CM103" i="26"/>
  <c r="CM102" i="26"/>
  <c r="CM101" i="26"/>
  <c r="CM100" i="26"/>
  <c r="CM98" i="26"/>
  <c r="CM96" i="26"/>
  <c r="CM99" i="26"/>
  <c r="CM97" i="26"/>
  <c r="CK107" i="26"/>
  <c r="CK106" i="26"/>
  <c r="CK105" i="26"/>
  <c r="CK104" i="26"/>
  <c r="CK103" i="26"/>
  <c r="CK102" i="26"/>
  <c r="CK101" i="26"/>
  <c r="CK108" i="26"/>
  <c r="CK100" i="26"/>
  <c r="CK99" i="26"/>
  <c r="CK98" i="26"/>
  <c r="CK97" i="26"/>
  <c r="CK96" i="26"/>
  <c r="CK109" i="26"/>
  <c r="CK110" i="26"/>
  <c r="CI109" i="26"/>
  <c r="CI108" i="26"/>
  <c r="CI107" i="26"/>
  <c r="CI106" i="26"/>
  <c r="CI105" i="26"/>
  <c r="CI104" i="26"/>
  <c r="CI103" i="26"/>
  <c r="CI102" i="26"/>
  <c r="CI101" i="26"/>
  <c r="CI99" i="26"/>
  <c r="CI97" i="26"/>
  <c r="CI100" i="26"/>
  <c r="CI98" i="26"/>
  <c r="CI96" i="26"/>
  <c r="CE109" i="26"/>
  <c r="CE108" i="26"/>
  <c r="CE107" i="26"/>
  <c r="CE106" i="26"/>
  <c r="CE105" i="26"/>
  <c r="CE104" i="26"/>
  <c r="CE103" i="26"/>
  <c r="CE102" i="26"/>
  <c r="CE101" i="26"/>
  <c r="CE100" i="26"/>
  <c r="CE98" i="26"/>
  <c r="CE96" i="26"/>
  <c r="CE99" i="26"/>
  <c r="CE97" i="26"/>
  <c r="CA109" i="26"/>
  <c r="CA108" i="26"/>
  <c r="CA107" i="26"/>
  <c r="CA106" i="26"/>
  <c r="CA105" i="26"/>
  <c r="CA104" i="26"/>
  <c r="CA103" i="26"/>
  <c r="CA102" i="26"/>
  <c r="CA101" i="26"/>
  <c r="CA99" i="26"/>
  <c r="CA97" i="26"/>
  <c r="CA100" i="26"/>
  <c r="CA98" i="26"/>
  <c r="CA96" i="26"/>
  <c r="BY107" i="26"/>
  <c r="BY106" i="26"/>
  <c r="BY109" i="26"/>
  <c r="BY108" i="26"/>
  <c r="BY105" i="26"/>
  <c r="BY104" i="26"/>
  <c r="BY103" i="26"/>
  <c r="BY102" i="26"/>
  <c r="BY101" i="26"/>
  <c r="BY100" i="26"/>
  <c r="BY98" i="26"/>
  <c r="BY97" i="26"/>
  <c r="BY96" i="26"/>
  <c r="BY99" i="26"/>
  <c r="BU107" i="26"/>
  <c r="BU106" i="26"/>
  <c r="BU105" i="26"/>
  <c r="BU104" i="26"/>
  <c r="BU102" i="26"/>
  <c r="BU108" i="26"/>
  <c r="BU109" i="26"/>
  <c r="BU100" i="26"/>
  <c r="BU98" i="26"/>
  <c r="BU97" i="26"/>
  <c r="BU96" i="26"/>
  <c r="BU101" i="26"/>
  <c r="AY109" i="26"/>
  <c r="AY108" i="26"/>
  <c r="AY107" i="26"/>
  <c r="AY106" i="26"/>
  <c r="AY105" i="26"/>
  <c r="AY104" i="26"/>
  <c r="AY103" i="26"/>
  <c r="AY102" i="26"/>
  <c r="AY101" i="26"/>
  <c r="AY100" i="26"/>
  <c r="AY98" i="26"/>
  <c r="AY96" i="26"/>
  <c r="AY99" i="26"/>
  <c r="AY97" i="26"/>
  <c r="AY110" i="26"/>
  <c r="AW108" i="26"/>
  <c r="AW107" i="26"/>
  <c r="AW106" i="26"/>
  <c r="AW105" i="26"/>
  <c r="AW104" i="26"/>
  <c r="AW103" i="26"/>
  <c r="AW102" i="26"/>
  <c r="AW101" i="26"/>
  <c r="AW109" i="26"/>
  <c r="AW100" i="26"/>
  <c r="AW99" i="26"/>
  <c r="AW98" i="26"/>
  <c r="AW97" i="26"/>
  <c r="AW96" i="26"/>
  <c r="AQ109" i="26"/>
  <c r="AQ108" i="26"/>
  <c r="AQ107" i="26"/>
  <c r="AQ106" i="26"/>
  <c r="AQ105" i="26"/>
  <c r="AQ104" i="26"/>
  <c r="AQ103" i="26"/>
  <c r="AQ102" i="26"/>
  <c r="AQ101" i="26"/>
  <c r="AQ100" i="26"/>
  <c r="AQ98" i="26"/>
  <c r="AQ96" i="26"/>
  <c r="AQ99" i="26"/>
  <c r="AQ97" i="26"/>
  <c r="AQ110" i="26"/>
  <c r="AO108" i="26"/>
  <c r="AO107" i="26"/>
  <c r="AO106" i="26"/>
  <c r="AO105" i="26"/>
  <c r="AO104" i="26"/>
  <c r="AO103" i="26"/>
  <c r="AO102" i="26"/>
  <c r="AO101" i="26"/>
  <c r="AO109" i="26"/>
  <c r="AO100" i="26"/>
  <c r="AO99" i="26"/>
  <c r="AO98" i="26"/>
  <c r="AO97" i="26"/>
  <c r="AO96" i="26"/>
  <c r="AM109" i="26"/>
  <c r="AM108" i="26"/>
  <c r="AM107" i="26"/>
  <c r="AM106" i="26"/>
  <c r="AM105" i="26"/>
  <c r="AM104" i="26"/>
  <c r="AM103" i="26"/>
  <c r="AM102" i="26"/>
  <c r="AM101" i="26"/>
  <c r="AM99" i="26"/>
  <c r="AM97" i="26"/>
  <c r="AM100" i="26"/>
  <c r="AM98" i="26"/>
  <c r="AM96" i="26"/>
  <c r="AM110" i="26"/>
  <c r="CY110" i="26"/>
  <c r="CQ110" i="26"/>
  <c r="CI110" i="26"/>
  <c r="CA110" i="26"/>
  <c r="CA116" i="26" s="1"/>
  <c r="BU110" i="26"/>
  <c r="BQ111" i="26"/>
  <c r="BK111" i="26"/>
  <c r="BK3" i="26" s="1"/>
  <c r="AW110" i="26"/>
  <c r="AO110" i="26"/>
  <c r="AM90" i="26"/>
  <c r="AM39" i="26"/>
  <c r="AM91" i="26" s="1"/>
  <c r="AI90" i="26"/>
  <c r="AI39" i="26"/>
  <c r="AI91" i="26" s="1"/>
  <c r="AE90" i="26"/>
  <c r="AE39" i="26"/>
  <c r="AE91" i="26" s="1"/>
  <c r="AA90" i="26"/>
  <c r="AA39" i="26"/>
  <c r="AA91" i="26" s="1"/>
  <c r="W90" i="26"/>
  <c r="W39" i="26"/>
  <c r="W91" i="26" s="1"/>
  <c r="S90" i="26"/>
  <c r="S39" i="26"/>
  <c r="S91" i="26" s="1"/>
  <c r="O90" i="26"/>
  <c r="O39" i="26"/>
  <c r="O91" i="26" s="1"/>
  <c r="K90" i="26"/>
  <c r="K39" i="26"/>
  <c r="K91" i="26" s="1"/>
  <c r="H88" i="26"/>
  <c r="BG82" i="26"/>
  <c r="H30" i="26"/>
  <c r="BG38" i="26"/>
  <c r="BG90" i="26" s="1"/>
  <c r="BZ81" i="26"/>
  <c r="BZ38" i="26"/>
  <c r="BZ90" i="26" s="1"/>
  <c r="H78" i="26"/>
  <c r="CB77" i="26"/>
  <c r="BX77" i="26"/>
  <c r="BX39" i="26"/>
  <c r="BX91" i="26" s="1"/>
  <c r="BH77" i="26"/>
  <c r="BV111" i="26"/>
  <c r="BR116" i="26"/>
  <c r="BN111" i="26"/>
  <c r="BN3" i="26" s="1"/>
  <c r="BJ110" i="26"/>
  <c r="BG111" i="26"/>
  <c r="BG3" i="26" s="1"/>
  <c r="BU81" i="26"/>
  <c r="BU38" i="26"/>
  <c r="BU90" i="26" s="1"/>
  <c r="CA77" i="26"/>
  <c r="BS77" i="26"/>
  <c r="BG77" i="26"/>
  <c r="BG39" i="26"/>
  <c r="BG91" i="26" s="1"/>
  <c r="BQ38" i="26"/>
  <c r="BQ90" i="26" s="1"/>
  <c r="BO116" i="26"/>
  <c r="CA81" i="26"/>
  <c r="CA38" i="26"/>
  <c r="CA90" i="26" s="1"/>
  <c r="BS81" i="26"/>
  <c r="BS38" i="26"/>
  <c r="BS90" i="26" s="1"/>
  <c r="CW39" i="26"/>
  <c r="CW91" i="26" s="1"/>
  <c r="CS39" i="26"/>
  <c r="CS91" i="26" s="1"/>
  <c r="CO39" i="26"/>
  <c r="CO91" i="26" s="1"/>
  <c r="CK39" i="26"/>
  <c r="CK91" i="26" s="1"/>
  <c r="CG39" i="26"/>
  <c r="CG91" i="26" s="1"/>
  <c r="CC39" i="26"/>
  <c r="CC91" i="26" s="1"/>
  <c r="BY77" i="26"/>
  <c r="BY39" i="26"/>
  <c r="BY91" i="26" s="1"/>
  <c r="BQ77" i="26"/>
  <c r="BQ39" i="26"/>
  <c r="BQ91" i="26" s="1"/>
  <c r="BC39" i="26"/>
  <c r="BC91" i="26" s="1"/>
  <c r="BF77" i="26"/>
  <c r="H77" i="26" s="1"/>
  <c r="BF39" i="26"/>
  <c r="BF91" i="26" s="1"/>
  <c r="H25" i="26"/>
  <c r="H40" i="26" s="1"/>
  <c r="BH81" i="26"/>
  <c r="H81" i="26" s="1"/>
  <c r="H29" i="26"/>
  <c r="BH38" i="26"/>
  <c r="BH90" i="26" s="1"/>
  <c r="CU110" i="26"/>
  <c r="CM110" i="26"/>
  <c r="CE110" i="26"/>
  <c r="CL109" i="26"/>
  <c r="CL108" i="26"/>
  <c r="CL107" i="26"/>
  <c r="CL105" i="26"/>
  <c r="CL103" i="26"/>
  <c r="CL101" i="26"/>
  <c r="CL100" i="26"/>
  <c r="CL99" i="26"/>
  <c r="CL98" i="26"/>
  <c r="CL97" i="26"/>
  <c r="CL96" i="26"/>
  <c r="CL106" i="26"/>
  <c r="CL104" i="26"/>
  <c r="CL102" i="26"/>
  <c r="BV109" i="26"/>
  <c r="BV108" i="26"/>
  <c r="BV107" i="26"/>
  <c r="BV105" i="26"/>
  <c r="BV100" i="26"/>
  <c r="BV98" i="26"/>
  <c r="BV97" i="26"/>
  <c r="BV96" i="26"/>
  <c r="BV106" i="26"/>
  <c r="BV104" i="26"/>
  <c r="BV102" i="26"/>
  <c r="BV103" i="26"/>
  <c r="BF109" i="26"/>
  <c r="BF107" i="26"/>
  <c r="BF105" i="26"/>
  <c r="BF103" i="26"/>
  <c r="BF101" i="26"/>
  <c r="BF100" i="26"/>
  <c r="BF99" i="26"/>
  <c r="BF98" i="26"/>
  <c r="BF97" i="26"/>
  <c r="BF96" i="26"/>
  <c r="BF106" i="26"/>
  <c r="BF104" i="26"/>
  <c r="BF102" i="26"/>
  <c r="AP109" i="26"/>
  <c r="AP107" i="26"/>
  <c r="AP105" i="26"/>
  <c r="AP103" i="26"/>
  <c r="AP101" i="26"/>
  <c r="AP100" i="26"/>
  <c r="AP99" i="26"/>
  <c r="AP98" i="26"/>
  <c r="AP97" i="26"/>
  <c r="AP96" i="26"/>
  <c r="AP108" i="26"/>
  <c r="AP106" i="26"/>
  <c r="AP104" i="26"/>
  <c r="AP102" i="26"/>
  <c r="AP110" i="26"/>
  <c r="Z109" i="26"/>
  <c r="Z107" i="26"/>
  <c r="Z105" i="26"/>
  <c r="Z103" i="26"/>
  <c r="Z101" i="26"/>
  <c r="Z100" i="26"/>
  <c r="Z99" i="26"/>
  <c r="Z98" i="26"/>
  <c r="Z97" i="26"/>
  <c r="Z96" i="26"/>
  <c r="Z108" i="26"/>
  <c r="Z106" i="26"/>
  <c r="Z104" i="26"/>
  <c r="Z102" i="26"/>
  <c r="Z110" i="26"/>
  <c r="J109" i="26"/>
  <c r="J107" i="26"/>
  <c r="J105" i="26"/>
  <c r="J103" i="26"/>
  <c r="J101" i="26"/>
  <c r="J100" i="26"/>
  <c r="J99" i="26"/>
  <c r="J98" i="26"/>
  <c r="J97" i="26"/>
  <c r="J96" i="26"/>
  <c r="J108" i="26"/>
  <c r="J106" i="26"/>
  <c r="J104" i="26"/>
  <c r="J102" i="26"/>
  <c r="J110" i="26"/>
  <c r="CV109" i="26"/>
  <c r="CV108" i="26"/>
  <c r="CV106" i="26"/>
  <c r="CV107" i="26"/>
  <c r="CV104" i="26"/>
  <c r="CV102" i="26"/>
  <c r="CV100" i="26"/>
  <c r="CV99" i="26"/>
  <c r="CV98" i="26"/>
  <c r="CV97" i="26"/>
  <c r="CV96" i="26"/>
  <c r="CV105" i="26"/>
  <c r="CV103" i="26"/>
  <c r="CV101" i="26"/>
  <c r="CV110" i="26"/>
  <c r="CN109" i="26"/>
  <c r="CN108" i="26"/>
  <c r="CN106" i="26"/>
  <c r="CN107" i="26"/>
  <c r="CN104" i="26"/>
  <c r="CN102" i="26"/>
  <c r="CN100" i="26"/>
  <c r="CN99" i="26"/>
  <c r="CN98" i="26"/>
  <c r="CN97" i="26"/>
  <c r="CN96" i="26"/>
  <c r="CN105" i="26"/>
  <c r="CN103" i="26"/>
  <c r="CN101" i="26"/>
  <c r="CN110" i="26"/>
  <c r="CF109" i="26"/>
  <c r="CF108" i="26"/>
  <c r="CF106" i="26"/>
  <c r="CF107" i="26"/>
  <c r="CF104" i="26"/>
  <c r="CF102" i="26"/>
  <c r="CF100" i="26"/>
  <c r="CF99" i="26"/>
  <c r="CF98" i="26"/>
  <c r="CF97" i="26"/>
  <c r="CF96" i="26"/>
  <c r="CF105" i="26"/>
  <c r="CF103" i="26"/>
  <c r="CF101" i="26"/>
  <c r="CF110" i="26"/>
  <c r="BX109" i="26"/>
  <c r="BX108" i="26"/>
  <c r="BX106" i="26"/>
  <c r="BX107" i="26"/>
  <c r="BX104" i="26"/>
  <c r="BX102" i="26"/>
  <c r="BX100" i="26"/>
  <c r="BX98" i="26"/>
  <c r="BX97" i="26"/>
  <c r="BX96" i="26"/>
  <c r="BX105" i="26"/>
  <c r="BX103" i="26"/>
  <c r="BX101" i="26"/>
  <c r="BX110" i="26"/>
  <c r="BX99" i="26"/>
  <c r="BL109" i="26"/>
  <c r="BL108" i="26"/>
  <c r="BL106" i="26"/>
  <c r="BL104" i="26"/>
  <c r="BL100" i="26"/>
  <c r="BL98" i="26"/>
  <c r="BL96" i="26"/>
  <c r="BL107" i="26"/>
  <c r="BL105" i="26"/>
  <c r="BL103" i="26"/>
  <c r="BL101" i="26"/>
  <c r="BL102" i="26"/>
  <c r="BH109" i="26"/>
  <c r="BH106" i="26"/>
  <c r="BH107" i="26"/>
  <c r="BH104" i="26"/>
  <c r="BH102" i="26"/>
  <c r="BH100" i="26"/>
  <c r="BH99" i="26"/>
  <c r="BH98" i="26"/>
  <c r="BH97" i="26"/>
  <c r="BH96" i="26"/>
  <c r="BH103" i="26"/>
  <c r="BH105" i="26"/>
  <c r="BD109" i="26"/>
  <c r="BD108" i="26"/>
  <c r="BD106" i="26"/>
  <c r="BD104" i="26"/>
  <c r="BD102" i="26"/>
  <c r="BD100" i="26"/>
  <c r="BD99" i="26"/>
  <c r="BD98" i="26"/>
  <c r="BD97" i="26"/>
  <c r="BD96" i="26"/>
  <c r="BD105" i="26"/>
  <c r="BD103" i="26"/>
  <c r="BD101" i="26"/>
  <c r="BD107" i="26"/>
  <c r="AV109" i="26"/>
  <c r="AV108" i="26"/>
  <c r="AV106" i="26"/>
  <c r="AV104" i="26"/>
  <c r="AV102" i="26"/>
  <c r="AV100" i="26"/>
  <c r="AV99" i="26"/>
  <c r="AV98" i="26"/>
  <c r="AV97" i="26"/>
  <c r="AV96" i="26"/>
  <c r="AV107" i="26"/>
  <c r="AV105" i="26"/>
  <c r="AV103" i="26"/>
  <c r="AV101" i="26"/>
  <c r="AJ109" i="26"/>
  <c r="AJ108" i="26"/>
  <c r="AJ106" i="26"/>
  <c r="AJ107" i="26"/>
  <c r="AJ104" i="26"/>
  <c r="AJ102" i="26"/>
  <c r="AJ100" i="26"/>
  <c r="AJ99" i="26"/>
  <c r="AJ98" i="26"/>
  <c r="AJ97" i="26"/>
  <c r="AJ96" i="26"/>
  <c r="AJ105" i="26"/>
  <c r="AJ103" i="26"/>
  <c r="AJ101" i="26"/>
  <c r="AB109" i="26"/>
  <c r="AB108" i="26"/>
  <c r="AB106" i="26"/>
  <c r="AB107" i="26"/>
  <c r="AB104" i="26"/>
  <c r="AB102" i="26"/>
  <c r="AB100" i="26"/>
  <c r="AB99" i="26"/>
  <c r="AB98" i="26"/>
  <c r="AB97" i="26"/>
  <c r="AB96" i="26"/>
  <c r="AB105" i="26"/>
  <c r="AB103" i="26"/>
  <c r="AB101" i="26"/>
  <c r="T109" i="26"/>
  <c r="T108" i="26"/>
  <c r="T106" i="26"/>
  <c r="T107" i="26"/>
  <c r="T104" i="26"/>
  <c r="T102" i="26"/>
  <c r="T100" i="26"/>
  <c r="T99" i="26"/>
  <c r="T98" i="26"/>
  <c r="T97" i="26"/>
  <c r="T96" i="26"/>
  <c r="T105" i="26"/>
  <c r="T103" i="26"/>
  <c r="T101" i="26"/>
  <c r="L109" i="26"/>
  <c r="L108" i="26"/>
  <c r="L106" i="26"/>
  <c r="L107" i="26"/>
  <c r="L104" i="26"/>
  <c r="L102" i="26"/>
  <c r="L100" i="26"/>
  <c r="L99" i="26"/>
  <c r="L98" i="26"/>
  <c r="L97" i="26"/>
  <c r="L96" i="26"/>
  <c r="L105" i="26"/>
  <c r="L103" i="26"/>
  <c r="L101" i="26"/>
  <c r="CP110" i="26"/>
  <c r="BZ110" i="26"/>
  <c r="BZ116" i="26" s="1"/>
  <c r="AJ110" i="26"/>
  <c r="AB110" i="26"/>
  <c r="T110" i="26"/>
  <c r="L110" i="26"/>
  <c r="BU103" i="26"/>
  <c r="BU99" i="26"/>
  <c r="BL97" i="26"/>
  <c r="H89" i="26"/>
  <c r="BV38" i="26"/>
  <c r="BV90" i="26" s="1"/>
  <c r="BT79" i="26"/>
  <c r="BT38" i="26"/>
  <c r="BT90" i="26" s="1"/>
  <c r="BL79" i="26"/>
  <c r="BL38" i="26"/>
  <c r="BL90" i="26" s="1"/>
  <c r="BM38" i="26"/>
  <c r="BM90" i="26" s="1"/>
  <c r="BR79" i="26"/>
  <c r="BR38" i="26"/>
  <c r="BR90" i="26" s="1"/>
  <c r="BJ79" i="26"/>
  <c r="BJ38" i="26"/>
  <c r="BJ90" i="26" s="1"/>
  <c r="BG87" i="26"/>
  <c r="H35" i="26"/>
  <c r="K43" i="26"/>
  <c r="K62" i="26" s="1"/>
  <c r="K95" i="26" s="1"/>
  <c r="L10" i="26"/>
  <c r="AC108" i="26"/>
  <c r="AC107" i="26"/>
  <c r="AC106" i="26"/>
  <c r="AC109" i="26"/>
  <c r="AC105" i="26"/>
  <c r="AC104" i="26"/>
  <c r="AC103" i="26"/>
  <c r="AC102" i="26"/>
  <c r="AC101" i="26"/>
  <c r="AC100" i="26"/>
  <c r="AC99" i="26"/>
  <c r="AC98" i="26"/>
  <c r="AC97" i="26"/>
  <c r="AC96" i="26"/>
  <c r="AA109" i="26"/>
  <c r="AA108" i="26"/>
  <c r="AA107" i="26"/>
  <c r="AA106" i="26"/>
  <c r="AA105" i="26"/>
  <c r="AA104" i="26"/>
  <c r="AA103" i="26"/>
  <c r="AA102" i="26"/>
  <c r="AA101" i="26"/>
  <c r="AA100" i="26"/>
  <c r="AA98" i="26"/>
  <c r="AA96" i="26"/>
  <c r="AA99" i="26"/>
  <c r="AA97" i="26"/>
  <c r="AA110" i="26"/>
  <c r="U108" i="26"/>
  <c r="U107" i="26"/>
  <c r="U106" i="26"/>
  <c r="U109" i="26"/>
  <c r="U105" i="26"/>
  <c r="U104" i="26"/>
  <c r="U103" i="26"/>
  <c r="U102" i="26"/>
  <c r="U101" i="26"/>
  <c r="U100" i="26"/>
  <c r="U99" i="26"/>
  <c r="U98" i="26"/>
  <c r="U97" i="26"/>
  <c r="U96" i="26"/>
  <c r="S109" i="26"/>
  <c r="S108" i="26"/>
  <c r="S107" i="26"/>
  <c r="S106" i="26"/>
  <c r="S105" i="26"/>
  <c r="S104" i="26"/>
  <c r="S103" i="26"/>
  <c r="S102" i="26"/>
  <c r="S101" i="26"/>
  <c r="S100" i="26"/>
  <c r="S98" i="26"/>
  <c r="S96" i="26"/>
  <c r="S99" i="26"/>
  <c r="S97" i="26"/>
  <c r="S110" i="26"/>
  <c r="M108" i="26"/>
  <c r="M107" i="26"/>
  <c r="M106" i="26"/>
  <c r="M109" i="26"/>
  <c r="M105" i="26"/>
  <c r="M104" i="26"/>
  <c r="M103" i="26"/>
  <c r="M102" i="26"/>
  <c r="M101" i="26"/>
  <c r="M100" i="26"/>
  <c r="M99" i="26"/>
  <c r="M98" i="26"/>
  <c r="M97" i="26"/>
  <c r="M96" i="26"/>
  <c r="K109" i="26"/>
  <c r="K108" i="26"/>
  <c r="K107" i="26"/>
  <c r="K106" i="26"/>
  <c r="K105" i="26"/>
  <c r="K104" i="26"/>
  <c r="K103" i="26"/>
  <c r="K102" i="26"/>
  <c r="K101" i="26"/>
  <c r="K100" i="26"/>
  <c r="K98" i="26"/>
  <c r="K96" i="26"/>
  <c r="K99" i="26"/>
  <c r="K97" i="26"/>
  <c r="K110" i="26"/>
  <c r="H66" i="26"/>
  <c r="H71" i="26"/>
  <c r="H79" i="26"/>
  <c r="H87" i="26"/>
  <c r="H65" i="26"/>
  <c r="H69" i="26"/>
  <c r="H70" i="26"/>
  <c r="H74" i="26"/>
  <c r="H84" i="26"/>
  <c r="CX109" i="26"/>
  <c r="CX108" i="26"/>
  <c r="CX107" i="26"/>
  <c r="CX106" i="26"/>
  <c r="CX105" i="26"/>
  <c r="CX103" i="26"/>
  <c r="CX101" i="26"/>
  <c r="CX99" i="26"/>
  <c r="CX98" i="26"/>
  <c r="CX97" i="26"/>
  <c r="CX96" i="26"/>
  <c r="CX104" i="26"/>
  <c r="CX102" i="26"/>
  <c r="CX100" i="26"/>
  <c r="CH109" i="26"/>
  <c r="CH108" i="26"/>
  <c r="CH107" i="26"/>
  <c r="CH106" i="26"/>
  <c r="CH105" i="26"/>
  <c r="CH103" i="26"/>
  <c r="CH101" i="26"/>
  <c r="CH100" i="26"/>
  <c r="CH99" i="26"/>
  <c r="CH98" i="26"/>
  <c r="CH97" i="26"/>
  <c r="CH96" i="26"/>
  <c r="CH104" i="26"/>
  <c r="CH102" i="26"/>
  <c r="BR109" i="26"/>
  <c r="BR108" i="26"/>
  <c r="BR107" i="26"/>
  <c r="BR106" i="26"/>
  <c r="BR105" i="26"/>
  <c r="BR100" i="26"/>
  <c r="BR98" i="26"/>
  <c r="BR96" i="26"/>
  <c r="BR104" i="26"/>
  <c r="BR102" i="26"/>
  <c r="BB109" i="26"/>
  <c r="BB108" i="26"/>
  <c r="BB107" i="26"/>
  <c r="BB106" i="26"/>
  <c r="BB105" i="26"/>
  <c r="BB103" i="26"/>
  <c r="BB101" i="26"/>
  <c r="BB100" i="26"/>
  <c r="BB99" i="26"/>
  <c r="BB98" i="26"/>
  <c r="BB97" i="26"/>
  <c r="BB96" i="26"/>
  <c r="BB104" i="26"/>
  <c r="BB102" i="26"/>
  <c r="AL109" i="26"/>
  <c r="AL107" i="26"/>
  <c r="AL108" i="26"/>
  <c r="AL106" i="26"/>
  <c r="AL105" i="26"/>
  <c r="AL103" i="26"/>
  <c r="AL101" i="26"/>
  <c r="AL100" i="26"/>
  <c r="AL99" i="26"/>
  <c r="AL98" i="26"/>
  <c r="AL97" i="26"/>
  <c r="AL96" i="26"/>
  <c r="AL104" i="26"/>
  <c r="AL102" i="26"/>
  <c r="V109" i="26"/>
  <c r="V107" i="26"/>
  <c r="V108" i="26"/>
  <c r="V106" i="26"/>
  <c r="V105" i="26"/>
  <c r="V103" i="26"/>
  <c r="V101" i="26"/>
  <c r="V100" i="26"/>
  <c r="V99" i="26"/>
  <c r="V98" i="26"/>
  <c r="V97" i="26"/>
  <c r="V96" i="26"/>
  <c r="V104" i="26"/>
  <c r="V102" i="26"/>
  <c r="CG107" i="26"/>
  <c r="CG106" i="26"/>
  <c r="CG109" i="26"/>
  <c r="CG108" i="26"/>
  <c r="CG105" i="26"/>
  <c r="CG104" i="26"/>
  <c r="CG103" i="26"/>
  <c r="CG102" i="26"/>
  <c r="CG101" i="26"/>
  <c r="CG100" i="26"/>
  <c r="CG99" i="26"/>
  <c r="CG98" i="26"/>
  <c r="CG97" i="26"/>
  <c r="CG96" i="26"/>
  <c r="CC107" i="26"/>
  <c r="CC106" i="26"/>
  <c r="CC105" i="26"/>
  <c r="CC104" i="26"/>
  <c r="CC103" i="26"/>
  <c r="CC102" i="26"/>
  <c r="CC101" i="26"/>
  <c r="CC109" i="26"/>
  <c r="CC100" i="26"/>
  <c r="CC99" i="26"/>
  <c r="CC98" i="26"/>
  <c r="CC97" i="26"/>
  <c r="CC96" i="26"/>
  <c r="CC108" i="26"/>
  <c r="BW109" i="26"/>
  <c r="BW107" i="26"/>
  <c r="BW106" i="26"/>
  <c r="BW104" i="26"/>
  <c r="BW103" i="26"/>
  <c r="BW102" i="26"/>
  <c r="BW100" i="26"/>
  <c r="BW98" i="26"/>
  <c r="BW96" i="26"/>
  <c r="BW97" i="26"/>
  <c r="BS109" i="26"/>
  <c r="BS108" i="26"/>
  <c r="BS107" i="26"/>
  <c r="BS106" i="26"/>
  <c r="BS105" i="26"/>
  <c r="BS104" i="26"/>
  <c r="BS102" i="26"/>
  <c r="BS100" i="26"/>
  <c r="BS98" i="26"/>
  <c r="BS96" i="26"/>
  <c r="BQ107" i="26"/>
  <c r="BQ106" i="26"/>
  <c r="BQ109" i="26"/>
  <c r="BQ108" i="26"/>
  <c r="BQ105" i="26"/>
  <c r="BQ104" i="26"/>
  <c r="BQ103" i="26"/>
  <c r="BQ102" i="26"/>
  <c r="BQ100" i="26"/>
  <c r="BQ98" i="26"/>
  <c r="BQ96" i="26"/>
  <c r="BO109" i="26"/>
  <c r="BO108" i="26"/>
  <c r="BO107" i="26"/>
  <c r="BO106" i="26"/>
  <c r="BO104" i="26"/>
  <c r="BO100" i="26"/>
  <c r="BO98" i="26"/>
  <c r="BO96" i="26"/>
  <c r="BO97" i="26"/>
  <c r="BM107" i="26"/>
  <c r="BM106" i="26"/>
  <c r="BM105" i="26"/>
  <c r="BM104" i="26"/>
  <c r="BM103" i="26"/>
  <c r="BM101" i="26"/>
  <c r="BM109" i="26"/>
  <c r="BM100" i="26"/>
  <c r="BM99" i="26"/>
  <c r="BM98" i="26"/>
  <c r="BM96" i="26"/>
  <c r="BK109" i="26"/>
  <c r="BK108" i="26"/>
  <c r="BK107" i="26"/>
  <c r="BK106" i="26"/>
  <c r="BK105" i="26"/>
  <c r="BK104" i="26"/>
  <c r="BK102" i="26"/>
  <c r="BK101" i="26"/>
  <c r="BK100" i="26"/>
  <c r="BK98" i="26"/>
  <c r="BK96" i="26"/>
  <c r="BI107" i="26"/>
  <c r="BI106" i="26"/>
  <c r="BI109" i="26"/>
  <c r="BI108" i="26"/>
  <c r="BI104" i="26"/>
  <c r="BI103" i="26"/>
  <c r="BI102" i="26"/>
  <c r="BI100" i="26"/>
  <c r="BI98" i="26"/>
  <c r="BI97" i="26"/>
  <c r="BI96" i="26"/>
  <c r="BG109" i="26"/>
  <c r="BG107" i="26"/>
  <c r="BG106" i="26"/>
  <c r="BG104" i="26"/>
  <c r="BG102" i="26"/>
  <c r="BG100" i="26"/>
  <c r="BG98" i="26"/>
  <c r="BG96" i="26"/>
  <c r="BG99" i="26"/>
  <c r="BE107" i="26"/>
  <c r="BE106" i="26"/>
  <c r="BE105" i="26"/>
  <c r="BE104" i="26"/>
  <c r="BE103" i="26"/>
  <c r="BE102" i="26"/>
  <c r="BE101" i="26"/>
  <c r="BE108" i="26"/>
  <c r="BE100" i="26"/>
  <c r="BE99" i="26"/>
  <c r="BE98" i="26"/>
  <c r="BE97" i="26"/>
  <c r="BE96" i="26"/>
  <c r="BE109" i="26"/>
  <c r="BC109" i="26"/>
  <c r="BC108" i="26"/>
  <c r="BC107" i="26"/>
  <c r="BC106" i="26"/>
  <c r="BC105" i="26"/>
  <c r="BC104" i="26"/>
  <c r="BC103" i="26"/>
  <c r="BC102" i="26"/>
  <c r="BC101" i="26"/>
  <c r="BC99" i="26"/>
  <c r="BC97" i="26"/>
  <c r="BC100" i="26"/>
  <c r="BC98" i="26"/>
  <c r="BC96" i="26"/>
  <c r="BA107" i="26"/>
  <c r="BA106" i="26"/>
  <c r="BA109" i="26"/>
  <c r="BA108" i="26"/>
  <c r="BA105" i="26"/>
  <c r="BA104" i="26"/>
  <c r="BA103" i="26"/>
  <c r="BA102" i="26"/>
  <c r="BA101" i="26"/>
  <c r="BA100" i="26"/>
  <c r="BA99" i="26"/>
  <c r="BA98" i="26"/>
  <c r="BA97" i="26"/>
  <c r="BA96" i="26"/>
  <c r="AU109" i="26"/>
  <c r="AU108" i="26"/>
  <c r="AU107" i="26"/>
  <c r="AU106" i="26"/>
  <c r="AU105" i="26"/>
  <c r="AU104" i="26"/>
  <c r="AU103" i="26"/>
  <c r="AU102" i="26"/>
  <c r="AU101" i="26"/>
  <c r="AU99" i="26"/>
  <c r="AU97" i="26"/>
  <c r="AU100" i="26"/>
  <c r="AU98" i="26"/>
  <c r="AU96" i="26"/>
  <c r="AS108" i="26"/>
  <c r="AS107" i="26"/>
  <c r="AS106" i="26"/>
  <c r="AS109" i="26"/>
  <c r="AS105" i="26"/>
  <c r="AS104" i="26"/>
  <c r="AS103" i="26"/>
  <c r="AS102" i="26"/>
  <c r="AS101" i="26"/>
  <c r="AS100" i="26"/>
  <c r="AS99" i="26"/>
  <c r="AS98" i="26"/>
  <c r="AS97" i="26"/>
  <c r="AS96" i="26"/>
  <c r="AK108" i="26"/>
  <c r="AK107" i="26"/>
  <c r="AK106" i="26"/>
  <c r="AK109" i="26"/>
  <c r="AK105" i="26"/>
  <c r="AK104" i="26"/>
  <c r="AK103" i="26"/>
  <c r="AK102" i="26"/>
  <c r="AK101" i="26"/>
  <c r="AK100" i="26"/>
  <c r="AK99" i="26"/>
  <c r="AK98" i="26"/>
  <c r="AK97" i="26"/>
  <c r="AK96" i="26"/>
  <c r="AI109" i="26"/>
  <c r="AI108" i="26"/>
  <c r="AI107" i="26"/>
  <c r="AI106" i="26"/>
  <c r="AI105" i="26"/>
  <c r="AI104" i="26"/>
  <c r="AI103" i="26"/>
  <c r="AI102" i="26"/>
  <c r="AI101" i="26"/>
  <c r="AI100" i="26"/>
  <c r="AI98" i="26"/>
  <c r="AI96" i="26"/>
  <c r="AI99" i="26"/>
  <c r="AI97" i="26"/>
  <c r="AG108" i="26"/>
  <c r="AG107" i="26"/>
  <c r="AG106" i="26"/>
  <c r="AG105" i="26"/>
  <c r="AG104" i="26"/>
  <c r="AG103" i="26"/>
  <c r="AG102" i="26"/>
  <c r="AG101" i="26"/>
  <c r="AG109" i="26"/>
  <c r="AG100" i="26"/>
  <c r="AG99" i="26"/>
  <c r="AG98" i="26"/>
  <c r="AG97" i="26"/>
  <c r="AG96" i="26"/>
  <c r="AE109" i="26"/>
  <c r="AE108" i="26"/>
  <c r="AE107" i="26"/>
  <c r="AE106" i="26"/>
  <c r="AE105" i="26"/>
  <c r="AE104" i="26"/>
  <c r="AE103" i="26"/>
  <c r="AE102" i="26"/>
  <c r="AE101" i="26"/>
  <c r="AE99" i="26"/>
  <c r="AE97" i="26"/>
  <c r="AE100" i="26"/>
  <c r="AE98" i="26"/>
  <c r="AE96" i="26"/>
  <c r="CG110" i="26"/>
  <c r="CC110" i="26"/>
  <c r="BY110" i="26"/>
  <c r="BS110" i="26"/>
  <c r="BM110" i="26"/>
  <c r="BI110" i="26"/>
  <c r="BC110" i="26"/>
  <c r="BC111" i="26" s="1"/>
  <c r="AU110" i="26"/>
  <c r="AI110" i="26"/>
  <c r="AE110" i="26"/>
  <c r="BO103" i="26"/>
  <c r="BM102" i="26"/>
  <c r="BQ101" i="26"/>
  <c r="BI101" i="26"/>
  <c r="BQ97" i="26"/>
  <c r="AO90" i="26"/>
  <c r="AO39" i="26"/>
  <c r="AO91" i="26" s="1"/>
  <c r="AK90" i="26"/>
  <c r="AK39" i="26"/>
  <c r="AK91" i="26" s="1"/>
  <c r="AG90" i="26"/>
  <c r="AG39" i="26"/>
  <c r="AG91" i="26" s="1"/>
  <c r="AC90" i="26"/>
  <c r="AC39" i="26"/>
  <c r="AC91" i="26" s="1"/>
  <c r="Y90" i="26"/>
  <c r="Y39" i="26"/>
  <c r="Y91" i="26" s="1"/>
  <c r="U90" i="26"/>
  <c r="U39" i="26"/>
  <c r="U91" i="26" s="1"/>
  <c r="Q90" i="26"/>
  <c r="Q39" i="26"/>
  <c r="Q91" i="26" s="1"/>
  <c r="M90" i="26"/>
  <c r="M39" i="26"/>
  <c r="M91" i="26" s="1"/>
  <c r="I90" i="26"/>
  <c r="I39" i="26"/>
  <c r="H82" i="26"/>
  <c r="BZ77" i="26"/>
  <c r="BZ39" i="26"/>
  <c r="BZ91" i="26" s="1"/>
  <c r="BV77" i="26"/>
  <c r="BW99" i="26"/>
  <c r="CT109" i="26"/>
  <c r="CT108" i="26"/>
  <c r="CT107" i="26"/>
  <c r="CT105" i="26"/>
  <c r="CT103" i="26"/>
  <c r="CT101" i="26"/>
  <c r="CT100" i="26"/>
  <c r="CT99" i="26"/>
  <c r="CT98" i="26"/>
  <c r="CT97" i="26"/>
  <c r="CT96" i="26"/>
  <c r="CT106" i="26"/>
  <c r="CT104" i="26"/>
  <c r="CT102" i="26"/>
  <c r="CD109" i="26"/>
  <c r="CD108" i="26"/>
  <c r="CD107" i="26"/>
  <c r="CD105" i="26"/>
  <c r="CD103" i="26"/>
  <c r="CD101" i="26"/>
  <c r="CD100" i="26"/>
  <c r="CD99" i="26"/>
  <c r="CD98" i="26"/>
  <c r="CD97" i="26"/>
  <c r="CD96" i="26"/>
  <c r="CD104" i="26"/>
  <c r="CD102" i="26"/>
  <c r="CD106" i="26"/>
  <c r="BN109" i="26"/>
  <c r="BN108" i="26"/>
  <c r="BN107" i="26"/>
  <c r="BN100" i="26"/>
  <c r="BN98" i="26"/>
  <c r="BN96" i="26"/>
  <c r="BN106" i="26"/>
  <c r="BN104" i="26"/>
  <c r="AX109" i="26"/>
  <c r="AX107" i="26"/>
  <c r="AX105" i="26"/>
  <c r="AX103" i="26"/>
  <c r="AX101" i="26"/>
  <c r="AX100" i="26"/>
  <c r="AX99" i="26"/>
  <c r="AX98" i="26"/>
  <c r="AX97" i="26"/>
  <c r="AX96" i="26"/>
  <c r="AX104" i="26"/>
  <c r="AX102" i="26"/>
  <c r="AX108" i="26"/>
  <c r="AX106" i="26"/>
  <c r="AH109" i="26"/>
  <c r="AH107" i="26"/>
  <c r="AH105" i="26"/>
  <c r="AH103" i="26"/>
  <c r="AH101" i="26"/>
  <c r="AH100" i="26"/>
  <c r="AH99" i="26"/>
  <c r="AH98" i="26"/>
  <c r="AH97" i="26"/>
  <c r="AH96" i="26"/>
  <c r="AH108" i="26"/>
  <c r="AH106" i="26"/>
  <c r="AH104" i="26"/>
  <c r="AH102" i="26"/>
  <c r="R109" i="26"/>
  <c r="R107" i="26"/>
  <c r="R105" i="26"/>
  <c r="R103" i="26"/>
  <c r="R101" i="26"/>
  <c r="R100" i="26"/>
  <c r="R99" i="26"/>
  <c r="R98" i="26"/>
  <c r="R97" i="26"/>
  <c r="R96" i="26"/>
  <c r="R104" i="26"/>
  <c r="R102" i="26"/>
  <c r="R108" i="26"/>
  <c r="R106" i="26"/>
  <c r="CR109" i="26"/>
  <c r="CR108" i="26"/>
  <c r="CR106" i="26"/>
  <c r="CR104" i="26"/>
  <c r="CR102" i="26"/>
  <c r="CR100" i="26"/>
  <c r="CR99" i="26"/>
  <c r="CR98" i="26"/>
  <c r="CR97" i="26"/>
  <c r="CR96" i="26"/>
  <c r="CR107" i="26"/>
  <c r="CR105" i="26"/>
  <c r="CR103" i="26"/>
  <c r="CR101" i="26"/>
  <c r="CJ109" i="26"/>
  <c r="CJ108" i="26"/>
  <c r="CJ106" i="26"/>
  <c r="CJ104" i="26"/>
  <c r="CJ102" i="26"/>
  <c r="CJ100" i="26"/>
  <c r="CJ99" i="26"/>
  <c r="CJ98" i="26"/>
  <c r="CJ97" i="26"/>
  <c r="CJ96" i="26"/>
  <c r="CJ105" i="26"/>
  <c r="CJ103" i="26"/>
  <c r="CJ101" i="26"/>
  <c r="CJ107" i="26"/>
  <c r="CB109" i="26"/>
  <c r="CB108" i="26"/>
  <c r="CB106" i="26"/>
  <c r="CB104" i="26"/>
  <c r="CB102" i="26"/>
  <c r="CB100" i="26"/>
  <c r="CB99" i="26"/>
  <c r="CB98" i="26"/>
  <c r="CB97" i="26"/>
  <c r="CB96" i="26"/>
  <c r="CB107" i="26"/>
  <c r="CB105" i="26"/>
  <c r="CB103" i="26"/>
  <c r="CB101" i="26"/>
  <c r="BT109" i="26"/>
  <c r="BT108" i="26"/>
  <c r="BT106" i="26"/>
  <c r="BT104" i="26"/>
  <c r="BT102" i="26"/>
  <c r="BT100" i="26"/>
  <c r="BT98" i="26"/>
  <c r="BT96" i="26"/>
  <c r="BT107" i="26"/>
  <c r="BT105" i="26"/>
  <c r="BP109" i="26"/>
  <c r="BP108" i="26"/>
  <c r="BP106" i="26"/>
  <c r="BP107" i="26"/>
  <c r="BP104" i="26"/>
  <c r="BP102" i="26"/>
  <c r="BP100" i="26"/>
  <c r="BP98" i="26"/>
  <c r="BP96" i="26"/>
  <c r="AZ109" i="26"/>
  <c r="AZ108" i="26"/>
  <c r="AZ106" i="26"/>
  <c r="AZ107" i="26"/>
  <c r="AZ104" i="26"/>
  <c r="AZ102" i="26"/>
  <c r="AZ100" i="26"/>
  <c r="AZ99" i="26"/>
  <c r="AZ98" i="26"/>
  <c r="AZ97" i="26"/>
  <c r="AZ96" i="26"/>
  <c r="AZ105" i="26"/>
  <c r="AZ103" i="26"/>
  <c r="AZ101" i="26"/>
  <c r="AR109" i="26"/>
  <c r="AR108" i="26"/>
  <c r="AR106" i="26"/>
  <c r="AR107" i="26"/>
  <c r="AR104" i="26"/>
  <c r="AR102" i="26"/>
  <c r="AR100" i="26"/>
  <c r="AR99" i="26"/>
  <c r="AR98" i="26"/>
  <c r="AR97" i="26"/>
  <c r="AR96" i="26"/>
  <c r="AR105" i="26"/>
  <c r="AR103" i="26"/>
  <c r="AR101" i="26"/>
  <c r="AN109" i="26"/>
  <c r="AN108" i="26"/>
  <c r="AN106" i="26"/>
  <c r="AN104" i="26"/>
  <c r="AN102" i="26"/>
  <c r="AN100" i="26"/>
  <c r="AN99" i="26"/>
  <c r="AN98" i="26"/>
  <c r="AN97" i="26"/>
  <c r="AN96" i="26"/>
  <c r="AN107" i="26"/>
  <c r="AN105" i="26"/>
  <c r="AN103" i="26"/>
  <c r="AN101" i="26"/>
  <c r="AF109" i="26"/>
  <c r="AF108" i="26"/>
  <c r="AF106" i="26"/>
  <c r="AF104" i="26"/>
  <c r="AF102" i="26"/>
  <c r="AF100" i="26"/>
  <c r="AF99" i="26"/>
  <c r="AF98" i="26"/>
  <c r="AF97" i="26"/>
  <c r="AF96" i="26"/>
  <c r="AF107" i="26"/>
  <c r="AF105" i="26"/>
  <c r="AF103" i="26"/>
  <c r="AF101" i="26"/>
  <c r="X109" i="26"/>
  <c r="X108" i="26"/>
  <c r="X106" i="26"/>
  <c r="X104" i="26"/>
  <c r="X102" i="26"/>
  <c r="X100" i="26"/>
  <c r="X99" i="26"/>
  <c r="X98" i="26"/>
  <c r="X97" i="26"/>
  <c r="X96" i="26"/>
  <c r="X105" i="26"/>
  <c r="X103" i="26"/>
  <c r="X101" i="26"/>
  <c r="X107" i="26"/>
  <c r="P109" i="26"/>
  <c r="P108" i="26"/>
  <c r="P106" i="26"/>
  <c r="P104" i="26"/>
  <c r="P102" i="26"/>
  <c r="P100" i="26"/>
  <c r="P99" i="26"/>
  <c r="P98" i="26"/>
  <c r="P97" i="26"/>
  <c r="P96" i="26"/>
  <c r="P107" i="26"/>
  <c r="P105" i="26"/>
  <c r="P103" i="26"/>
  <c r="P101" i="26"/>
  <c r="CR110" i="26"/>
  <c r="CJ110" i="26"/>
  <c r="CB110" i="26"/>
  <c r="CB116" i="26" s="1"/>
  <c r="BT110" i="26"/>
  <c r="BP110" i="26"/>
  <c r="BL110" i="26"/>
  <c r="BH110" i="26"/>
  <c r="BB110" i="26"/>
  <c r="BB111" i="26" s="1"/>
  <c r="AX110" i="26"/>
  <c r="AL110" i="26"/>
  <c r="AH110" i="26"/>
  <c r="V110" i="26"/>
  <c r="R110" i="26"/>
  <c r="BG108" i="26"/>
  <c r="BO105" i="26"/>
  <c r="BG105" i="26"/>
  <c r="BS103" i="26"/>
  <c r="BN103" i="26"/>
  <c r="BR101" i="26"/>
  <c r="BN101" i="26"/>
  <c r="BQ99" i="26"/>
  <c r="BI99" i="26"/>
  <c r="BR97" i="26"/>
  <c r="BN97" i="26"/>
  <c r="H86" i="26"/>
  <c r="BN102" i="26"/>
  <c r="BW110" i="26"/>
  <c r="BO99" i="26"/>
  <c r="BP79" i="26"/>
  <c r="BP38" i="26"/>
  <c r="BP90" i="26" s="1"/>
  <c r="CB38" i="26"/>
  <c r="CB90" i="26" s="1"/>
  <c r="BW77" i="26"/>
  <c r="BW39" i="26"/>
  <c r="BW91" i="26" s="1"/>
  <c r="BO77" i="26"/>
  <c r="BO39" i="26"/>
  <c r="BO91" i="26" s="1"/>
  <c r="BK114" i="26"/>
  <c r="BK92" i="26"/>
  <c r="BO38" i="26"/>
  <c r="BO90" i="26" s="1"/>
  <c r="E5" i="26"/>
  <c r="F5" i="26" s="1"/>
  <c r="BS97" i="26"/>
  <c r="BK97" i="26"/>
  <c r="H80" i="26"/>
  <c r="BN79" i="26"/>
  <c r="BN38" i="26"/>
  <c r="BN90" i="26" s="1"/>
  <c r="BU77" i="26"/>
  <c r="BM77" i="26"/>
  <c r="BI114" i="26"/>
  <c r="BI92" i="26"/>
  <c r="BH108" i="26"/>
  <c r="BF108" i="26"/>
  <c r="BF58" i="26"/>
  <c r="H56" i="26"/>
  <c r="BT77" i="26"/>
  <c r="BR77" i="26"/>
  <c r="BR39" i="26"/>
  <c r="BR91" i="26" s="1"/>
  <c r="BP77" i="26"/>
  <c r="BP39" i="26"/>
  <c r="BP91" i="26" s="1"/>
  <c r="BN77" i="26"/>
  <c r="BN39" i="26"/>
  <c r="BN91" i="26" s="1"/>
  <c r="BL77" i="26"/>
  <c r="BJ77" i="26"/>
  <c r="Y108" i="26"/>
  <c r="Y107" i="26"/>
  <c r="Y106" i="26"/>
  <c r="Y105" i="26"/>
  <c r="Y104" i="26"/>
  <c r="Y103" i="26"/>
  <c r="Y102" i="26"/>
  <c r="Y101" i="26"/>
  <c r="Y100" i="26"/>
  <c r="Y99" i="26"/>
  <c r="Y98" i="26"/>
  <c r="Y97" i="26"/>
  <c r="Y96" i="26"/>
  <c r="Y109" i="26"/>
  <c r="W109" i="26"/>
  <c r="W108" i="26"/>
  <c r="W107" i="26"/>
  <c r="W106" i="26"/>
  <c r="W105" i="26"/>
  <c r="W104" i="26"/>
  <c r="W103" i="26"/>
  <c r="W102" i="26"/>
  <c r="W101" i="26"/>
  <c r="W99" i="26"/>
  <c r="W97" i="26"/>
  <c r="W100" i="26"/>
  <c r="W98" i="26"/>
  <c r="W96" i="26"/>
  <c r="Q108" i="26"/>
  <c r="Q107" i="26"/>
  <c r="Q106" i="26"/>
  <c r="Q105" i="26"/>
  <c r="Q104" i="26"/>
  <c r="Q103" i="26"/>
  <c r="Q102" i="26"/>
  <c r="Q101" i="26"/>
  <c r="Q109" i="26"/>
  <c r="Q100" i="26"/>
  <c r="Q99" i="26"/>
  <c r="Q98" i="26"/>
  <c r="Q97" i="26"/>
  <c r="Q96" i="26"/>
  <c r="O109" i="26"/>
  <c r="O108" i="26"/>
  <c r="O107" i="26"/>
  <c r="O106" i="26"/>
  <c r="O105" i="26"/>
  <c r="O104" i="26"/>
  <c r="O103" i="26"/>
  <c r="O102" i="26"/>
  <c r="O101" i="26"/>
  <c r="O99" i="26"/>
  <c r="O97" i="26"/>
  <c r="O100" i="26"/>
  <c r="O98" i="26"/>
  <c r="O96" i="26"/>
  <c r="H64" i="26"/>
  <c r="H68" i="26"/>
  <c r="H75" i="26"/>
  <c r="H83" i="26"/>
  <c r="H63" i="26"/>
  <c r="H67" i="26"/>
  <c r="H73" i="26"/>
  <c r="H85" i="26"/>
  <c r="H72" i="26"/>
  <c r="H76" i="26"/>
  <c r="I108" i="26"/>
  <c r="I107" i="26"/>
  <c r="I106" i="26"/>
  <c r="I105" i="26"/>
  <c r="I104" i="26"/>
  <c r="I103" i="26"/>
  <c r="I102" i="26"/>
  <c r="I101" i="26"/>
  <c r="I109" i="26"/>
  <c r="I100" i="26"/>
  <c r="I99" i="26"/>
  <c r="I98" i="26"/>
  <c r="I97" i="26"/>
  <c r="I96" i="26"/>
  <c r="H97" i="26" l="1"/>
  <c r="H99" i="26"/>
  <c r="H109" i="26"/>
  <c r="H102" i="26"/>
  <c r="H104" i="26"/>
  <c r="H106" i="26"/>
  <c r="H108" i="26"/>
  <c r="BJ39" i="26"/>
  <c r="BJ91" i="26" s="1"/>
  <c r="BM39" i="26"/>
  <c r="BM91" i="26" s="1"/>
  <c r="BU39" i="26"/>
  <c r="BU91" i="26" s="1"/>
  <c r="BJ114" i="26"/>
  <c r="BJ92" i="26"/>
  <c r="BL114" i="26"/>
  <c r="BL92" i="26"/>
  <c r="BN114" i="26"/>
  <c r="BN92" i="26"/>
  <c r="BP114" i="26"/>
  <c r="BP92" i="26"/>
  <c r="BR114" i="26"/>
  <c r="BR92" i="26"/>
  <c r="BT114" i="26"/>
  <c r="BT92" i="26"/>
  <c r="BF110" i="26"/>
  <c r="H110" i="26" s="1"/>
  <c r="H58" i="26"/>
  <c r="H59" i="26" s="1"/>
  <c r="G58" i="26"/>
  <c r="BM114" i="26"/>
  <c r="BM92" i="26"/>
  <c r="BU114" i="26"/>
  <c r="BU92" i="26"/>
  <c r="BW111" i="26"/>
  <c r="BW116" i="26"/>
  <c r="BH116" i="26"/>
  <c r="BH111" i="26"/>
  <c r="BH3" i="26" s="1"/>
  <c r="BP116" i="26"/>
  <c r="BP111" i="26"/>
  <c r="BV114" i="26"/>
  <c r="BV92" i="26"/>
  <c r="BZ114" i="26"/>
  <c r="BZ92" i="26"/>
  <c r="H38" i="26"/>
  <c r="H90" i="26"/>
  <c r="BI111" i="26"/>
  <c r="BI3" i="26" s="1"/>
  <c r="BI116" i="26"/>
  <c r="BS111" i="26"/>
  <c r="BS116" i="26"/>
  <c r="BX116" i="26"/>
  <c r="BX111" i="26"/>
  <c r="BQ114" i="26"/>
  <c r="BQ92" i="26"/>
  <c r="BY114" i="26"/>
  <c r="BY92" i="26"/>
  <c r="BG114" i="26"/>
  <c r="BG92" i="26"/>
  <c r="BS114" i="26"/>
  <c r="BS92" i="26"/>
  <c r="CA114" i="26"/>
  <c r="CA92" i="26"/>
  <c r="BH39" i="26"/>
  <c r="BH91" i="26" s="1"/>
  <c r="CB39" i="26"/>
  <c r="CB91" i="26" s="1"/>
  <c r="BU111" i="26"/>
  <c r="BU116" i="26"/>
  <c r="H96" i="26"/>
  <c r="H98" i="26"/>
  <c r="H100" i="26"/>
  <c r="H101" i="26"/>
  <c r="H103" i="26"/>
  <c r="H105" i="26"/>
  <c r="H107" i="26"/>
  <c r="BL39" i="26"/>
  <c r="BL91" i="26" s="1"/>
  <c r="BT39" i="26"/>
  <c r="BT91" i="26" s="1"/>
  <c r="E6" i="26"/>
  <c r="F6" i="26" s="1"/>
  <c r="BO114" i="26"/>
  <c r="BO92" i="26"/>
  <c r="BW114" i="26"/>
  <c r="BW92" i="26"/>
  <c r="BL116" i="26"/>
  <c r="BL111" i="26"/>
  <c r="BL3" i="26" s="1"/>
  <c r="BT116" i="26"/>
  <c r="BT111" i="26"/>
  <c r="BV39" i="26"/>
  <c r="BV91" i="26" s="1"/>
  <c r="I91" i="26"/>
  <c r="H39" i="26"/>
  <c r="BM111" i="26"/>
  <c r="BM3" i="26" s="1"/>
  <c r="BM116" i="26"/>
  <c r="BY111" i="26"/>
  <c r="BY116" i="26"/>
  <c r="L43" i="26"/>
  <c r="L62" i="26" s="1"/>
  <c r="L95" i="26" s="1"/>
  <c r="M10" i="26"/>
  <c r="BF114" i="26"/>
  <c r="BF92" i="26"/>
  <c r="BF3" i="26" s="1"/>
  <c r="BS39" i="26"/>
  <c r="BS91" i="26" s="1"/>
  <c r="CA39" i="26"/>
  <c r="CA91" i="26" s="1"/>
  <c r="BJ116" i="26"/>
  <c r="BJ111" i="26"/>
  <c r="BJ3" i="26" s="1"/>
  <c r="BH114" i="26"/>
  <c r="BH92" i="26"/>
  <c r="BX114" i="26"/>
  <c r="BX92" i="26"/>
  <c r="CB114" i="26"/>
  <c r="CB92" i="26"/>
  <c r="M43" i="26" l="1"/>
  <c r="M62" i="26" s="1"/>
  <c r="M95" i="26" s="1"/>
  <c r="N10" i="26"/>
  <c r="C5" i="26"/>
  <c r="H91" i="26"/>
  <c r="BF116" i="26"/>
  <c r="BF111" i="26"/>
  <c r="N43" i="26" l="1"/>
  <c r="N62" i="26" s="1"/>
  <c r="N95" i="26" s="1"/>
  <c r="O10" i="26"/>
  <c r="O43" i="26" l="1"/>
  <c r="O62" i="26" s="1"/>
  <c r="O95" i="26" s="1"/>
  <c r="P10" i="26"/>
  <c r="A206" i="28"/>
  <c r="A205" i="28"/>
  <c r="A204" i="28"/>
  <c r="A203" i="28"/>
  <c r="A202" i="28"/>
  <c r="A201" i="28"/>
  <c r="A200" i="28"/>
  <c r="A192" i="28"/>
  <c r="A191" i="28"/>
  <c r="A190" i="28"/>
  <c r="A189" i="28"/>
  <c r="A188" i="28"/>
  <c r="A187" i="28"/>
  <c r="A186" i="28"/>
  <c r="A185" i="28"/>
  <c r="A184" i="28"/>
  <c r="A183" i="28"/>
  <c r="A182" i="28"/>
  <c r="A181" i="28"/>
  <c r="A180" i="28"/>
  <c r="A179" i="28"/>
  <c r="A178" i="28"/>
  <c r="A177" i="28"/>
  <c r="A176" i="28"/>
  <c r="A175" i="28"/>
  <c r="A174" i="28"/>
  <c r="A173" i="28"/>
  <c r="A172" i="28"/>
  <c r="A171" i="28"/>
  <c r="A170" i="28"/>
  <c r="A169" i="28"/>
  <c r="A168" i="28"/>
  <c r="A167" i="28"/>
  <c r="P163" i="28"/>
  <c r="E163" i="28"/>
  <c r="DV137" i="28"/>
  <c r="DU137" i="28"/>
  <c r="C137" i="28"/>
  <c r="A137" i="28"/>
  <c r="DV136" i="28"/>
  <c r="DU136" i="28"/>
  <c r="C136" i="28"/>
  <c r="A136" i="28"/>
  <c r="DW135" i="28"/>
  <c r="DW136" i="28" s="1"/>
  <c r="DW137" i="28" s="1"/>
  <c r="DV135" i="28"/>
  <c r="DU135" i="28"/>
  <c r="DW134" i="28"/>
  <c r="DV134" i="28"/>
  <c r="DU134" i="28"/>
  <c r="DV133" i="28"/>
  <c r="DU133" i="28"/>
  <c r="DW130" i="28"/>
  <c r="DV130" i="28"/>
  <c r="A130" i="28"/>
  <c r="DW129" i="28"/>
  <c r="DV129" i="28"/>
  <c r="A129" i="28"/>
  <c r="DW128" i="28"/>
  <c r="DV128" i="28"/>
  <c r="A128" i="28"/>
  <c r="DW127" i="28"/>
  <c r="DV127" i="28"/>
  <c r="A127" i="28"/>
  <c r="DW126" i="28"/>
  <c r="DV126" i="28"/>
  <c r="A126" i="28"/>
  <c r="DW125" i="28"/>
  <c r="DV125" i="28"/>
  <c r="A125" i="28"/>
  <c r="DW124" i="28"/>
  <c r="DV124" i="28"/>
  <c r="A124" i="28"/>
  <c r="DW123" i="28"/>
  <c r="DV123" i="28"/>
  <c r="A123" i="28"/>
  <c r="DW122" i="28"/>
  <c r="DV122" i="28"/>
  <c r="A122" i="28"/>
  <c r="DW121" i="28"/>
  <c r="DV121" i="28"/>
  <c r="A121" i="28"/>
  <c r="DW120" i="28"/>
  <c r="DV120" i="28"/>
  <c r="A120" i="28"/>
  <c r="DW119" i="28"/>
  <c r="DV119" i="28"/>
  <c r="A119" i="28"/>
  <c r="CD102" i="28"/>
  <c r="CB102" i="28"/>
  <c r="BZ102" i="28"/>
  <c r="BX102" i="28"/>
  <c r="CD101" i="28"/>
  <c r="CC101" i="28"/>
  <c r="CB101" i="28"/>
  <c r="CA101" i="28"/>
  <c r="BZ101" i="28"/>
  <c r="BY101" i="28"/>
  <c r="BX101" i="28"/>
  <c r="BW101" i="28"/>
  <c r="BV101" i="28"/>
  <c r="BU101" i="28"/>
  <c r="C101" i="28" s="1"/>
  <c r="B101" i="28"/>
  <c r="CD100" i="28"/>
  <c r="CC100" i="28"/>
  <c r="CB100" i="28"/>
  <c r="CA100" i="28"/>
  <c r="BZ100" i="28"/>
  <c r="BY100" i="28"/>
  <c r="BX100" i="28"/>
  <c r="BW100" i="28"/>
  <c r="BV100" i="28"/>
  <c r="BU100" i="28"/>
  <c r="C100" i="28" s="1"/>
  <c r="B100" i="28"/>
  <c r="CD99" i="28"/>
  <c r="CC99" i="28"/>
  <c r="CB99" i="28"/>
  <c r="CA99" i="28"/>
  <c r="BZ99" i="28"/>
  <c r="BY99" i="28"/>
  <c r="BX99" i="28"/>
  <c r="BW99" i="28"/>
  <c r="BV99" i="28"/>
  <c r="BU99" i="28"/>
  <c r="C99" i="28" s="1"/>
  <c r="B99" i="28"/>
  <c r="CD98" i="28"/>
  <c r="CC98" i="28"/>
  <c r="CB98" i="28"/>
  <c r="CA98" i="28"/>
  <c r="BZ98" i="28"/>
  <c r="BY98" i="28"/>
  <c r="BX98" i="28"/>
  <c r="BW98" i="28"/>
  <c r="BV98" i="28"/>
  <c r="BU98" i="28"/>
  <c r="C98" i="28" s="1"/>
  <c r="B98" i="28"/>
  <c r="CD97" i="28"/>
  <c r="CC97" i="28"/>
  <c r="CB97" i="28"/>
  <c r="CA97" i="28"/>
  <c r="BZ97" i="28"/>
  <c r="BY97" i="28"/>
  <c r="BX97" i="28"/>
  <c r="BW97" i="28"/>
  <c r="BV97" i="28"/>
  <c r="BU97" i="28"/>
  <c r="C97" i="28" s="1"/>
  <c r="B97" i="28"/>
  <c r="CD96" i="28"/>
  <c r="CC96" i="28"/>
  <c r="CB96" i="28"/>
  <c r="CA96" i="28"/>
  <c r="BZ96" i="28"/>
  <c r="BY96" i="28"/>
  <c r="BX96" i="28"/>
  <c r="BW96" i="28"/>
  <c r="BV96" i="28"/>
  <c r="BU96" i="28"/>
  <c r="C96" i="28" s="1"/>
  <c r="B96" i="28"/>
  <c r="CD95" i="28"/>
  <c r="CC95" i="28"/>
  <c r="CB95" i="28"/>
  <c r="CA95" i="28"/>
  <c r="BZ95" i="28"/>
  <c r="BY95" i="28"/>
  <c r="BX95" i="28"/>
  <c r="BW95" i="28"/>
  <c r="BV95" i="28"/>
  <c r="BU95" i="28"/>
  <c r="C95" i="28" s="1"/>
  <c r="B95" i="28"/>
  <c r="CD94" i="28"/>
  <c r="CC94" i="28"/>
  <c r="CB94" i="28"/>
  <c r="CA94" i="28"/>
  <c r="BZ94" i="28"/>
  <c r="BY94" i="28"/>
  <c r="BX94" i="28"/>
  <c r="BW94" i="28"/>
  <c r="BV94" i="28"/>
  <c r="BU94" i="28"/>
  <c r="C94" i="28" s="1"/>
  <c r="B94" i="28"/>
  <c r="CD93" i="28"/>
  <c r="CC93" i="28"/>
  <c r="CB93" i="28"/>
  <c r="CA93" i="28"/>
  <c r="BZ93" i="28"/>
  <c r="BY93" i="28"/>
  <c r="BX93" i="28"/>
  <c r="BW93" i="28"/>
  <c r="BV93" i="28"/>
  <c r="BU93" i="28"/>
  <c r="C93" i="28" s="1"/>
  <c r="B93" i="28"/>
  <c r="CD92" i="28"/>
  <c r="CC92" i="28"/>
  <c r="CB92" i="28"/>
  <c r="CA92" i="28"/>
  <c r="BZ92" i="28"/>
  <c r="BY92" i="28"/>
  <c r="BX92" i="28"/>
  <c r="BW92" i="28"/>
  <c r="BV92" i="28"/>
  <c r="BU92" i="28"/>
  <c r="C92" i="28" s="1"/>
  <c r="B92" i="28"/>
  <c r="CD91" i="28"/>
  <c r="CC91" i="28"/>
  <c r="CB91" i="28"/>
  <c r="CA91" i="28"/>
  <c r="BZ91" i="28"/>
  <c r="BY91" i="28"/>
  <c r="BX91" i="28"/>
  <c r="BW91" i="28"/>
  <c r="BV91" i="28"/>
  <c r="BU91" i="28"/>
  <c r="C91" i="28" s="1"/>
  <c r="B91" i="28"/>
  <c r="CD90" i="28"/>
  <c r="CC90" i="28"/>
  <c r="CB90" i="28"/>
  <c r="CA90" i="28"/>
  <c r="BZ90" i="28"/>
  <c r="BY90" i="28"/>
  <c r="BX90" i="28"/>
  <c r="BW90" i="28"/>
  <c r="BV90" i="28"/>
  <c r="BU90" i="28"/>
  <c r="C90" i="28" s="1"/>
  <c r="B90" i="28"/>
  <c r="CD89" i="28"/>
  <c r="CC89" i="28"/>
  <c r="CC102" i="28" s="1"/>
  <c r="CB89" i="28"/>
  <c r="CA89" i="28"/>
  <c r="CA102" i="28" s="1"/>
  <c r="BZ89" i="28"/>
  <c r="BY89" i="28"/>
  <c r="BY102" i="28" s="1"/>
  <c r="BX89" i="28"/>
  <c r="BW89" i="28"/>
  <c r="BV89" i="28"/>
  <c r="BU89" i="28"/>
  <c r="C89" i="28" s="1"/>
  <c r="B89" i="28"/>
  <c r="CD88" i="28"/>
  <c r="CC88" i="28"/>
  <c r="CB88" i="28"/>
  <c r="CA88" i="28"/>
  <c r="BZ88" i="28"/>
  <c r="BY88" i="28"/>
  <c r="BX88" i="28"/>
  <c r="BW88" i="28"/>
  <c r="BV88" i="28"/>
  <c r="BU88" i="28"/>
  <c r="C88" i="28" s="1"/>
  <c r="B88" i="28"/>
  <c r="E87" i="28"/>
  <c r="F87" i="28" s="1"/>
  <c r="G87" i="28" s="1"/>
  <c r="H87" i="28" s="1"/>
  <c r="I87" i="28" s="1"/>
  <c r="J87" i="28" s="1"/>
  <c r="K87" i="28" s="1"/>
  <c r="L87" i="28" s="1"/>
  <c r="M87" i="28" s="1"/>
  <c r="N87" i="28" s="1"/>
  <c r="O87" i="28" s="1"/>
  <c r="P87" i="28" s="1"/>
  <c r="Q87" i="28" s="1"/>
  <c r="R87" i="28" s="1"/>
  <c r="S87" i="28" s="1"/>
  <c r="T87" i="28" s="1"/>
  <c r="U87" i="28" s="1"/>
  <c r="V87" i="28" s="1"/>
  <c r="W87" i="28" s="1"/>
  <c r="X87" i="28" s="1"/>
  <c r="Y87" i="28" s="1"/>
  <c r="Z87" i="28" s="1"/>
  <c r="AA87" i="28" s="1"/>
  <c r="AB87" i="28" s="1"/>
  <c r="AC87" i="28" s="1"/>
  <c r="AD87" i="28" s="1"/>
  <c r="AE87" i="28" s="1"/>
  <c r="AF87" i="28" s="1"/>
  <c r="AG87" i="28" s="1"/>
  <c r="AH87" i="28" s="1"/>
  <c r="AI87" i="28" s="1"/>
  <c r="AJ87" i="28" s="1"/>
  <c r="AK87" i="28" s="1"/>
  <c r="AL87" i="28" s="1"/>
  <c r="AM87" i="28" s="1"/>
  <c r="AN87" i="28" s="1"/>
  <c r="AO87" i="28" s="1"/>
  <c r="AP87" i="28" s="1"/>
  <c r="AQ87" i="28" s="1"/>
  <c r="AR87" i="28" s="1"/>
  <c r="AS87" i="28" s="1"/>
  <c r="AT87" i="28" s="1"/>
  <c r="AU87" i="28" s="1"/>
  <c r="AV87" i="28" s="1"/>
  <c r="AW87" i="28" s="1"/>
  <c r="AX87" i="28" s="1"/>
  <c r="AY87" i="28" s="1"/>
  <c r="AZ87" i="28" s="1"/>
  <c r="BA87" i="28" s="1"/>
  <c r="BB87" i="28" s="1"/>
  <c r="BC87" i="28" s="1"/>
  <c r="BD87" i="28" s="1"/>
  <c r="BE87" i="28" s="1"/>
  <c r="BF87" i="28" s="1"/>
  <c r="BG87" i="28" s="1"/>
  <c r="BH87" i="28" s="1"/>
  <c r="BI87" i="28" s="1"/>
  <c r="BJ87" i="28" s="1"/>
  <c r="BK87" i="28" s="1"/>
  <c r="BL87" i="28" s="1"/>
  <c r="BM87" i="28" s="1"/>
  <c r="BN87" i="28" s="1"/>
  <c r="BO87" i="28" s="1"/>
  <c r="BP87" i="28" s="1"/>
  <c r="BQ87" i="28" s="1"/>
  <c r="BR87" i="28" s="1"/>
  <c r="BS87" i="28" s="1"/>
  <c r="BT87" i="28" s="1"/>
  <c r="BU87" i="28" s="1"/>
  <c r="BV87" i="28" s="1"/>
  <c r="BW87" i="28" s="1"/>
  <c r="BX87" i="28" s="1"/>
  <c r="BY87" i="28" s="1"/>
  <c r="BZ87" i="28" s="1"/>
  <c r="CA87" i="28" s="1"/>
  <c r="CB87" i="28" s="1"/>
  <c r="CC87" i="28" s="1"/>
  <c r="CD87" i="28" s="1"/>
  <c r="D87" i="28"/>
  <c r="DW84" i="28"/>
  <c r="DV84" i="28"/>
  <c r="DU84" i="28"/>
  <c r="DT84" i="28"/>
  <c r="DS84" i="28"/>
  <c r="DR84" i="28"/>
  <c r="DQ84" i="28"/>
  <c r="DP84" i="28"/>
  <c r="DO84" i="28"/>
  <c r="DN84" i="28"/>
  <c r="DM84" i="28"/>
  <c r="DL84" i="28"/>
  <c r="DK84" i="28"/>
  <c r="DJ84" i="28"/>
  <c r="DI84" i="28"/>
  <c r="DH84" i="28"/>
  <c r="DG84" i="28"/>
  <c r="DF84" i="28"/>
  <c r="DE84" i="28"/>
  <c r="DD84" i="28"/>
  <c r="DC84" i="28"/>
  <c r="DB84" i="28"/>
  <c r="DA84" i="28"/>
  <c r="CZ84" i="28"/>
  <c r="CY84" i="28"/>
  <c r="CX84" i="28"/>
  <c r="CW84" i="28"/>
  <c r="CV84" i="28"/>
  <c r="CU84" i="28"/>
  <c r="CT84" i="28"/>
  <c r="CS84" i="28"/>
  <c r="CR84" i="28"/>
  <c r="CQ84" i="28"/>
  <c r="CP84" i="28"/>
  <c r="CO84" i="28"/>
  <c r="CN84" i="28"/>
  <c r="CM84" i="28"/>
  <c r="CL84" i="28"/>
  <c r="CK84" i="28"/>
  <c r="CJ84" i="28"/>
  <c r="CI84" i="28"/>
  <c r="CH84" i="28"/>
  <c r="CG84" i="28"/>
  <c r="CF84" i="28"/>
  <c r="CE84" i="28"/>
  <c r="CD84" i="28"/>
  <c r="CC84" i="28"/>
  <c r="CB84" i="28"/>
  <c r="CA84" i="28"/>
  <c r="B84" i="28"/>
  <c r="B102" i="28" s="1"/>
  <c r="A84" i="28"/>
  <c r="C83" i="28"/>
  <c r="A83" i="28"/>
  <c r="C82" i="28"/>
  <c r="A82" i="28"/>
  <c r="C81" i="28"/>
  <c r="A81" i="28"/>
  <c r="C80" i="28"/>
  <c r="A80" i="28"/>
  <c r="C79" i="28"/>
  <c r="A79" i="28"/>
  <c r="C73" i="28"/>
  <c r="A73" i="28"/>
  <c r="C72" i="28"/>
  <c r="A72" i="28"/>
  <c r="C71" i="28"/>
  <c r="A71" i="28"/>
  <c r="C70" i="28"/>
  <c r="A70" i="28"/>
  <c r="E69" i="28"/>
  <c r="F69" i="28" s="1"/>
  <c r="G69" i="28" s="1"/>
  <c r="H69" i="28" s="1"/>
  <c r="I69" i="28" s="1"/>
  <c r="J69" i="28" s="1"/>
  <c r="K69" i="28" s="1"/>
  <c r="L69" i="28" s="1"/>
  <c r="M69" i="28" s="1"/>
  <c r="N69" i="28" s="1"/>
  <c r="O69" i="28" s="1"/>
  <c r="P69" i="28" s="1"/>
  <c r="Q69" i="28" s="1"/>
  <c r="R69" i="28" s="1"/>
  <c r="S69" i="28" s="1"/>
  <c r="T69" i="28" s="1"/>
  <c r="U69" i="28" s="1"/>
  <c r="V69" i="28" s="1"/>
  <c r="W69" i="28" s="1"/>
  <c r="X69" i="28" s="1"/>
  <c r="Y69" i="28" s="1"/>
  <c r="Z69" i="28" s="1"/>
  <c r="AA69" i="28" s="1"/>
  <c r="AB69" i="28" s="1"/>
  <c r="AC69" i="28" s="1"/>
  <c r="AD69" i="28" s="1"/>
  <c r="AE69" i="28" s="1"/>
  <c r="AF69" i="28" s="1"/>
  <c r="AG69" i="28" s="1"/>
  <c r="AH69" i="28" s="1"/>
  <c r="AI69" i="28" s="1"/>
  <c r="AJ69" i="28" s="1"/>
  <c r="AK69" i="28" s="1"/>
  <c r="AL69" i="28" s="1"/>
  <c r="AM69" i="28" s="1"/>
  <c r="AN69" i="28" s="1"/>
  <c r="AO69" i="28" s="1"/>
  <c r="AP69" i="28" s="1"/>
  <c r="AQ69" i="28" s="1"/>
  <c r="AR69" i="28" s="1"/>
  <c r="AS69" i="28" s="1"/>
  <c r="AT69" i="28" s="1"/>
  <c r="AU69" i="28" s="1"/>
  <c r="AV69" i="28" s="1"/>
  <c r="AW69" i="28" s="1"/>
  <c r="AX69" i="28" s="1"/>
  <c r="AY69" i="28" s="1"/>
  <c r="AZ69" i="28" s="1"/>
  <c r="BA69" i="28" s="1"/>
  <c r="BB69" i="28" s="1"/>
  <c r="BC69" i="28" s="1"/>
  <c r="BD69" i="28" s="1"/>
  <c r="BE69" i="28" s="1"/>
  <c r="BF69" i="28" s="1"/>
  <c r="BG69" i="28" s="1"/>
  <c r="BH69" i="28" s="1"/>
  <c r="BI69" i="28" s="1"/>
  <c r="BJ69" i="28" s="1"/>
  <c r="BK69" i="28" s="1"/>
  <c r="BL69" i="28" s="1"/>
  <c r="BM69" i="28" s="1"/>
  <c r="BN69" i="28" s="1"/>
  <c r="BO69" i="28" s="1"/>
  <c r="BP69" i="28" s="1"/>
  <c r="BQ69" i="28" s="1"/>
  <c r="BR69" i="28" s="1"/>
  <c r="BS69" i="28" s="1"/>
  <c r="BT69" i="28" s="1"/>
  <c r="BU69" i="28" s="1"/>
  <c r="BV69" i="28" s="1"/>
  <c r="BW69" i="28" s="1"/>
  <c r="BX69" i="28" s="1"/>
  <c r="BY69" i="28" s="1"/>
  <c r="BZ69" i="28" s="1"/>
  <c r="CA69" i="28" s="1"/>
  <c r="CB69" i="28" s="1"/>
  <c r="CC69" i="28" s="1"/>
  <c r="CD69" i="28" s="1"/>
  <c r="CE69" i="28" s="1"/>
  <c r="CF69" i="28" s="1"/>
  <c r="CG69" i="28" s="1"/>
  <c r="CH69" i="28" s="1"/>
  <c r="CI69" i="28" s="1"/>
  <c r="CJ69" i="28" s="1"/>
  <c r="CK69" i="28" s="1"/>
  <c r="CL69" i="28" s="1"/>
  <c r="CM69" i="28" s="1"/>
  <c r="CN69" i="28" s="1"/>
  <c r="CO69" i="28" s="1"/>
  <c r="CP69" i="28" s="1"/>
  <c r="CQ69" i="28" s="1"/>
  <c r="CR69" i="28" s="1"/>
  <c r="CS69" i="28" s="1"/>
  <c r="CT69" i="28" s="1"/>
  <c r="CU69" i="28" s="1"/>
  <c r="CV69" i="28" s="1"/>
  <c r="CW69" i="28" s="1"/>
  <c r="CX69" i="28" s="1"/>
  <c r="CY69" i="28" s="1"/>
  <c r="CZ69" i="28" s="1"/>
  <c r="DA69" i="28" s="1"/>
  <c r="DB69" i="28" s="1"/>
  <c r="DC69" i="28" s="1"/>
  <c r="DD69" i="28" s="1"/>
  <c r="DE69" i="28" s="1"/>
  <c r="DF69" i="28" s="1"/>
  <c r="DG69" i="28" s="1"/>
  <c r="DH69" i="28" s="1"/>
  <c r="DI69" i="28" s="1"/>
  <c r="DJ69" i="28" s="1"/>
  <c r="DK69" i="28" s="1"/>
  <c r="DL69" i="28" s="1"/>
  <c r="DM69" i="28" s="1"/>
  <c r="DN69" i="28" s="1"/>
  <c r="DO69" i="28" s="1"/>
  <c r="DP69" i="28" s="1"/>
  <c r="DQ69" i="28" s="1"/>
  <c r="DR69" i="28" s="1"/>
  <c r="DS69" i="28" s="1"/>
  <c r="DT69" i="28" s="1"/>
  <c r="DU69" i="28" s="1"/>
  <c r="DV69" i="28" s="1"/>
  <c r="DW69" i="28" s="1"/>
  <c r="D69" i="28"/>
  <c r="A69" i="28"/>
  <c r="A68" i="28"/>
  <c r="T67" i="28"/>
  <c r="A67" i="28"/>
  <c r="DW66" i="28"/>
  <c r="DV66" i="28"/>
  <c r="DU66" i="28"/>
  <c r="DT66" i="28"/>
  <c r="DS66" i="28"/>
  <c r="DR66" i="28"/>
  <c r="DQ66" i="28"/>
  <c r="DP66" i="28"/>
  <c r="DO66" i="28"/>
  <c r="DN66" i="28"/>
  <c r="DM66" i="28"/>
  <c r="DL66" i="28"/>
  <c r="DK66" i="28"/>
  <c r="DJ66" i="28"/>
  <c r="DI66" i="28"/>
  <c r="DH66" i="28"/>
  <c r="DG66" i="28"/>
  <c r="DF66" i="28"/>
  <c r="DE66" i="28"/>
  <c r="DD66" i="28"/>
  <c r="A66" i="28"/>
  <c r="C65" i="28"/>
  <c r="B65" i="28"/>
  <c r="A65" i="28"/>
  <c r="C64" i="28"/>
  <c r="B64" i="28"/>
  <c r="A64" i="28"/>
  <c r="C63" i="28"/>
  <c r="B63" i="28"/>
  <c r="A63" i="28"/>
  <c r="C62" i="28"/>
  <c r="B62" i="28"/>
  <c r="A62" i="28"/>
  <c r="C61" i="28"/>
  <c r="B61" i="28"/>
  <c r="A61" i="28"/>
  <c r="C60" i="28"/>
  <c r="B60" i="28"/>
  <c r="A60" i="28"/>
  <c r="C59" i="28"/>
  <c r="B59" i="28"/>
  <c r="A59" i="28"/>
  <c r="C58" i="28"/>
  <c r="B58" i="28"/>
  <c r="A58" i="28"/>
  <c r="C57" i="28"/>
  <c r="B57" i="28"/>
  <c r="C56" i="28"/>
  <c r="B56" i="28"/>
  <c r="C55" i="28"/>
  <c r="B55" i="28"/>
  <c r="C54" i="28"/>
  <c r="B54" i="28"/>
  <c r="A54" i="28"/>
  <c r="C53" i="28"/>
  <c r="B53" i="28"/>
  <c r="A53" i="28"/>
  <c r="C52" i="28"/>
  <c r="B52" i="28"/>
  <c r="CR51" i="28"/>
  <c r="CS51" i="28" s="1"/>
  <c r="CT51" i="28" s="1"/>
  <c r="CU51" i="28" s="1"/>
  <c r="CV51" i="28" s="1"/>
  <c r="CW51" i="28" s="1"/>
  <c r="CX51" i="28" s="1"/>
  <c r="CY51" i="28" s="1"/>
  <c r="CZ51" i="28" s="1"/>
  <c r="DA51" i="28" s="1"/>
  <c r="DB51" i="28" s="1"/>
  <c r="DC51" i="28" s="1"/>
  <c r="DD51" i="28" s="1"/>
  <c r="DE51" i="28" s="1"/>
  <c r="DF51" i="28" s="1"/>
  <c r="DG51" i="28" s="1"/>
  <c r="DH51" i="28" s="1"/>
  <c r="DI51" i="28" s="1"/>
  <c r="DJ51" i="28" s="1"/>
  <c r="DK51" i="28" s="1"/>
  <c r="DL51" i="28" s="1"/>
  <c r="DM51" i="28" s="1"/>
  <c r="DN51" i="28" s="1"/>
  <c r="DO51" i="28" s="1"/>
  <c r="DP51" i="28" s="1"/>
  <c r="DQ51" i="28" s="1"/>
  <c r="DR51" i="28" s="1"/>
  <c r="DS51" i="28" s="1"/>
  <c r="DT51" i="28" s="1"/>
  <c r="DU51" i="28" s="1"/>
  <c r="DV51" i="28" s="1"/>
  <c r="DW51" i="28" s="1"/>
  <c r="CB51" i="28"/>
  <c r="CC51" i="28" s="1"/>
  <c r="CD51" i="28" s="1"/>
  <c r="CE51" i="28" s="1"/>
  <c r="CF51" i="28" s="1"/>
  <c r="CG51" i="28" s="1"/>
  <c r="CH51" i="28" s="1"/>
  <c r="CI51" i="28" s="1"/>
  <c r="CJ51" i="28" s="1"/>
  <c r="CK51" i="28" s="1"/>
  <c r="CL51" i="28" s="1"/>
  <c r="CM51" i="28" s="1"/>
  <c r="CN51" i="28" s="1"/>
  <c r="CO51" i="28" s="1"/>
  <c r="CP51" i="28" s="1"/>
  <c r="CQ51" i="28" s="1"/>
  <c r="BZ51" i="28"/>
  <c r="CA51" i="28" s="1"/>
  <c r="BY51" i="28"/>
  <c r="AD51" i="28"/>
  <c r="AE51" i="28" s="1"/>
  <c r="AF51" i="28" s="1"/>
  <c r="AG51" i="28" s="1"/>
  <c r="AH51" i="28" s="1"/>
  <c r="AI51" i="28" s="1"/>
  <c r="AJ51" i="28" s="1"/>
  <c r="AK51" i="28" s="1"/>
  <c r="AL51" i="28" s="1"/>
  <c r="AM51" i="28" s="1"/>
  <c r="AN51" i="28" s="1"/>
  <c r="AO51" i="28" s="1"/>
  <c r="AP51" i="28" s="1"/>
  <c r="AQ51" i="28" s="1"/>
  <c r="AR51" i="28" s="1"/>
  <c r="AS51" i="28" s="1"/>
  <c r="AT51" i="28" s="1"/>
  <c r="AU51" i="28" s="1"/>
  <c r="AV51" i="28" s="1"/>
  <c r="AW51" i="28" s="1"/>
  <c r="AX51" i="28" s="1"/>
  <c r="AY51" i="28" s="1"/>
  <c r="AZ51" i="28" s="1"/>
  <c r="BA51" i="28" s="1"/>
  <c r="BB51" i="28" s="1"/>
  <c r="BC51" i="28" s="1"/>
  <c r="BD51" i="28" s="1"/>
  <c r="BE51" i="28" s="1"/>
  <c r="BF51" i="28" s="1"/>
  <c r="BG51" i="28" s="1"/>
  <c r="BH51" i="28" s="1"/>
  <c r="BI51" i="28" s="1"/>
  <c r="BJ51" i="28" s="1"/>
  <c r="BK51" i="28" s="1"/>
  <c r="BL51" i="28" s="1"/>
  <c r="BM51" i="28" s="1"/>
  <c r="BN51" i="28" s="1"/>
  <c r="BO51" i="28" s="1"/>
  <c r="BP51" i="28" s="1"/>
  <c r="BQ51" i="28" s="1"/>
  <c r="BR51" i="28" s="1"/>
  <c r="BS51" i="28" s="1"/>
  <c r="BT51" i="28" s="1"/>
  <c r="BU51" i="28" s="1"/>
  <c r="BV51" i="28" s="1"/>
  <c r="BW51" i="28" s="1"/>
  <c r="BX51" i="28" s="1"/>
  <c r="N51" i="28"/>
  <c r="O51" i="28" s="1"/>
  <c r="P51" i="28" s="1"/>
  <c r="Q51" i="28" s="1"/>
  <c r="R51" i="28" s="1"/>
  <c r="S51" i="28" s="1"/>
  <c r="T51" i="28" s="1"/>
  <c r="U51" i="28" s="1"/>
  <c r="V51" i="28" s="1"/>
  <c r="W51" i="28" s="1"/>
  <c r="X51" i="28" s="1"/>
  <c r="Y51" i="28" s="1"/>
  <c r="Z51" i="28" s="1"/>
  <c r="AA51" i="28" s="1"/>
  <c r="AB51" i="28" s="1"/>
  <c r="AC51" i="28" s="1"/>
  <c r="F51" i="28"/>
  <c r="G51" i="28" s="1"/>
  <c r="H51" i="28" s="1"/>
  <c r="I51" i="28" s="1"/>
  <c r="J51" i="28" s="1"/>
  <c r="K51" i="28" s="1"/>
  <c r="L51" i="28" s="1"/>
  <c r="M51" i="28" s="1"/>
  <c r="D51" i="28"/>
  <c r="E51" i="28" s="1"/>
  <c r="A51" i="28"/>
  <c r="A50" i="28"/>
  <c r="CA14" i="28"/>
  <c r="BZ14" i="28"/>
  <c r="BY14" i="28"/>
  <c r="BX14" i="28"/>
  <c r="CA12" i="28"/>
  <c r="BZ12" i="28"/>
  <c r="BY12" i="28"/>
  <c r="BX12" i="28"/>
  <c r="BW12" i="28"/>
  <c r="BV12" i="28"/>
  <c r="BU12" i="28"/>
  <c r="AV12" i="28"/>
  <c r="AU12" i="28"/>
  <c r="AT12" i="28"/>
  <c r="AS12" i="28"/>
  <c r="AR12" i="28"/>
  <c r="AQ12" i="28"/>
  <c r="AP12" i="28"/>
  <c r="AO12" i="28"/>
  <c r="AN12" i="28"/>
  <c r="AM12" i="28"/>
  <c r="AL12" i="28"/>
  <c r="AK12" i="28"/>
  <c r="AJ12" i="28"/>
  <c r="AI12" i="28"/>
  <c r="AH12" i="28"/>
  <c r="AG12" i="28"/>
  <c r="AF12" i="28"/>
  <c r="AE12" i="28"/>
  <c r="AD12" i="28"/>
  <c r="AC12" i="28"/>
  <c r="AB12" i="28"/>
  <c r="AA12" i="28"/>
  <c r="Z12" i="28"/>
  <c r="Y12" i="28"/>
  <c r="X12" i="28"/>
  <c r="W12" i="28"/>
  <c r="V12" i="28"/>
  <c r="U12" i="28"/>
  <c r="T12" i="28"/>
  <c r="S12" i="28"/>
  <c r="R12" i="28"/>
  <c r="Q12" i="28"/>
  <c r="P12" i="28"/>
  <c r="O12" i="28"/>
  <c r="N12" i="28"/>
  <c r="M12" i="28"/>
  <c r="L12" i="28"/>
  <c r="K12" i="28"/>
  <c r="J12" i="28"/>
  <c r="I12" i="28"/>
  <c r="H12" i="28"/>
  <c r="G12" i="28"/>
  <c r="F12" i="28"/>
  <c r="E12" i="28"/>
  <c r="D12" i="28"/>
  <c r="D11" i="28"/>
  <c r="A8" i="28"/>
  <c r="A7" i="28"/>
  <c r="G5" i="28"/>
  <c r="C5" i="28"/>
  <c r="E3" i="28"/>
  <c r="A1063" i="27"/>
  <c r="A1062" i="27"/>
  <c r="A1061" i="27"/>
  <c r="A1060" i="27"/>
  <c r="A1059" i="27"/>
  <c r="A1058" i="27"/>
  <c r="A1057" i="27"/>
  <c r="A1049" i="27"/>
  <c r="A1048" i="27"/>
  <c r="A1047" i="27"/>
  <c r="A1046" i="27"/>
  <c r="A1045" i="27"/>
  <c r="A1044" i="27"/>
  <c r="A1043" i="27"/>
  <c r="A1042" i="27"/>
  <c r="A1041" i="27"/>
  <c r="A1040" i="27"/>
  <c r="A1039" i="27"/>
  <c r="A1038" i="27"/>
  <c r="A1037" i="27"/>
  <c r="A1036" i="27"/>
  <c r="A1035" i="27"/>
  <c r="A1034" i="27"/>
  <c r="A1033" i="27"/>
  <c r="A1032" i="27"/>
  <c r="A1031" i="27"/>
  <c r="A1030" i="27"/>
  <c r="A1029" i="27"/>
  <c r="A1028" i="27"/>
  <c r="A1027" i="27"/>
  <c r="A1026" i="27"/>
  <c r="A1025" i="27"/>
  <c r="A1024" i="27"/>
  <c r="E1020" i="27"/>
  <c r="EG994" i="27"/>
  <c r="A994" i="27" s="1"/>
  <c r="ED994" i="27"/>
  <c r="EC994" i="27"/>
  <c r="C994" i="27"/>
  <c r="EG993" i="27"/>
  <c r="A993" i="27" s="1"/>
  <c r="ED993" i="27"/>
  <c r="EC993" i="27"/>
  <c r="C993" i="27"/>
  <c r="EG992" i="27"/>
  <c r="ED992" i="27"/>
  <c r="EC992" i="27"/>
  <c r="EE991" i="27"/>
  <c r="EE992" i="27" s="1"/>
  <c r="EE993" i="27" s="1"/>
  <c r="EE994" i="27" s="1"/>
  <c r="ED991" i="27"/>
  <c r="EC991" i="27"/>
  <c r="ED990" i="27"/>
  <c r="EC990" i="27"/>
  <c r="EE987" i="27"/>
  <c r="ED987" i="27"/>
  <c r="A987" i="27"/>
  <c r="EE986" i="27"/>
  <c r="ED986" i="27"/>
  <c r="A986" i="27"/>
  <c r="EE985" i="27"/>
  <c r="ED985" i="27"/>
  <c r="A985" i="27"/>
  <c r="EE984" i="27"/>
  <c r="ED984" i="27"/>
  <c r="A984" i="27"/>
  <c r="EG983" i="27"/>
  <c r="EE983" i="27"/>
  <c r="ED983" i="27"/>
  <c r="A983" i="27"/>
  <c r="EG982" i="27"/>
  <c r="EE982" i="27"/>
  <c r="ED982" i="27"/>
  <c r="A982" i="27"/>
  <c r="EE981" i="27"/>
  <c r="ED981" i="27"/>
  <c r="A981" i="27"/>
  <c r="EE980" i="27"/>
  <c r="ED980" i="27"/>
  <c r="A980" i="27"/>
  <c r="EE979" i="27"/>
  <c r="ED979" i="27"/>
  <c r="A979" i="27"/>
  <c r="EE978" i="27"/>
  <c r="ED978" i="27"/>
  <c r="A978" i="27"/>
  <c r="EE977" i="27"/>
  <c r="ED977" i="27"/>
  <c r="A977" i="27"/>
  <c r="A975" i="27"/>
  <c r="A973" i="27"/>
  <c r="B972" i="27"/>
  <c r="A972" i="27"/>
  <c r="A961" i="27"/>
  <c r="EE960" i="27"/>
  <c r="ED960" i="27"/>
  <c r="EC960" i="27"/>
  <c r="EB960" i="27"/>
  <c r="EA960" i="27"/>
  <c r="DZ960" i="27"/>
  <c r="DY960" i="27"/>
  <c r="DX960" i="27"/>
  <c r="DW960" i="27"/>
  <c r="DV960" i="27"/>
  <c r="DU960" i="27"/>
  <c r="DT960" i="27"/>
  <c r="DS960" i="27"/>
  <c r="DR960" i="27"/>
  <c r="DQ960" i="27"/>
  <c r="DP960" i="27"/>
  <c r="DO960" i="27"/>
  <c r="DN960" i="27"/>
  <c r="DM960" i="27"/>
  <c r="DL960" i="27"/>
  <c r="DK960" i="27"/>
  <c r="DJ960" i="27"/>
  <c r="DI960" i="27"/>
  <c r="DH960" i="27"/>
  <c r="DG960" i="27"/>
  <c r="DF960" i="27"/>
  <c r="DE960" i="27"/>
  <c r="DD960" i="27"/>
  <c r="DC960" i="27"/>
  <c r="DB960" i="27"/>
  <c r="DA960" i="27"/>
  <c r="CZ960" i="27"/>
  <c r="CY960" i="27"/>
  <c r="CX960" i="27"/>
  <c r="CW960" i="27"/>
  <c r="CV960" i="27"/>
  <c r="CU960" i="27"/>
  <c r="CT960" i="27"/>
  <c r="CS960" i="27"/>
  <c r="CR960" i="27"/>
  <c r="CQ960" i="27"/>
  <c r="CP960" i="27"/>
  <c r="CO960" i="27"/>
  <c r="CN960" i="27"/>
  <c r="CM960" i="27"/>
  <c r="CL960" i="27"/>
  <c r="CK960" i="27"/>
  <c r="CJ960" i="27"/>
  <c r="CI960" i="27"/>
  <c r="CH960" i="27"/>
  <c r="CG960" i="27"/>
  <c r="CF960" i="27"/>
  <c r="CE960" i="27"/>
  <c r="CD960" i="27"/>
  <c r="CC960" i="27"/>
  <c r="CB960" i="27"/>
  <c r="CA960" i="27"/>
  <c r="BZ960" i="27"/>
  <c r="BY960" i="27"/>
  <c r="BX960" i="27"/>
  <c r="BW960" i="27"/>
  <c r="BV960" i="27"/>
  <c r="BU960" i="27"/>
  <c r="BT960" i="27"/>
  <c r="BS960" i="27"/>
  <c r="BR960" i="27"/>
  <c r="BQ960" i="27"/>
  <c r="BP960" i="27"/>
  <c r="BO960" i="27"/>
  <c r="BN960" i="27"/>
  <c r="BM960" i="27"/>
  <c r="BL960" i="27"/>
  <c r="BK960" i="27"/>
  <c r="BJ960" i="27"/>
  <c r="BI960" i="27"/>
  <c r="BH960" i="27"/>
  <c r="BG960" i="27"/>
  <c r="BF960" i="27"/>
  <c r="BE960" i="27"/>
  <c r="BD960" i="27"/>
  <c r="BC960" i="27"/>
  <c r="BB960" i="27"/>
  <c r="BA960" i="27"/>
  <c r="AZ960" i="27"/>
  <c r="AY960" i="27"/>
  <c r="AX960" i="27"/>
  <c r="AW960" i="27"/>
  <c r="AV960" i="27"/>
  <c r="AU960" i="27"/>
  <c r="AT960" i="27"/>
  <c r="AS960" i="27"/>
  <c r="AR960" i="27"/>
  <c r="AQ960" i="27"/>
  <c r="AP960" i="27"/>
  <c r="AO960" i="27"/>
  <c r="AN960" i="27"/>
  <c r="AM960" i="27"/>
  <c r="AL960" i="27"/>
  <c r="AK960" i="27"/>
  <c r="AJ960" i="27"/>
  <c r="AI960" i="27"/>
  <c r="AH960" i="27"/>
  <c r="AG960" i="27"/>
  <c r="AF960" i="27"/>
  <c r="AE960" i="27"/>
  <c r="AD960" i="27"/>
  <c r="AC960" i="27"/>
  <c r="AB960" i="27"/>
  <c r="AA960" i="27"/>
  <c r="Z960" i="27"/>
  <c r="Y960" i="27"/>
  <c r="X960" i="27"/>
  <c r="W960" i="27"/>
  <c r="V960" i="27"/>
  <c r="U960" i="27"/>
  <c r="T960" i="27"/>
  <c r="S960" i="27"/>
  <c r="R960" i="27"/>
  <c r="Q960" i="27"/>
  <c r="P960" i="27"/>
  <c r="O960" i="27"/>
  <c r="N960" i="27"/>
  <c r="M960" i="27"/>
  <c r="L960" i="27"/>
  <c r="K960" i="27"/>
  <c r="J960" i="27"/>
  <c r="I960" i="27"/>
  <c r="H960" i="27"/>
  <c r="G960" i="27"/>
  <c r="F960" i="27"/>
  <c r="E960" i="27"/>
  <c r="D960" i="27"/>
  <c r="C960" i="27" s="1"/>
  <c r="B960" i="27"/>
  <c r="A960" i="27" s="1"/>
  <c r="EE959" i="27"/>
  <c r="ED959" i="27"/>
  <c r="EC959" i="27"/>
  <c r="EB959" i="27"/>
  <c r="EA959" i="27"/>
  <c r="DZ959" i="27"/>
  <c r="DY959" i="27"/>
  <c r="DX959" i="27"/>
  <c r="DW959" i="27"/>
  <c r="DV959" i="27"/>
  <c r="DU959" i="27"/>
  <c r="DT959" i="27"/>
  <c r="DS959" i="27"/>
  <c r="DR959" i="27"/>
  <c r="DQ959" i="27"/>
  <c r="DP959" i="27"/>
  <c r="DO959" i="27"/>
  <c r="DN959" i="27"/>
  <c r="DM959" i="27"/>
  <c r="DL959" i="27"/>
  <c r="DK959" i="27"/>
  <c r="DJ959" i="27"/>
  <c r="DI959" i="27"/>
  <c r="DH959" i="27"/>
  <c r="DG959" i="27"/>
  <c r="DF959" i="27"/>
  <c r="DE959" i="27"/>
  <c r="DD959" i="27"/>
  <c r="DC959" i="27"/>
  <c r="DB959" i="27"/>
  <c r="DA959" i="27"/>
  <c r="CZ959" i="27"/>
  <c r="CY959" i="27"/>
  <c r="CX959" i="27"/>
  <c r="CW959" i="27"/>
  <c r="CV959" i="27"/>
  <c r="CU959" i="27"/>
  <c r="CT959" i="27"/>
  <c r="CS959" i="27"/>
  <c r="CR959" i="27"/>
  <c r="CQ959" i="27"/>
  <c r="CP959" i="27"/>
  <c r="CO959" i="27"/>
  <c r="CN959" i="27"/>
  <c r="CM959" i="27"/>
  <c r="CL959" i="27"/>
  <c r="CK959" i="27"/>
  <c r="CJ959" i="27"/>
  <c r="CI959" i="27"/>
  <c r="CH959" i="27"/>
  <c r="CG959" i="27"/>
  <c r="CF959" i="27"/>
  <c r="CE959" i="27"/>
  <c r="CD959" i="27"/>
  <c r="CC959" i="27"/>
  <c r="CB959" i="27"/>
  <c r="CA959" i="27"/>
  <c r="BZ959" i="27"/>
  <c r="BY959" i="27"/>
  <c r="BX959" i="27"/>
  <c r="BW959" i="27"/>
  <c r="BV959" i="27"/>
  <c r="BU959" i="27"/>
  <c r="BT959" i="27"/>
  <c r="BS959" i="27"/>
  <c r="BR959" i="27"/>
  <c r="BQ959" i="27"/>
  <c r="BP959" i="27"/>
  <c r="BO959" i="27"/>
  <c r="BN959" i="27"/>
  <c r="BM959" i="27"/>
  <c r="BL959" i="27"/>
  <c r="BK959" i="27"/>
  <c r="BJ959" i="27"/>
  <c r="BI959" i="27"/>
  <c r="BH959" i="27"/>
  <c r="BG959" i="27"/>
  <c r="BF959" i="27"/>
  <c r="BE959" i="27"/>
  <c r="BD959" i="27"/>
  <c r="BC959" i="27"/>
  <c r="BB959" i="27"/>
  <c r="BA959" i="27"/>
  <c r="AZ959" i="27"/>
  <c r="AY959" i="27"/>
  <c r="AX959" i="27"/>
  <c r="AW959" i="27"/>
  <c r="AV959" i="27"/>
  <c r="AU959" i="27"/>
  <c r="AT959" i="27"/>
  <c r="AS959" i="27"/>
  <c r="AR959" i="27"/>
  <c r="AQ959" i="27"/>
  <c r="AP959" i="27"/>
  <c r="AO959" i="27"/>
  <c r="AN959" i="27"/>
  <c r="AM959" i="27"/>
  <c r="AL959" i="27"/>
  <c r="AK959" i="27"/>
  <c r="AJ959" i="27"/>
  <c r="AI959" i="27"/>
  <c r="AH959" i="27"/>
  <c r="AG959" i="27"/>
  <c r="AF959" i="27"/>
  <c r="AE959" i="27"/>
  <c r="AD959" i="27"/>
  <c r="AC959" i="27"/>
  <c r="AB959" i="27"/>
  <c r="AA959" i="27"/>
  <c r="Z959" i="27"/>
  <c r="Y959" i="27"/>
  <c r="X959" i="27"/>
  <c r="W959" i="27"/>
  <c r="V959" i="27"/>
  <c r="U959" i="27"/>
  <c r="T959" i="27"/>
  <c r="S959" i="27"/>
  <c r="R959" i="27"/>
  <c r="Q959" i="27"/>
  <c r="P959" i="27"/>
  <c r="O959" i="27"/>
  <c r="N959" i="27"/>
  <c r="M959" i="27"/>
  <c r="L959" i="27"/>
  <c r="K959" i="27"/>
  <c r="J959" i="27"/>
  <c r="I959" i="27"/>
  <c r="H959" i="27"/>
  <c r="G959" i="27"/>
  <c r="F959" i="27"/>
  <c r="E959" i="27"/>
  <c r="D959" i="27"/>
  <c r="C959" i="27"/>
  <c r="B959" i="27"/>
  <c r="A959" i="27"/>
  <c r="EE958" i="27"/>
  <c r="EE971" i="27" s="1"/>
  <c r="ED958" i="27"/>
  <c r="ED971" i="27" s="1"/>
  <c r="EC958" i="27"/>
  <c r="EC971" i="27" s="1"/>
  <c r="EB958" i="27"/>
  <c r="EB971" i="27" s="1"/>
  <c r="EA958" i="27"/>
  <c r="EA971" i="27" s="1"/>
  <c r="DZ958" i="27"/>
  <c r="DZ971" i="27" s="1"/>
  <c r="DY958" i="27"/>
  <c r="DY971" i="27" s="1"/>
  <c r="DX958" i="27"/>
  <c r="DX971" i="27" s="1"/>
  <c r="DW958" i="27"/>
  <c r="DW971" i="27" s="1"/>
  <c r="DV958" i="27"/>
  <c r="DV971" i="27" s="1"/>
  <c r="DU958" i="27"/>
  <c r="DU971" i="27" s="1"/>
  <c r="DT958" i="27"/>
  <c r="DT971" i="27" s="1"/>
  <c r="DS958" i="27"/>
  <c r="DS971" i="27" s="1"/>
  <c r="DR958" i="27"/>
  <c r="DR971" i="27" s="1"/>
  <c r="DQ958" i="27"/>
  <c r="DQ971" i="27" s="1"/>
  <c r="DP958" i="27"/>
  <c r="DP971" i="27" s="1"/>
  <c r="DO958" i="27"/>
  <c r="DO971" i="27" s="1"/>
  <c r="DN958" i="27"/>
  <c r="DN971" i="27" s="1"/>
  <c r="DM958" i="27"/>
  <c r="DM971" i="27" s="1"/>
  <c r="DL958" i="27"/>
  <c r="DL971" i="27" s="1"/>
  <c r="DK958" i="27"/>
  <c r="DK971" i="27" s="1"/>
  <c r="DJ958" i="27"/>
  <c r="DJ971" i="27" s="1"/>
  <c r="DI958" i="27"/>
  <c r="DI971" i="27" s="1"/>
  <c r="DH958" i="27"/>
  <c r="DH971" i="27" s="1"/>
  <c r="DG958" i="27"/>
  <c r="DG971" i="27" s="1"/>
  <c r="DF958" i="27"/>
  <c r="DF971" i="27" s="1"/>
  <c r="DE958" i="27"/>
  <c r="DE971" i="27" s="1"/>
  <c r="DD958" i="27"/>
  <c r="DD971" i="27" s="1"/>
  <c r="DC958" i="27"/>
  <c r="DC971" i="27" s="1"/>
  <c r="DB958" i="27"/>
  <c r="DB971" i="27" s="1"/>
  <c r="DA958" i="27"/>
  <c r="DA971" i="27" s="1"/>
  <c r="CZ958" i="27"/>
  <c r="CZ971" i="27" s="1"/>
  <c r="CY958" i="27"/>
  <c r="CY971" i="27" s="1"/>
  <c r="CX958" i="27"/>
  <c r="CX971" i="27" s="1"/>
  <c r="CW958" i="27"/>
  <c r="CW971" i="27" s="1"/>
  <c r="CV958" i="27"/>
  <c r="CV971" i="27" s="1"/>
  <c r="CU958" i="27"/>
  <c r="CU971" i="27" s="1"/>
  <c r="CT958" i="27"/>
  <c r="CT971" i="27" s="1"/>
  <c r="CS958" i="27"/>
  <c r="CS971" i="27" s="1"/>
  <c r="CR958" i="27"/>
  <c r="CR971" i="27" s="1"/>
  <c r="CQ958" i="27"/>
  <c r="CQ971" i="27" s="1"/>
  <c r="CP958" i="27"/>
  <c r="CP971" i="27" s="1"/>
  <c r="CO958" i="27"/>
  <c r="CO971" i="27" s="1"/>
  <c r="CN958" i="27"/>
  <c r="CN971" i="27" s="1"/>
  <c r="CM958" i="27"/>
  <c r="CM971" i="27" s="1"/>
  <c r="CL958" i="27"/>
  <c r="CL971" i="27" s="1"/>
  <c r="CK958" i="27"/>
  <c r="CK971" i="27" s="1"/>
  <c r="CJ958" i="27"/>
  <c r="CJ971" i="27" s="1"/>
  <c r="CI958" i="27"/>
  <c r="CI971" i="27" s="1"/>
  <c r="CH958" i="27"/>
  <c r="CH971" i="27" s="1"/>
  <c r="CG958" i="27"/>
  <c r="CG971" i="27" s="1"/>
  <c r="CF958" i="27"/>
  <c r="CF971" i="27" s="1"/>
  <c r="CE958" i="27"/>
  <c r="CE971" i="27" s="1"/>
  <c r="CD958" i="27"/>
  <c r="CD971" i="27" s="1"/>
  <c r="CC958" i="27"/>
  <c r="CC971" i="27" s="1"/>
  <c r="CB958" i="27"/>
  <c r="CB971" i="27" s="1"/>
  <c r="CA958" i="27"/>
  <c r="CA971" i="27" s="1"/>
  <c r="BZ958" i="27"/>
  <c r="BZ971" i="27" s="1"/>
  <c r="BY958" i="27"/>
  <c r="BY971" i="27" s="1"/>
  <c r="BX958" i="27"/>
  <c r="BX971" i="27" s="1"/>
  <c r="BW958" i="27"/>
  <c r="BW971" i="27" s="1"/>
  <c r="BV958" i="27"/>
  <c r="BV971" i="27" s="1"/>
  <c r="BU958" i="27"/>
  <c r="BU971" i="27" s="1"/>
  <c r="BT958" i="27"/>
  <c r="BT971" i="27" s="1"/>
  <c r="BS958" i="27"/>
  <c r="BS971" i="27" s="1"/>
  <c r="BR958" i="27"/>
  <c r="BR971" i="27" s="1"/>
  <c r="BQ958" i="27"/>
  <c r="BQ971" i="27" s="1"/>
  <c r="BP958" i="27"/>
  <c r="BP971" i="27" s="1"/>
  <c r="BO958" i="27"/>
  <c r="BO971" i="27" s="1"/>
  <c r="BN958" i="27"/>
  <c r="BN971" i="27" s="1"/>
  <c r="BM958" i="27"/>
  <c r="BM971" i="27" s="1"/>
  <c r="BL958" i="27"/>
  <c r="BL971" i="27" s="1"/>
  <c r="BK958" i="27"/>
  <c r="BK971" i="27" s="1"/>
  <c r="BJ958" i="27"/>
  <c r="BJ971" i="27" s="1"/>
  <c r="BI958" i="27"/>
  <c r="BI971" i="27" s="1"/>
  <c r="BH958" i="27"/>
  <c r="BH971" i="27" s="1"/>
  <c r="BG958" i="27"/>
  <c r="BG971" i="27" s="1"/>
  <c r="BF958" i="27"/>
  <c r="BF971" i="27" s="1"/>
  <c r="BE958" i="27"/>
  <c r="BE971" i="27" s="1"/>
  <c r="BD958" i="27"/>
  <c r="BD971" i="27" s="1"/>
  <c r="BC958" i="27"/>
  <c r="BC971" i="27" s="1"/>
  <c r="BB958" i="27"/>
  <c r="BB971" i="27" s="1"/>
  <c r="BA958" i="27"/>
  <c r="AZ958" i="27"/>
  <c r="AY958" i="27"/>
  <c r="AX958" i="27"/>
  <c r="AW958" i="27"/>
  <c r="AV958" i="27"/>
  <c r="AU958" i="27"/>
  <c r="AT958" i="27"/>
  <c r="AS958" i="27"/>
  <c r="AR958" i="27"/>
  <c r="AQ958" i="27"/>
  <c r="AP958" i="27"/>
  <c r="AO958" i="27"/>
  <c r="AN958" i="27"/>
  <c r="AM958" i="27"/>
  <c r="AL958" i="27"/>
  <c r="AK958" i="27"/>
  <c r="AJ958" i="27"/>
  <c r="AI958" i="27"/>
  <c r="AH958" i="27"/>
  <c r="AG958" i="27"/>
  <c r="AF958" i="27"/>
  <c r="AE958" i="27"/>
  <c r="AD958" i="27"/>
  <c r="AC958" i="27"/>
  <c r="AB958" i="27"/>
  <c r="AA958" i="27"/>
  <c r="Z958" i="27"/>
  <c r="Y958" i="27"/>
  <c r="X958" i="27"/>
  <c r="W958" i="27"/>
  <c r="V958" i="27"/>
  <c r="U958" i="27"/>
  <c r="T958" i="27"/>
  <c r="S958" i="27"/>
  <c r="R958" i="27"/>
  <c r="Q958" i="27"/>
  <c r="P958" i="27"/>
  <c r="O958" i="27"/>
  <c r="N958" i="27"/>
  <c r="M958" i="27"/>
  <c r="L958" i="27"/>
  <c r="K958" i="27"/>
  <c r="J958" i="27"/>
  <c r="I958" i="27"/>
  <c r="H958" i="27"/>
  <c r="G958" i="27"/>
  <c r="F958" i="27"/>
  <c r="E958" i="27"/>
  <c r="D958" i="27"/>
  <c r="C958" i="27" s="1"/>
  <c r="B958" i="27"/>
  <c r="B971" i="27" s="1"/>
  <c r="A971" i="27" s="1"/>
  <c r="EE957" i="27"/>
  <c r="EE970" i="27" s="1"/>
  <c r="ED957" i="27"/>
  <c r="ED970" i="27" s="1"/>
  <c r="EC957" i="27"/>
  <c r="EC970" i="27" s="1"/>
  <c r="EB957" i="27"/>
  <c r="EB970" i="27" s="1"/>
  <c r="EA957" i="27"/>
  <c r="EA970" i="27" s="1"/>
  <c r="DZ957" i="27"/>
  <c r="DZ970" i="27" s="1"/>
  <c r="DY957" i="27"/>
  <c r="DY970" i="27" s="1"/>
  <c r="DX957" i="27"/>
  <c r="DX970" i="27" s="1"/>
  <c r="DW957" i="27"/>
  <c r="DW970" i="27" s="1"/>
  <c r="DV957" i="27"/>
  <c r="DV970" i="27" s="1"/>
  <c r="DU957" i="27"/>
  <c r="DU970" i="27" s="1"/>
  <c r="DT957" i="27"/>
  <c r="DT970" i="27" s="1"/>
  <c r="DS957" i="27"/>
  <c r="DS970" i="27" s="1"/>
  <c r="DR957" i="27"/>
  <c r="DR970" i="27" s="1"/>
  <c r="DQ957" i="27"/>
  <c r="DQ970" i="27" s="1"/>
  <c r="DP957" i="27"/>
  <c r="DP970" i="27" s="1"/>
  <c r="DO957" i="27"/>
  <c r="DO970" i="27" s="1"/>
  <c r="DN957" i="27"/>
  <c r="DN970" i="27" s="1"/>
  <c r="DM957" i="27"/>
  <c r="DM970" i="27" s="1"/>
  <c r="DL957" i="27"/>
  <c r="DL970" i="27" s="1"/>
  <c r="DK957" i="27"/>
  <c r="DK970" i="27" s="1"/>
  <c r="DJ957" i="27"/>
  <c r="DJ970" i="27" s="1"/>
  <c r="DI957" i="27"/>
  <c r="DI970" i="27" s="1"/>
  <c r="DH957" i="27"/>
  <c r="DH970" i="27" s="1"/>
  <c r="DG957" i="27"/>
  <c r="DG970" i="27" s="1"/>
  <c r="DF957" i="27"/>
  <c r="DF970" i="27" s="1"/>
  <c r="DE957" i="27"/>
  <c r="DE970" i="27" s="1"/>
  <c r="DD957" i="27"/>
  <c r="DD970" i="27" s="1"/>
  <c r="DC957" i="27"/>
  <c r="DC970" i="27" s="1"/>
  <c r="DB957" i="27"/>
  <c r="DB970" i="27" s="1"/>
  <c r="DA957" i="27"/>
  <c r="DA970" i="27" s="1"/>
  <c r="CZ957" i="27"/>
  <c r="CZ970" i="27" s="1"/>
  <c r="CY957" i="27"/>
  <c r="CY970" i="27" s="1"/>
  <c r="CX957" i="27"/>
  <c r="CX970" i="27" s="1"/>
  <c r="CW957" i="27"/>
  <c r="CW970" i="27" s="1"/>
  <c r="CV957" i="27"/>
  <c r="CV970" i="27" s="1"/>
  <c r="CU957" i="27"/>
  <c r="CU970" i="27" s="1"/>
  <c r="CT957" i="27"/>
  <c r="CT970" i="27" s="1"/>
  <c r="CS957" i="27"/>
  <c r="CS970" i="27" s="1"/>
  <c r="CR957" i="27"/>
  <c r="CR970" i="27" s="1"/>
  <c r="CQ957" i="27"/>
  <c r="CQ970" i="27" s="1"/>
  <c r="CP957" i="27"/>
  <c r="CP970" i="27" s="1"/>
  <c r="CO957" i="27"/>
  <c r="CO970" i="27" s="1"/>
  <c r="CN957" i="27"/>
  <c r="CN970" i="27" s="1"/>
  <c r="CM957" i="27"/>
  <c r="CM970" i="27" s="1"/>
  <c r="CL957" i="27"/>
  <c r="CL970" i="27" s="1"/>
  <c r="CK957" i="27"/>
  <c r="CK970" i="27" s="1"/>
  <c r="CJ957" i="27"/>
  <c r="CJ970" i="27" s="1"/>
  <c r="CI957" i="27"/>
  <c r="CI970" i="27" s="1"/>
  <c r="CH957" i="27"/>
  <c r="CH970" i="27" s="1"/>
  <c r="CG957" i="27"/>
  <c r="CG970" i="27" s="1"/>
  <c r="CF957" i="27"/>
  <c r="CF970" i="27" s="1"/>
  <c r="CE957" i="27"/>
  <c r="CE970" i="27" s="1"/>
  <c r="CD957" i="27"/>
  <c r="CD970" i="27" s="1"/>
  <c r="CC957" i="27"/>
  <c r="CC970" i="27" s="1"/>
  <c r="CB957" i="27"/>
  <c r="CB970" i="27" s="1"/>
  <c r="CA957" i="27"/>
  <c r="CA970" i="27" s="1"/>
  <c r="BZ957" i="27"/>
  <c r="BZ970" i="27" s="1"/>
  <c r="BY957" i="27"/>
  <c r="BY970" i="27" s="1"/>
  <c r="BX957" i="27"/>
  <c r="BX970" i="27" s="1"/>
  <c r="BW957" i="27"/>
  <c r="BW970" i="27" s="1"/>
  <c r="BV957" i="27"/>
  <c r="BV970" i="27" s="1"/>
  <c r="BU957" i="27"/>
  <c r="BU970" i="27" s="1"/>
  <c r="BT957" i="27"/>
  <c r="BT970" i="27" s="1"/>
  <c r="BS957" i="27"/>
  <c r="BS970" i="27" s="1"/>
  <c r="BR957" i="27"/>
  <c r="BR970" i="27" s="1"/>
  <c r="BQ957" i="27"/>
  <c r="BQ970" i="27" s="1"/>
  <c r="BP957" i="27"/>
  <c r="BP970" i="27" s="1"/>
  <c r="BO957" i="27"/>
  <c r="BO970" i="27" s="1"/>
  <c r="BN957" i="27"/>
  <c r="BN970" i="27" s="1"/>
  <c r="BM957" i="27"/>
  <c r="BM970" i="27" s="1"/>
  <c r="BL957" i="27"/>
  <c r="BL970" i="27" s="1"/>
  <c r="BK957" i="27"/>
  <c r="BK970" i="27" s="1"/>
  <c r="BJ957" i="27"/>
  <c r="BJ970" i="27" s="1"/>
  <c r="BI957" i="27"/>
  <c r="BI970" i="27" s="1"/>
  <c r="BH957" i="27"/>
  <c r="BH970" i="27" s="1"/>
  <c r="BG957" i="27"/>
  <c r="BG970" i="27" s="1"/>
  <c r="BF957" i="27"/>
  <c r="BF970" i="27" s="1"/>
  <c r="BE957" i="27"/>
  <c r="BE970" i="27" s="1"/>
  <c r="BD957" i="27"/>
  <c r="BD970" i="27" s="1"/>
  <c r="BC957" i="27"/>
  <c r="BC970" i="27" s="1"/>
  <c r="BB957" i="27"/>
  <c r="BB970" i="27" s="1"/>
  <c r="BA957" i="27"/>
  <c r="AZ957" i="27"/>
  <c r="AY957" i="27"/>
  <c r="AX957" i="27"/>
  <c r="AW957" i="27"/>
  <c r="AV957" i="27"/>
  <c r="AU957" i="27"/>
  <c r="AT957" i="27"/>
  <c r="AS957" i="27"/>
  <c r="AR957" i="27"/>
  <c r="AQ957" i="27"/>
  <c r="AP957" i="27"/>
  <c r="AO957" i="27"/>
  <c r="AN957" i="27"/>
  <c r="AM957" i="27"/>
  <c r="AL957" i="27"/>
  <c r="AK957" i="27"/>
  <c r="AJ957" i="27"/>
  <c r="AI957" i="27"/>
  <c r="AH957" i="27"/>
  <c r="AG957" i="27"/>
  <c r="AF957" i="27"/>
  <c r="AE957" i="27"/>
  <c r="AD957" i="27"/>
  <c r="AC957" i="27"/>
  <c r="AB957" i="27"/>
  <c r="AA957" i="27"/>
  <c r="Z957" i="27"/>
  <c r="Y957" i="27"/>
  <c r="X957" i="27"/>
  <c r="W957" i="27"/>
  <c r="V957" i="27"/>
  <c r="U957" i="27"/>
  <c r="T957" i="27"/>
  <c r="S957" i="27"/>
  <c r="R957" i="27"/>
  <c r="Q957" i="27"/>
  <c r="P957" i="27"/>
  <c r="O957" i="27"/>
  <c r="N957" i="27"/>
  <c r="M957" i="27"/>
  <c r="L957" i="27"/>
  <c r="K957" i="27"/>
  <c r="J957" i="27"/>
  <c r="I957" i="27"/>
  <c r="H957" i="27"/>
  <c r="G957" i="27"/>
  <c r="F957" i="27"/>
  <c r="E957" i="27"/>
  <c r="D957" i="27"/>
  <c r="C957" i="27" s="1"/>
  <c r="B957" i="27"/>
  <c r="B970" i="27" s="1"/>
  <c r="A970" i="27" s="1"/>
  <c r="EE956" i="27"/>
  <c r="EE969" i="27" s="1"/>
  <c r="ED956" i="27"/>
  <c r="ED969" i="27" s="1"/>
  <c r="EC956" i="27"/>
  <c r="EC969" i="27" s="1"/>
  <c r="EB956" i="27"/>
  <c r="EB969" i="27" s="1"/>
  <c r="EA956" i="27"/>
  <c r="EA969" i="27" s="1"/>
  <c r="DZ956" i="27"/>
  <c r="DZ969" i="27" s="1"/>
  <c r="DY956" i="27"/>
  <c r="DY969" i="27" s="1"/>
  <c r="DX956" i="27"/>
  <c r="DX969" i="27" s="1"/>
  <c r="DW956" i="27"/>
  <c r="DW969" i="27" s="1"/>
  <c r="DV956" i="27"/>
  <c r="DV969" i="27" s="1"/>
  <c r="DU956" i="27"/>
  <c r="DU969" i="27" s="1"/>
  <c r="DT956" i="27"/>
  <c r="DT969" i="27" s="1"/>
  <c r="DS956" i="27"/>
  <c r="DS969" i="27" s="1"/>
  <c r="DR956" i="27"/>
  <c r="DR969" i="27" s="1"/>
  <c r="DQ956" i="27"/>
  <c r="DQ969" i="27" s="1"/>
  <c r="DP956" i="27"/>
  <c r="DP969" i="27" s="1"/>
  <c r="DO956" i="27"/>
  <c r="DO969" i="27" s="1"/>
  <c r="DN956" i="27"/>
  <c r="DN969" i="27" s="1"/>
  <c r="DM956" i="27"/>
  <c r="DM969" i="27" s="1"/>
  <c r="DL956" i="27"/>
  <c r="DL969" i="27" s="1"/>
  <c r="DK956" i="27"/>
  <c r="DK969" i="27" s="1"/>
  <c r="DJ956" i="27"/>
  <c r="DJ969" i="27" s="1"/>
  <c r="DI956" i="27"/>
  <c r="DI969" i="27" s="1"/>
  <c r="DH956" i="27"/>
  <c r="DH969" i="27" s="1"/>
  <c r="DG956" i="27"/>
  <c r="DG969" i="27" s="1"/>
  <c r="DF956" i="27"/>
  <c r="DF969" i="27" s="1"/>
  <c r="DE956" i="27"/>
  <c r="DE969" i="27" s="1"/>
  <c r="DD956" i="27"/>
  <c r="DD969" i="27" s="1"/>
  <c r="DC956" i="27"/>
  <c r="DC969" i="27" s="1"/>
  <c r="DB956" i="27"/>
  <c r="DB969" i="27" s="1"/>
  <c r="DA956" i="27"/>
  <c r="DA969" i="27" s="1"/>
  <c r="CZ956" i="27"/>
  <c r="CZ969" i="27" s="1"/>
  <c r="CY956" i="27"/>
  <c r="CY969" i="27" s="1"/>
  <c r="CX956" i="27"/>
  <c r="CX969" i="27" s="1"/>
  <c r="CW956" i="27"/>
  <c r="CW969" i="27" s="1"/>
  <c r="CV956" i="27"/>
  <c r="CV969" i="27" s="1"/>
  <c r="CU956" i="27"/>
  <c r="CU969" i="27" s="1"/>
  <c r="CT956" i="27"/>
  <c r="CT969" i="27" s="1"/>
  <c r="CS956" i="27"/>
  <c r="CS969" i="27" s="1"/>
  <c r="CR956" i="27"/>
  <c r="CR969" i="27" s="1"/>
  <c r="CQ956" i="27"/>
  <c r="CQ969" i="27" s="1"/>
  <c r="CP956" i="27"/>
  <c r="CP969" i="27" s="1"/>
  <c r="CO956" i="27"/>
  <c r="CO969" i="27" s="1"/>
  <c r="CN956" i="27"/>
  <c r="CN969" i="27" s="1"/>
  <c r="CM956" i="27"/>
  <c r="CM969" i="27" s="1"/>
  <c r="CL956" i="27"/>
  <c r="CL969" i="27" s="1"/>
  <c r="CK956" i="27"/>
  <c r="CK969" i="27" s="1"/>
  <c r="CJ956" i="27"/>
  <c r="CJ969" i="27" s="1"/>
  <c r="CI956" i="27"/>
  <c r="CI969" i="27" s="1"/>
  <c r="CH956" i="27"/>
  <c r="CH969" i="27" s="1"/>
  <c r="CG956" i="27"/>
  <c r="CG969" i="27" s="1"/>
  <c r="CF956" i="27"/>
  <c r="CF969" i="27" s="1"/>
  <c r="CE956" i="27"/>
  <c r="CE969" i="27" s="1"/>
  <c r="CD956" i="27"/>
  <c r="CD969" i="27" s="1"/>
  <c r="CC956" i="27"/>
  <c r="CC969" i="27" s="1"/>
  <c r="CB956" i="27"/>
  <c r="CB969" i="27" s="1"/>
  <c r="CA956" i="27"/>
  <c r="CA969" i="27" s="1"/>
  <c r="BZ956" i="27"/>
  <c r="BZ969" i="27" s="1"/>
  <c r="BY956" i="27"/>
  <c r="BY969" i="27" s="1"/>
  <c r="BX956" i="27"/>
  <c r="BX969" i="27" s="1"/>
  <c r="BW956" i="27"/>
  <c r="BW969" i="27" s="1"/>
  <c r="BV956" i="27"/>
  <c r="BV969" i="27" s="1"/>
  <c r="BU956" i="27"/>
  <c r="BU969" i="27" s="1"/>
  <c r="BT956" i="27"/>
  <c r="BT969" i="27" s="1"/>
  <c r="BS956" i="27"/>
  <c r="BS969" i="27" s="1"/>
  <c r="BR956" i="27"/>
  <c r="BR969" i="27" s="1"/>
  <c r="BQ956" i="27"/>
  <c r="BQ969" i="27" s="1"/>
  <c r="BP956" i="27"/>
  <c r="BP969" i="27" s="1"/>
  <c r="BO956" i="27"/>
  <c r="BO969" i="27" s="1"/>
  <c r="BN956" i="27"/>
  <c r="BN969" i="27" s="1"/>
  <c r="BM956" i="27"/>
  <c r="BM969" i="27" s="1"/>
  <c r="BL956" i="27"/>
  <c r="BL969" i="27" s="1"/>
  <c r="BK956" i="27"/>
  <c r="BK969" i="27" s="1"/>
  <c r="BJ956" i="27"/>
  <c r="BJ969" i="27" s="1"/>
  <c r="BI956" i="27"/>
  <c r="BI969" i="27" s="1"/>
  <c r="BH956" i="27"/>
  <c r="BH969" i="27" s="1"/>
  <c r="BG956" i="27"/>
  <c r="BG969" i="27" s="1"/>
  <c r="BF956" i="27"/>
  <c r="BF969" i="27" s="1"/>
  <c r="BE956" i="27"/>
  <c r="BE969" i="27" s="1"/>
  <c r="BD956" i="27"/>
  <c r="BD969" i="27" s="1"/>
  <c r="BC956" i="27"/>
  <c r="BC969" i="27" s="1"/>
  <c r="BB956" i="27"/>
  <c r="BB969" i="27" s="1"/>
  <c r="BA956" i="27"/>
  <c r="AZ956" i="27"/>
  <c r="AY956" i="27"/>
  <c r="AX956" i="27"/>
  <c r="AW956" i="27"/>
  <c r="AV956" i="27"/>
  <c r="AU956" i="27"/>
  <c r="AT956" i="27"/>
  <c r="AS956" i="27"/>
  <c r="AR956" i="27"/>
  <c r="AQ956" i="27"/>
  <c r="AP956" i="27"/>
  <c r="AO956" i="27"/>
  <c r="AN956" i="27"/>
  <c r="AM956" i="27"/>
  <c r="AL956" i="27"/>
  <c r="AK956" i="27"/>
  <c r="AJ956" i="27"/>
  <c r="AI956" i="27"/>
  <c r="AH956" i="27"/>
  <c r="AG956" i="27"/>
  <c r="AF956" i="27"/>
  <c r="AE956" i="27"/>
  <c r="AD956" i="27"/>
  <c r="AC956" i="27"/>
  <c r="AB956" i="27"/>
  <c r="AA956" i="27"/>
  <c r="Z956" i="27"/>
  <c r="Y956" i="27"/>
  <c r="X956" i="27"/>
  <c r="W956" i="27"/>
  <c r="V956" i="27"/>
  <c r="U956" i="27"/>
  <c r="T956" i="27"/>
  <c r="S956" i="27"/>
  <c r="R956" i="27"/>
  <c r="Q956" i="27"/>
  <c r="P956" i="27"/>
  <c r="O956" i="27"/>
  <c r="N956" i="27"/>
  <c r="M956" i="27"/>
  <c r="L956" i="27"/>
  <c r="K956" i="27"/>
  <c r="J956" i="27"/>
  <c r="I956" i="27"/>
  <c r="H956" i="27"/>
  <c r="G956" i="27"/>
  <c r="F956" i="27"/>
  <c r="E956" i="27"/>
  <c r="D956" i="27"/>
  <c r="C956" i="27"/>
  <c r="B956" i="27"/>
  <c r="B969" i="27" s="1"/>
  <c r="A969" i="27" s="1"/>
  <c r="A956" i="27"/>
  <c r="EE955" i="27"/>
  <c r="EE968" i="27" s="1"/>
  <c r="ED955" i="27"/>
  <c r="ED968" i="27" s="1"/>
  <c r="EC955" i="27"/>
  <c r="EC968" i="27" s="1"/>
  <c r="EB955" i="27"/>
  <c r="EB968" i="27" s="1"/>
  <c r="EA955" i="27"/>
  <c r="EA968" i="27" s="1"/>
  <c r="DZ955" i="27"/>
  <c r="DZ968" i="27" s="1"/>
  <c r="DY955" i="27"/>
  <c r="DY968" i="27" s="1"/>
  <c r="DX955" i="27"/>
  <c r="DX968" i="27" s="1"/>
  <c r="DW955" i="27"/>
  <c r="DW968" i="27" s="1"/>
  <c r="DV955" i="27"/>
  <c r="DV968" i="27" s="1"/>
  <c r="DU955" i="27"/>
  <c r="DU968" i="27" s="1"/>
  <c r="DT955" i="27"/>
  <c r="DT968" i="27" s="1"/>
  <c r="DS955" i="27"/>
  <c r="DS968" i="27" s="1"/>
  <c r="DR955" i="27"/>
  <c r="DR968" i="27" s="1"/>
  <c r="DQ955" i="27"/>
  <c r="DQ968" i="27" s="1"/>
  <c r="DP955" i="27"/>
  <c r="DP968" i="27" s="1"/>
  <c r="DO955" i="27"/>
  <c r="DO968" i="27" s="1"/>
  <c r="DN955" i="27"/>
  <c r="DN968" i="27" s="1"/>
  <c r="DM955" i="27"/>
  <c r="DM968" i="27" s="1"/>
  <c r="DL955" i="27"/>
  <c r="DL968" i="27" s="1"/>
  <c r="DK955" i="27"/>
  <c r="DK968" i="27" s="1"/>
  <c r="DJ955" i="27"/>
  <c r="DJ968" i="27" s="1"/>
  <c r="DI955" i="27"/>
  <c r="DI968" i="27" s="1"/>
  <c r="DH955" i="27"/>
  <c r="DH968" i="27" s="1"/>
  <c r="DG955" i="27"/>
  <c r="DG968" i="27" s="1"/>
  <c r="DF955" i="27"/>
  <c r="DF968" i="27" s="1"/>
  <c r="DE955" i="27"/>
  <c r="DE968" i="27" s="1"/>
  <c r="DD955" i="27"/>
  <c r="DD968" i="27" s="1"/>
  <c r="DC955" i="27"/>
  <c r="DC968" i="27" s="1"/>
  <c r="DB955" i="27"/>
  <c r="DB968" i="27" s="1"/>
  <c r="DA955" i="27"/>
  <c r="DA968" i="27" s="1"/>
  <c r="CZ955" i="27"/>
  <c r="CZ968" i="27" s="1"/>
  <c r="CY955" i="27"/>
  <c r="CY968" i="27" s="1"/>
  <c r="CX955" i="27"/>
  <c r="CX968" i="27" s="1"/>
  <c r="CW955" i="27"/>
  <c r="CW968" i="27" s="1"/>
  <c r="CV955" i="27"/>
  <c r="CV968" i="27" s="1"/>
  <c r="CU955" i="27"/>
  <c r="CU968" i="27" s="1"/>
  <c r="CT955" i="27"/>
  <c r="CT968" i="27" s="1"/>
  <c r="CS955" i="27"/>
  <c r="CS968" i="27" s="1"/>
  <c r="CR955" i="27"/>
  <c r="CR968" i="27" s="1"/>
  <c r="CQ955" i="27"/>
  <c r="CQ968" i="27" s="1"/>
  <c r="CP955" i="27"/>
  <c r="CP968" i="27" s="1"/>
  <c r="CO955" i="27"/>
  <c r="CO968" i="27" s="1"/>
  <c r="CN955" i="27"/>
  <c r="CN968" i="27" s="1"/>
  <c r="CM955" i="27"/>
  <c r="CM968" i="27" s="1"/>
  <c r="CL955" i="27"/>
  <c r="CL968" i="27" s="1"/>
  <c r="CK955" i="27"/>
  <c r="CK968" i="27" s="1"/>
  <c r="CJ955" i="27"/>
  <c r="CJ968" i="27" s="1"/>
  <c r="CI955" i="27"/>
  <c r="CI968" i="27" s="1"/>
  <c r="CH955" i="27"/>
  <c r="CH968" i="27" s="1"/>
  <c r="CG955" i="27"/>
  <c r="CG968" i="27" s="1"/>
  <c r="CF955" i="27"/>
  <c r="CF968" i="27" s="1"/>
  <c r="CE955" i="27"/>
  <c r="CE968" i="27" s="1"/>
  <c r="CD955" i="27"/>
  <c r="CD968" i="27" s="1"/>
  <c r="CC955" i="27"/>
  <c r="CC968" i="27" s="1"/>
  <c r="CB955" i="27"/>
  <c r="CB968" i="27" s="1"/>
  <c r="CA955" i="27"/>
  <c r="CA968" i="27" s="1"/>
  <c r="BZ955" i="27"/>
  <c r="BZ968" i="27" s="1"/>
  <c r="BY955" i="27"/>
  <c r="BY968" i="27" s="1"/>
  <c r="BX955" i="27"/>
  <c r="BX968" i="27" s="1"/>
  <c r="BW955" i="27"/>
  <c r="BW968" i="27" s="1"/>
  <c r="BV955" i="27"/>
  <c r="BV968" i="27" s="1"/>
  <c r="BU955" i="27"/>
  <c r="BU968" i="27" s="1"/>
  <c r="BT955" i="27"/>
  <c r="BT968" i="27" s="1"/>
  <c r="BS955" i="27"/>
  <c r="BS968" i="27" s="1"/>
  <c r="BR955" i="27"/>
  <c r="BR968" i="27" s="1"/>
  <c r="BQ955" i="27"/>
  <c r="BQ968" i="27" s="1"/>
  <c r="BP955" i="27"/>
  <c r="BP968" i="27" s="1"/>
  <c r="BO955" i="27"/>
  <c r="BO968" i="27" s="1"/>
  <c r="BN955" i="27"/>
  <c r="BN968" i="27" s="1"/>
  <c r="BM955" i="27"/>
  <c r="BM968" i="27" s="1"/>
  <c r="BL955" i="27"/>
  <c r="BL968" i="27" s="1"/>
  <c r="BK955" i="27"/>
  <c r="BK968" i="27" s="1"/>
  <c r="BJ955" i="27"/>
  <c r="BJ968" i="27" s="1"/>
  <c r="BI955" i="27"/>
  <c r="BI968" i="27" s="1"/>
  <c r="BH955" i="27"/>
  <c r="BH968" i="27" s="1"/>
  <c r="BG955" i="27"/>
  <c r="BG968" i="27" s="1"/>
  <c r="BF955" i="27"/>
  <c r="BF968" i="27" s="1"/>
  <c r="BE955" i="27"/>
  <c r="BE968" i="27" s="1"/>
  <c r="BD955" i="27"/>
  <c r="BD968" i="27" s="1"/>
  <c r="BC955" i="27"/>
  <c r="BC968" i="27" s="1"/>
  <c r="BB955" i="27"/>
  <c r="BB968" i="27" s="1"/>
  <c r="BA955" i="27"/>
  <c r="AZ955" i="27"/>
  <c r="AY955" i="27"/>
  <c r="AX955" i="27"/>
  <c r="AW955" i="27"/>
  <c r="AV955" i="27"/>
  <c r="AU955" i="27"/>
  <c r="AT955" i="27"/>
  <c r="AS955" i="27"/>
  <c r="AR955" i="27"/>
  <c r="AQ955" i="27"/>
  <c r="AP955" i="27"/>
  <c r="AO955" i="27"/>
  <c r="AN955" i="27"/>
  <c r="AM955" i="27"/>
  <c r="AL955" i="27"/>
  <c r="AK955" i="27"/>
  <c r="AJ955" i="27"/>
  <c r="AI955" i="27"/>
  <c r="AH955" i="27"/>
  <c r="AG955" i="27"/>
  <c r="AF955" i="27"/>
  <c r="AE955" i="27"/>
  <c r="AD955" i="27"/>
  <c r="AC955" i="27"/>
  <c r="AB955" i="27"/>
  <c r="AA955" i="27"/>
  <c r="Z955" i="27"/>
  <c r="Y955" i="27"/>
  <c r="X955" i="27"/>
  <c r="W955" i="27"/>
  <c r="V955" i="27"/>
  <c r="U955" i="27"/>
  <c r="T955" i="27"/>
  <c r="S955" i="27"/>
  <c r="R955" i="27"/>
  <c r="Q955" i="27"/>
  <c r="P955" i="27"/>
  <c r="O955" i="27"/>
  <c r="N955" i="27"/>
  <c r="M955" i="27"/>
  <c r="L955" i="27"/>
  <c r="K955" i="27"/>
  <c r="J955" i="27"/>
  <c r="I955" i="27"/>
  <c r="H955" i="27"/>
  <c r="G955" i="27"/>
  <c r="F955" i="27"/>
  <c r="E955" i="27"/>
  <c r="D955" i="27"/>
  <c r="C955" i="27"/>
  <c r="B955" i="27"/>
  <c r="B968" i="27" s="1"/>
  <c r="A968" i="27" s="1"/>
  <c r="A955" i="27"/>
  <c r="EE954" i="27"/>
  <c r="EE967" i="27" s="1"/>
  <c r="ED954" i="27"/>
  <c r="ED967" i="27" s="1"/>
  <c r="EC954" i="27"/>
  <c r="EC967" i="27" s="1"/>
  <c r="EB954" i="27"/>
  <c r="EB967" i="27" s="1"/>
  <c r="EA954" i="27"/>
  <c r="EA967" i="27" s="1"/>
  <c r="DZ954" i="27"/>
  <c r="DZ967" i="27" s="1"/>
  <c r="DY954" i="27"/>
  <c r="DY967" i="27" s="1"/>
  <c r="DX954" i="27"/>
  <c r="DX967" i="27" s="1"/>
  <c r="DW954" i="27"/>
  <c r="DW967" i="27" s="1"/>
  <c r="DV954" i="27"/>
  <c r="DV967" i="27" s="1"/>
  <c r="DU954" i="27"/>
  <c r="DU967" i="27" s="1"/>
  <c r="DT954" i="27"/>
  <c r="DT967" i="27" s="1"/>
  <c r="DS954" i="27"/>
  <c r="DS967" i="27" s="1"/>
  <c r="DR954" i="27"/>
  <c r="DR967" i="27" s="1"/>
  <c r="DQ954" i="27"/>
  <c r="DQ967" i="27" s="1"/>
  <c r="DP954" i="27"/>
  <c r="DP967" i="27" s="1"/>
  <c r="DO954" i="27"/>
  <c r="DO967" i="27" s="1"/>
  <c r="DN954" i="27"/>
  <c r="DN967" i="27" s="1"/>
  <c r="DM954" i="27"/>
  <c r="DM967" i="27" s="1"/>
  <c r="DL954" i="27"/>
  <c r="DL967" i="27" s="1"/>
  <c r="DK954" i="27"/>
  <c r="DK967" i="27" s="1"/>
  <c r="DJ954" i="27"/>
  <c r="DJ967" i="27" s="1"/>
  <c r="DI954" i="27"/>
  <c r="DI967" i="27" s="1"/>
  <c r="DH954" i="27"/>
  <c r="DH967" i="27" s="1"/>
  <c r="DG954" i="27"/>
  <c r="DG967" i="27" s="1"/>
  <c r="DF954" i="27"/>
  <c r="DF967" i="27" s="1"/>
  <c r="DE954" i="27"/>
  <c r="DE967" i="27" s="1"/>
  <c r="DD954" i="27"/>
  <c r="DD967" i="27" s="1"/>
  <c r="DC954" i="27"/>
  <c r="DC967" i="27" s="1"/>
  <c r="DB954" i="27"/>
  <c r="DB967" i="27" s="1"/>
  <c r="DA954" i="27"/>
  <c r="DA967" i="27" s="1"/>
  <c r="CZ954" i="27"/>
  <c r="CZ967" i="27" s="1"/>
  <c r="CY954" i="27"/>
  <c r="CY967" i="27" s="1"/>
  <c r="CX954" i="27"/>
  <c r="CX967" i="27" s="1"/>
  <c r="CW954" i="27"/>
  <c r="CW967" i="27" s="1"/>
  <c r="CV954" i="27"/>
  <c r="CV967" i="27" s="1"/>
  <c r="CU954" i="27"/>
  <c r="CU967" i="27" s="1"/>
  <c r="CT954" i="27"/>
  <c r="CT967" i="27" s="1"/>
  <c r="CS954" i="27"/>
  <c r="CS967" i="27" s="1"/>
  <c r="CR954" i="27"/>
  <c r="CR967" i="27" s="1"/>
  <c r="CQ954" i="27"/>
  <c r="CQ967" i="27" s="1"/>
  <c r="CP954" i="27"/>
  <c r="CP967" i="27" s="1"/>
  <c r="CO954" i="27"/>
  <c r="CO967" i="27" s="1"/>
  <c r="CN954" i="27"/>
  <c r="CN967" i="27" s="1"/>
  <c r="CM954" i="27"/>
  <c r="CM967" i="27" s="1"/>
  <c r="CL954" i="27"/>
  <c r="CL967" i="27" s="1"/>
  <c r="CK954" i="27"/>
  <c r="CK967" i="27" s="1"/>
  <c r="CJ954" i="27"/>
  <c r="CJ967" i="27" s="1"/>
  <c r="CI954" i="27"/>
  <c r="CI967" i="27" s="1"/>
  <c r="CH954" i="27"/>
  <c r="CH967" i="27" s="1"/>
  <c r="CG954" i="27"/>
  <c r="CG967" i="27" s="1"/>
  <c r="CF954" i="27"/>
  <c r="CF967" i="27" s="1"/>
  <c r="CE954" i="27"/>
  <c r="CE967" i="27" s="1"/>
  <c r="CD954" i="27"/>
  <c r="CD967" i="27" s="1"/>
  <c r="CC954" i="27"/>
  <c r="CC967" i="27" s="1"/>
  <c r="CB954" i="27"/>
  <c r="CB967" i="27" s="1"/>
  <c r="CA954" i="27"/>
  <c r="CA967" i="27" s="1"/>
  <c r="BZ954" i="27"/>
  <c r="BZ967" i="27" s="1"/>
  <c r="BY954" i="27"/>
  <c r="BY967" i="27" s="1"/>
  <c r="BX954" i="27"/>
  <c r="BX967" i="27" s="1"/>
  <c r="BW954" i="27"/>
  <c r="BW967" i="27" s="1"/>
  <c r="BV954" i="27"/>
  <c r="BV967" i="27" s="1"/>
  <c r="BU954" i="27"/>
  <c r="BU967" i="27" s="1"/>
  <c r="BT954" i="27"/>
  <c r="BT967" i="27" s="1"/>
  <c r="BS954" i="27"/>
  <c r="BS967" i="27" s="1"/>
  <c r="BR954" i="27"/>
  <c r="BR967" i="27" s="1"/>
  <c r="BQ954" i="27"/>
  <c r="BQ967" i="27" s="1"/>
  <c r="BP954" i="27"/>
  <c r="BP967" i="27" s="1"/>
  <c r="BO954" i="27"/>
  <c r="BO967" i="27" s="1"/>
  <c r="BN954" i="27"/>
  <c r="BN967" i="27" s="1"/>
  <c r="BM954" i="27"/>
  <c r="BM967" i="27" s="1"/>
  <c r="BL954" i="27"/>
  <c r="BL967" i="27" s="1"/>
  <c r="BK954" i="27"/>
  <c r="BK967" i="27" s="1"/>
  <c r="BJ954" i="27"/>
  <c r="BJ967" i="27" s="1"/>
  <c r="BI954" i="27"/>
  <c r="BI967" i="27" s="1"/>
  <c r="BH954" i="27"/>
  <c r="BH967" i="27" s="1"/>
  <c r="BG954" i="27"/>
  <c r="BG967" i="27" s="1"/>
  <c r="BF954" i="27"/>
  <c r="BF967" i="27" s="1"/>
  <c r="BE954" i="27"/>
  <c r="BE967" i="27" s="1"/>
  <c r="BD954" i="27"/>
  <c r="BD967" i="27" s="1"/>
  <c r="BC954" i="27"/>
  <c r="BC967" i="27" s="1"/>
  <c r="BB954" i="27"/>
  <c r="BB967" i="27" s="1"/>
  <c r="BA954" i="27"/>
  <c r="AZ954" i="27"/>
  <c r="AY954" i="27"/>
  <c r="AX954" i="27"/>
  <c r="AW954" i="27"/>
  <c r="AV954" i="27"/>
  <c r="AU954" i="27"/>
  <c r="AT954" i="27"/>
  <c r="AS954" i="27"/>
  <c r="AR954" i="27"/>
  <c r="AQ954" i="27"/>
  <c r="AP954" i="27"/>
  <c r="AO954" i="27"/>
  <c r="AN954" i="27"/>
  <c r="AM954" i="27"/>
  <c r="AL954" i="27"/>
  <c r="AK954" i="27"/>
  <c r="AJ954" i="27"/>
  <c r="AI954" i="27"/>
  <c r="AH954" i="27"/>
  <c r="AG954" i="27"/>
  <c r="AF954" i="27"/>
  <c r="AE954" i="27"/>
  <c r="AD954" i="27"/>
  <c r="AC954" i="27"/>
  <c r="AB954" i="27"/>
  <c r="AA954" i="27"/>
  <c r="Z954" i="27"/>
  <c r="Y954" i="27"/>
  <c r="X954" i="27"/>
  <c r="W954" i="27"/>
  <c r="V954" i="27"/>
  <c r="U954" i="27"/>
  <c r="T954" i="27"/>
  <c r="S954" i="27"/>
  <c r="R954" i="27"/>
  <c r="Q954" i="27"/>
  <c r="P954" i="27"/>
  <c r="O954" i="27"/>
  <c r="N954" i="27"/>
  <c r="M954" i="27"/>
  <c r="L954" i="27"/>
  <c r="K954" i="27"/>
  <c r="J954" i="27"/>
  <c r="I954" i="27"/>
  <c r="H954" i="27"/>
  <c r="G954" i="27"/>
  <c r="F954" i="27"/>
  <c r="E954" i="27"/>
  <c r="D954" i="27"/>
  <c r="C954" i="27" s="1"/>
  <c r="B954" i="27"/>
  <c r="B967" i="27" s="1"/>
  <c r="A967" i="27" s="1"/>
  <c r="EE953" i="27"/>
  <c r="EE966" i="27" s="1"/>
  <c r="ED953" i="27"/>
  <c r="ED966" i="27" s="1"/>
  <c r="EC953" i="27"/>
  <c r="EC966" i="27" s="1"/>
  <c r="EB953" i="27"/>
  <c r="EB966" i="27" s="1"/>
  <c r="EA953" i="27"/>
  <c r="EA966" i="27" s="1"/>
  <c r="DZ953" i="27"/>
  <c r="DZ966" i="27" s="1"/>
  <c r="DY953" i="27"/>
  <c r="DY966" i="27" s="1"/>
  <c r="DX953" i="27"/>
  <c r="DX966" i="27" s="1"/>
  <c r="DW953" i="27"/>
  <c r="DW966" i="27" s="1"/>
  <c r="DV953" i="27"/>
  <c r="DV966" i="27" s="1"/>
  <c r="DU953" i="27"/>
  <c r="DU966" i="27" s="1"/>
  <c r="DT953" i="27"/>
  <c r="DT966" i="27" s="1"/>
  <c r="DS953" i="27"/>
  <c r="DS966" i="27" s="1"/>
  <c r="DR953" i="27"/>
  <c r="DR966" i="27" s="1"/>
  <c r="DQ953" i="27"/>
  <c r="DQ966" i="27" s="1"/>
  <c r="DP953" i="27"/>
  <c r="DP966" i="27" s="1"/>
  <c r="DO953" i="27"/>
  <c r="DO966" i="27" s="1"/>
  <c r="DN953" i="27"/>
  <c r="DN966" i="27" s="1"/>
  <c r="DM953" i="27"/>
  <c r="DM966" i="27" s="1"/>
  <c r="DL953" i="27"/>
  <c r="DL966" i="27" s="1"/>
  <c r="DK953" i="27"/>
  <c r="DK966" i="27" s="1"/>
  <c r="DJ953" i="27"/>
  <c r="DJ966" i="27" s="1"/>
  <c r="DI953" i="27"/>
  <c r="DI966" i="27" s="1"/>
  <c r="DH953" i="27"/>
  <c r="DH966" i="27" s="1"/>
  <c r="DG953" i="27"/>
  <c r="DG966" i="27" s="1"/>
  <c r="DF953" i="27"/>
  <c r="DF966" i="27" s="1"/>
  <c r="DE953" i="27"/>
  <c r="DE966" i="27" s="1"/>
  <c r="DD953" i="27"/>
  <c r="DD966" i="27" s="1"/>
  <c r="DC953" i="27"/>
  <c r="DC966" i="27" s="1"/>
  <c r="DB953" i="27"/>
  <c r="DB966" i="27" s="1"/>
  <c r="DA953" i="27"/>
  <c r="DA966" i="27" s="1"/>
  <c r="CZ953" i="27"/>
  <c r="CZ966" i="27" s="1"/>
  <c r="CY953" i="27"/>
  <c r="CY966" i="27" s="1"/>
  <c r="CX953" i="27"/>
  <c r="CX966" i="27" s="1"/>
  <c r="CW953" i="27"/>
  <c r="CW966" i="27" s="1"/>
  <c r="CV953" i="27"/>
  <c r="CV966" i="27" s="1"/>
  <c r="CU953" i="27"/>
  <c r="CU966" i="27" s="1"/>
  <c r="CT953" i="27"/>
  <c r="CT966" i="27" s="1"/>
  <c r="CS953" i="27"/>
  <c r="CS966" i="27" s="1"/>
  <c r="CR953" i="27"/>
  <c r="CR966" i="27" s="1"/>
  <c r="CQ953" i="27"/>
  <c r="CQ966" i="27" s="1"/>
  <c r="CP953" i="27"/>
  <c r="CP966" i="27" s="1"/>
  <c r="CO953" i="27"/>
  <c r="CO966" i="27" s="1"/>
  <c r="CN953" i="27"/>
  <c r="CN966" i="27" s="1"/>
  <c r="CM953" i="27"/>
  <c r="CM966" i="27" s="1"/>
  <c r="CL953" i="27"/>
  <c r="CL966" i="27" s="1"/>
  <c r="CK953" i="27"/>
  <c r="CK966" i="27" s="1"/>
  <c r="CJ953" i="27"/>
  <c r="CJ966" i="27" s="1"/>
  <c r="CI953" i="27"/>
  <c r="CI966" i="27" s="1"/>
  <c r="CH953" i="27"/>
  <c r="CH966" i="27" s="1"/>
  <c r="CG953" i="27"/>
  <c r="CG966" i="27" s="1"/>
  <c r="CF953" i="27"/>
  <c r="CF966" i="27" s="1"/>
  <c r="CE953" i="27"/>
  <c r="CE966" i="27" s="1"/>
  <c r="CD953" i="27"/>
  <c r="CD966" i="27" s="1"/>
  <c r="CC953" i="27"/>
  <c r="CC966" i="27" s="1"/>
  <c r="CB953" i="27"/>
  <c r="CB966" i="27" s="1"/>
  <c r="CA953" i="27"/>
  <c r="CA966" i="27" s="1"/>
  <c r="BZ953" i="27"/>
  <c r="BZ966" i="27" s="1"/>
  <c r="BY953" i="27"/>
  <c r="BY966" i="27" s="1"/>
  <c r="BX953" i="27"/>
  <c r="BX966" i="27" s="1"/>
  <c r="BW953" i="27"/>
  <c r="BW966" i="27" s="1"/>
  <c r="BV953" i="27"/>
  <c r="BV966" i="27" s="1"/>
  <c r="BU953" i="27"/>
  <c r="BU966" i="27" s="1"/>
  <c r="BT953" i="27"/>
  <c r="BT966" i="27" s="1"/>
  <c r="BS953" i="27"/>
  <c r="BS966" i="27" s="1"/>
  <c r="BR953" i="27"/>
  <c r="BR966" i="27" s="1"/>
  <c r="BQ953" i="27"/>
  <c r="BQ966" i="27" s="1"/>
  <c r="BP953" i="27"/>
  <c r="BP966" i="27" s="1"/>
  <c r="BO953" i="27"/>
  <c r="BO966" i="27" s="1"/>
  <c r="BN953" i="27"/>
  <c r="BN966" i="27" s="1"/>
  <c r="BM953" i="27"/>
  <c r="BM966" i="27" s="1"/>
  <c r="BL953" i="27"/>
  <c r="BL966" i="27" s="1"/>
  <c r="BK953" i="27"/>
  <c r="BK966" i="27" s="1"/>
  <c r="BJ953" i="27"/>
  <c r="BJ966" i="27" s="1"/>
  <c r="BI953" i="27"/>
  <c r="BI966" i="27" s="1"/>
  <c r="BH953" i="27"/>
  <c r="BH966" i="27" s="1"/>
  <c r="BG953" i="27"/>
  <c r="BG966" i="27" s="1"/>
  <c r="BF953" i="27"/>
  <c r="BF966" i="27" s="1"/>
  <c r="BE953" i="27"/>
  <c r="BE966" i="27" s="1"/>
  <c r="BD953" i="27"/>
  <c r="BD966" i="27" s="1"/>
  <c r="BC953" i="27"/>
  <c r="BC966" i="27" s="1"/>
  <c r="BB953" i="27"/>
  <c r="BB966" i="27" s="1"/>
  <c r="BA953" i="27"/>
  <c r="AZ953" i="27"/>
  <c r="AY953" i="27"/>
  <c r="AX953" i="27"/>
  <c r="AW953" i="27"/>
  <c r="AV953" i="27"/>
  <c r="AU953" i="27"/>
  <c r="AT953" i="27"/>
  <c r="AS953" i="27"/>
  <c r="AR953" i="27"/>
  <c r="AQ953" i="27"/>
  <c r="AP953" i="27"/>
  <c r="AO953" i="27"/>
  <c r="AN953" i="27"/>
  <c r="AM953" i="27"/>
  <c r="AL953" i="27"/>
  <c r="AK953" i="27"/>
  <c r="AJ953" i="27"/>
  <c r="AI953" i="27"/>
  <c r="AH953" i="27"/>
  <c r="AG953" i="27"/>
  <c r="AF953" i="27"/>
  <c r="AE953" i="27"/>
  <c r="AD953" i="27"/>
  <c r="AC953" i="27"/>
  <c r="AB953" i="27"/>
  <c r="AA953" i="27"/>
  <c r="Z953" i="27"/>
  <c r="Y953" i="27"/>
  <c r="X953" i="27"/>
  <c r="W953" i="27"/>
  <c r="V953" i="27"/>
  <c r="U953" i="27"/>
  <c r="T953" i="27"/>
  <c r="S953" i="27"/>
  <c r="R953" i="27"/>
  <c r="Q953" i="27"/>
  <c r="P953" i="27"/>
  <c r="O953" i="27"/>
  <c r="N953" i="27"/>
  <c r="M953" i="27"/>
  <c r="L953" i="27"/>
  <c r="K953" i="27"/>
  <c r="J953" i="27"/>
  <c r="I953" i="27"/>
  <c r="H953" i="27"/>
  <c r="G953" i="27"/>
  <c r="F953" i="27"/>
  <c r="E953" i="27"/>
  <c r="D953" i="27"/>
  <c r="C953" i="27" s="1"/>
  <c r="B953" i="27"/>
  <c r="B966" i="27" s="1"/>
  <c r="A966" i="27" s="1"/>
  <c r="EE952" i="27"/>
  <c r="EE965" i="27" s="1"/>
  <c r="ED952" i="27"/>
  <c r="ED965" i="27" s="1"/>
  <c r="EC952" i="27"/>
  <c r="EC965" i="27" s="1"/>
  <c r="EB952" i="27"/>
  <c r="EB965" i="27" s="1"/>
  <c r="EA952" i="27"/>
  <c r="EA965" i="27" s="1"/>
  <c r="DZ952" i="27"/>
  <c r="DZ965" i="27" s="1"/>
  <c r="DY952" i="27"/>
  <c r="DY965" i="27" s="1"/>
  <c r="DX952" i="27"/>
  <c r="DX965" i="27" s="1"/>
  <c r="DW952" i="27"/>
  <c r="DW965" i="27" s="1"/>
  <c r="DV952" i="27"/>
  <c r="DV965" i="27" s="1"/>
  <c r="DU952" i="27"/>
  <c r="DU965" i="27" s="1"/>
  <c r="DT952" i="27"/>
  <c r="DT965" i="27" s="1"/>
  <c r="DS952" i="27"/>
  <c r="DS965" i="27" s="1"/>
  <c r="DR952" i="27"/>
  <c r="DR965" i="27" s="1"/>
  <c r="DQ952" i="27"/>
  <c r="DQ965" i="27" s="1"/>
  <c r="DP952" i="27"/>
  <c r="DP965" i="27" s="1"/>
  <c r="DO952" i="27"/>
  <c r="DO965" i="27" s="1"/>
  <c r="DN952" i="27"/>
  <c r="DN965" i="27" s="1"/>
  <c r="DM952" i="27"/>
  <c r="DM965" i="27" s="1"/>
  <c r="DL952" i="27"/>
  <c r="DL965" i="27" s="1"/>
  <c r="DK952" i="27"/>
  <c r="DK965" i="27" s="1"/>
  <c r="DJ952" i="27"/>
  <c r="DJ965" i="27" s="1"/>
  <c r="DI952" i="27"/>
  <c r="DI965" i="27" s="1"/>
  <c r="DH952" i="27"/>
  <c r="DH965" i="27" s="1"/>
  <c r="DG952" i="27"/>
  <c r="DG965" i="27" s="1"/>
  <c r="DF952" i="27"/>
  <c r="DF965" i="27" s="1"/>
  <c r="DE952" i="27"/>
  <c r="DE965" i="27" s="1"/>
  <c r="DD952" i="27"/>
  <c r="DD965" i="27" s="1"/>
  <c r="DC952" i="27"/>
  <c r="DC965" i="27" s="1"/>
  <c r="DB952" i="27"/>
  <c r="DB965" i="27" s="1"/>
  <c r="DA952" i="27"/>
  <c r="DA965" i="27" s="1"/>
  <c r="CZ952" i="27"/>
  <c r="CZ965" i="27" s="1"/>
  <c r="CY952" i="27"/>
  <c r="CY965" i="27" s="1"/>
  <c r="CX952" i="27"/>
  <c r="CX965" i="27" s="1"/>
  <c r="CW952" i="27"/>
  <c r="CW965" i="27" s="1"/>
  <c r="CV952" i="27"/>
  <c r="CV965" i="27" s="1"/>
  <c r="CU952" i="27"/>
  <c r="CU965" i="27" s="1"/>
  <c r="CT952" i="27"/>
  <c r="CT965" i="27" s="1"/>
  <c r="CS952" i="27"/>
  <c r="CS965" i="27" s="1"/>
  <c r="CR952" i="27"/>
  <c r="CR965" i="27" s="1"/>
  <c r="CQ952" i="27"/>
  <c r="CQ965" i="27" s="1"/>
  <c r="CP952" i="27"/>
  <c r="CP965" i="27" s="1"/>
  <c r="CO952" i="27"/>
  <c r="CO965" i="27" s="1"/>
  <c r="CN952" i="27"/>
  <c r="CN965" i="27" s="1"/>
  <c r="CM952" i="27"/>
  <c r="CM965" i="27" s="1"/>
  <c r="CL952" i="27"/>
  <c r="CL965" i="27" s="1"/>
  <c r="CK952" i="27"/>
  <c r="CK965" i="27" s="1"/>
  <c r="CJ952" i="27"/>
  <c r="CJ965" i="27" s="1"/>
  <c r="CI952" i="27"/>
  <c r="CI965" i="27" s="1"/>
  <c r="CH952" i="27"/>
  <c r="CH965" i="27" s="1"/>
  <c r="CG952" i="27"/>
  <c r="CG965" i="27" s="1"/>
  <c r="CF952" i="27"/>
  <c r="CF965" i="27" s="1"/>
  <c r="CE952" i="27"/>
  <c r="CE965" i="27" s="1"/>
  <c r="CD952" i="27"/>
  <c r="CD965" i="27" s="1"/>
  <c r="CC952" i="27"/>
  <c r="CC965" i="27" s="1"/>
  <c r="CB952" i="27"/>
  <c r="CB965" i="27" s="1"/>
  <c r="CA952" i="27"/>
  <c r="CA965" i="27" s="1"/>
  <c r="BZ952" i="27"/>
  <c r="BZ965" i="27" s="1"/>
  <c r="BY952" i="27"/>
  <c r="BY965" i="27" s="1"/>
  <c r="BX952" i="27"/>
  <c r="BX965" i="27" s="1"/>
  <c r="BW952" i="27"/>
  <c r="BW965" i="27" s="1"/>
  <c r="BV952" i="27"/>
  <c r="BV965" i="27" s="1"/>
  <c r="BU952" i="27"/>
  <c r="BU965" i="27" s="1"/>
  <c r="BT952" i="27"/>
  <c r="BT965" i="27" s="1"/>
  <c r="BS952" i="27"/>
  <c r="BS965" i="27" s="1"/>
  <c r="BR952" i="27"/>
  <c r="BR965" i="27" s="1"/>
  <c r="BQ952" i="27"/>
  <c r="BQ965" i="27" s="1"/>
  <c r="BP952" i="27"/>
  <c r="BP965" i="27" s="1"/>
  <c r="BO952" i="27"/>
  <c r="BO965" i="27" s="1"/>
  <c r="BN952" i="27"/>
  <c r="BN965" i="27" s="1"/>
  <c r="BM952" i="27"/>
  <c r="BM965" i="27" s="1"/>
  <c r="BL952" i="27"/>
  <c r="BL965" i="27" s="1"/>
  <c r="BK952" i="27"/>
  <c r="BK965" i="27" s="1"/>
  <c r="BJ952" i="27"/>
  <c r="BJ965" i="27" s="1"/>
  <c r="BI952" i="27"/>
  <c r="BI965" i="27" s="1"/>
  <c r="BH952" i="27"/>
  <c r="BH965" i="27" s="1"/>
  <c r="BG952" i="27"/>
  <c r="BG965" i="27" s="1"/>
  <c r="BF952" i="27"/>
  <c r="BF965" i="27" s="1"/>
  <c r="BE952" i="27"/>
  <c r="BE965" i="27" s="1"/>
  <c r="BD952" i="27"/>
  <c r="BD965" i="27" s="1"/>
  <c r="BC952" i="27"/>
  <c r="BC965" i="27" s="1"/>
  <c r="BB952" i="27"/>
  <c r="BB965" i="27" s="1"/>
  <c r="BA952" i="27"/>
  <c r="AZ952" i="27"/>
  <c r="AY952" i="27"/>
  <c r="AX952" i="27"/>
  <c r="AW952" i="27"/>
  <c r="AV952" i="27"/>
  <c r="AU952" i="27"/>
  <c r="AT952" i="27"/>
  <c r="AS952" i="27"/>
  <c r="AR952" i="27"/>
  <c r="AQ952" i="27"/>
  <c r="AP952" i="27"/>
  <c r="AO952" i="27"/>
  <c r="AN952" i="27"/>
  <c r="AM952" i="27"/>
  <c r="AL952" i="27"/>
  <c r="AK952" i="27"/>
  <c r="AJ952" i="27"/>
  <c r="AI952" i="27"/>
  <c r="AH952" i="27"/>
  <c r="AG952" i="27"/>
  <c r="AF952" i="27"/>
  <c r="AE952" i="27"/>
  <c r="AD952" i="27"/>
  <c r="AC952" i="27"/>
  <c r="AB952" i="27"/>
  <c r="AA952" i="27"/>
  <c r="Z952" i="27"/>
  <c r="Y952" i="27"/>
  <c r="X952" i="27"/>
  <c r="W952" i="27"/>
  <c r="V952" i="27"/>
  <c r="U952" i="27"/>
  <c r="T952" i="27"/>
  <c r="S952" i="27"/>
  <c r="R952" i="27"/>
  <c r="Q952" i="27"/>
  <c r="P952" i="27"/>
  <c r="O952" i="27"/>
  <c r="N952" i="27"/>
  <c r="M952" i="27"/>
  <c r="L952" i="27"/>
  <c r="K952" i="27"/>
  <c r="J952" i="27"/>
  <c r="I952" i="27"/>
  <c r="H952" i="27"/>
  <c r="G952" i="27"/>
  <c r="F952" i="27"/>
  <c r="E952" i="27"/>
  <c r="D952" i="27"/>
  <c r="C952" i="27" s="1"/>
  <c r="B952" i="27"/>
  <c r="B965" i="27" s="1"/>
  <c r="A965" i="27" s="1"/>
  <c r="EE951" i="27"/>
  <c r="EE964" i="27" s="1"/>
  <c r="ED951" i="27"/>
  <c r="ED964" i="27" s="1"/>
  <c r="EC951" i="27"/>
  <c r="EC964" i="27" s="1"/>
  <c r="EB951" i="27"/>
  <c r="EB964" i="27" s="1"/>
  <c r="EA951" i="27"/>
  <c r="EA964" i="27" s="1"/>
  <c r="DZ951" i="27"/>
  <c r="DZ964" i="27" s="1"/>
  <c r="DY951" i="27"/>
  <c r="DY964" i="27" s="1"/>
  <c r="DX951" i="27"/>
  <c r="DX964" i="27" s="1"/>
  <c r="DW951" i="27"/>
  <c r="DW964" i="27" s="1"/>
  <c r="DV951" i="27"/>
  <c r="DV964" i="27" s="1"/>
  <c r="DU951" i="27"/>
  <c r="DU964" i="27" s="1"/>
  <c r="DT951" i="27"/>
  <c r="DT964" i="27" s="1"/>
  <c r="DS951" i="27"/>
  <c r="DS964" i="27" s="1"/>
  <c r="DR951" i="27"/>
  <c r="DR964" i="27" s="1"/>
  <c r="DQ951" i="27"/>
  <c r="DQ964" i="27" s="1"/>
  <c r="DP951" i="27"/>
  <c r="DP964" i="27" s="1"/>
  <c r="DO951" i="27"/>
  <c r="DO964" i="27" s="1"/>
  <c r="DN951" i="27"/>
  <c r="DN964" i="27" s="1"/>
  <c r="DM951" i="27"/>
  <c r="DM964" i="27" s="1"/>
  <c r="DL951" i="27"/>
  <c r="DL964" i="27" s="1"/>
  <c r="DK951" i="27"/>
  <c r="DK964" i="27" s="1"/>
  <c r="DJ951" i="27"/>
  <c r="DJ964" i="27" s="1"/>
  <c r="DI951" i="27"/>
  <c r="DI964" i="27" s="1"/>
  <c r="DH951" i="27"/>
  <c r="DH964" i="27" s="1"/>
  <c r="DG951" i="27"/>
  <c r="DG964" i="27" s="1"/>
  <c r="DF951" i="27"/>
  <c r="DF964" i="27" s="1"/>
  <c r="DE951" i="27"/>
  <c r="DE964" i="27" s="1"/>
  <c r="DD951" i="27"/>
  <c r="DD964" i="27" s="1"/>
  <c r="DC951" i="27"/>
  <c r="DC964" i="27" s="1"/>
  <c r="DB951" i="27"/>
  <c r="DB964" i="27" s="1"/>
  <c r="DA951" i="27"/>
  <c r="DA964" i="27" s="1"/>
  <c r="CZ951" i="27"/>
  <c r="CZ964" i="27" s="1"/>
  <c r="CY951" i="27"/>
  <c r="CY964" i="27" s="1"/>
  <c r="CX951" i="27"/>
  <c r="CX964" i="27" s="1"/>
  <c r="CW951" i="27"/>
  <c r="CW964" i="27" s="1"/>
  <c r="CV951" i="27"/>
  <c r="CV964" i="27" s="1"/>
  <c r="CU951" i="27"/>
  <c r="CU964" i="27" s="1"/>
  <c r="CT951" i="27"/>
  <c r="CT964" i="27" s="1"/>
  <c r="CS951" i="27"/>
  <c r="CS964" i="27" s="1"/>
  <c r="CR951" i="27"/>
  <c r="CR964" i="27" s="1"/>
  <c r="CQ951" i="27"/>
  <c r="CQ964" i="27" s="1"/>
  <c r="CP951" i="27"/>
  <c r="CP964" i="27" s="1"/>
  <c r="CO951" i="27"/>
  <c r="CO964" i="27" s="1"/>
  <c r="CN951" i="27"/>
  <c r="CN964" i="27" s="1"/>
  <c r="CM951" i="27"/>
  <c r="CM964" i="27" s="1"/>
  <c r="CL951" i="27"/>
  <c r="CL964" i="27" s="1"/>
  <c r="CK951" i="27"/>
  <c r="CK964" i="27" s="1"/>
  <c r="CJ951" i="27"/>
  <c r="CJ964" i="27" s="1"/>
  <c r="CI951" i="27"/>
  <c r="CI964" i="27" s="1"/>
  <c r="CH951" i="27"/>
  <c r="CH964" i="27" s="1"/>
  <c r="CG951" i="27"/>
  <c r="CG964" i="27" s="1"/>
  <c r="CF951" i="27"/>
  <c r="CF964" i="27" s="1"/>
  <c r="CE951" i="27"/>
  <c r="CE964" i="27" s="1"/>
  <c r="CD951" i="27"/>
  <c r="CD964" i="27" s="1"/>
  <c r="CC951" i="27"/>
  <c r="CC964" i="27" s="1"/>
  <c r="CB951" i="27"/>
  <c r="CB964" i="27" s="1"/>
  <c r="CA951" i="27"/>
  <c r="CA964" i="27" s="1"/>
  <c r="BZ951" i="27"/>
  <c r="BZ964" i="27" s="1"/>
  <c r="BY951" i="27"/>
  <c r="BY964" i="27" s="1"/>
  <c r="BX951" i="27"/>
  <c r="BX964" i="27" s="1"/>
  <c r="BW951" i="27"/>
  <c r="BW964" i="27" s="1"/>
  <c r="BV951" i="27"/>
  <c r="BV964" i="27" s="1"/>
  <c r="BU951" i="27"/>
  <c r="BU964" i="27" s="1"/>
  <c r="BT951" i="27"/>
  <c r="BT964" i="27" s="1"/>
  <c r="BS951" i="27"/>
  <c r="BS964" i="27" s="1"/>
  <c r="BR951" i="27"/>
  <c r="BR964" i="27" s="1"/>
  <c r="BQ951" i="27"/>
  <c r="BQ964" i="27" s="1"/>
  <c r="BP951" i="27"/>
  <c r="BP964" i="27" s="1"/>
  <c r="BO951" i="27"/>
  <c r="BO964" i="27" s="1"/>
  <c r="BN951" i="27"/>
  <c r="BN964" i="27" s="1"/>
  <c r="BM951" i="27"/>
  <c r="BM964" i="27" s="1"/>
  <c r="BL951" i="27"/>
  <c r="BL964" i="27" s="1"/>
  <c r="BK951" i="27"/>
  <c r="BK964" i="27" s="1"/>
  <c r="BJ951" i="27"/>
  <c r="BJ964" i="27" s="1"/>
  <c r="BI951" i="27"/>
  <c r="BI964" i="27" s="1"/>
  <c r="BH951" i="27"/>
  <c r="BH964" i="27" s="1"/>
  <c r="BG951" i="27"/>
  <c r="BG964" i="27" s="1"/>
  <c r="BF951" i="27"/>
  <c r="BF964" i="27" s="1"/>
  <c r="BE951" i="27"/>
  <c r="BE964" i="27" s="1"/>
  <c r="BD951" i="27"/>
  <c r="BD964" i="27" s="1"/>
  <c r="BC951" i="27"/>
  <c r="BC964" i="27" s="1"/>
  <c r="BB951" i="27"/>
  <c r="BB964" i="27" s="1"/>
  <c r="BA951" i="27"/>
  <c r="AZ951" i="27"/>
  <c r="AY951" i="27"/>
  <c r="AX951" i="27"/>
  <c r="AW951" i="27"/>
  <c r="AV951" i="27"/>
  <c r="AU951" i="27"/>
  <c r="AT951" i="27"/>
  <c r="AS951" i="27"/>
  <c r="AR951" i="27"/>
  <c r="AQ951" i="27"/>
  <c r="AP951" i="27"/>
  <c r="AO951" i="27"/>
  <c r="AN951" i="27"/>
  <c r="AM951" i="27"/>
  <c r="AL951" i="27"/>
  <c r="AK951" i="27"/>
  <c r="AJ951" i="27"/>
  <c r="AI951" i="27"/>
  <c r="AH951" i="27"/>
  <c r="AG951" i="27"/>
  <c r="AF951" i="27"/>
  <c r="AE951" i="27"/>
  <c r="AD951" i="27"/>
  <c r="AC951" i="27"/>
  <c r="AB951" i="27"/>
  <c r="AA951" i="27"/>
  <c r="Z951" i="27"/>
  <c r="Y951" i="27"/>
  <c r="X951" i="27"/>
  <c r="W951" i="27"/>
  <c r="V951" i="27"/>
  <c r="U951" i="27"/>
  <c r="T951" i="27"/>
  <c r="S951" i="27"/>
  <c r="R951" i="27"/>
  <c r="Q951" i="27"/>
  <c r="P951" i="27"/>
  <c r="O951" i="27"/>
  <c r="N951" i="27"/>
  <c r="M951" i="27"/>
  <c r="L951" i="27"/>
  <c r="K951" i="27"/>
  <c r="J951" i="27"/>
  <c r="I951" i="27"/>
  <c r="H951" i="27"/>
  <c r="G951" i="27"/>
  <c r="F951" i="27"/>
  <c r="E951" i="27"/>
  <c r="D951" i="27"/>
  <c r="C951" i="27"/>
  <c r="B951" i="27"/>
  <c r="B964" i="27" s="1"/>
  <c r="A964" i="27" s="1"/>
  <c r="A951" i="27"/>
  <c r="EE950" i="27"/>
  <c r="EE963" i="27" s="1"/>
  <c r="ED950" i="27"/>
  <c r="ED963" i="27" s="1"/>
  <c r="EC950" i="27"/>
  <c r="EC963" i="27" s="1"/>
  <c r="EB950" i="27"/>
  <c r="EB963" i="27" s="1"/>
  <c r="EA950" i="27"/>
  <c r="EA963" i="27" s="1"/>
  <c r="DZ950" i="27"/>
  <c r="DZ963" i="27" s="1"/>
  <c r="DY950" i="27"/>
  <c r="DY963" i="27" s="1"/>
  <c r="DX950" i="27"/>
  <c r="DX963" i="27" s="1"/>
  <c r="DW950" i="27"/>
  <c r="DW963" i="27" s="1"/>
  <c r="DV950" i="27"/>
  <c r="DV963" i="27" s="1"/>
  <c r="DU950" i="27"/>
  <c r="DU963" i="27" s="1"/>
  <c r="DT950" i="27"/>
  <c r="DT963" i="27" s="1"/>
  <c r="DS950" i="27"/>
  <c r="DS963" i="27" s="1"/>
  <c r="DR950" i="27"/>
  <c r="DR963" i="27" s="1"/>
  <c r="DQ950" i="27"/>
  <c r="DQ963" i="27" s="1"/>
  <c r="DP950" i="27"/>
  <c r="DP963" i="27" s="1"/>
  <c r="DO950" i="27"/>
  <c r="DO963" i="27" s="1"/>
  <c r="DN950" i="27"/>
  <c r="DN963" i="27" s="1"/>
  <c r="DM950" i="27"/>
  <c r="DM963" i="27" s="1"/>
  <c r="DL950" i="27"/>
  <c r="DL963" i="27" s="1"/>
  <c r="DK950" i="27"/>
  <c r="DK963" i="27" s="1"/>
  <c r="DJ950" i="27"/>
  <c r="DJ963" i="27" s="1"/>
  <c r="DI950" i="27"/>
  <c r="DI963" i="27" s="1"/>
  <c r="DH950" i="27"/>
  <c r="DH963" i="27" s="1"/>
  <c r="DG950" i="27"/>
  <c r="DG963" i="27" s="1"/>
  <c r="DF950" i="27"/>
  <c r="DF963" i="27" s="1"/>
  <c r="DE950" i="27"/>
  <c r="DE963" i="27" s="1"/>
  <c r="DD950" i="27"/>
  <c r="DD963" i="27" s="1"/>
  <c r="DC950" i="27"/>
  <c r="DC963" i="27" s="1"/>
  <c r="DB950" i="27"/>
  <c r="DB963" i="27" s="1"/>
  <c r="DA950" i="27"/>
  <c r="DA963" i="27" s="1"/>
  <c r="CZ950" i="27"/>
  <c r="CZ963" i="27" s="1"/>
  <c r="CY950" i="27"/>
  <c r="CY963" i="27" s="1"/>
  <c r="CX950" i="27"/>
  <c r="CX963" i="27" s="1"/>
  <c r="CW950" i="27"/>
  <c r="CW963" i="27" s="1"/>
  <c r="CV950" i="27"/>
  <c r="CV963" i="27" s="1"/>
  <c r="CU950" i="27"/>
  <c r="CU963" i="27" s="1"/>
  <c r="CT950" i="27"/>
  <c r="CT963" i="27" s="1"/>
  <c r="CS950" i="27"/>
  <c r="CS963" i="27" s="1"/>
  <c r="CR950" i="27"/>
  <c r="CR963" i="27" s="1"/>
  <c r="CQ950" i="27"/>
  <c r="CQ963" i="27" s="1"/>
  <c r="CP950" i="27"/>
  <c r="CP963" i="27" s="1"/>
  <c r="CO950" i="27"/>
  <c r="CO963" i="27" s="1"/>
  <c r="CN950" i="27"/>
  <c r="CN963" i="27" s="1"/>
  <c r="CM950" i="27"/>
  <c r="CM963" i="27" s="1"/>
  <c r="CL950" i="27"/>
  <c r="CL963" i="27" s="1"/>
  <c r="CK950" i="27"/>
  <c r="CK963" i="27" s="1"/>
  <c r="CJ950" i="27"/>
  <c r="CJ963" i="27" s="1"/>
  <c r="CI950" i="27"/>
  <c r="CI963" i="27" s="1"/>
  <c r="CH950" i="27"/>
  <c r="CH963" i="27" s="1"/>
  <c r="CG950" i="27"/>
  <c r="CG963" i="27" s="1"/>
  <c r="CF950" i="27"/>
  <c r="CF963" i="27" s="1"/>
  <c r="CE950" i="27"/>
  <c r="CE963" i="27" s="1"/>
  <c r="CD950" i="27"/>
  <c r="CD963" i="27" s="1"/>
  <c r="CC950" i="27"/>
  <c r="CC963" i="27" s="1"/>
  <c r="CB950" i="27"/>
  <c r="CB963" i="27" s="1"/>
  <c r="CA950" i="27"/>
  <c r="CA963" i="27" s="1"/>
  <c r="BZ950" i="27"/>
  <c r="BZ963" i="27" s="1"/>
  <c r="BY950" i="27"/>
  <c r="BY963" i="27" s="1"/>
  <c r="BX950" i="27"/>
  <c r="BX963" i="27" s="1"/>
  <c r="BW950" i="27"/>
  <c r="BW963" i="27" s="1"/>
  <c r="BV950" i="27"/>
  <c r="BV963" i="27" s="1"/>
  <c r="BU950" i="27"/>
  <c r="BU963" i="27" s="1"/>
  <c r="BT950" i="27"/>
  <c r="BT963" i="27" s="1"/>
  <c r="BS950" i="27"/>
  <c r="BS963" i="27" s="1"/>
  <c r="BR950" i="27"/>
  <c r="BR963" i="27" s="1"/>
  <c r="BQ950" i="27"/>
  <c r="BQ963" i="27" s="1"/>
  <c r="BP950" i="27"/>
  <c r="BP963" i="27" s="1"/>
  <c r="BO950" i="27"/>
  <c r="BO963" i="27" s="1"/>
  <c r="BN950" i="27"/>
  <c r="BN963" i="27" s="1"/>
  <c r="BM950" i="27"/>
  <c r="BM963" i="27" s="1"/>
  <c r="BL950" i="27"/>
  <c r="BL963" i="27" s="1"/>
  <c r="BK950" i="27"/>
  <c r="BK963" i="27" s="1"/>
  <c r="BJ950" i="27"/>
  <c r="BJ963" i="27" s="1"/>
  <c r="BI950" i="27"/>
  <c r="BI963" i="27" s="1"/>
  <c r="BH950" i="27"/>
  <c r="BH963" i="27" s="1"/>
  <c r="BG950" i="27"/>
  <c r="BG963" i="27" s="1"/>
  <c r="BF950" i="27"/>
  <c r="BF963" i="27" s="1"/>
  <c r="BE950" i="27"/>
  <c r="BE963" i="27" s="1"/>
  <c r="BD950" i="27"/>
  <c r="BD963" i="27" s="1"/>
  <c r="BC950" i="27"/>
  <c r="BC963" i="27" s="1"/>
  <c r="BB950" i="27"/>
  <c r="BB963" i="27" s="1"/>
  <c r="BA950" i="27"/>
  <c r="AZ950" i="27"/>
  <c r="AY950" i="27"/>
  <c r="AX950" i="27"/>
  <c r="AW950" i="27"/>
  <c r="AV950" i="27"/>
  <c r="AU950" i="27"/>
  <c r="AT950" i="27"/>
  <c r="AS950" i="27"/>
  <c r="AR950" i="27"/>
  <c r="AQ950" i="27"/>
  <c r="AP950" i="27"/>
  <c r="AO950" i="27"/>
  <c r="AN950" i="27"/>
  <c r="AM950" i="27"/>
  <c r="AL950" i="27"/>
  <c r="AK950" i="27"/>
  <c r="AJ950" i="27"/>
  <c r="AI950" i="27"/>
  <c r="AH950" i="27"/>
  <c r="AG950" i="27"/>
  <c r="AF950" i="27"/>
  <c r="AE950" i="27"/>
  <c r="AD950" i="27"/>
  <c r="AC950" i="27"/>
  <c r="AB950" i="27"/>
  <c r="AA950" i="27"/>
  <c r="Z950" i="27"/>
  <c r="Y950" i="27"/>
  <c r="X950" i="27"/>
  <c r="W950" i="27"/>
  <c r="V950" i="27"/>
  <c r="U950" i="27"/>
  <c r="T950" i="27"/>
  <c r="S950" i="27"/>
  <c r="R950" i="27"/>
  <c r="Q950" i="27"/>
  <c r="P950" i="27"/>
  <c r="O950" i="27"/>
  <c r="N950" i="27"/>
  <c r="M950" i="27"/>
  <c r="L950" i="27"/>
  <c r="K950" i="27"/>
  <c r="J950" i="27"/>
  <c r="I950" i="27"/>
  <c r="H950" i="27"/>
  <c r="G950" i="27"/>
  <c r="F950" i="27"/>
  <c r="E950" i="27"/>
  <c r="D950" i="27"/>
  <c r="C950" i="27"/>
  <c r="B950" i="27"/>
  <c r="B963" i="27" s="1"/>
  <c r="A963" i="27" s="1"/>
  <c r="A950" i="27"/>
  <c r="EE949" i="27"/>
  <c r="ED949" i="27"/>
  <c r="ED972" i="27" s="1"/>
  <c r="EC949" i="27"/>
  <c r="EB949" i="27"/>
  <c r="EB972" i="27" s="1"/>
  <c r="EA949" i="27"/>
  <c r="DZ949" i="27"/>
  <c r="DZ972" i="27" s="1"/>
  <c r="DY949" i="27"/>
  <c r="DX949" i="27"/>
  <c r="DX972" i="27" s="1"/>
  <c r="DW949" i="27"/>
  <c r="DV949" i="27"/>
  <c r="DV972" i="27" s="1"/>
  <c r="DU949" i="27"/>
  <c r="DT949" i="27"/>
  <c r="DT972" i="27" s="1"/>
  <c r="DS949" i="27"/>
  <c r="DR949" i="27"/>
  <c r="DR972" i="27" s="1"/>
  <c r="DQ949" i="27"/>
  <c r="DP949" i="27"/>
  <c r="DP972" i="27" s="1"/>
  <c r="DO949" i="27"/>
  <c r="DN949" i="27"/>
  <c r="DN972" i="27" s="1"/>
  <c r="DM949" i="27"/>
  <c r="DL949" i="27"/>
  <c r="DL972" i="27" s="1"/>
  <c r="DK949" i="27"/>
  <c r="DJ949" i="27"/>
  <c r="DJ972" i="27" s="1"/>
  <c r="DI949" i="27"/>
  <c r="DH949" i="27"/>
  <c r="DH972" i="27" s="1"/>
  <c r="DG949" i="27"/>
  <c r="DF949" i="27"/>
  <c r="DF972" i="27" s="1"/>
  <c r="DE949" i="27"/>
  <c r="DD949" i="27"/>
  <c r="DD972" i="27" s="1"/>
  <c r="DC949" i="27"/>
  <c r="DB949" i="27"/>
  <c r="DB972" i="27" s="1"/>
  <c r="DA949" i="27"/>
  <c r="CZ949" i="27"/>
  <c r="CZ972" i="27" s="1"/>
  <c r="CY949" i="27"/>
  <c r="CX949" i="27"/>
  <c r="CX972" i="27" s="1"/>
  <c r="CW949" i="27"/>
  <c r="CV949" i="27"/>
  <c r="CV972" i="27" s="1"/>
  <c r="CU949" i="27"/>
  <c r="CT949" i="27"/>
  <c r="CT972" i="27" s="1"/>
  <c r="CS949" i="27"/>
  <c r="CR949" i="27"/>
  <c r="CR972" i="27" s="1"/>
  <c r="CQ949" i="27"/>
  <c r="CP949" i="27"/>
  <c r="CP972" i="27" s="1"/>
  <c r="CO949" i="27"/>
  <c r="CN949" i="27"/>
  <c r="CN972" i="27" s="1"/>
  <c r="CM949" i="27"/>
  <c r="CL949" i="27"/>
  <c r="CL972" i="27" s="1"/>
  <c r="CK949" i="27"/>
  <c r="CJ949" i="27"/>
  <c r="CJ972" i="27" s="1"/>
  <c r="CI949" i="27"/>
  <c r="CH949" i="27"/>
  <c r="CH972" i="27" s="1"/>
  <c r="CG949" i="27"/>
  <c r="CF949" i="27"/>
  <c r="CF972" i="27" s="1"/>
  <c r="CE949" i="27"/>
  <c r="CD949" i="27"/>
  <c r="CD972" i="27" s="1"/>
  <c r="CC949" i="27"/>
  <c r="CB949" i="27"/>
  <c r="CB972" i="27" s="1"/>
  <c r="CA949" i="27"/>
  <c r="BZ949" i="27"/>
  <c r="BZ972" i="27" s="1"/>
  <c r="BY949" i="27"/>
  <c r="BX949" i="27"/>
  <c r="BX972" i="27" s="1"/>
  <c r="BW949" i="27"/>
  <c r="BV949" i="27"/>
  <c r="BV972" i="27" s="1"/>
  <c r="BU949" i="27"/>
  <c r="BT949" i="27"/>
  <c r="BT972" i="27" s="1"/>
  <c r="BS949" i="27"/>
  <c r="BR949" i="27"/>
  <c r="BR972" i="27" s="1"/>
  <c r="BQ949" i="27"/>
  <c r="BP949" i="27"/>
  <c r="BP972" i="27" s="1"/>
  <c r="BO949" i="27"/>
  <c r="BN949" i="27"/>
  <c r="BN972" i="27" s="1"/>
  <c r="BM949" i="27"/>
  <c r="BL949" i="27"/>
  <c r="BL972" i="27" s="1"/>
  <c r="BK949" i="27"/>
  <c r="BJ949" i="27"/>
  <c r="BJ972" i="27" s="1"/>
  <c r="BI949" i="27"/>
  <c r="BH949" i="27"/>
  <c r="BH972" i="27" s="1"/>
  <c r="BG949" i="27"/>
  <c r="BF949" i="27"/>
  <c r="BF972" i="27" s="1"/>
  <c r="BE949" i="27"/>
  <c r="BD949" i="27"/>
  <c r="BD972" i="27" s="1"/>
  <c r="BC949" i="27"/>
  <c r="BB949" i="27"/>
  <c r="BB972" i="27" s="1"/>
  <c r="BA949" i="27"/>
  <c r="BA961" i="27" s="1"/>
  <c r="AZ949" i="27"/>
  <c r="AZ961" i="27" s="1"/>
  <c r="AY949" i="27"/>
  <c r="AY961" i="27" s="1"/>
  <c r="AX949" i="27"/>
  <c r="AX961" i="27" s="1"/>
  <c r="AW949" i="27"/>
  <c r="AW961" i="27" s="1"/>
  <c r="AV949" i="27"/>
  <c r="AV961" i="27" s="1"/>
  <c r="AU949" i="27"/>
  <c r="AU961" i="27" s="1"/>
  <c r="AT949" i="27"/>
  <c r="AT961" i="27" s="1"/>
  <c r="AS949" i="27"/>
  <c r="AS961" i="27" s="1"/>
  <c r="AR949" i="27"/>
  <c r="AR961" i="27" s="1"/>
  <c r="AQ949" i="27"/>
  <c r="AQ961" i="27" s="1"/>
  <c r="AP949" i="27"/>
  <c r="AP961" i="27" s="1"/>
  <c r="AO949" i="27"/>
  <c r="AO961" i="27" s="1"/>
  <c r="AN949" i="27"/>
  <c r="AN961" i="27" s="1"/>
  <c r="AM949" i="27"/>
  <c r="AM961" i="27" s="1"/>
  <c r="AL949" i="27"/>
  <c r="AL961" i="27" s="1"/>
  <c r="AK949" i="27"/>
  <c r="AK961" i="27" s="1"/>
  <c r="AJ949" i="27"/>
  <c r="AJ961" i="27" s="1"/>
  <c r="AI949" i="27"/>
  <c r="AI961" i="27" s="1"/>
  <c r="AH949" i="27"/>
  <c r="AH961" i="27" s="1"/>
  <c r="AG949" i="27"/>
  <c r="AG961" i="27" s="1"/>
  <c r="AF949" i="27"/>
  <c r="AF961" i="27" s="1"/>
  <c r="AE949" i="27"/>
  <c r="AE961" i="27" s="1"/>
  <c r="AD949" i="27"/>
  <c r="AD961" i="27" s="1"/>
  <c r="AC949" i="27"/>
  <c r="AC961" i="27" s="1"/>
  <c r="AB949" i="27"/>
  <c r="AB961" i="27" s="1"/>
  <c r="AA949" i="27"/>
  <c r="AA961" i="27" s="1"/>
  <c r="Z949" i="27"/>
  <c r="Z961" i="27" s="1"/>
  <c r="Y949" i="27"/>
  <c r="Y961" i="27" s="1"/>
  <c r="X949" i="27"/>
  <c r="X961" i="27" s="1"/>
  <c r="W949" i="27"/>
  <c r="W961" i="27" s="1"/>
  <c r="V949" i="27"/>
  <c r="V961" i="27" s="1"/>
  <c r="U949" i="27"/>
  <c r="U961" i="27" s="1"/>
  <c r="T949" i="27"/>
  <c r="T961" i="27" s="1"/>
  <c r="S949" i="27"/>
  <c r="S961" i="27" s="1"/>
  <c r="R949" i="27"/>
  <c r="R961" i="27" s="1"/>
  <c r="Q949" i="27"/>
  <c r="Q961" i="27" s="1"/>
  <c r="P949" i="27"/>
  <c r="P961" i="27" s="1"/>
  <c r="O949" i="27"/>
  <c r="O961" i="27" s="1"/>
  <c r="N949" i="27"/>
  <c r="N961" i="27" s="1"/>
  <c r="M949" i="27"/>
  <c r="M961" i="27" s="1"/>
  <c r="L949" i="27"/>
  <c r="L961" i="27" s="1"/>
  <c r="K949" i="27"/>
  <c r="K961" i="27" s="1"/>
  <c r="J949" i="27"/>
  <c r="J961" i="27" s="1"/>
  <c r="I949" i="27"/>
  <c r="I961" i="27" s="1"/>
  <c r="H949" i="27"/>
  <c r="H961" i="27" s="1"/>
  <c r="G949" i="27"/>
  <c r="G961" i="27" s="1"/>
  <c r="F949" i="27"/>
  <c r="F961" i="27" s="1"/>
  <c r="E949" i="27"/>
  <c r="E961" i="27" s="1"/>
  <c r="D949" i="27"/>
  <c r="D961" i="27" s="1"/>
  <c r="B949" i="27"/>
  <c r="B962" i="27" s="1"/>
  <c r="A962" i="27" s="1"/>
  <c r="A948" i="27"/>
  <c r="A947" i="27"/>
  <c r="A946" i="27"/>
  <c r="A944" i="27"/>
  <c r="A943" i="27"/>
  <c r="A942" i="27"/>
  <c r="A941" i="27"/>
  <c r="EE940" i="27"/>
  <c r="ED940" i="27"/>
  <c r="EC940" i="27"/>
  <c r="EB940" i="27"/>
  <c r="EA940" i="27"/>
  <c r="DZ940" i="27"/>
  <c r="DY940" i="27"/>
  <c r="DX940" i="27"/>
  <c r="DW940" i="27"/>
  <c r="DV940" i="27"/>
  <c r="DU940" i="27"/>
  <c r="DT940" i="27"/>
  <c r="DS940" i="27"/>
  <c r="DR940" i="27"/>
  <c r="DQ940" i="27"/>
  <c r="DP940" i="27"/>
  <c r="DO940" i="27"/>
  <c r="DN940" i="27"/>
  <c r="DM940" i="27"/>
  <c r="DL940" i="27"/>
  <c r="DK940" i="27"/>
  <c r="DJ940" i="27"/>
  <c r="DI940" i="27"/>
  <c r="DH940" i="27"/>
  <c r="DG940" i="27"/>
  <c r="DF940" i="27"/>
  <c r="DE940" i="27"/>
  <c r="DD940" i="27"/>
  <c r="DC940" i="27"/>
  <c r="DB940" i="27"/>
  <c r="DA940" i="27"/>
  <c r="CZ940" i="27"/>
  <c r="CY940" i="27"/>
  <c r="CX940" i="27"/>
  <c r="CW940" i="27"/>
  <c r="CV940" i="27"/>
  <c r="CU940" i="27"/>
  <c r="CT940" i="27"/>
  <c r="CS940" i="27"/>
  <c r="CR940" i="27"/>
  <c r="CQ940" i="27"/>
  <c r="CP940" i="27"/>
  <c r="CO940" i="27"/>
  <c r="CN940" i="27"/>
  <c r="CM940" i="27"/>
  <c r="CL940" i="27"/>
  <c r="CK940" i="27"/>
  <c r="CJ940" i="27"/>
  <c r="CI940" i="27"/>
  <c r="CH940" i="27"/>
  <c r="CG940" i="27"/>
  <c r="CF940" i="27"/>
  <c r="CE940" i="27"/>
  <c r="CD940" i="27"/>
  <c r="CC940" i="27"/>
  <c r="CB940" i="27"/>
  <c r="CA940" i="27"/>
  <c r="BZ940" i="27"/>
  <c r="BY940" i="27"/>
  <c r="BX940" i="27"/>
  <c r="BW940" i="27"/>
  <c r="BV940" i="27"/>
  <c r="BU940" i="27"/>
  <c r="BT940" i="27"/>
  <c r="BS940" i="27"/>
  <c r="BR940" i="27"/>
  <c r="BQ940" i="27"/>
  <c r="BP940" i="27"/>
  <c r="BO940" i="27"/>
  <c r="BN940" i="27"/>
  <c r="BM940" i="27"/>
  <c r="BL940" i="27"/>
  <c r="BK940" i="27"/>
  <c r="BJ940" i="27"/>
  <c r="BI940" i="27"/>
  <c r="BH940" i="27"/>
  <c r="BG940" i="27"/>
  <c r="BF940" i="27"/>
  <c r="BE940" i="27"/>
  <c r="BD940" i="27"/>
  <c r="BC940" i="27"/>
  <c r="BB940" i="27"/>
  <c r="A940" i="27"/>
  <c r="EE939" i="27"/>
  <c r="ED939" i="27"/>
  <c r="EC939" i="27"/>
  <c r="EB939" i="27"/>
  <c r="EA939" i="27"/>
  <c r="DZ939" i="27"/>
  <c r="DY939" i="27"/>
  <c r="DX939" i="27"/>
  <c r="DW939" i="27"/>
  <c r="DV939" i="27"/>
  <c r="DU939" i="27"/>
  <c r="DT939" i="27"/>
  <c r="DS939" i="27"/>
  <c r="DR939" i="27"/>
  <c r="DQ939" i="27"/>
  <c r="DP939" i="27"/>
  <c r="DO939" i="27"/>
  <c r="DN939" i="27"/>
  <c r="DM939" i="27"/>
  <c r="DL939" i="27"/>
  <c r="DK939" i="27"/>
  <c r="DJ939" i="27"/>
  <c r="DI939" i="27"/>
  <c r="DH939" i="27"/>
  <c r="DG939" i="27"/>
  <c r="DF939" i="27"/>
  <c r="DE939" i="27"/>
  <c r="DD939" i="27"/>
  <c r="DC939" i="27"/>
  <c r="DB939" i="27"/>
  <c r="DA939" i="27"/>
  <c r="CZ939" i="27"/>
  <c r="CY939" i="27"/>
  <c r="CX939" i="27"/>
  <c r="CW939" i="27"/>
  <c r="CV939" i="27"/>
  <c r="CU939" i="27"/>
  <c r="CT939" i="27"/>
  <c r="CS939" i="27"/>
  <c r="CR939" i="27"/>
  <c r="CQ939" i="27"/>
  <c r="CP939" i="27"/>
  <c r="CO939" i="27"/>
  <c r="CN939" i="27"/>
  <c r="CM939" i="27"/>
  <c r="CL939" i="27"/>
  <c r="CK939" i="27"/>
  <c r="CJ939" i="27"/>
  <c r="CI939" i="27"/>
  <c r="CH939" i="27"/>
  <c r="CG939" i="27"/>
  <c r="CF939" i="27"/>
  <c r="CE939" i="27"/>
  <c r="CD939" i="27"/>
  <c r="CC939" i="27"/>
  <c r="CB939" i="27"/>
  <c r="CA939" i="27"/>
  <c r="BZ939" i="27"/>
  <c r="BY939" i="27"/>
  <c r="BX939" i="27"/>
  <c r="BW939" i="27"/>
  <c r="BV939" i="27"/>
  <c r="BU939" i="27"/>
  <c r="BT939" i="27"/>
  <c r="BS939" i="27"/>
  <c r="BR939" i="27"/>
  <c r="BQ939" i="27"/>
  <c r="BP939" i="27"/>
  <c r="BO939" i="27"/>
  <c r="BN939" i="27"/>
  <c r="BM939" i="27"/>
  <c r="BL939" i="27"/>
  <c r="BK939" i="27"/>
  <c r="BJ939" i="27"/>
  <c r="BI939" i="27"/>
  <c r="BH939" i="27"/>
  <c r="BG939" i="27"/>
  <c r="BF939" i="27"/>
  <c r="BE939" i="27"/>
  <c r="BD939" i="27"/>
  <c r="BC939" i="27"/>
  <c r="BB939" i="27"/>
  <c r="BA939" i="27"/>
  <c r="AZ939" i="27"/>
  <c r="AY939" i="27"/>
  <c r="AX939" i="27"/>
  <c r="AW939" i="27"/>
  <c r="AV939" i="27"/>
  <c r="AU939" i="27"/>
  <c r="AT939" i="27"/>
  <c r="AS939" i="27"/>
  <c r="AR939" i="27"/>
  <c r="AQ939" i="27"/>
  <c r="AP939" i="27"/>
  <c r="AO939" i="27"/>
  <c r="AN939" i="27"/>
  <c r="AM939" i="27"/>
  <c r="AL939" i="27"/>
  <c r="AK939" i="27"/>
  <c r="AJ939" i="27"/>
  <c r="AI939" i="27"/>
  <c r="AH939" i="27"/>
  <c r="AG939" i="27"/>
  <c r="AF939" i="27"/>
  <c r="AE939" i="27"/>
  <c r="AD939" i="27"/>
  <c r="AC939" i="27"/>
  <c r="AB939" i="27"/>
  <c r="AA939" i="27"/>
  <c r="Z939" i="27"/>
  <c r="Y939" i="27"/>
  <c r="X939" i="27"/>
  <c r="W939" i="27"/>
  <c r="V939" i="27"/>
  <c r="U939" i="27"/>
  <c r="T939" i="27"/>
  <c r="S939" i="27"/>
  <c r="R939" i="27"/>
  <c r="Q939" i="27"/>
  <c r="P939" i="27"/>
  <c r="O939" i="27"/>
  <c r="N939" i="27"/>
  <c r="M939" i="27"/>
  <c r="L939" i="27"/>
  <c r="K939" i="27"/>
  <c r="J939" i="27"/>
  <c r="I939" i="27"/>
  <c r="H939" i="27"/>
  <c r="G939" i="27"/>
  <c r="F939" i="27"/>
  <c r="E939" i="27"/>
  <c r="D939" i="27"/>
  <c r="C939" i="27"/>
  <c r="A939" i="27"/>
  <c r="EE938" i="27"/>
  <c r="ED938" i="27"/>
  <c r="EC938" i="27"/>
  <c r="EB938" i="27"/>
  <c r="EA938" i="27"/>
  <c r="DZ938" i="27"/>
  <c r="DY938" i="27"/>
  <c r="DX938" i="27"/>
  <c r="DW938" i="27"/>
  <c r="DV938" i="27"/>
  <c r="DU938" i="27"/>
  <c r="DT938" i="27"/>
  <c r="DS938" i="27"/>
  <c r="DR938" i="27"/>
  <c r="DQ938" i="27"/>
  <c r="DP938" i="27"/>
  <c r="DO938" i="27"/>
  <c r="DN938" i="27"/>
  <c r="DM938" i="27"/>
  <c r="DL938" i="27"/>
  <c r="DK938" i="27"/>
  <c r="DJ938" i="27"/>
  <c r="DI938" i="27"/>
  <c r="DH938" i="27"/>
  <c r="DG938" i="27"/>
  <c r="DF938" i="27"/>
  <c r="DE938" i="27"/>
  <c r="DD938" i="27"/>
  <c r="DC938" i="27"/>
  <c r="DB938" i="27"/>
  <c r="DA938" i="27"/>
  <c r="CZ938" i="27"/>
  <c r="CY938" i="27"/>
  <c r="CX938" i="27"/>
  <c r="CW938" i="27"/>
  <c r="CV938" i="27"/>
  <c r="CU938" i="27"/>
  <c r="CT938" i="27"/>
  <c r="CS938" i="27"/>
  <c r="CR938" i="27"/>
  <c r="CQ938" i="27"/>
  <c r="CP938" i="27"/>
  <c r="CO938" i="27"/>
  <c r="CN938" i="27"/>
  <c r="CM938" i="27"/>
  <c r="CL938" i="27"/>
  <c r="CK938" i="27"/>
  <c r="CJ938" i="27"/>
  <c r="CI938" i="27"/>
  <c r="CH938" i="27"/>
  <c r="CG938" i="27"/>
  <c r="CF938" i="27"/>
  <c r="CE938" i="27"/>
  <c r="CD938" i="27"/>
  <c r="CC938" i="27"/>
  <c r="CB938" i="27"/>
  <c r="CA938" i="27"/>
  <c r="BZ938" i="27"/>
  <c r="BY938" i="27"/>
  <c r="BX938" i="27"/>
  <c r="BW938" i="27"/>
  <c r="BV938" i="27"/>
  <c r="BU938" i="27"/>
  <c r="BT938" i="27"/>
  <c r="BS938" i="27"/>
  <c r="BR938" i="27"/>
  <c r="BQ938" i="27"/>
  <c r="BP938" i="27"/>
  <c r="BO938" i="27"/>
  <c r="BN938" i="27"/>
  <c r="BM938" i="27"/>
  <c r="BL938" i="27"/>
  <c r="BK938" i="27"/>
  <c r="BJ938" i="27"/>
  <c r="BI938" i="27"/>
  <c r="BH938" i="27"/>
  <c r="BG938" i="27"/>
  <c r="BF938" i="27"/>
  <c r="BE938" i="27"/>
  <c r="BD938" i="27"/>
  <c r="BC938" i="27"/>
  <c r="BB938" i="27"/>
  <c r="BA938" i="27"/>
  <c r="AZ938" i="27"/>
  <c r="AY938" i="27"/>
  <c r="AX938" i="27"/>
  <c r="AW938" i="27"/>
  <c r="AV938" i="27"/>
  <c r="AU938" i="27"/>
  <c r="AT938" i="27"/>
  <c r="AS938" i="27"/>
  <c r="AR938" i="27"/>
  <c r="AQ938" i="27"/>
  <c r="AP938" i="27"/>
  <c r="AO938" i="27"/>
  <c r="AN938" i="27"/>
  <c r="AM938" i="27"/>
  <c r="AL938" i="27"/>
  <c r="AK938" i="27"/>
  <c r="AJ938" i="27"/>
  <c r="AI938" i="27"/>
  <c r="AH938" i="27"/>
  <c r="AG938" i="27"/>
  <c r="AF938" i="27"/>
  <c r="AE938" i="27"/>
  <c r="AD938" i="27"/>
  <c r="AC938" i="27"/>
  <c r="AB938" i="27"/>
  <c r="AA938" i="27"/>
  <c r="Z938" i="27"/>
  <c r="Y938" i="27"/>
  <c r="X938" i="27"/>
  <c r="W938" i="27"/>
  <c r="V938" i="27"/>
  <c r="U938" i="27"/>
  <c r="T938" i="27"/>
  <c r="S938" i="27"/>
  <c r="R938" i="27"/>
  <c r="Q938" i="27"/>
  <c r="P938" i="27"/>
  <c r="O938" i="27"/>
  <c r="N938" i="27"/>
  <c r="M938" i="27"/>
  <c r="L938" i="27"/>
  <c r="K938" i="27"/>
  <c r="J938" i="27"/>
  <c r="I938" i="27"/>
  <c r="H938" i="27"/>
  <c r="G938" i="27"/>
  <c r="F938" i="27"/>
  <c r="E938" i="27"/>
  <c r="D938" i="27"/>
  <c r="C938" i="27" s="1"/>
  <c r="A938" i="27"/>
  <c r="EE937" i="27"/>
  <c r="ED937" i="27"/>
  <c r="EC937" i="27"/>
  <c r="EB937" i="27"/>
  <c r="EA937" i="27"/>
  <c r="DZ937" i="27"/>
  <c r="DY937" i="27"/>
  <c r="DX937" i="27"/>
  <c r="DW937" i="27"/>
  <c r="DV937" i="27"/>
  <c r="DU937" i="27"/>
  <c r="DT937" i="27"/>
  <c r="DS937" i="27"/>
  <c r="DR937" i="27"/>
  <c r="DQ937" i="27"/>
  <c r="DP937" i="27"/>
  <c r="DO937" i="27"/>
  <c r="DN937" i="27"/>
  <c r="DM937" i="27"/>
  <c r="DL937" i="27"/>
  <c r="DK937" i="27"/>
  <c r="DJ937" i="27"/>
  <c r="DI937" i="27"/>
  <c r="DH937" i="27"/>
  <c r="DG937" i="27"/>
  <c r="DF937" i="27"/>
  <c r="DE937" i="27"/>
  <c r="DD937" i="27"/>
  <c r="DC937" i="27"/>
  <c r="DB937" i="27"/>
  <c r="DA937" i="27"/>
  <c r="CZ937" i="27"/>
  <c r="CY937" i="27"/>
  <c r="CX937" i="27"/>
  <c r="CW937" i="27"/>
  <c r="CV937" i="27"/>
  <c r="CU937" i="27"/>
  <c r="CT937" i="27"/>
  <c r="CS937" i="27"/>
  <c r="CR937" i="27"/>
  <c r="CQ937" i="27"/>
  <c r="CP937" i="27"/>
  <c r="CO937" i="27"/>
  <c r="CN937" i="27"/>
  <c r="CM937" i="27"/>
  <c r="CL937" i="27"/>
  <c r="CK937" i="27"/>
  <c r="CJ937" i="27"/>
  <c r="CI937" i="27"/>
  <c r="CH937" i="27"/>
  <c r="CG937" i="27"/>
  <c r="CF937" i="27"/>
  <c r="CE937" i="27"/>
  <c r="CD937" i="27"/>
  <c r="CC937" i="27"/>
  <c r="CB937" i="27"/>
  <c r="CA937" i="27"/>
  <c r="BZ937" i="27"/>
  <c r="BY937" i="27"/>
  <c r="BX937" i="27"/>
  <c r="BW937" i="27"/>
  <c r="BV937" i="27"/>
  <c r="BU937" i="27"/>
  <c r="BT937" i="27"/>
  <c r="BS937" i="27"/>
  <c r="BR937" i="27"/>
  <c r="BQ937" i="27"/>
  <c r="BP937" i="27"/>
  <c r="BO937" i="27"/>
  <c r="BN937" i="27"/>
  <c r="BM937" i="27"/>
  <c r="BL937" i="27"/>
  <c r="BK937" i="27"/>
  <c r="BJ937" i="27"/>
  <c r="BI937" i="27"/>
  <c r="BH937" i="27"/>
  <c r="BG937" i="27"/>
  <c r="BF937" i="27"/>
  <c r="BE937" i="27"/>
  <c r="BD937" i="27"/>
  <c r="BC937" i="27"/>
  <c r="BB937" i="27"/>
  <c r="BA937" i="27"/>
  <c r="AZ937" i="27"/>
  <c r="AY937" i="27"/>
  <c r="AX937" i="27"/>
  <c r="AW937" i="27"/>
  <c r="AV937" i="27"/>
  <c r="AU937" i="27"/>
  <c r="AT937" i="27"/>
  <c r="AS937" i="27"/>
  <c r="AR937" i="27"/>
  <c r="AQ937" i="27"/>
  <c r="AP937" i="27"/>
  <c r="AO937" i="27"/>
  <c r="AN937" i="27"/>
  <c r="AM937" i="27"/>
  <c r="AL937" i="27"/>
  <c r="AK937" i="27"/>
  <c r="AJ937" i="27"/>
  <c r="AI937" i="27"/>
  <c r="AH937" i="27"/>
  <c r="AG937" i="27"/>
  <c r="AF937" i="27"/>
  <c r="AE937" i="27"/>
  <c r="AD937" i="27"/>
  <c r="AC937" i="27"/>
  <c r="AB937" i="27"/>
  <c r="AA937" i="27"/>
  <c r="Z937" i="27"/>
  <c r="Y937" i="27"/>
  <c r="X937" i="27"/>
  <c r="W937" i="27"/>
  <c r="V937" i="27"/>
  <c r="U937" i="27"/>
  <c r="T937" i="27"/>
  <c r="S937" i="27"/>
  <c r="R937" i="27"/>
  <c r="Q937" i="27"/>
  <c r="P937" i="27"/>
  <c r="O937" i="27"/>
  <c r="N937" i="27"/>
  <c r="M937" i="27"/>
  <c r="L937" i="27"/>
  <c r="K937" i="27"/>
  <c r="J937" i="27"/>
  <c r="I937" i="27"/>
  <c r="H937" i="27"/>
  <c r="G937" i="27"/>
  <c r="F937" i="27"/>
  <c r="E937" i="27"/>
  <c r="D937" i="27"/>
  <c r="C937" i="27"/>
  <c r="A937" i="27"/>
  <c r="EE936" i="27"/>
  <c r="ED936" i="27"/>
  <c r="EC936" i="27"/>
  <c r="EB936" i="27"/>
  <c r="EA936" i="27"/>
  <c r="DZ936" i="27"/>
  <c r="DY936" i="27"/>
  <c r="DX936" i="27"/>
  <c r="DW936" i="27"/>
  <c r="DV936" i="27"/>
  <c r="DU936" i="27"/>
  <c r="DT936" i="27"/>
  <c r="DS936" i="27"/>
  <c r="DR936" i="27"/>
  <c r="DQ936" i="27"/>
  <c r="DP936" i="27"/>
  <c r="DO936" i="27"/>
  <c r="DN936" i="27"/>
  <c r="DM936" i="27"/>
  <c r="DL936" i="27"/>
  <c r="DK936" i="27"/>
  <c r="DJ936" i="27"/>
  <c r="DI936" i="27"/>
  <c r="DH936" i="27"/>
  <c r="DG936" i="27"/>
  <c r="DF936" i="27"/>
  <c r="DE936" i="27"/>
  <c r="DD936" i="27"/>
  <c r="DC936" i="27"/>
  <c r="DB936" i="27"/>
  <c r="DA936" i="27"/>
  <c r="CZ936" i="27"/>
  <c r="CY936" i="27"/>
  <c r="CX936" i="27"/>
  <c r="CW936" i="27"/>
  <c r="CV936" i="27"/>
  <c r="CU936" i="27"/>
  <c r="CT936" i="27"/>
  <c r="CS936" i="27"/>
  <c r="CR936" i="27"/>
  <c r="CQ936" i="27"/>
  <c r="CP936" i="27"/>
  <c r="CO936" i="27"/>
  <c r="CN936" i="27"/>
  <c r="CM936" i="27"/>
  <c r="CL936" i="27"/>
  <c r="CK936" i="27"/>
  <c r="CJ936" i="27"/>
  <c r="CI936" i="27"/>
  <c r="CH936" i="27"/>
  <c r="CG936" i="27"/>
  <c r="CF936" i="27"/>
  <c r="CE936" i="27"/>
  <c r="CD936" i="27"/>
  <c r="CC936" i="27"/>
  <c r="CB936" i="27"/>
  <c r="CA936" i="27"/>
  <c r="BZ936" i="27"/>
  <c r="BY936" i="27"/>
  <c r="BX936" i="27"/>
  <c r="BW936" i="27"/>
  <c r="BV936" i="27"/>
  <c r="BU936" i="27"/>
  <c r="BT936" i="27"/>
  <c r="BS936" i="27"/>
  <c r="BR936" i="27"/>
  <c r="BQ936" i="27"/>
  <c r="BP936" i="27"/>
  <c r="BO936" i="27"/>
  <c r="BN936" i="27"/>
  <c r="BM936" i="27"/>
  <c r="BL936" i="27"/>
  <c r="BK936" i="27"/>
  <c r="BJ936" i="27"/>
  <c r="BI936" i="27"/>
  <c r="BH936" i="27"/>
  <c r="BG936" i="27"/>
  <c r="BF936" i="27"/>
  <c r="BE936" i="27"/>
  <c r="BD936" i="27"/>
  <c r="BC936" i="27"/>
  <c r="BB936" i="27"/>
  <c r="BA936" i="27"/>
  <c r="AZ936" i="27"/>
  <c r="AY936" i="27"/>
  <c r="AX936" i="27"/>
  <c r="AW936" i="27"/>
  <c r="AV936" i="27"/>
  <c r="AU936" i="27"/>
  <c r="AT936" i="27"/>
  <c r="AS936" i="27"/>
  <c r="AR936" i="27"/>
  <c r="AQ936" i="27"/>
  <c r="AP936" i="27"/>
  <c r="AO936" i="27"/>
  <c r="AN936" i="27"/>
  <c r="AM936" i="27"/>
  <c r="AL936" i="27"/>
  <c r="AK936" i="27"/>
  <c r="AJ936" i="27"/>
  <c r="AI936" i="27"/>
  <c r="AH936" i="27"/>
  <c r="AG936" i="27"/>
  <c r="AF936" i="27"/>
  <c r="AE936" i="27"/>
  <c r="AD936" i="27"/>
  <c r="AC936" i="27"/>
  <c r="AB936" i="27"/>
  <c r="AA936" i="27"/>
  <c r="Z936" i="27"/>
  <c r="Y936" i="27"/>
  <c r="X936" i="27"/>
  <c r="W936" i="27"/>
  <c r="V936" i="27"/>
  <c r="U936" i="27"/>
  <c r="T936" i="27"/>
  <c r="S936" i="27"/>
  <c r="R936" i="27"/>
  <c r="Q936" i="27"/>
  <c r="P936" i="27"/>
  <c r="O936" i="27"/>
  <c r="N936" i="27"/>
  <c r="M936" i="27"/>
  <c r="L936" i="27"/>
  <c r="K936" i="27"/>
  <c r="J936" i="27"/>
  <c r="I936" i="27"/>
  <c r="H936" i="27"/>
  <c r="G936" i="27"/>
  <c r="F936" i="27"/>
  <c r="E936" i="27"/>
  <c r="D936" i="27"/>
  <c r="C936" i="27" s="1"/>
  <c r="A936" i="27"/>
  <c r="EE935" i="27"/>
  <c r="ED935" i="27"/>
  <c r="EC935" i="27"/>
  <c r="EB935" i="27"/>
  <c r="EA935" i="27"/>
  <c r="DZ935" i="27"/>
  <c r="DY935" i="27"/>
  <c r="DX935" i="27"/>
  <c r="DW935" i="27"/>
  <c r="DV935" i="27"/>
  <c r="DU935" i="27"/>
  <c r="DT935" i="27"/>
  <c r="DS935" i="27"/>
  <c r="DR935" i="27"/>
  <c r="DQ935" i="27"/>
  <c r="DP935" i="27"/>
  <c r="DO935" i="27"/>
  <c r="DN935" i="27"/>
  <c r="DM935" i="27"/>
  <c r="DL935" i="27"/>
  <c r="DK935" i="27"/>
  <c r="DJ935" i="27"/>
  <c r="DI935" i="27"/>
  <c r="DH935" i="27"/>
  <c r="DG935" i="27"/>
  <c r="DF935" i="27"/>
  <c r="DE935" i="27"/>
  <c r="DD935" i="27"/>
  <c r="DC935" i="27"/>
  <c r="DB935" i="27"/>
  <c r="DA935" i="27"/>
  <c r="CZ935" i="27"/>
  <c r="CY935" i="27"/>
  <c r="CX935" i="27"/>
  <c r="CW935" i="27"/>
  <c r="CV935" i="27"/>
  <c r="CU935" i="27"/>
  <c r="CT935" i="27"/>
  <c r="CS935" i="27"/>
  <c r="CR935" i="27"/>
  <c r="CQ935" i="27"/>
  <c r="CP935" i="27"/>
  <c r="CO935" i="27"/>
  <c r="CN935" i="27"/>
  <c r="CM935" i="27"/>
  <c r="CL935" i="27"/>
  <c r="CK935" i="27"/>
  <c r="CJ935" i="27"/>
  <c r="CI935" i="27"/>
  <c r="CH935" i="27"/>
  <c r="CG935" i="27"/>
  <c r="CF935" i="27"/>
  <c r="CE935" i="27"/>
  <c r="CD935" i="27"/>
  <c r="CC935" i="27"/>
  <c r="CB935" i="27"/>
  <c r="CA935" i="27"/>
  <c r="BZ935" i="27"/>
  <c r="BY935" i="27"/>
  <c r="BX935" i="27"/>
  <c r="BW935" i="27"/>
  <c r="BV935" i="27"/>
  <c r="BU935" i="27"/>
  <c r="BT935" i="27"/>
  <c r="BS935" i="27"/>
  <c r="BR935" i="27"/>
  <c r="BQ935" i="27"/>
  <c r="BP935" i="27"/>
  <c r="BO935" i="27"/>
  <c r="BN935" i="27"/>
  <c r="BM935" i="27"/>
  <c r="BL935" i="27"/>
  <c r="BK935" i="27"/>
  <c r="BJ935" i="27"/>
  <c r="BI935" i="27"/>
  <c r="BH935" i="27"/>
  <c r="BG935" i="27"/>
  <c r="BF935" i="27"/>
  <c r="BE935" i="27"/>
  <c r="BD935" i="27"/>
  <c r="BC935" i="27"/>
  <c r="BB935" i="27"/>
  <c r="BA935" i="27"/>
  <c r="AZ935" i="27"/>
  <c r="AY935" i="27"/>
  <c r="AX935" i="27"/>
  <c r="AW935" i="27"/>
  <c r="AV935" i="27"/>
  <c r="AU935" i="27"/>
  <c r="AT935" i="27"/>
  <c r="AS935" i="27"/>
  <c r="AR935" i="27"/>
  <c r="AQ935" i="27"/>
  <c r="AP935" i="27"/>
  <c r="AO935" i="27"/>
  <c r="AN935" i="27"/>
  <c r="AM935" i="27"/>
  <c r="AL935" i="27"/>
  <c r="AK935" i="27"/>
  <c r="AJ935" i="27"/>
  <c r="AI935" i="27"/>
  <c r="AH935" i="27"/>
  <c r="AG935" i="27"/>
  <c r="AF935" i="27"/>
  <c r="AE935" i="27"/>
  <c r="AD935" i="27"/>
  <c r="AC935" i="27"/>
  <c r="AB935" i="27"/>
  <c r="AA935" i="27"/>
  <c r="Z935" i="27"/>
  <c r="Y935" i="27"/>
  <c r="X935" i="27"/>
  <c r="W935" i="27"/>
  <c r="V935" i="27"/>
  <c r="U935" i="27"/>
  <c r="T935" i="27"/>
  <c r="S935" i="27"/>
  <c r="R935" i="27"/>
  <c r="Q935" i="27"/>
  <c r="P935" i="27"/>
  <c r="O935" i="27"/>
  <c r="N935" i="27"/>
  <c r="M935" i="27"/>
  <c r="L935" i="27"/>
  <c r="K935" i="27"/>
  <c r="J935" i="27"/>
  <c r="I935" i="27"/>
  <c r="H935" i="27"/>
  <c r="G935" i="27"/>
  <c r="F935" i="27"/>
  <c r="E935" i="27"/>
  <c r="D935" i="27"/>
  <c r="C935" i="27"/>
  <c r="A935" i="27"/>
  <c r="EE934" i="27"/>
  <c r="ED934" i="27"/>
  <c r="EC934" i="27"/>
  <c r="EB934" i="27"/>
  <c r="EA934" i="27"/>
  <c r="DZ934" i="27"/>
  <c r="DY934" i="27"/>
  <c r="DX934" i="27"/>
  <c r="DW934" i="27"/>
  <c r="DV934" i="27"/>
  <c r="DU934" i="27"/>
  <c r="DT934" i="27"/>
  <c r="DS934" i="27"/>
  <c r="DR934" i="27"/>
  <c r="DQ934" i="27"/>
  <c r="DP934" i="27"/>
  <c r="DO934" i="27"/>
  <c r="DN934" i="27"/>
  <c r="DM934" i="27"/>
  <c r="DL934" i="27"/>
  <c r="DK934" i="27"/>
  <c r="DJ934" i="27"/>
  <c r="DI934" i="27"/>
  <c r="DH934" i="27"/>
  <c r="DG934" i="27"/>
  <c r="DF934" i="27"/>
  <c r="DE934" i="27"/>
  <c r="DD934" i="27"/>
  <c r="DC934" i="27"/>
  <c r="DB934" i="27"/>
  <c r="DA934" i="27"/>
  <c r="CZ934" i="27"/>
  <c r="CY934" i="27"/>
  <c r="CX934" i="27"/>
  <c r="CW934" i="27"/>
  <c r="CV934" i="27"/>
  <c r="CU934" i="27"/>
  <c r="CT934" i="27"/>
  <c r="CS934" i="27"/>
  <c r="CR934" i="27"/>
  <c r="CQ934" i="27"/>
  <c r="CP934" i="27"/>
  <c r="CO934" i="27"/>
  <c r="CN934" i="27"/>
  <c r="CM934" i="27"/>
  <c r="CL934" i="27"/>
  <c r="CK934" i="27"/>
  <c r="CJ934" i="27"/>
  <c r="CI934" i="27"/>
  <c r="CH934" i="27"/>
  <c r="CG934" i="27"/>
  <c r="CF934" i="27"/>
  <c r="CE934" i="27"/>
  <c r="CD934" i="27"/>
  <c r="CC934" i="27"/>
  <c r="CB934" i="27"/>
  <c r="CA934" i="27"/>
  <c r="BZ934" i="27"/>
  <c r="BY934" i="27"/>
  <c r="BX934" i="27"/>
  <c r="BW934" i="27"/>
  <c r="BV934" i="27"/>
  <c r="BU934" i="27"/>
  <c r="BT934" i="27"/>
  <c r="BS934" i="27"/>
  <c r="BR934" i="27"/>
  <c r="BQ934" i="27"/>
  <c r="BP934" i="27"/>
  <c r="BO934" i="27"/>
  <c r="BN934" i="27"/>
  <c r="BM934" i="27"/>
  <c r="BL934" i="27"/>
  <c r="BK934" i="27"/>
  <c r="BJ934" i="27"/>
  <c r="BI934" i="27"/>
  <c r="BH934" i="27"/>
  <c r="BG934" i="27"/>
  <c r="BF934" i="27"/>
  <c r="BE934" i="27"/>
  <c r="BD934" i="27"/>
  <c r="BC934" i="27"/>
  <c r="BB934" i="27"/>
  <c r="BA934" i="27"/>
  <c r="AZ934" i="27"/>
  <c r="AY934" i="27"/>
  <c r="AX934" i="27"/>
  <c r="AW934" i="27"/>
  <c r="AV934" i="27"/>
  <c r="AU934" i="27"/>
  <c r="AT934" i="27"/>
  <c r="AS934" i="27"/>
  <c r="AR934" i="27"/>
  <c r="AQ934" i="27"/>
  <c r="AP934" i="27"/>
  <c r="AO934" i="27"/>
  <c r="AN934" i="27"/>
  <c r="AM934" i="27"/>
  <c r="AL934" i="27"/>
  <c r="AK934" i="27"/>
  <c r="AJ934" i="27"/>
  <c r="AI934" i="27"/>
  <c r="AH934" i="27"/>
  <c r="AG934" i="27"/>
  <c r="AF934" i="27"/>
  <c r="AE934" i="27"/>
  <c r="AD934" i="27"/>
  <c r="AC934" i="27"/>
  <c r="AB934" i="27"/>
  <c r="AA934" i="27"/>
  <c r="Z934" i="27"/>
  <c r="Y934" i="27"/>
  <c r="X934" i="27"/>
  <c r="W934" i="27"/>
  <c r="V934" i="27"/>
  <c r="U934" i="27"/>
  <c r="T934" i="27"/>
  <c r="S934" i="27"/>
  <c r="R934" i="27"/>
  <c r="Q934" i="27"/>
  <c r="P934" i="27"/>
  <c r="O934" i="27"/>
  <c r="N934" i="27"/>
  <c r="M934" i="27"/>
  <c r="L934" i="27"/>
  <c r="K934" i="27"/>
  <c r="J934" i="27"/>
  <c r="I934" i="27"/>
  <c r="H934" i="27"/>
  <c r="G934" i="27"/>
  <c r="F934" i="27"/>
  <c r="E934" i="27"/>
  <c r="D934" i="27"/>
  <c r="C934" i="27" s="1"/>
  <c r="A934" i="27"/>
  <c r="EE933" i="27"/>
  <c r="ED933" i="27"/>
  <c r="EC933" i="27"/>
  <c r="EB933" i="27"/>
  <c r="EA933" i="27"/>
  <c r="DZ933" i="27"/>
  <c r="DY933" i="27"/>
  <c r="DX933" i="27"/>
  <c r="DW933" i="27"/>
  <c r="DV933" i="27"/>
  <c r="DU933" i="27"/>
  <c r="DT933" i="27"/>
  <c r="DS933" i="27"/>
  <c r="DR933" i="27"/>
  <c r="DQ933" i="27"/>
  <c r="DP933" i="27"/>
  <c r="DO933" i="27"/>
  <c r="DN933" i="27"/>
  <c r="DM933" i="27"/>
  <c r="DL933" i="27"/>
  <c r="DK933" i="27"/>
  <c r="DJ933" i="27"/>
  <c r="DI933" i="27"/>
  <c r="DH933" i="27"/>
  <c r="DG933" i="27"/>
  <c r="DF933" i="27"/>
  <c r="DE933" i="27"/>
  <c r="DD933" i="27"/>
  <c r="DC933" i="27"/>
  <c r="DB933" i="27"/>
  <c r="DA933" i="27"/>
  <c r="CZ933" i="27"/>
  <c r="CY933" i="27"/>
  <c r="CX933" i="27"/>
  <c r="CW933" i="27"/>
  <c r="CV933" i="27"/>
  <c r="CU933" i="27"/>
  <c r="CT933" i="27"/>
  <c r="CS933" i="27"/>
  <c r="CR933" i="27"/>
  <c r="CQ933" i="27"/>
  <c r="CP933" i="27"/>
  <c r="CO933" i="27"/>
  <c r="CN933" i="27"/>
  <c r="CM933" i="27"/>
  <c r="CL933" i="27"/>
  <c r="CK933" i="27"/>
  <c r="CJ933" i="27"/>
  <c r="CI933" i="27"/>
  <c r="CH933" i="27"/>
  <c r="CG933" i="27"/>
  <c r="CF933" i="27"/>
  <c r="CE933" i="27"/>
  <c r="CD933" i="27"/>
  <c r="CC933" i="27"/>
  <c r="CB933" i="27"/>
  <c r="CA933" i="27"/>
  <c r="BZ933" i="27"/>
  <c r="BY933" i="27"/>
  <c r="BX933" i="27"/>
  <c r="BW933" i="27"/>
  <c r="BV933" i="27"/>
  <c r="BU933" i="27"/>
  <c r="BT933" i="27"/>
  <c r="BS933" i="27"/>
  <c r="BR933" i="27"/>
  <c r="BQ933" i="27"/>
  <c r="BP933" i="27"/>
  <c r="BO933" i="27"/>
  <c r="BN933" i="27"/>
  <c r="BM933" i="27"/>
  <c r="BL933" i="27"/>
  <c r="BK933" i="27"/>
  <c r="BJ933" i="27"/>
  <c r="BI933" i="27"/>
  <c r="BH933" i="27"/>
  <c r="BG933" i="27"/>
  <c r="BF933" i="27"/>
  <c r="BE933" i="27"/>
  <c r="BD933" i="27"/>
  <c r="BC933" i="27"/>
  <c r="BB933" i="27"/>
  <c r="BA933" i="27"/>
  <c r="AZ933" i="27"/>
  <c r="AY933" i="27"/>
  <c r="AX933" i="27"/>
  <c r="AW933" i="27"/>
  <c r="AV933" i="27"/>
  <c r="AU933" i="27"/>
  <c r="AT933" i="27"/>
  <c r="AS933" i="27"/>
  <c r="AR933" i="27"/>
  <c r="AQ933" i="27"/>
  <c r="AP933" i="27"/>
  <c r="AO933" i="27"/>
  <c r="AN933" i="27"/>
  <c r="AM933" i="27"/>
  <c r="AL933" i="27"/>
  <c r="AK933" i="27"/>
  <c r="AJ933" i="27"/>
  <c r="AI933" i="27"/>
  <c r="AH933" i="27"/>
  <c r="AG933" i="27"/>
  <c r="AF933" i="27"/>
  <c r="AE933" i="27"/>
  <c r="AD933" i="27"/>
  <c r="AC933" i="27"/>
  <c r="AB933" i="27"/>
  <c r="AA933" i="27"/>
  <c r="Z933" i="27"/>
  <c r="Y933" i="27"/>
  <c r="X933" i="27"/>
  <c r="W933" i="27"/>
  <c r="V933" i="27"/>
  <c r="U933" i="27"/>
  <c r="T933" i="27"/>
  <c r="S933" i="27"/>
  <c r="R933" i="27"/>
  <c r="Q933" i="27"/>
  <c r="P933" i="27"/>
  <c r="O933" i="27"/>
  <c r="N933" i="27"/>
  <c r="M933" i="27"/>
  <c r="L933" i="27"/>
  <c r="K933" i="27"/>
  <c r="J933" i="27"/>
  <c r="I933" i="27"/>
  <c r="H933" i="27"/>
  <c r="G933" i="27"/>
  <c r="F933" i="27"/>
  <c r="E933" i="27"/>
  <c r="D933" i="27"/>
  <c r="C933" i="27"/>
  <c r="A933" i="27"/>
  <c r="EE932" i="27"/>
  <c r="ED932" i="27"/>
  <c r="EC932" i="27"/>
  <c r="EB932" i="27"/>
  <c r="EA932" i="27"/>
  <c r="DZ932" i="27"/>
  <c r="DY932" i="27"/>
  <c r="DX932" i="27"/>
  <c r="DW932" i="27"/>
  <c r="DV932" i="27"/>
  <c r="DU932" i="27"/>
  <c r="DT932" i="27"/>
  <c r="DS932" i="27"/>
  <c r="DR932" i="27"/>
  <c r="DQ932" i="27"/>
  <c r="DP932" i="27"/>
  <c r="DO932" i="27"/>
  <c r="DN932" i="27"/>
  <c r="DM932" i="27"/>
  <c r="DL932" i="27"/>
  <c r="DK932" i="27"/>
  <c r="DJ932" i="27"/>
  <c r="DI932" i="27"/>
  <c r="DH932" i="27"/>
  <c r="DG932" i="27"/>
  <c r="DF932" i="27"/>
  <c r="DE932" i="27"/>
  <c r="DD932" i="27"/>
  <c r="DC932" i="27"/>
  <c r="DB932" i="27"/>
  <c r="DA932" i="27"/>
  <c r="CZ932" i="27"/>
  <c r="CY932" i="27"/>
  <c r="CX932" i="27"/>
  <c r="CW932" i="27"/>
  <c r="CV932" i="27"/>
  <c r="CU932" i="27"/>
  <c r="CT932" i="27"/>
  <c r="CS932" i="27"/>
  <c r="CR932" i="27"/>
  <c r="CQ932" i="27"/>
  <c r="CP932" i="27"/>
  <c r="CO932" i="27"/>
  <c r="CN932" i="27"/>
  <c r="CM932" i="27"/>
  <c r="CL932" i="27"/>
  <c r="CK932" i="27"/>
  <c r="CJ932" i="27"/>
  <c r="CI932" i="27"/>
  <c r="CH932" i="27"/>
  <c r="CG932" i="27"/>
  <c r="CF932" i="27"/>
  <c r="CE932" i="27"/>
  <c r="CD932" i="27"/>
  <c r="CC932" i="27"/>
  <c r="CB932" i="27"/>
  <c r="CA932" i="27"/>
  <c r="BZ932" i="27"/>
  <c r="BY932" i="27"/>
  <c r="BX932" i="27"/>
  <c r="BW932" i="27"/>
  <c r="BV932" i="27"/>
  <c r="BU932" i="27"/>
  <c r="BT932" i="27"/>
  <c r="BS932" i="27"/>
  <c r="BR932" i="27"/>
  <c r="BQ932" i="27"/>
  <c r="BP932" i="27"/>
  <c r="BO932" i="27"/>
  <c r="BN932" i="27"/>
  <c r="BM932" i="27"/>
  <c r="BL932" i="27"/>
  <c r="BK932" i="27"/>
  <c r="BJ932" i="27"/>
  <c r="BI932" i="27"/>
  <c r="BH932" i="27"/>
  <c r="BG932" i="27"/>
  <c r="BF932" i="27"/>
  <c r="BE932" i="27"/>
  <c r="BD932" i="27"/>
  <c r="BC932" i="27"/>
  <c r="BB932" i="27"/>
  <c r="BA932" i="27"/>
  <c r="AZ932" i="27"/>
  <c r="AY932" i="27"/>
  <c r="AX932" i="27"/>
  <c r="AW932" i="27"/>
  <c r="AV932" i="27"/>
  <c r="AU932" i="27"/>
  <c r="AT932" i="27"/>
  <c r="AS932" i="27"/>
  <c r="AR932" i="27"/>
  <c r="AQ932" i="27"/>
  <c r="AP932" i="27"/>
  <c r="AO932" i="27"/>
  <c r="AN932" i="27"/>
  <c r="AM932" i="27"/>
  <c r="AL932" i="27"/>
  <c r="AK932" i="27"/>
  <c r="AJ932" i="27"/>
  <c r="AI932" i="27"/>
  <c r="AH932" i="27"/>
  <c r="AG932" i="27"/>
  <c r="AF932" i="27"/>
  <c r="AE932" i="27"/>
  <c r="AD932" i="27"/>
  <c r="AC932" i="27"/>
  <c r="AB932" i="27"/>
  <c r="AA932" i="27"/>
  <c r="Z932" i="27"/>
  <c r="Y932" i="27"/>
  <c r="X932" i="27"/>
  <c r="W932" i="27"/>
  <c r="V932" i="27"/>
  <c r="U932" i="27"/>
  <c r="T932" i="27"/>
  <c r="S932" i="27"/>
  <c r="R932" i="27"/>
  <c r="Q932" i="27"/>
  <c r="P932" i="27"/>
  <c r="O932" i="27"/>
  <c r="N932" i="27"/>
  <c r="M932" i="27"/>
  <c r="L932" i="27"/>
  <c r="K932" i="27"/>
  <c r="J932" i="27"/>
  <c r="I932" i="27"/>
  <c r="H932" i="27"/>
  <c r="G932" i="27"/>
  <c r="F932" i="27"/>
  <c r="E932" i="27"/>
  <c r="D932" i="27"/>
  <c r="C932" i="27" s="1"/>
  <c r="A932" i="27"/>
  <c r="EE931" i="27"/>
  <c r="ED931" i="27"/>
  <c r="EC931" i="27"/>
  <c r="EB931" i="27"/>
  <c r="EA931" i="27"/>
  <c r="DZ931" i="27"/>
  <c r="DY931" i="27"/>
  <c r="DX931" i="27"/>
  <c r="DW931" i="27"/>
  <c r="DV931" i="27"/>
  <c r="DU931" i="27"/>
  <c r="DT931" i="27"/>
  <c r="DS931" i="27"/>
  <c r="DR931" i="27"/>
  <c r="DQ931" i="27"/>
  <c r="DP931" i="27"/>
  <c r="DO931" i="27"/>
  <c r="DN931" i="27"/>
  <c r="DM931" i="27"/>
  <c r="DL931" i="27"/>
  <c r="DK931" i="27"/>
  <c r="DJ931" i="27"/>
  <c r="DI931" i="27"/>
  <c r="DH931" i="27"/>
  <c r="DG931" i="27"/>
  <c r="DF931" i="27"/>
  <c r="DE931" i="27"/>
  <c r="DD931" i="27"/>
  <c r="DC931" i="27"/>
  <c r="DB931" i="27"/>
  <c r="DA931" i="27"/>
  <c r="CZ931" i="27"/>
  <c r="CY931" i="27"/>
  <c r="CX931" i="27"/>
  <c r="CW931" i="27"/>
  <c r="CV931" i="27"/>
  <c r="CU931" i="27"/>
  <c r="CT931" i="27"/>
  <c r="CS931" i="27"/>
  <c r="CR931" i="27"/>
  <c r="CQ931" i="27"/>
  <c r="CP931" i="27"/>
  <c r="CO931" i="27"/>
  <c r="CN931" i="27"/>
  <c r="CM931" i="27"/>
  <c r="CL931" i="27"/>
  <c r="CK931" i="27"/>
  <c r="CJ931" i="27"/>
  <c r="CI931" i="27"/>
  <c r="CH931" i="27"/>
  <c r="CG931" i="27"/>
  <c r="CF931" i="27"/>
  <c r="CE931" i="27"/>
  <c r="CD931" i="27"/>
  <c r="CC931" i="27"/>
  <c r="CB931" i="27"/>
  <c r="CA931" i="27"/>
  <c r="BZ931" i="27"/>
  <c r="BY931" i="27"/>
  <c r="BX931" i="27"/>
  <c r="BW931" i="27"/>
  <c r="BV931" i="27"/>
  <c r="BU931" i="27"/>
  <c r="BT931" i="27"/>
  <c r="BS931" i="27"/>
  <c r="BR931" i="27"/>
  <c r="BQ931" i="27"/>
  <c r="BP931" i="27"/>
  <c r="BO931" i="27"/>
  <c r="BN931" i="27"/>
  <c r="BM931" i="27"/>
  <c r="BL931" i="27"/>
  <c r="BK931" i="27"/>
  <c r="BJ931" i="27"/>
  <c r="BI931" i="27"/>
  <c r="BH931" i="27"/>
  <c r="BG931" i="27"/>
  <c r="BF931" i="27"/>
  <c r="BE931" i="27"/>
  <c r="BD931" i="27"/>
  <c r="BC931" i="27"/>
  <c r="BB931" i="27"/>
  <c r="BA931" i="27"/>
  <c r="AZ931" i="27"/>
  <c r="AY931" i="27"/>
  <c r="AX931" i="27"/>
  <c r="AW931" i="27"/>
  <c r="AV931" i="27"/>
  <c r="AU931" i="27"/>
  <c r="AT931" i="27"/>
  <c r="AS931" i="27"/>
  <c r="AR931" i="27"/>
  <c r="AQ931" i="27"/>
  <c r="AP931" i="27"/>
  <c r="AO931" i="27"/>
  <c r="AN931" i="27"/>
  <c r="AM931" i="27"/>
  <c r="AL931" i="27"/>
  <c r="AK931" i="27"/>
  <c r="AJ931" i="27"/>
  <c r="AI931" i="27"/>
  <c r="AH931" i="27"/>
  <c r="AG931" i="27"/>
  <c r="AF931" i="27"/>
  <c r="AE931" i="27"/>
  <c r="AD931" i="27"/>
  <c r="AC931" i="27"/>
  <c r="AB931" i="27"/>
  <c r="AA931" i="27"/>
  <c r="Z931" i="27"/>
  <c r="Y931" i="27"/>
  <c r="X931" i="27"/>
  <c r="W931" i="27"/>
  <c r="V931" i="27"/>
  <c r="U931" i="27"/>
  <c r="T931" i="27"/>
  <c r="S931" i="27"/>
  <c r="R931" i="27"/>
  <c r="Q931" i="27"/>
  <c r="P931" i="27"/>
  <c r="O931" i="27"/>
  <c r="N931" i="27"/>
  <c r="M931" i="27"/>
  <c r="L931" i="27"/>
  <c r="K931" i="27"/>
  <c r="J931" i="27"/>
  <c r="I931" i="27"/>
  <c r="H931" i="27"/>
  <c r="G931" i="27"/>
  <c r="F931" i="27"/>
  <c r="E931" i="27"/>
  <c r="D931" i="27"/>
  <c r="C931" i="27"/>
  <c r="A931" i="27"/>
  <c r="EE930" i="27"/>
  <c r="ED930" i="27"/>
  <c r="EC930" i="27"/>
  <c r="EB930" i="27"/>
  <c r="EA930" i="27"/>
  <c r="DZ930" i="27"/>
  <c r="DY930" i="27"/>
  <c r="DX930" i="27"/>
  <c r="DW930" i="27"/>
  <c r="DV930" i="27"/>
  <c r="DU930" i="27"/>
  <c r="DT930" i="27"/>
  <c r="DS930" i="27"/>
  <c r="DR930" i="27"/>
  <c r="DQ930" i="27"/>
  <c r="DP930" i="27"/>
  <c r="DO930" i="27"/>
  <c r="DN930" i="27"/>
  <c r="DM930" i="27"/>
  <c r="DL930" i="27"/>
  <c r="DK930" i="27"/>
  <c r="DJ930" i="27"/>
  <c r="DI930" i="27"/>
  <c r="DH930" i="27"/>
  <c r="DG930" i="27"/>
  <c r="DF930" i="27"/>
  <c r="DE930" i="27"/>
  <c r="DD930" i="27"/>
  <c r="DC930" i="27"/>
  <c r="DB930" i="27"/>
  <c r="DA930" i="27"/>
  <c r="CZ930" i="27"/>
  <c r="CY930" i="27"/>
  <c r="CX930" i="27"/>
  <c r="CW930" i="27"/>
  <c r="CV930" i="27"/>
  <c r="CU930" i="27"/>
  <c r="CT930" i="27"/>
  <c r="CS930" i="27"/>
  <c r="CR930" i="27"/>
  <c r="CQ930" i="27"/>
  <c r="CP930" i="27"/>
  <c r="CO930" i="27"/>
  <c r="CN930" i="27"/>
  <c r="CM930" i="27"/>
  <c r="CL930" i="27"/>
  <c r="CK930" i="27"/>
  <c r="CJ930" i="27"/>
  <c r="CI930" i="27"/>
  <c r="CH930" i="27"/>
  <c r="CG930" i="27"/>
  <c r="CF930" i="27"/>
  <c r="CE930" i="27"/>
  <c r="CD930" i="27"/>
  <c r="CC930" i="27"/>
  <c r="CB930" i="27"/>
  <c r="CA930" i="27"/>
  <c r="BZ930" i="27"/>
  <c r="BY930" i="27"/>
  <c r="BX930" i="27"/>
  <c r="BW930" i="27"/>
  <c r="BV930" i="27"/>
  <c r="BU930" i="27"/>
  <c r="BT930" i="27"/>
  <c r="BS930" i="27"/>
  <c r="BR930" i="27"/>
  <c r="BQ930" i="27"/>
  <c r="BP930" i="27"/>
  <c r="BO930" i="27"/>
  <c r="BN930" i="27"/>
  <c r="BM930" i="27"/>
  <c r="BL930" i="27"/>
  <c r="BK930" i="27"/>
  <c r="BJ930" i="27"/>
  <c r="BI930" i="27"/>
  <c r="BH930" i="27"/>
  <c r="BG930" i="27"/>
  <c r="BF930" i="27"/>
  <c r="BE930" i="27"/>
  <c r="BD930" i="27"/>
  <c r="BC930" i="27"/>
  <c r="BB930" i="27"/>
  <c r="BA930" i="27"/>
  <c r="BA940" i="27" s="1"/>
  <c r="AZ930" i="27"/>
  <c r="AZ940" i="27" s="1"/>
  <c r="AY930" i="27"/>
  <c r="AY940" i="27" s="1"/>
  <c r="AX930" i="27"/>
  <c r="AX940" i="27" s="1"/>
  <c r="AW930" i="27"/>
  <c r="AW940" i="27" s="1"/>
  <c r="AV930" i="27"/>
  <c r="AV940" i="27" s="1"/>
  <c r="AU930" i="27"/>
  <c r="AU940" i="27" s="1"/>
  <c r="AT930" i="27"/>
  <c r="AT940" i="27" s="1"/>
  <c r="AS930" i="27"/>
  <c r="AS940" i="27" s="1"/>
  <c r="AR930" i="27"/>
  <c r="AR940" i="27" s="1"/>
  <c r="AQ930" i="27"/>
  <c r="AQ940" i="27" s="1"/>
  <c r="AP930" i="27"/>
  <c r="AP940" i="27" s="1"/>
  <c r="AO930" i="27"/>
  <c r="AO940" i="27" s="1"/>
  <c r="AN930" i="27"/>
  <c r="AN940" i="27" s="1"/>
  <c r="AM930" i="27"/>
  <c r="AM940" i="27" s="1"/>
  <c r="AL930" i="27"/>
  <c r="AL940" i="27" s="1"/>
  <c r="AK930" i="27"/>
  <c r="AK940" i="27" s="1"/>
  <c r="AJ930" i="27"/>
  <c r="AJ940" i="27" s="1"/>
  <c r="AI930" i="27"/>
  <c r="AI940" i="27" s="1"/>
  <c r="AH930" i="27"/>
  <c r="AH940" i="27" s="1"/>
  <c r="AG930" i="27"/>
  <c r="AG940" i="27" s="1"/>
  <c r="AF930" i="27"/>
  <c r="AF940" i="27" s="1"/>
  <c r="AE930" i="27"/>
  <c r="AE940" i="27" s="1"/>
  <c r="AD930" i="27"/>
  <c r="AD940" i="27" s="1"/>
  <c r="AC930" i="27"/>
  <c r="AC940" i="27" s="1"/>
  <c r="AB930" i="27"/>
  <c r="AB940" i="27" s="1"/>
  <c r="AA930" i="27"/>
  <c r="AA940" i="27" s="1"/>
  <c r="Z930" i="27"/>
  <c r="Z940" i="27" s="1"/>
  <c r="Y930" i="27"/>
  <c r="Y940" i="27" s="1"/>
  <c r="X930" i="27"/>
  <c r="X940" i="27" s="1"/>
  <c r="W930" i="27"/>
  <c r="W940" i="27" s="1"/>
  <c r="V930" i="27"/>
  <c r="V940" i="27" s="1"/>
  <c r="U930" i="27"/>
  <c r="U940" i="27" s="1"/>
  <c r="T930" i="27"/>
  <c r="T940" i="27" s="1"/>
  <c r="S930" i="27"/>
  <c r="S940" i="27" s="1"/>
  <c r="R930" i="27"/>
  <c r="R940" i="27" s="1"/>
  <c r="Q930" i="27"/>
  <c r="Q940" i="27" s="1"/>
  <c r="P930" i="27"/>
  <c r="P940" i="27" s="1"/>
  <c r="O930" i="27"/>
  <c r="O940" i="27" s="1"/>
  <c r="N930" i="27"/>
  <c r="N940" i="27" s="1"/>
  <c r="M930" i="27"/>
  <c r="M940" i="27" s="1"/>
  <c r="L930" i="27"/>
  <c r="L940" i="27" s="1"/>
  <c r="K930" i="27"/>
  <c r="K940" i="27" s="1"/>
  <c r="J930" i="27"/>
  <c r="J940" i="27" s="1"/>
  <c r="I930" i="27"/>
  <c r="I940" i="27" s="1"/>
  <c r="H930" i="27"/>
  <c r="H940" i="27" s="1"/>
  <c r="G930" i="27"/>
  <c r="G940" i="27" s="1"/>
  <c r="F930" i="27"/>
  <c r="F940" i="27" s="1"/>
  <c r="E930" i="27"/>
  <c r="E940" i="27" s="1"/>
  <c r="D930" i="27"/>
  <c r="D940" i="27" s="1"/>
  <c r="C940" i="27" s="1"/>
  <c r="A930" i="27"/>
  <c r="EE929" i="27"/>
  <c r="EE941" i="27" s="1"/>
  <c r="ED929" i="27"/>
  <c r="ED941" i="27" s="1"/>
  <c r="EC929" i="27"/>
  <c r="EC941" i="27" s="1"/>
  <c r="EB929" i="27"/>
  <c r="EB941" i="27" s="1"/>
  <c r="EA929" i="27"/>
  <c r="EA941" i="27" s="1"/>
  <c r="DZ929" i="27"/>
  <c r="DZ941" i="27" s="1"/>
  <c r="DY929" i="27"/>
  <c r="DY941" i="27" s="1"/>
  <c r="DX929" i="27"/>
  <c r="DX941" i="27" s="1"/>
  <c r="DW929" i="27"/>
  <c r="DW941" i="27" s="1"/>
  <c r="DV929" i="27"/>
  <c r="DV941" i="27" s="1"/>
  <c r="DU929" i="27"/>
  <c r="DU941" i="27" s="1"/>
  <c r="DT929" i="27"/>
  <c r="DT941" i="27" s="1"/>
  <c r="DS929" i="27"/>
  <c r="DS941" i="27" s="1"/>
  <c r="DR929" i="27"/>
  <c r="DR941" i="27" s="1"/>
  <c r="DQ929" i="27"/>
  <c r="DQ941" i="27" s="1"/>
  <c r="DP929" i="27"/>
  <c r="DP941" i="27" s="1"/>
  <c r="DO929" i="27"/>
  <c r="DO941" i="27" s="1"/>
  <c r="DN929" i="27"/>
  <c r="DN941" i="27" s="1"/>
  <c r="DM929" i="27"/>
  <c r="DM941" i="27" s="1"/>
  <c r="DL929" i="27"/>
  <c r="DL941" i="27" s="1"/>
  <c r="DK929" i="27"/>
  <c r="DK941" i="27" s="1"/>
  <c r="DJ929" i="27"/>
  <c r="DJ941" i="27" s="1"/>
  <c r="DI929" i="27"/>
  <c r="DI941" i="27" s="1"/>
  <c r="DH929" i="27"/>
  <c r="DH941" i="27" s="1"/>
  <c r="DG929" i="27"/>
  <c r="DG941" i="27" s="1"/>
  <c r="DF929" i="27"/>
  <c r="DF941" i="27" s="1"/>
  <c r="DE929" i="27"/>
  <c r="DE941" i="27" s="1"/>
  <c r="DD929" i="27"/>
  <c r="DD941" i="27" s="1"/>
  <c r="DC929" i="27"/>
  <c r="DC941" i="27" s="1"/>
  <c r="DB929" i="27"/>
  <c r="DB941" i="27" s="1"/>
  <c r="DA929" i="27"/>
  <c r="DA941" i="27" s="1"/>
  <c r="CZ929" i="27"/>
  <c r="CZ941" i="27" s="1"/>
  <c r="CY929" i="27"/>
  <c r="CY941" i="27" s="1"/>
  <c r="CX929" i="27"/>
  <c r="CX941" i="27" s="1"/>
  <c r="CW929" i="27"/>
  <c r="CW941" i="27" s="1"/>
  <c r="CV929" i="27"/>
  <c r="CV941" i="27" s="1"/>
  <c r="CU929" i="27"/>
  <c r="CU941" i="27" s="1"/>
  <c r="CT929" i="27"/>
  <c r="CT941" i="27" s="1"/>
  <c r="CS929" i="27"/>
  <c r="CS941" i="27" s="1"/>
  <c r="CR929" i="27"/>
  <c r="CR941" i="27" s="1"/>
  <c r="CQ929" i="27"/>
  <c r="CQ941" i="27" s="1"/>
  <c r="CP929" i="27"/>
  <c r="CP941" i="27" s="1"/>
  <c r="CO929" i="27"/>
  <c r="CO941" i="27" s="1"/>
  <c r="CN929" i="27"/>
  <c r="CN941" i="27" s="1"/>
  <c r="CM929" i="27"/>
  <c r="CM941" i="27" s="1"/>
  <c r="CL929" i="27"/>
  <c r="CL941" i="27" s="1"/>
  <c r="CK929" i="27"/>
  <c r="CK941" i="27" s="1"/>
  <c r="CJ929" i="27"/>
  <c r="CJ941" i="27" s="1"/>
  <c r="CI929" i="27"/>
  <c r="CI941" i="27" s="1"/>
  <c r="CH929" i="27"/>
  <c r="CH941" i="27" s="1"/>
  <c r="CG929" i="27"/>
  <c r="CG941" i="27" s="1"/>
  <c r="CF929" i="27"/>
  <c r="CF941" i="27" s="1"/>
  <c r="CE929" i="27"/>
  <c r="CE941" i="27" s="1"/>
  <c r="CD929" i="27"/>
  <c r="CD941" i="27" s="1"/>
  <c r="CC929" i="27"/>
  <c r="CC941" i="27" s="1"/>
  <c r="CB929" i="27"/>
  <c r="CB941" i="27" s="1"/>
  <c r="CA929" i="27"/>
  <c r="CA941" i="27" s="1"/>
  <c r="BZ929" i="27"/>
  <c r="BZ941" i="27" s="1"/>
  <c r="BY929" i="27"/>
  <c r="BY941" i="27" s="1"/>
  <c r="BX929" i="27"/>
  <c r="BX941" i="27" s="1"/>
  <c r="BW929" i="27"/>
  <c r="BW941" i="27" s="1"/>
  <c r="BV929" i="27"/>
  <c r="BV941" i="27" s="1"/>
  <c r="BU929" i="27"/>
  <c r="BU941" i="27" s="1"/>
  <c r="BT929" i="27"/>
  <c r="BT941" i="27" s="1"/>
  <c r="BS929" i="27"/>
  <c r="BS941" i="27" s="1"/>
  <c r="BR929" i="27"/>
  <c r="BR941" i="27" s="1"/>
  <c r="BQ929" i="27"/>
  <c r="BQ941" i="27" s="1"/>
  <c r="BP929" i="27"/>
  <c r="BP941" i="27" s="1"/>
  <c r="BO929" i="27"/>
  <c r="BO941" i="27" s="1"/>
  <c r="BN929" i="27"/>
  <c r="BN941" i="27" s="1"/>
  <c r="BM929" i="27"/>
  <c r="BM941" i="27" s="1"/>
  <c r="BL929" i="27"/>
  <c r="BL941" i="27" s="1"/>
  <c r="BK929" i="27"/>
  <c r="BK941" i="27" s="1"/>
  <c r="BJ929" i="27"/>
  <c r="BJ941" i="27" s="1"/>
  <c r="BI929" i="27"/>
  <c r="BI941" i="27" s="1"/>
  <c r="BH929" i="27"/>
  <c r="BH941" i="27" s="1"/>
  <c r="BG929" i="27"/>
  <c r="BG941" i="27" s="1"/>
  <c r="BF929" i="27"/>
  <c r="BF941" i="27" s="1"/>
  <c r="BE929" i="27"/>
  <c r="BE941" i="27" s="1"/>
  <c r="BD929" i="27"/>
  <c r="BD941" i="27" s="1"/>
  <c r="BC929" i="27"/>
  <c r="BC941" i="27" s="1"/>
  <c r="BB929" i="27"/>
  <c r="BB941" i="27" s="1"/>
  <c r="BA929" i="27"/>
  <c r="BA941" i="27" s="1"/>
  <c r="AZ929" i="27"/>
  <c r="AZ941" i="27" s="1"/>
  <c r="AY929" i="27"/>
  <c r="AY941" i="27" s="1"/>
  <c r="AX929" i="27"/>
  <c r="AX941" i="27" s="1"/>
  <c r="AW929" i="27"/>
  <c r="AW941" i="27" s="1"/>
  <c r="AV929" i="27"/>
  <c r="AV941" i="27" s="1"/>
  <c r="AU929" i="27"/>
  <c r="AU941" i="27" s="1"/>
  <c r="AT929" i="27"/>
  <c r="AT941" i="27" s="1"/>
  <c r="AS929" i="27"/>
  <c r="AS941" i="27" s="1"/>
  <c r="AR929" i="27"/>
  <c r="AR941" i="27" s="1"/>
  <c r="AQ929" i="27"/>
  <c r="AQ941" i="27" s="1"/>
  <c r="AP929" i="27"/>
  <c r="AP941" i="27" s="1"/>
  <c r="AO929" i="27"/>
  <c r="AO941" i="27" s="1"/>
  <c r="AN929" i="27"/>
  <c r="AN941" i="27" s="1"/>
  <c r="AM929" i="27"/>
  <c r="AM941" i="27" s="1"/>
  <c r="AL929" i="27"/>
  <c r="AL941" i="27" s="1"/>
  <c r="AK929" i="27"/>
  <c r="AK941" i="27" s="1"/>
  <c r="AJ929" i="27"/>
  <c r="AJ941" i="27" s="1"/>
  <c r="AI929" i="27"/>
  <c r="AI941" i="27" s="1"/>
  <c r="AH929" i="27"/>
  <c r="AH941" i="27" s="1"/>
  <c r="AG929" i="27"/>
  <c r="AG941" i="27" s="1"/>
  <c r="AF929" i="27"/>
  <c r="AF941" i="27" s="1"/>
  <c r="AE929" i="27"/>
  <c r="AE941" i="27" s="1"/>
  <c r="AD929" i="27"/>
  <c r="AD941" i="27" s="1"/>
  <c r="AC929" i="27"/>
  <c r="AC941" i="27" s="1"/>
  <c r="AB929" i="27"/>
  <c r="AB941" i="27" s="1"/>
  <c r="AA929" i="27"/>
  <c r="AA941" i="27" s="1"/>
  <c r="Z929" i="27"/>
  <c r="Z941" i="27" s="1"/>
  <c r="Y929" i="27"/>
  <c r="Y941" i="27" s="1"/>
  <c r="X929" i="27"/>
  <c r="X941" i="27" s="1"/>
  <c r="W929" i="27"/>
  <c r="W941" i="27" s="1"/>
  <c r="V929" i="27"/>
  <c r="V941" i="27" s="1"/>
  <c r="U929" i="27"/>
  <c r="U941" i="27" s="1"/>
  <c r="T929" i="27"/>
  <c r="T941" i="27" s="1"/>
  <c r="S929" i="27"/>
  <c r="S941" i="27" s="1"/>
  <c r="R929" i="27"/>
  <c r="R941" i="27" s="1"/>
  <c r="Q929" i="27"/>
  <c r="Q941" i="27" s="1"/>
  <c r="P929" i="27"/>
  <c r="P941" i="27" s="1"/>
  <c r="O929" i="27"/>
  <c r="O941" i="27" s="1"/>
  <c r="N929" i="27"/>
  <c r="N941" i="27" s="1"/>
  <c r="M929" i="27"/>
  <c r="M941" i="27" s="1"/>
  <c r="L929" i="27"/>
  <c r="L941" i="27" s="1"/>
  <c r="K929" i="27"/>
  <c r="K941" i="27" s="1"/>
  <c r="J929" i="27"/>
  <c r="J941" i="27" s="1"/>
  <c r="I929" i="27"/>
  <c r="I941" i="27" s="1"/>
  <c r="H929" i="27"/>
  <c r="H941" i="27" s="1"/>
  <c r="G929" i="27"/>
  <c r="G941" i="27" s="1"/>
  <c r="F929" i="27"/>
  <c r="F941" i="27" s="1"/>
  <c r="E929" i="27"/>
  <c r="E941" i="27" s="1"/>
  <c r="D929" i="27"/>
  <c r="D941" i="27" s="1"/>
  <c r="C929" i="27"/>
  <c r="C942" i="27" s="1"/>
  <c r="A929" i="27"/>
  <c r="C928" i="27"/>
  <c r="A928" i="27"/>
  <c r="C927" i="27"/>
  <c r="A927" i="27"/>
  <c r="C926" i="27"/>
  <c r="A926" i="27"/>
  <c r="C925" i="27"/>
  <c r="A925" i="27"/>
  <c r="C924" i="27"/>
  <c r="A924" i="27"/>
  <c r="C923" i="27"/>
  <c r="A923" i="27"/>
  <c r="C922" i="27"/>
  <c r="A922" i="27"/>
  <c r="C921" i="27"/>
  <c r="A921" i="27"/>
  <c r="C920" i="27"/>
  <c r="A920" i="27"/>
  <c r="C919" i="27"/>
  <c r="A919" i="27"/>
  <c r="C918" i="27"/>
  <c r="A918" i="27"/>
  <c r="C917" i="27"/>
  <c r="A917" i="27"/>
  <c r="A916" i="27"/>
  <c r="A915" i="27"/>
  <c r="A914" i="27"/>
  <c r="A913" i="27"/>
  <c r="A912" i="27"/>
  <c r="A911" i="27"/>
  <c r="A910" i="27"/>
  <c r="A909" i="27"/>
  <c r="EE908" i="27"/>
  <c r="ED908" i="27"/>
  <c r="EC908" i="27"/>
  <c r="EB908" i="27"/>
  <c r="EA908" i="27"/>
  <c r="DZ908" i="27"/>
  <c r="DY908" i="27"/>
  <c r="DX908" i="27"/>
  <c r="DW908" i="27"/>
  <c r="DV908" i="27"/>
  <c r="DU908" i="27"/>
  <c r="DT908" i="27"/>
  <c r="DS908" i="27"/>
  <c r="DR908" i="27"/>
  <c r="DQ908" i="27"/>
  <c r="DP908" i="27"/>
  <c r="DO908" i="27"/>
  <c r="DN908" i="27"/>
  <c r="DM908" i="27"/>
  <c r="DL908" i="27"/>
  <c r="DK908" i="27"/>
  <c r="DJ908" i="27"/>
  <c r="DI908" i="27"/>
  <c r="DH908" i="27"/>
  <c r="DG908" i="27"/>
  <c r="DF908" i="27"/>
  <c r="DE908" i="27"/>
  <c r="DD908" i="27"/>
  <c r="DC908" i="27"/>
  <c r="DB908" i="27"/>
  <c r="DA908" i="27"/>
  <c r="CZ908" i="27"/>
  <c r="CY908" i="27"/>
  <c r="CX908" i="27"/>
  <c r="CW908" i="27"/>
  <c r="CV908" i="27"/>
  <c r="CU908" i="27"/>
  <c r="CT908" i="27"/>
  <c r="CS908" i="27"/>
  <c r="CR908" i="27"/>
  <c r="CQ908" i="27"/>
  <c r="CP908" i="27"/>
  <c r="CO908" i="27"/>
  <c r="CN908" i="27"/>
  <c r="CM908" i="27"/>
  <c r="CL908" i="27"/>
  <c r="CK908" i="27"/>
  <c r="CJ908" i="27"/>
  <c r="CI908" i="27"/>
  <c r="CH908" i="27"/>
  <c r="CG908" i="27"/>
  <c r="CF908" i="27"/>
  <c r="CE908" i="27"/>
  <c r="CD908" i="27"/>
  <c r="CC908" i="27"/>
  <c r="CB908" i="27"/>
  <c r="CA908" i="27"/>
  <c r="BZ908" i="27"/>
  <c r="BY908" i="27"/>
  <c r="BX908" i="27"/>
  <c r="BW908" i="27"/>
  <c r="BV908" i="27"/>
  <c r="BU908" i="27"/>
  <c r="BT908" i="27"/>
  <c r="BS908" i="27"/>
  <c r="BR908" i="27"/>
  <c r="BQ908" i="27"/>
  <c r="BP908" i="27"/>
  <c r="BO908" i="27"/>
  <c r="BN908" i="27"/>
  <c r="BM908" i="27"/>
  <c r="BL908" i="27"/>
  <c r="BK908" i="27"/>
  <c r="BJ908" i="27"/>
  <c r="BI908" i="27"/>
  <c r="BH908" i="27"/>
  <c r="BG908" i="27"/>
  <c r="BF908" i="27"/>
  <c r="BE908" i="27"/>
  <c r="BD908" i="27"/>
  <c r="BC908" i="27"/>
  <c r="BB908" i="27"/>
  <c r="A908" i="27"/>
  <c r="EE907" i="27"/>
  <c r="ED907" i="27"/>
  <c r="EC907" i="27"/>
  <c r="EB907" i="27"/>
  <c r="EA907" i="27"/>
  <c r="DZ907" i="27"/>
  <c r="DY907" i="27"/>
  <c r="DX907" i="27"/>
  <c r="DW907" i="27"/>
  <c r="DV907" i="27"/>
  <c r="DU907" i="27"/>
  <c r="DT907" i="27"/>
  <c r="DS907" i="27"/>
  <c r="DR907" i="27"/>
  <c r="DQ907" i="27"/>
  <c r="DP907" i="27"/>
  <c r="DO907" i="27"/>
  <c r="DN907" i="27"/>
  <c r="DM907" i="27"/>
  <c r="DL907" i="27"/>
  <c r="DK907" i="27"/>
  <c r="DJ907" i="27"/>
  <c r="DI907" i="27"/>
  <c r="DH907" i="27"/>
  <c r="DG907" i="27"/>
  <c r="DF907" i="27"/>
  <c r="DE907" i="27"/>
  <c r="DD907" i="27"/>
  <c r="DC907" i="27"/>
  <c r="DB907" i="27"/>
  <c r="DA907" i="27"/>
  <c r="CZ907" i="27"/>
  <c r="CY907" i="27"/>
  <c r="CX907" i="27"/>
  <c r="CW907" i="27"/>
  <c r="CV907" i="27"/>
  <c r="CU907" i="27"/>
  <c r="CT907" i="27"/>
  <c r="CS907" i="27"/>
  <c r="CR907" i="27"/>
  <c r="CQ907" i="27"/>
  <c r="CP907" i="27"/>
  <c r="CO907" i="27"/>
  <c r="CN907" i="27"/>
  <c r="CM907" i="27"/>
  <c r="CL907" i="27"/>
  <c r="CK907" i="27"/>
  <c r="CJ907" i="27"/>
  <c r="CI907" i="27"/>
  <c r="CH907" i="27"/>
  <c r="CG907" i="27"/>
  <c r="CF907" i="27"/>
  <c r="CE907" i="27"/>
  <c r="CD907" i="27"/>
  <c r="CC907" i="27"/>
  <c r="CB907" i="27"/>
  <c r="CA907" i="27"/>
  <c r="BZ907" i="27"/>
  <c r="BY907" i="27"/>
  <c r="BX907" i="27"/>
  <c r="BW907" i="27"/>
  <c r="BV907" i="27"/>
  <c r="BU907" i="27"/>
  <c r="BT907" i="27"/>
  <c r="BS907" i="27"/>
  <c r="BR907" i="27"/>
  <c r="BQ907" i="27"/>
  <c r="BP907" i="27"/>
  <c r="BO907" i="27"/>
  <c r="BN907" i="27"/>
  <c r="BM907" i="27"/>
  <c r="BL907" i="27"/>
  <c r="BK907" i="27"/>
  <c r="BJ907" i="27"/>
  <c r="BI907" i="27"/>
  <c r="BH907" i="27"/>
  <c r="BG907" i="27"/>
  <c r="BF907" i="27"/>
  <c r="BE907" i="27"/>
  <c r="BD907" i="27"/>
  <c r="BC907" i="27"/>
  <c r="BB907" i="27"/>
  <c r="BA907" i="27"/>
  <c r="AZ907" i="27"/>
  <c r="AY907" i="27"/>
  <c r="AX907" i="27"/>
  <c r="AW907" i="27"/>
  <c r="AV907" i="27"/>
  <c r="AU907" i="27"/>
  <c r="AT907" i="27"/>
  <c r="AS907" i="27"/>
  <c r="AR907" i="27"/>
  <c r="AQ907" i="27"/>
  <c r="AP907" i="27"/>
  <c r="AO907" i="27"/>
  <c r="AN907" i="27"/>
  <c r="AM907" i="27"/>
  <c r="AL907" i="27"/>
  <c r="AK907" i="27"/>
  <c r="AJ907" i="27"/>
  <c r="AI907" i="27"/>
  <c r="AH907" i="27"/>
  <c r="AG907" i="27"/>
  <c r="AF907" i="27"/>
  <c r="AE907" i="27"/>
  <c r="AD907" i="27"/>
  <c r="AC907" i="27"/>
  <c r="AB907" i="27"/>
  <c r="AA907" i="27"/>
  <c r="Z907" i="27"/>
  <c r="Y907" i="27"/>
  <c r="X907" i="27"/>
  <c r="W907" i="27"/>
  <c r="V907" i="27"/>
  <c r="U907" i="27"/>
  <c r="T907" i="27"/>
  <c r="S907" i="27"/>
  <c r="R907" i="27"/>
  <c r="Q907" i="27"/>
  <c r="P907" i="27"/>
  <c r="O907" i="27"/>
  <c r="N907" i="27"/>
  <c r="M907" i="27"/>
  <c r="L907" i="27"/>
  <c r="K907" i="27"/>
  <c r="J907" i="27"/>
  <c r="I907" i="27"/>
  <c r="H907" i="27"/>
  <c r="G907" i="27"/>
  <c r="F907" i="27"/>
  <c r="E907" i="27"/>
  <c r="D907" i="27"/>
  <c r="C907" i="27" s="1"/>
  <c r="A907" i="27"/>
  <c r="EE906" i="27"/>
  <c r="ED906" i="27"/>
  <c r="EC906" i="27"/>
  <c r="EB906" i="27"/>
  <c r="EA906" i="27"/>
  <c r="DZ906" i="27"/>
  <c r="DY906" i="27"/>
  <c r="DX906" i="27"/>
  <c r="DW906" i="27"/>
  <c r="DV906" i="27"/>
  <c r="DU906" i="27"/>
  <c r="DT906" i="27"/>
  <c r="DS906" i="27"/>
  <c r="DR906" i="27"/>
  <c r="DQ906" i="27"/>
  <c r="DP906" i="27"/>
  <c r="DO906" i="27"/>
  <c r="DN906" i="27"/>
  <c r="DM906" i="27"/>
  <c r="DL906" i="27"/>
  <c r="DK906" i="27"/>
  <c r="DJ906" i="27"/>
  <c r="DI906" i="27"/>
  <c r="DH906" i="27"/>
  <c r="DG906" i="27"/>
  <c r="DF906" i="27"/>
  <c r="DE906" i="27"/>
  <c r="DD906" i="27"/>
  <c r="DC906" i="27"/>
  <c r="DB906" i="27"/>
  <c r="DA906" i="27"/>
  <c r="CZ906" i="27"/>
  <c r="CY906" i="27"/>
  <c r="CX906" i="27"/>
  <c r="CW906" i="27"/>
  <c r="CV906" i="27"/>
  <c r="CU906" i="27"/>
  <c r="CT906" i="27"/>
  <c r="CS906" i="27"/>
  <c r="CR906" i="27"/>
  <c r="CQ906" i="27"/>
  <c r="CP906" i="27"/>
  <c r="CO906" i="27"/>
  <c r="CN906" i="27"/>
  <c r="CM906" i="27"/>
  <c r="CL906" i="27"/>
  <c r="CK906" i="27"/>
  <c r="CJ906" i="27"/>
  <c r="CI906" i="27"/>
  <c r="CH906" i="27"/>
  <c r="CG906" i="27"/>
  <c r="CF906" i="27"/>
  <c r="CE906" i="27"/>
  <c r="CD906" i="27"/>
  <c r="CC906" i="27"/>
  <c r="CB906" i="27"/>
  <c r="CA906" i="27"/>
  <c r="BZ906" i="27"/>
  <c r="BY906" i="27"/>
  <c r="BX906" i="27"/>
  <c r="BW906" i="27"/>
  <c r="BV906" i="27"/>
  <c r="BU906" i="27"/>
  <c r="BT906" i="27"/>
  <c r="BS906" i="27"/>
  <c r="BR906" i="27"/>
  <c r="BQ906" i="27"/>
  <c r="BP906" i="27"/>
  <c r="BO906" i="27"/>
  <c r="BN906" i="27"/>
  <c r="BM906" i="27"/>
  <c r="BL906" i="27"/>
  <c r="BK906" i="27"/>
  <c r="BJ906" i="27"/>
  <c r="BI906" i="27"/>
  <c r="BH906" i="27"/>
  <c r="BG906" i="27"/>
  <c r="BF906" i="27"/>
  <c r="BE906" i="27"/>
  <c r="BD906" i="27"/>
  <c r="BC906" i="27"/>
  <c r="BB906" i="27"/>
  <c r="BA906" i="27"/>
  <c r="AZ906" i="27"/>
  <c r="AY906" i="27"/>
  <c r="AX906" i="27"/>
  <c r="AW906" i="27"/>
  <c r="AV906" i="27"/>
  <c r="AU906" i="27"/>
  <c r="AT906" i="27"/>
  <c r="AS906" i="27"/>
  <c r="AR906" i="27"/>
  <c r="AQ906" i="27"/>
  <c r="AP906" i="27"/>
  <c r="AO906" i="27"/>
  <c r="AN906" i="27"/>
  <c r="AM906" i="27"/>
  <c r="AL906" i="27"/>
  <c r="AK906" i="27"/>
  <c r="AJ906" i="27"/>
  <c r="AI906" i="27"/>
  <c r="AH906" i="27"/>
  <c r="AG906" i="27"/>
  <c r="AF906" i="27"/>
  <c r="AE906" i="27"/>
  <c r="AD906" i="27"/>
  <c r="AC906" i="27"/>
  <c r="AB906" i="27"/>
  <c r="AA906" i="27"/>
  <c r="Z906" i="27"/>
  <c r="Y906" i="27"/>
  <c r="X906" i="27"/>
  <c r="W906" i="27"/>
  <c r="V906" i="27"/>
  <c r="U906" i="27"/>
  <c r="T906" i="27"/>
  <c r="S906" i="27"/>
  <c r="R906" i="27"/>
  <c r="Q906" i="27"/>
  <c r="P906" i="27"/>
  <c r="O906" i="27"/>
  <c r="N906" i="27"/>
  <c r="M906" i="27"/>
  <c r="L906" i="27"/>
  <c r="K906" i="27"/>
  <c r="J906" i="27"/>
  <c r="I906" i="27"/>
  <c r="H906" i="27"/>
  <c r="G906" i="27"/>
  <c r="F906" i="27"/>
  <c r="E906" i="27"/>
  <c r="D906" i="27"/>
  <c r="C906" i="27"/>
  <c r="A906" i="27"/>
  <c r="EE905" i="27"/>
  <c r="ED905" i="27"/>
  <c r="EC905" i="27"/>
  <c r="EB905" i="27"/>
  <c r="EA905" i="27"/>
  <c r="DZ905" i="27"/>
  <c r="DY905" i="27"/>
  <c r="DX905" i="27"/>
  <c r="DW905" i="27"/>
  <c r="DV905" i="27"/>
  <c r="DU905" i="27"/>
  <c r="DT905" i="27"/>
  <c r="DS905" i="27"/>
  <c r="DR905" i="27"/>
  <c r="DQ905" i="27"/>
  <c r="DP905" i="27"/>
  <c r="DO905" i="27"/>
  <c r="DN905" i="27"/>
  <c r="DM905" i="27"/>
  <c r="DL905" i="27"/>
  <c r="DK905" i="27"/>
  <c r="DJ905" i="27"/>
  <c r="DI905" i="27"/>
  <c r="DH905" i="27"/>
  <c r="DG905" i="27"/>
  <c r="DF905" i="27"/>
  <c r="DE905" i="27"/>
  <c r="DD905" i="27"/>
  <c r="DC905" i="27"/>
  <c r="DB905" i="27"/>
  <c r="DA905" i="27"/>
  <c r="CZ905" i="27"/>
  <c r="CY905" i="27"/>
  <c r="CX905" i="27"/>
  <c r="CW905" i="27"/>
  <c r="CV905" i="27"/>
  <c r="CU905" i="27"/>
  <c r="CT905" i="27"/>
  <c r="CS905" i="27"/>
  <c r="CR905" i="27"/>
  <c r="CQ905" i="27"/>
  <c r="CP905" i="27"/>
  <c r="CO905" i="27"/>
  <c r="CN905" i="27"/>
  <c r="CM905" i="27"/>
  <c r="CL905" i="27"/>
  <c r="CK905" i="27"/>
  <c r="CJ905" i="27"/>
  <c r="CI905" i="27"/>
  <c r="CH905" i="27"/>
  <c r="CG905" i="27"/>
  <c r="CF905" i="27"/>
  <c r="CE905" i="27"/>
  <c r="CD905" i="27"/>
  <c r="CC905" i="27"/>
  <c r="CB905" i="27"/>
  <c r="CA905" i="27"/>
  <c r="BZ905" i="27"/>
  <c r="BY905" i="27"/>
  <c r="BX905" i="27"/>
  <c r="BW905" i="27"/>
  <c r="BV905" i="27"/>
  <c r="BU905" i="27"/>
  <c r="BT905" i="27"/>
  <c r="BS905" i="27"/>
  <c r="BR905" i="27"/>
  <c r="BQ905" i="27"/>
  <c r="BP905" i="27"/>
  <c r="BO905" i="27"/>
  <c r="BN905" i="27"/>
  <c r="BM905" i="27"/>
  <c r="BL905" i="27"/>
  <c r="BK905" i="27"/>
  <c r="BJ905" i="27"/>
  <c r="BI905" i="27"/>
  <c r="BH905" i="27"/>
  <c r="BG905" i="27"/>
  <c r="BF905" i="27"/>
  <c r="BE905" i="27"/>
  <c r="BD905" i="27"/>
  <c r="BC905" i="27"/>
  <c r="BB905" i="27"/>
  <c r="BA905" i="27"/>
  <c r="AZ905" i="27"/>
  <c r="AY905" i="27"/>
  <c r="AX905" i="27"/>
  <c r="AW905" i="27"/>
  <c r="AV905" i="27"/>
  <c r="AU905" i="27"/>
  <c r="AT905" i="27"/>
  <c r="AS905" i="27"/>
  <c r="AR905" i="27"/>
  <c r="AQ905" i="27"/>
  <c r="AP905" i="27"/>
  <c r="AO905" i="27"/>
  <c r="AN905" i="27"/>
  <c r="AM905" i="27"/>
  <c r="AL905" i="27"/>
  <c r="AK905" i="27"/>
  <c r="AJ905" i="27"/>
  <c r="AI905" i="27"/>
  <c r="AH905" i="27"/>
  <c r="AG905" i="27"/>
  <c r="AF905" i="27"/>
  <c r="AE905" i="27"/>
  <c r="AD905" i="27"/>
  <c r="AC905" i="27"/>
  <c r="AB905" i="27"/>
  <c r="AA905" i="27"/>
  <c r="Z905" i="27"/>
  <c r="Y905" i="27"/>
  <c r="X905" i="27"/>
  <c r="W905" i="27"/>
  <c r="V905" i="27"/>
  <c r="U905" i="27"/>
  <c r="T905" i="27"/>
  <c r="S905" i="27"/>
  <c r="R905" i="27"/>
  <c r="Q905" i="27"/>
  <c r="P905" i="27"/>
  <c r="O905" i="27"/>
  <c r="N905" i="27"/>
  <c r="M905" i="27"/>
  <c r="L905" i="27"/>
  <c r="K905" i="27"/>
  <c r="J905" i="27"/>
  <c r="I905" i="27"/>
  <c r="H905" i="27"/>
  <c r="G905" i="27"/>
  <c r="F905" i="27"/>
  <c r="E905" i="27"/>
  <c r="D905" i="27"/>
  <c r="C905" i="27" s="1"/>
  <c r="A905" i="27"/>
  <c r="EE904" i="27"/>
  <c r="ED904" i="27"/>
  <c r="EC904" i="27"/>
  <c r="EB904" i="27"/>
  <c r="EA904" i="27"/>
  <c r="DZ904" i="27"/>
  <c r="DY904" i="27"/>
  <c r="DX904" i="27"/>
  <c r="DW904" i="27"/>
  <c r="DV904" i="27"/>
  <c r="DU904" i="27"/>
  <c r="DT904" i="27"/>
  <c r="DS904" i="27"/>
  <c r="DR904" i="27"/>
  <c r="DQ904" i="27"/>
  <c r="DP904" i="27"/>
  <c r="DO904" i="27"/>
  <c r="DN904" i="27"/>
  <c r="DM904" i="27"/>
  <c r="DL904" i="27"/>
  <c r="DK904" i="27"/>
  <c r="DJ904" i="27"/>
  <c r="DI904" i="27"/>
  <c r="DH904" i="27"/>
  <c r="DG904" i="27"/>
  <c r="DF904" i="27"/>
  <c r="DE904" i="27"/>
  <c r="DD904" i="27"/>
  <c r="DC904" i="27"/>
  <c r="DB904" i="27"/>
  <c r="DA904" i="27"/>
  <c r="CZ904" i="27"/>
  <c r="CY904" i="27"/>
  <c r="CX904" i="27"/>
  <c r="CW904" i="27"/>
  <c r="CV904" i="27"/>
  <c r="CU904" i="27"/>
  <c r="CT904" i="27"/>
  <c r="CS904" i="27"/>
  <c r="CR904" i="27"/>
  <c r="CQ904" i="27"/>
  <c r="CP904" i="27"/>
  <c r="CO904" i="27"/>
  <c r="CN904" i="27"/>
  <c r="CM904" i="27"/>
  <c r="CL904" i="27"/>
  <c r="CK904" i="27"/>
  <c r="CJ904" i="27"/>
  <c r="CI904" i="27"/>
  <c r="CH904" i="27"/>
  <c r="CG904" i="27"/>
  <c r="CF904" i="27"/>
  <c r="CE904" i="27"/>
  <c r="CD904" i="27"/>
  <c r="CC904" i="27"/>
  <c r="CB904" i="27"/>
  <c r="CA904" i="27"/>
  <c r="BZ904" i="27"/>
  <c r="BY904" i="27"/>
  <c r="BX904" i="27"/>
  <c r="BW904" i="27"/>
  <c r="BV904" i="27"/>
  <c r="BU904" i="27"/>
  <c r="BT904" i="27"/>
  <c r="BS904" i="27"/>
  <c r="BR904" i="27"/>
  <c r="BQ904" i="27"/>
  <c r="BP904" i="27"/>
  <c r="BO904" i="27"/>
  <c r="BN904" i="27"/>
  <c r="BM904" i="27"/>
  <c r="BL904" i="27"/>
  <c r="BK904" i="27"/>
  <c r="BJ904" i="27"/>
  <c r="BI904" i="27"/>
  <c r="BH904" i="27"/>
  <c r="BG904" i="27"/>
  <c r="BF904" i="27"/>
  <c r="BE904" i="27"/>
  <c r="BD904" i="27"/>
  <c r="BC904" i="27"/>
  <c r="BB904" i="27"/>
  <c r="BA904" i="27"/>
  <c r="AZ904" i="27"/>
  <c r="AY904" i="27"/>
  <c r="AX904" i="27"/>
  <c r="AW904" i="27"/>
  <c r="AV904" i="27"/>
  <c r="AU904" i="27"/>
  <c r="AT904" i="27"/>
  <c r="AS904" i="27"/>
  <c r="AR904" i="27"/>
  <c r="AQ904" i="27"/>
  <c r="AP904" i="27"/>
  <c r="AO904" i="27"/>
  <c r="AN904" i="27"/>
  <c r="AM904" i="27"/>
  <c r="AL904" i="27"/>
  <c r="AK904" i="27"/>
  <c r="AJ904" i="27"/>
  <c r="AI904" i="27"/>
  <c r="AH904" i="27"/>
  <c r="AG904" i="27"/>
  <c r="AF904" i="27"/>
  <c r="AE904" i="27"/>
  <c r="AD904" i="27"/>
  <c r="AC904" i="27"/>
  <c r="AB904" i="27"/>
  <c r="AA904" i="27"/>
  <c r="Z904" i="27"/>
  <c r="Y904" i="27"/>
  <c r="X904" i="27"/>
  <c r="W904" i="27"/>
  <c r="V904" i="27"/>
  <c r="U904" i="27"/>
  <c r="T904" i="27"/>
  <c r="S904" i="27"/>
  <c r="R904" i="27"/>
  <c r="Q904" i="27"/>
  <c r="P904" i="27"/>
  <c r="O904" i="27"/>
  <c r="N904" i="27"/>
  <c r="M904" i="27"/>
  <c r="L904" i="27"/>
  <c r="K904" i="27"/>
  <c r="J904" i="27"/>
  <c r="I904" i="27"/>
  <c r="H904" i="27"/>
  <c r="G904" i="27"/>
  <c r="F904" i="27"/>
  <c r="E904" i="27"/>
  <c r="D904" i="27"/>
  <c r="C904" i="27"/>
  <c r="A904" i="27"/>
  <c r="EE903" i="27"/>
  <c r="ED903" i="27"/>
  <c r="EC903" i="27"/>
  <c r="EB903" i="27"/>
  <c r="EA903" i="27"/>
  <c r="DZ903" i="27"/>
  <c r="DY903" i="27"/>
  <c r="DX903" i="27"/>
  <c r="DW903" i="27"/>
  <c r="DV903" i="27"/>
  <c r="DU903" i="27"/>
  <c r="DT903" i="27"/>
  <c r="DS903" i="27"/>
  <c r="DR903" i="27"/>
  <c r="DQ903" i="27"/>
  <c r="DP903" i="27"/>
  <c r="DO903" i="27"/>
  <c r="DN903" i="27"/>
  <c r="DM903" i="27"/>
  <c r="DL903" i="27"/>
  <c r="DK903" i="27"/>
  <c r="DJ903" i="27"/>
  <c r="DI903" i="27"/>
  <c r="DH903" i="27"/>
  <c r="DG903" i="27"/>
  <c r="DF903" i="27"/>
  <c r="DE903" i="27"/>
  <c r="DD903" i="27"/>
  <c r="DC903" i="27"/>
  <c r="DB903" i="27"/>
  <c r="DA903" i="27"/>
  <c r="CZ903" i="27"/>
  <c r="CY903" i="27"/>
  <c r="CX903" i="27"/>
  <c r="CW903" i="27"/>
  <c r="CV903" i="27"/>
  <c r="CU903" i="27"/>
  <c r="CT903" i="27"/>
  <c r="CS903" i="27"/>
  <c r="CR903" i="27"/>
  <c r="CQ903" i="27"/>
  <c r="CP903" i="27"/>
  <c r="CO903" i="27"/>
  <c r="CN903" i="27"/>
  <c r="CM903" i="27"/>
  <c r="CL903" i="27"/>
  <c r="CK903" i="27"/>
  <c r="CJ903" i="27"/>
  <c r="CI903" i="27"/>
  <c r="CH903" i="27"/>
  <c r="CG903" i="27"/>
  <c r="CF903" i="27"/>
  <c r="CE903" i="27"/>
  <c r="CD903" i="27"/>
  <c r="CC903" i="27"/>
  <c r="CB903" i="27"/>
  <c r="CA903" i="27"/>
  <c r="BZ903" i="27"/>
  <c r="BY903" i="27"/>
  <c r="BX903" i="27"/>
  <c r="BW903" i="27"/>
  <c r="BV903" i="27"/>
  <c r="BU903" i="27"/>
  <c r="BT903" i="27"/>
  <c r="BS903" i="27"/>
  <c r="BR903" i="27"/>
  <c r="BQ903" i="27"/>
  <c r="BP903" i="27"/>
  <c r="BO903" i="27"/>
  <c r="BN903" i="27"/>
  <c r="BM903" i="27"/>
  <c r="BL903" i="27"/>
  <c r="BK903" i="27"/>
  <c r="BJ903" i="27"/>
  <c r="BI903" i="27"/>
  <c r="BH903" i="27"/>
  <c r="BG903" i="27"/>
  <c r="BF903" i="27"/>
  <c r="BE903" i="27"/>
  <c r="BD903" i="27"/>
  <c r="BC903" i="27"/>
  <c r="BB903" i="27"/>
  <c r="BA903" i="27"/>
  <c r="AZ903" i="27"/>
  <c r="AY903" i="27"/>
  <c r="AX903" i="27"/>
  <c r="AW903" i="27"/>
  <c r="AV903" i="27"/>
  <c r="AU903" i="27"/>
  <c r="AT903" i="27"/>
  <c r="AS903" i="27"/>
  <c r="AR903" i="27"/>
  <c r="AQ903" i="27"/>
  <c r="AP903" i="27"/>
  <c r="AO903" i="27"/>
  <c r="AN903" i="27"/>
  <c r="AM903" i="27"/>
  <c r="AL903" i="27"/>
  <c r="AK903" i="27"/>
  <c r="AJ903" i="27"/>
  <c r="AI903" i="27"/>
  <c r="AH903" i="27"/>
  <c r="AG903" i="27"/>
  <c r="AF903" i="27"/>
  <c r="AE903" i="27"/>
  <c r="AD903" i="27"/>
  <c r="AC903" i="27"/>
  <c r="AB903" i="27"/>
  <c r="AA903" i="27"/>
  <c r="Z903" i="27"/>
  <c r="Y903" i="27"/>
  <c r="X903" i="27"/>
  <c r="W903" i="27"/>
  <c r="V903" i="27"/>
  <c r="U903" i="27"/>
  <c r="T903" i="27"/>
  <c r="S903" i="27"/>
  <c r="R903" i="27"/>
  <c r="Q903" i="27"/>
  <c r="P903" i="27"/>
  <c r="O903" i="27"/>
  <c r="N903" i="27"/>
  <c r="M903" i="27"/>
  <c r="L903" i="27"/>
  <c r="K903" i="27"/>
  <c r="J903" i="27"/>
  <c r="I903" i="27"/>
  <c r="H903" i="27"/>
  <c r="G903" i="27"/>
  <c r="F903" i="27"/>
  <c r="E903" i="27"/>
  <c r="D903" i="27"/>
  <c r="C903" i="27" s="1"/>
  <c r="A903" i="27"/>
  <c r="EE902" i="27"/>
  <c r="ED902" i="27"/>
  <c r="EC902" i="27"/>
  <c r="EB902" i="27"/>
  <c r="EA902" i="27"/>
  <c r="DZ902" i="27"/>
  <c r="DY902" i="27"/>
  <c r="DX902" i="27"/>
  <c r="DW902" i="27"/>
  <c r="DV902" i="27"/>
  <c r="DU902" i="27"/>
  <c r="DT902" i="27"/>
  <c r="DS902" i="27"/>
  <c r="DR902" i="27"/>
  <c r="DQ902" i="27"/>
  <c r="DP902" i="27"/>
  <c r="DO902" i="27"/>
  <c r="DN902" i="27"/>
  <c r="DM902" i="27"/>
  <c r="DL902" i="27"/>
  <c r="DK902" i="27"/>
  <c r="DJ902" i="27"/>
  <c r="DI902" i="27"/>
  <c r="DH902" i="27"/>
  <c r="DG902" i="27"/>
  <c r="DF902" i="27"/>
  <c r="DE902" i="27"/>
  <c r="DD902" i="27"/>
  <c r="DC902" i="27"/>
  <c r="DB902" i="27"/>
  <c r="DA902" i="27"/>
  <c r="CZ902" i="27"/>
  <c r="CY902" i="27"/>
  <c r="CX902" i="27"/>
  <c r="CW902" i="27"/>
  <c r="CV902" i="27"/>
  <c r="CU902" i="27"/>
  <c r="CT902" i="27"/>
  <c r="CS902" i="27"/>
  <c r="CR902" i="27"/>
  <c r="CQ902" i="27"/>
  <c r="CP902" i="27"/>
  <c r="CO902" i="27"/>
  <c r="CN902" i="27"/>
  <c r="CM902" i="27"/>
  <c r="CL902" i="27"/>
  <c r="CK902" i="27"/>
  <c r="CJ902" i="27"/>
  <c r="CI902" i="27"/>
  <c r="CH902" i="27"/>
  <c r="CG902" i="27"/>
  <c r="CF902" i="27"/>
  <c r="CE902" i="27"/>
  <c r="CD902" i="27"/>
  <c r="CC902" i="27"/>
  <c r="CB902" i="27"/>
  <c r="CA902" i="27"/>
  <c r="BZ902" i="27"/>
  <c r="BY902" i="27"/>
  <c r="BX902" i="27"/>
  <c r="BW902" i="27"/>
  <c r="BV902" i="27"/>
  <c r="BU902" i="27"/>
  <c r="BT902" i="27"/>
  <c r="BS902" i="27"/>
  <c r="BR902" i="27"/>
  <c r="BQ902" i="27"/>
  <c r="BP902" i="27"/>
  <c r="BO902" i="27"/>
  <c r="BN902" i="27"/>
  <c r="BM902" i="27"/>
  <c r="BL902" i="27"/>
  <c r="BK902" i="27"/>
  <c r="BJ902" i="27"/>
  <c r="BI902" i="27"/>
  <c r="BH902" i="27"/>
  <c r="BG902" i="27"/>
  <c r="BF902" i="27"/>
  <c r="BE902" i="27"/>
  <c r="BD902" i="27"/>
  <c r="BC902" i="27"/>
  <c r="BB902" i="27"/>
  <c r="BA902" i="27"/>
  <c r="AZ902" i="27"/>
  <c r="AY902" i="27"/>
  <c r="AX902" i="27"/>
  <c r="AW902" i="27"/>
  <c r="AV902" i="27"/>
  <c r="AU902" i="27"/>
  <c r="AT902" i="27"/>
  <c r="AS902" i="27"/>
  <c r="AR902" i="27"/>
  <c r="AQ902" i="27"/>
  <c r="AP902" i="27"/>
  <c r="AO902" i="27"/>
  <c r="AN902" i="27"/>
  <c r="AM902" i="27"/>
  <c r="AL902" i="27"/>
  <c r="AK902" i="27"/>
  <c r="AJ902" i="27"/>
  <c r="AI902" i="27"/>
  <c r="AH902" i="27"/>
  <c r="AG902" i="27"/>
  <c r="AF902" i="27"/>
  <c r="AE902" i="27"/>
  <c r="AD902" i="27"/>
  <c r="AC902" i="27"/>
  <c r="AB902" i="27"/>
  <c r="AA902" i="27"/>
  <c r="Z902" i="27"/>
  <c r="Y902" i="27"/>
  <c r="X902" i="27"/>
  <c r="W902" i="27"/>
  <c r="V902" i="27"/>
  <c r="U902" i="27"/>
  <c r="T902" i="27"/>
  <c r="S902" i="27"/>
  <c r="R902" i="27"/>
  <c r="Q902" i="27"/>
  <c r="P902" i="27"/>
  <c r="O902" i="27"/>
  <c r="N902" i="27"/>
  <c r="M902" i="27"/>
  <c r="L902" i="27"/>
  <c r="K902" i="27"/>
  <c r="J902" i="27"/>
  <c r="I902" i="27"/>
  <c r="H902" i="27"/>
  <c r="G902" i="27"/>
  <c r="F902" i="27"/>
  <c r="E902" i="27"/>
  <c r="D902" i="27"/>
  <c r="C902" i="27"/>
  <c r="A902" i="27"/>
  <c r="EE901" i="27"/>
  <c r="ED901" i="27"/>
  <c r="EC901" i="27"/>
  <c r="EB901" i="27"/>
  <c r="EA901" i="27"/>
  <c r="DZ901" i="27"/>
  <c r="DY901" i="27"/>
  <c r="DX901" i="27"/>
  <c r="DW901" i="27"/>
  <c r="DV901" i="27"/>
  <c r="DU901" i="27"/>
  <c r="DT901" i="27"/>
  <c r="DS901" i="27"/>
  <c r="DR901" i="27"/>
  <c r="DQ901" i="27"/>
  <c r="DP901" i="27"/>
  <c r="DO901" i="27"/>
  <c r="DN901" i="27"/>
  <c r="DM901" i="27"/>
  <c r="DL901" i="27"/>
  <c r="DK901" i="27"/>
  <c r="DJ901" i="27"/>
  <c r="DI901" i="27"/>
  <c r="DH901" i="27"/>
  <c r="DG901" i="27"/>
  <c r="DF901" i="27"/>
  <c r="DE901" i="27"/>
  <c r="DD901" i="27"/>
  <c r="DC901" i="27"/>
  <c r="DB901" i="27"/>
  <c r="DA901" i="27"/>
  <c r="CZ901" i="27"/>
  <c r="CY901" i="27"/>
  <c r="CX901" i="27"/>
  <c r="CW901" i="27"/>
  <c r="CV901" i="27"/>
  <c r="CU901" i="27"/>
  <c r="CT901" i="27"/>
  <c r="CS901" i="27"/>
  <c r="CR901" i="27"/>
  <c r="CQ901" i="27"/>
  <c r="CP901" i="27"/>
  <c r="CO901" i="27"/>
  <c r="CN901" i="27"/>
  <c r="CM901" i="27"/>
  <c r="CL901" i="27"/>
  <c r="CK901" i="27"/>
  <c r="CJ901" i="27"/>
  <c r="CI901" i="27"/>
  <c r="CH901" i="27"/>
  <c r="CG901" i="27"/>
  <c r="CF901" i="27"/>
  <c r="CE901" i="27"/>
  <c r="CD901" i="27"/>
  <c r="CC901" i="27"/>
  <c r="CB901" i="27"/>
  <c r="CA901" i="27"/>
  <c r="BZ901" i="27"/>
  <c r="BY901" i="27"/>
  <c r="BX901" i="27"/>
  <c r="BW901" i="27"/>
  <c r="BV901" i="27"/>
  <c r="BU901" i="27"/>
  <c r="BT901" i="27"/>
  <c r="BS901" i="27"/>
  <c r="BR901" i="27"/>
  <c r="BQ901" i="27"/>
  <c r="BP901" i="27"/>
  <c r="BO901" i="27"/>
  <c r="BN901" i="27"/>
  <c r="BM901" i="27"/>
  <c r="BL901" i="27"/>
  <c r="BK901" i="27"/>
  <c r="BJ901" i="27"/>
  <c r="BI901" i="27"/>
  <c r="BH901" i="27"/>
  <c r="BG901" i="27"/>
  <c r="BF901" i="27"/>
  <c r="BE901" i="27"/>
  <c r="BD901" i="27"/>
  <c r="BC901" i="27"/>
  <c r="BB901" i="27"/>
  <c r="BA901" i="27"/>
  <c r="AZ901" i="27"/>
  <c r="AY901" i="27"/>
  <c r="AX901" i="27"/>
  <c r="AW901" i="27"/>
  <c r="AV901" i="27"/>
  <c r="AU901" i="27"/>
  <c r="AT901" i="27"/>
  <c r="AS901" i="27"/>
  <c r="AR901" i="27"/>
  <c r="AQ901" i="27"/>
  <c r="AP901" i="27"/>
  <c r="AO901" i="27"/>
  <c r="AN901" i="27"/>
  <c r="AM901" i="27"/>
  <c r="AL901" i="27"/>
  <c r="AK901" i="27"/>
  <c r="AJ901" i="27"/>
  <c r="AI901" i="27"/>
  <c r="AH901" i="27"/>
  <c r="AG901" i="27"/>
  <c r="AF901" i="27"/>
  <c r="AE901" i="27"/>
  <c r="AD901" i="27"/>
  <c r="AC901" i="27"/>
  <c r="AB901" i="27"/>
  <c r="AA901" i="27"/>
  <c r="Z901" i="27"/>
  <c r="Y901" i="27"/>
  <c r="X901" i="27"/>
  <c r="W901" i="27"/>
  <c r="V901" i="27"/>
  <c r="U901" i="27"/>
  <c r="T901" i="27"/>
  <c r="S901" i="27"/>
  <c r="R901" i="27"/>
  <c r="Q901" i="27"/>
  <c r="P901" i="27"/>
  <c r="O901" i="27"/>
  <c r="N901" i="27"/>
  <c r="M901" i="27"/>
  <c r="L901" i="27"/>
  <c r="K901" i="27"/>
  <c r="J901" i="27"/>
  <c r="I901" i="27"/>
  <c r="H901" i="27"/>
  <c r="G901" i="27"/>
  <c r="F901" i="27"/>
  <c r="E901" i="27"/>
  <c r="D901" i="27"/>
  <c r="C901" i="27" s="1"/>
  <c r="A901" i="27"/>
  <c r="EE900" i="27"/>
  <c r="ED900" i="27"/>
  <c r="EC900" i="27"/>
  <c r="EB900" i="27"/>
  <c r="EA900" i="27"/>
  <c r="DZ900" i="27"/>
  <c r="DY900" i="27"/>
  <c r="DX900" i="27"/>
  <c r="DW900" i="27"/>
  <c r="DV900" i="27"/>
  <c r="DU900" i="27"/>
  <c r="DT900" i="27"/>
  <c r="DS900" i="27"/>
  <c r="DR900" i="27"/>
  <c r="DQ900" i="27"/>
  <c r="DP900" i="27"/>
  <c r="DO900" i="27"/>
  <c r="DN900" i="27"/>
  <c r="DM900" i="27"/>
  <c r="DL900" i="27"/>
  <c r="DK900" i="27"/>
  <c r="DJ900" i="27"/>
  <c r="DI900" i="27"/>
  <c r="DH900" i="27"/>
  <c r="DG900" i="27"/>
  <c r="DF900" i="27"/>
  <c r="DE900" i="27"/>
  <c r="DD900" i="27"/>
  <c r="DC900" i="27"/>
  <c r="DB900" i="27"/>
  <c r="DA900" i="27"/>
  <c r="CZ900" i="27"/>
  <c r="CY900" i="27"/>
  <c r="CX900" i="27"/>
  <c r="CW900" i="27"/>
  <c r="CV900" i="27"/>
  <c r="CU900" i="27"/>
  <c r="CT900" i="27"/>
  <c r="CS900" i="27"/>
  <c r="CR900" i="27"/>
  <c r="CQ900" i="27"/>
  <c r="CP900" i="27"/>
  <c r="CO900" i="27"/>
  <c r="CN900" i="27"/>
  <c r="CM900" i="27"/>
  <c r="CL900" i="27"/>
  <c r="CK900" i="27"/>
  <c r="CJ900" i="27"/>
  <c r="CI900" i="27"/>
  <c r="CH900" i="27"/>
  <c r="CG900" i="27"/>
  <c r="CF900" i="27"/>
  <c r="CE900" i="27"/>
  <c r="CD900" i="27"/>
  <c r="CC900" i="27"/>
  <c r="CB900" i="27"/>
  <c r="CA900" i="27"/>
  <c r="BZ900" i="27"/>
  <c r="BY900" i="27"/>
  <c r="BX900" i="27"/>
  <c r="BW900" i="27"/>
  <c r="BV900" i="27"/>
  <c r="BU900" i="27"/>
  <c r="BT900" i="27"/>
  <c r="BS900" i="27"/>
  <c r="BR900" i="27"/>
  <c r="BQ900" i="27"/>
  <c r="BP900" i="27"/>
  <c r="BO900" i="27"/>
  <c r="BN900" i="27"/>
  <c r="BM900" i="27"/>
  <c r="BL900" i="27"/>
  <c r="BK900" i="27"/>
  <c r="BJ900" i="27"/>
  <c r="BI900" i="27"/>
  <c r="BH900" i="27"/>
  <c r="BG900" i="27"/>
  <c r="BF900" i="27"/>
  <c r="BE900" i="27"/>
  <c r="BD900" i="27"/>
  <c r="BC900" i="27"/>
  <c r="BB900" i="27"/>
  <c r="BA900" i="27"/>
  <c r="AZ900" i="27"/>
  <c r="AY900" i="27"/>
  <c r="AX900" i="27"/>
  <c r="AW900" i="27"/>
  <c r="AV900" i="27"/>
  <c r="AU900" i="27"/>
  <c r="AT900" i="27"/>
  <c r="AS900" i="27"/>
  <c r="AR900" i="27"/>
  <c r="AQ900" i="27"/>
  <c r="AP900" i="27"/>
  <c r="AO900" i="27"/>
  <c r="AN900" i="27"/>
  <c r="AM900" i="27"/>
  <c r="AL900" i="27"/>
  <c r="AK900" i="27"/>
  <c r="AJ900" i="27"/>
  <c r="AI900" i="27"/>
  <c r="AH900" i="27"/>
  <c r="AG900" i="27"/>
  <c r="AF900" i="27"/>
  <c r="AE900" i="27"/>
  <c r="AD900" i="27"/>
  <c r="AC900" i="27"/>
  <c r="AB900" i="27"/>
  <c r="AA900" i="27"/>
  <c r="Z900" i="27"/>
  <c r="Y900" i="27"/>
  <c r="X900" i="27"/>
  <c r="W900" i="27"/>
  <c r="V900" i="27"/>
  <c r="U900" i="27"/>
  <c r="T900" i="27"/>
  <c r="S900" i="27"/>
  <c r="R900" i="27"/>
  <c r="Q900" i="27"/>
  <c r="P900" i="27"/>
  <c r="O900" i="27"/>
  <c r="N900" i="27"/>
  <c r="M900" i="27"/>
  <c r="L900" i="27"/>
  <c r="K900" i="27"/>
  <c r="J900" i="27"/>
  <c r="I900" i="27"/>
  <c r="H900" i="27"/>
  <c r="G900" i="27"/>
  <c r="F900" i="27"/>
  <c r="E900" i="27"/>
  <c r="D900" i="27"/>
  <c r="C900" i="27"/>
  <c r="A900" i="27"/>
  <c r="EE899" i="27"/>
  <c r="ED899" i="27"/>
  <c r="EC899" i="27"/>
  <c r="EB899" i="27"/>
  <c r="EA899" i="27"/>
  <c r="DZ899" i="27"/>
  <c r="DY899" i="27"/>
  <c r="DX899" i="27"/>
  <c r="DW899" i="27"/>
  <c r="DV899" i="27"/>
  <c r="DU899" i="27"/>
  <c r="DT899" i="27"/>
  <c r="DS899" i="27"/>
  <c r="DR899" i="27"/>
  <c r="DQ899" i="27"/>
  <c r="DP899" i="27"/>
  <c r="DO899" i="27"/>
  <c r="DN899" i="27"/>
  <c r="DM899" i="27"/>
  <c r="DL899" i="27"/>
  <c r="DK899" i="27"/>
  <c r="DJ899" i="27"/>
  <c r="DI899" i="27"/>
  <c r="DH899" i="27"/>
  <c r="DG899" i="27"/>
  <c r="DF899" i="27"/>
  <c r="DE899" i="27"/>
  <c r="DD899" i="27"/>
  <c r="DC899" i="27"/>
  <c r="DB899" i="27"/>
  <c r="DA899" i="27"/>
  <c r="CZ899" i="27"/>
  <c r="CY899" i="27"/>
  <c r="CX899" i="27"/>
  <c r="CW899" i="27"/>
  <c r="CV899" i="27"/>
  <c r="CU899" i="27"/>
  <c r="CT899" i="27"/>
  <c r="CS899" i="27"/>
  <c r="CR899" i="27"/>
  <c r="CQ899" i="27"/>
  <c r="CP899" i="27"/>
  <c r="CO899" i="27"/>
  <c r="CN899" i="27"/>
  <c r="CM899" i="27"/>
  <c r="CL899" i="27"/>
  <c r="CK899" i="27"/>
  <c r="CJ899" i="27"/>
  <c r="CI899" i="27"/>
  <c r="CH899" i="27"/>
  <c r="CG899" i="27"/>
  <c r="CF899" i="27"/>
  <c r="CE899" i="27"/>
  <c r="CD899" i="27"/>
  <c r="CC899" i="27"/>
  <c r="CB899" i="27"/>
  <c r="CA899" i="27"/>
  <c r="BZ899" i="27"/>
  <c r="BY899" i="27"/>
  <c r="BX899" i="27"/>
  <c r="BW899" i="27"/>
  <c r="BV899" i="27"/>
  <c r="BU899" i="27"/>
  <c r="BT899" i="27"/>
  <c r="BS899" i="27"/>
  <c r="BR899" i="27"/>
  <c r="BQ899" i="27"/>
  <c r="BP899" i="27"/>
  <c r="BO899" i="27"/>
  <c r="BN899" i="27"/>
  <c r="BM899" i="27"/>
  <c r="BL899" i="27"/>
  <c r="BK899" i="27"/>
  <c r="BJ899" i="27"/>
  <c r="BI899" i="27"/>
  <c r="BH899" i="27"/>
  <c r="BG899" i="27"/>
  <c r="BF899" i="27"/>
  <c r="BE899" i="27"/>
  <c r="BD899" i="27"/>
  <c r="BC899" i="27"/>
  <c r="BB899" i="27"/>
  <c r="BA899" i="27"/>
  <c r="AZ899" i="27"/>
  <c r="AY899" i="27"/>
  <c r="AX899" i="27"/>
  <c r="AW899" i="27"/>
  <c r="AV899" i="27"/>
  <c r="AU899" i="27"/>
  <c r="AT899" i="27"/>
  <c r="AS899" i="27"/>
  <c r="AR899" i="27"/>
  <c r="AQ899" i="27"/>
  <c r="AP899" i="27"/>
  <c r="AO899" i="27"/>
  <c r="AN899" i="27"/>
  <c r="AM899" i="27"/>
  <c r="AL899" i="27"/>
  <c r="AK899" i="27"/>
  <c r="AJ899" i="27"/>
  <c r="AI899" i="27"/>
  <c r="AH899" i="27"/>
  <c r="AG899" i="27"/>
  <c r="AF899" i="27"/>
  <c r="AE899" i="27"/>
  <c r="AD899" i="27"/>
  <c r="AC899" i="27"/>
  <c r="AB899" i="27"/>
  <c r="AA899" i="27"/>
  <c r="Z899" i="27"/>
  <c r="Y899" i="27"/>
  <c r="X899" i="27"/>
  <c r="W899" i="27"/>
  <c r="V899" i="27"/>
  <c r="U899" i="27"/>
  <c r="T899" i="27"/>
  <c r="S899" i="27"/>
  <c r="R899" i="27"/>
  <c r="Q899" i="27"/>
  <c r="P899" i="27"/>
  <c r="O899" i="27"/>
  <c r="N899" i="27"/>
  <c r="M899" i="27"/>
  <c r="L899" i="27"/>
  <c r="K899" i="27"/>
  <c r="J899" i="27"/>
  <c r="I899" i="27"/>
  <c r="H899" i="27"/>
  <c r="G899" i="27"/>
  <c r="F899" i="27"/>
  <c r="E899" i="27"/>
  <c r="D899" i="27"/>
  <c r="C899" i="27" s="1"/>
  <c r="A899" i="27"/>
  <c r="EE898" i="27"/>
  <c r="ED898" i="27"/>
  <c r="EC898" i="27"/>
  <c r="EB898" i="27"/>
  <c r="EA898" i="27"/>
  <c r="DZ898" i="27"/>
  <c r="DY898" i="27"/>
  <c r="DX898" i="27"/>
  <c r="DW898" i="27"/>
  <c r="DV898" i="27"/>
  <c r="DU898" i="27"/>
  <c r="DT898" i="27"/>
  <c r="DS898" i="27"/>
  <c r="DR898" i="27"/>
  <c r="DQ898" i="27"/>
  <c r="DP898" i="27"/>
  <c r="DO898" i="27"/>
  <c r="DN898" i="27"/>
  <c r="DM898" i="27"/>
  <c r="DL898" i="27"/>
  <c r="DK898" i="27"/>
  <c r="DJ898" i="27"/>
  <c r="DI898" i="27"/>
  <c r="DH898" i="27"/>
  <c r="DG898" i="27"/>
  <c r="DF898" i="27"/>
  <c r="DE898" i="27"/>
  <c r="DD898" i="27"/>
  <c r="DC898" i="27"/>
  <c r="DB898" i="27"/>
  <c r="DA898" i="27"/>
  <c r="CZ898" i="27"/>
  <c r="CY898" i="27"/>
  <c r="CX898" i="27"/>
  <c r="CW898" i="27"/>
  <c r="CV898" i="27"/>
  <c r="CU898" i="27"/>
  <c r="CT898" i="27"/>
  <c r="CS898" i="27"/>
  <c r="CR898" i="27"/>
  <c r="CQ898" i="27"/>
  <c r="CP898" i="27"/>
  <c r="CO898" i="27"/>
  <c r="CN898" i="27"/>
  <c r="CM898" i="27"/>
  <c r="CL898" i="27"/>
  <c r="CK898" i="27"/>
  <c r="CJ898" i="27"/>
  <c r="CI898" i="27"/>
  <c r="CH898" i="27"/>
  <c r="CG898" i="27"/>
  <c r="CF898" i="27"/>
  <c r="CE898" i="27"/>
  <c r="CD898" i="27"/>
  <c r="CC898" i="27"/>
  <c r="CB898" i="27"/>
  <c r="CA898" i="27"/>
  <c r="BZ898" i="27"/>
  <c r="BY898" i="27"/>
  <c r="BX898" i="27"/>
  <c r="BW898" i="27"/>
  <c r="BV898" i="27"/>
  <c r="BU898" i="27"/>
  <c r="BT898" i="27"/>
  <c r="BS898" i="27"/>
  <c r="BR898" i="27"/>
  <c r="BQ898" i="27"/>
  <c r="BP898" i="27"/>
  <c r="BO898" i="27"/>
  <c r="BN898" i="27"/>
  <c r="BM898" i="27"/>
  <c r="BL898" i="27"/>
  <c r="BK898" i="27"/>
  <c r="BJ898" i="27"/>
  <c r="BI898" i="27"/>
  <c r="BH898" i="27"/>
  <c r="BG898" i="27"/>
  <c r="BF898" i="27"/>
  <c r="BE898" i="27"/>
  <c r="BD898" i="27"/>
  <c r="BC898" i="27"/>
  <c r="BB898" i="27"/>
  <c r="BA898" i="27"/>
  <c r="BA908" i="27" s="1"/>
  <c r="AZ898" i="27"/>
  <c r="AZ908" i="27" s="1"/>
  <c r="AY898" i="27"/>
  <c r="AY908" i="27" s="1"/>
  <c r="AX898" i="27"/>
  <c r="AX908" i="27" s="1"/>
  <c r="AW898" i="27"/>
  <c r="AW908" i="27" s="1"/>
  <c r="AV898" i="27"/>
  <c r="AV908" i="27" s="1"/>
  <c r="AU898" i="27"/>
  <c r="AU908" i="27" s="1"/>
  <c r="AT898" i="27"/>
  <c r="AT908" i="27" s="1"/>
  <c r="AS898" i="27"/>
  <c r="AS908" i="27" s="1"/>
  <c r="AR898" i="27"/>
  <c r="AR908" i="27" s="1"/>
  <c r="AQ898" i="27"/>
  <c r="AQ908" i="27" s="1"/>
  <c r="AP898" i="27"/>
  <c r="AP908" i="27" s="1"/>
  <c r="AO898" i="27"/>
  <c r="AO908" i="27" s="1"/>
  <c r="AN898" i="27"/>
  <c r="AN908" i="27" s="1"/>
  <c r="AM898" i="27"/>
  <c r="AM908" i="27" s="1"/>
  <c r="AL898" i="27"/>
  <c r="AL908" i="27" s="1"/>
  <c r="AK898" i="27"/>
  <c r="AK908" i="27" s="1"/>
  <c r="AJ898" i="27"/>
  <c r="AJ908" i="27" s="1"/>
  <c r="AI898" i="27"/>
  <c r="AI908" i="27" s="1"/>
  <c r="AH898" i="27"/>
  <c r="AH908" i="27" s="1"/>
  <c r="AG898" i="27"/>
  <c r="AG908" i="27" s="1"/>
  <c r="AF898" i="27"/>
  <c r="AF908" i="27" s="1"/>
  <c r="AE898" i="27"/>
  <c r="AE908" i="27" s="1"/>
  <c r="AD898" i="27"/>
  <c r="AD908" i="27" s="1"/>
  <c r="AC898" i="27"/>
  <c r="AC908" i="27" s="1"/>
  <c r="AB898" i="27"/>
  <c r="AB908" i="27" s="1"/>
  <c r="AA898" i="27"/>
  <c r="AA908" i="27" s="1"/>
  <c r="Z898" i="27"/>
  <c r="Z908" i="27" s="1"/>
  <c r="Y898" i="27"/>
  <c r="Y908" i="27" s="1"/>
  <c r="X898" i="27"/>
  <c r="X908" i="27" s="1"/>
  <c r="W898" i="27"/>
  <c r="W908" i="27" s="1"/>
  <c r="V898" i="27"/>
  <c r="V908" i="27" s="1"/>
  <c r="U898" i="27"/>
  <c r="U908" i="27" s="1"/>
  <c r="T898" i="27"/>
  <c r="T908" i="27" s="1"/>
  <c r="S898" i="27"/>
  <c r="S908" i="27" s="1"/>
  <c r="R898" i="27"/>
  <c r="R908" i="27" s="1"/>
  <c r="Q898" i="27"/>
  <c r="Q908" i="27" s="1"/>
  <c r="P898" i="27"/>
  <c r="P908" i="27" s="1"/>
  <c r="O898" i="27"/>
  <c r="O908" i="27" s="1"/>
  <c r="N898" i="27"/>
  <c r="N908" i="27" s="1"/>
  <c r="M898" i="27"/>
  <c r="M908" i="27" s="1"/>
  <c r="L898" i="27"/>
  <c r="L908" i="27" s="1"/>
  <c r="K898" i="27"/>
  <c r="K908" i="27" s="1"/>
  <c r="J898" i="27"/>
  <c r="J908" i="27" s="1"/>
  <c r="I898" i="27"/>
  <c r="I908" i="27" s="1"/>
  <c r="H898" i="27"/>
  <c r="H908" i="27" s="1"/>
  <c r="G898" i="27"/>
  <c r="G908" i="27" s="1"/>
  <c r="F898" i="27"/>
  <c r="F908" i="27" s="1"/>
  <c r="E898" i="27"/>
  <c r="E908" i="27" s="1"/>
  <c r="D898" i="27"/>
  <c r="D908" i="27" s="1"/>
  <c r="C898" i="27"/>
  <c r="A898" i="27"/>
  <c r="EE897" i="27"/>
  <c r="EE909" i="27" s="1"/>
  <c r="ED897" i="27"/>
  <c r="ED909" i="27" s="1"/>
  <c r="EC897" i="27"/>
  <c r="EC909" i="27" s="1"/>
  <c r="EB897" i="27"/>
  <c r="EB909" i="27" s="1"/>
  <c r="EA897" i="27"/>
  <c r="EA909" i="27" s="1"/>
  <c r="DZ897" i="27"/>
  <c r="DZ909" i="27" s="1"/>
  <c r="DY897" i="27"/>
  <c r="DY909" i="27" s="1"/>
  <c r="DX897" i="27"/>
  <c r="DX909" i="27" s="1"/>
  <c r="DW897" i="27"/>
  <c r="DW909" i="27" s="1"/>
  <c r="DV897" i="27"/>
  <c r="DV909" i="27" s="1"/>
  <c r="DU897" i="27"/>
  <c r="DU909" i="27" s="1"/>
  <c r="DT897" i="27"/>
  <c r="DT909" i="27" s="1"/>
  <c r="DS897" i="27"/>
  <c r="DS909" i="27" s="1"/>
  <c r="DR897" i="27"/>
  <c r="DR909" i="27" s="1"/>
  <c r="DQ897" i="27"/>
  <c r="DQ909" i="27" s="1"/>
  <c r="DP897" i="27"/>
  <c r="DP909" i="27" s="1"/>
  <c r="DO897" i="27"/>
  <c r="DO909" i="27" s="1"/>
  <c r="DN897" i="27"/>
  <c r="DN909" i="27" s="1"/>
  <c r="DM897" i="27"/>
  <c r="DM909" i="27" s="1"/>
  <c r="DL897" i="27"/>
  <c r="DL909" i="27" s="1"/>
  <c r="DK897" i="27"/>
  <c r="DK909" i="27" s="1"/>
  <c r="DJ897" i="27"/>
  <c r="DJ909" i="27" s="1"/>
  <c r="DI897" i="27"/>
  <c r="DI909" i="27" s="1"/>
  <c r="DH897" i="27"/>
  <c r="DH909" i="27" s="1"/>
  <c r="DG897" i="27"/>
  <c r="DG909" i="27" s="1"/>
  <c r="DF897" i="27"/>
  <c r="DF909" i="27" s="1"/>
  <c r="DE897" i="27"/>
  <c r="DE909" i="27" s="1"/>
  <c r="DD897" i="27"/>
  <c r="DD909" i="27" s="1"/>
  <c r="DC897" i="27"/>
  <c r="DC909" i="27" s="1"/>
  <c r="DB897" i="27"/>
  <c r="DB909" i="27" s="1"/>
  <c r="DA897" i="27"/>
  <c r="DA909" i="27" s="1"/>
  <c r="CZ897" i="27"/>
  <c r="CZ909" i="27" s="1"/>
  <c r="CY897" i="27"/>
  <c r="CY909" i="27" s="1"/>
  <c r="CX897" i="27"/>
  <c r="CX909" i="27" s="1"/>
  <c r="CW897" i="27"/>
  <c r="CW909" i="27" s="1"/>
  <c r="CV897" i="27"/>
  <c r="CV909" i="27" s="1"/>
  <c r="CU897" i="27"/>
  <c r="CU909" i="27" s="1"/>
  <c r="CT897" i="27"/>
  <c r="CT909" i="27" s="1"/>
  <c r="CS897" i="27"/>
  <c r="CS909" i="27" s="1"/>
  <c r="CR897" i="27"/>
  <c r="CR909" i="27" s="1"/>
  <c r="CQ897" i="27"/>
  <c r="CQ909" i="27" s="1"/>
  <c r="CP897" i="27"/>
  <c r="CP909" i="27" s="1"/>
  <c r="CO897" i="27"/>
  <c r="CO909" i="27" s="1"/>
  <c r="CN897" i="27"/>
  <c r="CN909" i="27" s="1"/>
  <c r="CM897" i="27"/>
  <c r="CM909" i="27" s="1"/>
  <c r="CL897" i="27"/>
  <c r="CL909" i="27" s="1"/>
  <c r="CK897" i="27"/>
  <c r="CK909" i="27" s="1"/>
  <c r="CJ897" i="27"/>
  <c r="CJ909" i="27" s="1"/>
  <c r="CI897" i="27"/>
  <c r="CI909" i="27" s="1"/>
  <c r="CH897" i="27"/>
  <c r="CH909" i="27" s="1"/>
  <c r="CG897" i="27"/>
  <c r="CG909" i="27" s="1"/>
  <c r="CF897" i="27"/>
  <c r="CF909" i="27" s="1"/>
  <c r="CE897" i="27"/>
  <c r="CE909" i="27" s="1"/>
  <c r="CD897" i="27"/>
  <c r="CD909" i="27" s="1"/>
  <c r="CC897" i="27"/>
  <c r="CC909" i="27" s="1"/>
  <c r="CB897" i="27"/>
  <c r="CB909" i="27" s="1"/>
  <c r="CA897" i="27"/>
  <c r="CA909" i="27" s="1"/>
  <c r="BZ897" i="27"/>
  <c r="BZ909" i="27" s="1"/>
  <c r="BY897" i="27"/>
  <c r="BY909" i="27" s="1"/>
  <c r="BX897" i="27"/>
  <c r="BX909" i="27" s="1"/>
  <c r="BW897" i="27"/>
  <c r="BW909" i="27" s="1"/>
  <c r="BV897" i="27"/>
  <c r="BV909" i="27" s="1"/>
  <c r="BU897" i="27"/>
  <c r="BU909" i="27" s="1"/>
  <c r="BT897" i="27"/>
  <c r="BT909" i="27" s="1"/>
  <c r="BS897" i="27"/>
  <c r="BS909" i="27" s="1"/>
  <c r="BR897" i="27"/>
  <c r="BR909" i="27" s="1"/>
  <c r="BQ897" i="27"/>
  <c r="BQ909" i="27" s="1"/>
  <c r="BP897" i="27"/>
  <c r="BP909" i="27" s="1"/>
  <c r="BO897" i="27"/>
  <c r="BO909" i="27" s="1"/>
  <c r="BN897" i="27"/>
  <c r="BN909" i="27" s="1"/>
  <c r="BM897" i="27"/>
  <c r="BM909" i="27" s="1"/>
  <c r="BL897" i="27"/>
  <c r="BL909" i="27" s="1"/>
  <c r="BK897" i="27"/>
  <c r="BK909" i="27" s="1"/>
  <c r="BJ897" i="27"/>
  <c r="BJ909" i="27" s="1"/>
  <c r="BI897" i="27"/>
  <c r="BI909" i="27" s="1"/>
  <c r="BH897" i="27"/>
  <c r="BH909" i="27" s="1"/>
  <c r="BG897" i="27"/>
  <c r="BG909" i="27" s="1"/>
  <c r="BF897" i="27"/>
  <c r="BF909" i="27" s="1"/>
  <c r="BE897" i="27"/>
  <c r="BE909" i="27" s="1"/>
  <c r="BD897" i="27"/>
  <c r="BD909" i="27" s="1"/>
  <c r="BC897" i="27"/>
  <c r="BC909" i="27" s="1"/>
  <c r="BB897" i="27"/>
  <c r="BB909" i="27" s="1"/>
  <c r="BA897" i="27"/>
  <c r="BA909" i="27" s="1"/>
  <c r="AZ897" i="27"/>
  <c r="AZ909" i="27" s="1"/>
  <c r="AY897" i="27"/>
  <c r="AY909" i="27" s="1"/>
  <c r="AX897" i="27"/>
  <c r="AX909" i="27" s="1"/>
  <c r="AW897" i="27"/>
  <c r="AW909" i="27" s="1"/>
  <c r="AV897" i="27"/>
  <c r="AV909" i="27" s="1"/>
  <c r="AU897" i="27"/>
  <c r="AU909" i="27" s="1"/>
  <c r="AT897" i="27"/>
  <c r="AT909" i="27" s="1"/>
  <c r="AS897" i="27"/>
  <c r="AS909" i="27" s="1"/>
  <c r="AR897" i="27"/>
  <c r="AR909" i="27" s="1"/>
  <c r="AQ897" i="27"/>
  <c r="AQ909" i="27" s="1"/>
  <c r="AP897" i="27"/>
  <c r="AP909" i="27" s="1"/>
  <c r="AO897" i="27"/>
  <c r="AO909" i="27" s="1"/>
  <c r="AN897" i="27"/>
  <c r="AN909" i="27" s="1"/>
  <c r="AM897" i="27"/>
  <c r="AM909" i="27" s="1"/>
  <c r="AL897" i="27"/>
  <c r="AL909" i="27" s="1"/>
  <c r="AK897" i="27"/>
  <c r="AK909" i="27" s="1"/>
  <c r="AJ897" i="27"/>
  <c r="AJ909" i="27" s="1"/>
  <c r="AI897" i="27"/>
  <c r="AI909" i="27" s="1"/>
  <c r="AH897" i="27"/>
  <c r="AH909" i="27" s="1"/>
  <c r="AG897" i="27"/>
  <c r="AG909" i="27" s="1"/>
  <c r="AF897" i="27"/>
  <c r="AF909" i="27" s="1"/>
  <c r="AE897" i="27"/>
  <c r="AE909" i="27" s="1"/>
  <c r="AD897" i="27"/>
  <c r="AD909" i="27" s="1"/>
  <c r="AC897" i="27"/>
  <c r="AC909" i="27" s="1"/>
  <c r="AB897" i="27"/>
  <c r="AB909" i="27" s="1"/>
  <c r="AA897" i="27"/>
  <c r="AA909" i="27" s="1"/>
  <c r="Z897" i="27"/>
  <c r="Z909" i="27" s="1"/>
  <c r="Y897" i="27"/>
  <c r="Y909" i="27" s="1"/>
  <c r="X897" i="27"/>
  <c r="X909" i="27" s="1"/>
  <c r="W897" i="27"/>
  <c r="W909" i="27" s="1"/>
  <c r="V897" i="27"/>
  <c r="V909" i="27" s="1"/>
  <c r="U897" i="27"/>
  <c r="U909" i="27" s="1"/>
  <c r="T897" i="27"/>
  <c r="T909" i="27" s="1"/>
  <c r="S897" i="27"/>
  <c r="S909" i="27" s="1"/>
  <c r="R897" i="27"/>
  <c r="R909" i="27" s="1"/>
  <c r="Q897" i="27"/>
  <c r="Q909" i="27" s="1"/>
  <c r="P897" i="27"/>
  <c r="P909" i="27" s="1"/>
  <c r="O897" i="27"/>
  <c r="O909" i="27" s="1"/>
  <c r="N897" i="27"/>
  <c r="N909" i="27" s="1"/>
  <c r="M897" i="27"/>
  <c r="M909" i="27" s="1"/>
  <c r="L897" i="27"/>
  <c r="L909" i="27" s="1"/>
  <c r="K897" i="27"/>
  <c r="K909" i="27" s="1"/>
  <c r="J897" i="27"/>
  <c r="J909" i="27" s="1"/>
  <c r="I897" i="27"/>
  <c r="I909" i="27" s="1"/>
  <c r="H897" i="27"/>
  <c r="H909" i="27" s="1"/>
  <c r="G897" i="27"/>
  <c r="G909" i="27" s="1"/>
  <c r="F897" i="27"/>
  <c r="F909" i="27" s="1"/>
  <c r="E897" i="27"/>
  <c r="E909" i="27" s="1"/>
  <c r="D897" i="27"/>
  <c r="D909" i="27" s="1"/>
  <c r="A897" i="27"/>
  <c r="C896" i="27"/>
  <c r="A896" i="27"/>
  <c r="C895" i="27"/>
  <c r="A895" i="27"/>
  <c r="C894" i="27"/>
  <c r="A894" i="27"/>
  <c r="C893" i="27"/>
  <c r="A893" i="27"/>
  <c r="C892" i="27"/>
  <c r="A892" i="27"/>
  <c r="C891" i="27"/>
  <c r="A891" i="27"/>
  <c r="C890" i="27"/>
  <c r="A890" i="27"/>
  <c r="C889" i="27"/>
  <c r="A889" i="27"/>
  <c r="C888" i="27"/>
  <c r="A888" i="27"/>
  <c r="C887" i="27"/>
  <c r="A887" i="27"/>
  <c r="C886" i="27"/>
  <c r="A886" i="27"/>
  <c r="C885" i="27"/>
  <c r="A885" i="27"/>
  <c r="A884" i="27"/>
  <c r="A883" i="27"/>
  <c r="A882" i="27"/>
  <c r="A881" i="27"/>
  <c r="A880" i="27"/>
  <c r="A879" i="27"/>
  <c r="A878" i="27"/>
  <c r="A877" i="27"/>
  <c r="EE876" i="27"/>
  <c r="ED876" i="27"/>
  <c r="EC876" i="27"/>
  <c r="EB876" i="27"/>
  <c r="EA876" i="27"/>
  <c r="DZ876" i="27"/>
  <c r="DY876" i="27"/>
  <c r="DX876" i="27"/>
  <c r="DW876" i="27"/>
  <c r="DV876" i="27"/>
  <c r="DU876" i="27"/>
  <c r="DT876" i="27"/>
  <c r="DS876" i="27"/>
  <c r="DR876" i="27"/>
  <c r="DQ876" i="27"/>
  <c r="DP876" i="27"/>
  <c r="DO876" i="27"/>
  <c r="DN876" i="27"/>
  <c r="DM876" i="27"/>
  <c r="DL876" i="27"/>
  <c r="DK876" i="27"/>
  <c r="DJ876" i="27"/>
  <c r="DI876" i="27"/>
  <c r="DH876" i="27"/>
  <c r="DG876" i="27"/>
  <c r="DF876" i="27"/>
  <c r="DE876" i="27"/>
  <c r="DD876" i="27"/>
  <c r="DC876" i="27"/>
  <c r="DB876" i="27"/>
  <c r="DA876" i="27"/>
  <c r="CZ876" i="27"/>
  <c r="CY876" i="27"/>
  <c r="CX876" i="27"/>
  <c r="CW876" i="27"/>
  <c r="CV876" i="27"/>
  <c r="CU876" i="27"/>
  <c r="CT876" i="27"/>
  <c r="CS876" i="27"/>
  <c r="CR876" i="27"/>
  <c r="CQ876" i="27"/>
  <c r="CP876" i="27"/>
  <c r="CO876" i="27"/>
  <c r="CN876" i="27"/>
  <c r="CM876" i="27"/>
  <c r="CL876" i="27"/>
  <c r="CK876" i="27"/>
  <c r="CJ876" i="27"/>
  <c r="CI876" i="27"/>
  <c r="CH876" i="27"/>
  <c r="CG876" i="27"/>
  <c r="CF876" i="27"/>
  <c r="CE876" i="27"/>
  <c r="CD876" i="27"/>
  <c r="CC876" i="27"/>
  <c r="CB876" i="27"/>
  <c r="CA876" i="27"/>
  <c r="BZ876" i="27"/>
  <c r="BY876" i="27"/>
  <c r="BX876" i="27"/>
  <c r="BW876" i="27"/>
  <c r="BV876" i="27"/>
  <c r="BU876" i="27"/>
  <c r="BT876" i="27"/>
  <c r="BS876" i="27"/>
  <c r="BR876" i="27"/>
  <c r="BQ876" i="27"/>
  <c r="BP876" i="27"/>
  <c r="BO876" i="27"/>
  <c r="BN876" i="27"/>
  <c r="BM876" i="27"/>
  <c r="BL876" i="27"/>
  <c r="BK876" i="27"/>
  <c r="BJ876" i="27"/>
  <c r="BI876" i="27"/>
  <c r="BH876" i="27"/>
  <c r="BG876" i="27"/>
  <c r="BF876" i="27"/>
  <c r="BE876" i="27"/>
  <c r="BD876" i="27"/>
  <c r="BC876" i="27"/>
  <c r="BB876" i="27"/>
  <c r="A876" i="27"/>
  <c r="EE875" i="27"/>
  <c r="ED875" i="27"/>
  <c r="EC875" i="27"/>
  <c r="EB875" i="27"/>
  <c r="EA875" i="27"/>
  <c r="DZ875" i="27"/>
  <c r="DY875" i="27"/>
  <c r="DX875" i="27"/>
  <c r="DW875" i="27"/>
  <c r="DV875" i="27"/>
  <c r="DU875" i="27"/>
  <c r="DT875" i="27"/>
  <c r="DS875" i="27"/>
  <c r="DR875" i="27"/>
  <c r="DQ875" i="27"/>
  <c r="DP875" i="27"/>
  <c r="DO875" i="27"/>
  <c r="DN875" i="27"/>
  <c r="DM875" i="27"/>
  <c r="DL875" i="27"/>
  <c r="DK875" i="27"/>
  <c r="DJ875" i="27"/>
  <c r="DI875" i="27"/>
  <c r="DH875" i="27"/>
  <c r="DG875" i="27"/>
  <c r="DF875" i="27"/>
  <c r="DE875" i="27"/>
  <c r="DD875" i="27"/>
  <c r="DC875" i="27"/>
  <c r="DB875" i="27"/>
  <c r="DA875" i="27"/>
  <c r="CZ875" i="27"/>
  <c r="CY875" i="27"/>
  <c r="CX875" i="27"/>
  <c r="CW875" i="27"/>
  <c r="CV875" i="27"/>
  <c r="CU875" i="27"/>
  <c r="CT875" i="27"/>
  <c r="CS875" i="27"/>
  <c r="CR875" i="27"/>
  <c r="CQ875" i="27"/>
  <c r="CP875" i="27"/>
  <c r="CO875" i="27"/>
  <c r="CN875" i="27"/>
  <c r="CM875" i="27"/>
  <c r="CL875" i="27"/>
  <c r="CK875" i="27"/>
  <c r="CJ875" i="27"/>
  <c r="CI875" i="27"/>
  <c r="CH875" i="27"/>
  <c r="CG875" i="27"/>
  <c r="CF875" i="27"/>
  <c r="CE875" i="27"/>
  <c r="CD875" i="27"/>
  <c r="CC875" i="27"/>
  <c r="CB875" i="27"/>
  <c r="CA875" i="27"/>
  <c r="BZ875" i="27"/>
  <c r="BY875" i="27"/>
  <c r="BX875" i="27"/>
  <c r="BW875" i="27"/>
  <c r="BV875" i="27"/>
  <c r="BU875" i="27"/>
  <c r="BT875" i="27"/>
  <c r="BS875" i="27"/>
  <c r="BR875" i="27"/>
  <c r="BQ875" i="27"/>
  <c r="BP875" i="27"/>
  <c r="BO875" i="27"/>
  <c r="BN875" i="27"/>
  <c r="BM875" i="27"/>
  <c r="BL875" i="27"/>
  <c r="BK875" i="27"/>
  <c r="BJ875" i="27"/>
  <c r="BI875" i="27"/>
  <c r="BH875" i="27"/>
  <c r="BG875" i="27"/>
  <c r="BF875" i="27"/>
  <c r="BE875" i="27"/>
  <c r="BD875" i="27"/>
  <c r="BC875" i="27"/>
  <c r="BB875" i="27"/>
  <c r="BA875" i="27"/>
  <c r="AZ875" i="27"/>
  <c r="AY875" i="27"/>
  <c r="AX875" i="27"/>
  <c r="AW875" i="27"/>
  <c r="AV875" i="27"/>
  <c r="AU875" i="27"/>
  <c r="AT875" i="27"/>
  <c r="AS875" i="27"/>
  <c r="AR875" i="27"/>
  <c r="AQ875" i="27"/>
  <c r="AP875" i="27"/>
  <c r="AO875" i="27"/>
  <c r="AN875" i="27"/>
  <c r="AM875" i="27"/>
  <c r="AL875" i="27"/>
  <c r="AK875" i="27"/>
  <c r="AJ875" i="27"/>
  <c r="AI875" i="27"/>
  <c r="AH875" i="27"/>
  <c r="AG875" i="27"/>
  <c r="AF875" i="27"/>
  <c r="AE875" i="27"/>
  <c r="AD875" i="27"/>
  <c r="AC875" i="27"/>
  <c r="AB875" i="27"/>
  <c r="AA875" i="27"/>
  <c r="Z875" i="27"/>
  <c r="Y875" i="27"/>
  <c r="X875" i="27"/>
  <c r="W875" i="27"/>
  <c r="V875" i="27"/>
  <c r="U875" i="27"/>
  <c r="T875" i="27"/>
  <c r="S875" i="27"/>
  <c r="R875" i="27"/>
  <c r="Q875" i="27"/>
  <c r="P875" i="27"/>
  <c r="O875" i="27"/>
  <c r="N875" i="27"/>
  <c r="M875" i="27"/>
  <c r="L875" i="27"/>
  <c r="K875" i="27"/>
  <c r="J875" i="27"/>
  <c r="I875" i="27"/>
  <c r="H875" i="27"/>
  <c r="G875" i="27"/>
  <c r="F875" i="27"/>
  <c r="E875" i="27"/>
  <c r="D875" i="27"/>
  <c r="C875" i="27"/>
  <c r="A875" i="27"/>
  <c r="EE874" i="27"/>
  <c r="ED874" i="27"/>
  <c r="EC874" i="27"/>
  <c r="EB874" i="27"/>
  <c r="EA874" i="27"/>
  <c r="DZ874" i="27"/>
  <c r="DY874" i="27"/>
  <c r="DX874" i="27"/>
  <c r="DW874" i="27"/>
  <c r="DV874" i="27"/>
  <c r="DU874" i="27"/>
  <c r="DT874" i="27"/>
  <c r="DS874" i="27"/>
  <c r="DR874" i="27"/>
  <c r="DQ874" i="27"/>
  <c r="DP874" i="27"/>
  <c r="DO874" i="27"/>
  <c r="DN874" i="27"/>
  <c r="DM874" i="27"/>
  <c r="DL874" i="27"/>
  <c r="DK874" i="27"/>
  <c r="DJ874" i="27"/>
  <c r="DI874" i="27"/>
  <c r="DH874" i="27"/>
  <c r="DG874" i="27"/>
  <c r="DF874" i="27"/>
  <c r="DE874" i="27"/>
  <c r="DD874" i="27"/>
  <c r="DC874" i="27"/>
  <c r="DB874" i="27"/>
  <c r="DA874" i="27"/>
  <c r="CZ874" i="27"/>
  <c r="CY874" i="27"/>
  <c r="CX874" i="27"/>
  <c r="CW874" i="27"/>
  <c r="CV874" i="27"/>
  <c r="CU874" i="27"/>
  <c r="CT874" i="27"/>
  <c r="CS874" i="27"/>
  <c r="CR874" i="27"/>
  <c r="CQ874" i="27"/>
  <c r="CP874" i="27"/>
  <c r="CO874" i="27"/>
  <c r="CN874" i="27"/>
  <c r="CM874" i="27"/>
  <c r="CL874" i="27"/>
  <c r="CK874" i="27"/>
  <c r="CJ874" i="27"/>
  <c r="CI874" i="27"/>
  <c r="CH874" i="27"/>
  <c r="CG874" i="27"/>
  <c r="CF874" i="27"/>
  <c r="CE874" i="27"/>
  <c r="CD874" i="27"/>
  <c r="CC874" i="27"/>
  <c r="CB874" i="27"/>
  <c r="CA874" i="27"/>
  <c r="BZ874" i="27"/>
  <c r="BY874" i="27"/>
  <c r="BX874" i="27"/>
  <c r="BW874" i="27"/>
  <c r="BV874" i="27"/>
  <c r="BU874" i="27"/>
  <c r="BT874" i="27"/>
  <c r="BS874" i="27"/>
  <c r="BR874" i="27"/>
  <c r="BQ874" i="27"/>
  <c r="BP874" i="27"/>
  <c r="BO874" i="27"/>
  <c r="BN874" i="27"/>
  <c r="BM874" i="27"/>
  <c r="BL874" i="27"/>
  <c r="BK874" i="27"/>
  <c r="BJ874" i="27"/>
  <c r="BI874" i="27"/>
  <c r="BH874" i="27"/>
  <c r="BG874" i="27"/>
  <c r="BF874" i="27"/>
  <c r="BE874" i="27"/>
  <c r="BD874" i="27"/>
  <c r="BC874" i="27"/>
  <c r="BB874" i="27"/>
  <c r="BA874" i="27"/>
  <c r="AZ874" i="27"/>
  <c r="AY874" i="27"/>
  <c r="AX874" i="27"/>
  <c r="AW874" i="27"/>
  <c r="AV874" i="27"/>
  <c r="AU874" i="27"/>
  <c r="AT874" i="27"/>
  <c r="AS874" i="27"/>
  <c r="AR874" i="27"/>
  <c r="AQ874" i="27"/>
  <c r="AP874" i="27"/>
  <c r="AO874" i="27"/>
  <c r="AN874" i="27"/>
  <c r="AM874" i="27"/>
  <c r="AL874" i="27"/>
  <c r="AK874" i="27"/>
  <c r="AJ874" i="27"/>
  <c r="AI874" i="27"/>
  <c r="AH874" i="27"/>
  <c r="AG874" i="27"/>
  <c r="AF874" i="27"/>
  <c r="AE874" i="27"/>
  <c r="AD874" i="27"/>
  <c r="AC874" i="27"/>
  <c r="AB874" i="27"/>
  <c r="AA874" i="27"/>
  <c r="Z874" i="27"/>
  <c r="Y874" i="27"/>
  <c r="X874" i="27"/>
  <c r="W874" i="27"/>
  <c r="V874" i="27"/>
  <c r="U874" i="27"/>
  <c r="T874" i="27"/>
  <c r="S874" i="27"/>
  <c r="R874" i="27"/>
  <c r="Q874" i="27"/>
  <c r="P874" i="27"/>
  <c r="O874" i="27"/>
  <c r="N874" i="27"/>
  <c r="M874" i="27"/>
  <c r="L874" i="27"/>
  <c r="K874" i="27"/>
  <c r="J874" i="27"/>
  <c r="I874" i="27"/>
  <c r="H874" i="27"/>
  <c r="G874" i="27"/>
  <c r="F874" i="27"/>
  <c r="E874" i="27"/>
  <c r="D874" i="27"/>
  <c r="C874" i="27" s="1"/>
  <c r="A874" i="27"/>
  <c r="EE873" i="27"/>
  <c r="ED873" i="27"/>
  <c r="EC873" i="27"/>
  <c r="EB873" i="27"/>
  <c r="EA873" i="27"/>
  <c r="DZ873" i="27"/>
  <c r="DY873" i="27"/>
  <c r="DX873" i="27"/>
  <c r="DW873" i="27"/>
  <c r="DV873" i="27"/>
  <c r="DU873" i="27"/>
  <c r="DT873" i="27"/>
  <c r="DS873" i="27"/>
  <c r="DR873" i="27"/>
  <c r="DQ873" i="27"/>
  <c r="DP873" i="27"/>
  <c r="DO873" i="27"/>
  <c r="DN873" i="27"/>
  <c r="DM873" i="27"/>
  <c r="DL873" i="27"/>
  <c r="DK873" i="27"/>
  <c r="DJ873" i="27"/>
  <c r="DI873" i="27"/>
  <c r="DH873" i="27"/>
  <c r="DG873" i="27"/>
  <c r="DF873" i="27"/>
  <c r="DE873" i="27"/>
  <c r="DD873" i="27"/>
  <c r="DC873" i="27"/>
  <c r="DB873" i="27"/>
  <c r="DA873" i="27"/>
  <c r="CZ873" i="27"/>
  <c r="CY873" i="27"/>
  <c r="CX873" i="27"/>
  <c r="CW873" i="27"/>
  <c r="CV873" i="27"/>
  <c r="CU873" i="27"/>
  <c r="CT873" i="27"/>
  <c r="CS873" i="27"/>
  <c r="CR873" i="27"/>
  <c r="CQ873" i="27"/>
  <c r="CP873" i="27"/>
  <c r="CO873" i="27"/>
  <c r="CN873" i="27"/>
  <c r="CM873" i="27"/>
  <c r="CL873" i="27"/>
  <c r="CK873" i="27"/>
  <c r="CJ873" i="27"/>
  <c r="CI873" i="27"/>
  <c r="CH873" i="27"/>
  <c r="CG873" i="27"/>
  <c r="CF873" i="27"/>
  <c r="CE873" i="27"/>
  <c r="CD873" i="27"/>
  <c r="CC873" i="27"/>
  <c r="CB873" i="27"/>
  <c r="CA873" i="27"/>
  <c r="BZ873" i="27"/>
  <c r="BY873" i="27"/>
  <c r="BX873" i="27"/>
  <c r="BW873" i="27"/>
  <c r="BV873" i="27"/>
  <c r="BU873" i="27"/>
  <c r="BT873" i="27"/>
  <c r="BS873" i="27"/>
  <c r="BR873" i="27"/>
  <c r="BQ873" i="27"/>
  <c r="BP873" i="27"/>
  <c r="BO873" i="27"/>
  <c r="BN873" i="27"/>
  <c r="BM873" i="27"/>
  <c r="BL873" i="27"/>
  <c r="BK873" i="27"/>
  <c r="BJ873" i="27"/>
  <c r="BI873" i="27"/>
  <c r="BH873" i="27"/>
  <c r="BG873" i="27"/>
  <c r="BF873" i="27"/>
  <c r="BE873" i="27"/>
  <c r="BD873" i="27"/>
  <c r="BC873" i="27"/>
  <c r="BB873" i="27"/>
  <c r="BA873" i="27"/>
  <c r="AZ873" i="27"/>
  <c r="AY873" i="27"/>
  <c r="AX873" i="27"/>
  <c r="AW873" i="27"/>
  <c r="AV873" i="27"/>
  <c r="AU873" i="27"/>
  <c r="AT873" i="27"/>
  <c r="AS873" i="27"/>
  <c r="AR873" i="27"/>
  <c r="AQ873" i="27"/>
  <c r="AP873" i="27"/>
  <c r="AO873" i="27"/>
  <c r="AN873" i="27"/>
  <c r="AM873" i="27"/>
  <c r="AL873" i="27"/>
  <c r="AK873" i="27"/>
  <c r="AJ873" i="27"/>
  <c r="AI873" i="27"/>
  <c r="AH873" i="27"/>
  <c r="AG873" i="27"/>
  <c r="AF873" i="27"/>
  <c r="AE873" i="27"/>
  <c r="AD873" i="27"/>
  <c r="AC873" i="27"/>
  <c r="AB873" i="27"/>
  <c r="AA873" i="27"/>
  <c r="Z873" i="27"/>
  <c r="Y873" i="27"/>
  <c r="X873" i="27"/>
  <c r="W873" i="27"/>
  <c r="V873" i="27"/>
  <c r="U873" i="27"/>
  <c r="T873" i="27"/>
  <c r="S873" i="27"/>
  <c r="R873" i="27"/>
  <c r="Q873" i="27"/>
  <c r="P873" i="27"/>
  <c r="O873" i="27"/>
  <c r="N873" i="27"/>
  <c r="M873" i="27"/>
  <c r="L873" i="27"/>
  <c r="K873" i="27"/>
  <c r="J873" i="27"/>
  <c r="I873" i="27"/>
  <c r="H873" i="27"/>
  <c r="G873" i="27"/>
  <c r="F873" i="27"/>
  <c r="E873" i="27"/>
  <c r="D873" i="27"/>
  <c r="C873" i="27"/>
  <c r="A873" i="27"/>
  <c r="EE872" i="27"/>
  <c r="ED872" i="27"/>
  <c r="EC872" i="27"/>
  <c r="EB872" i="27"/>
  <c r="EA872" i="27"/>
  <c r="DZ872" i="27"/>
  <c r="DY872" i="27"/>
  <c r="DX872" i="27"/>
  <c r="DW872" i="27"/>
  <c r="DV872" i="27"/>
  <c r="DU872" i="27"/>
  <c r="DT872" i="27"/>
  <c r="DS872" i="27"/>
  <c r="DR872" i="27"/>
  <c r="DQ872" i="27"/>
  <c r="DP872" i="27"/>
  <c r="DO872" i="27"/>
  <c r="DN872" i="27"/>
  <c r="DM872" i="27"/>
  <c r="DL872" i="27"/>
  <c r="DK872" i="27"/>
  <c r="DJ872" i="27"/>
  <c r="DI872" i="27"/>
  <c r="DH872" i="27"/>
  <c r="DG872" i="27"/>
  <c r="DF872" i="27"/>
  <c r="DE872" i="27"/>
  <c r="DD872" i="27"/>
  <c r="DC872" i="27"/>
  <c r="DB872" i="27"/>
  <c r="DA872" i="27"/>
  <c r="CZ872" i="27"/>
  <c r="CY872" i="27"/>
  <c r="CX872" i="27"/>
  <c r="CW872" i="27"/>
  <c r="CV872" i="27"/>
  <c r="CU872" i="27"/>
  <c r="CT872" i="27"/>
  <c r="CS872" i="27"/>
  <c r="CR872" i="27"/>
  <c r="CQ872" i="27"/>
  <c r="CP872" i="27"/>
  <c r="CO872" i="27"/>
  <c r="CN872" i="27"/>
  <c r="CM872" i="27"/>
  <c r="CL872" i="27"/>
  <c r="CK872" i="27"/>
  <c r="CJ872" i="27"/>
  <c r="CI872" i="27"/>
  <c r="CH872" i="27"/>
  <c r="CG872" i="27"/>
  <c r="CF872" i="27"/>
  <c r="CE872" i="27"/>
  <c r="CD872" i="27"/>
  <c r="CC872" i="27"/>
  <c r="CB872" i="27"/>
  <c r="CA872" i="27"/>
  <c r="BZ872" i="27"/>
  <c r="BY872" i="27"/>
  <c r="BX872" i="27"/>
  <c r="BW872" i="27"/>
  <c r="BV872" i="27"/>
  <c r="BU872" i="27"/>
  <c r="BT872" i="27"/>
  <c r="BS872" i="27"/>
  <c r="BR872" i="27"/>
  <c r="BQ872" i="27"/>
  <c r="BP872" i="27"/>
  <c r="BO872" i="27"/>
  <c r="BN872" i="27"/>
  <c r="BM872" i="27"/>
  <c r="BL872" i="27"/>
  <c r="BK872" i="27"/>
  <c r="BJ872" i="27"/>
  <c r="BI872" i="27"/>
  <c r="BH872" i="27"/>
  <c r="BG872" i="27"/>
  <c r="BF872" i="27"/>
  <c r="BE872" i="27"/>
  <c r="BD872" i="27"/>
  <c r="BC872" i="27"/>
  <c r="BB872" i="27"/>
  <c r="BA872" i="27"/>
  <c r="AZ872" i="27"/>
  <c r="AY872" i="27"/>
  <c r="AX872" i="27"/>
  <c r="AW872" i="27"/>
  <c r="AV872" i="27"/>
  <c r="AU872" i="27"/>
  <c r="AT872" i="27"/>
  <c r="AS872" i="27"/>
  <c r="AR872" i="27"/>
  <c r="AQ872" i="27"/>
  <c r="AP872" i="27"/>
  <c r="AO872" i="27"/>
  <c r="AN872" i="27"/>
  <c r="AM872" i="27"/>
  <c r="AL872" i="27"/>
  <c r="AK872" i="27"/>
  <c r="AJ872" i="27"/>
  <c r="AI872" i="27"/>
  <c r="AH872" i="27"/>
  <c r="AG872" i="27"/>
  <c r="AF872" i="27"/>
  <c r="AE872" i="27"/>
  <c r="AD872" i="27"/>
  <c r="AC872" i="27"/>
  <c r="AB872" i="27"/>
  <c r="AA872" i="27"/>
  <c r="Z872" i="27"/>
  <c r="Y872" i="27"/>
  <c r="X872" i="27"/>
  <c r="W872" i="27"/>
  <c r="V872" i="27"/>
  <c r="U872" i="27"/>
  <c r="T872" i="27"/>
  <c r="S872" i="27"/>
  <c r="R872" i="27"/>
  <c r="Q872" i="27"/>
  <c r="P872" i="27"/>
  <c r="O872" i="27"/>
  <c r="N872" i="27"/>
  <c r="M872" i="27"/>
  <c r="L872" i="27"/>
  <c r="K872" i="27"/>
  <c r="J872" i="27"/>
  <c r="I872" i="27"/>
  <c r="H872" i="27"/>
  <c r="G872" i="27"/>
  <c r="F872" i="27"/>
  <c r="E872" i="27"/>
  <c r="D872" i="27"/>
  <c r="C872" i="27" s="1"/>
  <c r="A872" i="27"/>
  <c r="EE871" i="27"/>
  <c r="ED871" i="27"/>
  <c r="EC871" i="27"/>
  <c r="EB871" i="27"/>
  <c r="EA871" i="27"/>
  <c r="DZ871" i="27"/>
  <c r="DY871" i="27"/>
  <c r="DX871" i="27"/>
  <c r="DW871" i="27"/>
  <c r="DV871" i="27"/>
  <c r="DU871" i="27"/>
  <c r="DT871" i="27"/>
  <c r="DS871" i="27"/>
  <c r="DR871" i="27"/>
  <c r="DQ871" i="27"/>
  <c r="DP871" i="27"/>
  <c r="DO871" i="27"/>
  <c r="DN871" i="27"/>
  <c r="DM871" i="27"/>
  <c r="DL871" i="27"/>
  <c r="DK871" i="27"/>
  <c r="DJ871" i="27"/>
  <c r="DI871" i="27"/>
  <c r="DH871" i="27"/>
  <c r="DG871" i="27"/>
  <c r="DF871" i="27"/>
  <c r="DE871" i="27"/>
  <c r="DD871" i="27"/>
  <c r="DC871" i="27"/>
  <c r="DB871" i="27"/>
  <c r="DA871" i="27"/>
  <c r="CZ871" i="27"/>
  <c r="CY871" i="27"/>
  <c r="CX871" i="27"/>
  <c r="CW871" i="27"/>
  <c r="CV871" i="27"/>
  <c r="CU871" i="27"/>
  <c r="CT871" i="27"/>
  <c r="CS871" i="27"/>
  <c r="CR871" i="27"/>
  <c r="CQ871" i="27"/>
  <c r="CP871" i="27"/>
  <c r="CO871" i="27"/>
  <c r="CN871" i="27"/>
  <c r="CM871" i="27"/>
  <c r="CL871" i="27"/>
  <c r="CK871" i="27"/>
  <c r="CJ871" i="27"/>
  <c r="CI871" i="27"/>
  <c r="CH871" i="27"/>
  <c r="CG871" i="27"/>
  <c r="CF871" i="27"/>
  <c r="CE871" i="27"/>
  <c r="CD871" i="27"/>
  <c r="CC871" i="27"/>
  <c r="CB871" i="27"/>
  <c r="CA871" i="27"/>
  <c r="BZ871" i="27"/>
  <c r="BY871" i="27"/>
  <c r="BX871" i="27"/>
  <c r="BW871" i="27"/>
  <c r="BV871" i="27"/>
  <c r="BU871" i="27"/>
  <c r="BT871" i="27"/>
  <c r="BS871" i="27"/>
  <c r="BR871" i="27"/>
  <c r="BQ871" i="27"/>
  <c r="BP871" i="27"/>
  <c r="BO871" i="27"/>
  <c r="BN871" i="27"/>
  <c r="BM871" i="27"/>
  <c r="BL871" i="27"/>
  <c r="BK871" i="27"/>
  <c r="BJ871" i="27"/>
  <c r="BI871" i="27"/>
  <c r="BH871" i="27"/>
  <c r="BG871" i="27"/>
  <c r="BF871" i="27"/>
  <c r="BE871" i="27"/>
  <c r="BD871" i="27"/>
  <c r="BC871" i="27"/>
  <c r="BB871" i="27"/>
  <c r="BA871" i="27"/>
  <c r="AZ871" i="27"/>
  <c r="AY871" i="27"/>
  <c r="AX871" i="27"/>
  <c r="AW871" i="27"/>
  <c r="AV871" i="27"/>
  <c r="AU871" i="27"/>
  <c r="AT871" i="27"/>
  <c r="AS871" i="27"/>
  <c r="AR871" i="27"/>
  <c r="AQ871" i="27"/>
  <c r="AP871" i="27"/>
  <c r="AO871" i="27"/>
  <c r="AN871" i="27"/>
  <c r="AM871" i="27"/>
  <c r="AL871" i="27"/>
  <c r="AK871" i="27"/>
  <c r="AJ871" i="27"/>
  <c r="AI871" i="27"/>
  <c r="AH871" i="27"/>
  <c r="AG871" i="27"/>
  <c r="AF871" i="27"/>
  <c r="AE871" i="27"/>
  <c r="AD871" i="27"/>
  <c r="AC871" i="27"/>
  <c r="AB871" i="27"/>
  <c r="AA871" i="27"/>
  <c r="Z871" i="27"/>
  <c r="Y871" i="27"/>
  <c r="X871" i="27"/>
  <c r="W871" i="27"/>
  <c r="V871" i="27"/>
  <c r="U871" i="27"/>
  <c r="T871" i="27"/>
  <c r="S871" i="27"/>
  <c r="R871" i="27"/>
  <c r="Q871" i="27"/>
  <c r="P871" i="27"/>
  <c r="O871" i="27"/>
  <c r="N871" i="27"/>
  <c r="M871" i="27"/>
  <c r="L871" i="27"/>
  <c r="K871" i="27"/>
  <c r="J871" i="27"/>
  <c r="I871" i="27"/>
  <c r="H871" i="27"/>
  <c r="G871" i="27"/>
  <c r="F871" i="27"/>
  <c r="E871" i="27"/>
  <c r="D871" i="27"/>
  <c r="C871" i="27"/>
  <c r="A871" i="27"/>
  <c r="EE870" i="27"/>
  <c r="ED870" i="27"/>
  <c r="EC870" i="27"/>
  <c r="EB870" i="27"/>
  <c r="EA870" i="27"/>
  <c r="DZ870" i="27"/>
  <c r="DY870" i="27"/>
  <c r="DX870" i="27"/>
  <c r="DW870" i="27"/>
  <c r="DV870" i="27"/>
  <c r="DU870" i="27"/>
  <c r="DT870" i="27"/>
  <c r="DS870" i="27"/>
  <c r="DR870" i="27"/>
  <c r="DQ870" i="27"/>
  <c r="DP870" i="27"/>
  <c r="DO870" i="27"/>
  <c r="DN870" i="27"/>
  <c r="DM870" i="27"/>
  <c r="DL870" i="27"/>
  <c r="DK870" i="27"/>
  <c r="DJ870" i="27"/>
  <c r="DI870" i="27"/>
  <c r="DH870" i="27"/>
  <c r="DG870" i="27"/>
  <c r="DF870" i="27"/>
  <c r="DE870" i="27"/>
  <c r="DD870" i="27"/>
  <c r="DC870" i="27"/>
  <c r="DB870" i="27"/>
  <c r="DA870" i="27"/>
  <c r="CZ870" i="27"/>
  <c r="CY870" i="27"/>
  <c r="CX870" i="27"/>
  <c r="CW870" i="27"/>
  <c r="CV870" i="27"/>
  <c r="CU870" i="27"/>
  <c r="CT870" i="27"/>
  <c r="CS870" i="27"/>
  <c r="CR870" i="27"/>
  <c r="CQ870" i="27"/>
  <c r="CP870" i="27"/>
  <c r="CO870" i="27"/>
  <c r="CN870" i="27"/>
  <c r="CM870" i="27"/>
  <c r="CL870" i="27"/>
  <c r="CK870" i="27"/>
  <c r="CJ870" i="27"/>
  <c r="CI870" i="27"/>
  <c r="CH870" i="27"/>
  <c r="CG870" i="27"/>
  <c r="CF870" i="27"/>
  <c r="CE870" i="27"/>
  <c r="CD870" i="27"/>
  <c r="CC870" i="27"/>
  <c r="CB870" i="27"/>
  <c r="CA870" i="27"/>
  <c r="BZ870" i="27"/>
  <c r="BY870" i="27"/>
  <c r="BX870" i="27"/>
  <c r="BW870" i="27"/>
  <c r="BV870" i="27"/>
  <c r="BU870" i="27"/>
  <c r="BT870" i="27"/>
  <c r="BS870" i="27"/>
  <c r="BR870" i="27"/>
  <c r="BQ870" i="27"/>
  <c r="BP870" i="27"/>
  <c r="BO870" i="27"/>
  <c r="BN870" i="27"/>
  <c r="BM870" i="27"/>
  <c r="BL870" i="27"/>
  <c r="BK870" i="27"/>
  <c r="BJ870" i="27"/>
  <c r="BI870" i="27"/>
  <c r="BH870" i="27"/>
  <c r="BG870" i="27"/>
  <c r="BF870" i="27"/>
  <c r="BE870" i="27"/>
  <c r="BD870" i="27"/>
  <c r="BC870" i="27"/>
  <c r="BB870" i="27"/>
  <c r="BA870" i="27"/>
  <c r="AZ870" i="27"/>
  <c r="AY870" i="27"/>
  <c r="AX870" i="27"/>
  <c r="AW870" i="27"/>
  <c r="AV870" i="27"/>
  <c r="AU870" i="27"/>
  <c r="AT870" i="27"/>
  <c r="AS870" i="27"/>
  <c r="AR870" i="27"/>
  <c r="AQ870" i="27"/>
  <c r="AP870" i="27"/>
  <c r="AO870" i="27"/>
  <c r="AN870" i="27"/>
  <c r="AM870" i="27"/>
  <c r="AL870" i="27"/>
  <c r="AK870" i="27"/>
  <c r="AJ870" i="27"/>
  <c r="AI870" i="27"/>
  <c r="AH870" i="27"/>
  <c r="AG870" i="27"/>
  <c r="AF870" i="27"/>
  <c r="AE870" i="27"/>
  <c r="AD870" i="27"/>
  <c r="AC870" i="27"/>
  <c r="AB870" i="27"/>
  <c r="AA870" i="27"/>
  <c r="Z870" i="27"/>
  <c r="Y870" i="27"/>
  <c r="X870" i="27"/>
  <c r="W870" i="27"/>
  <c r="V870" i="27"/>
  <c r="U870" i="27"/>
  <c r="T870" i="27"/>
  <c r="S870" i="27"/>
  <c r="R870" i="27"/>
  <c r="Q870" i="27"/>
  <c r="P870" i="27"/>
  <c r="O870" i="27"/>
  <c r="N870" i="27"/>
  <c r="M870" i="27"/>
  <c r="L870" i="27"/>
  <c r="K870" i="27"/>
  <c r="J870" i="27"/>
  <c r="I870" i="27"/>
  <c r="H870" i="27"/>
  <c r="G870" i="27"/>
  <c r="F870" i="27"/>
  <c r="E870" i="27"/>
  <c r="D870" i="27"/>
  <c r="C870" i="27" s="1"/>
  <c r="A870" i="27"/>
  <c r="EE869" i="27"/>
  <c r="ED869" i="27"/>
  <c r="EC869" i="27"/>
  <c r="EB869" i="27"/>
  <c r="EA869" i="27"/>
  <c r="DZ869" i="27"/>
  <c r="DY869" i="27"/>
  <c r="DX869" i="27"/>
  <c r="DW869" i="27"/>
  <c r="DV869" i="27"/>
  <c r="DU869" i="27"/>
  <c r="DT869" i="27"/>
  <c r="DS869" i="27"/>
  <c r="DR869" i="27"/>
  <c r="DQ869" i="27"/>
  <c r="DP869" i="27"/>
  <c r="DO869" i="27"/>
  <c r="DN869" i="27"/>
  <c r="DM869" i="27"/>
  <c r="DL869" i="27"/>
  <c r="DK869" i="27"/>
  <c r="DJ869" i="27"/>
  <c r="DI869" i="27"/>
  <c r="DH869" i="27"/>
  <c r="DG869" i="27"/>
  <c r="DF869" i="27"/>
  <c r="DE869" i="27"/>
  <c r="DD869" i="27"/>
  <c r="DC869" i="27"/>
  <c r="DB869" i="27"/>
  <c r="DA869" i="27"/>
  <c r="CZ869" i="27"/>
  <c r="CY869" i="27"/>
  <c r="CX869" i="27"/>
  <c r="CW869" i="27"/>
  <c r="CV869" i="27"/>
  <c r="CU869" i="27"/>
  <c r="CT869" i="27"/>
  <c r="CS869" i="27"/>
  <c r="CR869" i="27"/>
  <c r="CQ869" i="27"/>
  <c r="CP869" i="27"/>
  <c r="CO869" i="27"/>
  <c r="CN869" i="27"/>
  <c r="CM869" i="27"/>
  <c r="CL869" i="27"/>
  <c r="CK869" i="27"/>
  <c r="CJ869" i="27"/>
  <c r="CI869" i="27"/>
  <c r="CH869" i="27"/>
  <c r="CG869" i="27"/>
  <c r="CF869" i="27"/>
  <c r="CE869" i="27"/>
  <c r="CD869" i="27"/>
  <c r="CC869" i="27"/>
  <c r="CB869" i="27"/>
  <c r="CA869" i="27"/>
  <c r="BZ869" i="27"/>
  <c r="BY869" i="27"/>
  <c r="BX869" i="27"/>
  <c r="BW869" i="27"/>
  <c r="BV869" i="27"/>
  <c r="BU869" i="27"/>
  <c r="BT869" i="27"/>
  <c r="BS869" i="27"/>
  <c r="BR869" i="27"/>
  <c r="BQ869" i="27"/>
  <c r="BP869" i="27"/>
  <c r="BO869" i="27"/>
  <c r="BN869" i="27"/>
  <c r="BM869" i="27"/>
  <c r="BL869" i="27"/>
  <c r="BK869" i="27"/>
  <c r="BJ869" i="27"/>
  <c r="BI869" i="27"/>
  <c r="BH869" i="27"/>
  <c r="BG869" i="27"/>
  <c r="BF869" i="27"/>
  <c r="BE869" i="27"/>
  <c r="BD869" i="27"/>
  <c r="BC869" i="27"/>
  <c r="BB869" i="27"/>
  <c r="BA869" i="27"/>
  <c r="AZ869" i="27"/>
  <c r="AY869" i="27"/>
  <c r="AX869" i="27"/>
  <c r="AW869" i="27"/>
  <c r="AV869" i="27"/>
  <c r="AU869" i="27"/>
  <c r="AT869" i="27"/>
  <c r="AS869" i="27"/>
  <c r="AR869" i="27"/>
  <c r="AQ869" i="27"/>
  <c r="AP869" i="27"/>
  <c r="AO869" i="27"/>
  <c r="AN869" i="27"/>
  <c r="AM869" i="27"/>
  <c r="AL869" i="27"/>
  <c r="AK869" i="27"/>
  <c r="AJ869" i="27"/>
  <c r="AI869" i="27"/>
  <c r="AH869" i="27"/>
  <c r="AG869" i="27"/>
  <c r="AF869" i="27"/>
  <c r="AE869" i="27"/>
  <c r="AD869" i="27"/>
  <c r="AC869" i="27"/>
  <c r="AB869" i="27"/>
  <c r="AA869" i="27"/>
  <c r="Z869" i="27"/>
  <c r="Y869" i="27"/>
  <c r="X869" i="27"/>
  <c r="W869" i="27"/>
  <c r="V869" i="27"/>
  <c r="U869" i="27"/>
  <c r="T869" i="27"/>
  <c r="S869" i="27"/>
  <c r="R869" i="27"/>
  <c r="Q869" i="27"/>
  <c r="P869" i="27"/>
  <c r="O869" i="27"/>
  <c r="N869" i="27"/>
  <c r="M869" i="27"/>
  <c r="L869" i="27"/>
  <c r="K869" i="27"/>
  <c r="J869" i="27"/>
  <c r="I869" i="27"/>
  <c r="H869" i="27"/>
  <c r="G869" i="27"/>
  <c r="F869" i="27"/>
  <c r="E869" i="27"/>
  <c r="D869" i="27"/>
  <c r="C869" i="27"/>
  <c r="A869" i="27"/>
  <c r="EE868" i="27"/>
  <c r="ED868" i="27"/>
  <c r="EC868" i="27"/>
  <c r="EB868" i="27"/>
  <c r="EA868" i="27"/>
  <c r="DZ868" i="27"/>
  <c r="DY868" i="27"/>
  <c r="DX868" i="27"/>
  <c r="DW868" i="27"/>
  <c r="DV868" i="27"/>
  <c r="DU868" i="27"/>
  <c r="DT868" i="27"/>
  <c r="DS868" i="27"/>
  <c r="DR868" i="27"/>
  <c r="DQ868" i="27"/>
  <c r="DP868" i="27"/>
  <c r="DO868" i="27"/>
  <c r="DN868" i="27"/>
  <c r="DM868" i="27"/>
  <c r="DL868" i="27"/>
  <c r="DK868" i="27"/>
  <c r="DJ868" i="27"/>
  <c r="DI868" i="27"/>
  <c r="DH868" i="27"/>
  <c r="DG868" i="27"/>
  <c r="DF868" i="27"/>
  <c r="DE868" i="27"/>
  <c r="DD868" i="27"/>
  <c r="DC868" i="27"/>
  <c r="DB868" i="27"/>
  <c r="DA868" i="27"/>
  <c r="CZ868" i="27"/>
  <c r="CY868" i="27"/>
  <c r="CX868" i="27"/>
  <c r="CW868" i="27"/>
  <c r="CV868" i="27"/>
  <c r="CU868" i="27"/>
  <c r="CT868" i="27"/>
  <c r="CS868" i="27"/>
  <c r="CR868" i="27"/>
  <c r="CQ868" i="27"/>
  <c r="CP868" i="27"/>
  <c r="CO868" i="27"/>
  <c r="CN868" i="27"/>
  <c r="CM868" i="27"/>
  <c r="CL868" i="27"/>
  <c r="CK868" i="27"/>
  <c r="CJ868" i="27"/>
  <c r="CI868" i="27"/>
  <c r="CH868" i="27"/>
  <c r="CG868" i="27"/>
  <c r="CF868" i="27"/>
  <c r="CE868" i="27"/>
  <c r="CD868" i="27"/>
  <c r="CC868" i="27"/>
  <c r="CB868" i="27"/>
  <c r="CA868" i="27"/>
  <c r="BZ868" i="27"/>
  <c r="BY868" i="27"/>
  <c r="BX868" i="27"/>
  <c r="BW868" i="27"/>
  <c r="BV868" i="27"/>
  <c r="BU868" i="27"/>
  <c r="BT868" i="27"/>
  <c r="BS868" i="27"/>
  <c r="BR868" i="27"/>
  <c r="BQ868" i="27"/>
  <c r="BP868" i="27"/>
  <c r="BO868" i="27"/>
  <c r="BN868" i="27"/>
  <c r="BM868" i="27"/>
  <c r="BL868" i="27"/>
  <c r="BK868" i="27"/>
  <c r="BJ868" i="27"/>
  <c r="BI868" i="27"/>
  <c r="BH868" i="27"/>
  <c r="BG868" i="27"/>
  <c r="BF868" i="27"/>
  <c r="BE868" i="27"/>
  <c r="BD868" i="27"/>
  <c r="BC868" i="27"/>
  <c r="BB868" i="27"/>
  <c r="BA868" i="27"/>
  <c r="AZ868" i="27"/>
  <c r="AY868" i="27"/>
  <c r="AX868" i="27"/>
  <c r="AW868" i="27"/>
  <c r="AV868" i="27"/>
  <c r="AU868" i="27"/>
  <c r="AT868" i="27"/>
  <c r="AS868" i="27"/>
  <c r="AR868" i="27"/>
  <c r="AQ868" i="27"/>
  <c r="AP868" i="27"/>
  <c r="AO868" i="27"/>
  <c r="AN868" i="27"/>
  <c r="AM868" i="27"/>
  <c r="AL868" i="27"/>
  <c r="AK868" i="27"/>
  <c r="AJ868" i="27"/>
  <c r="AI868" i="27"/>
  <c r="AH868" i="27"/>
  <c r="AG868" i="27"/>
  <c r="AF868" i="27"/>
  <c r="AE868" i="27"/>
  <c r="AD868" i="27"/>
  <c r="AC868" i="27"/>
  <c r="AB868" i="27"/>
  <c r="AA868" i="27"/>
  <c r="Z868" i="27"/>
  <c r="Y868" i="27"/>
  <c r="X868" i="27"/>
  <c r="W868" i="27"/>
  <c r="V868" i="27"/>
  <c r="U868" i="27"/>
  <c r="T868" i="27"/>
  <c r="S868" i="27"/>
  <c r="R868" i="27"/>
  <c r="Q868" i="27"/>
  <c r="P868" i="27"/>
  <c r="O868" i="27"/>
  <c r="N868" i="27"/>
  <c r="M868" i="27"/>
  <c r="L868" i="27"/>
  <c r="K868" i="27"/>
  <c r="J868" i="27"/>
  <c r="I868" i="27"/>
  <c r="H868" i="27"/>
  <c r="G868" i="27"/>
  <c r="F868" i="27"/>
  <c r="E868" i="27"/>
  <c r="D868" i="27"/>
  <c r="C868" i="27" s="1"/>
  <c r="A868" i="27"/>
  <c r="EE867" i="27"/>
  <c r="ED867" i="27"/>
  <c r="EC867" i="27"/>
  <c r="EB867" i="27"/>
  <c r="EA867" i="27"/>
  <c r="DZ867" i="27"/>
  <c r="DY867" i="27"/>
  <c r="DX867" i="27"/>
  <c r="DW867" i="27"/>
  <c r="DV867" i="27"/>
  <c r="DU867" i="27"/>
  <c r="DT867" i="27"/>
  <c r="DS867" i="27"/>
  <c r="DR867" i="27"/>
  <c r="DQ867" i="27"/>
  <c r="DP867" i="27"/>
  <c r="DO867" i="27"/>
  <c r="DN867" i="27"/>
  <c r="DM867" i="27"/>
  <c r="DL867" i="27"/>
  <c r="DK867" i="27"/>
  <c r="DJ867" i="27"/>
  <c r="DI867" i="27"/>
  <c r="DH867" i="27"/>
  <c r="DG867" i="27"/>
  <c r="DF867" i="27"/>
  <c r="DE867" i="27"/>
  <c r="DD867" i="27"/>
  <c r="DC867" i="27"/>
  <c r="DB867" i="27"/>
  <c r="DA867" i="27"/>
  <c r="CZ867" i="27"/>
  <c r="CY867" i="27"/>
  <c r="CX867" i="27"/>
  <c r="CW867" i="27"/>
  <c r="CV867" i="27"/>
  <c r="CU867" i="27"/>
  <c r="CT867" i="27"/>
  <c r="CS867" i="27"/>
  <c r="CR867" i="27"/>
  <c r="CQ867" i="27"/>
  <c r="CP867" i="27"/>
  <c r="CO867" i="27"/>
  <c r="CN867" i="27"/>
  <c r="CM867" i="27"/>
  <c r="CL867" i="27"/>
  <c r="CK867" i="27"/>
  <c r="CJ867" i="27"/>
  <c r="CI867" i="27"/>
  <c r="CH867" i="27"/>
  <c r="CG867" i="27"/>
  <c r="CF867" i="27"/>
  <c r="CE867" i="27"/>
  <c r="CD867" i="27"/>
  <c r="CC867" i="27"/>
  <c r="CB867" i="27"/>
  <c r="CA867" i="27"/>
  <c r="BZ867" i="27"/>
  <c r="BY867" i="27"/>
  <c r="BX867" i="27"/>
  <c r="BW867" i="27"/>
  <c r="BV867" i="27"/>
  <c r="BU867" i="27"/>
  <c r="BT867" i="27"/>
  <c r="BS867" i="27"/>
  <c r="BR867" i="27"/>
  <c r="BQ867" i="27"/>
  <c r="BP867" i="27"/>
  <c r="BO867" i="27"/>
  <c r="BN867" i="27"/>
  <c r="BM867" i="27"/>
  <c r="BL867" i="27"/>
  <c r="BK867" i="27"/>
  <c r="BJ867" i="27"/>
  <c r="BI867" i="27"/>
  <c r="BH867" i="27"/>
  <c r="BG867" i="27"/>
  <c r="BF867" i="27"/>
  <c r="BE867" i="27"/>
  <c r="BD867" i="27"/>
  <c r="BC867" i="27"/>
  <c r="BB867" i="27"/>
  <c r="BA867" i="27"/>
  <c r="AZ867" i="27"/>
  <c r="AY867" i="27"/>
  <c r="AX867" i="27"/>
  <c r="AW867" i="27"/>
  <c r="AV867" i="27"/>
  <c r="AU867" i="27"/>
  <c r="AT867" i="27"/>
  <c r="AS867" i="27"/>
  <c r="AR867" i="27"/>
  <c r="AQ867" i="27"/>
  <c r="AP867" i="27"/>
  <c r="AO867" i="27"/>
  <c r="AN867" i="27"/>
  <c r="AM867" i="27"/>
  <c r="AL867" i="27"/>
  <c r="AK867" i="27"/>
  <c r="AJ867" i="27"/>
  <c r="AI867" i="27"/>
  <c r="AH867" i="27"/>
  <c r="AG867" i="27"/>
  <c r="AF867" i="27"/>
  <c r="AE867" i="27"/>
  <c r="AD867" i="27"/>
  <c r="AC867" i="27"/>
  <c r="AB867" i="27"/>
  <c r="AA867" i="27"/>
  <c r="Z867" i="27"/>
  <c r="Y867" i="27"/>
  <c r="X867" i="27"/>
  <c r="W867" i="27"/>
  <c r="V867" i="27"/>
  <c r="U867" i="27"/>
  <c r="T867" i="27"/>
  <c r="S867" i="27"/>
  <c r="R867" i="27"/>
  <c r="Q867" i="27"/>
  <c r="P867" i="27"/>
  <c r="O867" i="27"/>
  <c r="N867" i="27"/>
  <c r="M867" i="27"/>
  <c r="L867" i="27"/>
  <c r="K867" i="27"/>
  <c r="J867" i="27"/>
  <c r="I867" i="27"/>
  <c r="H867" i="27"/>
  <c r="G867" i="27"/>
  <c r="F867" i="27"/>
  <c r="E867" i="27"/>
  <c r="D867" i="27"/>
  <c r="C867" i="27"/>
  <c r="A867" i="27"/>
  <c r="EE866" i="27"/>
  <c r="ED866" i="27"/>
  <c r="EC866" i="27"/>
  <c r="EB866" i="27"/>
  <c r="EA866" i="27"/>
  <c r="DZ866" i="27"/>
  <c r="DY866" i="27"/>
  <c r="DX866" i="27"/>
  <c r="DW866" i="27"/>
  <c r="DV866" i="27"/>
  <c r="DU866" i="27"/>
  <c r="DT866" i="27"/>
  <c r="DS866" i="27"/>
  <c r="DR866" i="27"/>
  <c r="DQ866" i="27"/>
  <c r="DP866" i="27"/>
  <c r="DO866" i="27"/>
  <c r="DN866" i="27"/>
  <c r="DM866" i="27"/>
  <c r="DL866" i="27"/>
  <c r="DK866" i="27"/>
  <c r="DJ866" i="27"/>
  <c r="DI866" i="27"/>
  <c r="DH866" i="27"/>
  <c r="DG866" i="27"/>
  <c r="DF866" i="27"/>
  <c r="DE866" i="27"/>
  <c r="DD866" i="27"/>
  <c r="DC866" i="27"/>
  <c r="DB866" i="27"/>
  <c r="DA866" i="27"/>
  <c r="CZ866" i="27"/>
  <c r="CY866" i="27"/>
  <c r="CX866" i="27"/>
  <c r="CW866" i="27"/>
  <c r="CV866" i="27"/>
  <c r="CU866" i="27"/>
  <c r="CT866" i="27"/>
  <c r="CS866" i="27"/>
  <c r="CR866" i="27"/>
  <c r="CQ866" i="27"/>
  <c r="CP866" i="27"/>
  <c r="CO866" i="27"/>
  <c r="CN866" i="27"/>
  <c r="CM866" i="27"/>
  <c r="CL866" i="27"/>
  <c r="CK866" i="27"/>
  <c r="CJ866" i="27"/>
  <c r="CI866" i="27"/>
  <c r="CH866" i="27"/>
  <c r="CG866" i="27"/>
  <c r="CF866" i="27"/>
  <c r="CE866" i="27"/>
  <c r="CD866" i="27"/>
  <c r="CC866" i="27"/>
  <c r="CB866" i="27"/>
  <c r="CA866" i="27"/>
  <c r="BZ866" i="27"/>
  <c r="BY866" i="27"/>
  <c r="BX866" i="27"/>
  <c r="BW866" i="27"/>
  <c r="BV866" i="27"/>
  <c r="BU866" i="27"/>
  <c r="BT866" i="27"/>
  <c r="BS866" i="27"/>
  <c r="BR866" i="27"/>
  <c r="BQ866" i="27"/>
  <c r="BP866" i="27"/>
  <c r="BO866" i="27"/>
  <c r="BN866" i="27"/>
  <c r="BM866" i="27"/>
  <c r="BL866" i="27"/>
  <c r="BK866" i="27"/>
  <c r="BJ866" i="27"/>
  <c r="BI866" i="27"/>
  <c r="BH866" i="27"/>
  <c r="BG866" i="27"/>
  <c r="BF866" i="27"/>
  <c r="BE866" i="27"/>
  <c r="BD866" i="27"/>
  <c r="BC866" i="27"/>
  <c r="BB866" i="27"/>
  <c r="BA866" i="27"/>
  <c r="BA876" i="27" s="1"/>
  <c r="AZ866" i="27"/>
  <c r="AZ876" i="27" s="1"/>
  <c r="AY866" i="27"/>
  <c r="AY876" i="27" s="1"/>
  <c r="AX866" i="27"/>
  <c r="AX876" i="27" s="1"/>
  <c r="AW866" i="27"/>
  <c r="AW876" i="27" s="1"/>
  <c r="AV866" i="27"/>
  <c r="AV876" i="27" s="1"/>
  <c r="AU866" i="27"/>
  <c r="AU876" i="27" s="1"/>
  <c r="AT866" i="27"/>
  <c r="AT876" i="27" s="1"/>
  <c r="AS866" i="27"/>
  <c r="AS876" i="27" s="1"/>
  <c r="AR866" i="27"/>
  <c r="AR876" i="27" s="1"/>
  <c r="AQ866" i="27"/>
  <c r="AQ876" i="27" s="1"/>
  <c r="AP866" i="27"/>
  <c r="AP876" i="27" s="1"/>
  <c r="AO866" i="27"/>
  <c r="AO876" i="27" s="1"/>
  <c r="AN866" i="27"/>
  <c r="AN876" i="27" s="1"/>
  <c r="AM866" i="27"/>
  <c r="AM876" i="27" s="1"/>
  <c r="AL866" i="27"/>
  <c r="AL876" i="27" s="1"/>
  <c r="AK866" i="27"/>
  <c r="AK876" i="27" s="1"/>
  <c r="AJ866" i="27"/>
  <c r="AJ876" i="27" s="1"/>
  <c r="AI866" i="27"/>
  <c r="AI876" i="27" s="1"/>
  <c r="AH866" i="27"/>
  <c r="AH876" i="27" s="1"/>
  <c r="AG866" i="27"/>
  <c r="AG876" i="27" s="1"/>
  <c r="AF866" i="27"/>
  <c r="AF876" i="27" s="1"/>
  <c r="AE866" i="27"/>
  <c r="AE876" i="27" s="1"/>
  <c r="AD866" i="27"/>
  <c r="AD876" i="27" s="1"/>
  <c r="AC866" i="27"/>
  <c r="AC876" i="27" s="1"/>
  <c r="AB866" i="27"/>
  <c r="AB876" i="27" s="1"/>
  <c r="AA866" i="27"/>
  <c r="AA876" i="27" s="1"/>
  <c r="Z866" i="27"/>
  <c r="Z876" i="27" s="1"/>
  <c r="Y866" i="27"/>
  <c r="Y876" i="27" s="1"/>
  <c r="X866" i="27"/>
  <c r="X876" i="27" s="1"/>
  <c r="W866" i="27"/>
  <c r="W876" i="27" s="1"/>
  <c r="V866" i="27"/>
  <c r="V876" i="27" s="1"/>
  <c r="U866" i="27"/>
  <c r="U876" i="27" s="1"/>
  <c r="T866" i="27"/>
  <c r="T876" i="27" s="1"/>
  <c r="S866" i="27"/>
  <c r="S876" i="27" s="1"/>
  <c r="R866" i="27"/>
  <c r="R876" i="27" s="1"/>
  <c r="Q866" i="27"/>
  <c r="Q876" i="27" s="1"/>
  <c r="P866" i="27"/>
  <c r="P876" i="27" s="1"/>
  <c r="O866" i="27"/>
  <c r="O876" i="27" s="1"/>
  <c r="N866" i="27"/>
  <c r="N876" i="27" s="1"/>
  <c r="M866" i="27"/>
  <c r="M876" i="27" s="1"/>
  <c r="L866" i="27"/>
  <c r="L876" i="27" s="1"/>
  <c r="K866" i="27"/>
  <c r="K876" i="27" s="1"/>
  <c r="J866" i="27"/>
  <c r="J876" i="27" s="1"/>
  <c r="I866" i="27"/>
  <c r="I876" i="27" s="1"/>
  <c r="H866" i="27"/>
  <c r="H876" i="27" s="1"/>
  <c r="G866" i="27"/>
  <c r="G876" i="27" s="1"/>
  <c r="F866" i="27"/>
  <c r="F876" i="27" s="1"/>
  <c r="E866" i="27"/>
  <c r="E876" i="27" s="1"/>
  <c r="D866" i="27"/>
  <c r="D876" i="27" s="1"/>
  <c r="A866" i="27"/>
  <c r="EE865" i="27"/>
  <c r="EE877" i="27" s="1"/>
  <c r="ED865" i="27"/>
  <c r="ED877" i="27" s="1"/>
  <c r="EC865" i="27"/>
  <c r="EC877" i="27" s="1"/>
  <c r="EB865" i="27"/>
  <c r="EB877" i="27" s="1"/>
  <c r="EA865" i="27"/>
  <c r="EA877" i="27" s="1"/>
  <c r="DZ865" i="27"/>
  <c r="DZ877" i="27" s="1"/>
  <c r="DY865" i="27"/>
  <c r="DY877" i="27" s="1"/>
  <c r="DX865" i="27"/>
  <c r="DX877" i="27" s="1"/>
  <c r="DW865" i="27"/>
  <c r="DW877" i="27" s="1"/>
  <c r="DV865" i="27"/>
  <c r="DV877" i="27" s="1"/>
  <c r="DU865" i="27"/>
  <c r="DU877" i="27" s="1"/>
  <c r="DT865" i="27"/>
  <c r="DT877" i="27" s="1"/>
  <c r="DS865" i="27"/>
  <c r="DS877" i="27" s="1"/>
  <c r="DR865" i="27"/>
  <c r="DR877" i="27" s="1"/>
  <c r="DQ865" i="27"/>
  <c r="DQ877" i="27" s="1"/>
  <c r="DP865" i="27"/>
  <c r="DP877" i="27" s="1"/>
  <c r="DO865" i="27"/>
  <c r="DO877" i="27" s="1"/>
  <c r="DN865" i="27"/>
  <c r="DN877" i="27" s="1"/>
  <c r="DM865" i="27"/>
  <c r="DM877" i="27" s="1"/>
  <c r="DL865" i="27"/>
  <c r="DL877" i="27" s="1"/>
  <c r="DK865" i="27"/>
  <c r="DK877" i="27" s="1"/>
  <c r="DJ865" i="27"/>
  <c r="DJ877" i="27" s="1"/>
  <c r="DI865" i="27"/>
  <c r="DI877" i="27" s="1"/>
  <c r="DH865" i="27"/>
  <c r="DH877" i="27" s="1"/>
  <c r="DG865" i="27"/>
  <c r="DG877" i="27" s="1"/>
  <c r="DF865" i="27"/>
  <c r="DF877" i="27" s="1"/>
  <c r="DE865" i="27"/>
  <c r="DE877" i="27" s="1"/>
  <c r="DD865" i="27"/>
  <c r="DD877" i="27" s="1"/>
  <c r="DC865" i="27"/>
  <c r="DC877" i="27" s="1"/>
  <c r="DB865" i="27"/>
  <c r="DB877" i="27" s="1"/>
  <c r="DA865" i="27"/>
  <c r="DA877" i="27" s="1"/>
  <c r="CZ865" i="27"/>
  <c r="CZ877" i="27" s="1"/>
  <c r="CY865" i="27"/>
  <c r="CY877" i="27" s="1"/>
  <c r="CX865" i="27"/>
  <c r="CX877" i="27" s="1"/>
  <c r="CW865" i="27"/>
  <c r="CW877" i="27" s="1"/>
  <c r="CV865" i="27"/>
  <c r="CV877" i="27" s="1"/>
  <c r="CU865" i="27"/>
  <c r="CU877" i="27" s="1"/>
  <c r="CT865" i="27"/>
  <c r="CT877" i="27" s="1"/>
  <c r="CS865" i="27"/>
  <c r="CS877" i="27" s="1"/>
  <c r="CR865" i="27"/>
  <c r="CR877" i="27" s="1"/>
  <c r="CQ865" i="27"/>
  <c r="CQ877" i="27" s="1"/>
  <c r="CP865" i="27"/>
  <c r="CP877" i="27" s="1"/>
  <c r="CO865" i="27"/>
  <c r="CO877" i="27" s="1"/>
  <c r="CN865" i="27"/>
  <c r="CN877" i="27" s="1"/>
  <c r="CM865" i="27"/>
  <c r="CM877" i="27" s="1"/>
  <c r="CL865" i="27"/>
  <c r="CL877" i="27" s="1"/>
  <c r="CK865" i="27"/>
  <c r="CK877" i="27" s="1"/>
  <c r="CJ865" i="27"/>
  <c r="CJ877" i="27" s="1"/>
  <c r="CI865" i="27"/>
  <c r="CI877" i="27" s="1"/>
  <c r="CH865" i="27"/>
  <c r="CH877" i="27" s="1"/>
  <c r="CG865" i="27"/>
  <c r="CG877" i="27" s="1"/>
  <c r="CF865" i="27"/>
  <c r="CF877" i="27" s="1"/>
  <c r="CE865" i="27"/>
  <c r="CE877" i="27" s="1"/>
  <c r="CD865" i="27"/>
  <c r="CD877" i="27" s="1"/>
  <c r="CC865" i="27"/>
  <c r="CC877" i="27" s="1"/>
  <c r="CB865" i="27"/>
  <c r="CB877" i="27" s="1"/>
  <c r="CA865" i="27"/>
  <c r="CA877" i="27" s="1"/>
  <c r="BZ865" i="27"/>
  <c r="BZ877" i="27" s="1"/>
  <c r="BY865" i="27"/>
  <c r="BY877" i="27" s="1"/>
  <c r="BX865" i="27"/>
  <c r="BX877" i="27" s="1"/>
  <c r="BW865" i="27"/>
  <c r="BW877" i="27" s="1"/>
  <c r="BV865" i="27"/>
  <c r="BV877" i="27" s="1"/>
  <c r="BU865" i="27"/>
  <c r="BU877" i="27" s="1"/>
  <c r="BT865" i="27"/>
  <c r="BT877" i="27" s="1"/>
  <c r="BS865" i="27"/>
  <c r="BS877" i="27" s="1"/>
  <c r="BR865" i="27"/>
  <c r="BR877" i="27" s="1"/>
  <c r="BQ865" i="27"/>
  <c r="BQ877" i="27" s="1"/>
  <c r="BP865" i="27"/>
  <c r="BP877" i="27" s="1"/>
  <c r="BO865" i="27"/>
  <c r="BO877" i="27" s="1"/>
  <c r="BN865" i="27"/>
  <c r="BN877" i="27" s="1"/>
  <c r="BM865" i="27"/>
  <c r="BM877" i="27" s="1"/>
  <c r="BL865" i="27"/>
  <c r="BL877" i="27" s="1"/>
  <c r="BK865" i="27"/>
  <c r="BK877" i="27" s="1"/>
  <c r="BJ865" i="27"/>
  <c r="BJ877" i="27" s="1"/>
  <c r="BI865" i="27"/>
  <c r="BI877" i="27" s="1"/>
  <c r="BH865" i="27"/>
  <c r="BH877" i="27" s="1"/>
  <c r="BG865" i="27"/>
  <c r="BG877" i="27" s="1"/>
  <c r="BF865" i="27"/>
  <c r="BF877" i="27" s="1"/>
  <c r="BE865" i="27"/>
  <c r="BE877" i="27" s="1"/>
  <c r="BD865" i="27"/>
  <c r="BD877" i="27" s="1"/>
  <c r="BC865" i="27"/>
  <c r="BC877" i="27" s="1"/>
  <c r="BB865" i="27"/>
  <c r="BB877" i="27" s="1"/>
  <c r="BA865" i="27"/>
  <c r="AZ865" i="27"/>
  <c r="AZ877" i="27" s="1"/>
  <c r="AY865" i="27"/>
  <c r="AX865" i="27"/>
  <c r="AX877" i="27" s="1"/>
  <c r="AW865" i="27"/>
  <c r="AV865" i="27"/>
  <c r="AV877" i="27" s="1"/>
  <c r="AU865" i="27"/>
  <c r="AT865" i="27"/>
  <c r="AT877" i="27" s="1"/>
  <c r="AS865" i="27"/>
  <c r="AR865" i="27"/>
  <c r="AR877" i="27" s="1"/>
  <c r="AQ865" i="27"/>
  <c r="AP865" i="27"/>
  <c r="AP877" i="27" s="1"/>
  <c r="AO865" i="27"/>
  <c r="AN865" i="27"/>
  <c r="AN877" i="27" s="1"/>
  <c r="AM865" i="27"/>
  <c r="AL865" i="27"/>
  <c r="AL877" i="27" s="1"/>
  <c r="AK865" i="27"/>
  <c r="AJ865" i="27"/>
  <c r="AJ877" i="27" s="1"/>
  <c r="AI865" i="27"/>
  <c r="AH865" i="27"/>
  <c r="AH877" i="27" s="1"/>
  <c r="AG865" i="27"/>
  <c r="AF865" i="27"/>
  <c r="AF877" i="27" s="1"/>
  <c r="AE865" i="27"/>
  <c r="AD865" i="27"/>
  <c r="AD877" i="27" s="1"/>
  <c r="AC865" i="27"/>
  <c r="AB865" i="27"/>
  <c r="AB877" i="27" s="1"/>
  <c r="AA865" i="27"/>
  <c r="Z865" i="27"/>
  <c r="Z877" i="27" s="1"/>
  <c r="Y865" i="27"/>
  <c r="X865" i="27"/>
  <c r="X877" i="27" s="1"/>
  <c r="W865" i="27"/>
  <c r="V865" i="27"/>
  <c r="V877" i="27" s="1"/>
  <c r="U865" i="27"/>
  <c r="T865" i="27"/>
  <c r="T877" i="27" s="1"/>
  <c r="S865" i="27"/>
  <c r="R865" i="27"/>
  <c r="R877" i="27" s="1"/>
  <c r="Q865" i="27"/>
  <c r="P865" i="27"/>
  <c r="P877" i="27" s="1"/>
  <c r="O865" i="27"/>
  <c r="N865" i="27"/>
  <c r="N877" i="27" s="1"/>
  <c r="M865" i="27"/>
  <c r="L865" i="27"/>
  <c r="L877" i="27" s="1"/>
  <c r="K865" i="27"/>
  <c r="J865" i="27"/>
  <c r="J877" i="27" s="1"/>
  <c r="I865" i="27"/>
  <c r="H865" i="27"/>
  <c r="H877" i="27" s="1"/>
  <c r="G865" i="27"/>
  <c r="F865" i="27"/>
  <c r="F877" i="27" s="1"/>
  <c r="E865" i="27"/>
  <c r="D865" i="27"/>
  <c r="D877" i="27" s="1"/>
  <c r="C865" i="27"/>
  <c r="C878" i="27" s="1"/>
  <c r="A865" i="27"/>
  <c r="C864" i="27"/>
  <c r="A864" i="27"/>
  <c r="C863" i="27"/>
  <c r="A863" i="27"/>
  <c r="C862" i="27"/>
  <c r="A862" i="27"/>
  <c r="C861" i="27"/>
  <c r="A861" i="27"/>
  <c r="C860" i="27"/>
  <c r="A860" i="27"/>
  <c r="C859" i="27"/>
  <c r="A859" i="27"/>
  <c r="C858" i="27"/>
  <c r="A858" i="27"/>
  <c r="C857" i="27"/>
  <c r="A857" i="27"/>
  <c r="C856" i="27"/>
  <c r="A856" i="27"/>
  <c r="C855" i="27"/>
  <c r="A855" i="27"/>
  <c r="C854" i="27"/>
  <c r="A854" i="27"/>
  <c r="C853" i="27"/>
  <c r="A853" i="27"/>
  <c r="A852" i="27"/>
  <c r="A851" i="27"/>
  <c r="A850" i="27"/>
  <c r="A849" i="27"/>
  <c r="A848" i="27"/>
  <c r="A847" i="27"/>
  <c r="A846" i="27"/>
  <c r="A845" i="27"/>
  <c r="EE844" i="27"/>
  <c r="ED844" i="27"/>
  <c r="EC844" i="27"/>
  <c r="EB844" i="27"/>
  <c r="EA844" i="27"/>
  <c r="DZ844" i="27"/>
  <c r="DY844" i="27"/>
  <c r="DX844" i="27"/>
  <c r="DW844" i="27"/>
  <c r="DV844" i="27"/>
  <c r="DU844" i="27"/>
  <c r="DT844" i="27"/>
  <c r="DS844" i="27"/>
  <c r="DR844" i="27"/>
  <c r="DQ844" i="27"/>
  <c r="DP844" i="27"/>
  <c r="DO844" i="27"/>
  <c r="DN844" i="27"/>
  <c r="DM844" i="27"/>
  <c r="DL844" i="27"/>
  <c r="DK844" i="27"/>
  <c r="DJ844" i="27"/>
  <c r="DI844" i="27"/>
  <c r="DH844" i="27"/>
  <c r="DG844" i="27"/>
  <c r="DF844" i="27"/>
  <c r="DE844" i="27"/>
  <c r="DD844" i="27"/>
  <c r="DC844" i="27"/>
  <c r="DB844" i="27"/>
  <c r="DA844" i="27"/>
  <c r="CZ844" i="27"/>
  <c r="CY844" i="27"/>
  <c r="CX844" i="27"/>
  <c r="CW844" i="27"/>
  <c r="CV844" i="27"/>
  <c r="CU844" i="27"/>
  <c r="CT844" i="27"/>
  <c r="CS844" i="27"/>
  <c r="CR844" i="27"/>
  <c r="CQ844" i="27"/>
  <c r="CP844" i="27"/>
  <c r="CO844" i="27"/>
  <c r="CN844" i="27"/>
  <c r="CM844" i="27"/>
  <c r="CL844" i="27"/>
  <c r="CK844" i="27"/>
  <c r="CJ844" i="27"/>
  <c r="CI844" i="27"/>
  <c r="CH844" i="27"/>
  <c r="CG844" i="27"/>
  <c r="CF844" i="27"/>
  <c r="CE844" i="27"/>
  <c r="CD844" i="27"/>
  <c r="CC844" i="27"/>
  <c r="CB844" i="27"/>
  <c r="CA844" i="27"/>
  <c r="BZ844" i="27"/>
  <c r="BY844" i="27"/>
  <c r="BX844" i="27"/>
  <c r="BW844" i="27"/>
  <c r="BV844" i="27"/>
  <c r="BU844" i="27"/>
  <c r="BT844" i="27"/>
  <c r="BS844" i="27"/>
  <c r="BR844" i="27"/>
  <c r="BQ844" i="27"/>
  <c r="BP844" i="27"/>
  <c r="BO844" i="27"/>
  <c r="BN844" i="27"/>
  <c r="BM844" i="27"/>
  <c r="BL844" i="27"/>
  <c r="BK844" i="27"/>
  <c r="BJ844" i="27"/>
  <c r="BI844" i="27"/>
  <c r="BH844" i="27"/>
  <c r="BG844" i="27"/>
  <c r="BF844" i="27"/>
  <c r="BE844" i="27"/>
  <c r="BD844" i="27"/>
  <c r="BC844" i="27"/>
  <c r="BB844" i="27"/>
  <c r="A844" i="27"/>
  <c r="EE843" i="27"/>
  <c r="ED843" i="27"/>
  <c r="EC843" i="27"/>
  <c r="EB843" i="27"/>
  <c r="EA843" i="27"/>
  <c r="DZ843" i="27"/>
  <c r="DY843" i="27"/>
  <c r="DX843" i="27"/>
  <c r="DW843" i="27"/>
  <c r="DV843" i="27"/>
  <c r="DU843" i="27"/>
  <c r="DT843" i="27"/>
  <c r="DS843" i="27"/>
  <c r="DR843" i="27"/>
  <c r="DQ843" i="27"/>
  <c r="DP843" i="27"/>
  <c r="DO843" i="27"/>
  <c r="DN843" i="27"/>
  <c r="DM843" i="27"/>
  <c r="DL843" i="27"/>
  <c r="DK843" i="27"/>
  <c r="DJ843" i="27"/>
  <c r="DI843" i="27"/>
  <c r="DH843" i="27"/>
  <c r="DG843" i="27"/>
  <c r="DF843" i="27"/>
  <c r="DE843" i="27"/>
  <c r="DD843" i="27"/>
  <c r="DC843" i="27"/>
  <c r="DB843" i="27"/>
  <c r="DA843" i="27"/>
  <c r="CZ843" i="27"/>
  <c r="CY843" i="27"/>
  <c r="CX843" i="27"/>
  <c r="CW843" i="27"/>
  <c r="CV843" i="27"/>
  <c r="CU843" i="27"/>
  <c r="CT843" i="27"/>
  <c r="CS843" i="27"/>
  <c r="CR843" i="27"/>
  <c r="CQ843" i="27"/>
  <c r="CP843" i="27"/>
  <c r="CO843" i="27"/>
  <c r="CN843" i="27"/>
  <c r="CM843" i="27"/>
  <c r="CL843" i="27"/>
  <c r="CK843" i="27"/>
  <c r="CJ843" i="27"/>
  <c r="CI843" i="27"/>
  <c r="CH843" i="27"/>
  <c r="CG843" i="27"/>
  <c r="CF843" i="27"/>
  <c r="CE843" i="27"/>
  <c r="CD843" i="27"/>
  <c r="CC843" i="27"/>
  <c r="CB843" i="27"/>
  <c r="CA843" i="27"/>
  <c r="BZ843" i="27"/>
  <c r="BY843" i="27"/>
  <c r="BX843" i="27"/>
  <c r="BW843" i="27"/>
  <c r="BV843" i="27"/>
  <c r="BU843" i="27"/>
  <c r="BT843" i="27"/>
  <c r="BS843" i="27"/>
  <c r="BR843" i="27"/>
  <c r="BQ843" i="27"/>
  <c r="BP843" i="27"/>
  <c r="BO843" i="27"/>
  <c r="BN843" i="27"/>
  <c r="BM843" i="27"/>
  <c r="BL843" i="27"/>
  <c r="BK843" i="27"/>
  <c r="BJ843" i="27"/>
  <c r="BI843" i="27"/>
  <c r="BH843" i="27"/>
  <c r="BG843" i="27"/>
  <c r="BF843" i="27"/>
  <c r="BE843" i="27"/>
  <c r="BD843" i="27"/>
  <c r="BC843" i="27"/>
  <c r="BB843" i="27"/>
  <c r="BA843" i="27"/>
  <c r="AZ843" i="27"/>
  <c r="AY843" i="27"/>
  <c r="AX843" i="27"/>
  <c r="AW843" i="27"/>
  <c r="AV843" i="27"/>
  <c r="AU843" i="27"/>
  <c r="AT843" i="27"/>
  <c r="AS843" i="27"/>
  <c r="AR843" i="27"/>
  <c r="AQ843" i="27"/>
  <c r="AP843" i="27"/>
  <c r="AO843" i="27"/>
  <c r="AN843" i="27"/>
  <c r="AM843" i="27"/>
  <c r="AL843" i="27"/>
  <c r="AK843" i="27"/>
  <c r="AJ843" i="27"/>
  <c r="AI843" i="27"/>
  <c r="AH843" i="27"/>
  <c r="AG843" i="27"/>
  <c r="AF843" i="27"/>
  <c r="AE843" i="27"/>
  <c r="AD843" i="27"/>
  <c r="AC843" i="27"/>
  <c r="AB843" i="27"/>
  <c r="AA843" i="27"/>
  <c r="Z843" i="27"/>
  <c r="Y843" i="27"/>
  <c r="X843" i="27"/>
  <c r="W843" i="27"/>
  <c r="V843" i="27"/>
  <c r="U843" i="27"/>
  <c r="T843" i="27"/>
  <c r="S843" i="27"/>
  <c r="R843" i="27"/>
  <c r="Q843" i="27"/>
  <c r="P843" i="27"/>
  <c r="O843" i="27"/>
  <c r="N843" i="27"/>
  <c r="M843" i="27"/>
  <c r="L843" i="27"/>
  <c r="K843" i="27"/>
  <c r="J843" i="27"/>
  <c r="I843" i="27"/>
  <c r="H843" i="27"/>
  <c r="G843" i="27"/>
  <c r="F843" i="27"/>
  <c r="E843" i="27"/>
  <c r="D843" i="27"/>
  <c r="C843" i="27" s="1"/>
  <c r="A843" i="27"/>
  <c r="EE842" i="27"/>
  <c r="ED842" i="27"/>
  <c r="EC842" i="27"/>
  <c r="EB842" i="27"/>
  <c r="EA842" i="27"/>
  <c r="DZ842" i="27"/>
  <c r="DY842" i="27"/>
  <c r="DX842" i="27"/>
  <c r="DW842" i="27"/>
  <c r="DV842" i="27"/>
  <c r="DU842" i="27"/>
  <c r="DT842" i="27"/>
  <c r="DS842" i="27"/>
  <c r="DR842" i="27"/>
  <c r="DQ842" i="27"/>
  <c r="DP842" i="27"/>
  <c r="DO842" i="27"/>
  <c r="DN842" i="27"/>
  <c r="DM842" i="27"/>
  <c r="DL842" i="27"/>
  <c r="DK842" i="27"/>
  <c r="DJ842" i="27"/>
  <c r="DI842" i="27"/>
  <c r="DH842" i="27"/>
  <c r="DG842" i="27"/>
  <c r="DF842" i="27"/>
  <c r="DE842" i="27"/>
  <c r="DD842" i="27"/>
  <c r="DC842" i="27"/>
  <c r="DB842" i="27"/>
  <c r="DA842" i="27"/>
  <c r="CZ842" i="27"/>
  <c r="CY842" i="27"/>
  <c r="CX842" i="27"/>
  <c r="CW842" i="27"/>
  <c r="CV842" i="27"/>
  <c r="CU842" i="27"/>
  <c r="CT842" i="27"/>
  <c r="CS842" i="27"/>
  <c r="CR842" i="27"/>
  <c r="CQ842" i="27"/>
  <c r="CP842" i="27"/>
  <c r="CO842" i="27"/>
  <c r="CN842" i="27"/>
  <c r="CM842" i="27"/>
  <c r="CL842" i="27"/>
  <c r="CK842" i="27"/>
  <c r="CJ842" i="27"/>
  <c r="CI842" i="27"/>
  <c r="CH842" i="27"/>
  <c r="CG842" i="27"/>
  <c r="CF842" i="27"/>
  <c r="CE842" i="27"/>
  <c r="CD842" i="27"/>
  <c r="CC842" i="27"/>
  <c r="CB842" i="27"/>
  <c r="CA842" i="27"/>
  <c r="BZ842" i="27"/>
  <c r="BY842" i="27"/>
  <c r="BX842" i="27"/>
  <c r="BW842" i="27"/>
  <c r="BV842" i="27"/>
  <c r="BU842" i="27"/>
  <c r="BT842" i="27"/>
  <c r="BS842" i="27"/>
  <c r="BR842" i="27"/>
  <c r="BQ842" i="27"/>
  <c r="BP842" i="27"/>
  <c r="BO842" i="27"/>
  <c r="BN842" i="27"/>
  <c r="BM842" i="27"/>
  <c r="BL842" i="27"/>
  <c r="BK842" i="27"/>
  <c r="BJ842" i="27"/>
  <c r="BI842" i="27"/>
  <c r="BH842" i="27"/>
  <c r="BG842" i="27"/>
  <c r="BF842" i="27"/>
  <c r="BE842" i="27"/>
  <c r="BD842" i="27"/>
  <c r="BC842" i="27"/>
  <c r="BB842" i="27"/>
  <c r="BA842" i="27"/>
  <c r="AZ842" i="27"/>
  <c r="AY842" i="27"/>
  <c r="AX842" i="27"/>
  <c r="AW842" i="27"/>
  <c r="AV842" i="27"/>
  <c r="AU842" i="27"/>
  <c r="AT842" i="27"/>
  <c r="AS842" i="27"/>
  <c r="AR842" i="27"/>
  <c r="AQ842" i="27"/>
  <c r="AP842" i="27"/>
  <c r="AO842" i="27"/>
  <c r="AN842" i="27"/>
  <c r="AM842" i="27"/>
  <c r="AL842" i="27"/>
  <c r="AK842" i="27"/>
  <c r="AJ842" i="27"/>
  <c r="AI842" i="27"/>
  <c r="AH842" i="27"/>
  <c r="AG842" i="27"/>
  <c r="AF842" i="27"/>
  <c r="AE842" i="27"/>
  <c r="AD842" i="27"/>
  <c r="AC842" i="27"/>
  <c r="AB842" i="27"/>
  <c r="AA842" i="27"/>
  <c r="Z842" i="27"/>
  <c r="Y842" i="27"/>
  <c r="X842" i="27"/>
  <c r="W842" i="27"/>
  <c r="V842" i="27"/>
  <c r="U842" i="27"/>
  <c r="T842" i="27"/>
  <c r="S842" i="27"/>
  <c r="R842" i="27"/>
  <c r="Q842" i="27"/>
  <c r="P842" i="27"/>
  <c r="O842" i="27"/>
  <c r="N842" i="27"/>
  <c r="M842" i="27"/>
  <c r="L842" i="27"/>
  <c r="K842" i="27"/>
  <c r="J842" i="27"/>
  <c r="I842" i="27"/>
  <c r="H842" i="27"/>
  <c r="G842" i="27"/>
  <c r="F842" i="27"/>
  <c r="E842" i="27"/>
  <c r="D842" i="27"/>
  <c r="C842" i="27"/>
  <c r="A842" i="27"/>
  <c r="EE841" i="27"/>
  <c r="ED841" i="27"/>
  <c r="EC841" i="27"/>
  <c r="EB841" i="27"/>
  <c r="EA841" i="27"/>
  <c r="DZ841" i="27"/>
  <c r="DY841" i="27"/>
  <c r="DX841" i="27"/>
  <c r="DW841" i="27"/>
  <c r="DV841" i="27"/>
  <c r="DU841" i="27"/>
  <c r="DT841" i="27"/>
  <c r="DS841" i="27"/>
  <c r="DR841" i="27"/>
  <c r="DQ841" i="27"/>
  <c r="DP841" i="27"/>
  <c r="DO841" i="27"/>
  <c r="DN841" i="27"/>
  <c r="DM841" i="27"/>
  <c r="DL841" i="27"/>
  <c r="DK841" i="27"/>
  <c r="DJ841" i="27"/>
  <c r="DI841" i="27"/>
  <c r="DH841" i="27"/>
  <c r="DG841" i="27"/>
  <c r="DF841" i="27"/>
  <c r="DE841" i="27"/>
  <c r="DD841" i="27"/>
  <c r="DC841" i="27"/>
  <c r="DB841" i="27"/>
  <c r="DA841" i="27"/>
  <c r="CZ841" i="27"/>
  <c r="CY841" i="27"/>
  <c r="CX841" i="27"/>
  <c r="CW841" i="27"/>
  <c r="CV841" i="27"/>
  <c r="CU841" i="27"/>
  <c r="CT841" i="27"/>
  <c r="CS841" i="27"/>
  <c r="CR841" i="27"/>
  <c r="CQ841" i="27"/>
  <c r="CP841" i="27"/>
  <c r="CO841" i="27"/>
  <c r="CN841" i="27"/>
  <c r="CM841" i="27"/>
  <c r="CL841" i="27"/>
  <c r="CK841" i="27"/>
  <c r="CJ841" i="27"/>
  <c r="CI841" i="27"/>
  <c r="CH841" i="27"/>
  <c r="CG841" i="27"/>
  <c r="CF841" i="27"/>
  <c r="CE841" i="27"/>
  <c r="CD841" i="27"/>
  <c r="CC841" i="27"/>
  <c r="CB841" i="27"/>
  <c r="CA841" i="27"/>
  <c r="BZ841" i="27"/>
  <c r="BY841" i="27"/>
  <c r="BX841" i="27"/>
  <c r="BW841" i="27"/>
  <c r="BV841" i="27"/>
  <c r="BU841" i="27"/>
  <c r="BT841" i="27"/>
  <c r="BS841" i="27"/>
  <c r="BR841" i="27"/>
  <c r="BQ841" i="27"/>
  <c r="BP841" i="27"/>
  <c r="BO841" i="27"/>
  <c r="BN841" i="27"/>
  <c r="BM841" i="27"/>
  <c r="BL841" i="27"/>
  <c r="BK841" i="27"/>
  <c r="BJ841" i="27"/>
  <c r="BI841" i="27"/>
  <c r="BH841" i="27"/>
  <c r="BG841" i="27"/>
  <c r="BF841" i="27"/>
  <c r="BE841" i="27"/>
  <c r="BD841" i="27"/>
  <c r="BC841" i="27"/>
  <c r="BB841" i="27"/>
  <c r="BA841" i="27"/>
  <c r="AZ841" i="27"/>
  <c r="AY841" i="27"/>
  <c r="AX841" i="27"/>
  <c r="AW841" i="27"/>
  <c r="AV841" i="27"/>
  <c r="AU841" i="27"/>
  <c r="AT841" i="27"/>
  <c r="AS841" i="27"/>
  <c r="AR841" i="27"/>
  <c r="AQ841" i="27"/>
  <c r="AP841" i="27"/>
  <c r="AO841" i="27"/>
  <c r="AN841" i="27"/>
  <c r="AM841" i="27"/>
  <c r="AL841" i="27"/>
  <c r="AK841" i="27"/>
  <c r="AJ841" i="27"/>
  <c r="AI841" i="27"/>
  <c r="AH841" i="27"/>
  <c r="AG841" i="27"/>
  <c r="AF841" i="27"/>
  <c r="AE841" i="27"/>
  <c r="AD841" i="27"/>
  <c r="AC841" i="27"/>
  <c r="AB841" i="27"/>
  <c r="AA841" i="27"/>
  <c r="Z841" i="27"/>
  <c r="Y841" i="27"/>
  <c r="X841" i="27"/>
  <c r="W841" i="27"/>
  <c r="V841" i="27"/>
  <c r="U841" i="27"/>
  <c r="T841" i="27"/>
  <c r="S841" i="27"/>
  <c r="R841" i="27"/>
  <c r="Q841" i="27"/>
  <c r="P841" i="27"/>
  <c r="O841" i="27"/>
  <c r="N841" i="27"/>
  <c r="M841" i="27"/>
  <c r="L841" i="27"/>
  <c r="K841" i="27"/>
  <c r="J841" i="27"/>
  <c r="I841" i="27"/>
  <c r="H841" i="27"/>
  <c r="G841" i="27"/>
  <c r="F841" i="27"/>
  <c r="E841" i="27"/>
  <c r="D841" i="27"/>
  <c r="C841" i="27" s="1"/>
  <c r="A841" i="27"/>
  <c r="EE840" i="27"/>
  <c r="ED840" i="27"/>
  <c r="EC840" i="27"/>
  <c r="EB840" i="27"/>
  <c r="EA840" i="27"/>
  <c r="DZ840" i="27"/>
  <c r="DY840" i="27"/>
  <c r="DX840" i="27"/>
  <c r="DW840" i="27"/>
  <c r="DV840" i="27"/>
  <c r="DU840" i="27"/>
  <c r="DT840" i="27"/>
  <c r="DS840" i="27"/>
  <c r="DR840" i="27"/>
  <c r="DQ840" i="27"/>
  <c r="DP840" i="27"/>
  <c r="DO840" i="27"/>
  <c r="DN840" i="27"/>
  <c r="DM840" i="27"/>
  <c r="DL840" i="27"/>
  <c r="DK840" i="27"/>
  <c r="DJ840" i="27"/>
  <c r="DI840" i="27"/>
  <c r="DH840" i="27"/>
  <c r="DG840" i="27"/>
  <c r="DF840" i="27"/>
  <c r="DE840" i="27"/>
  <c r="DD840" i="27"/>
  <c r="DC840" i="27"/>
  <c r="DB840" i="27"/>
  <c r="DA840" i="27"/>
  <c r="CZ840" i="27"/>
  <c r="CY840" i="27"/>
  <c r="CX840" i="27"/>
  <c r="CW840" i="27"/>
  <c r="CV840" i="27"/>
  <c r="CU840" i="27"/>
  <c r="CT840" i="27"/>
  <c r="CS840" i="27"/>
  <c r="CR840" i="27"/>
  <c r="CQ840" i="27"/>
  <c r="CP840" i="27"/>
  <c r="CO840" i="27"/>
  <c r="CN840" i="27"/>
  <c r="CM840" i="27"/>
  <c r="CL840" i="27"/>
  <c r="CK840" i="27"/>
  <c r="CJ840" i="27"/>
  <c r="CI840" i="27"/>
  <c r="CH840" i="27"/>
  <c r="CG840" i="27"/>
  <c r="CF840" i="27"/>
  <c r="CE840" i="27"/>
  <c r="CD840" i="27"/>
  <c r="CC840" i="27"/>
  <c r="CB840" i="27"/>
  <c r="CA840" i="27"/>
  <c r="BZ840" i="27"/>
  <c r="BY840" i="27"/>
  <c r="BX840" i="27"/>
  <c r="BW840" i="27"/>
  <c r="BV840" i="27"/>
  <c r="BU840" i="27"/>
  <c r="BT840" i="27"/>
  <c r="BS840" i="27"/>
  <c r="BR840" i="27"/>
  <c r="BQ840" i="27"/>
  <c r="BP840" i="27"/>
  <c r="BO840" i="27"/>
  <c r="BN840" i="27"/>
  <c r="BM840" i="27"/>
  <c r="BL840" i="27"/>
  <c r="BK840" i="27"/>
  <c r="BJ840" i="27"/>
  <c r="BI840" i="27"/>
  <c r="BH840" i="27"/>
  <c r="BG840" i="27"/>
  <c r="BF840" i="27"/>
  <c r="BE840" i="27"/>
  <c r="BD840" i="27"/>
  <c r="BC840" i="27"/>
  <c r="BB840" i="27"/>
  <c r="BA840" i="27"/>
  <c r="AZ840" i="27"/>
  <c r="AY840" i="27"/>
  <c r="AX840" i="27"/>
  <c r="AW840" i="27"/>
  <c r="AV840" i="27"/>
  <c r="AU840" i="27"/>
  <c r="AT840" i="27"/>
  <c r="AS840" i="27"/>
  <c r="AR840" i="27"/>
  <c r="AQ840" i="27"/>
  <c r="AP840" i="27"/>
  <c r="AO840" i="27"/>
  <c r="AN840" i="27"/>
  <c r="AM840" i="27"/>
  <c r="AL840" i="27"/>
  <c r="AK840" i="27"/>
  <c r="AJ840" i="27"/>
  <c r="AI840" i="27"/>
  <c r="AH840" i="27"/>
  <c r="AG840" i="27"/>
  <c r="AF840" i="27"/>
  <c r="AE840" i="27"/>
  <c r="AD840" i="27"/>
  <c r="AC840" i="27"/>
  <c r="AB840" i="27"/>
  <c r="AA840" i="27"/>
  <c r="Z840" i="27"/>
  <c r="Y840" i="27"/>
  <c r="X840" i="27"/>
  <c r="W840" i="27"/>
  <c r="V840" i="27"/>
  <c r="U840" i="27"/>
  <c r="T840" i="27"/>
  <c r="S840" i="27"/>
  <c r="R840" i="27"/>
  <c r="Q840" i="27"/>
  <c r="P840" i="27"/>
  <c r="O840" i="27"/>
  <c r="N840" i="27"/>
  <c r="M840" i="27"/>
  <c r="L840" i="27"/>
  <c r="K840" i="27"/>
  <c r="J840" i="27"/>
  <c r="I840" i="27"/>
  <c r="H840" i="27"/>
  <c r="G840" i="27"/>
  <c r="F840" i="27"/>
  <c r="E840" i="27"/>
  <c r="D840" i="27"/>
  <c r="C840" i="27"/>
  <c r="A840" i="27"/>
  <c r="EE839" i="27"/>
  <c r="ED839" i="27"/>
  <c r="EC839" i="27"/>
  <c r="EB839" i="27"/>
  <c r="EA839" i="27"/>
  <c r="DZ839" i="27"/>
  <c r="DY839" i="27"/>
  <c r="DX839" i="27"/>
  <c r="DW839" i="27"/>
  <c r="DV839" i="27"/>
  <c r="DU839" i="27"/>
  <c r="DT839" i="27"/>
  <c r="DS839" i="27"/>
  <c r="DR839" i="27"/>
  <c r="DQ839" i="27"/>
  <c r="DP839" i="27"/>
  <c r="DO839" i="27"/>
  <c r="DN839" i="27"/>
  <c r="DM839" i="27"/>
  <c r="DL839" i="27"/>
  <c r="DK839" i="27"/>
  <c r="DJ839" i="27"/>
  <c r="DI839" i="27"/>
  <c r="DH839" i="27"/>
  <c r="DG839" i="27"/>
  <c r="DF839" i="27"/>
  <c r="DE839" i="27"/>
  <c r="DD839" i="27"/>
  <c r="DC839" i="27"/>
  <c r="DB839" i="27"/>
  <c r="DA839" i="27"/>
  <c r="CZ839" i="27"/>
  <c r="CY839" i="27"/>
  <c r="CX839" i="27"/>
  <c r="CW839" i="27"/>
  <c r="CV839" i="27"/>
  <c r="CU839" i="27"/>
  <c r="CT839" i="27"/>
  <c r="CS839" i="27"/>
  <c r="CR839" i="27"/>
  <c r="CQ839" i="27"/>
  <c r="CP839" i="27"/>
  <c r="CO839" i="27"/>
  <c r="CN839" i="27"/>
  <c r="CM839" i="27"/>
  <c r="CL839" i="27"/>
  <c r="CK839" i="27"/>
  <c r="CJ839" i="27"/>
  <c r="CI839" i="27"/>
  <c r="CH839" i="27"/>
  <c r="CG839" i="27"/>
  <c r="CF839" i="27"/>
  <c r="CE839" i="27"/>
  <c r="CD839" i="27"/>
  <c r="CC839" i="27"/>
  <c r="CB839" i="27"/>
  <c r="CA839" i="27"/>
  <c r="BZ839" i="27"/>
  <c r="BY839" i="27"/>
  <c r="BX839" i="27"/>
  <c r="BW839" i="27"/>
  <c r="BV839" i="27"/>
  <c r="BU839" i="27"/>
  <c r="BT839" i="27"/>
  <c r="BS839" i="27"/>
  <c r="BR839" i="27"/>
  <c r="BQ839" i="27"/>
  <c r="BP839" i="27"/>
  <c r="BO839" i="27"/>
  <c r="BN839" i="27"/>
  <c r="BM839" i="27"/>
  <c r="BL839" i="27"/>
  <c r="BK839" i="27"/>
  <c r="BJ839" i="27"/>
  <c r="BI839" i="27"/>
  <c r="BH839" i="27"/>
  <c r="BG839" i="27"/>
  <c r="BF839" i="27"/>
  <c r="BE839" i="27"/>
  <c r="BD839" i="27"/>
  <c r="BC839" i="27"/>
  <c r="BB839" i="27"/>
  <c r="BA839" i="27"/>
  <c r="AZ839" i="27"/>
  <c r="AY839" i="27"/>
  <c r="AX839" i="27"/>
  <c r="AW839" i="27"/>
  <c r="AV839" i="27"/>
  <c r="AU839" i="27"/>
  <c r="AT839" i="27"/>
  <c r="AS839" i="27"/>
  <c r="AR839" i="27"/>
  <c r="AQ839" i="27"/>
  <c r="AP839" i="27"/>
  <c r="AO839" i="27"/>
  <c r="AN839" i="27"/>
  <c r="AM839" i="27"/>
  <c r="AL839" i="27"/>
  <c r="AK839" i="27"/>
  <c r="AJ839" i="27"/>
  <c r="AI839" i="27"/>
  <c r="AH839" i="27"/>
  <c r="AG839" i="27"/>
  <c r="AF839" i="27"/>
  <c r="AE839" i="27"/>
  <c r="AD839" i="27"/>
  <c r="AC839" i="27"/>
  <c r="AB839" i="27"/>
  <c r="AA839" i="27"/>
  <c r="Z839" i="27"/>
  <c r="Y839" i="27"/>
  <c r="X839" i="27"/>
  <c r="W839" i="27"/>
  <c r="V839" i="27"/>
  <c r="U839" i="27"/>
  <c r="T839" i="27"/>
  <c r="S839" i="27"/>
  <c r="R839" i="27"/>
  <c r="Q839" i="27"/>
  <c r="P839" i="27"/>
  <c r="O839" i="27"/>
  <c r="N839" i="27"/>
  <c r="M839" i="27"/>
  <c r="L839" i="27"/>
  <c r="K839" i="27"/>
  <c r="J839" i="27"/>
  <c r="I839" i="27"/>
  <c r="H839" i="27"/>
  <c r="G839" i="27"/>
  <c r="F839" i="27"/>
  <c r="E839" i="27"/>
  <c r="D839" i="27"/>
  <c r="C839" i="27" s="1"/>
  <c r="A839" i="27"/>
  <c r="EE838" i="27"/>
  <c r="ED838" i="27"/>
  <c r="EC838" i="27"/>
  <c r="EB838" i="27"/>
  <c r="EA838" i="27"/>
  <c r="DZ838" i="27"/>
  <c r="DY838" i="27"/>
  <c r="DX838" i="27"/>
  <c r="DW838" i="27"/>
  <c r="DV838" i="27"/>
  <c r="DU838" i="27"/>
  <c r="DT838" i="27"/>
  <c r="DS838" i="27"/>
  <c r="DR838" i="27"/>
  <c r="DQ838" i="27"/>
  <c r="DP838" i="27"/>
  <c r="DO838" i="27"/>
  <c r="DN838" i="27"/>
  <c r="DM838" i="27"/>
  <c r="DL838" i="27"/>
  <c r="DK838" i="27"/>
  <c r="DJ838" i="27"/>
  <c r="DI838" i="27"/>
  <c r="DH838" i="27"/>
  <c r="DG838" i="27"/>
  <c r="DF838" i="27"/>
  <c r="DE838" i="27"/>
  <c r="DD838" i="27"/>
  <c r="DC838" i="27"/>
  <c r="DB838" i="27"/>
  <c r="DA838" i="27"/>
  <c r="CZ838" i="27"/>
  <c r="CY838" i="27"/>
  <c r="CX838" i="27"/>
  <c r="CW838" i="27"/>
  <c r="CV838" i="27"/>
  <c r="CU838" i="27"/>
  <c r="CT838" i="27"/>
  <c r="CS838" i="27"/>
  <c r="CR838" i="27"/>
  <c r="CQ838" i="27"/>
  <c r="CP838" i="27"/>
  <c r="CO838" i="27"/>
  <c r="CN838" i="27"/>
  <c r="CM838" i="27"/>
  <c r="CL838" i="27"/>
  <c r="CK838" i="27"/>
  <c r="CJ838" i="27"/>
  <c r="CI838" i="27"/>
  <c r="CH838" i="27"/>
  <c r="CG838" i="27"/>
  <c r="CF838" i="27"/>
  <c r="CE838" i="27"/>
  <c r="CD838" i="27"/>
  <c r="CC838" i="27"/>
  <c r="CB838" i="27"/>
  <c r="CA838" i="27"/>
  <c r="BZ838" i="27"/>
  <c r="BY838" i="27"/>
  <c r="BX838" i="27"/>
  <c r="BW838" i="27"/>
  <c r="BV838" i="27"/>
  <c r="BU838" i="27"/>
  <c r="BT838" i="27"/>
  <c r="BS838" i="27"/>
  <c r="BR838" i="27"/>
  <c r="BQ838" i="27"/>
  <c r="BP838" i="27"/>
  <c r="BO838" i="27"/>
  <c r="BN838" i="27"/>
  <c r="BM838" i="27"/>
  <c r="BL838" i="27"/>
  <c r="BK838" i="27"/>
  <c r="BJ838" i="27"/>
  <c r="BI838" i="27"/>
  <c r="BH838" i="27"/>
  <c r="BG838" i="27"/>
  <c r="BF838" i="27"/>
  <c r="BE838" i="27"/>
  <c r="BD838" i="27"/>
  <c r="BC838" i="27"/>
  <c r="BB838" i="27"/>
  <c r="BA838" i="27"/>
  <c r="AZ838" i="27"/>
  <c r="AY838" i="27"/>
  <c r="AX838" i="27"/>
  <c r="AW838" i="27"/>
  <c r="AV838" i="27"/>
  <c r="AU838" i="27"/>
  <c r="AT838" i="27"/>
  <c r="AS838" i="27"/>
  <c r="AR838" i="27"/>
  <c r="AQ838" i="27"/>
  <c r="AP838" i="27"/>
  <c r="AO838" i="27"/>
  <c r="AN838" i="27"/>
  <c r="AM838" i="27"/>
  <c r="AL838" i="27"/>
  <c r="AK838" i="27"/>
  <c r="AJ838" i="27"/>
  <c r="AI838" i="27"/>
  <c r="AH838" i="27"/>
  <c r="AG838" i="27"/>
  <c r="AF838" i="27"/>
  <c r="AE838" i="27"/>
  <c r="AD838" i="27"/>
  <c r="AC838" i="27"/>
  <c r="AB838" i="27"/>
  <c r="AA838" i="27"/>
  <c r="Z838" i="27"/>
  <c r="Y838" i="27"/>
  <c r="X838" i="27"/>
  <c r="W838" i="27"/>
  <c r="V838" i="27"/>
  <c r="U838" i="27"/>
  <c r="T838" i="27"/>
  <c r="S838" i="27"/>
  <c r="R838" i="27"/>
  <c r="Q838" i="27"/>
  <c r="P838" i="27"/>
  <c r="O838" i="27"/>
  <c r="N838" i="27"/>
  <c r="M838" i="27"/>
  <c r="L838" i="27"/>
  <c r="K838" i="27"/>
  <c r="J838" i="27"/>
  <c r="I838" i="27"/>
  <c r="H838" i="27"/>
  <c r="G838" i="27"/>
  <c r="F838" i="27"/>
  <c r="E838" i="27"/>
  <c r="D838" i="27"/>
  <c r="C838" i="27"/>
  <c r="A838" i="27"/>
  <c r="EE837" i="27"/>
  <c r="ED837" i="27"/>
  <c r="EC837" i="27"/>
  <c r="EB837" i="27"/>
  <c r="EA837" i="27"/>
  <c r="DZ837" i="27"/>
  <c r="DY837" i="27"/>
  <c r="DX837" i="27"/>
  <c r="DW837" i="27"/>
  <c r="DV837" i="27"/>
  <c r="DU837" i="27"/>
  <c r="DT837" i="27"/>
  <c r="DS837" i="27"/>
  <c r="DR837" i="27"/>
  <c r="DQ837" i="27"/>
  <c r="DP837" i="27"/>
  <c r="DO837" i="27"/>
  <c r="DN837" i="27"/>
  <c r="DM837" i="27"/>
  <c r="DL837" i="27"/>
  <c r="DK837" i="27"/>
  <c r="DJ837" i="27"/>
  <c r="DI837" i="27"/>
  <c r="DH837" i="27"/>
  <c r="DG837" i="27"/>
  <c r="DF837" i="27"/>
  <c r="DE837" i="27"/>
  <c r="DD837" i="27"/>
  <c r="DC837" i="27"/>
  <c r="DB837" i="27"/>
  <c r="DA837" i="27"/>
  <c r="CZ837" i="27"/>
  <c r="CY837" i="27"/>
  <c r="CX837" i="27"/>
  <c r="CW837" i="27"/>
  <c r="CV837" i="27"/>
  <c r="CU837" i="27"/>
  <c r="CT837" i="27"/>
  <c r="CS837" i="27"/>
  <c r="CR837" i="27"/>
  <c r="CQ837" i="27"/>
  <c r="CP837" i="27"/>
  <c r="CO837" i="27"/>
  <c r="CN837" i="27"/>
  <c r="CM837" i="27"/>
  <c r="CL837" i="27"/>
  <c r="CK837" i="27"/>
  <c r="CJ837" i="27"/>
  <c r="CI837" i="27"/>
  <c r="CH837" i="27"/>
  <c r="CG837" i="27"/>
  <c r="CF837" i="27"/>
  <c r="CE837" i="27"/>
  <c r="CD837" i="27"/>
  <c r="CC837" i="27"/>
  <c r="CB837" i="27"/>
  <c r="CA837" i="27"/>
  <c r="BZ837" i="27"/>
  <c r="BY837" i="27"/>
  <c r="BX837" i="27"/>
  <c r="BW837" i="27"/>
  <c r="BV837" i="27"/>
  <c r="BU837" i="27"/>
  <c r="BT837" i="27"/>
  <c r="BS837" i="27"/>
  <c r="BR837" i="27"/>
  <c r="BQ837" i="27"/>
  <c r="BP837" i="27"/>
  <c r="BO837" i="27"/>
  <c r="BN837" i="27"/>
  <c r="BM837" i="27"/>
  <c r="BL837" i="27"/>
  <c r="BK837" i="27"/>
  <c r="BJ837" i="27"/>
  <c r="BI837" i="27"/>
  <c r="BH837" i="27"/>
  <c r="BG837" i="27"/>
  <c r="BF837" i="27"/>
  <c r="BE837" i="27"/>
  <c r="BD837" i="27"/>
  <c r="BC837" i="27"/>
  <c r="BB837" i="27"/>
  <c r="BA837" i="27"/>
  <c r="AZ837" i="27"/>
  <c r="AY837" i="27"/>
  <c r="AX837" i="27"/>
  <c r="AW837" i="27"/>
  <c r="AV837" i="27"/>
  <c r="AU837" i="27"/>
  <c r="AT837" i="27"/>
  <c r="AS837" i="27"/>
  <c r="AR837" i="27"/>
  <c r="AQ837" i="27"/>
  <c r="AP837" i="27"/>
  <c r="AO837" i="27"/>
  <c r="AN837" i="27"/>
  <c r="AM837" i="27"/>
  <c r="AL837" i="27"/>
  <c r="AK837" i="27"/>
  <c r="AJ837" i="27"/>
  <c r="AI837" i="27"/>
  <c r="AH837" i="27"/>
  <c r="AG837" i="27"/>
  <c r="AF837" i="27"/>
  <c r="AE837" i="27"/>
  <c r="AD837" i="27"/>
  <c r="AC837" i="27"/>
  <c r="AB837" i="27"/>
  <c r="AA837" i="27"/>
  <c r="Z837" i="27"/>
  <c r="Y837" i="27"/>
  <c r="X837" i="27"/>
  <c r="W837" i="27"/>
  <c r="V837" i="27"/>
  <c r="U837" i="27"/>
  <c r="T837" i="27"/>
  <c r="S837" i="27"/>
  <c r="R837" i="27"/>
  <c r="Q837" i="27"/>
  <c r="P837" i="27"/>
  <c r="O837" i="27"/>
  <c r="N837" i="27"/>
  <c r="M837" i="27"/>
  <c r="L837" i="27"/>
  <c r="K837" i="27"/>
  <c r="J837" i="27"/>
  <c r="I837" i="27"/>
  <c r="H837" i="27"/>
  <c r="G837" i="27"/>
  <c r="F837" i="27"/>
  <c r="E837" i="27"/>
  <c r="D837" i="27"/>
  <c r="C837" i="27" s="1"/>
  <c r="A837" i="27"/>
  <c r="EE836" i="27"/>
  <c r="ED836" i="27"/>
  <c r="EC836" i="27"/>
  <c r="EB836" i="27"/>
  <c r="EA836" i="27"/>
  <c r="DZ836" i="27"/>
  <c r="DY836" i="27"/>
  <c r="DX836" i="27"/>
  <c r="DW836" i="27"/>
  <c r="DV836" i="27"/>
  <c r="DU836" i="27"/>
  <c r="DT836" i="27"/>
  <c r="DS836" i="27"/>
  <c r="DR836" i="27"/>
  <c r="DQ836" i="27"/>
  <c r="DP836" i="27"/>
  <c r="DO836" i="27"/>
  <c r="DN836" i="27"/>
  <c r="DM836" i="27"/>
  <c r="DL836" i="27"/>
  <c r="DK836" i="27"/>
  <c r="DJ836" i="27"/>
  <c r="DI836" i="27"/>
  <c r="DH836" i="27"/>
  <c r="DG836" i="27"/>
  <c r="DF836" i="27"/>
  <c r="DE836" i="27"/>
  <c r="DD836" i="27"/>
  <c r="DC836" i="27"/>
  <c r="DB836" i="27"/>
  <c r="DA836" i="27"/>
  <c r="CZ836" i="27"/>
  <c r="CY836" i="27"/>
  <c r="CX836" i="27"/>
  <c r="CW836" i="27"/>
  <c r="CV836" i="27"/>
  <c r="CU836" i="27"/>
  <c r="CT836" i="27"/>
  <c r="CS836" i="27"/>
  <c r="CR836" i="27"/>
  <c r="CQ836" i="27"/>
  <c r="CP836" i="27"/>
  <c r="CO836" i="27"/>
  <c r="CN836" i="27"/>
  <c r="CM836" i="27"/>
  <c r="CL836" i="27"/>
  <c r="CK836" i="27"/>
  <c r="CJ836" i="27"/>
  <c r="CI836" i="27"/>
  <c r="CH836" i="27"/>
  <c r="CG836" i="27"/>
  <c r="CF836" i="27"/>
  <c r="CE836" i="27"/>
  <c r="CD836" i="27"/>
  <c r="CC836" i="27"/>
  <c r="CB836" i="27"/>
  <c r="CA836" i="27"/>
  <c r="BZ836" i="27"/>
  <c r="BY836" i="27"/>
  <c r="BX836" i="27"/>
  <c r="BW836" i="27"/>
  <c r="BV836" i="27"/>
  <c r="BU836" i="27"/>
  <c r="BT836" i="27"/>
  <c r="BS836" i="27"/>
  <c r="BR836" i="27"/>
  <c r="BQ836" i="27"/>
  <c r="BP836" i="27"/>
  <c r="BO836" i="27"/>
  <c r="BN836" i="27"/>
  <c r="BM836" i="27"/>
  <c r="BL836" i="27"/>
  <c r="BK836" i="27"/>
  <c r="BJ836" i="27"/>
  <c r="BI836" i="27"/>
  <c r="BH836" i="27"/>
  <c r="BG836" i="27"/>
  <c r="BF836" i="27"/>
  <c r="BE836" i="27"/>
  <c r="BD836" i="27"/>
  <c r="BC836" i="27"/>
  <c r="BB836" i="27"/>
  <c r="BA836" i="27"/>
  <c r="AZ836" i="27"/>
  <c r="AY836" i="27"/>
  <c r="AX836" i="27"/>
  <c r="AW836" i="27"/>
  <c r="AV836" i="27"/>
  <c r="AU836" i="27"/>
  <c r="AT836" i="27"/>
  <c r="AS836" i="27"/>
  <c r="AR836" i="27"/>
  <c r="AQ836" i="27"/>
  <c r="AP836" i="27"/>
  <c r="AO836" i="27"/>
  <c r="AN836" i="27"/>
  <c r="AM836" i="27"/>
  <c r="AL836" i="27"/>
  <c r="AK836" i="27"/>
  <c r="AJ836" i="27"/>
  <c r="AI836" i="27"/>
  <c r="AH836" i="27"/>
  <c r="AG836" i="27"/>
  <c r="AF836" i="27"/>
  <c r="AE836" i="27"/>
  <c r="AD836" i="27"/>
  <c r="AC836" i="27"/>
  <c r="AB836" i="27"/>
  <c r="AA836" i="27"/>
  <c r="Z836" i="27"/>
  <c r="Y836" i="27"/>
  <c r="X836" i="27"/>
  <c r="W836" i="27"/>
  <c r="V836" i="27"/>
  <c r="U836" i="27"/>
  <c r="T836" i="27"/>
  <c r="S836" i="27"/>
  <c r="R836" i="27"/>
  <c r="Q836" i="27"/>
  <c r="P836" i="27"/>
  <c r="O836" i="27"/>
  <c r="N836" i="27"/>
  <c r="M836" i="27"/>
  <c r="L836" i="27"/>
  <c r="K836" i="27"/>
  <c r="J836" i="27"/>
  <c r="I836" i="27"/>
  <c r="H836" i="27"/>
  <c r="G836" i="27"/>
  <c r="F836" i="27"/>
  <c r="E836" i="27"/>
  <c r="D836" i="27"/>
  <c r="C836" i="27"/>
  <c r="A836" i="27"/>
  <c r="EE835" i="27"/>
  <c r="ED835" i="27"/>
  <c r="EC835" i="27"/>
  <c r="EB835" i="27"/>
  <c r="EA835" i="27"/>
  <c r="DZ835" i="27"/>
  <c r="DY835" i="27"/>
  <c r="DX835" i="27"/>
  <c r="DW835" i="27"/>
  <c r="DV835" i="27"/>
  <c r="DU835" i="27"/>
  <c r="DT835" i="27"/>
  <c r="DS835" i="27"/>
  <c r="DR835" i="27"/>
  <c r="DQ835" i="27"/>
  <c r="DP835" i="27"/>
  <c r="DO835" i="27"/>
  <c r="DN835" i="27"/>
  <c r="DM835" i="27"/>
  <c r="DL835" i="27"/>
  <c r="DK835" i="27"/>
  <c r="DJ835" i="27"/>
  <c r="DI835" i="27"/>
  <c r="DH835" i="27"/>
  <c r="DG835" i="27"/>
  <c r="DF835" i="27"/>
  <c r="DE835" i="27"/>
  <c r="DD835" i="27"/>
  <c r="DC835" i="27"/>
  <c r="DB835" i="27"/>
  <c r="DA835" i="27"/>
  <c r="CZ835" i="27"/>
  <c r="CY835" i="27"/>
  <c r="CX835" i="27"/>
  <c r="CW835" i="27"/>
  <c r="CV835" i="27"/>
  <c r="CU835" i="27"/>
  <c r="CT835" i="27"/>
  <c r="CS835" i="27"/>
  <c r="CR835" i="27"/>
  <c r="CQ835" i="27"/>
  <c r="CP835" i="27"/>
  <c r="CO835" i="27"/>
  <c r="CN835" i="27"/>
  <c r="CM835" i="27"/>
  <c r="CL835" i="27"/>
  <c r="CK835" i="27"/>
  <c r="CJ835" i="27"/>
  <c r="CI835" i="27"/>
  <c r="CH835" i="27"/>
  <c r="CG835" i="27"/>
  <c r="CF835" i="27"/>
  <c r="CE835" i="27"/>
  <c r="CD835" i="27"/>
  <c r="CC835" i="27"/>
  <c r="CB835" i="27"/>
  <c r="CA835" i="27"/>
  <c r="BZ835" i="27"/>
  <c r="BY835" i="27"/>
  <c r="BX835" i="27"/>
  <c r="BW835" i="27"/>
  <c r="BV835" i="27"/>
  <c r="BU835" i="27"/>
  <c r="BT835" i="27"/>
  <c r="BS835" i="27"/>
  <c r="BR835" i="27"/>
  <c r="BQ835" i="27"/>
  <c r="BP835" i="27"/>
  <c r="BO835" i="27"/>
  <c r="BN835" i="27"/>
  <c r="BM835" i="27"/>
  <c r="BL835" i="27"/>
  <c r="BK835" i="27"/>
  <c r="BJ835" i="27"/>
  <c r="BI835" i="27"/>
  <c r="BH835" i="27"/>
  <c r="BG835" i="27"/>
  <c r="BF835" i="27"/>
  <c r="BE835" i="27"/>
  <c r="BD835" i="27"/>
  <c r="BC835" i="27"/>
  <c r="BB835" i="27"/>
  <c r="BA835" i="27"/>
  <c r="AZ835" i="27"/>
  <c r="AY835" i="27"/>
  <c r="AX835" i="27"/>
  <c r="AW835" i="27"/>
  <c r="AV835" i="27"/>
  <c r="AU835" i="27"/>
  <c r="AT835" i="27"/>
  <c r="AS835" i="27"/>
  <c r="AR835" i="27"/>
  <c r="AQ835" i="27"/>
  <c r="AP835" i="27"/>
  <c r="AO835" i="27"/>
  <c r="AN835" i="27"/>
  <c r="AM835" i="27"/>
  <c r="AL835" i="27"/>
  <c r="AK835" i="27"/>
  <c r="AJ835" i="27"/>
  <c r="AI835" i="27"/>
  <c r="AH835" i="27"/>
  <c r="AG835" i="27"/>
  <c r="AF835" i="27"/>
  <c r="AE835" i="27"/>
  <c r="AD835" i="27"/>
  <c r="AC835" i="27"/>
  <c r="AB835" i="27"/>
  <c r="AA835" i="27"/>
  <c r="Z835" i="27"/>
  <c r="Y835" i="27"/>
  <c r="X835" i="27"/>
  <c r="W835" i="27"/>
  <c r="V835" i="27"/>
  <c r="U835" i="27"/>
  <c r="T835" i="27"/>
  <c r="S835" i="27"/>
  <c r="R835" i="27"/>
  <c r="Q835" i="27"/>
  <c r="P835" i="27"/>
  <c r="O835" i="27"/>
  <c r="N835" i="27"/>
  <c r="M835" i="27"/>
  <c r="L835" i="27"/>
  <c r="K835" i="27"/>
  <c r="J835" i="27"/>
  <c r="I835" i="27"/>
  <c r="H835" i="27"/>
  <c r="G835" i="27"/>
  <c r="F835" i="27"/>
  <c r="E835" i="27"/>
  <c r="D835" i="27"/>
  <c r="C835" i="27" s="1"/>
  <c r="A835" i="27"/>
  <c r="EE834" i="27"/>
  <c r="ED834" i="27"/>
  <c r="EC834" i="27"/>
  <c r="EB834" i="27"/>
  <c r="EA834" i="27"/>
  <c r="DZ834" i="27"/>
  <c r="DY834" i="27"/>
  <c r="DX834" i="27"/>
  <c r="DW834" i="27"/>
  <c r="DV834" i="27"/>
  <c r="DU834" i="27"/>
  <c r="DT834" i="27"/>
  <c r="DS834" i="27"/>
  <c r="DR834" i="27"/>
  <c r="DQ834" i="27"/>
  <c r="DP834" i="27"/>
  <c r="DO834" i="27"/>
  <c r="DN834" i="27"/>
  <c r="DM834" i="27"/>
  <c r="DL834" i="27"/>
  <c r="DK834" i="27"/>
  <c r="DJ834" i="27"/>
  <c r="DI834" i="27"/>
  <c r="DH834" i="27"/>
  <c r="DG834" i="27"/>
  <c r="DF834" i="27"/>
  <c r="DE834" i="27"/>
  <c r="DD834" i="27"/>
  <c r="DC834" i="27"/>
  <c r="DB834" i="27"/>
  <c r="DA834" i="27"/>
  <c r="CZ834" i="27"/>
  <c r="CY834" i="27"/>
  <c r="CX834" i="27"/>
  <c r="CW834" i="27"/>
  <c r="CV834" i="27"/>
  <c r="CU834" i="27"/>
  <c r="CT834" i="27"/>
  <c r="CS834" i="27"/>
  <c r="CR834" i="27"/>
  <c r="CQ834" i="27"/>
  <c r="CP834" i="27"/>
  <c r="CO834" i="27"/>
  <c r="CN834" i="27"/>
  <c r="CM834" i="27"/>
  <c r="CL834" i="27"/>
  <c r="CK834" i="27"/>
  <c r="CJ834" i="27"/>
  <c r="CI834" i="27"/>
  <c r="CH834" i="27"/>
  <c r="CG834" i="27"/>
  <c r="CF834" i="27"/>
  <c r="CE834" i="27"/>
  <c r="CD834" i="27"/>
  <c r="CC834" i="27"/>
  <c r="CB834" i="27"/>
  <c r="CA834" i="27"/>
  <c r="BZ834" i="27"/>
  <c r="BY834" i="27"/>
  <c r="BX834" i="27"/>
  <c r="BW834" i="27"/>
  <c r="BV834" i="27"/>
  <c r="BU834" i="27"/>
  <c r="BT834" i="27"/>
  <c r="BS834" i="27"/>
  <c r="BR834" i="27"/>
  <c r="BQ834" i="27"/>
  <c r="BP834" i="27"/>
  <c r="BO834" i="27"/>
  <c r="BN834" i="27"/>
  <c r="BM834" i="27"/>
  <c r="BL834" i="27"/>
  <c r="BK834" i="27"/>
  <c r="BJ834" i="27"/>
  <c r="BI834" i="27"/>
  <c r="BH834" i="27"/>
  <c r="BG834" i="27"/>
  <c r="BF834" i="27"/>
  <c r="BE834" i="27"/>
  <c r="BD834" i="27"/>
  <c r="BC834" i="27"/>
  <c r="BB834" i="27"/>
  <c r="BA834" i="27"/>
  <c r="BA844" i="27" s="1"/>
  <c r="AZ834" i="27"/>
  <c r="AZ844" i="27" s="1"/>
  <c r="AY834" i="27"/>
  <c r="AY844" i="27" s="1"/>
  <c r="AX834" i="27"/>
  <c r="AX844" i="27" s="1"/>
  <c r="AW834" i="27"/>
  <c r="AW844" i="27" s="1"/>
  <c r="AV834" i="27"/>
  <c r="AV844" i="27" s="1"/>
  <c r="AU834" i="27"/>
  <c r="AU844" i="27" s="1"/>
  <c r="AT834" i="27"/>
  <c r="AT844" i="27" s="1"/>
  <c r="AS834" i="27"/>
  <c r="AS844" i="27" s="1"/>
  <c r="AR834" i="27"/>
  <c r="AR844" i="27" s="1"/>
  <c r="AQ834" i="27"/>
  <c r="AQ844" i="27" s="1"/>
  <c r="AP834" i="27"/>
  <c r="AP844" i="27" s="1"/>
  <c r="AO834" i="27"/>
  <c r="AO844" i="27" s="1"/>
  <c r="AN834" i="27"/>
  <c r="AN844" i="27" s="1"/>
  <c r="AM834" i="27"/>
  <c r="AM844" i="27" s="1"/>
  <c r="AL834" i="27"/>
  <c r="AL844" i="27" s="1"/>
  <c r="AK834" i="27"/>
  <c r="AK844" i="27" s="1"/>
  <c r="AJ834" i="27"/>
  <c r="AJ844" i="27" s="1"/>
  <c r="AI834" i="27"/>
  <c r="AI844" i="27" s="1"/>
  <c r="AH834" i="27"/>
  <c r="AH844" i="27" s="1"/>
  <c r="AG834" i="27"/>
  <c r="AG844" i="27" s="1"/>
  <c r="AF834" i="27"/>
  <c r="AF844" i="27" s="1"/>
  <c r="AE834" i="27"/>
  <c r="AE844" i="27" s="1"/>
  <c r="AD834" i="27"/>
  <c r="AD844" i="27" s="1"/>
  <c r="AC834" i="27"/>
  <c r="AC844" i="27" s="1"/>
  <c r="AB834" i="27"/>
  <c r="AB844" i="27" s="1"/>
  <c r="AA834" i="27"/>
  <c r="AA844" i="27" s="1"/>
  <c r="Z834" i="27"/>
  <c r="Z844" i="27" s="1"/>
  <c r="Y834" i="27"/>
  <c r="Y844" i="27" s="1"/>
  <c r="X834" i="27"/>
  <c r="X844" i="27" s="1"/>
  <c r="W834" i="27"/>
  <c r="W844" i="27" s="1"/>
  <c r="V834" i="27"/>
  <c r="V844" i="27" s="1"/>
  <c r="U834" i="27"/>
  <c r="U844" i="27" s="1"/>
  <c r="T834" i="27"/>
  <c r="T844" i="27" s="1"/>
  <c r="S834" i="27"/>
  <c r="S844" i="27" s="1"/>
  <c r="R834" i="27"/>
  <c r="R844" i="27" s="1"/>
  <c r="Q834" i="27"/>
  <c r="Q844" i="27" s="1"/>
  <c r="P834" i="27"/>
  <c r="P844" i="27" s="1"/>
  <c r="O834" i="27"/>
  <c r="O844" i="27" s="1"/>
  <c r="N834" i="27"/>
  <c r="N844" i="27" s="1"/>
  <c r="M834" i="27"/>
  <c r="M844" i="27" s="1"/>
  <c r="L834" i="27"/>
  <c r="L844" i="27" s="1"/>
  <c r="K834" i="27"/>
  <c r="K844" i="27" s="1"/>
  <c r="J834" i="27"/>
  <c r="J844" i="27" s="1"/>
  <c r="I834" i="27"/>
  <c r="I844" i="27" s="1"/>
  <c r="H834" i="27"/>
  <c r="H844" i="27" s="1"/>
  <c r="G834" i="27"/>
  <c r="G844" i="27" s="1"/>
  <c r="F834" i="27"/>
  <c r="F844" i="27" s="1"/>
  <c r="E834" i="27"/>
  <c r="E844" i="27" s="1"/>
  <c r="D834" i="27"/>
  <c r="D844" i="27" s="1"/>
  <c r="C844" i="27" s="1"/>
  <c r="C834" i="27"/>
  <c r="A834" i="27"/>
  <c r="EE833" i="27"/>
  <c r="EE845" i="27" s="1"/>
  <c r="ED833" i="27"/>
  <c r="ED845" i="27" s="1"/>
  <c r="EC833" i="27"/>
  <c r="EC845" i="27" s="1"/>
  <c r="EB833" i="27"/>
  <c r="EB845" i="27" s="1"/>
  <c r="EA833" i="27"/>
  <c r="EA845" i="27" s="1"/>
  <c r="DZ833" i="27"/>
  <c r="DZ845" i="27" s="1"/>
  <c r="DY833" i="27"/>
  <c r="DY845" i="27" s="1"/>
  <c r="DX833" i="27"/>
  <c r="DX845" i="27" s="1"/>
  <c r="DW833" i="27"/>
  <c r="DW845" i="27" s="1"/>
  <c r="DV833" i="27"/>
  <c r="DV845" i="27" s="1"/>
  <c r="DU833" i="27"/>
  <c r="DU845" i="27" s="1"/>
  <c r="DT833" i="27"/>
  <c r="DT845" i="27" s="1"/>
  <c r="DS833" i="27"/>
  <c r="DS845" i="27" s="1"/>
  <c r="DR833" i="27"/>
  <c r="DR845" i="27" s="1"/>
  <c r="DQ833" i="27"/>
  <c r="DQ845" i="27" s="1"/>
  <c r="DP833" i="27"/>
  <c r="DP845" i="27" s="1"/>
  <c r="DO833" i="27"/>
  <c r="DO845" i="27" s="1"/>
  <c r="DN833" i="27"/>
  <c r="DN845" i="27" s="1"/>
  <c r="DM833" i="27"/>
  <c r="DM845" i="27" s="1"/>
  <c r="DL833" i="27"/>
  <c r="DL845" i="27" s="1"/>
  <c r="DK833" i="27"/>
  <c r="DK845" i="27" s="1"/>
  <c r="DJ833" i="27"/>
  <c r="DJ845" i="27" s="1"/>
  <c r="DI833" i="27"/>
  <c r="DI845" i="27" s="1"/>
  <c r="DH833" i="27"/>
  <c r="DH845" i="27" s="1"/>
  <c r="DG833" i="27"/>
  <c r="DG845" i="27" s="1"/>
  <c r="DF833" i="27"/>
  <c r="DF845" i="27" s="1"/>
  <c r="DE833" i="27"/>
  <c r="DE845" i="27" s="1"/>
  <c r="DD833" i="27"/>
  <c r="DD845" i="27" s="1"/>
  <c r="DC833" i="27"/>
  <c r="DC845" i="27" s="1"/>
  <c r="DB833" i="27"/>
  <c r="DB845" i="27" s="1"/>
  <c r="DA833" i="27"/>
  <c r="DA845" i="27" s="1"/>
  <c r="CZ833" i="27"/>
  <c r="CZ845" i="27" s="1"/>
  <c r="CY833" i="27"/>
  <c r="CY845" i="27" s="1"/>
  <c r="CX833" i="27"/>
  <c r="CX845" i="27" s="1"/>
  <c r="CW833" i="27"/>
  <c r="CW845" i="27" s="1"/>
  <c r="CV833" i="27"/>
  <c r="CV845" i="27" s="1"/>
  <c r="CU833" i="27"/>
  <c r="CU845" i="27" s="1"/>
  <c r="CT833" i="27"/>
  <c r="CT845" i="27" s="1"/>
  <c r="CS833" i="27"/>
  <c r="CS845" i="27" s="1"/>
  <c r="CR833" i="27"/>
  <c r="CR845" i="27" s="1"/>
  <c r="CQ833" i="27"/>
  <c r="CQ845" i="27" s="1"/>
  <c r="CQ846" i="27" s="1"/>
  <c r="CP833" i="27"/>
  <c r="CP845" i="27" s="1"/>
  <c r="CP846" i="27" s="1"/>
  <c r="CO833" i="27"/>
  <c r="CO845" i="27" s="1"/>
  <c r="CO846" i="27" s="1"/>
  <c r="CN833" i="27"/>
  <c r="CN845" i="27" s="1"/>
  <c r="CN846" i="27" s="1"/>
  <c r="CM833" i="27"/>
  <c r="CM845" i="27" s="1"/>
  <c r="CM846" i="27" s="1"/>
  <c r="CL833" i="27"/>
  <c r="CL845" i="27" s="1"/>
  <c r="CL846" i="27" s="1"/>
  <c r="CK833" i="27"/>
  <c r="CK845" i="27" s="1"/>
  <c r="CK846" i="27" s="1"/>
  <c r="CJ833" i="27"/>
  <c r="CJ845" i="27" s="1"/>
  <c r="CJ846" i="27" s="1"/>
  <c r="CI833" i="27"/>
  <c r="CI845" i="27" s="1"/>
  <c r="CI846" i="27" s="1"/>
  <c r="CH833" i="27"/>
  <c r="CH845" i="27" s="1"/>
  <c r="CH846" i="27" s="1"/>
  <c r="CG833" i="27"/>
  <c r="CG845" i="27" s="1"/>
  <c r="CG846" i="27" s="1"/>
  <c r="CF833" i="27"/>
  <c r="CF845" i="27" s="1"/>
  <c r="CF846" i="27" s="1"/>
  <c r="CE833" i="27"/>
  <c r="CE845" i="27" s="1"/>
  <c r="CE846" i="27" s="1"/>
  <c r="CD833" i="27"/>
  <c r="CD845" i="27" s="1"/>
  <c r="CD846" i="27" s="1"/>
  <c r="CC833" i="27"/>
  <c r="CC845" i="27" s="1"/>
  <c r="CC846" i="27" s="1"/>
  <c r="CB833" i="27"/>
  <c r="CB845" i="27" s="1"/>
  <c r="CB846" i="27" s="1"/>
  <c r="CA833" i="27"/>
  <c r="CA845" i="27" s="1"/>
  <c r="CA846" i="27" s="1"/>
  <c r="BZ833" i="27"/>
  <c r="BZ845" i="27" s="1"/>
  <c r="BZ846" i="27" s="1"/>
  <c r="BY833" i="27"/>
  <c r="BY845" i="27" s="1"/>
  <c r="BY846" i="27" s="1"/>
  <c r="BX833" i="27"/>
  <c r="BX845" i="27" s="1"/>
  <c r="BX846" i="27" s="1"/>
  <c r="BW833" i="27"/>
  <c r="BW845" i="27" s="1"/>
  <c r="BW846" i="27" s="1"/>
  <c r="BV833" i="27"/>
  <c r="BV845" i="27" s="1"/>
  <c r="BV846" i="27" s="1"/>
  <c r="BU833" i="27"/>
  <c r="BU845" i="27" s="1"/>
  <c r="BU846" i="27" s="1"/>
  <c r="BT833" i="27"/>
  <c r="BT845" i="27" s="1"/>
  <c r="BT846" i="27" s="1"/>
  <c r="BS833" i="27"/>
  <c r="BS845" i="27" s="1"/>
  <c r="BS846" i="27" s="1"/>
  <c r="BR833" i="27"/>
  <c r="BR845" i="27" s="1"/>
  <c r="BR846" i="27" s="1"/>
  <c r="BQ833" i="27"/>
  <c r="BQ845" i="27" s="1"/>
  <c r="BQ846" i="27" s="1"/>
  <c r="BP833" i="27"/>
  <c r="BP845" i="27" s="1"/>
  <c r="BP846" i="27" s="1"/>
  <c r="BO833" i="27"/>
  <c r="BO845" i="27" s="1"/>
  <c r="BO846" i="27" s="1"/>
  <c r="BN833" i="27"/>
  <c r="BN845" i="27" s="1"/>
  <c r="BN846" i="27" s="1"/>
  <c r="BM833" i="27"/>
  <c r="BM845" i="27" s="1"/>
  <c r="BM846" i="27" s="1"/>
  <c r="BL833" i="27"/>
  <c r="BL845" i="27" s="1"/>
  <c r="BL846" i="27" s="1"/>
  <c r="BK833" i="27"/>
  <c r="BK845" i="27" s="1"/>
  <c r="BK846" i="27" s="1"/>
  <c r="BJ833" i="27"/>
  <c r="BJ845" i="27" s="1"/>
  <c r="BJ846" i="27" s="1"/>
  <c r="BI833" i="27"/>
  <c r="BI845" i="27" s="1"/>
  <c r="BI846" i="27" s="1"/>
  <c r="BH833" i="27"/>
  <c r="BH845" i="27" s="1"/>
  <c r="BH846" i="27" s="1"/>
  <c r="BG833" i="27"/>
  <c r="BG845" i="27" s="1"/>
  <c r="BG846" i="27" s="1"/>
  <c r="BF833" i="27"/>
  <c r="BF845" i="27" s="1"/>
  <c r="BF846" i="27" s="1"/>
  <c r="BE833" i="27"/>
  <c r="BE845" i="27" s="1"/>
  <c r="BE846" i="27" s="1"/>
  <c r="BD833" i="27"/>
  <c r="BD845" i="27" s="1"/>
  <c r="BD846" i="27" s="1"/>
  <c r="BC833" i="27"/>
  <c r="BC845" i="27" s="1"/>
  <c r="BC846" i="27" s="1"/>
  <c r="BB833" i="27"/>
  <c r="BB845" i="27" s="1"/>
  <c r="BB846" i="27" s="1"/>
  <c r="BA833" i="27"/>
  <c r="BA845" i="27" s="1"/>
  <c r="BA846" i="27" s="1"/>
  <c r="AZ833" i="27"/>
  <c r="AZ845" i="27" s="1"/>
  <c r="AZ846" i="27" s="1"/>
  <c r="AY833" i="27"/>
  <c r="AY845" i="27" s="1"/>
  <c r="AY846" i="27" s="1"/>
  <c r="AX833" i="27"/>
  <c r="AX845" i="27" s="1"/>
  <c r="AX846" i="27" s="1"/>
  <c r="AW833" i="27"/>
  <c r="AW845" i="27" s="1"/>
  <c r="AW846" i="27" s="1"/>
  <c r="AV833" i="27"/>
  <c r="AV845" i="27" s="1"/>
  <c r="AV846" i="27" s="1"/>
  <c r="AU833" i="27"/>
  <c r="AU845" i="27" s="1"/>
  <c r="AU846" i="27" s="1"/>
  <c r="AT833" i="27"/>
  <c r="AT845" i="27" s="1"/>
  <c r="AT846" i="27" s="1"/>
  <c r="AS833" i="27"/>
  <c r="AS845" i="27" s="1"/>
  <c r="AS846" i="27" s="1"/>
  <c r="AR833" i="27"/>
  <c r="AR845" i="27" s="1"/>
  <c r="AR846" i="27" s="1"/>
  <c r="AQ833" i="27"/>
  <c r="AQ845" i="27" s="1"/>
  <c r="AQ846" i="27" s="1"/>
  <c r="AP833" i="27"/>
  <c r="AP845" i="27" s="1"/>
  <c r="AP846" i="27" s="1"/>
  <c r="AO833" i="27"/>
  <c r="AO845" i="27" s="1"/>
  <c r="AO846" i="27" s="1"/>
  <c r="AN833" i="27"/>
  <c r="AN845" i="27" s="1"/>
  <c r="AN846" i="27" s="1"/>
  <c r="AM833" i="27"/>
  <c r="AM845" i="27" s="1"/>
  <c r="AM846" i="27" s="1"/>
  <c r="AL833" i="27"/>
  <c r="AL845" i="27" s="1"/>
  <c r="AL846" i="27" s="1"/>
  <c r="AK833" i="27"/>
  <c r="AK845" i="27" s="1"/>
  <c r="AK846" i="27" s="1"/>
  <c r="AJ833" i="27"/>
  <c r="AJ845" i="27" s="1"/>
  <c r="AJ846" i="27" s="1"/>
  <c r="AI833" i="27"/>
  <c r="AI845" i="27" s="1"/>
  <c r="AI846" i="27" s="1"/>
  <c r="AH833" i="27"/>
  <c r="AH845" i="27" s="1"/>
  <c r="AH846" i="27" s="1"/>
  <c r="AG833" i="27"/>
  <c r="AG845" i="27" s="1"/>
  <c r="AG846" i="27" s="1"/>
  <c r="AF833" i="27"/>
  <c r="AF845" i="27" s="1"/>
  <c r="AF846" i="27" s="1"/>
  <c r="AE833" i="27"/>
  <c r="AE845" i="27" s="1"/>
  <c r="AE846" i="27" s="1"/>
  <c r="AD833" i="27"/>
  <c r="AD845" i="27" s="1"/>
  <c r="AD846" i="27" s="1"/>
  <c r="AC833" i="27"/>
  <c r="AC845" i="27" s="1"/>
  <c r="AC846" i="27" s="1"/>
  <c r="AB833" i="27"/>
  <c r="AB845" i="27" s="1"/>
  <c r="AB846" i="27" s="1"/>
  <c r="AA833" i="27"/>
  <c r="AA845" i="27" s="1"/>
  <c r="AA846" i="27" s="1"/>
  <c r="Z833" i="27"/>
  <c r="Z845" i="27" s="1"/>
  <c r="Z846" i="27" s="1"/>
  <c r="Y833" i="27"/>
  <c r="Y845" i="27" s="1"/>
  <c r="Y846" i="27" s="1"/>
  <c r="X833" i="27"/>
  <c r="X845" i="27" s="1"/>
  <c r="X846" i="27" s="1"/>
  <c r="W833" i="27"/>
  <c r="W845" i="27" s="1"/>
  <c r="W846" i="27" s="1"/>
  <c r="V833" i="27"/>
  <c r="V845" i="27" s="1"/>
  <c r="V846" i="27" s="1"/>
  <c r="U833" i="27"/>
  <c r="U845" i="27" s="1"/>
  <c r="U846" i="27" s="1"/>
  <c r="T833" i="27"/>
  <c r="T845" i="27" s="1"/>
  <c r="T846" i="27" s="1"/>
  <c r="S833" i="27"/>
  <c r="S845" i="27" s="1"/>
  <c r="S846" i="27" s="1"/>
  <c r="R833" i="27"/>
  <c r="R845" i="27" s="1"/>
  <c r="R846" i="27" s="1"/>
  <c r="Q833" i="27"/>
  <c r="Q845" i="27" s="1"/>
  <c r="Q846" i="27" s="1"/>
  <c r="P833" i="27"/>
  <c r="P845" i="27" s="1"/>
  <c r="P846" i="27" s="1"/>
  <c r="O833" i="27"/>
  <c r="O845" i="27" s="1"/>
  <c r="O846" i="27" s="1"/>
  <c r="N833" i="27"/>
  <c r="N845" i="27" s="1"/>
  <c r="N846" i="27" s="1"/>
  <c r="M833" i="27"/>
  <c r="M845" i="27" s="1"/>
  <c r="M846" i="27" s="1"/>
  <c r="L833" i="27"/>
  <c r="L845" i="27" s="1"/>
  <c r="L846" i="27" s="1"/>
  <c r="K833" i="27"/>
  <c r="K845" i="27" s="1"/>
  <c r="K846" i="27" s="1"/>
  <c r="J833" i="27"/>
  <c r="J845" i="27" s="1"/>
  <c r="J846" i="27" s="1"/>
  <c r="I833" i="27"/>
  <c r="I845" i="27" s="1"/>
  <c r="I846" i="27" s="1"/>
  <c r="H833" i="27"/>
  <c r="H845" i="27" s="1"/>
  <c r="H846" i="27" s="1"/>
  <c r="G833" i="27"/>
  <c r="G845" i="27" s="1"/>
  <c r="G846" i="27" s="1"/>
  <c r="F833" i="27"/>
  <c r="F845" i="27" s="1"/>
  <c r="F846" i="27" s="1"/>
  <c r="E833" i="27"/>
  <c r="E845" i="27" s="1"/>
  <c r="E846" i="27" s="1"/>
  <c r="D833" i="27"/>
  <c r="D845" i="27" s="1"/>
  <c r="A833" i="27"/>
  <c r="C832" i="27"/>
  <c r="A832" i="27"/>
  <c r="C831" i="27"/>
  <c r="A831" i="27"/>
  <c r="C830" i="27"/>
  <c r="A830" i="27"/>
  <c r="C829" i="27"/>
  <c r="A829" i="27"/>
  <c r="C828" i="27"/>
  <c r="A828" i="27"/>
  <c r="C827" i="27"/>
  <c r="A827" i="27"/>
  <c r="C826" i="27"/>
  <c r="A826" i="27"/>
  <c r="C825" i="27"/>
  <c r="A825" i="27"/>
  <c r="C824" i="27"/>
  <c r="A824" i="27"/>
  <c r="C823" i="27"/>
  <c r="A823" i="27"/>
  <c r="C822" i="27"/>
  <c r="A822" i="27"/>
  <c r="C821" i="27"/>
  <c r="A821" i="27"/>
  <c r="A820" i="27"/>
  <c r="A819" i="27"/>
  <c r="A818" i="27"/>
  <c r="A817" i="27"/>
  <c r="A816" i="27"/>
  <c r="A815" i="27"/>
  <c r="A814" i="27"/>
  <c r="A813" i="27"/>
  <c r="EE812" i="27"/>
  <c r="ED812" i="27"/>
  <c r="EC812" i="27"/>
  <c r="EB812" i="27"/>
  <c r="EA812" i="27"/>
  <c r="DZ812" i="27"/>
  <c r="DY812" i="27"/>
  <c r="DX812" i="27"/>
  <c r="DW812" i="27"/>
  <c r="DV812" i="27"/>
  <c r="DU812" i="27"/>
  <c r="DT812" i="27"/>
  <c r="DS812" i="27"/>
  <c r="DR812" i="27"/>
  <c r="DQ812" i="27"/>
  <c r="DP812" i="27"/>
  <c r="DO812" i="27"/>
  <c r="DN812" i="27"/>
  <c r="DM812" i="27"/>
  <c r="DL812" i="27"/>
  <c r="DK812" i="27"/>
  <c r="DJ812" i="27"/>
  <c r="DI812" i="27"/>
  <c r="DH812" i="27"/>
  <c r="DG812" i="27"/>
  <c r="DF812" i="27"/>
  <c r="DE812" i="27"/>
  <c r="DD812" i="27"/>
  <c r="DC812" i="27"/>
  <c r="DB812" i="27"/>
  <c r="DA812" i="27"/>
  <c r="CZ812" i="27"/>
  <c r="CY812" i="27"/>
  <c r="CX812" i="27"/>
  <c r="CW812" i="27"/>
  <c r="CV812" i="27"/>
  <c r="CU812" i="27"/>
  <c r="CT812" i="27"/>
  <c r="CS812" i="27"/>
  <c r="CR812" i="27"/>
  <c r="CQ812" i="27"/>
  <c r="CP812" i="27"/>
  <c r="CO812" i="27"/>
  <c r="CN812" i="27"/>
  <c r="CM812" i="27"/>
  <c r="CL812" i="27"/>
  <c r="CK812" i="27"/>
  <c r="CJ812" i="27"/>
  <c r="CI812" i="27"/>
  <c r="CH812" i="27"/>
  <c r="CG812" i="27"/>
  <c r="CF812" i="27"/>
  <c r="CE812" i="27"/>
  <c r="CD812" i="27"/>
  <c r="CC812" i="27"/>
  <c r="CB812" i="27"/>
  <c r="CA812" i="27"/>
  <c r="BZ812" i="27"/>
  <c r="BY812" i="27"/>
  <c r="BX812" i="27"/>
  <c r="BW812" i="27"/>
  <c r="BV812" i="27"/>
  <c r="BU812" i="27"/>
  <c r="BT812" i="27"/>
  <c r="BS812" i="27"/>
  <c r="BR812" i="27"/>
  <c r="BQ812" i="27"/>
  <c r="BP812" i="27"/>
  <c r="BO812" i="27"/>
  <c r="BN812" i="27"/>
  <c r="BM812" i="27"/>
  <c r="BL812" i="27"/>
  <c r="BK812" i="27"/>
  <c r="BJ812" i="27"/>
  <c r="BI812" i="27"/>
  <c r="BH812" i="27"/>
  <c r="BG812" i="27"/>
  <c r="BF812" i="27"/>
  <c r="BE812" i="27"/>
  <c r="BD812" i="27"/>
  <c r="BC812" i="27"/>
  <c r="BB812" i="27"/>
  <c r="A812" i="27"/>
  <c r="EE811" i="27"/>
  <c r="ED811" i="27"/>
  <c r="EC811" i="27"/>
  <c r="EB811" i="27"/>
  <c r="EA811" i="27"/>
  <c r="DZ811" i="27"/>
  <c r="DY811" i="27"/>
  <c r="DX811" i="27"/>
  <c r="DW811" i="27"/>
  <c r="DV811" i="27"/>
  <c r="DU811" i="27"/>
  <c r="DT811" i="27"/>
  <c r="DS811" i="27"/>
  <c r="DR811" i="27"/>
  <c r="DQ811" i="27"/>
  <c r="DP811" i="27"/>
  <c r="DO811" i="27"/>
  <c r="DN811" i="27"/>
  <c r="DM811" i="27"/>
  <c r="DL811" i="27"/>
  <c r="DK811" i="27"/>
  <c r="DJ811" i="27"/>
  <c r="DI811" i="27"/>
  <c r="DH811" i="27"/>
  <c r="DG811" i="27"/>
  <c r="DF811" i="27"/>
  <c r="DE811" i="27"/>
  <c r="DD811" i="27"/>
  <c r="DC811" i="27"/>
  <c r="DB811" i="27"/>
  <c r="DA811" i="27"/>
  <c r="CZ811" i="27"/>
  <c r="CY811" i="27"/>
  <c r="CX811" i="27"/>
  <c r="CW811" i="27"/>
  <c r="CV811" i="27"/>
  <c r="CU811" i="27"/>
  <c r="CT811" i="27"/>
  <c r="CS811" i="27"/>
  <c r="CR811" i="27"/>
  <c r="CQ811" i="27"/>
  <c r="CP811" i="27"/>
  <c r="CO811" i="27"/>
  <c r="CN811" i="27"/>
  <c r="CM811" i="27"/>
  <c r="CL811" i="27"/>
  <c r="CK811" i="27"/>
  <c r="CJ811" i="27"/>
  <c r="CI811" i="27"/>
  <c r="CH811" i="27"/>
  <c r="CG811" i="27"/>
  <c r="CF811" i="27"/>
  <c r="CE811" i="27"/>
  <c r="CD811" i="27"/>
  <c r="CC811" i="27"/>
  <c r="CB811" i="27"/>
  <c r="CA811" i="27"/>
  <c r="BZ811" i="27"/>
  <c r="BY811" i="27"/>
  <c r="BX811" i="27"/>
  <c r="BW811" i="27"/>
  <c r="BV811" i="27"/>
  <c r="BU811" i="27"/>
  <c r="BT811" i="27"/>
  <c r="BS811" i="27"/>
  <c r="BR811" i="27"/>
  <c r="BQ811" i="27"/>
  <c r="BP811" i="27"/>
  <c r="BO811" i="27"/>
  <c r="BN811" i="27"/>
  <c r="BM811" i="27"/>
  <c r="BL811" i="27"/>
  <c r="BK811" i="27"/>
  <c r="BJ811" i="27"/>
  <c r="BI811" i="27"/>
  <c r="BH811" i="27"/>
  <c r="BG811" i="27"/>
  <c r="BF811" i="27"/>
  <c r="BE811" i="27"/>
  <c r="BD811" i="27"/>
  <c r="BC811" i="27"/>
  <c r="BB811" i="27"/>
  <c r="BA811" i="27"/>
  <c r="AZ811" i="27"/>
  <c r="AY811" i="27"/>
  <c r="AX811" i="27"/>
  <c r="AW811" i="27"/>
  <c r="AV811" i="27"/>
  <c r="AU811" i="27"/>
  <c r="AT811" i="27"/>
  <c r="AS811" i="27"/>
  <c r="AR811" i="27"/>
  <c r="AQ811" i="27"/>
  <c r="AP811" i="27"/>
  <c r="AO811" i="27"/>
  <c r="AN811" i="27"/>
  <c r="AM811" i="27"/>
  <c r="AL811" i="27"/>
  <c r="AK811" i="27"/>
  <c r="AJ811" i="27"/>
  <c r="AI811" i="27"/>
  <c r="AH811" i="27"/>
  <c r="AG811" i="27"/>
  <c r="AF811" i="27"/>
  <c r="AE811" i="27"/>
  <c r="AD811" i="27"/>
  <c r="AC811" i="27"/>
  <c r="AB811" i="27"/>
  <c r="AA811" i="27"/>
  <c r="Z811" i="27"/>
  <c r="Y811" i="27"/>
  <c r="X811" i="27"/>
  <c r="W811" i="27"/>
  <c r="V811" i="27"/>
  <c r="U811" i="27"/>
  <c r="T811" i="27"/>
  <c r="S811" i="27"/>
  <c r="R811" i="27"/>
  <c r="Q811" i="27"/>
  <c r="P811" i="27"/>
  <c r="O811" i="27"/>
  <c r="N811" i="27"/>
  <c r="M811" i="27"/>
  <c r="L811" i="27"/>
  <c r="K811" i="27"/>
  <c r="J811" i="27"/>
  <c r="I811" i="27"/>
  <c r="H811" i="27"/>
  <c r="G811" i="27"/>
  <c r="F811" i="27"/>
  <c r="E811" i="27"/>
  <c r="D811" i="27"/>
  <c r="C811" i="27"/>
  <c r="A811" i="27"/>
  <c r="EE810" i="27"/>
  <c r="ED810" i="27"/>
  <c r="EC810" i="27"/>
  <c r="EB810" i="27"/>
  <c r="EA810" i="27"/>
  <c r="DZ810" i="27"/>
  <c r="DY810" i="27"/>
  <c r="DX810" i="27"/>
  <c r="DW810" i="27"/>
  <c r="DV810" i="27"/>
  <c r="DU810" i="27"/>
  <c r="DT810" i="27"/>
  <c r="DS810" i="27"/>
  <c r="DR810" i="27"/>
  <c r="DQ810" i="27"/>
  <c r="DP810" i="27"/>
  <c r="DO810" i="27"/>
  <c r="DN810" i="27"/>
  <c r="DM810" i="27"/>
  <c r="DL810" i="27"/>
  <c r="DK810" i="27"/>
  <c r="DJ810" i="27"/>
  <c r="DI810" i="27"/>
  <c r="DH810" i="27"/>
  <c r="DG810" i="27"/>
  <c r="DF810" i="27"/>
  <c r="DE810" i="27"/>
  <c r="DD810" i="27"/>
  <c r="DC810" i="27"/>
  <c r="DB810" i="27"/>
  <c r="DA810" i="27"/>
  <c r="CZ810" i="27"/>
  <c r="CY810" i="27"/>
  <c r="CX810" i="27"/>
  <c r="CW810" i="27"/>
  <c r="CV810" i="27"/>
  <c r="CU810" i="27"/>
  <c r="CT810" i="27"/>
  <c r="CS810" i="27"/>
  <c r="CR810" i="27"/>
  <c r="CQ810" i="27"/>
  <c r="CP810" i="27"/>
  <c r="CO810" i="27"/>
  <c r="CN810" i="27"/>
  <c r="CM810" i="27"/>
  <c r="CL810" i="27"/>
  <c r="CK810" i="27"/>
  <c r="CJ810" i="27"/>
  <c r="CI810" i="27"/>
  <c r="CH810" i="27"/>
  <c r="CG810" i="27"/>
  <c r="CF810" i="27"/>
  <c r="CE810" i="27"/>
  <c r="CD810" i="27"/>
  <c r="CC810" i="27"/>
  <c r="CB810" i="27"/>
  <c r="CA810" i="27"/>
  <c r="BZ810" i="27"/>
  <c r="BY810" i="27"/>
  <c r="BX810" i="27"/>
  <c r="BW810" i="27"/>
  <c r="BV810" i="27"/>
  <c r="BU810" i="27"/>
  <c r="BT810" i="27"/>
  <c r="BS810" i="27"/>
  <c r="BR810" i="27"/>
  <c r="BQ810" i="27"/>
  <c r="BP810" i="27"/>
  <c r="BO810" i="27"/>
  <c r="BN810" i="27"/>
  <c r="BM810" i="27"/>
  <c r="BL810" i="27"/>
  <c r="BK810" i="27"/>
  <c r="BJ810" i="27"/>
  <c r="BI810" i="27"/>
  <c r="BH810" i="27"/>
  <c r="BG810" i="27"/>
  <c r="BF810" i="27"/>
  <c r="BE810" i="27"/>
  <c r="BD810" i="27"/>
  <c r="BC810" i="27"/>
  <c r="BB810" i="27"/>
  <c r="BA810" i="27"/>
  <c r="AZ810" i="27"/>
  <c r="AY810" i="27"/>
  <c r="AX810" i="27"/>
  <c r="AW810" i="27"/>
  <c r="AV810" i="27"/>
  <c r="AU810" i="27"/>
  <c r="AT810" i="27"/>
  <c r="AS810" i="27"/>
  <c r="AR810" i="27"/>
  <c r="AQ810" i="27"/>
  <c r="AP810" i="27"/>
  <c r="AO810" i="27"/>
  <c r="AN810" i="27"/>
  <c r="AM810" i="27"/>
  <c r="AL810" i="27"/>
  <c r="AK810" i="27"/>
  <c r="AJ810" i="27"/>
  <c r="AI810" i="27"/>
  <c r="AH810" i="27"/>
  <c r="AG810" i="27"/>
  <c r="AF810" i="27"/>
  <c r="AE810" i="27"/>
  <c r="AD810" i="27"/>
  <c r="AC810" i="27"/>
  <c r="AB810" i="27"/>
  <c r="AA810" i="27"/>
  <c r="Z810" i="27"/>
  <c r="Y810" i="27"/>
  <c r="X810" i="27"/>
  <c r="W810" i="27"/>
  <c r="V810" i="27"/>
  <c r="U810" i="27"/>
  <c r="T810" i="27"/>
  <c r="S810" i="27"/>
  <c r="R810" i="27"/>
  <c r="Q810" i="27"/>
  <c r="P810" i="27"/>
  <c r="O810" i="27"/>
  <c r="N810" i="27"/>
  <c r="M810" i="27"/>
  <c r="L810" i="27"/>
  <c r="K810" i="27"/>
  <c r="J810" i="27"/>
  <c r="I810" i="27"/>
  <c r="H810" i="27"/>
  <c r="G810" i="27"/>
  <c r="F810" i="27"/>
  <c r="E810" i="27"/>
  <c r="D810" i="27"/>
  <c r="C810" i="27" s="1"/>
  <c r="A810" i="27"/>
  <c r="EE809" i="27"/>
  <c r="ED809" i="27"/>
  <c r="EC809" i="27"/>
  <c r="EB809" i="27"/>
  <c r="EA809" i="27"/>
  <c r="DZ809" i="27"/>
  <c r="DY809" i="27"/>
  <c r="DX809" i="27"/>
  <c r="DW809" i="27"/>
  <c r="DV809" i="27"/>
  <c r="DU809" i="27"/>
  <c r="DT809" i="27"/>
  <c r="DS809" i="27"/>
  <c r="DR809" i="27"/>
  <c r="DQ809" i="27"/>
  <c r="DP809" i="27"/>
  <c r="DO809" i="27"/>
  <c r="DN809" i="27"/>
  <c r="DM809" i="27"/>
  <c r="DL809" i="27"/>
  <c r="DK809" i="27"/>
  <c r="DJ809" i="27"/>
  <c r="DI809" i="27"/>
  <c r="DH809" i="27"/>
  <c r="DG809" i="27"/>
  <c r="DF809" i="27"/>
  <c r="DE809" i="27"/>
  <c r="DD809" i="27"/>
  <c r="DC809" i="27"/>
  <c r="DB809" i="27"/>
  <c r="DA809" i="27"/>
  <c r="CZ809" i="27"/>
  <c r="CY809" i="27"/>
  <c r="CX809" i="27"/>
  <c r="CW809" i="27"/>
  <c r="CV809" i="27"/>
  <c r="CU809" i="27"/>
  <c r="CT809" i="27"/>
  <c r="CS809" i="27"/>
  <c r="CR809" i="27"/>
  <c r="CQ809" i="27"/>
  <c r="CP809" i="27"/>
  <c r="CO809" i="27"/>
  <c r="CN809" i="27"/>
  <c r="CM809" i="27"/>
  <c r="CL809" i="27"/>
  <c r="CK809" i="27"/>
  <c r="CJ809" i="27"/>
  <c r="CI809" i="27"/>
  <c r="CH809" i="27"/>
  <c r="CG809" i="27"/>
  <c r="CF809" i="27"/>
  <c r="CE809" i="27"/>
  <c r="CD809" i="27"/>
  <c r="CC809" i="27"/>
  <c r="CB809" i="27"/>
  <c r="CA809" i="27"/>
  <c r="BZ809" i="27"/>
  <c r="BY809" i="27"/>
  <c r="BX809" i="27"/>
  <c r="BW809" i="27"/>
  <c r="BV809" i="27"/>
  <c r="BU809" i="27"/>
  <c r="BT809" i="27"/>
  <c r="BS809" i="27"/>
  <c r="BR809" i="27"/>
  <c r="BQ809" i="27"/>
  <c r="BP809" i="27"/>
  <c r="BO809" i="27"/>
  <c r="BN809" i="27"/>
  <c r="BM809" i="27"/>
  <c r="BL809" i="27"/>
  <c r="BK809" i="27"/>
  <c r="BJ809" i="27"/>
  <c r="BI809" i="27"/>
  <c r="BH809" i="27"/>
  <c r="BG809" i="27"/>
  <c r="BF809" i="27"/>
  <c r="BE809" i="27"/>
  <c r="BD809" i="27"/>
  <c r="BC809" i="27"/>
  <c r="BB809" i="27"/>
  <c r="BA809" i="27"/>
  <c r="AZ809" i="27"/>
  <c r="AY809" i="27"/>
  <c r="AX809" i="27"/>
  <c r="AW809" i="27"/>
  <c r="AV809" i="27"/>
  <c r="AU809" i="27"/>
  <c r="AT809" i="27"/>
  <c r="AS809" i="27"/>
  <c r="AR809" i="27"/>
  <c r="AQ809" i="27"/>
  <c r="AP809" i="27"/>
  <c r="AO809" i="27"/>
  <c r="AN809" i="27"/>
  <c r="AM809" i="27"/>
  <c r="AL809" i="27"/>
  <c r="AK809" i="27"/>
  <c r="AJ809" i="27"/>
  <c r="AI809" i="27"/>
  <c r="AH809" i="27"/>
  <c r="AG809" i="27"/>
  <c r="AF809" i="27"/>
  <c r="AE809" i="27"/>
  <c r="AD809" i="27"/>
  <c r="AC809" i="27"/>
  <c r="AB809" i="27"/>
  <c r="AA809" i="27"/>
  <c r="Z809" i="27"/>
  <c r="Y809" i="27"/>
  <c r="X809" i="27"/>
  <c r="W809" i="27"/>
  <c r="V809" i="27"/>
  <c r="U809" i="27"/>
  <c r="T809" i="27"/>
  <c r="S809" i="27"/>
  <c r="R809" i="27"/>
  <c r="Q809" i="27"/>
  <c r="P809" i="27"/>
  <c r="O809" i="27"/>
  <c r="N809" i="27"/>
  <c r="M809" i="27"/>
  <c r="L809" i="27"/>
  <c r="K809" i="27"/>
  <c r="J809" i="27"/>
  <c r="I809" i="27"/>
  <c r="H809" i="27"/>
  <c r="G809" i="27"/>
  <c r="F809" i="27"/>
  <c r="E809" i="27"/>
  <c r="D809" i="27"/>
  <c r="C809" i="27"/>
  <c r="A809" i="27"/>
  <c r="EE808" i="27"/>
  <c r="ED808" i="27"/>
  <c r="EC808" i="27"/>
  <c r="EB808" i="27"/>
  <c r="EA808" i="27"/>
  <c r="DZ808" i="27"/>
  <c r="DY808" i="27"/>
  <c r="DX808" i="27"/>
  <c r="DW808" i="27"/>
  <c r="DV808" i="27"/>
  <c r="DU808" i="27"/>
  <c r="DT808" i="27"/>
  <c r="DS808" i="27"/>
  <c r="DR808" i="27"/>
  <c r="DQ808" i="27"/>
  <c r="DP808" i="27"/>
  <c r="DO808" i="27"/>
  <c r="DN808" i="27"/>
  <c r="DM808" i="27"/>
  <c r="DL808" i="27"/>
  <c r="DK808" i="27"/>
  <c r="DJ808" i="27"/>
  <c r="DI808" i="27"/>
  <c r="DH808" i="27"/>
  <c r="DG808" i="27"/>
  <c r="DF808" i="27"/>
  <c r="DE808" i="27"/>
  <c r="DD808" i="27"/>
  <c r="DC808" i="27"/>
  <c r="DB808" i="27"/>
  <c r="DA808" i="27"/>
  <c r="CZ808" i="27"/>
  <c r="CY808" i="27"/>
  <c r="CX808" i="27"/>
  <c r="CW808" i="27"/>
  <c r="CV808" i="27"/>
  <c r="CU808" i="27"/>
  <c r="CT808" i="27"/>
  <c r="CS808" i="27"/>
  <c r="CR808" i="27"/>
  <c r="CQ808" i="27"/>
  <c r="CP808" i="27"/>
  <c r="CO808" i="27"/>
  <c r="CN808" i="27"/>
  <c r="CM808" i="27"/>
  <c r="CL808" i="27"/>
  <c r="CK808" i="27"/>
  <c r="CJ808" i="27"/>
  <c r="CI808" i="27"/>
  <c r="CH808" i="27"/>
  <c r="CG808" i="27"/>
  <c r="CF808" i="27"/>
  <c r="CE808" i="27"/>
  <c r="CD808" i="27"/>
  <c r="CC808" i="27"/>
  <c r="CB808" i="27"/>
  <c r="CA808" i="27"/>
  <c r="BZ808" i="27"/>
  <c r="BY808" i="27"/>
  <c r="BX808" i="27"/>
  <c r="BW808" i="27"/>
  <c r="BV808" i="27"/>
  <c r="BU808" i="27"/>
  <c r="BT808" i="27"/>
  <c r="BS808" i="27"/>
  <c r="BR808" i="27"/>
  <c r="BQ808" i="27"/>
  <c r="BP808" i="27"/>
  <c r="BO808" i="27"/>
  <c r="BN808" i="27"/>
  <c r="BM808" i="27"/>
  <c r="BL808" i="27"/>
  <c r="BK808" i="27"/>
  <c r="BJ808" i="27"/>
  <c r="BI808" i="27"/>
  <c r="BH808" i="27"/>
  <c r="BG808" i="27"/>
  <c r="BF808" i="27"/>
  <c r="BE808" i="27"/>
  <c r="BD808" i="27"/>
  <c r="BC808" i="27"/>
  <c r="BB808" i="27"/>
  <c r="BA808" i="27"/>
  <c r="AZ808" i="27"/>
  <c r="AY808" i="27"/>
  <c r="AX808" i="27"/>
  <c r="AW808" i="27"/>
  <c r="AV808" i="27"/>
  <c r="AU808" i="27"/>
  <c r="AT808" i="27"/>
  <c r="AS808" i="27"/>
  <c r="AR808" i="27"/>
  <c r="AQ808" i="27"/>
  <c r="AP808" i="27"/>
  <c r="AO808" i="27"/>
  <c r="AN808" i="27"/>
  <c r="AM808" i="27"/>
  <c r="AL808" i="27"/>
  <c r="AK808" i="27"/>
  <c r="AJ808" i="27"/>
  <c r="AI808" i="27"/>
  <c r="AH808" i="27"/>
  <c r="AG808" i="27"/>
  <c r="AF808" i="27"/>
  <c r="AE808" i="27"/>
  <c r="AD808" i="27"/>
  <c r="AC808" i="27"/>
  <c r="AB808" i="27"/>
  <c r="AA808" i="27"/>
  <c r="Z808" i="27"/>
  <c r="Y808" i="27"/>
  <c r="X808" i="27"/>
  <c r="W808" i="27"/>
  <c r="V808" i="27"/>
  <c r="U808" i="27"/>
  <c r="T808" i="27"/>
  <c r="S808" i="27"/>
  <c r="R808" i="27"/>
  <c r="Q808" i="27"/>
  <c r="P808" i="27"/>
  <c r="O808" i="27"/>
  <c r="N808" i="27"/>
  <c r="M808" i="27"/>
  <c r="L808" i="27"/>
  <c r="K808" i="27"/>
  <c r="J808" i="27"/>
  <c r="I808" i="27"/>
  <c r="H808" i="27"/>
  <c r="G808" i="27"/>
  <c r="F808" i="27"/>
  <c r="E808" i="27"/>
  <c r="D808" i="27"/>
  <c r="C808" i="27" s="1"/>
  <c r="A808" i="27"/>
  <c r="EE807" i="27"/>
  <c r="ED807" i="27"/>
  <c r="EC807" i="27"/>
  <c r="EB807" i="27"/>
  <c r="EA807" i="27"/>
  <c r="DZ807" i="27"/>
  <c r="DY807" i="27"/>
  <c r="DX807" i="27"/>
  <c r="DW807" i="27"/>
  <c r="DV807" i="27"/>
  <c r="DU807" i="27"/>
  <c r="DT807" i="27"/>
  <c r="DS807" i="27"/>
  <c r="DR807" i="27"/>
  <c r="DQ807" i="27"/>
  <c r="DP807" i="27"/>
  <c r="DO807" i="27"/>
  <c r="DN807" i="27"/>
  <c r="DM807" i="27"/>
  <c r="DL807" i="27"/>
  <c r="DK807" i="27"/>
  <c r="DJ807" i="27"/>
  <c r="DI807" i="27"/>
  <c r="DH807" i="27"/>
  <c r="DG807" i="27"/>
  <c r="DF807" i="27"/>
  <c r="DE807" i="27"/>
  <c r="DD807" i="27"/>
  <c r="DC807" i="27"/>
  <c r="DB807" i="27"/>
  <c r="DA807" i="27"/>
  <c r="CZ807" i="27"/>
  <c r="CY807" i="27"/>
  <c r="CX807" i="27"/>
  <c r="CW807" i="27"/>
  <c r="CV807" i="27"/>
  <c r="CU807" i="27"/>
  <c r="CT807" i="27"/>
  <c r="CS807" i="27"/>
  <c r="CR807" i="27"/>
  <c r="CQ807" i="27"/>
  <c r="CP807" i="27"/>
  <c r="CO807" i="27"/>
  <c r="CN807" i="27"/>
  <c r="CM807" i="27"/>
  <c r="CL807" i="27"/>
  <c r="CK807" i="27"/>
  <c r="CJ807" i="27"/>
  <c r="CI807" i="27"/>
  <c r="CH807" i="27"/>
  <c r="CG807" i="27"/>
  <c r="CF807" i="27"/>
  <c r="CE807" i="27"/>
  <c r="CD807" i="27"/>
  <c r="CC807" i="27"/>
  <c r="CB807" i="27"/>
  <c r="CA807" i="27"/>
  <c r="BZ807" i="27"/>
  <c r="BY807" i="27"/>
  <c r="BX807" i="27"/>
  <c r="BW807" i="27"/>
  <c r="BV807" i="27"/>
  <c r="BU807" i="27"/>
  <c r="BT807" i="27"/>
  <c r="BS807" i="27"/>
  <c r="BR807" i="27"/>
  <c r="BQ807" i="27"/>
  <c r="BP807" i="27"/>
  <c r="BO807" i="27"/>
  <c r="BN807" i="27"/>
  <c r="BM807" i="27"/>
  <c r="BL807" i="27"/>
  <c r="BK807" i="27"/>
  <c r="BJ807" i="27"/>
  <c r="BI807" i="27"/>
  <c r="BH807" i="27"/>
  <c r="BG807" i="27"/>
  <c r="BF807" i="27"/>
  <c r="BE807" i="27"/>
  <c r="BD807" i="27"/>
  <c r="BC807" i="27"/>
  <c r="BB807" i="27"/>
  <c r="BA807" i="27"/>
  <c r="AZ807" i="27"/>
  <c r="AY807" i="27"/>
  <c r="AX807" i="27"/>
  <c r="AW807" i="27"/>
  <c r="AV807" i="27"/>
  <c r="AU807" i="27"/>
  <c r="AT807" i="27"/>
  <c r="AS807" i="27"/>
  <c r="AR807" i="27"/>
  <c r="AQ807" i="27"/>
  <c r="AP807" i="27"/>
  <c r="AO807" i="27"/>
  <c r="AN807" i="27"/>
  <c r="AM807" i="27"/>
  <c r="AL807" i="27"/>
  <c r="AK807" i="27"/>
  <c r="AJ807" i="27"/>
  <c r="AI807" i="27"/>
  <c r="AH807" i="27"/>
  <c r="AG807" i="27"/>
  <c r="AF807" i="27"/>
  <c r="AE807" i="27"/>
  <c r="AD807" i="27"/>
  <c r="AC807" i="27"/>
  <c r="AB807" i="27"/>
  <c r="AA807" i="27"/>
  <c r="Z807" i="27"/>
  <c r="Y807" i="27"/>
  <c r="X807" i="27"/>
  <c r="W807" i="27"/>
  <c r="V807" i="27"/>
  <c r="U807" i="27"/>
  <c r="T807" i="27"/>
  <c r="S807" i="27"/>
  <c r="R807" i="27"/>
  <c r="Q807" i="27"/>
  <c r="P807" i="27"/>
  <c r="O807" i="27"/>
  <c r="N807" i="27"/>
  <c r="M807" i="27"/>
  <c r="L807" i="27"/>
  <c r="K807" i="27"/>
  <c r="J807" i="27"/>
  <c r="I807" i="27"/>
  <c r="H807" i="27"/>
  <c r="G807" i="27"/>
  <c r="F807" i="27"/>
  <c r="E807" i="27"/>
  <c r="D807" i="27"/>
  <c r="C807" i="27"/>
  <c r="A807" i="27"/>
  <c r="EE806" i="27"/>
  <c r="ED806" i="27"/>
  <c r="EC806" i="27"/>
  <c r="EB806" i="27"/>
  <c r="EA806" i="27"/>
  <c r="DZ806" i="27"/>
  <c r="DY806" i="27"/>
  <c r="DX806" i="27"/>
  <c r="DW806" i="27"/>
  <c r="DV806" i="27"/>
  <c r="DU806" i="27"/>
  <c r="DT806" i="27"/>
  <c r="DS806" i="27"/>
  <c r="DR806" i="27"/>
  <c r="DQ806" i="27"/>
  <c r="DP806" i="27"/>
  <c r="DO806" i="27"/>
  <c r="DN806" i="27"/>
  <c r="DM806" i="27"/>
  <c r="DL806" i="27"/>
  <c r="DK806" i="27"/>
  <c r="DJ806" i="27"/>
  <c r="DI806" i="27"/>
  <c r="DH806" i="27"/>
  <c r="DG806" i="27"/>
  <c r="DF806" i="27"/>
  <c r="DE806" i="27"/>
  <c r="DD806" i="27"/>
  <c r="DC806" i="27"/>
  <c r="DB806" i="27"/>
  <c r="DA806" i="27"/>
  <c r="CZ806" i="27"/>
  <c r="CY806" i="27"/>
  <c r="CX806" i="27"/>
  <c r="CW806" i="27"/>
  <c r="CV806" i="27"/>
  <c r="CU806" i="27"/>
  <c r="CT806" i="27"/>
  <c r="CS806" i="27"/>
  <c r="CR806" i="27"/>
  <c r="CQ806" i="27"/>
  <c r="CP806" i="27"/>
  <c r="CO806" i="27"/>
  <c r="CN806" i="27"/>
  <c r="CM806" i="27"/>
  <c r="CL806" i="27"/>
  <c r="CK806" i="27"/>
  <c r="CJ806" i="27"/>
  <c r="CI806" i="27"/>
  <c r="CH806" i="27"/>
  <c r="CG806" i="27"/>
  <c r="CF806" i="27"/>
  <c r="CE806" i="27"/>
  <c r="CD806" i="27"/>
  <c r="CC806" i="27"/>
  <c r="CB806" i="27"/>
  <c r="CA806" i="27"/>
  <c r="BZ806" i="27"/>
  <c r="BY806" i="27"/>
  <c r="BX806" i="27"/>
  <c r="BW806" i="27"/>
  <c r="BV806" i="27"/>
  <c r="BU806" i="27"/>
  <c r="BT806" i="27"/>
  <c r="BS806" i="27"/>
  <c r="BR806" i="27"/>
  <c r="BQ806" i="27"/>
  <c r="BP806" i="27"/>
  <c r="BO806" i="27"/>
  <c r="BN806" i="27"/>
  <c r="BM806" i="27"/>
  <c r="BL806" i="27"/>
  <c r="BK806" i="27"/>
  <c r="BJ806" i="27"/>
  <c r="BI806" i="27"/>
  <c r="BH806" i="27"/>
  <c r="BG806" i="27"/>
  <c r="BF806" i="27"/>
  <c r="BE806" i="27"/>
  <c r="BD806" i="27"/>
  <c r="BC806" i="27"/>
  <c r="BB806" i="27"/>
  <c r="BA806" i="27"/>
  <c r="AZ806" i="27"/>
  <c r="AY806" i="27"/>
  <c r="AX806" i="27"/>
  <c r="AW806" i="27"/>
  <c r="AV806" i="27"/>
  <c r="AU806" i="27"/>
  <c r="AT806" i="27"/>
  <c r="AS806" i="27"/>
  <c r="AR806" i="27"/>
  <c r="AQ806" i="27"/>
  <c r="AP806" i="27"/>
  <c r="AO806" i="27"/>
  <c r="AN806" i="27"/>
  <c r="AM806" i="27"/>
  <c r="AL806" i="27"/>
  <c r="AK806" i="27"/>
  <c r="AJ806" i="27"/>
  <c r="AI806" i="27"/>
  <c r="AH806" i="27"/>
  <c r="AG806" i="27"/>
  <c r="AF806" i="27"/>
  <c r="AE806" i="27"/>
  <c r="AD806" i="27"/>
  <c r="AC806" i="27"/>
  <c r="AB806" i="27"/>
  <c r="AA806" i="27"/>
  <c r="Z806" i="27"/>
  <c r="Y806" i="27"/>
  <c r="X806" i="27"/>
  <c r="W806" i="27"/>
  <c r="V806" i="27"/>
  <c r="U806" i="27"/>
  <c r="T806" i="27"/>
  <c r="S806" i="27"/>
  <c r="R806" i="27"/>
  <c r="Q806" i="27"/>
  <c r="P806" i="27"/>
  <c r="O806" i="27"/>
  <c r="N806" i="27"/>
  <c r="M806" i="27"/>
  <c r="L806" i="27"/>
  <c r="K806" i="27"/>
  <c r="J806" i="27"/>
  <c r="I806" i="27"/>
  <c r="H806" i="27"/>
  <c r="G806" i="27"/>
  <c r="F806" i="27"/>
  <c r="E806" i="27"/>
  <c r="D806" i="27"/>
  <c r="C806" i="27" s="1"/>
  <c r="A806" i="27"/>
  <c r="EE805" i="27"/>
  <c r="ED805" i="27"/>
  <c r="EC805" i="27"/>
  <c r="EB805" i="27"/>
  <c r="EA805" i="27"/>
  <c r="DZ805" i="27"/>
  <c r="DY805" i="27"/>
  <c r="DX805" i="27"/>
  <c r="DW805" i="27"/>
  <c r="DV805" i="27"/>
  <c r="DU805" i="27"/>
  <c r="DT805" i="27"/>
  <c r="DS805" i="27"/>
  <c r="DR805" i="27"/>
  <c r="DQ805" i="27"/>
  <c r="DP805" i="27"/>
  <c r="DO805" i="27"/>
  <c r="DN805" i="27"/>
  <c r="DM805" i="27"/>
  <c r="DL805" i="27"/>
  <c r="DK805" i="27"/>
  <c r="DJ805" i="27"/>
  <c r="DI805" i="27"/>
  <c r="DH805" i="27"/>
  <c r="DG805" i="27"/>
  <c r="DF805" i="27"/>
  <c r="DE805" i="27"/>
  <c r="DD805" i="27"/>
  <c r="DC805" i="27"/>
  <c r="DB805" i="27"/>
  <c r="DA805" i="27"/>
  <c r="CZ805" i="27"/>
  <c r="CY805" i="27"/>
  <c r="CX805" i="27"/>
  <c r="CW805" i="27"/>
  <c r="CV805" i="27"/>
  <c r="CU805" i="27"/>
  <c r="CT805" i="27"/>
  <c r="CS805" i="27"/>
  <c r="CR805" i="27"/>
  <c r="CQ805" i="27"/>
  <c r="CP805" i="27"/>
  <c r="CO805" i="27"/>
  <c r="CN805" i="27"/>
  <c r="CM805" i="27"/>
  <c r="CL805" i="27"/>
  <c r="CK805" i="27"/>
  <c r="CJ805" i="27"/>
  <c r="CI805" i="27"/>
  <c r="CH805" i="27"/>
  <c r="CG805" i="27"/>
  <c r="CF805" i="27"/>
  <c r="CE805" i="27"/>
  <c r="CD805" i="27"/>
  <c r="CC805" i="27"/>
  <c r="CB805" i="27"/>
  <c r="CA805" i="27"/>
  <c r="BZ805" i="27"/>
  <c r="BY805" i="27"/>
  <c r="BX805" i="27"/>
  <c r="BW805" i="27"/>
  <c r="BV805" i="27"/>
  <c r="BU805" i="27"/>
  <c r="BT805" i="27"/>
  <c r="BS805" i="27"/>
  <c r="BR805" i="27"/>
  <c r="BQ805" i="27"/>
  <c r="BP805" i="27"/>
  <c r="BO805" i="27"/>
  <c r="BN805" i="27"/>
  <c r="BM805" i="27"/>
  <c r="BL805" i="27"/>
  <c r="BK805" i="27"/>
  <c r="BJ805" i="27"/>
  <c r="BI805" i="27"/>
  <c r="BH805" i="27"/>
  <c r="BG805" i="27"/>
  <c r="BF805" i="27"/>
  <c r="BE805" i="27"/>
  <c r="BD805" i="27"/>
  <c r="BC805" i="27"/>
  <c r="BB805" i="27"/>
  <c r="BA805" i="27"/>
  <c r="AZ805" i="27"/>
  <c r="AY805" i="27"/>
  <c r="AX805" i="27"/>
  <c r="AW805" i="27"/>
  <c r="AV805" i="27"/>
  <c r="AU805" i="27"/>
  <c r="AT805" i="27"/>
  <c r="AS805" i="27"/>
  <c r="AR805" i="27"/>
  <c r="AQ805" i="27"/>
  <c r="AP805" i="27"/>
  <c r="AO805" i="27"/>
  <c r="AN805" i="27"/>
  <c r="AM805" i="27"/>
  <c r="AL805" i="27"/>
  <c r="AK805" i="27"/>
  <c r="AJ805" i="27"/>
  <c r="AI805" i="27"/>
  <c r="AH805" i="27"/>
  <c r="AG805" i="27"/>
  <c r="AF805" i="27"/>
  <c r="AE805" i="27"/>
  <c r="AD805" i="27"/>
  <c r="AC805" i="27"/>
  <c r="AB805" i="27"/>
  <c r="AA805" i="27"/>
  <c r="Z805" i="27"/>
  <c r="Y805" i="27"/>
  <c r="X805" i="27"/>
  <c r="W805" i="27"/>
  <c r="V805" i="27"/>
  <c r="U805" i="27"/>
  <c r="T805" i="27"/>
  <c r="S805" i="27"/>
  <c r="R805" i="27"/>
  <c r="Q805" i="27"/>
  <c r="P805" i="27"/>
  <c r="O805" i="27"/>
  <c r="N805" i="27"/>
  <c r="M805" i="27"/>
  <c r="L805" i="27"/>
  <c r="K805" i="27"/>
  <c r="J805" i="27"/>
  <c r="I805" i="27"/>
  <c r="H805" i="27"/>
  <c r="G805" i="27"/>
  <c r="F805" i="27"/>
  <c r="E805" i="27"/>
  <c r="D805" i="27"/>
  <c r="C805" i="27"/>
  <c r="A805" i="27"/>
  <c r="EE804" i="27"/>
  <c r="ED804" i="27"/>
  <c r="EC804" i="27"/>
  <c r="EB804" i="27"/>
  <c r="EA804" i="27"/>
  <c r="DZ804" i="27"/>
  <c r="DY804" i="27"/>
  <c r="DX804" i="27"/>
  <c r="DW804" i="27"/>
  <c r="DV804" i="27"/>
  <c r="DU804" i="27"/>
  <c r="DT804" i="27"/>
  <c r="DS804" i="27"/>
  <c r="DR804" i="27"/>
  <c r="DQ804" i="27"/>
  <c r="DP804" i="27"/>
  <c r="DO804" i="27"/>
  <c r="DN804" i="27"/>
  <c r="DM804" i="27"/>
  <c r="DL804" i="27"/>
  <c r="DK804" i="27"/>
  <c r="DJ804" i="27"/>
  <c r="DI804" i="27"/>
  <c r="DH804" i="27"/>
  <c r="DG804" i="27"/>
  <c r="DF804" i="27"/>
  <c r="DE804" i="27"/>
  <c r="DD804" i="27"/>
  <c r="DC804" i="27"/>
  <c r="DB804" i="27"/>
  <c r="DA804" i="27"/>
  <c r="CZ804" i="27"/>
  <c r="CY804" i="27"/>
  <c r="CX804" i="27"/>
  <c r="CW804" i="27"/>
  <c r="CV804" i="27"/>
  <c r="CU804" i="27"/>
  <c r="CT804" i="27"/>
  <c r="CS804" i="27"/>
  <c r="CR804" i="27"/>
  <c r="CQ804" i="27"/>
  <c r="CP804" i="27"/>
  <c r="CO804" i="27"/>
  <c r="CN804" i="27"/>
  <c r="CM804" i="27"/>
  <c r="CL804" i="27"/>
  <c r="CK804" i="27"/>
  <c r="CJ804" i="27"/>
  <c r="CI804" i="27"/>
  <c r="CH804" i="27"/>
  <c r="CG804" i="27"/>
  <c r="CF804" i="27"/>
  <c r="CE804" i="27"/>
  <c r="CD804" i="27"/>
  <c r="CC804" i="27"/>
  <c r="CB804" i="27"/>
  <c r="CA804" i="27"/>
  <c r="BZ804" i="27"/>
  <c r="BY804" i="27"/>
  <c r="BX804" i="27"/>
  <c r="BW804" i="27"/>
  <c r="BV804" i="27"/>
  <c r="BU804" i="27"/>
  <c r="BT804" i="27"/>
  <c r="BS804" i="27"/>
  <c r="BR804" i="27"/>
  <c r="BQ804" i="27"/>
  <c r="BP804" i="27"/>
  <c r="BO804" i="27"/>
  <c r="BN804" i="27"/>
  <c r="BM804" i="27"/>
  <c r="BL804" i="27"/>
  <c r="BK804" i="27"/>
  <c r="BJ804" i="27"/>
  <c r="BI804" i="27"/>
  <c r="BH804" i="27"/>
  <c r="BG804" i="27"/>
  <c r="BF804" i="27"/>
  <c r="BE804" i="27"/>
  <c r="BD804" i="27"/>
  <c r="BC804" i="27"/>
  <c r="BB804" i="27"/>
  <c r="BA804" i="27"/>
  <c r="AZ804" i="27"/>
  <c r="AY804" i="27"/>
  <c r="AX804" i="27"/>
  <c r="AW804" i="27"/>
  <c r="AV804" i="27"/>
  <c r="AU804" i="27"/>
  <c r="AT804" i="27"/>
  <c r="AS804" i="27"/>
  <c r="AR804" i="27"/>
  <c r="AQ804" i="27"/>
  <c r="AP804" i="27"/>
  <c r="AO804" i="27"/>
  <c r="AN804" i="27"/>
  <c r="AM804" i="27"/>
  <c r="AL804" i="27"/>
  <c r="AK804" i="27"/>
  <c r="AJ804" i="27"/>
  <c r="AI804" i="27"/>
  <c r="AH804" i="27"/>
  <c r="AG804" i="27"/>
  <c r="AF804" i="27"/>
  <c r="AE804" i="27"/>
  <c r="AD804" i="27"/>
  <c r="AC804" i="27"/>
  <c r="AB804" i="27"/>
  <c r="AA804" i="27"/>
  <c r="Z804" i="27"/>
  <c r="Y804" i="27"/>
  <c r="X804" i="27"/>
  <c r="W804" i="27"/>
  <c r="V804" i="27"/>
  <c r="U804" i="27"/>
  <c r="T804" i="27"/>
  <c r="S804" i="27"/>
  <c r="R804" i="27"/>
  <c r="Q804" i="27"/>
  <c r="P804" i="27"/>
  <c r="O804" i="27"/>
  <c r="N804" i="27"/>
  <c r="M804" i="27"/>
  <c r="L804" i="27"/>
  <c r="K804" i="27"/>
  <c r="J804" i="27"/>
  <c r="I804" i="27"/>
  <c r="H804" i="27"/>
  <c r="G804" i="27"/>
  <c r="F804" i="27"/>
  <c r="E804" i="27"/>
  <c r="D804" i="27"/>
  <c r="C804" i="27" s="1"/>
  <c r="A804" i="27"/>
  <c r="EE803" i="27"/>
  <c r="ED803" i="27"/>
  <c r="EC803" i="27"/>
  <c r="EB803" i="27"/>
  <c r="EA803" i="27"/>
  <c r="DZ803" i="27"/>
  <c r="DY803" i="27"/>
  <c r="DX803" i="27"/>
  <c r="DW803" i="27"/>
  <c r="DV803" i="27"/>
  <c r="DU803" i="27"/>
  <c r="DT803" i="27"/>
  <c r="DS803" i="27"/>
  <c r="DR803" i="27"/>
  <c r="DQ803" i="27"/>
  <c r="DP803" i="27"/>
  <c r="DO803" i="27"/>
  <c r="DN803" i="27"/>
  <c r="DM803" i="27"/>
  <c r="DL803" i="27"/>
  <c r="DK803" i="27"/>
  <c r="DJ803" i="27"/>
  <c r="DI803" i="27"/>
  <c r="DH803" i="27"/>
  <c r="DG803" i="27"/>
  <c r="DF803" i="27"/>
  <c r="DE803" i="27"/>
  <c r="DD803" i="27"/>
  <c r="DC803" i="27"/>
  <c r="DB803" i="27"/>
  <c r="DA803" i="27"/>
  <c r="CZ803" i="27"/>
  <c r="CY803" i="27"/>
  <c r="CX803" i="27"/>
  <c r="CW803" i="27"/>
  <c r="CV803" i="27"/>
  <c r="CU803" i="27"/>
  <c r="CT803" i="27"/>
  <c r="CS803" i="27"/>
  <c r="CR803" i="27"/>
  <c r="CQ803" i="27"/>
  <c r="CP803" i="27"/>
  <c r="CO803" i="27"/>
  <c r="CN803" i="27"/>
  <c r="CM803" i="27"/>
  <c r="CL803" i="27"/>
  <c r="CK803" i="27"/>
  <c r="CJ803" i="27"/>
  <c r="CI803" i="27"/>
  <c r="CH803" i="27"/>
  <c r="CG803" i="27"/>
  <c r="CF803" i="27"/>
  <c r="CE803" i="27"/>
  <c r="CD803" i="27"/>
  <c r="CC803" i="27"/>
  <c r="CB803" i="27"/>
  <c r="CA803" i="27"/>
  <c r="BZ803" i="27"/>
  <c r="BY803" i="27"/>
  <c r="BX803" i="27"/>
  <c r="BW803" i="27"/>
  <c r="BV803" i="27"/>
  <c r="BU803" i="27"/>
  <c r="BT803" i="27"/>
  <c r="BS803" i="27"/>
  <c r="BR803" i="27"/>
  <c r="BQ803" i="27"/>
  <c r="BP803" i="27"/>
  <c r="BO803" i="27"/>
  <c r="BN803" i="27"/>
  <c r="BM803" i="27"/>
  <c r="BL803" i="27"/>
  <c r="BK803" i="27"/>
  <c r="BJ803" i="27"/>
  <c r="BI803" i="27"/>
  <c r="BH803" i="27"/>
  <c r="BG803" i="27"/>
  <c r="BF803" i="27"/>
  <c r="BE803" i="27"/>
  <c r="BD803" i="27"/>
  <c r="BC803" i="27"/>
  <c r="BB803" i="27"/>
  <c r="BA803" i="27"/>
  <c r="AZ803" i="27"/>
  <c r="AY803" i="27"/>
  <c r="AX803" i="27"/>
  <c r="AW803" i="27"/>
  <c r="AV803" i="27"/>
  <c r="AU803" i="27"/>
  <c r="AT803" i="27"/>
  <c r="AS803" i="27"/>
  <c r="AR803" i="27"/>
  <c r="AQ803" i="27"/>
  <c r="AP803" i="27"/>
  <c r="AO803" i="27"/>
  <c r="AN803" i="27"/>
  <c r="AM803" i="27"/>
  <c r="AL803" i="27"/>
  <c r="AK803" i="27"/>
  <c r="AJ803" i="27"/>
  <c r="AI803" i="27"/>
  <c r="AH803" i="27"/>
  <c r="AG803" i="27"/>
  <c r="AF803" i="27"/>
  <c r="AE803" i="27"/>
  <c r="AD803" i="27"/>
  <c r="AC803" i="27"/>
  <c r="AB803" i="27"/>
  <c r="AA803" i="27"/>
  <c r="Z803" i="27"/>
  <c r="Y803" i="27"/>
  <c r="X803" i="27"/>
  <c r="W803" i="27"/>
  <c r="V803" i="27"/>
  <c r="U803" i="27"/>
  <c r="T803" i="27"/>
  <c r="S803" i="27"/>
  <c r="R803" i="27"/>
  <c r="Q803" i="27"/>
  <c r="P803" i="27"/>
  <c r="O803" i="27"/>
  <c r="N803" i="27"/>
  <c r="M803" i="27"/>
  <c r="L803" i="27"/>
  <c r="K803" i="27"/>
  <c r="J803" i="27"/>
  <c r="I803" i="27"/>
  <c r="H803" i="27"/>
  <c r="G803" i="27"/>
  <c r="F803" i="27"/>
  <c r="E803" i="27"/>
  <c r="D803" i="27"/>
  <c r="C803" i="27"/>
  <c r="A803" i="27"/>
  <c r="EE802" i="27"/>
  <c r="ED802" i="27"/>
  <c r="EC802" i="27"/>
  <c r="EB802" i="27"/>
  <c r="EA802" i="27"/>
  <c r="DZ802" i="27"/>
  <c r="DY802" i="27"/>
  <c r="DX802" i="27"/>
  <c r="DW802" i="27"/>
  <c r="DV802" i="27"/>
  <c r="DU802" i="27"/>
  <c r="DT802" i="27"/>
  <c r="DS802" i="27"/>
  <c r="DR802" i="27"/>
  <c r="DQ802" i="27"/>
  <c r="DP802" i="27"/>
  <c r="DO802" i="27"/>
  <c r="DN802" i="27"/>
  <c r="DM802" i="27"/>
  <c r="DL802" i="27"/>
  <c r="DK802" i="27"/>
  <c r="DJ802" i="27"/>
  <c r="DI802" i="27"/>
  <c r="DH802" i="27"/>
  <c r="DG802" i="27"/>
  <c r="DF802" i="27"/>
  <c r="DE802" i="27"/>
  <c r="DD802" i="27"/>
  <c r="DC802" i="27"/>
  <c r="DB802" i="27"/>
  <c r="DA802" i="27"/>
  <c r="CZ802" i="27"/>
  <c r="CY802" i="27"/>
  <c r="CX802" i="27"/>
  <c r="CW802" i="27"/>
  <c r="CV802" i="27"/>
  <c r="CU802" i="27"/>
  <c r="CT802" i="27"/>
  <c r="CS802" i="27"/>
  <c r="CR802" i="27"/>
  <c r="CQ802" i="27"/>
  <c r="CP802" i="27"/>
  <c r="CO802" i="27"/>
  <c r="CN802" i="27"/>
  <c r="CM802" i="27"/>
  <c r="CL802" i="27"/>
  <c r="CK802" i="27"/>
  <c r="CJ802" i="27"/>
  <c r="CI802" i="27"/>
  <c r="CH802" i="27"/>
  <c r="CG802" i="27"/>
  <c r="CF802" i="27"/>
  <c r="CE802" i="27"/>
  <c r="CD802" i="27"/>
  <c r="CC802" i="27"/>
  <c r="CB802" i="27"/>
  <c r="CA802" i="27"/>
  <c r="BZ802" i="27"/>
  <c r="BY802" i="27"/>
  <c r="BX802" i="27"/>
  <c r="BW802" i="27"/>
  <c r="BV802" i="27"/>
  <c r="BU802" i="27"/>
  <c r="BT802" i="27"/>
  <c r="BS802" i="27"/>
  <c r="BR802" i="27"/>
  <c r="BQ802" i="27"/>
  <c r="BP802" i="27"/>
  <c r="BO802" i="27"/>
  <c r="BN802" i="27"/>
  <c r="BM802" i="27"/>
  <c r="BL802" i="27"/>
  <c r="BK802" i="27"/>
  <c r="BJ802" i="27"/>
  <c r="BI802" i="27"/>
  <c r="BH802" i="27"/>
  <c r="BG802" i="27"/>
  <c r="BF802" i="27"/>
  <c r="BE802" i="27"/>
  <c r="BD802" i="27"/>
  <c r="BC802" i="27"/>
  <c r="BB802" i="27"/>
  <c r="BA802" i="27"/>
  <c r="BA812" i="27" s="1"/>
  <c r="AZ802" i="27"/>
  <c r="AZ812" i="27" s="1"/>
  <c r="AY802" i="27"/>
  <c r="AY812" i="27" s="1"/>
  <c r="AX802" i="27"/>
  <c r="AX812" i="27" s="1"/>
  <c r="AW802" i="27"/>
  <c r="AW812" i="27" s="1"/>
  <c r="AV802" i="27"/>
  <c r="AV812" i="27" s="1"/>
  <c r="AU802" i="27"/>
  <c r="AU812" i="27" s="1"/>
  <c r="AT802" i="27"/>
  <c r="AT812" i="27" s="1"/>
  <c r="AS802" i="27"/>
  <c r="AS812" i="27" s="1"/>
  <c r="AR802" i="27"/>
  <c r="AR812" i="27" s="1"/>
  <c r="AQ802" i="27"/>
  <c r="AQ812" i="27" s="1"/>
  <c r="AP802" i="27"/>
  <c r="AP812" i="27" s="1"/>
  <c r="AO802" i="27"/>
  <c r="AO812" i="27" s="1"/>
  <c r="AN802" i="27"/>
  <c r="AN812" i="27" s="1"/>
  <c r="AM802" i="27"/>
  <c r="AM812" i="27" s="1"/>
  <c r="AL802" i="27"/>
  <c r="AL812" i="27" s="1"/>
  <c r="AK802" i="27"/>
  <c r="AK812" i="27" s="1"/>
  <c r="AJ802" i="27"/>
  <c r="AJ812" i="27" s="1"/>
  <c r="AI802" i="27"/>
  <c r="AI812" i="27" s="1"/>
  <c r="AH802" i="27"/>
  <c r="AH812" i="27" s="1"/>
  <c r="AG802" i="27"/>
  <c r="AG812" i="27" s="1"/>
  <c r="AF802" i="27"/>
  <c r="AF812" i="27" s="1"/>
  <c r="AE802" i="27"/>
  <c r="AE812" i="27" s="1"/>
  <c r="AD802" i="27"/>
  <c r="AD812" i="27" s="1"/>
  <c r="AC802" i="27"/>
  <c r="AC812" i="27" s="1"/>
  <c r="AB802" i="27"/>
  <c r="AB812" i="27" s="1"/>
  <c r="AA802" i="27"/>
  <c r="AA812" i="27" s="1"/>
  <c r="Z802" i="27"/>
  <c r="Z812" i="27" s="1"/>
  <c r="Y802" i="27"/>
  <c r="Y812" i="27" s="1"/>
  <c r="X802" i="27"/>
  <c r="X812" i="27" s="1"/>
  <c r="W802" i="27"/>
  <c r="W812" i="27" s="1"/>
  <c r="V802" i="27"/>
  <c r="V812" i="27" s="1"/>
  <c r="U802" i="27"/>
  <c r="U812" i="27" s="1"/>
  <c r="T802" i="27"/>
  <c r="T812" i="27" s="1"/>
  <c r="S802" i="27"/>
  <c r="S812" i="27" s="1"/>
  <c r="R802" i="27"/>
  <c r="R812" i="27" s="1"/>
  <c r="Q802" i="27"/>
  <c r="Q812" i="27" s="1"/>
  <c r="P802" i="27"/>
  <c r="P812" i="27" s="1"/>
  <c r="O802" i="27"/>
  <c r="O812" i="27" s="1"/>
  <c r="N802" i="27"/>
  <c r="N812" i="27" s="1"/>
  <c r="M802" i="27"/>
  <c r="M812" i="27" s="1"/>
  <c r="L802" i="27"/>
  <c r="L812" i="27" s="1"/>
  <c r="K802" i="27"/>
  <c r="K812" i="27" s="1"/>
  <c r="J802" i="27"/>
  <c r="J812" i="27" s="1"/>
  <c r="I802" i="27"/>
  <c r="I812" i="27" s="1"/>
  <c r="H802" i="27"/>
  <c r="H812" i="27" s="1"/>
  <c r="G802" i="27"/>
  <c r="G812" i="27" s="1"/>
  <c r="F802" i="27"/>
  <c r="F812" i="27" s="1"/>
  <c r="E802" i="27"/>
  <c r="E812" i="27" s="1"/>
  <c r="D802" i="27"/>
  <c r="D812" i="27" s="1"/>
  <c r="A802" i="27"/>
  <c r="EE801" i="27"/>
  <c r="EE813" i="27" s="1"/>
  <c r="ED801" i="27"/>
  <c r="ED813" i="27" s="1"/>
  <c r="EC801" i="27"/>
  <c r="EC813" i="27" s="1"/>
  <c r="EB801" i="27"/>
  <c r="EB813" i="27" s="1"/>
  <c r="EA801" i="27"/>
  <c r="EA813" i="27" s="1"/>
  <c r="DZ801" i="27"/>
  <c r="DZ813" i="27" s="1"/>
  <c r="DY801" i="27"/>
  <c r="DY813" i="27" s="1"/>
  <c r="DX801" i="27"/>
  <c r="DX813" i="27" s="1"/>
  <c r="DW801" i="27"/>
  <c r="DW813" i="27" s="1"/>
  <c r="DV801" i="27"/>
  <c r="DV813" i="27" s="1"/>
  <c r="DU801" i="27"/>
  <c r="DU813" i="27" s="1"/>
  <c r="DT801" i="27"/>
  <c r="DT813" i="27" s="1"/>
  <c r="DS801" i="27"/>
  <c r="DS813" i="27" s="1"/>
  <c r="DR801" i="27"/>
  <c r="DR813" i="27" s="1"/>
  <c r="DQ801" i="27"/>
  <c r="DQ813" i="27" s="1"/>
  <c r="DP801" i="27"/>
  <c r="DP813" i="27" s="1"/>
  <c r="DO801" i="27"/>
  <c r="DO813" i="27" s="1"/>
  <c r="DN801" i="27"/>
  <c r="DN813" i="27" s="1"/>
  <c r="DM801" i="27"/>
  <c r="DM813" i="27" s="1"/>
  <c r="DL801" i="27"/>
  <c r="DL813" i="27" s="1"/>
  <c r="DK801" i="27"/>
  <c r="DK813" i="27" s="1"/>
  <c r="DJ801" i="27"/>
  <c r="DJ813" i="27" s="1"/>
  <c r="DI801" i="27"/>
  <c r="DI813" i="27" s="1"/>
  <c r="DH801" i="27"/>
  <c r="DH813" i="27" s="1"/>
  <c r="DG801" i="27"/>
  <c r="DG813" i="27" s="1"/>
  <c r="DF801" i="27"/>
  <c r="DF813" i="27" s="1"/>
  <c r="DE801" i="27"/>
  <c r="DE813" i="27" s="1"/>
  <c r="DD801" i="27"/>
  <c r="DD813" i="27" s="1"/>
  <c r="DC801" i="27"/>
  <c r="DC813" i="27" s="1"/>
  <c r="DB801" i="27"/>
  <c r="DB813" i="27" s="1"/>
  <c r="DA801" i="27"/>
  <c r="DA813" i="27" s="1"/>
  <c r="CZ801" i="27"/>
  <c r="CZ813" i="27" s="1"/>
  <c r="CY801" i="27"/>
  <c r="CY813" i="27" s="1"/>
  <c r="CX801" i="27"/>
  <c r="CX813" i="27" s="1"/>
  <c r="CW801" i="27"/>
  <c r="CW813" i="27" s="1"/>
  <c r="CV801" i="27"/>
  <c r="CV813" i="27" s="1"/>
  <c r="CU801" i="27"/>
  <c r="CU813" i="27" s="1"/>
  <c r="CT801" i="27"/>
  <c r="CT813" i="27" s="1"/>
  <c r="CS801" i="27"/>
  <c r="CS813" i="27" s="1"/>
  <c r="CR801" i="27"/>
  <c r="CR813" i="27" s="1"/>
  <c r="CQ801" i="27"/>
  <c r="CQ813" i="27" s="1"/>
  <c r="CP801" i="27"/>
  <c r="CP813" i="27" s="1"/>
  <c r="CO801" i="27"/>
  <c r="CO813" i="27" s="1"/>
  <c r="CN801" i="27"/>
  <c r="CN813" i="27" s="1"/>
  <c r="CM801" i="27"/>
  <c r="CM813" i="27" s="1"/>
  <c r="CL801" i="27"/>
  <c r="CL813" i="27" s="1"/>
  <c r="CK801" i="27"/>
  <c r="CK813" i="27" s="1"/>
  <c r="CJ801" i="27"/>
  <c r="CJ813" i="27" s="1"/>
  <c r="CI801" i="27"/>
  <c r="CI813" i="27" s="1"/>
  <c r="CH801" i="27"/>
  <c r="CH813" i="27" s="1"/>
  <c r="CG801" i="27"/>
  <c r="CG813" i="27" s="1"/>
  <c r="CF801" i="27"/>
  <c r="CF813" i="27" s="1"/>
  <c r="CE801" i="27"/>
  <c r="CE813" i="27" s="1"/>
  <c r="CD801" i="27"/>
  <c r="CD813" i="27" s="1"/>
  <c r="CC801" i="27"/>
  <c r="CC813" i="27" s="1"/>
  <c r="CB801" i="27"/>
  <c r="CB813" i="27" s="1"/>
  <c r="CA801" i="27"/>
  <c r="CA813" i="27" s="1"/>
  <c r="BZ801" i="27"/>
  <c r="BZ813" i="27" s="1"/>
  <c r="BY801" i="27"/>
  <c r="BY813" i="27" s="1"/>
  <c r="BX801" i="27"/>
  <c r="BX813" i="27" s="1"/>
  <c r="BW801" i="27"/>
  <c r="BW813" i="27" s="1"/>
  <c r="BV801" i="27"/>
  <c r="BV813" i="27" s="1"/>
  <c r="BU801" i="27"/>
  <c r="BU813" i="27" s="1"/>
  <c r="BT801" i="27"/>
  <c r="BT813" i="27" s="1"/>
  <c r="BS801" i="27"/>
  <c r="BS813" i="27" s="1"/>
  <c r="BR801" i="27"/>
  <c r="BR813" i="27" s="1"/>
  <c r="BQ801" i="27"/>
  <c r="BQ813" i="27" s="1"/>
  <c r="BP801" i="27"/>
  <c r="BP813" i="27" s="1"/>
  <c r="BO801" i="27"/>
  <c r="BO813" i="27" s="1"/>
  <c r="BN801" i="27"/>
  <c r="BN813" i="27" s="1"/>
  <c r="BM801" i="27"/>
  <c r="BM813" i="27" s="1"/>
  <c r="BL801" i="27"/>
  <c r="BL813" i="27" s="1"/>
  <c r="BK801" i="27"/>
  <c r="BK813" i="27" s="1"/>
  <c r="BJ801" i="27"/>
  <c r="BJ813" i="27" s="1"/>
  <c r="BI801" i="27"/>
  <c r="BI813" i="27" s="1"/>
  <c r="BH801" i="27"/>
  <c r="BH813" i="27" s="1"/>
  <c r="BG801" i="27"/>
  <c r="BG813" i="27" s="1"/>
  <c r="BF801" i="27"/>
  <c r="BF813" i="27" s="1"/>
  <c r="BE801" i="27"/>
  <c r="BE813" i="27" s="1"/>
  <c r="BD801" i="27"/>
  <c r="BD813" i="27" s="1"/>
  <c r="BC801" i="27"/>
  <c r="BC813" i="27" s="1"/>
  <c r="BB801" i="27"/>
  <c r="BB813" i="27" s="1"/>
  <c r="BA801" i="27"/>
  <c r="BA813" i="27" s="1"/>
  <c r="AZ801" i="27"/>
  <c r="AZ813" i="27" s="1"/>
  <c r="AY801" i="27"/>
  <c r="AY813" i="27" s="1"/>
  <c r="AX801" i="27"/>
  <c r="AX813" i="27" s="1"/>
  <c r="AW801" i="27"/>
  <c r="AW813" i="27" s="1"/>
  <c r="AV801" i="27"/>
  <c r="AV813" i="27" s="1"/>
  <c r="AU801" i="27"/>
  <c r="AU813" i="27" s="1"/>
  <c r="AT801" i="27"/>
  <c r="AT813" i="27" s="1"/>
  <c r="AS801" i="27"/>
  <c r="AS813" i="27" s="1"/>
  <c r="AR801" i="27"/>
  <c r="AR813" i="27" s="1"/>
  <c r="AQ801" i="27"/>
  <c r="AQ813" i="27" s="1"/>
  <c r="AP801" i="27"/>
  <c r="AP813" i="27" s="1"/>
  <c r="AO801" i="27"/>
  <c r="AO813" i="27" s="1"/>
  <c r="AN801" i="27"/>
  <c r="AN813" i="27" s="1"/>
  <c r="AM801" i="27"/>
  <c r="AM813" i="27" s="1"/>
  <c r="AL801" i="27"/>
  <c r="AL813" i="27" s="1"/>
  <c r="AK801" i="27"/>
  <c r="AK813" i="27" s="1"/>
  <c r="AJ801" i="27"/>
  <c r="AJ813" i="27" s="1"/>
  <c r="AI801" i="27"/>
  <c r="AI813" i="27" s="1"/>
  <c r="AH801" i="27"/>
  <c r="AH813" i="27" s="1"/>
  <c r="AG801" i="27"/>
  <c r="AG813" i="27" s="1"/>
  <c r="AF801" i="27"/>
  <c r="AF813" i="27" s="1"/>
  <c r="AE801" i="27"/>
  <c r="AE813" i="27" s="1"/>
  <c r="AD801" i="27"/>
  <c r="AD813" i="27" s="1"/>
  <c r="AC801" i="27"/>
  <c r="AC813" i="27" s="1"/>
  <c r="AB801" i="27"/>
  <c r="AB813" i="27" s="1"/>
  <c r="AA801" i="27"/>
  <c r="AA813" i="27" s="1"/>
  <c r="Z801" i="27"/>
  <c r="Z813" i="27" s="1"/>
  <c r="Y801" i="27"/>
  <c r="Y813" i="27" s="1"/>
  <c r="X801" i="27"/>
  <c r="X813" i="27" s="1"/>
  <c r="W801" i="27"/>
  <c r="W813" i="27" s="1"/>
  <c r="V801" i="27"/>
  <c r="V813" i="27" s="1"/>
  <c r="U801" i="27"/>
  <c r="U813" i="27" s="1"/>
  <c r="T801" i="27"/>
  <c r="T813" i="27" s="1"/>
  <c r="S801" i="27"/>
  <c r="S813" i="27" s="1"/>
  <c r="R801" i="27"/>
  <c r="R813" i="27" s="1"/>
  <c r="Q801" i="27"/>
  <c r="Q813" i="27" s="1"/>
  <c r="P801" i="27"/>
  <c r="P813" i="27" s="1"/>
  <c r="O801" i="27"/>
  <c r="O813" i="27" s="1"/>
  <c r="N801" i="27"/>
  <c r="N813" i="27" s="1"/>
  <c r="M801" i="27"/>
  <c r="M813" i="27" s="1"/>
  <c r="L801" i="27"/>
  <c r="L813" i="27" s="1"/>
  <c r="K801" i="27"/>
  <c r="K813" i="27" s="1"/>
  <c r="J801" i="27"/>
  <c r="J813" i="27" s="1"/>
  <c r="I801" i="27"/>
  <c r="I813" i="27" s="1"/>
  <c r="H801" i="27"/>
  <c r="H813" i="27" s="1"/>
  <c r="G801" i="27"/>
  <c r="G813" i="27" s="1"/>
  <c r="F801" i="27"/>
  <c r="F813" i="27" s="1"/>
  <c r="E801" i="27"/>
  <c r="E813" i="27" s="1"/>
  <c r="D801" i="27"/>
  <c r="D813" i="27" s="1"/>
  <c r="C813" i="27" s="1"/>
  <c r="C801" i="27"/>
  <c r="C814" i="27" s="1"/>
  <c r="A801" i="27"/>
  <c r="C800" i="27"/>
  <c r="A800" i="27"/>
  <c r="C799" i="27"/>
  <c r="A799" i="27"/>
  <c r="C798" i="27"/>
  <c r="A798" i="27"/>
  <c r="C797" i="27"/>
  <c r="A797" i="27"/>
  <c r="C796" i="27"/>
  <c r="A796" i="27"/>
  <c r="C795" i="27"/>
  <c r="A795" i="27"/>
  <c r="C794" i="27"/>
  <c r="A794" i="27"/>
  <c r="C793" i="27"/>
  <c r="A793" i="27"/>
  <c r="C792" i="27"/>
  <c r="A792" i="27"/>
  <c r="C791" i="27"/>
  <c r="A791" i="27"/>
  <c r="C790" i="27"/>
  <c r="A790" i="27"/>
  <c r="C789" i="27"/>
  <c r="A789" i="27"/>
  <c r="A788" i="27"/>
  <c r="A787" i="27"/>
  <c r="A786" i="27"/>
  <c r="A785" i="27"/>
  <c r="A784" i="27"/>
  <c r="A783" i="27"/>
  <c r="A782" i="27"/>
  <c r="A781" i="27"/>
  <c r="EE780" i="27"/>
  <c r="ED780" i="27"/>
  <c r="EC780" i="27"/>
  <c r="EB780" i="27"/>
  <c r="EA780" i="27"/>
  <c r="DZ780" i="27"/>
  <c r="DY780" i="27"/>
  <c r="DX780" i="27"/>
  <c r="DW780" i="27"/>
  <c r="DV780" i="27"/>
  <c r="DU780" i="27"/>
  <c r="DT780" i="27"/>
  <c r="DS780" i="27"/>
  <c r="DR780" i="27"/>
  <c r="DQ780" i="27"/>
  <c r="DP780" i="27"/>
  <c r="DO780" i="27"/>
  <c r="DN780" i="27"/>
  <c r="DM780" i="27"/>
  <c r="DL780" i="27"/>
  <c r="DK780" i="27"/>
  <c r="DJ780" i="27"/>
  <c r="DI780" i="27"/>
  <c r="DH780" i="27"/>
  <c r="DG780" i="27"/>
  <c r="DF780" i="27"/>
  <c r="DE780" i="27"/>
  <c r="DD780" i="27"/>
  <c r="DC780" i="27"/>
  <c r="DB780" i="27"/>
  <c r="DA780" i="27"/>
  <c r="CZ780" i="27"/>
  <c r="CY780" i="27"/>
  <c r="CX780" i="27"/>
  <c r="CW780" i="27"/>
  <c r="CV780" i="27"/>
  <c r="CU780" i="27"/>
  <c r="CT780" i="27"/>
  <c r="CS780" i="27"/>
  <c r="CR780" i="27"/>
  <c r="CQ780" i="27"/>
  <c r="CP780" i="27"/>
  <c r="CO780" i="27"/>
  <c r="CN780" i="27"/>
  <c r="CM780" i="27"/>
  <c r="CL780" i="27"/>
  <c r="CK780" i="27"/>
  <c r="CJ780" i="27"/>
  <c r="CI780" i="27"/>
  <c r="CH780" i="27"/>
  <c r="CG780" i="27"/>
  <c r="CF780" i="27"/>
  <c r="CE780" i="27"/>
  <c r="CD780" i="27"/>
  <c r="CC780" i="27"/>
  <c r="CB780" i="27"/>
  <c r="CA780" i="27"/>
  <c r="BZ780" i="27"/>
  <c r="BY780" i="27"/>
  <c r="BX780" i="27"/>
  <c r="BW780" i="27"/>
  <c r="BV780" i="27"/>
  <c r="BU780" i="27"/>
  <c r="BT780" i="27"/>
  <c r="BS780" i="27"/>
  <c r="BR780" i="27"/>
  <c r="BQ780" i="27"/>
  <c r="BP780" i="27"/>
  <c r="BO780" i="27"/>
  <c r="BN780" i="27"/>
  <c r="BM780" i="27"/>
  <c r="BL780" i="27"/>
  <c r="BK780" i="27"/>
  <c r="BJ780" i="27"/>
  <c r="BI780" i="27"/>
  <c r="BH780" i="27"/>
  <c r="BG780" i="27"/>
  <c r="BF780" i="27"/>
  <c r="BE780" i="27"/>
  <c r="BD780" i="27"/>
  <c r="BC780" i="27"/>
  <c r="BB780" i="27"/>
  <c r="A780" i="27"/>
  <c r="EE779" i="27"/>
  <c r="ED779" i="27"/>
  <c r="EC779" i="27"/>
  <c r="EB779" i="27"/>
  <c r="EA779" i="27"/>
  <c r="DZ779" i="27"/>
  <c r="DY779" i="27"/>
  <c r="DX779" i="27"/>
  <c r="DW779" i="27"/>
  <c r="DV779" i="27"/>
  <c r="DU779" i="27"/>
  <c r="DT779" i="27"/>
  <c r="DS779" i="27"/>
  <c r="DR779" i="27"/>
  <c r="DQ779" i="27"/>
  <c r="DP779" i="27"/>
  <c r="DO779" i="27"/>
  <c r="DN779" i="27"/>
  <c r="DM779" i="27"/>
  <c r="DL779" i="27"/>
  <c r="DK779" i="27"/>
  <c r="DJ779" i="27"/>
  <c r="DI779" i="27"/>
  <c r="DH779" i="27"/>
  <c r="DG779" i="27"/>
  <c r="DF779" i="27"/>
  <c r="DE779" i="27"/>
  <c r="DD779" i="27"/>
  <c r="DC779" i="27"/>
  <c r="DB779" i="27"/>
  <c r="DA779" i="27"/>
  <c r="CZ779" i="27"/>
  <c r="CY779" i="27"/>
  <c r="CX779" i="27"/>
  <c r="CW779" i="27"/>
  <c r="CV779" i="27"/>
  <c r="CU779" i="27"/>
  <c r="CT779" i="27"/>
  <c r="CS779" i="27"/>
  <c r="CR779" i="27"/>
  <c r="CQ779" i="27"/>
  <c r="CP779" i="27"/>
  <c r="CO779" i="27"/>
  <c r="CN779" i="27"/>
  <c r="CM779" i="27"/>
  <c r="CL779" i="27"/>
  <c r="CK779" i="27"/>
  <c r="CJ779" i="27"/>
  <c r="CI779" i="27"/>
  <c r="CH779" i="27"/>
  <c r="CG779" i="27"/>
  <c r="CF779" i="27"/>
  <c r="CE779" i="27"/>
  <c r="CD779" i="27"/>
  <c r="CC779" i="27"/>
  <c r="CB779" i="27"/>
  <c r="CA779" i="27"/>
  <c r="BZ779" i="27"/>
  <c r="BY779" i="27"/>
  <c r="BX779" i="27"/>
  <c r="BW779" i="27"/>
  <c r="BV779" i="27"/>
  <c r="BU779" i="27"/>
  <c r="BT779" i="27"/>
  <c r="BS779" i="27"/>
  <c r="BR779" i="27"/>
  <c r="BQ779" i="27"/>
  <c r="BP779" i="27"/>
  <c r="BO779" i="27"/>
  <c r="BN779" i="27"/>
  <c r="BM779" i="27"/>
  <c r="BL779" i="27"/>
  <c r="BK779" i="27"/>
  <c r="BJ779" i="27"/>
  <c r="BI779" i="27"/>
  <c r="BH779" i="27"/>
  <c r="BG779" i="27"/>
  <c r="BF779" i="27"/>
  <c r="BE779" i="27"/>
  <c r="BD779" i="27"/>
  <c r="BC779" i="27"/>
  <c r="BB779" i="27"/>
  <c r="BA779" i="27"/>
  <c r="AZ779" i="27"/>
  <c r="AY779" i="27"/>
  <c r="AX779" i="27"/>
  <c r="AW779" i="27"/>
  <c r="AV779" i="27"/>
  <c r="AU779" i="27"/>
  <c r="AT779" i="27"/>
  <c r="AS779" i="27"/>
  <c r="AR779" i="27"/>
  <c r="AQ779" i="27"/>
  <c r="AP779" i="27"/>
  <c r="AO779" i="27"/>
  <c r="AN779" i="27"/>
  <c r="AM779" i="27"/>
  <c r="AL779" i="27"/>
  <c r="AK779" i="27"/>
  <c r="AJ779" i="27"/>
  <c r="AI779" i="27"/>
  <c r="AH779" i="27"/>
  <c r="AG779" i="27"/>
  <c r="AF779" i="27"/>
  <c r="AE779" i="27"/>
  <c r="AD779" i="27"/>
  <c r="AC779" i="27"/>
  <c r="AB779" i="27"/>
  <c r="AA779" i="27"/>
  <c r="Z779" i="27"/>
  <c r="Y779" i="27"/>
  <c r="X779" i="27"/>
  <c r="W779" i="27"/>
  <c r="V779" i="27"/>
  <c r="U779" i="27"/>
  <c r="T779" i="27"/>
  <c r="S779" i="27"/>
  <c r="R779" i="27"/>
  <c r="Q779" i="27"/>
  <c r="P779" i="27"/>
  <c r="O779" i="27"/>
  <c r="N779" i="27"/>
  <c r="M779" i="27"/>
  <c r="L779" i="27"/>
  <c r="K779" i="27"/>
  <c r="J779" i="27"/>
  <c r="I779" i="27"/>
  <c r="H779" i="27"/>
  <c r="G779" i="27"/>
  <c r="F779" i="27"/>
  <c r="E779" i="27"/>
  <c r="D779" i="27"/>
  <c r="C779" i="27" s="1"/>
  <c r="A779" i="27"/>
  <c r="EE778" i="27"/>
  <c r="ED778" i="27"/>
  <c r="EC778" i="27"/>
  <c r="EB778" i="27"/>
  <c r="EA778" i="27"/>
  <c r="DZ778" i="27"/>
  <c r="DY778" i="27"/>
  <c r="DX778" i="27"/>
  <c r="DW778" i="27"/>
  <c r="DV778" i="27"/>
  <c r="DU778" i="27"/>
  <c r="DT778" i="27"/>
  <c r="DS778" i="27"/>
  <c r="DR778" i="27"/>
  <c r="DQ778" i="27"/>
  <c r="DP778" i="27"/>
  <c r="DO778" i="27"/>
  <c r="DN778" i="27"/>
  <c r="DM778" i="27"/>
  <c r="DL778" i="27"/>
  <c r="DK778" i="27"/>
  <c r="DJ778" i="27"/>
  <c r="DI778" i="27"/>
  <c r="DH778" i="27"/>
  <c r="DG778" i="27"/>
  <c r="DF778" i="27"/>
  <c r="DE778" i="27"/>
  <c r="DD778" i="27"/>
  <c r="DC778" i="27"/>
  <c r="DB778" i="27"/>
  <c r="DA778" i="27"/>
  <c r="CZ778" i="27"/>
  <c r="CY778" i="27"/>
  <c r="CX778" i="27"/>
  <c r="CW778" i="27"/>
  <c r="CV778" i="27"/>
  <c r="CU778" i="27"/>
  <c r="CT778" i="27"/>
  <c r="CS778" i="27"/>
  <c r="CR778" i="27"/>
  <c r="CQ778" i="27"/>
  <c r="CP778" i="27"/>
  <c r="CO778" i="27"/>
  <c r="CN778" i="27"/>
  <c r="CM778" i="27"/>
  <c r="CL778" i="27"/>
  <c r="CK778" i="27"/>
  <c r="CJ778" i="27"/>
  <c r="CI778" i="27"/>
  <c r="CH778" i="27"/>
  <c r="CG778" i="27"/>
  <c r="CF778" i="27"/>
  <c r="CE778" i="27"/>
  <c r="CD778" i="27"/>
  <c r="CC778" i="27"/>
  <c r="CB778" i="27"/>
  <c r="CA778" i="27"/>
  <c r="BZ778" i="27"/>
  <c r="BY778" i="27"/>
  <c r="BX778" i="27"/>
  <c r="BW778" i="27"/>
  <c r="BV778" i="27"/>
  <c r="BU778" i="27"/>
  <c r="BT778" i="27"/>
  <c r="BS778" i="27"/>
  <c r="BR778" i="27"/>
  <c r="BQ778" i="27"/>
  <c r="BP778" i="27"/>
  <c r="BO778" i="27"/>
  <c r="BN778" i="27"/>
  <c r="BM778" i="27"/>
  <c r="BL778" i="27"/>
  <c r="BK778" i="27"/>
  <c r="BJ778" i="27"/>
  <c r="BI778" i="27"/>
  <c r="BH778" i="27"/>
  <c r="BG778" i="27"/>
  <c r="BF778" i="27"/>
  <c r="BE778" i="27"/>
  <c r="BD778" i="27"/>
  <c r="BC778" i="27"/>
  <c r="BB778" i="27"/>
  <c r="BA778" i="27"/>
  <c r="AZ778" i="27"/>
  <c r="AY778" i="27"/>
  <c r="AX778" i="27"/>
  <c r="AW778" i="27"/>
  <c r="AV778" i="27"/>
  <c r="AU778" i="27"/>
  <c r="AT778" i="27"/>
  <c r="AS778" i="27"/>
  <c r="AR778" i="27"/>
  <c r="AQ778" i="27"/>
  <c r="AP778" i="27"/>
  <c r="AO778" i="27"/>
  <c r="AN778" i="27"/>
  <c r="AM778" i="27"/>
  <c r="AL778" i="27"/>
  <c r="AK778" i="27"/>
  <c r="AJ778" i="27"/>
  <c r="AI778" i="27"/>
  <c r="AH778" i="27"/>
  <c r="AG778" i="27"/>
  <c r="AF778" i="27"/>
  <c r="AE778" i="27"/>
  <c r="AD778" i="27"/>
  <c r="AC778" i="27"/>
  <c r="AB778" i="27"/>
  <c r="AA778" i="27"/>
  <c r="Z778" i="27"/>
  <c r="Y778" i="27"/>
  <c r="X778" i="27"/>
  <c r="W778" i="27"/>
  <c r="V778" i="27"/>
  <c r="U778" i="27"/>
  <c r="T778" i="27"/>
  <c r="S778" i="27"/>
  <c r="R778" i="27"/>
  <c r="Q778" i="27"/>
  <c r="P778" i="27"/>
  <c r="O778" i="27"/>
  <c r="N778" i="27"/>
  <c r="M778" i="27"/>
  <c r="L778" i="27"/>
  <c r="K778" i="27"/>
  <c r="J778" i="27"/>
  <c r="I778" i="27"/>
  <c r="H778" i="27"/>
  <c r="G778" i="27"/>
  <c r="F778" i="27"/>
  <c r="E778" i="27"/>
  <c r="D778" i="27"/>
  <c r="C778" i="27"/>
  <c r="A778" i="27"/>
  <c r="EE777" i="27"/>
  <c r="ED777" i="27"/>
  <c r="EC777" i="27"/>
  <c r="EB777" i="27"/>
  <c r="EA777" i="27"/>
  <c r="DZ777" i="27"/>
  <c r="DY777" i="27"/>
  <c r="DX777" i="27"/>
  <c r="DW777" i="27"/>
  <c r="DV777" i="27"/>
  <c r="DU777" i="27"/>
  <c r="DT777" i="27"/>
  <c r="DS777" i="27"/>
  <c r="DR777" i="27"/>
  <c r="DQ777" i="27"/>
  <c r="DP777" i="27"/>
  <c r="DO777" i="27"/>
  <c r="DN777" i="27"/>
  <c r="DM777" i="27"/>
  <c r="DL777" i="27"/>
  <c r="DK777" i="27"/>
  <c r="DJ777" i="27"/>
  <c r="DI777" i="27"/>
  <c r="DH777" i="27"/>
  <c r="DG777" i="27"/>
  <c r="DF777" i="27"/>
  <c r="DE777" i="27"/>
  <c r="DD777" i="27"/>
  <c r="DC777" i="27"/>
  <c r="DB777" i="27"/>
  <c r="DA777" i="27"/>
  <c r="CZ777" i="27"/>
  <c r="CY777" i="27"/>
  <c r="CX777" i="27"/>
  <c r="CW777" i="27"/>
  <c r="CV777" i="27"/>
  <c r="CU777" i="27"/>
  <c r="CT777" i="27"/>
  <c r="CS777" i="27"/>
  <c r="CR777" i="27"/>
  <c r="CQ777" i="27"/>
  <c r="CP777" i="27"/>
  <c r="CO777" i="27"/>
  <c r="CN777" i="27"/>
  <c r="CM777" i="27"/>
  <c r="CL777" i="27"/>
  <c r="CK777" i="27"/>
  <c r="CJ777" i="27"/>
  <c r="CI777" i="27"/>
  <c r="CH777" i="27"/>
  <c r="CG777" i="27"/>
  <c r="CF777" i="27"/>
  <c r="CE777" i="27"/>
  <c r="CD777" i="27"/>
  <c r="CC777" i="27"/>
  <c r="CB777" i="27"/>
  <c r="CA777" i="27"/>
  <c r="BZ777" i="27"/>
  <c r="BY777" i="27"/>
  <c r="BX777" i="27"/>
  <c r="BW777" i="27"/>
  <c r="BV777" i="27"/>
  <c r="BU777" i="27"/>
  <c r="BT777" i="27"/>
  <c r="BS777" i="27"/>
  <c r="BR777" i="27"/>
  <c r="BQ777" i="27"/>
  <c r="BP777" i="27"/>
  <c r="BO777" i="27"/>
  <c r="BN777" i="27"/>
  <c r="BM777" i="27"/>
  <c r="BL777" i="27"/>
  <c r="BK777" i="27"/>
  <c r="BJ777" i="27"/>
  <c r="BI777" i="27"/>
  <c r="BH777" i="27"/>
  <c r="BG777" i="27"/>
  <c r="BF777" i="27"/>
  <c r="BE777" i="27"/>
  <c r="BD777" i="27"/>
  <c r="BC777" i="27"/>
  <c r="BB777" i="27"/>
  <c r="BA777" i="27"/>
  <c r="AZ777" i="27"/>
  <c r="AY777" i="27"/>
  <c r="AX777" i="27"/>
  <c r="AW777" i="27"/>
  <c r="AV777" i="27"/>
  <c r="AU777" i="27"/>
  <c r="AT777" i="27"/>
  <c r="AS777" i="27"/>
  <c r="AR777" i="27"/>
  <c r="AQ777" i="27"/>
  <c r="AP777" i="27"/>
  <c r="AO777" i="27"/>
  <c r="AN777" i="27"/>
  <c r="AM777" i="27"/>
  <c r="AL777" i="27"/>
  <c r="AK777" i="27"/>
  <c r="AJ777" i="27"/>
  <c r="AI777" i="27"/>
  <c r="AH777" i="27"/>
  <c r="AG777" i="27"/>
  <c r="AF777" i="27"/>
  <c r="AE777" i="27"/>
  <c r="AD777" i="27"/>
  <c r="AC777" i="27"/>
  <c r="AB777" i="27"/>
  <c r="AA777" i="27"/>
  <c r="Z777" i="27"/>
  <c r="Y777" i="27"/>
  <c r="X777" i="27"/>
  <c r="W777" i="27"/>
  <c r="V777" i="27"/>
  <c r="U777" i="27"/>
  <c r="T777" i="27"/>
  <c r="S777" i="27"/>
  <c r="R777" i="27"/>
  <c r="Q777" i="27"/>
  <c r="P777" i="27"/>
  <c r="O777" i="27"/>
  <c r="N777" i="27"/>
  <c r="M777" i="27"/>
  <c r="L777" i="27"/>
  <c r="K777" i="27"/>
  <c r="J777" i="27"/>
  <c r="I777" i="27"/>
  <c r="H777" i="27"/>
  <c r="G777" i="27"/>
  <c r="F777" i="27"/>
  <c r="E777" i="27"/>
  <c r="D777" i="27"/>
  <c r="C777" i="27" s="1"/>
  <c r="A777" i="27"/>
  <c r="EE776" i="27"/>
  <c r="ED776" i="27"/>
  <c r="EC776" i="27"/>
  <c r="EB776" i="27"/>
  <c r="EA776" i="27"/>
  <c r="DZ776" i="27"/>
  <c r="DY776" i="27"/>
  <c r="DX776" i="27"/>
  <c r="DW776" i="27"/>
  <c r="DV776" i="27"/>
  <c r="DU776" i="27"/>
  <c r="DT776" i="27"/>
  <c r="DS776" i="27"/>
  <c r="DR776" i="27"/>
  <c r="DQ776" i="27"/>
  <c r="DP776" i="27"/>
  <c r="DO776" i="27"/>
  <c r="DN776" i="27"/>
  <c r="DM776" i="27"/>
  <c r="DL776" i="27"/>
  <c r="DK776" i="27"/>
  <c r="DJ776" i="27"/>
  <c r="DI776" i="27"/>
  <c r="DH776" i="27"/>
  <c r="DG776" i="27"/>
  <c r="DF776" i="27"/>
  <c r="DE776" i="27"/>
  <c r="DD776" i="27"/>
  <c r="DC776" i="27"/>
  <c r="DB776" i="27"/>
  <c r="DA776" i="27"/>
  <c r="CZ776" i="27"/>
  <c r="CY776" i="27"/>
  <c r="CX776" i="27"/>
  <c r="CW776" i="27"/>
  <c r="CV776" i="27"/>
  <c r="CU776" i="27"/>
  <c r="CT776" i="27"/>
  <c r="CS776" i="27"/>
  <c r="CR776" i="27"/>
  <c r="CQ776" i="27"/>
  <c r="CP776" i="27"/>
  <c r="CO776" i="27"/>
  <c r="CN776" i="27"/>
  <c r="CM776" i="27"/>
  <c r="CL776" i="27"/>
  <c r="CK776" i="27"/>
  <c r="CJ776" i="27"/>
  <c r="CI776" i="27"/>
  <c r="CH776" i="27"/>
  <c r="CG776" i="27"/>
  <c r="CF776" i="27"/>
  <c r="CE776" i="27"/>
  <c r="CD776" i="27"/>
  <c r="CC776" i="27"/>
  <c r="CB776" i="27"/>
  <c r="CA776" i="27"/>
  <c r="BZ776" i="27"/>
  <c r="BY776" i="27"/>
  <c r="BX776" i="27"/>
  <c r="BW776" i="27"/>
  <c r="BV776" i="27"/>
  <c r="BU776" i="27"/>
  <c r="BT776" i="27"/>
  <c r="BS776" i="27"/>
  <c r="BR776" i="27"/>
  <c r="BQ776" i="27"/>
  <c r="BP776" i="27"/>
  <c r="BO776" i="27"/>
  <c r="BN776" i="27"/>
  <c r="BM776" i="27"/>
  <c r="BL776" i="27"/>
  <c r="BK776" i="27"/>
  <c r="BJ776" i="27"/>
  <c r="BI776" i="27"/>
  <c r="BH776" i="27"/>
  <c r="BG776" i="27"/>
  <c r="BF776" i="27"/>
  <c r="BE776" i="27"/>
  <c r="BD776" i="27"/>
  <c r="BC776" i="27"/>
  <c r="BB776" i="27"/>
  <c r="BA776" i="27"/>
  <c r="AZ776" i="27"/>
  <c r="AY776" i="27"/>
  <c r="AX776" i="27"/>
  <c r="AW776" i="27"/>
  <c r="AV776" i="27"/>
  <c r="AU776" i="27"/>
  <c r="AT776" i="27"/>
  <c r="AS776" i="27"/>
  <c r="AR776" i="27"/>
  <c r="AQ776" i="27"/>
  <c r="AP776" i="27"/>
  <c r="AO776" i="27"/>
  <c r="AN776" i="27"/>
  <c r="AM776" i="27"/>
  <c r="AL776" i="27"/>
  <c r="AK776" i="27"/>
  <c r="AJ776" i="27"/>
  <c r="AI776" i="27"/>
  <c r="AH776" i="27"/>
  <c r="AG776" i="27"/>
  <c r="AF776" i="27"/>
  <c r="AE776" i="27"/>
  <c r="AD776" i="27"/>
  <c r="AC776" i="27"/>
  <c r="AB776" i="27"/>
  <c r="AA776" i="27"/>
  <c r="Z776" i="27"/>
  <c r="Y776" i="27"/>
  <c r="X776" i="27"/>
  <c r="W776" i="27"/>
  <c r="V776" i="27"/>
  <c r="U776" i="27"/>
  <c r="T776" i="27"/>
  <c r="S776" i="27"/>
  <c r="R776" i="27"/>
  <c r="Q776" i="27"/>
  <c r="P776" i="27"/>
  <c r="O776" i="27"/>
  <c r="N776" i="27"/>
  <c r="M776" i="27"/>
  <c r="L776" i="27"/>
  <c r="K776" i="27"/>
  <c r="J776" i="27"/>
  <c r="I776" i="27"/>
  <c r="H776" i="27"/>
  <c r="G776" i="27"/>
  <c r="F776" i="27"/>
  <c r="E776" i="27"/>
  <c r="D776" i="27"/>
  <c r="C776" i="27"/>
  <c r="A776" i="27"/>
  <c r="EE775" i="27"/>
  <c r="ED775" i="27"/>
  <c r="EC775" i="27"/>
  <c r="EB775" i="27"/>
  <c r="EA775" i="27"/>
  <c r="DZ775" i="27"/>
  <c r="DY775" i="27"/>
  <c r="DX775" i="27"/>
  <c r="DW775" i="27"/>
  <c r="DV775" i="27"/>
  <c r="DU775" i="27"/>
  <c r="DT775" i="27"/>
  <c r="DS775" i="27"/>
  <c r="DR775" i="27"/>
  <c r="DQ775" i="27"/>
  <c r="DP775" i="27"/>
  <c r="DO775" i="27"/>
  <c r="DN775" i="27"/>
  <c r="DM775" i="27"/>
  <c r="DL775" i="27"/>
  <c r="DK775" i="27"/>
  <c r="DJ775" i="27"/>
  <c r="DI775" i="27"/>
  <c r="DH775" i="27"/>
  <c r="DG775" i="27"/>
  <c r="DF775" i="27"/>
  <c r="DE775" i="27"/>
  <c r="DD775" i="27"/>
  <c r="DC775" i="27"/>
  <c r="DB775" i="27"/>
  <c r="DA775" i="27"/>
  <c r="CZ775" i="27"/>
  <c r="CY775" i="27"/>
  <c r="CX775" i="27"/>
  <c r="CW775" i="27"/>
  <c r="CV775" i="27"/>
  <c r="CU775" i="27"/>
  <c r="CT775" i="27"/>
  <c r="CS775" i="27"/>
  <c r="CR775" i="27"/>
  <c r="CQ775" i="27"/>
  <c r="CP775" i="27"/>
  <c r="CO775" i="27"/>
  <c r="CN775" i="27"/>
  <c r="CM775" i="27"/>
  <c r="CL775" i="27"/>
  <c r="CK775" i="27"/>
  <c r="CJ775" i="27"/>
  <c r="CI775" i="27"/>
  <c r="CH775" i="27"/>
  <c r="CG775" i="27"/>
  <c r="CF775" i="27"/>
  <c r="CE775" i="27"/>
  <c r="CD775" i="27"/>
  <c r="CC775" i="27"/>
  <c r="CB775" i="27"/>
  <c r="CA775" i="27"/>
  <c r="BZ775" i="27"/>
  <c r="BY775" i="27"/>
  <c r="BX775" i="27"/>
  <c r="BW775" i="27"/>
  <c r="BV775" i="27"/>
  <c r="BU775" i="27"/>
  <c r="BT775" i="27"/>
  <c r="BS775" i="27"/>
  <c r="BR775" i="27"/>
  <c r="BQ775" i="27"/>
  <c r="BP775" i="27"/>
  <c r="BO775" i="27"/>
  <c r="BN775" i="27"/>
  <c r="BM775" i="27"/>
  <c r="BL775" i="27"/>
  <c r="BK775" i="27"/>
  <c r="BJ775" i="27"/>
  <c r="BI775" i="27"/>
  <c r="BH775" i="27"/>
  <c r="BG775" i="27"/>
  <c r="BF775" i="27"/>
  <c r="BE775" i="27"/>
  <c r="BD775" i="27"/>
  <c r="BC775" i="27"/>
  <c r="BB775" i="27"/>
  <c r="BA775" i="27"/>
  <c r="AZ775" i="27"/>
  <c r="AY775" i="27"/>
  <c r="AX775" i="27"/>
  <c r="AW775" i="27"/>
  <c r="AV775" i="27"/>
  <c r="AU775" i="27"/>
  <c r="AT775" i="27"/>
  <c r="AS775" i="27"/>
  <c r="AR775" i="27"/>
  <c r="AQ775" i="27"/>
  <c r="AP775" i="27"/>
  <c r="AO775" i="27"/>
  <c r="AN775" i="27"/>
  <c r="AM775" i="27"/>
  <c r="AL775" i="27"/>
  <c r="AK775" i="27"/>
  <c r="AJ775" i="27"/>
  <c r="AI775" i="27"/>
  <c r="AH775" i="27"/>
  <c r="AG775" i="27"/>
  <c r="AF775" i="27"/>
  <c r="AE775" i="27"/>
  <c r="AD775" i="27"/>
  <c r="AC775" i="27"/>
  <c r="AB775" i="27"/>
  <c r="AA775" i="27"/>
  <c r="Z775" i="27"/>
  <c r="Y775" i="27"/>
  <c r="X775" i="27"/>
  <c r="W775" i="27"/>
  <c r="V775" i="27"/>
  <c r="U775" i="27"/>
  <c r="T775" i="27"/>
  <c r="S775" i="27"/>
  <c r="R775" i="27"/>
  <c r="Q775" i="27"/>
  <c r="P775" i="27"/>
  <c r="O775" i="27"/>
  <c r="N775" i="27"/>
  <c r="M775" i="27"/>
  <c r="L775" i="27"/>
  <c r="K775" i="27"/>
  <c r="J775" i="27"/>
  <c r="I775" i="27"/>
  <c r="H775" i="27"/>
  <c r="G775" i="27"/>
  <c r="F775" i="27"/>
  <c r="E775" i="27"/>
  <c r="D775" i="27"/>
  <c r="C775" i="27" s="1"/>
  <c r="A775" i="27"/>
  <c r="EE774" i="27"/>
  <c r="ED774" i="27"/>
  <c r="EC774" i="27"/>
  <c r="EB774" i="27"/>
  <c r="EA774" i="27"/>
  <c r="DZ774" i="27"/>
  <c r="DY774" i="27"/>
  <c r="DX774" i="27"/>
  <c r="DW774" i="27"/>
  <c r="DV774" i="27"/>
  <c r="DU774" i="27"/>
  <c r="DT774" i="27"/>
  <c r="DS774" i="27"/>
  <c r="DR774" i="27"/>
  <c r="DQ774" i="27"/>
  <c r="DP774" i="27"/>
  <c r="DO774" i="27"/>
  <c r="DN774" i="27"/>
  <c r="DM774" i="27"/>
  <c r="DL774" i="27"/>
  <c r="DK774" i="27"/>
  <c r="DJ774" i="27"/>
  <c r="DI774" i="27"/>
  <c r="DH774" i="27"/>
  <c r="DG774" i="27"/>
  <c r="DF774" i="27"/>
  <c r="DE774" i="27"/>
  <c r="DD774" i="27"/>
  <c r="DC774" i="27"/>
  <c r="DB774" i="27"/>
  <c r="DA774" i="27"/>
  <c r="CZ774" i="27"/>
  <c r="CY774" i="27"/>
  <c r="CX774" i="27"/>
  <c r="CW774" i="27"/>
  <c r="CV774" i="27"/>
  <c r="CU774" i="27"/>
  <c r="CT774" i="27"/>
  <c r="CS774" i="27"/>
  <c r="CR774" i="27"/>
  <c r="CQ774" i="27"/>
  <c r="CP774" i="27"/>
  <c r="CO774" i="27"/>
  <c r="CN774" i="27"/>
  <c r="CM774" i="27"/>
  <c r="CL774" i="27"/>
  <c r="CK774" i="27"/>
  <c r="CJ774" i="27"/>
  <c r="CI774" i="27"/>
  <c r="CH774" i="27"/>
  <c r="CG774" i="27"/>
  <c r="CF774" i="27"/>
  <c r="CE774" i="27"/>
  <c r="CD774" i="27"/>
  <c r="CC774" i="27"/>
  <c r="CB774" i="27"/>
  <c r="CA774" i="27"/>
  <c r="BZ774" i="27"/>
  <c r="BY774" i="27"/>
  <c r="BX774" i="27"/>
  <c r="BW774" i="27"/>
  <c r="BV774" i="27"/>
  <c r="BU774" i="27"/>
  <c r="BT774" i="27"/>
  <c r="BS774" i="27"/>
  <c r="BR774" i="27"/>
  <c r="BQ774" i="27"/>
  <c r="BP774" i="27"/>
  <c r="BO774" i="27"/>
  <c r="BN774" i="27"/>
  <c r="BM774" i="27"/>
  <c r="BL774" i="27"/>
  <c r="BK774" i="27"/>
  <c r="BJ774" i="27"/>
  <c r="BI774" i="27"/>
  <c r="BH774" i="27"/>
  <c r="BG774" i="27"/>
  <c r="BF774" i="27"/>
  <c r="BE774" i="27"/>
  <c r="BD774" i="27"/>
  <c r="BC774" i="27"/>
  <c r="BB774" i="27"/>
  <c r="BA774" i="27"/>
  <c r="AZ774" i="27"/>
  <c r="AY774" i="27"/>
  <c r="AX774" i="27"/>
  <c r="AW774" i="27"/>
  <c r="AV774" i="27"/>
  <c r="AU774" i="27"/>
  <c r="AT774" i="27"/>
  <c r="AS774" i="27"/>
  <c r="AR774" i="27"/>
  <c r="AQ774" i="27"/>
  <c r="AP774" i="27"/>
  <c r="AO774" i="27"/>
  <c r="AN774" i="27"/>
  <c r="AM774" i="27"/>
  <c r="AL774" i="27"/>
  <c r="AK774" i="27"/>
  <c r="AJ774" i="27"/>
  <c r="AI774" i="27"/>
  <c r="AH774" i="27"/>
  <c r="AG774" i="27"/>
  <c r="AF774" i="27"/>
  <c r="AE774" i="27"/>
  <c r="AD774" i="27"/>
  <c r="AC774" i="27"/>
  <c r="AB774" i="27"/>
  <c r="AA774" i="27"/>
  <c r="Z774" i="27"/>
  <c r="Y774" i="27"/>
  <c r="X774" i="27"/>
  <c r="W774" i="27"/>
  <c r="V774" i="27"/>
  <c r="U774" i="27"/>
  <c r="T774" i="27"/>
  <c r="S774" i="27"/>
  <c r="R774" i="27"/>
  <c r="Q774" i="27"/>
  <c r="P774" i="27"/>
  <c r="O774" i="27"/>
  <c r="N774" i="27"/>
  <c r="M774" i="27"/>
  <c r="L774" i="27"/>
  <c r="K774" i="27"/>
  <c r="J774" i="27"/>
  <c r="I774" i="27"/>
  <c r="H774" i="27"/>
  <c r="G774" i="27"/>
  <c r="F774" i="27"/>
  <c r="E774" i="27"/>
  <c r="D774" i="27"/>
  <c r="C774" i="27"/>
  <c r="A774" i="27"/>
  <c r="EE773" i="27"/>
  <c r="ED773" i="27"/>
  <c r="EC773" i="27"/>
  <c r="EB773" i="27"/>
  <c r="EA773" i="27"/>
  <c r="DZ773" i="27"/>
  <c r="DY773" i="27"/>
  <c r="DX773" i="27"/>
  <c r="DW773" i="27"/>
  <c r="DV773" i="27"/>
  <c r="DU773" i="27"/>
  <c r="DT773" i="27"/>
  <c r="DS773" i="27"/>
  <c r="DR773" i="27"/>
  <c r="DQ773" i="27"/>
  <c r="DP773" i="27"/>
  <c r="DO773" i="27"/>
  <c r="DN773" i="27"/>
  <c r="DM773" i="27"/>
  <c r="DL773" i="27"/>
  <c r="DK773" i="27"/>
  <c r="DJ773" i="27"/>
  <c r="DI773" i="27"/>
  <c r="DH773" i="27"/>
  <c r="DG773" i="27"/>
  <c r="DF773" i="27"/>
  <c r="DE773" i="27"/>
  <c r="DD773" i="27"/>
  <c r="DC773" i="27"/>
  <c r="DB773" i="27"/>
  <c r="DA773" i="27"/>
  <c r="CZ773" i="27"/>
  <c r="CY773" i="27"/>
  <c r="CX773" i="27"/>
  <c r="CW773" i="27"/>
  <c r="CV773" i="27"/>
  <c r="CU773" i="27"/>
  <c r="CT773" i="27"/>
  <c r="CS773" i="27"/>
  <c r="CR773" i="27"/>
  <c r="CQ773" i="27"/>
  <c r="CP773" i="27"/>
  <c r="CO773" i="27"/>
  <c r="CN773" i="27"/>
  <c r="CM773" i="27"/>
  <c r="CL773" i="27"/>
  <c r="CK773" i="27"/>
  <c r="CJ773" i="27"/>
  <c r="CI773" i="27"/>
  <c r="CH773" i="27"/>
  <c r="CG773" i="27"/>
  <c r="CF773" i="27"/>
  <c r="CE773" i="27"/>
  <c r="CD773" i="27"/>
  <c r="CC773" i="27"/>
  <c r="CB773" i="27"/>
  <c r="CA773" i="27"/>
  <c r="BZ773" i="27"/>
  <c r="BY773" i="27"/>
  <c r="BX773" i="27"/>
  <c r="BW773" i="27"/>
  <c r="BV773" i="27"/>
  <c r="BU773" i="27"/>
  <c r="BT773" i="27"/>
  <c r="BS773" i="27"/>
  <c r="BR773" i="27"/>
  <c r="BQ773" i="27"/>
  <c r="BP773" i="27"/>
  <c r="BO773" i="27"/>
  <c r="BN773" i="27"/>
  <c r="BM773" i="27"/>
  <c r="BL773" i="27"/>
  <c r="BK773" i="27"/>
  <c r="BJ773" i="27"/>
  <c r="BI773" i="27"/>
  <c r="BH773" i="27"/>
  <c r="BG773" i="27"/>
  <c r="BF773" i="27"/>
  <c r="BE773" i="27"/>
  <c r="BD773" i="27"/>
  <c r="BC773" i="27"/>
  <c r="BB773" i="27"/>
  <c r="BA773" i="27"/>
  <c r="AZ773" i="27"/>
  <c r="AY773" i="27"/>
  <c r="AX773" i="27"/>
  <c r="AW773" i="27"/>
  <c r="AV773" i="27"/>
  <c r="AU773" i="27"/>
  <c r="AT773" i="27"/>
  <c r="AS773" i="27"/>
  <c r="AR773" i="27"/>
  <c r="AQ773" i="27"/>
  <c r="AP773" i="27"/>
  <c r="AO773" i="27"/>
  <c r="AN773" i="27"/>
  <c r="AM773" i="27"/>
  <c r="AL773" i="27"/>
  <c r="AK773" i="27"/>
  <c r="AJ773" i="27"/>
  <c r="AI773" i="27"/>
  <c r="AH773" i="27"/>
  <c r="AG773" i="27"/>
  <c r="AF773" i="27"/>
  <c r="AE773" i="27"/>
  <c r="AD773" i="27"/>
  <c r="AC773" i="27"/>
  <c r="AB773" i="27"/>
  <c r="AA773" i="27"/>
  <c r="Z773" i="27"/>
  <c r="Y773" i="27"/>
  <c r="X773" i="27"/>
  <c r="W773" i="27"/>
  <c r="V773" i="27"/>
  <c r="U773" i="27"/>
  <c r="T773" i="27"/>
  <c r="S773" i="27"/>
  <c r="R773" i="27"/>
  <c r="Q773" i="27"/>
  <c r="P773" i="27"/>
  <c r="O773" i="27"/>
  <c r="N773" i="27"/>
  <c r="M773" i="27"/>
  <c r="L773" i="27"/>
  <c r="K773" i="27"/>
  <c r="J773" i="27"/>
  <c r="I773" i="27"/>
  <c r="H773" i="27"/>
  <c r="G773" i="27"/>
  <c r="F773" i="27"/>
  <c r="E773" i="27"/>
  <c r="D773" i="27"/>
  <c r="C773" i="27" s="1"/>
  <c r="A773" i="27"/>
  <c r="EE772" i="27"/>
  <c r="ED772" i="27"/>
  <c r="EC772" i="27"/>
  <c r="EB772" i="27"/>
  <c r="EA772" i="27"/>
  <c r="DZ772" i="27"/>
  <c r="DY772" i="27"/>
  <c r="DX772" i="27"/>
  <c r="DW772" i="27"/>
  <c r="DV772" i="27"/>
  <c r="DU772" i="27"/>
  <c r="DT772" i="27"/>
  <c r="DS772" i="27"/>
  <c r="DR772" i="27"/>
  <c r="DQ772" i="27"/>
  <c r="DP772" i="27"/>
  <c r="DO772" i="27"/>
  <c r="DN772" i="27"/>
  <c r="DM772" i="27"/>
  <c r="DL772" i="27"/>
  <c r="DK772" i="27"/>
  <c r="DJ772" i="27"/>
  <c r="DI772" i="27"/>
  <c r="DH772" i="27"/>
  <c r="DG772" i="27"/>
  <c r="DF772" i="27"/>
  <c r="DE772" i="27"/>
  <c r="DD772" i="27"/>
  <c r="DC772" i="27"/>
  <c r="DB772" i="27"/>
  <c r="DA772" i="27"/>
  <c r="CZ772" i="27"/>
  <c r="CY772" i="27"/>
  <c r="CX772" i="27"/>
  <c r="CW772" i="27"/>
  <c r="CV772" i="27"/>
  <c r="CU772" i="27"/>
  <c r="CT772" i="27"/>
  <c r="CS772" i="27"/>
  <c r="CR772" i="27"/>
  <c r="CQ772" i="27"/>
  <c r="CP772" i="27"/>
  <c r="CO772" i="27"/>
  <c r="CN772" i="27"/>
  <c r="CM772" i="27"/>
  <c r="CL772" i="27"/>
  <c r="CK772" i="27"/>
  <c r="CJ772" i="27"/>
  <c r="CI772" i="27"/>
  <c r="CH772" i="27"/>
  <c r="CG772" i="27"/>
  <c r="CF772" i="27"/>
  <c r="CE772" i="27"/>
  <c r="CD772" i="27"/>
  <c r="CC772" i="27"/>
  <c r="CB772" i="27"/>
  <c r="CA772" i="27"/>
  <c r="BZ772" i="27"/>
  <c r="BY772" i="27"/>
  <c r="BX772" i="27"/>
  <c r="BW772" i="27"/>
  <c r="BV772" i="27"/>
  <c r="BU772" i="27"/>
  <c r="BT772" i="27"/>
  <c r="BS772" i="27"/>
  <c r="BR772" i="27"/>
  <c r="BQ772" i="27"/>
  <c r="BP772" i="27"/>
  <c r="BO772" i="27"/>
  <c r="BN772" i="27"/>
  <c r="BM772" i="27"/>
  <c r="BL772" i="27"/>
  <c r="BK772" i="27"/>
  <c r="BJ772" i="27"/>
  <c r="BI772" i="27"/>
  <c r="BH772" i="27"/>
  <c r="BG772" i="27"/>
  <c r="BF772" i="27"/>
  <c r="BE772" i="27"/>
  <c r="BD772" i="27"/>
  <c r="BC772" i="27"/>
  <c r="BB772" i="27"/>
  <c r="BA772" i="27"/>
  <c r="AZ772" i="27"/>
  <c r="AY772" i="27"/>
  <c r="AX772" i="27"/>
  <c r="AW772" i="27"/>
  <c r="AV772" i="27"/>
  <c r="AU772" i="27"/>
  <c r="AT772" i="27"/>
  <c r="AS772" i="27"/>
  <c r="AR772" i="27"/>
  <c r="AQ772" i="27"/>
  <c r="AP772" i="27"/>
  <c r="AO772" i="27"/>
  <c r="AN772" i="27"/>
  <c r="AM772" i="27"/>
  <c r="AL772" i="27"/>
  <c r="AK772" i="27"/>
  <c r="AJ772" i="27"/>
  <c r="AI772" i="27"/>
  <c r="AH772" i="27"/>
  <c r="AG772" i="27"/>
  <c r="AF772" i="27"/>
  <c r="AE772" i="27"/>
  <c r="AD772" i="27"/>
  <c r="AC772" i="27"/>
  <c r="AB772" i="27"/>
  <c r="AA772" i="27"/>
  <c r="Z772" i="27"/>
  <c r="Y772" i="27"/>
  <c r="X772" i="27"/>
  <c r="W772" i="27"/>
  <c r="V772" i="27"/>
  <c r="U772" i="27"/>
  <c r="T772" i="27"/>
  <c r="S772" i="27"/>
  <c r="R772" i="27"/>
  <c r="Q772" i="27"/>
  <c r="P772" i="27"/>
  <c r="O772" i="27"/>
  <c r="N772" i="27"/>
  <c r="M772" i="27"/>
  <c r="L772" i="27"/>
  <c r="K772" i="27"/>
  <c r="J772" i="27"/>
  <c r="I772" i="27"/>
  <c r="H772" i="27"/>
  <c r="G772" i="27"/>
  <c r="F772" i="27"/>
  <c r="E772" i="27"/>
  <c r="D772" i="27"/>
  <c r="C772" i="27"/>
  <c r="A772" i="27"/>
  <c r="EE771" i="27"/>
  <c r="ED771" i="27"/>
  <c r="EC771" i="27"/>
  <c r="EB771" i="27"/>
  <c r="EA771" i="27"/>
  <c r="DZ771" i="27"/>
  <c r="DY771" i="27"/>
  <c r="DX771" i="27"/>
  <c r="DW771" i="27"/>
  <c r="DV771" i="27"/>
  <c r="DU771" i="27"/>
  <c r="DT771" i="27"/>
  <c r="DS771" i="27"/>
  <c r="DR771" i="27"/>
  <c r="DQ771" i="27"/>
  <c r="DP771" i="27"/>
  <c r="DO771" i="27"/>
  <c r="DN771" i="27"/>
  <c r="DM771" i="27"/>
  <c r="DL771" i="27"/>
  <c r="DK771" i="27"/>
  <c r="DJ771" i="27"/>
  <c r="DI771" i="27"/>
  <c r="DH771" i="27"/>
  <c r="DG771" i="27"/>
  <c r="DF771" i="27"/>
  <c r="DE771" i="27"/>
  <c r="DD771" i="27"/>
  <c r="DC771" i="27"/>
  <c r="DB771" i="27"/>
  <c r="DA771" i="27"/>
  <c r="CZ771" i="27"/>
  <c r="CY771" i="27"/>
  <c r="CX771" i="27"/>
  <c r="CW771" i="27"/>
  <c r="CV771" i="27"/>
  <c r="CU771" i="27"/>
  <c r="CT771" i="27"/>
  <c r="CS771" i="27"/>
  <c r="CR771" i="27"/>
  <c r="CQ771" i="27"/>
  <c r="CP771" i="27"/>
  <c r="CO771" i="27"/>
  <c r="CN771" i="27"/>
  <c r="CM771" i="27"/>
  <c r="CL771" i="27"/>
  <c r="CK771" i="27"/>
  <c r="CJ771" i="27"/>
  <c r="CI771" i="27"/>
  <c r="CH771" i="27"/>
  <c r="CG771" i="27"/>
  <c r="CF771" i="27"/>
  <c r="CE771" i="27"/>
  <c r="CD771" i="27"/>
  <c r="CC771" i="27"/>
  <c r="CB771" i="27"/>
  <c r="CA771" i="27"/>
  <c r="BZ771" i="27"/>
  <c r="BY771" i="27"/>
  <c r="BX771" i="27"/>
  <c r="BW771" i="27"/>
  <c r="BV771" i="27"/>
  <c r="BU771" i="27"/>
  <c r="BT771" i="27"/>
  <c r="BS771" i="27"/>
  <c r="BR771" i="27"/>
  <c r="BQ771" i="27"/>
  <c r="BP771" i="27"/>
  <c r="BO771" i="27"/>
  <c r="BN771" i="27"/>
  <c r="BM771" i="27"/>
  <c r="BL771" i="27"/>
  <c r="BK771" i="27"/>
  <c r="BJ771" i="27"/>
  <c r="BI771" i="27"/>
  <c r="BH771" i="27"/>
  <c r="BG771" i="27"/>
  <c r="BF771" i="27"/>
  <c r="BE771" i="27"/>
  <c r="BD771" i="27"/>
  <c r="BC771" i="27"/>
  <c r="BB771" i="27"/>
  <c r="BA771" i="27"/>
  <c r="AZ771" i="27"/>
  <c r="AY771" i="27"/>
  <c r="AX771" i="27"/>
  <c r="AW771" i="27"/>
  <c r="AV771" i="27"/>
  <c r="AU771" i="27"/>
  <c r="AT771" i="27"/>
  <c r="AS771" i="27"/>
  <c r="AR771" i="27"/>
  <c r="AQ771" i="27"/>
  <c r="AP771" i="27"/>
  <c r="AO771" i="27"/>
  <c r="AN771" i="27"/>
  <c r="AM771" i="27"/>
  <c r="AL771" i="27"/>
  <c r="AK771" i="27"/>
  <c r="AJ771" i="27"/>
  <c r="AI771" i="27"/>
  <c r="AH771" i="27"/>
  <c r="AG771" i="27"/>
  <c r="AF771" i="27"/>
  <c r="AE771" i="27"/>
  <c r="AD771" i="27"/>
  <c r="AC771" i="27"/>
  <c r="AB771" i="27"/>
  <c r="AA771" i="27"/>
  <c r="Z771" i="27"/>
  <c r="Y771" i="27"/>
  <c r="X771" i="27"/>
  <c r="W771" i="27"/>
  <c r="V771" i="27"/>
  <c r="U771" i="27"/>
  <c r="T771" i="27"/>
  <c r="S771" i="27"/>
  <c r="R771" i="27"/>
  <c r="Q771" i="27"/>
  <c r="P771" i="27"/>
  <c r="O771" i="27"/>
  <c r="N771" i="27"/>
  <c r="M771" i="27"/>
  <c r="L771" i="27"/>
  <c r="K771" i="27"/>
  <c r="J771" i="27"/>
  <c r="I771" i="27"/>
  <c r="H771" i="27"/>
  <c r="G771" i="27"/>
  <c r="F771" i="27"/>
  <c r="E771" i="27"/>
  <c r="D771" i="27"/>
  <c r="C771" i="27" s="1"/>
  <c r="A771" i="27"/>
  <c r="EE770" i="27"/>
  <c r="ED770" i="27"/>
  <c r="EC770" i="27"/>
  <c r="EB770" i="27"/>
  <c r="EA770" i="27"/>
  <c r="DZ770" i="27"/>
  <c r="DY770" i="27"/>
  <c r="DX770" i="27"/>
  <c r="DW770" i="27"/>
  <c r="DV770" i="27"/>
  <c r="DU770" i="27"/>
  <c r="DT770" i="27"/>
  <c r="DS770" i="27"/>
  <c r="DR770" i="27"/>
  <c r="DQ770" i="27"/>
  <c r="DP770" i="27"/>
  <c r="DO770" i="27"/>
  <c r="DN770" i="27"/>
  <c r="DM770" i="27"/>
  <c r="DL770" i="27"/>
  <c r="DK770" i="27"/>
  <c r="DJ770" i="27"/>
  <c r="DI770" i="27"/>
  <c r="DH770" i="27"/>
  <c r="DG770" i="27"/>
  <c r="DF770" i="27"/>
  <c r="DE770" i="27"/>
  <c r="DD770" i="27"/>
  <c r="DC770" i="27"/>
  <c r="DB770" i="27"/>
  <c r="DA770" i="27"/>
  <c r="CZ770" i="27"/>
  <c r="CY770" i="27"/>
  <c r="CX770" i="27"/>
  <c r="CW770" i="27"/>
  <c r="CV770" i="27"/>
  <c r="CU770" i="27"/>
  <c r="CT770" i="27"/>
  <c r="CS770" i="27"/>
  <c r="CR770" i="27"/>
  <c r="CQ770" i="27"/>
  <c r="CP770" i="27"/>
  <c r="CO770" i="27"/>
  <c r="CN770" i="27"/>
  <c r="CM770" i="27"/>
  <c r="CL770" i="27"/>
  <c r="CK770" i="27"/>
  <c r="CJ770" i="27"/>
  <c r="CI770" i="27"/>
  <c r="CH770" i="27"/>
  <c r="CG770" i="27"/>
  <c r="CF770" i="27"/>
  <c r="CE770" i="27"/>
  <c r="CD770" i="27"/>
  <c r="CC770" i="27"/>
  <c r="CB770" i="27"/>
  <c r="CA770" i="27"/>
  <c r="BZ770" i="27"/>
  <c r="BY770" i="27"/>
  <c r="BX770" i="27"/>
  <c r="BW770" i="27"/>
  <c r="BV770" i="27"/>
  <c r="BU770" i="27"/>
  <c r="BT770" i="27"/>
  <c r="BS770" i="27"/>
  <c r="BR770" i="27"/>
  <c r="BQ770" i="27"/>
  <c r="BP770" i="27"/>
  <c r="BO770" i="27"/>
  <c r="BN770" i="27"/>
  <c r="BM770" i="27"/>
  <c r="BL770" i="27"/>
  <c r="BK770" i="27"/>
  <c r="BJ770" i="27"/>
  <c r="BI770" i="27"/>
  <c r="BH770" i="27"/>
  <c r="BG770" i="27"/>
  <c r="BF770" i="27"/>
  <c r="BE770" i="27"/>
  <c r="BD770" i="27"/>
  <c r="BC770" i="27"/>
  <c r="BB770" i="27"/>
  <c r="BA770" i="27"/>
  <c r="BA780" i="27" s="1"/>
  <c r="AZ770" i="27"/>
  <c r="AZ780" i="27" s="1"/>
  <c r="AY770" i="27"/>
  <c r="AY780" i="27" s="1"/>
  <c r="AX770" i="27"/>
  <c r="AX780" i="27" s="1"/>
  <c r="AW770" i="27"/>
  <c r="AW780" i="27" s="1"/>
  <c r="AV770" i="27"/>
  <c r="AV780" i="27" s="1"/>
  <c r="AU770" i="27"/>
  <c r="AU780" i="27" s="1"/>
  <c r="AT770" i="27"/>
  <c r="AT780" i="27" s="1"/>
  <c r="AS770" i="27"/>
  <c r="AS780" i="27" s="1"/>
  <c r="AR770" i="27"/>
  <c r="AR780" i="27" s="1"/>
  <c r="AQ770" i="27"/>
  <c r="AQ780" i="27" s="1"/>
  <c r="AP770" i="27"/>
  <c r="AP780" i="27" s="1"/>
  <c r="AO770" i="27"/>
  <c r="AO780" i="27" s="1"/>
  <c r="AN770" i="27"/>
  <c r="AN780" i="27" s="1"/>
  <c r="AM770" i="27"/>
  <c r="AM780" i="27" s="1"/>
  <c r="AL770" i="27"/>
  <c r="AL780" i="27" s="1"/>
  <c r="AK770" i="27"/>
  <c r="AK780" i="27" s="1"/>
  <c r="AJ770" i="27"/>
  <c r="AJ780" i="27" s="1"/>
  <c r="AI770" i="27"/>
  <c r="AI780" i="27" s="1"/>
  <c r="AH770" i="27"/>
  <c r="AH780" i="27" s="1"/>
  <c r="AG770" i="27"/>
  <c r="AG780" i="27" s="1"/>
  <c r="AF770" i="27"/>
  <c r="AF780" i="27" s="1"/>
  <c r="AE770" i="27"/>
  <c r="AE780" i="27" s="1"/>
  <c r="AD770" i="27"/>
  <c r="AD780" i="27" s="1"/>
  <c r="AC770" i="27"/>
  <c r="AC780" i="27" s="1"/>
  <c r="AB770" i="27"/>
  <c r="AB780" i="27" s="1"/>
  <c r="AA770" i="27"/>
  <c r="AA780" i="27" s="1"/>
  <c r="Z770" i="27"/>
  <c r="Z780" i="27" s="1"/>
  <c r="Y770" i="27"/>
  <c r="Y780" i="27" s="1"/>
  <c r="X770" i="27"/>
  <c r="X780" i="27" s="1"/>
  <c r="W770" i="27"/>
  <c r="W780" i="27" s="1"/>
  <c r="V770" i="27"/>
  <c r="V780" i="27" s="1"/>
  <c r="U770" i="27"/>
  <c r="U780" i="27" s="1"/>
  <c r="T770" i="27"/>
  <c r="T780" i="27" s="1"/>
  <c r="S770" i="27"/>
  <c r="S780" i="27" s="1"/>
  <c r="R770" i="27"/>
  <c r="R780" i="27" s="1"/>
  <c r="Q770" i="27"/>
  <c r="Q780" i="27" s="1"/>
  <c r="P770" i="27"/>
  <c r="P780" i="27" s="1"/>
  <c r="O770" i="27"/>
  <c r="O780" i="27" s="1"/>
  <c r="N770" i="27"/>
  <c r="N780" i="27" s="1"/>
  <c r="M770" i="27"/>
  <c r="M780" i="27" s="1"/>
  <c r="L770" i="27"/>
  <c r="L780" i="27" s="1"/>
  <c r="K770" i="27"/>
  <c r="K780" i="27" s="1"/>
  <c r="J770" i="27"/>
  <c r="J780" i="27" s="1"/>
  <c r="I770" i="27"/>
  <c r="I780" i="27" s="1"/>
  <c r="H770" i="27"/>
  <c r="H780" i="27" s="1"/>
  <c r="G770" i="27"/>
  <c r="G780" i="27" s="1"/>
  <c r="F770" i="27"/>
  <c r="F780" i="27" s="1"/>
  <c r="E770" i="27"/>
  <c r="E780" i="27" s="1"/>
  <c r="D770" i="27"/>
  <c r="D780" i="27" s="1"/>
  <c r="C770" i="27"/>
  <c r="A770" i="27"/>
  <c r="EE769" i="27"/>
  <c r="EE781" i="27" s="1"/>
  <c r="ED769" i="27"/>
  <c r="ED781" i="27" s="1"/>
  <c r="EC769" i="27"/>
  <c r="EC781" i="27" s="1"/>
  <c r="EB769" i="27"/>
  <c r="EB781" i="27" s="1"/>
  <c r="EA769" i="27"/>
  <c r="EA781" i="27" s="1"/>
  <c r="DZ769" i="27"/>
  <c r="DZ781" i="27" s="1"/>
  <c r="DY769" i="27"/>
  <c r="DY781" i="27" s="1"/>
  <c r="DX769" i="27"/>
  <c r="DX781" i="27" s="1"/>
  <c r="DW769" i="27"/>
  <c r="DW781" i="27" s="1"/>
  <c r="DV769" i="27"/>
  <c r="DV781" i="27" s="1"/>
  <c r="DU769" i="27"/>
  <c r="DU781" i="27" s="1"/>
  <c r="DT769" i="27"/>
  <c r="DT781" i="27" s="1"/>
  <c r="DS769" i="27"/>
  <c r="DS781" i="27" s="1"/>
  <c r="DR769" i="27"/>
  <c r="DR781" i="27" s="1"/>
  <c r="DQ769" i="27"/>
  <c r="DQ781" i="27" s="1"/>
  <c r="DP769" i="27"/>
  <c r="DP781" i="27" s="1"/>
  <c r="DO769" i="27"/>
  <c r="DO781" i="27" s="1"/>
  <c r="DN769" i="27"/>
  <c r="DN781" i="27" s="1"/>
  <c r="DM769" i="27"/>
  <c r="DM781" i="27" s="1"/>
  <c r="DL769" i="27"/>
  <c r="DL781" i="27" s="1"/>
  <c r="DK769" i="27"/>
  <c r="DK781" i="27" s="1"/>
  <c r="DJ769" i="27"/>
  <c r="DJ781" i="27" s="1"/>
  <c r="DI769" i="27"/>
  <c r="DI781" i="27" s="1"/>
  <c r="DH769" i="27"/>
  <c r="DH781" i="27" s="1"/>
  <c r="DG769" i="27"/>
  <c r="DG781" i="27" s="1"/>
  <c r="DF769" i="27"/>
  <c r="DF781" i="27" s="1"/>
  <c r="DE769" i="27"/>
  <c r="DE781" i="27" s="1"/>
  <c r="DD769" i="27"/>
  <c r="DD781" i="27" s="1"/>
  <c r="DC769" i="27"/>
  <c r="DC781" i="27" s="1"/>
  <c r="DB769" i="27"/>
  <c r="DB781" i="27" s="1"/>
  <c r="DA769" i="27"/>
  <c r="DA781" i="27" s="1"/>
  <c r="CZ769" i="27"/>
  <c r="CZ781" i="27" s="1"/>
  <c r="CY769" i="27"/>
  <c r="CY781" i="27" s="1"/>
  <c r="CX769" i="27"/>
  <c r="CX781" i="27" s="1"/>
  <c r="CW769" i="27"/>
  <c r="CW781" i="27" s="1"/>
  <c r="CV769" i="27"/>
  <c r="CV781" i="27" s="1"/>
  <c r="CU769" i="27"/>
  <c r="CU781" i="27" s="1"/>
  <c r="CT769" i="27"/>
  <c r="CT781" i="27" s="1"/>
  <c r="CS769" i="27"/>
  <c r="CS781" i="27" s="1"/>
  <c r="CR769" i="27"/>
  <c r="CR781" i="27" s="1"/>
  <c r="CQ769" i="27"/>
  <c r="CQ781" i="27" s="1"/>
  <c r="CP769" i="27"/>
  <c r="CP781" i="27" s="1"/>
  <c r="CO769" i="27"/>
  <c r="CO781" i="27" s="1"/>
  <c r="CN769" i="27"/>
  <c r="CN781" i="27" s="1"/>
  <c r="CM769" i="27"/>
  <c r="CM781" i="27" s="1"/>
  <c r="CL769" i="27"/>
  <c r="CL781" i="27" s="1"/>
  <c r="CK769" i="27"/>
  <c r="CK781" i="27" s="1"/>
  <c r="CJ769" i="27"/>
  <c r="CJ781" i="27" s="1"/>
  <c r="CI769" i="27"/>
  <c r="CI781" i="27" s="1"/>
  <c r="CH769" i="27"/>
  <c r="CH781" i="27" s="1"/>
  <c r="CG769" i="27"/>
  <c r="CG781" i="27" s="1"/>
  <c r="CF769" i="27"/>
  <c r="CF781" i="27" s="1"/>
  <c r="CE769" i="27"/>
  <c r="CE781" i="27" s="1"/>
  <c r="CD769" i="27"/>
  <c r="CD781" i="27" s="1"/>
  <c r="CC769" i="27"/>
  <c r="CC781" i="27" s="1"/>
  <c r="CB769" i="27"/>
  <c r="CB781" i="27" s="1"/>
  <c r="CA769" i="27"/>
  <c r="CA781" i="27" s="1"/>
  <c r="BZ769" i="27"/>
  <c r="BZ781" i="27" s="1"/>
  <c r="BY769" i="27"/>
  <c r="BY781" i="27" s="1"/>
  <c r="BX769" i="27"/>
  <c r="BX781" i="27" s="1"/>
  <c r="BW769" i="27"/>
  <c r="BW781" i="27" s="1"/>
  <c r="BV769" i="27"/>
  <c r="BV781" i="27" s="1"/>
  <c r="BU769" i="27"/>
  <c r="BU781" i="27" s="1"/>
  <c r="BT769" i="27"/>
  <c r="BT781" i="27" s="1"/>
  <c r="BS769" i="27"/>
  <c r="BS781" i="27" s="1"/>
  <c r="BR769" i="27"/>
  <c r="BR781" i="27" s="1"/>
  <c r="BQ769" i="27"/>
  <c r="BQ781" i="27" s="1"/>
  <c r="BP769" i="27"/>
  <c r="BP781" i="27" s="1"/>
  <c r="BO769" i="27"/>
  <c r="BO781" i="27" s="1"/>
  <c r="BN769" i="27"/>
  <c r="BN781" i="27" s="1"/>
  <c r="BM769" i="27"/>
  <c r="BM781" i="27" s="1"/>
  <c r="BL769" i="27"/>
  <c r="BL781" i="27" s="1"/>
  <c r="BK769" i="27"/>
  <c r="BK781" i="27" s="1"/>
  <c r="BJ769" i="27"/>
  <c r="BJ781" i="27" s="1"/>
  <c r="BI769" i="27"/>
  <c r="BI781" i="27" s="1"/>
  <c r="BH769" i="27"/>
  <c r="BH781" i="27" s="1"/>
  <c r="BG769" i="27"/>
  <c r="BG781" i="27" s="1"/>
  <c r="BF769" i="27"/>
  <c r="BF781" i="27" s="1"/>
  <c r="BE769" i="27"/>
  <c r="BE781" i="27" s="1"/>
  <c r="BD769" i="27"/>
  <c r="BD781" i="27" s="1"/>
  <c r="BC769" i="27"/>
  <c r="BC781" i="27" s="1"/>
  <c r="BB769" i="27"/>
  <c r="BB781" i="27" s="1"/>
  <c r="BA769" i="27"/>
  <c r="BA781" i="27" s="1"/>
  <c r="AZ769" i="27"/>
  <c r="AZ781" i="27" s="1"/>
  <c r="AY769" i="27"/>
  <c r="AY781" i="27" s="1"/>
  <c r="AX769" i="27"/>
  <c r="AX781" i="27" s="1"/>
  <c r="AW769" i="27"/>
  <c r="AW781" i="27" s="1"/>
  <c r="AV769" i="27"/>
  <c r="AV781" i="27" s="1"/>
  <c r="AU769" i="27"/>
  <c r="AU781" i="27" s="1"/>
  <c r="AT769" i="27"/>
  <c r="AT781" i="27" s="1"/>
  <c r="AS769" i="27"/>
  <c r="AS781" i="27" s="1"/>
  <c r="AR769" i="27"/>
  <c r="AR781" i="27" s="1"/>
  <c r="AQ769" i="27"/>
  <c r="AQ781" i="27" s="1"/>
  <c r="AP769" i="27"/>
  <c r="AP781" i="27" s="1"/>
  <c r="AO769" i="27"/>
  <c r="AO781" i="27" s="1"/>
  <c r="AN769" i="27"/>
  <c r="AN781" i="27" s="1"/>
  <c r="AM769" i="27"/>
  <c r="AM781" i="27" s="1"/>
  <c r="AL769" i="27"/>
  <c r="AL781" i="27" s="1"/>
  <c r="AK769" i="27"/>
  <c r="AK781" i="27" s="1"/>
  <c r="AJ769" i="27"/>
  <c r="AJ781" i="27" s="1"/>
  <c r="AI769" i="27"/>
  <c r="AI781" i="27" s="1"/>
  <c r="AH769" i="27"/>
  <c r="AH781" i="27" s="1"/>
  <c r="AG769" i="27"/>
  <c r="AG781" i="27" s="1"/>
  <c r="AF769" i="27"/>
  <c r="AF781" i="27" s="1"/>
  <c r="AE769" i="27"/>
  <c r="AE781" i="27" s="1"/>
  <c r="AD769" i="27"/>
  <c r="AD781" i="27" s="1"/>
  <c r="AC769" i="27"/>
  <c r="AC781" i="27" s="1"/>
  <c r="AB769" i="27"/>
  <c r="AB781" i="27" s="1"/>
  <c r="AA769" i="27"/>
  <c r="AA781" i="27" s="1"/>
  <c r="Z769" i="27"/>
  <c r="Z781" i="27" s="1"/>
  <c r="Y769" i="27"/>
  <c r="Y781" i="27" s="1"/>
  <c r="X769" i="27"/>
  <c r="X781" i="27" s="1"/>
  <c r="W769" i="27"/>
  <c r="W781" i="27" s="1"/>
  <c r="V769" i="27"/>
  <c r="V781" i="27" s="1"/>
  <c r="U769" i="27"/>
  <c r="U781" i="27" s="1"/>
  <c r="T769" i="27"/>
  <c r="T781" i="27" s="1"/>
  <c r="S769" i="27"/>
  <c r="S781" i="27" s="1"/>
  <c r="R769" i="27"/>
  <c r="R781" i="27" s="1"/>
  <c r="Q769" i="27"/>
  <c r="Q781" i="27" s="1"/>
  <c r="P769" i="27"/>
  <c r="P781" i="27" s="1"/>
  <c r="O769" i="27"/>
  <c r="O781" i="27" s="1"/>
  <c r="N769" i="27"/>
  <c r="N781" i="27" s="1"/>
  <c r="M769" i="27"/>
  <c r="M781" i="27" s="1"/>
  <c r="L769" i="27"/>
  <c r="L781" i="27" s="1"/>
  <c r="K769" i="27"/>
  <c r="K781" i="27" s="1"/>
  <c r="J769" i="27"/>
  <c r="J781" i="27" s="1"/>
  <c r="I769" i="27"/>
  <c r="I781" i="27" s="1"/>
  <c r="H769" i="27"/>
  <c r="H781" i="27" s="1"/>
  <c r="G769" i="27"/>
  <c r="G781" i="27" s="1"/>
  <c r="F769" i="27"/>
  <c r="F781" i="27" s="1"/>
  <c r="E769" i="27"/>
  <c r="E781" i="27" s="1"/>
  <c r="D769" i="27"/>
  <c r="D781" i="27" s="1"/>
  <c r="A769" i="27"/>
  <c r="C768" i="27"/>
  <c r="A768" i="27"/>
  <c r="C767" i="27"/>
  <c r="A767" i="27"/>
  <c r="C766" i="27"/>
  <c r="A766" i="27"/>
  <c r="C765" i="27"/>
  <c r="A765" i="27"/>
  <c r="C764" i="27"/>
  <c r="A764" i="27"/>
  <c r="C763" i="27"/>
  <c r="A763" i="27"/>
  <c r="C762" i="27"/>
  <c r="A762" i="27"/>
  <c r="C761" i="27"/>
  <c r="A761" i="27"/>
  <c r="C760" i="27"/>
  <c r="A760" i="27"/>
  <c r="C759" i="27"/>
  <c r="A759" i="27"/>
  <c r="C758" i="27"/>
  <c r="A758" i="27"/>
  <c r="C757" i="27"/>
  <c r="A757" i="27"/>
  <c r="A756" i="27"/>
  <c r="A755" i="27"/>
  <c r="A754" i="27"/>
  <c r="A753" i="27"/>
  <c r="A752" i="27"/>
  <c r="A751" i="27"/>
  <c r="A750" i="27"/>
  <c r="A749" i="27"/>
  <c r="EE748" i="27"/>
  <c r="ED748" i="27"/>
  <c r="EC748" i="27"/>
  <c r="EB748" i="27"/>
  <c r="EA748" i="27"/>
  <c r="DZ748" i="27"/>
  <c r="DY748" i="27"/>
  <c r="DX748" i="27"/>
  <c r="DW748" i="27"/>
  <c r="DV748" i="27"/>
  <c r="DU748" i="27"/>
  <c r="DT748" i="27"/>
  <c r="DS748" i="27"/>
  <c r="DR748" i="27"/>
  <c r="DQ748" i="27"/>
  <c r="DP748" i="27"/>
  <c r="DO748" i="27"/>
  <c r="DN748" i="27"/>
  <c r="DM748" i="27"/>
  <c r="DL748" i="27"/>
  <c r="DK748" i="27"/>
  <c r="DJ748" i="27"/>
  <c r="DI748" i="27"/>
  <c r="DH748" i="27"/>
  <c r="DG748" i="27"/>
  <c r="DF748" i="27"/>
  <c r="DE748" i="27"/>
  <c r="DD748" i="27"/>
  <c r="DC748" i="27"/>
  <c r="DB748" i="27"/>
  <c r="DA748" i="27"/>
  <c r="CZ748" i="27"/>
  <c r="CY748" i="27"/>
  <c r="CX748" i="27"/>
  <c r="CW748" i="27"/>
  <c r="CV748" i="27"/>
  <c r="CU748" i="27"/>
  <c r="CT748" i="27"/>
  <c r="CS748" i="27"/>
  <c r="CR748" i="27"/>
  <c r="CQ748" i="27"/>
  <c r="CP748" i="27"/>
  <c r="CO748" i="27"/>
  <c r="CN748" i="27"/>
  <c r="CM748" i="27"/>
  <c r="CL748" i="27"/>
  <c r="CK748" i="27"/>
  <c r="CJ748" i="27"/>
  <c r="CI748" i="27"/>
  <c r="CH748" i="27"/>
  <c r="CG748" i="27"/>
  <c r="CF748" i="27"/>
  <c r="CE748" i="27"/>
  <c r="CD748" i="27"/>
  <c r="CC748" i="27"/>
  <c r="CB748" i="27"/>
  <c r="CA748" i="27"/>
  <c r="BZ748" i="27"/>
  <c r="BY748" i="27"/>
  <c r="BX748" i="27"/>
  <c r="BW748" i="27"/>
  <c r="BV748" i="27"/>
  <c r="BU748" i="27"/>
  <c r="BT748" i="27"/>
  <c r="BS748" i="27"/>
  <c r="BR748" i="27"/>
  <c r="BQ748" i="27"/>
  <c r="BP748" i="27"/>
  <c r="BO748" i="27"/>
  <c r="BN748" i="27"/>
  <c r="BM748" i="27"/>
  <c r="BL748" i="27"/>
  <c r="BK748" i="27"/>
  <c r="BJ748" i="27"/>
  <c r="BI748" i="27"/>
  <c r="BH748" i="27"/>
  <c r="BG748" i="27"/>
  <c r="BF748" i="27"/>
  <c r="BE748" i="27"/>
  <c r="BD748" i="27"/>
  <c r="BC748" i="27"/>
  <c r="BB748" i="27"/>
  <c r="A748" i="27"/>
  <c r="EE747" i="27"/>
  <c r="ED747" i="27"/>
  <c r="EC747" i="27"/>
  <c r="EB747" i="27"/>
  <c r="EA747" i="27"/>
  <c r="DZ747" i="27"/>
  <c r="DY747" i="27"/>
  <c r="DX747" i="27"/>
  <c r="DW747" i="27"/>
  <c r="DV747" i="27"/>
  <c r="DU747" i="27"/>
  <c r="DT747" i="27"/>
  <c r="DS747" i="27"/>
  <c r="DR747" i="27"/>
  <c r="DQ747" i="27"/>
  <c r="DP747" i="27"/>
  <c r="DO747" i="27"/>
  <c r="DN747" i="27"/>
  <c r="DM747" i="27"/>
  <c r="DL747" i="27"/>
  <c r="DK747" i="27"/>
  <c r="DJ747" i="27"/>
  <c r="DI747" i="27"/>
  <c r="DH747" i="27"/>
  <c r="DG747" i="27"/>
  <c r="DF747" i="27"/>
  <c r="DE747" i="27"/>
  <c r="DD747" i="27"/>
  <c r="DC747" i="27"/>
  <c r="DB747" i="27"/>
  <c r="DA747" i="27"/>
  <c r="CZ747" i="27"/>
  <c r="CY747" i="27"/>
  <c r="CX747" i="27"/>
  <c r="CW747" i="27"/>
  <c r="CV747" i="27"/>
  <c r="CU747" i="27"/>
  <c r="CT747" i="27"/>
  <c r="CS747" i="27"/>
  <c r="CR747" i="27"/>
  <c r="CQ747" i="27"/>
  <c r="CP747" i="27"/>
  <c r="CO747" i="27"/>
  <c r="CN747" i="27"/>
  <c r="CM747" i="27"/>
  <c r="CL747" i="27"/>
  <c r="CK747" i="27"/>
  <c r="CJ747" i="27"/>
  <c r="CI747" i="27"/>
  <c r="CH747" i="27"/>
  <c r="CG747" i="27"/>
  <c r="CF747" i="27"/>
  <c r="CE747" i="27"/>
  <c r="CD747" i="27"/>
  <c r="CC747" i="27"/>
  <c r="CB747" i="27"/>
  <c r="CA747" i="27"/>
  <c r="BZ747" i="27"/>
  <c r="BY747" i="27"/>
  <c r="BX747" i="27"/>
  <c r="BW747" i="27"/>
  <c r="BV747" i="27"/>
  <c r="BU747" i="27"/>
  <c r="BT747" i="27"/>
  <c r="BS747" i="27"/>
  <c r="BR747" i="27"/>
  <c r="BQ747" i="27"/>
  <c r="BP747" i="27"/>
  <c r="BO747" i="27"/>
  <c r="BN747" i="27"/>
  <c r="BM747" i="27"/>
  <c r="BL747" i="27"/>
  <c r="BK747" i="27"/>
  <c r="BJ747" i="27"/>
  <c r="BI747" i="27"/>
  <c r="BH747" i="27"/>
  <c r="BG747" i="27"/>
  <c r="BF747" i="27"/>
  <c r="BE747" i="27"/>
  <c r="BD747" i="27"/>
  <c r="BC747" i="27"/>
  <c r="BB747" i="27"/>
  <c r="BA747" i="27"/>
  <c r="AZ747" i="27"/>
  <c r="AY747" i="27"/>
  <c r="AX747" i="27"/>
  <c r="AW747" i="27"/>
  <c r="AV747" i="27"/>
  <c r="AU747" i="27"/>
  <c r="AT747" i="27"/>
  <c r="AS747" i="27"/>
  <c r="AR747" i="27"/>
  <c r="AQ747" i="27"/>
  <c r="AP747" i="27"/>
  <c r="AO747" i="27"/>
  <c r="AN747" i="27"/>
  <c r="AM747" i="27"/>
  <c r="AL747" i="27"/>
  <c r="AK747" i="27"/>
  <c r="AJ747" i="27"/>
  <c r="AI747" i="27"/>
  <c r="AH747" i="27"/>
  <c r="AG747" i="27"/>
  <c r="AF747" i="27"/>
  <c r="AE747" i="27"/>
  <c r="AD747" i="27"/>
  <c r="AC747" i="27"/>
  <c r="AB747" i="27"/>
  <c r="AA747" i="27"/>
  <c r="Z747" i="27"/>
  <c r="Y747" i="27"/>
  <c r="X747" i="27"/>
  <c r="W747" i="27"/>
  <c r="V747" i="27"/>
  <c r="U747" i="27"/>
  <c r="T747" i="27"/>
  <c r="S747" i="27"/>
  <c r="R747" i="27"/>
  <c r="Q747" i="27"/>
  <c r="P747" i="27"/>
  <c r="O747" i="27"/>
  <c r="N747" i="27"/>
  <c r="M747" i="27"/>
  <c r="L747" i="27"/>
  <c r="K747" i="27"/>
  <c r="J747" i="27"/>
  <c r="I747" i="27"/>
  <c r="H747" i="27"/>
  <c r="G747" i="27"/>
  <c r="F747" i="27"/>
  <c r="E747" i="27"/>
  <c r="D747" i="27"/>
  <c r="C747" i="27"/>
  <c r="A747" i="27"/>
  <c r="EE746" i="27"/>
  <c r="ED746" i="27"/>
  <c r="EC746" i="27"/>
  <c r="EB746" i="27"/>
  <c r="EA746" i="27"/>
  <c r="DZ746" i="27"/>
  <c r="DY746" i="27"/>
  <c r="DX746" i="27"/>
  <c r="DW746" i="27"/>
  <c r="DV746" i="27"/>
  <c r="DU746" i="27"/>
  <c r="DT746" i="27"/>
  <c r="DS746" i="27"/>
  <c r="DR746" i="27"/>
  <c r="DQ746" i="27"/>
  <c r="DP746" i="27"/>
  <c r="DO746" i="27"/>
  <c r="DN746" i="27"/>
  <c r="DM746" i="27"/>
  <c r="DL746" i="27"/>
  <c r="DK746" i="27"/>
  <c r="DJ746" i="27"/>
  <c r="DI746" i="27"/>
  <c r="DH746" i="27"/>
  <c r="DG746" i="27"/>
  <c r="DF746" i="27"/>
  <c r="DE746" i="27"/>
  <c r="DD746" i="27"/>
  <c r="DC746" i="27"/>
  <c r="DB746" i="27"/>
  <c r="DA746" i="27"/>
  <c r="CZ746" i="27"/>
  <c r="CY746" i="27"/>
  <c r="CX746" i="27"/>
  <c r="CW746" i="27"/>
  <c r="CV746" i="27"/>
  <c r="CU746" i="27"/>
  <c r="CT746" i="27"/>
  <c r="CS746" i="27"/>
  <c r="CR746" i="27"/>
  <c r="CQ746" i="27"/>
  <c r="CP746" i="27"/>
  <c r="CO746" i="27"/>
  <c r="CN746" i="27"/>
  <c r="CM746" i="27"/>
  <c r="CL746" i="27"/>
  <c r="CK746" i="27"/>
  <c r="CJ746" i="27"/>
  <c r="CI746" i="27"/>
  <c r="CH746" i="27"/>
  <c r="CG746" i="27"/>
  <c r="CF746" i="27"/>
  <c r="CE746" i="27"/>
  <c r="CD746" i="27"/>
  <c r="CC746" i="27"/>
  <c r="CB746" i="27"/>
  <c r="CA746" i="27"/>
  <c r="BZ746" i="27"/>
  <c r="BY746" i="27"/>
  <c r="BX746" i="27"/>
  <c r="BW746" i="27"/>
  <c r="BV746" i="27"/>
  <c r="BU746" i="27"/>
  <c r="BT746" i="27"/>
  <c r="BS746" i="27"/>
  <c r="BR746" i="27"/>
  <c r="BQ746" i="27"/>
  <c r="BP746" i="27"/>
  <c r="BO746" i="27"/>
  <c r="BN746" i="27"/>
  <c r="BM746" i="27"/>
  <c r="BL746" i="27"/>
  <c r="BK746" i="27"/>
  <c r="BJ746" i="27"/>
  <c r="BI746" i="27"/>
  <c r="BH746" i="27"/>
  <c r="BG746" i="27"/>
  <c r="BF746" i="27"/>
  <c r="BE746" i="27"/>
  <c r="BD746" i="27"/>
  <c r="BC746" i="27"/>
  <c r="BB746" i="27"/>
  <c r="BA746" i="27"/>
  <c r="AZ746" i="27"/>
  <c r="AY746" i="27"/>
  <c r="AX746" i="27"/>
  <c r="AW746" i="27"/>
  <c r="AV746" i="27"/>
  <c r="AU746" i="27"/>
  <c r="AT746" i="27"/>
  <c r="AS746" i="27"/>
  <c r="AR746" i="27"/>
  <c r="AQ746" i="27"/>
  <c r="AP746" i="27"/>
  <c r="AO746" i="27"/>
  <c r="AN746" i="27"/>
  <c r="AM746" i="27"/>
  <c r="AL746" i="27"/>
  <c r="AK746" i="27"/>
  <c r="AJ746" i="27"/>
  <c r="AI746" i="27"/>
  <c r="AH746" i="27"/>
  <c r="AG746" i="27"/>
  <c r="AF746" i="27"/>
  <c r="AE746" i="27"/>
  <c r="AD746" i="27"/>
  <c r="AC746" i="27"/>
  <c r="AB746" i="27"/>
  <c r="AA746" i="27"/>
  <c r="Z746" i="27"/>
  <c r="Y746" i="27"/>
  <c r="X746" i="27"/>
  <c r="W746" i="27"/>
  <c r="V746" i="27"/>
  <c r="U746" i="27"/>
  <c r="T746" i="27"/>
  <c r="S746" i="27"/>
  <c r="R746" i="27"/>
  <c r="Q746" i="27"/>
  <c r="P746" i="27"/>
  <c r="O746" i="27"/>
  <c r="N746" i="27"/>
  <c r="M746" i="27"/>
  <c r="L746" i="27"/>
  <c r="K746" i="27"/>
  <c r="J746" i="27"/>
  <c r="I746" i="27"/>
  <c r="H746" i="27"/>
  <c r="G746" i="27"/>
  <c r="F746" i="27"/>
  <c r="E746" i="27"/>
  <c r="D746" i="27"/>
  <c r="C746" i="27" s="1"/>
  <c r="A746" i="27"/>
  <c r="EE745" i="27"/>
  <c r="ED745" i="27"/>
  <c r="EC745" i="27"/>
  <c r="EB745" i="27"/>
  <c r="EA745" i="27"/>
  <c r="DZ745" i="27"/>
  <c r="DY745" i="27"/>
  <c r="DX745" i="27"/>
  <c r="DW745" i="27"/>
  <c r="DV745" i="27"/>
  <c r="DU745" i="27"/>
  <c r="DT745" i="27"/>
  <c r="DS745" i="27"/>
  <c r="DR745" i="27"/>
  <c r="DQ745" i="27"/>
  <c r="DP745" i="27"/>
  <c r="DO745" i="27"/>
  <c r="DN745" i="27"/>
  <c r="DM745" i="27"/>
  <c r="DL745" i="27"/>
  <c r="DK745" i="27"/>
  <c r="DJ745" i="27"/>
  <c r="DI745" i="27"/>
  <c r="DH745" i="27"/>
  <c r="DG745" i="27"/>
  <c r="DF745" i="27"/>
  <c r="DE745" i="27"/>
  <c r="DD745" i="27"/>
  <c r="DC745" i="27"/>
  <c r="DB745" i="27"/>
  <c r="DA745" i="27"/>
  <c r="CZ745" i="27"/>
  <c r="CY745" i="27"/>
  <c r="CX745" i="27"/>
  <c r="CW745" i="27"/>
  <c r="CV745" i="27"/>
  <c r="CU745" i="27"/>
  <c r="CT745" i="27"/>
  <c r="CS745" i="27"/>
  <c r="CR745" i="27"/>
  <c r="CQ745" i="27"/>
  <c r="CP745" i="27"/>
  <c r="CO745" i="27"/>
  <c r="CN745" i="27"/>
  <c r="CM745" i="27"/>
  <c r="CL745" i="27"/>
  <c r="CK745" i="27"/>
  <c r="CJ745" i="27"/>
  <c r="CI745" i="27"/>
  <c r="CH745" i="27"/>
  <c r="CG745" i="27"/>
  <c r="CF745" i="27"/>
  <c r="CE745" i="27"/>
  <c r="CD745" i="27"/>
  <c r="CC745" i="27"/>
  <c r="CB745" i="27"/>
  <c r="CA745" i="27"/>
  <c r="BZ745" i="27"/>
  <c r="BY745" i="27"/>
  <c r="BX745" i="27"/>
  <c r="BW745" i="27"/>
  <c r="BV745" i="27"/>
  <c r="BU745" i="27"/>
  <c r="BT745" i="27"/>
  <c r="BS745" i="27"/>
  <c r="BR745" i="27"/>
  <c r="BQ745" i="27"/>
  <c r="BP745" i="27"/>
  <c r="BO745" i="27"/>
  <c r="BN745" i="27"/>
  <c r="BM745" i="27"/>
  <c r="BL745" i="27"/>
  <c r="BK745" i="27"/>
  <c r="BJ745" i="27"/>
  <c r="BI745" i="27"/>
  <c r="BH745" i="27"/>
  <c r="BG745" i="27"/>
  <c r="BF745" i="27"/>
  <c r="BE745" i="27"/>
  <c r="BD745" i="27"/>
  <c r="BC745" i="27"/>
  <c r="BB745" i="27"/>
  <c r="BA745" i="27"/>
  <c r="AZ745" i="27"/>
  <c r="AY745" i="27"/>
  <c r="AX745" i="27"/>
  <c r="AW745" i="27"/>
  <c r="AV745" i="27"/>
  <c r="AU745" i="27"/>
  <c r="AT745" i="27"/>
  <c r="AS745" i="27"/>
  <c r="AR745" i="27"/>
  <c r="AQ745" i="27"/>
  <c r="AP745" i="27"/>
  <c r="AO745" i="27"/>
  <c r="AN745" i="27"/>
  <c r="AM745" i="27"/>
  <c r="AL745" i="27"/>
  <c r="AK745" i="27"/>
  <c r="AJ745" i="27"/>
  <c r="AI745" i="27"/>
  <c r="AH745" i="27"/>
  <c r="AG745" i="27"/>
  <c r="AF745" i="27"/>
  <c r="AE745" i="27"/>
  <c r="AD745" i="27"/>
  <c r="AC745" i="27"/>
  <c r="AB745" i="27"/>
  <c r="AA745" i="27"/>
  <c r="Z745" i="27"/>
  <c r="Y745" i="27"/>
  <c r="X745" i="27"/>
  <c r="W745" i="27"/>
  <c r="V745" i="27"/>
  <c r="U745" i="27"/>
  <c r="T745" i="27"/>
  <c r="S745" i="27"/>
  <c r="R745" i="27"/>
  <c r="Q745" i="27"/>
  <c r="P745" i="27"/>
  <c r="O745" i="27"/>
  <c r="N745" i="27"/>
  <c r="M745" i="27"/>
  <c r="L745" i="27"/>
  <c r="K745" i="27"/>
  <c r="J745" i="27"/>
  <c r="I745" i="27"/>
  <c r="H745" i="27"/>
  <c r="G745" i="27"/>
  <c r="F745" i="27"/>
  <c r="E745" i="27"/>
  <c r="D745" i="27"/>
  <c r="C745" i="27"/>
  <c r="A745" i="27"/>
  <c r="EE744" i="27"/>
  <c r="ED744" i="27"/>
  <c r="EC744" i="27"/>
  <c r="EB744" i="27"/>
  <c r="EA744" i="27"/>
  <c r="DZ744" i="27"/>
  <c r="DY744" i="27"/>
  <c r="DX744" i="27"/>
  <c r="DW744" i="27"/>
  <c r="DV744" i="27"/>
  <c r="DU744" i="27"/>
  <c r="DT744" i="27"/>
  <c r="DS744" i="27"/>
  <c r="DR744" i="27"/>
  <c r="DQ744" i="27"/>
  <c r="DP744" i="27"/>
  <c r="DO744" i="27"/>
  <c r="DN744" i="27"/>
  <c r="DM744" i="27"/>
  <c r="DL744" i="27"/>
  <c r="DK744" i="27"/>
  <c r="DJ744" i="27"/>
  <c r="DI744" i="27"/>
  <c r="DH744" i="27"/>
  <c r="DG744" i="27"/>
  <c r="DF744" i="27"/>
  <c r="DE744" i="27"/>
  <c r="DD744" i="27"/>
  <c r="DC744" i="27"/>
  <c r="DB744" i="27"/>
  <c r="DA744" i="27"/>
  <c r="CZ744" i="27"/>
  <c r="CY744" i="27"/>
  <c r="CX744" i="27"/>
  <c r="CW744" i="27"/>
  <c r="CV744" i="27"/>
  <c r="CU744" i="27"/>
  <c r="CT744" i="27"/>
  <c r="CS744" i="27"/>
  <c r="CR744" i="27"/>
  <c r="CQ744" i="27"/>
  <c r="CP744" i="27"/>
  <c r="CO744" i="27"/>
  <c r="CN744" i="27"/>
  <c r="CM744" i="27"/>
  <c r="CL744" i="27"/>
  <c r="CK744" i="27"/>
  <c r="CJ744" i="27"/>
  <c r="CI744" i="27"/>
  <c r="CH744" i="27"/>
  <c r="CG744" i="27"/>
  <c r="CF744" i="27"/>
  <c r="CE744" i="27"/>
  <c r="CD744" i="27"/>
  <c r="CC744" i="27"/>
  <c r="CB744" i="27"/>
  <c r="CA744" i="27"/>
  <c r="BZ744" i="27"/>
  <c r="BY744" i="27"/>
  <c r="BX744" i="27"/>
  <c r="BW744" i="27"/>
  <c r="BV744" i="27"/>
  <c r="BU744" i="27"/>
  <c r="BT744" i="27"/>
  <c r="BS744" i="27"/>
  <c r="BR744" i="27"/>
  <c r="BQ744" i="27"/>
  <c r="BP744" i="27"/>
  <c r="BO744" i="27"/>
  <c r="BN744" i="27"/>
  <c r="BM744" i="27"/>
  <c r="BL744" i="27"/>
  <c r="BK744" i="27"/>
  <c r="BJ744" i="27"/>
  <c r="BI744" i="27"/>
  <c r="BH744" i="27"/>
  <c r="BG744" i="27"/>
  <c r="BF744" i="27"/>
  <c r="BE744" i="27"/>
  <c r="BD744" i="27"/>
  <c r="BC744" i="27"/>
  <c r="BB744" i="27"/>
  <c r="BA744" i="27"/>
  <c r="AZ744" i="27"/>
  <c r="AY744" i="27"/>
  <c r="AX744" i="27"/>
  <c r="AW744" i="27"/>
  <c r="AV744" i="27"/>
  <c r="AU744" i="27"/>
  <c r="AT744" i="27"/>
  <c r="AS744" i="27"/>
  <c r="AR744" i="27"/>
  <c r="AQ744" i="27"/>
  <c r="AP744" i="27"/>
  <c r="AO744" i="27"/>
  <c r="AN744" i="27"/>
  <c r="AM744" i="27"/>
  <c r="AL744" i="27"/>
  <c r="AK744" i="27"/>
  <c r="AJ744" i="27"/>
  <c r="AI744" i="27"/>
  <c r="AH744" i="27"/>
  <c r="AG744" i="27"/>
  <c r="AF744" i="27"/>
  <c r="AE744" i="27"/>
  <c r="AD744" i="27"/>
  <c r="AC744" i="27"/>
  <c r="AB744" i="27"/>
  <c r="AA744" i="27"/>
  <c r="Z744" i="27"/>
  <c r="Y744" i="27"/>
  <c r="X744" i="27"/>
  <c r="W744" i="27"/>
  <c r="V744" i="27"/>
  <c r="U744" i="27"/>
  <c r="T744" i="27"/>
  <c r="S744" i="27"/>
  <c r="R744" i="27"/>
  <c r="Q744" i="27"/>
  <c r="P744" i="27"/>
  <c r="O744" i="27"/>
  <c r="N744" i="27"/>
  <c r="M744" i="27"/>
  <c r="L744" i="27"/>
  <c r="K744" i="27"/>
  <c r="J744" i="27"/>
  <c r="I744" i="27"/>
  <c r="H744" i="27"/>
  <c r="G744" i="27"/>
  <c r="F744" i="27"/>
  <c r="E744" i="27"/>
  <c r="D744" i="27"/>
  <c r="C744" i="27" s="1"/>
  <c r="A744" i="27"/>
  <c r="EE743" i="27"/>
  <c r="ED743" i="27"/>
  <c r="EC743" i="27"/>
  <c r="EB743" i="27"/>
  <c r="EA743" i="27"/>
  <c r="DZ743" i="27"/>
  <c r="DY743" i="27"/>
  <c r="DX743" i="27"/>
  <c r="DW743" i="27"/>
  <c r="DV743" i="27"/>
  <c r="DU743" i="27"/>
  <c r="DT743" i="27"/>
  <c r="DS743" i="27"/>
  <c r="DR743" i="27"/>
  <c r="DQ743" i="27"/>
  <c r="DP743" i="27"/>
  <c r="DO743" i="27"/>
  <c r="DN743" i="27"/>
  <c r="DM743" i="27"/>
  <c r="DL743" i="27"/>
  <c r="DK743" i="27"/>
  <c r="DJ743" i="27"/>
  <c r="DI743" i="27"/>
  <c r="DH743" i="27"/>
  <c r="DG743" i="27"/>
  <c r="DF743" i="27"/>
  <c r="DE743" i="27"/>
  <c r="DD743" i="27"/>
  <c r="DC743" i="27"/>
  <c r="DB743" i="27"/>
  <c r="DA743" i="27"/>
  <c r="CZ743" i="27"/>
  <c r="CY743" i="27"/>
  <c r="CX743" i="27"/>
  <c r="CW743" i="27"/>
  <c r="CV743" i="27"/>
  <c r="CU743" i="27"/>
  <c r="CT743" i="27"/>
  <c r="CS743" i="27"/>
  <c r="CR743" i="27"/>
  <c r="CQ743" i="27"/>
  <c r="CP743" i="27"/>
  <c r="CO743" i="27"/>
  <c r="CN743" i="27"/>
  <c r="CM743" i="27"/>
  <c r="CL743" i="27"/>
  <c r="CK743" i="27"/>
  <c r="CJ743" i="27"/>
  <c r="CI743" i="27"/>
  <c r="CH743" i="27"/>
  <c r="CG743" i="27"/>
  <c r="CF743" i="27"/>
  <c r="CE743" i="27"/>
  <c r="CD743" i="27"/>
  <c r="CC743" i="27"/>
  <c r="CB743" i="27"/>
  <c r="CA743" i="27"/>
  <c r="BZ743" i="27"/>
  <c r="BY743" i="27"/>
  <c r="BX743" i="27"/>
  <c r="BW743" i="27"/>
  <c r="BV743" i="27"/>
  <c r="BU743" i="27"/>
  <c r="BT743" i="27"/>
  <c r="BS743" i="27"/>
  <c r="BR743" i="27"/>
  <c r="BQ743" i="27"/>
  <c r="BP743" i="27"/>
  <c r="BO743" i="27"/>
  <c r="BN743" i="27"/>
  <c r="BM743" i="27"/>
  <c r="BL743" i="27"/>
  <c r="BK743" i="27"/>
  <c r="BJ743" i="27"/>
  <c r="BI743" i="27"/>
  <c r="BH743" i="27"/>
  <c r="BG743" i="27"/>
  <c r="BF743" i="27"/>
  <c r="BE743" i="27"/>
  <c r="BD743" i="27"/>
  <c r="BC743" i="27"/>
  <c r="BB743" i="27"/>
  <c r="BA743" i="27"/>
  <c r="AZ743" i="27"/>
  <c r="AY743" i="27"/>
  <c r="AX743" i="27"/>
  <c r="AW743" i="27"/>
  <c r="AV743" i="27"/>
  <c r="AU743" i="27"/>
  <c r="AT743" i="27"/>
  <c r="AS743" i="27"/>
  <c r="AR743" i="27"/>
  <c r="AQ743" i="27"/>
  <c r="AP743" i="27"/>
  <c r="AO743" i="27"/>
  <c r="AN743" i="27"/>
  <c r="AM743" i="27"/>
  <c r="AL743" i="27"/>
  <c r="AK743" i="27"/>
  <c r="AJ743" i="27"/>
  <c r="AI743" i="27"/>
  <c r="AH743" i="27"/>
  <c r="AG743" i="27"/>
  <c r="AF743" i="27"/>
  <c r="AE743" i="27"/>
  <c r="AD743" i="27"/>
  <c r="AC743" i="27"/>
  <c r="AB743" i="27"/>
  <c r="AA743" i="27"/>
  <c r="Z743" i="27"/>
  <c r="Y743" i="27"/>
  <c r="X743" i="27"/>
  <c r="W743" i="27"/>
  <c r="V743" i="27"/>
  <c r="U743" i="27"/>
  <c r="T743" i="27"/>
  <c r="S743" i="27"/>
  <c r="R743" i="27"/>
  <c r="Q743" i="27"/>
  <c r="P743" i="27"/>
  <c r="O743" i="27"/>
  <c r="N743" i="27"/>
  <c r="M743" i="27"/>
  <c r="L743" i="27"/>
  <c r="K743" i="27"/>
  <c r="J743" i="27"/>
  <c r="I743" i="27"/>
  <c r="H743" i="27"/>
  <c r="G743" i="27"/>
  <c r="F743" i="27"/>
  <c r="E743" i="27"/>
  <c r="D743" i="27"/>
  <c r="C743" i="27"/>
  <c r="A743" i="27"/>
  <c r="EE742" i="27"/>
  <c r="ED742" i="27"/>
  <c r="EC742" i="27"/>
  <c r="EB742" i="27"/>
  <c r="EA742" i="27"/>
  <c r="DZ742" i="27"/>
  <c r="DY742" i="27"/>
  <c r="DX742" i="27"/>
  <c r="DW742" i="27"/>
  <c r="DV742" i="27"/>
  <c r="DU742" i="27"/>
  <c r="DT742" i="27"/>
  <c r="DS742" i="27"/>
  <c r="DR742" i="27"/>
  <c r="DQ742" i="27"/>
  <c r="DP742" i="27"/>
  <c r="DO742" i="27"/>
  <c r="DN742" i="27"/>
  <c r="DM742" i="27"/>
  <c r="DL742" i="27"/>
  <c r="DK742" i="27"/>
  <c r="DJ742" i="27"/>
  <c r="DI742" i="27"/>
  <c r="DH742" i="27"/>
  <c r="DG742" i="27"/>
  <c r="DF742" i="27"/>
  <c r="DE742" i="27"/>
  <c r="DD742" i="27"/>
  <c r="DC742" i="27"/>
  <c r="DB742" i="27"/>
  <c r="DA742" i="27"/>
  <c r="CZ742" i="27"/>
  <c r="CY742" i="27"/>
  <c r="CX742" i="27"/>
  <c r="CW742" i="27"/>
  <c r="CV742" i="27"/>
  <c r="CU742" i="27"/>
  <c r="CT742" i="27"/>
  <c r="CS742" i="27"/>
  <c r="CR742" i="27"/>
  <c r="CQ742" i="27"/>
  <c r="CP742" i="27"/>
  <c r="CO742" i="27"/>
  <c r="CN742" i="27"/>
  <c r="CM742" i="27"/>
  <c r="CL742" i="27"/>
  <c r="CK742" i="27"/>
  <c r="CJ742" i="27"/>
  <c r="CI742" i="27"/>
  <c r="CH742" i="27"/>
  <c r="CG742" i="27"/>
  <c r="CF742" i="27"/>
  <c r="CE742" i="27"/>
  <c r="CD742" i="27"/>
  <c r="CC742" i="27"/>
  <c r="CB742" i="27"/>
  <c r="CA742" i="27"/>
  <c r="BZ742" i="27"/>
  <c r="BY742" i="27"/>
  <c r="BX742" i="27"/>
  <c r="BW742" i="27"/>
  <c r="BV742" i="27"/>
  <c r="BU742" i="27"/>
  <c r="BT742" i="27"/>
  <c r="BS742" i="27"/>
  <c r="BR742" i="27"/>
  <c r="BQ742" i="27"/>
  <c r="BP742" i="27"/>
  <c r="BO742" i="27"/>
  <c r="BN742" i="27"/>
  <c r="BM742" i="27"/>
  <c r="BL742" i="27"/>
  <c r="BK742" i="27"/>
  <c r="BJ742" i="27"/>
  <c r="BI742" i="27"/>
  <c r="BH742" i="27"/>
  <c r="BG742" i="27"/>
  <c r="BF742" i="27"/>
  <c r="BE742" i="27"/>
  <c r="BD742" i="27"/>
  <c r="BC742" i="27"/>
  <c r="BB742" i="27"/>
  <c r="BA742" i="27"/>
  <c r="AZ742" i="27"/>
  <c r="AY742" i="27"/>
  <c r="AX742" i="27"/>
  <c r="AW742" i="27"/>
  <c r="AV742" i="27"/>
  <c r="AU742" i="27"/>
  <c r="AT742" i="27"/>
  <c r="AS742" i="27"/>
  <c r="AR742" i="27"/>
  <c r="AQ742" i="27"/>
  <c r="AP742" i="27"/>
  <c r="AO742" i="27"/>
  <c r="AN742" i="27"/>
  <c r="AM742" i="27"/>
  <c r="AL742" i="27"/>
  <c r="AK742" i="27"/>
  <c r="AJ742" i="27"/>
  <c r="AI742" i="27"/>
  <c r="AH742" i="27"/>
  <c r="AG742" i="27"/>
  <c r="AF742" i="27"/>
  <c r="AE742" i="27"/>
  <c r="AD742" i="27"/>
  <c r="AC742" i="27"/>
  <c r="AB742" i="27"/>
  <c r="AA742" i="27"/>
  <c r="Z742" i="27"/>
  <c r="Y742" i="27"/>
  <c r="X742" i="27"/>
  <c r="W742" i="27"/>
  <c r="V742" i="27"/>
  <c r="U742" i="27"/>
  <c r="T742" i="27"/>
  <c r="S742" i="27"/>
  <c r="R742" i="27"/>
  <c r="Q742" i="27"/>
  <c r="P742" i="27"/>
  <c r="O742" i="27"/>
  <c r="N742" i="27"/>
  <c r="M742" i="27"/>
  <c r="L742" i="27"/>
  <c r="K742" i="27"/>
  <c r="J742" i="27"/>
  <c r="I742" i="27"/>
  <c r="H742" i="27"/>
  <c r="G742" i="27"/>
  <c r="F742" i="27"/>
  <c r="E742" i="27"/>
  <c r="D742" i="27"/>
  <c r="C742" i="27" s="1"/>
  <c r="A742" i="27"/>
  <c r="EE741" i="27"/>
  <c r="ED741" i="27"/>
  <c r="EC741" i="27"/>
  <c r="EB741" i="27"/>
  <c r="EA741" i="27"/>
  <c r="DZ741" i="27"/>
  <c r="DY741" i="27"/>
  <c r="DX741" i="27"/>
  <c r="DW741" i="27"/>
  <c r="DV741" i="27"/>
  <c r="DU741" i="27"/>
  <c r="DT741" i="27"/>
  <c r="DS741" i="27"/>
  <c r="DR741" i="27"/>
  <c r="DQ741" i="27"/>
  <c r="DP741" i="27"/>
  <c r="DO741" i="27"/>
  <c r="DN741" i="27"/>
  <c r="DM741" i="27"/>
  <c r="DL741" i="27"/>
  <c r="DK741" i="27"/>
  <c r="DJ741" i="27"/>
  <c r="DI741" i="27"/>
  <c r="DH741" i="27"/>
  <c r="DG741" i="27"/>
  <c r="DF741" i="27"/>
  <c r="DE741" i="27"/>
  <c r="DD741" i="27"/>
  <c r="DC741" i="27"/>
  <c r="DB741" i="27"/>
  <c r="DA741" i="27"/>
  <c r="CZ741" i="27"/>
  <c r="CY741" i="27"/>
  <c r="CX741" i="27"/>
  <c r="CW741" i="27"/>
  <c r="CV741" i="27"/>
  <c r="CU741" i="27"/>
  <c r="CT741" i="27"/>
  <c r="CS741" i="27"/>
  <c r="CR741" i="27"/>
  <c r="CQ741" i="27"/>
  <c r="CP741" i="27"/>
  <c r="CO741" i="27"/>
  <c r="CN741" i="27"/>
  <c r="CM741" i="27"/>
  <c r="CL741" i="27"/>
  <c r="CK741" i="27"/>
  <c r="CJ741" i="27"/>
  <c r="CI741" i="27"/>
  <c r="CH741" i="27"/>
  <c r="CG741" i="27"/>
  <c r="CF741" i="27"/>
  <c r="CE741" i="27"/>
  <c r="CD741" i="27"/>
  <c r="CC741" i="27"/>
  <c r="CB741" i="27"/>
  <c r="CA741" i="27"/>
  <c r="BZ741" i="27"/>
  <c r="BY741" i="27"/>
  <c r="BX741" i="27"/>
  <c r="BW741" i="27"/>
  <c r="BV741" i="27"/>
  <c r="BU741" i="27"/>
  <c r="BT741" i="27"/>
  <c r="BS741" i="27"/>
  <c r="BR741" i="27"/>
  <c r="BQ741" i="27"/>
  <c r="BP741" i="27"/>
  <c r="BO741" i="27"/>
  <c r="BN741" i="27"/>
  <c r="BM741" i="27"/>
  <c r="BL741" i="27"/>
  <c r="BK741" i="27"/>
  <c r="BJ741" i="27"/>
  <c r="BI741" i="27"/>
  <c r="BH741" i="27"/>
  <c r="BG741" i="27"/>
  <c r="BF741" i="27"/>
  <c r="BE741" i="27"/>
  <c r="BD741" i="27"/>
  <c r="BC741" i="27"/>
  <c r="BB741" i="27"/>
  <c r="BA741" i="27"/>
  <c r="AZ741" i="27"/>
  <c r="AY741" i="27"/>
  <c r="AX741" i="27"/>
  <c r="AW741" i="27"/>
  <c r="AV741" i="27"/>
  <c r="AU741" i="27"/>
  <c r="AT741" i="27"/>
  <c r="AS741" i="27"/>
  <c r="AR741" i="27"/>
  <c r="AQ741" i="27"/>
  <c r="AP741" i="27"/>
  <c r="AO741" i="27"/>
  <c r="AN741" i="27"/>
  <c r="AM741" i="27"/>
  <c r="AL741" i="27"/>
  <c r="AK741" i="27"/>
  <c r="AJ741" i="27"/>
  <c r="AI741" i="27"/>
  <c r="AH741" i="27"/>
  <c r="AG741" i="27"/>
  <c r="AF741" i="27"/>
  <c r="AE741" i="27"/>
  <c r="AD741" i="27"/>
  <c r="AC741" i="27"/>
  <c r="AB741" i="27"/>
  <c r="AA741" i="27"/>
  <c r="Z741" i="27"/>
  <c r="Y741" i="27"/>
  <c r="X741" i="27"/>
  <c r="W741" i="27"/>
  <c r="V741" i="27"/>
  <c r="U741" i="27"/>
  <c r="T741" i="27"/>
  <c r="S741" i="27"/>
  <c r="R741" i="27"/>
  <c r="Q741" i="27"/>
  <c r="P741" i="27"/>
  <c r="O741" i="27"/>
  <c r="N741" i="27"/>
  <c r="M741" i="27"/>
  <c r="L741" i="27"/>
  <c r="K741" i="27"/>
  <c r="J741" i="27"/>
  <c r="I741" i="27"/>
  <c r="H741" i="27"/>
  <c r="G741" i="27"/>
  <c r="F741" i="27"/>
  <c r="E741" i="27"/>
  <c r="D741" i="27"/>
  <c r="C741" i="27"/>
  <c r="A741" i="27"/>
  <c r="EE740" i="27"/>
  <c r="ED740" i="27"/>
  <c r="EC740" i="27"/>
  <c r="EB740" i="27"/>
  <c r="EA740" i="27"/>
  <c r="DZ740" i="27"/>
  <c r="DY740" i="27"/>
  <c r="DX740" i="27"/>
  <c r="DW740" i="27"/>
  <c r="DV740" i="27"/>
  <c r="DU740" i="27"/>
  <c r="DT740" i="27"/>
  <c r="DS740" i="27"/>
  <c r="DR740" i="27"/>
  <c r="DQ740" i="27"/>
  <c r="DP740" i="27"/>
  <c r="DO740" i="27"/>
  <c r="DN740" i="27"/>
  <c r="DM740" i="27"/>
  <c r="DL740" i="27"/>
  <c r="DK740" i="27"/>
  <c r="DJ740" i="27"/>
  <c r="DI740" i="27"/>
  <c r="DH740" i="27"/>
  <c r="DG740" i="27"/>
  <c r="DF740" i="27"/>
  <c r="DE740" i="27"/>
  <c r="DD740" i="27"/>
  <c r="DC740" i="27"/>
  <c r="DB740" i="27"/>
  <c r="DA740" i="27"/>
  <c r="CZ740" i="27"/>
  <c r="CY740" i="27"/>
  <c r="CX740" i="27"/>
  <c r="CW740" i="27"/>
  <c r="CV740" i="27"/>
  <c r="CU740" i="27"/>
  <c r="CT740" i="27"/>
  <c r="CS740" i="27"/>
  <c r="CR740" i="27"/>
  <c r="CQ740" i="27"/>
  <c r="CP740" i="27"/>
  <c r="CO740" i="27"/>
  <c r="CN740" i="27"/>
  <c r="CM740" i="27"/>
  <c r="CL740" i="27"/>
  <c r="CK740" i="27"/>
  <c r="CJ740" i="27"/>
  <c r="CI740" i="27"/>
  <c r="CH740" i="27"/>
  <c r="CG740" i="27"/>
  <c r="CF740" i="27"/>
  <c r="CE740" i="27"/>
  <c r="CD740" i="27"/>
  <c r="CC740" i="27"/>
  <c r="CB740" i="27"/>
  <c r="CA740" i="27"/>
  <c r="BZ740" i="27"/>
  <c r="BY740" i="27"/>
  <c r="BX740" i="27"/>
  <c r="BW740" i="27"/>
  <c r="BV740" i="27"/>
  <c r="BU740" i="27"/>
  <c r="BT740" i="27"/>
  <c r="BS740" i="27"/>
  <c r="BR740" i="27"/>
  <c r="BQ740" i="27"/>
  <c r="BP740" i="27"/>
  <c r="BO740" i="27"/>
  <c r="BN740" i="27"/>
  <c r="BM740" i="27"/>
  <c r="BL740" i="27"/>
  <c r="BK740" i="27"/>
  <c r="BJ740" i="27"/>
  <c r="BI740" i="27"/>
  <c r="BH740" i="27"/>
  <c r="BG740" i="27"/>
  <c r="BF740" i="27"/>
  <c r="BE740" i="27"/>
  <c r="BD740" i="27"/>
  <c r="BC740" i="27"/>
  <c r="BB740" i="27"/>
  <c r="BA740" i="27"/>
  <c r="AZ740" i="27"/>
  <c r="AY740" i="27"/>
  <c r="AX740" i="27"/>
  <c r="AW740" i="27"/>
  <c r="AV740" i="27"/>
  <c r="AU740" i="27"/>
  <c r="AT740" i="27"/>
  <c r="AS740" i="27"/>
  <c r="AR740" i="27"/>
  <c r="AQ740" i="27"/>
  <c r="AP740" i="27"/>
  <c r="AO740" i="27"/>
  <c r="AN740" i="27"/>
  <c r="AM740" i="27"/>
  <c r="AL740" i="27"/>
  <c r="AK740" i="27"/>
  <c r="AJ740" i="27"/>
  <c r="AI740" i="27"/>
  <c r="AH740" i="27"/>
  <c r="AG740" i="27"/>
  <c r="AF740" i="27"/>
  <c r="AE740" i="27"/>
  <c r="AD740" i="27"/>
  <c r="AC740" i="27"/>
  <c r="AB740" i="27"/>
  <c r="AA740" i="27"/>
  <c r="Z740" i="27"/>
  <c r="Y740" i="27"/>
  <c r="X740" i="27"/>
  <c r="W740" i="27"/>
  <c r="V740" i="27"/>
  <c r="U740" i="27"/>
  <c r="T740" i="27"/>
  <c r="S740" i="27"/>
  <c r="R740" i="27"/>
  <c r="Q740" i="27"/>
  <c r="P740" i="27"/>
  <c r="O740" i="27"/>
  <c r="N740" i="27"/>
  <c r="M740" i="27"/>
  <c r="L740" i="27"/>
  <c r="K740" i="27"/>
  <c r="J740" i="27"/>
  <c r="I740" i="27"/>
  <c r="H740" i="27"/>
  <c r="G740" i="27"/>
  <c r="F740" i="27"/>
  <c r="E740" i="27"/>
  <c r="D740" i="27"/>
  <c r="C740" i="27" s="1"/>
  <c r="A740" i="27"/>
  <c r="EE739" i="27"/>
  <c r="ED739" i="27"/>
  <c r="EC739" i="27"/>
  <c r="EB739" i="27"/>
  <c r="EA739" i="27"/>
  <c r="DZ739" i="27"/>
  <c r="DY739" i="27"/>
  <c r="DX739" i="27"/>
  <c r="DW739" i="27"/>
  <c r="DV739" i="27"/>
  <c r="DU739" i="27"/>
  <c r="DT739" i="27"/>
  <c r="DS739" i="27"/>
  <c r="DR739" i="27"/>
  <c r="DQ739" i="27"/>
  <c r="DP739" i="27"/>
  <c r="DO739" i="27"/>
  <c r="DN739" i="27"/>
  <c r="DM739" i="27"/>
  <c r="DL739" i="27"/>
  <c r="DK739" i="27"/>
  <c r="DJ739" i="27"/>
  <c r="DI739" i="27"/>
  <c r="DH739" i="27"/>
  <c r="DG739" i="27"/>
  <c r="DF739" i="27"/>
  <c r="DE739" i="27"/>
  <c r="DD739" i="27"/>
  <c r="DC739" i="27"/>
  <c r="DB739" i="27"/>
  <c r="DA739" i="27"/>
  <c r="CZ739" i="27"/>
  <c r="CY739" i="27"/>
  <c r="CX739" i="27"/>
  <c r="CW739" i="27"/>
  <c r="CV739" i="27"/>
  <c r="CU739" i="27"/>
  <c r="CT739" i="27"/>
  <c r="CS739" i="27"/>
  <c r="CR739" i="27"/>
  <c r="CQ739" i="27"/>
  <c r="CP739" i="27"/>
  <c r="CO739" i="27"/>
  <c r="CN739" i="27"/>
  <c r="CM739" i="27"/>
  <c r="CL739" i="27"/>
  <c r="CK739" i="27"/>
  <c r="CJ739" i="27"/>
  <c r="CI739" i="27"/>
  <c r="CH739" i="27"/>
  <c r="CG739" i="27"/>
  <c r="CF739" i="27"/>
  <c r="CE739" i="27"/>
  <c r="CD739" i="27"/>
  <c r="CC739" i="27"/>
  <c r="CB739" i="27"/>
  <c r="CA739" i="27"/>
  <c r="BZ739" i="27"/>
  <c r="BY739" i="27"/>
  <c r="BX739" i="27"/>
  <c r="BW739" i="27"/>
  <c r="BV739" i="27"/>
  <c r="BU739" i="27"/>
  <c r="BT739" i="27"/>
  <c r="BS739" i="27"/>
  <c r="BR739" i="27"/>
  <c r="BQ739" i="27"/>
  <c r="BP739" i="27"/>
  <c r="BO739" i="27"/>
  <c r="BN739" i="27"/>
  <c r="BM739" i="27"/>
  <c r="BL739" i="27"/>
  <c r="BK739" i="27"/>
  <c r="BJ739" i="27"/>
  <c r="BI739" i="27"/>
  <c r="BH739" i="27"/>
  <c r="BG739" i="27"/>
  <c r="BF739" i="27"/>
  <c r="BE739" i="27"/>
  <c r="BD739" i="27"/>
  <c r="BC739" i="27"/>
  <c r="BB739" i="27"/>
  <c r="BA739" i="27"/>
  <c r="AZ739" i="27"/>
  <c r="AY739" i="27"/>
  <c r="AX739" i="27"/>
  <c r="AW739" i="27"/>
  <c r="AV739" i="27"/>
  <c r="AU739" i="27"/>
  <c r="AT739" i="27"/>
  <c r="AS739" i="27"/>
  <c r="AR739" i="27"/>
  <c r="AQ739" i="27"/>
  <c r="AP739" i="27"/>
  <c r="AO739" i="27"/>
  <c r="AN739" i="27"/>
  <c r="AM739" i="27"/>
  <c r="AL739" i="27"/>
  <c r="AK739" i="27"/>
  <c r="AJ739" i="27"/>
  <c r="AI739" i="27"/>
  <c r="AH739" i="27"/>
  <c r="AG739" i="27"/>
  <c r="AF739" i="27"/>
  <c r="AE739" i="27"/>
  <c r="AD739" i="27"/>
  <c r="AC739" i="27"/>
  <c r="AB739" i="27"/>
  <c r="AA739" i="27"/>
  <c r="Z739" i="27"/>
  <c r="Y739" i="27"/>
  <c r="X739" i="27"/>
  <c r="W739" i="27"/>
  <c r="V739" i="27"/>
  <c r="U739" i="27"/>
  <c r="T739" i="27"/>
  <c r="S739" i="27"/>
  <c r="R739" i="27"/>
  <c r="Q739" i="27"/>
  <c r="P739" i="27"/>
  <c r="O739" i="27"/>
  <c r="N739" i="27"/>
  <c r="M739" i="27"/>
  <c r="L739" i="27"/>
  <c r="K739" i="27"/>
  <c r="J739" i="27"/>
  <c r="I739" i="27"/>
  <c r="H739" i="27"/>
  <c r="G739" i="27"/>
  <c r="F739" i="27"/>
  <c r="E739" i="27"/>
  <c r="D739" i="27"/>
  <c r="C739" i="27"/>
  <c r="A739" i="27"/>
  <c r="EE738" i="27"/>
  <c r="ED738" i="27"/>
  <c r="EC738" i="27"/>
  <c r="EB738" i="27"/>
  <c r="EA738" i="27"/>
  <c r="DZ738" i="27"/>
  <c r="DY738" i="27"/>
  <c r="DX738" i="27"/>
  <c r="DW738" i="27"/>
  <c r="DV738" i="27"/>
  <c r="DU738" i="27"/>
  <c r="DT738" i="27"/>
  <c r="DS738" i="27"/>
  <c r="DR738" i="27"/>
  <c r="DQ738" i="27"/>
  <c r="DP738" i="27"/>
  <c r="DO738" i="27"/>
  <c r="DN738" i="27"/>
  <c r="DM738" i="27"/>
  <c r="DL738" i="27"/>
  <c r="DK738" i="27"/>
  <c r="DJ738" i="27"/>
  <c r="DI738" i="27"/>
  <c r="DH738" i="27"/>
  <c r="DG738" i="27"/>
  <c r="DF738" i="27"/>
  <c r="DE738" i="27"/>
  <c r="DD738" i="27"/>
  <c r="DC738" i="27"/>
  <c r="DB738" i="27"/>
  <c r="DA738" i="27"/>
  <c r="CZ738" i="27"/>
  <c r="CY738" i="27"/>
  <c r="CX738" i="27"/>
  <c r="CW738" i="27"/>
  <c r="CV738" i="27"/>
  <c r="CU738" i="27"/>
  <c r="CT738" i="27"/>
  <c r="CS738" i="27"/>
  <c r="CR738" i="27"/>
  <c r="CQ738" i="27"/>
  <c r="CP738" i="27"/>
  <c r="CO738" i="27"/>
  <c r="CN738" i="27"/>
  <c r="CM738" i="27"/>
  <c r="CL738" i="27"/>
  <c r="CK738" i="27"/>
  <c r="CJ738" i="27"/>
  <c r="CI738" i="27"/>
  <c r="CH738" i="27"/>
  <c r="CG738" i="27"/>
  <c r="CF738" i="27"/>
  <c r="CE738" i="27"/>
  <c r="CD738" i="27"/>
  <c r="CC738" i="27"/>
  <c r="CB738" i="27"/>
  <c r="CA738" i="27"/>
  <c r="BZ738" i="27"/>
  <c r="BY738" i="27"/>
  <c r="BX738" i="27"/>
  <c r="BW738" i="27"/>
  <c r="BV738" i="27"/>
  <c r="BU738" i="27"/>
  <c r="BT738" i="27"/>
  <c r="BS738" i="27"/>
  <c r="BR738" i="27"/>
  <c r="BQ738" i="27"/>
  <c r="BP738" i="27"/>
  <c r="BO738" i="27"/>
  <c r="BN738" i="27"/>
  <c r="BM738" i="27"/>
  <c r="BL738" i="27"/>
  <c r="BK738" i="27"/>
  <c r="BJ738" i="27"/>
  <c r="BI738" i="27"/>
  <c r="BH738" i="27"/>
  <c r="BG738" i="27"/>
  <c r="BF738" i="27"/>
  <c r="BE738" i="27"/>
  <c r="BD738" i="27"/>
  <c r="BC738" i="27"/>
  <c r="BB738" i="27"/>
  <c r="BA738" i="27"/>
  <c r="BA748" i="27" s="1"/>
  <c r="AZ738" i="27"/>
  <c r="AZ748" i="27" s="1"/>
  <c r="AY738" i="27"/>
  <c r="AY748" i="27" s="1"/>
  <c r="AX738" i="27"/>
  <c r="AX748" i="27" s="1"/>
  <c r="AW738" i="27"/>
  <c r="AW748" i="27" s="1"/>
  <c r="AV738" i="27"/>
  <c r="AV748" i="27" s="1"/>
  <c r="AU738" i="27"/>
  <c r="AU748" i="27" s="1"/>
  <c r="AT738" i="27"/>
  <c r="AT748" i="27" s="1"/>
  <c r="AS738" i="27"/>
  <c r="AS748" i="27" s="1"/>
  <c r="AR738" i="27"/>
  <c r="AR748" i="27" s="1"/>
  <c r="AQ738" i="27"/>
  <c r="AQ748" i="27" s="1"/>
  <c r="AP738" i="27"/>
  <c r="AP748" i="27" s="1"/>
  <c r="AO738" i="27"/>
  <c r="AO748" i="27" s="1"/>
  <c r="AN738" i="27"/>
  <c r="AN748" i="27" s="1"/>
  <c r="AM738" i="27"/>
  <c r="AM748" i="27" s="1"/>
  <c r="AL738" i="27"/>
  <c r="AL748" i="27" s="1"/>
  <c r="AK738" i="27"/>
  <c r="AK748" i="27" s="1"/>
  <c r="AJ738" i="27"/>
  <c r="AJ748" i="27" s="1"/>
  <c r="AI738" i="27"/>
  <c r="AI748" i="27" s="1"/>
  <c r="AH738" i="27"/>
  <c r="AH748" i="27" s="1"/>
  <c r="AG738" i="27"/>
  <c r="AG748" i="27" s="1"/>
  <c r="AF738" i="27"/>
  <c r="AF748" i="27" s="1"/>
  <c r="AE738" i="27"/>
  <c r="AE748" i="27" s="1"/>
  <c r="AD738" i="27"/>
  <c r="AD748" i="27" s="1"/>
  <c r="AC738" i="27"/>
  <c r="AC748" i="27" s="1"/>
  <c r="AB738" i="27"/>
  <c r="AB748" i="27" s="1"/>
  <c r="AA738" i="27"/>
  <c r="AA748" i="27" s="1"/>
  <c r="Z738" i="27"/>
  <c r="Z748" i="27" s="1"/>
  <c r="Y738" i="27"/>
  <c r="Y748" i="27" s="1"/>
  <c r="X738" i="27"/>
  <c r="X748" i="27" s="1"/>
  <c r="W738" i="27"/>
  <c r="W748" i="27" s="1"/>
  <c r="V738" i="27"/>
  <c r="V748" i="27" s="1"/>
  <c r="U738" i="27"/>
  <c r="U748" i="27" s="1"/>
  <c r="T738" i="27"/>
  <c r="T748" i="27" s="1"/>
  <c r="S738" i="27"/>
  <c r="S748" i="27" s="1"/>
  <c r="R738" i="27"/>
  <c r="R748" i="27" s="1"/>
  <c r="Q738" i="27"/>
  <c r="Q748" i="27" s="1"/>
  <c r="P738" i="27"/>
  <c r="P748" i="27" s="1"/>
  <c r="O738" i="27"/>
  <c r="O748" i="27" s="1"/>
  <c r="N738" i="27"/>
  <c r="N748" i="27" s="1"/>
  <c r="M738" i="27"/>
  <c r="M748" i="27" s="1"/>
  <c r="L738" i="27"/>
  <c r="L748" i="27" s="1"/>
  <c r="K738" i="27"/>
  <c r="K748" i="27" s="1"/>
  <c r="J738" i="27"/>
  <c r="J748" i="27" s="1"/>
  <c r="I738" i="27"/>
  <c r="I748" i="27" s="1"/>
  <c r="H738" i="27"/>
  <c r="H748" i="27" s="1"/>
  <c r="G738" i="27"/>
  <c r="G748" i="27" s="1"/>
  <c r="F738" i="27"/>
  <c r="F748" i="27" s="1"/>
  <c r="E738" i="27"/>
  <c r="E748" i="27" s="1"/>
  <c r="D738" i="27"/>
  <c r="D748" i="27" s="1"/>
  <c r="A738" i="27"/>
  <c r="EE737" i="27"/>
  <c r="EE749" i="27" s="1"/>
  <c r="ED737" i="27"/>
  <c r="ED749" i="27" s="1"/>
  <c r="EC737" i="27"/>
  <c r="EC749" i="27" s="1"/>
  <c r="EB737" i="27"/>
  <c r="EB749" i="27" s="1"/>
  <c r="EA737" i="27"/>
  <c r="EA749" i="27" s="1"/>
  <c r="DZ737" i="27"/>
  <c r="DZ749" i="27" s="1"/>
  <c r="DY737" i="27"/>
  <c r="DY749" i="27" s="1"/>
  <c r="DX737" i="27"/>
  <c r="DX749" i="27" s="1"/>
  <c r="DW737" i="27"/>
  <c r="DW749" i="27" s="1"/>
  <c r="DV737" i="27"/>
  <c r="DV749" i="27" s="1"/>
  <c r="DU737" i="27"/>
  <c r="DU749" i="27" s="1"/>
  <c r="DT737" i="27"/>
  <c r="DT749" i="27" s="1"/>
  <c r="DS737" i="27"/>
  <c r="DS749" i="27" s="1"/>
  <c r="DR737" i="27"/>
  <c r="DR749" i="27" s="1"/>
  <c r="DQ737" i="27"/>
  <c r="DQ749" i="27" s="1"/>
  <c r="DP737" i="27"/>
  <c r="DP749" i="27" s="1"/>
  <c r="DO737" i="27"/>
  <c r="DO749" i="27" s="1"/>
  <c r="DN737" i="27"/>
  <c r="DN749" i="27" s="1"/>
  <c r="DM737" i="27"/>
  <c r="DM749" i="27" s="1"/>
  <c r="DL737" i="27"/>
  <c r="DL749" i="27" s="1"/>
  <c r="DK737" i="27"/>
  <c r="DK749" i="27" s="1"/>
  <c r="DJ737" i="27"/>
  <c r="DJ749" i="27" s="1"/>
  <c r="DI737" i="27"/>
  <c r="DI749" i="27" s="1"/>
  <c r="DH737" i="27"/>
  <c r="DH749" i="27" s="1"/>
  <c r="DG737" i="27"/>
  <c r="DG749" i="27" s="1"/>
  <c r="DF737" i="27"/>
  <c r="DF749" i="27" s="1"/>
  <c r="DE737" i="27"/>
  <c r="DE749" i="27" s="1"/>
  <c r="DD737" i="27"/>
  <c r="DD749" i="27" s="1"/>
  <c r="DC737" i="27"/>
  <c r="DC749" i="27" s="1"/>
  <c r="DB737" i="27"/>
  <c r="DB749" i="27" s="1"/>
  <c r="DA737" i="27"/>
  <c r="DA749" i="27" s="1"/>
  <c r="CZ737" i="27"/>
  <c r="CZ749" i="27" s="1"/>
  <c r="CY737" i="27"/>
  <c r="CY749" i="27" s="1"/>
  <c r="CX737" i="27"/>
  <c r="CX749" i="27" s="1"/>
  <c r="CW737" i="27"/>
  <c r="CW749" i="27" s="1"/>
  <c r="CV737" i="27"/>
  <c r="CV749" i="27" s="1"/>
  <c r="CU737" i="27"/>
  <c r="CU749" i="27" s="1"/>
  <c r="CT737" i="27"/>
  <c r="CT749" i="27" s="1"/>
  <c r="CS737" i="27"/>
  <c r="CS749" i="27" s="1"/>
  <c r="CR737" i="27"/>
  <c r="CR749" i="27" s="1"/>
  <c r="CQ737" i="27"/>
  <c r="CQ749" i="27" s="1"/>
  <c r="CP737" i="27"/>
  <c r="CP749" i="27" s="1"/>
  <c r="CO737" i="27"/>
  <c r="CO749" i="27" s="1"/>
  <c r="CN737" i="27"/>
  <c r="CN749" i="27" s="1"/>
  <c r="CM737" i="27"/>
  <c r="CM749" i="27" s="1"/>
  <c r="CL737" i="27"/>
  <c r="CL749" i="27" s="1"/>
  <c r="CK737" i="27"/>
  <c r="CK749" i="27" s="1"/>
  <c r="CJ737" i="27"/>
  <c r="CJ749" i="27" s="1"/>
  <c r="CI737" i="27"/>
  <c r="CI749" i="27" s="1"/>
  <c r="CH737" i="27"/>
  <c r="CH749" i="27" s="1"/>
  <c r="CG737" i="27"/>
  <c r="CG749" i="27" s="1"/>
  <c r="CF737" i="27"/>
  <c r="CF749" i="27" s="1"/>
  <c r="CE737" i="27"/>
  <c r="CE749" i="27" s="1"/>
  <c r="CD737" i="27"/>
  <c r="CD749" i="27" s="1"/>
  <c r="CC737" i="27"/>
  <c r="CC749" i="27" s="1"/>
  <c r="CB737" i="27"/>
  <c r="CB749" i="27" s="1"/>
  <c r="CA737" i="27"/>
  <c r="CA749" i="27" s="1"/>
  <c r="BZ737" i="27"/>
  <c r="BZ749" i="27" s="1"/>
  <c r="BY737" i="27"/>
  <c r="BY749" i="27" s="1"/>
  <c r="BX737" i="27"/>
  <c r="BX749" i="27" s="1"/>
  <c r="BW737" i="27"/>
  <c r="BW749" i="27" s="1"/>
  <c r="BV737" i="27"/>
  <c r="BV749" i="27" s="1"/>
  <c r="BU737" i="27"/>
  <c r="BU749" i="27" s="1"/>
  <c r="BT737" i="27"/>
  <c r="BT749" i="27" s="1"/>
  <c r="BS737" i="27"/>
  <c r="BS749" i="27" s="1"/>
  <c r="BR737" i="27"/>
  <c r="BR749" i="27" s="1"/>
  <c r="BQ737" i="27"/>
  <c r="BQ749" i="27" s="1"/>
  <c r="BP737" i="27"/>
  <c r="BP749" i="27" s="1"/>
  <c r="BO737" i="27"/>
  <c r="BO749" i="27" s="1"/>
  <c r="BN737" i="27"/>
  <c r="BN749" i="27" s="1"/>
  <c r="BM737" i="27"/>
  <c r="BM749" i="27" s="1"/>
  <c r="BL737" i="27"/>
  <c r="BL749" i="27" s="1"/>
  <c r="BK737" i="27"/>
  <c r="BK749" i="27" s="1"/>
  <c r="BJ737" i="27"/>
  <c r="BJ749" i="27" s="1"/>
  <c r="BI737" i="27"/>
  <c r="BI749" i="27" s="1"/>
  <c r="BH737" i="27"/>
  <c r="BH749" i="27" s="1"/>
  <c r="BG737" i="27"/>
  <c r="BG749" i="27" s="1"/>
  <c r="BF737" i="27"/>
  <c r="BF749" i="27" s="1"/>
  <c r="BE737" i="27"/>
  <c r="BE749" i="27" s="1"/>
  <c r="BD737" i="27"/>
  <c r="BD749" i="27" s="1"/>
  <c r="BC737" i="27"/>
  <c r="BC749" i="27" s="1"/>
  <c r="BB737" i="27"/>
  <c r="BB749" i="27" s="1"/>
  <c r="BA737" i="27"/>
  <c r="BA749" i="27" s="1"/>
  <c r="AZ737" i="27"/>
  <c r="AZ749" i="27" s="1"/>
  <c r="AY737" i="27"/>
  <c r="AY749" i="27" s="1"/>
  <c r="AX737" i="27"/>
  <c r="AX749" i="27" s="1"/>
  <c r="AW737" i="27"/>
  <c r="AW749" i="27" s="1"/>
  <c r="AV737" i="27"/>
  <c r="AV749" i="27" s="1"/>
  <c r="AU737" i="27"/>
  <c r="AU749" i="27" s="1"/>
  <c r="AT737" i="27"/>
  <c r="AT749" i="27" s="1"/>
  <c r="AS737" i="27"/>
  <c r="AS749" i="27" s="1"/>
  <c r="AR737" i="27"/>
  <c r="AR749" i="27" s="1"/>
  <c r="AQ737" i="27"/>
  <c r="AQ749" i="27" s="1"/>
  <c r="AP737" i="27"/>
  <c r="AP749" i="27" s="1"/>
  <c r="AO737" i="27"/>
  <c r="AO749" i="27" s="1"/>
  <c r="AN737" i="27"/>
  <c r="AN749" i="27" s="1"/>
  <c r="AM737" i="27"/>
  <c r="AM749" i="27" s="1"/>
  <c r="AL737" i="27"/>
  <c r="AL749" i="27" s="1"/>
  <c r="AK737" i="27"/>
  <c r="AK749" i="27" s="1"/>
  <c r="AJ737" i="27"/>
  <c r="AJ749" i="27" s="1"/>
  <c r="AI737" i="27"/>
  <c r="AI749" i="27" s="1"/>
  <c r="AH737" i="27"/>
  <c r="AH749" i="27" s="1"/>
  <c r="AG737" i="27"/>
  <c r="AG749" i="27" s="1"/>
  <c r="AF737" i="27"/>
  <c r="AF749" i="27" s="1"/>
  <c r="AE737" i="27"/>
  <c r="AE749" i="27" s="1"/>
  <c r="AD737" i="27"/>
  <c r="AD749" i="27" s="1"/>
  <c r="AC737" i="27"/>
  <c r="AC749" i="27" s="1"/>
  <c r="AB737" i="27"/>
  <c r="AB749" i="27" s="1"/>
  <c r="AA737" i="27"/>
  <c r="AA749" i="27" s="1"/>
  <c r="Z737" i="27"/>
  <c r="Z749" i="27" s="1"/>
  <c r="Y737" i="27"/>
  <c r="Y749" i="27" s="1"/>
  <c r="X737" i="27"/>
  <c r="X749" i="27" s="1"/>
  <c r="W737" i="27"/>
  <c r="W749" i="27" s="1"/>
  <c r="V737" i="27"/>
  <c r="V749" i="27" s="1"/>
  <c r="U737" i="27"/>
  <c r="U749" i="27" s="1"/>
  <c r="T737" i="27"/>
  <c r="T749" i="27" s="1"/>
  <c r="S737" i="27"/>
  <c r="S749" i="27" s="1"/>
  <c r="R737" i="27"/>
  <c r="R749" i="27" s="1"/>
  <c r="Q737" i="27"/>
  <c r="Q749" i="27" s="1"/>
  <c r="P737" i="27"/>
  <c r="P749" i="27" s="1"/>
  <c r="O737" i="27"/>
  <c r="O749" i="27" s="1"/>
  <c r="N737" i="27"/>
  <c r="N749" i="27" s="1"/>
  <c r="M737" i="27"/>
  <c r="M749" i="27" s="1"/>
  <c r="L737" i="27"/>
  <c r="L749" i="27" s="1"/>
  <c r="K737" i="27"/>
  <c r="K749" i="27" s="1"/>
  <c r="J737" i="27"/>
  <c r="J749" i="27" s="1"/>
  <c r="I737" i="27"/>
  <c r="I749" i="27" s="1"/>
  <c r="H737" i="27"/>
  <c r="H749" i="27" s="1"/>
  <c r="G737" i="27"/>
  <c r="G749" i="27" s="1"/>
  <c r="F737" i="27"/>
  <c r="F749" i="27" s="1"/>
  <c r="E737" i="27"/>
  <c r="E749" i="27" s="1"/>
  <c r="D737" i="27"/>
  <c r="D749" i="27" s="1"/>
  <c r="C749" i="27" s="1"/>
  <c r="C737" i="27"/>
  <c r="C750" i="27" s="1"/>
  <c r="A737" i="27"/>
  <c r="C736" i="27"/>
  <c r="A736" i="27"/>
  <c r="C735" i="27"/>
  <c r="A735" i="27"/>
  <c r="C734" i="27"/>
  <c r="A734" i="27"/>
  <c r="C733" i="27"/>
  <c r="A733" i="27"/>
  <c r="C732" i="27"/>
  <c r="A732" i="27"/>
  <c r="C731" i="27"/>
  <c r="A731" i="27"/>
  <c r="C730" i="27"/>
  <c r="A730" i="27"/>
  <c r="C729" i="27"/>
  <c r="A729" i="27"/>
  <c r="C728" i="27"/>
  <c r="A728" i="27"/>
  <c r="C727" i="27"/>
  <c r="A727" i="27"/>
  <c r="C726" i="27"/>
  <c r="A726" i="27"/>
  <c r="C725" i="27"/>
  <c r="A725" i="27"/>
  <c r="A724" i="27"/>
  <c r="A723" i="27"/>
  <c r="A722" i="27"/>
  <c r="A721" i="27"/>
  <c r="A720" i="27"/>
  <c r="A719" i="27"/>
  <c r="A718" i="27"/>
  <c r="A717" i="27"/>
  <c r="EE716" i="27"/>
  <c r="ED716" i="27"/>
  <c r="EC716" i="27"/>
  <c r="EB716" i="27"/>
  <c r="EA716" i="27"/>
  <c r="DZ716" i="27"/>
  <c r="DY716" i="27"/>
  <c r="DX716" i="27"/>
  <c r="DW716" i="27"/>
  <c r="DV716" i="27"/>
  <c r="DU716" i="27"/>
  <c r="DT716" i="27"/>
  <c r="DS716" i="27"/>
  <c r="DR716" i="27"/>
  <c r="DQ716" i="27"/>
  <c r="DP716" i="27"/>
  <c r="DO716" i="27"/>
  <c r="DN716" i="27"/>
  <c r="DM716" i="27"/>
  <c r="DL716" i="27"/>
  <c r="DK716" i="27"/>
  <c r="DJ716" i="27"/>
  <c r="DI716" i="27"/>
  <c r="DH716" i="27"/>
  <c r="DG716" i="27"/>
  <c r="DF716" i="27"/>
  <c r="DE716" i="27"/>
  <c r="DD716" i="27"/>
  <c r="DC716" i="27"/>
  <c r="DB716" i="27"/>
  <c r="DA716" i="27"/>
  <c r="CZ716" i="27"/>
  <c r="CY716" i="27"/>
  <c r="CX716" i="27"/>
  <c r="CW716" i="27"/>
  <c r="CV716" i="27"/>
  <c r="CU716" i="27"/>
  <c r="CT716" i="27"/>
  <c r="CS716" i="27"/>
  <c r="CR716" i="27"/>
  <c r="CQ716" i="27"/>
  <c r="CP716" i="27"/>
  <c r="CO716" i="27"/>
  <c r="CN716" i="27"/>
  <c r="CM716" i="27"/>
  <c r="CL716" i="27"/>
  <c r="CK716" i="27"/>
  <c r="CJ716" i="27"/>
  <c r="CI716" i="27"/>
  <c r="CH716" i="27"/>
  <c r="CG716" i="27"/>
  <c r="CF716" i="27"/>
  <c r="CE716" i="27"/>
  <c r="CD716" i="27"/>
  <c r="CC716" i="27"/>
  <c r="CB716" i="27"/>
  <c r="CA716" i="27"/>
  <c r="BZ716" i="27"/>
  <c r="BY716" i="27"/>
  <c r="BX716" i="27"/>
  <c r="BW716" i="27"/>
  <c r="BV716" i="27"/>
  <c r="BU716" i="27"/>
  <c r="BT716" i="27"/>
  <c r="BS716" i="27"/>
  <c r="BR716" i="27"/>
  <c r="BQ716" i="27"/>
  <c r="BP716" i="27"/>
  <c r="BO716" i="27"/>
  <c r="BN716" i="27"/>
  <c r="BM716" i="27"/>
  <c r="BL716" i="27"/>
  <c r="BK716" i="27"/>
  <c r="BJ716" i="27"/>
  <c r="BI716" i="27"/>
  <c r="BH716" i="27"/>
  <c r="BG716" i="27"/>
  <c r="BF716" i="27"/>
  <c r="BE716" i="27"/>
  <c r="BD716" i="27"/>
  <c r="BC716" i="27"/>
  <c r="BB716" i="27"/>
  <c r="A716" i="27"/>
  <c r="EE715" i="27"/>
  <c r="ED715" i="27"/>
  <c r="EC715" i="27"/>
  <c r="EB715" i="27"/>
  <c r="EA715" i="27"/>
  <c r="DZ715" i="27"/>
  <c r="DY715" i="27"/>
  <c r="DX715" i="27"/>
  <c r="DW715" i="27"/>
  <c r="DV715" i="27"/>
  <c r="DU715" i="27"/>
  <c r="DT715" i="27"/>
  <c r="DS715" i="27"/>
  <c r="DR715" i="27"/>
  <c r="DQ715" i="27"/>
  <c r="DP715" i="27"/>
  <c r="DO715" i="27"/>
  <c r="DN715" i="27"/>
  <c r="DM715" i="27"/>
  <c r="DL715" i="27"/>
  <c r="DK715" i="27"/>
  <c r="DJ715" i="27"/>
  <c r="DI715" i="27"/>
  <c r="DH715" i="27"/>
  <c r="DG715" i="27"/>
  <c r="DF715" i="27"/>
  <c r="DE715" i="27"/>
  <c r="DD715" i="27"/>
  <c r="DC715" i="27"/>
  <c r="DB715" i="27"/>
  <c r="DA715" i="27"/>
  <c r="CZ715" i="27"/>
  <c r="CY715" i="27"/>
  <c r="CX715" i="27"/>
  <c r="CW715" i="27"/>
  <c r="CV715" i="27"/>
  <c r="CU715" i="27"/>
  <c r="CT715" i="27"/>
  <c r="CS715" i="27"/>
  <c r="CR715" i="27"/>
  <c r="CQ715" i="27"/>
  <c r="CP715" i="27"/>
  <c r="CO715" i="27"/>
  <c r="CN715" i="27"/>
  <c r="CM715" i="27"/>
  <c r="CL715" i="27"/>
  <c r="CK715" i="27"/>
  <c r="CJ715" i="27"/>
  <c r="CI715" i="27"/>
  <c r="CH715" i="27"/>
  <c r="CG715" i="27"/>
  <c r="CF715" i="27"/>
  <c r="CE715" i="27"/>
  <c r="CD715" i="27"/>
  <c r="CC715" i="27"/>
  <c r="CB715" i="27"/>
  <c r="CA715" i="27"/>
  <c r="BZ715" i="27"/>
  <c r="BY715" i="27"/>
  <c r="BX715" i="27"/>
  <c r="BW715" i="27"/>
  <c r="BV715" i="27"/>
  <c r="BU715" i="27"/>
  <c r="BT715" i="27"/>
  <c r="BS715" i="27"/>
  <c r="BR715" i="27"/>
  <c r="BQ715" i="27"/>
  <c r="BP715" i="27"/>
  <c r="BO715" i="27"/>
  <c r="BN715" i="27"/>
  <c r="BM715" i="27"/>
  <c r="BL715" i="27"/>
  <c r="BK715" i="27"/>
  <c r="BJ715" i="27"/>
  <c r="BI715" i="27"/>
  <c r="BH715" i="27"/>
  <c r="BG715" i="27"/>
  <c r="BF715" i="27"/>
  <c r="BE715" i="27"/>
  <c r="BD715" i="27"/>
  <c r="BC715" i="27"/>
  <c r="BB715" i="27"/>
  <c r="BA715" i="27"/>
  <c r="AZ715" i="27"/>
  <c r="AY715" i="27"/>
  <c r="AX715" i="27"/>
  <c r="AW715" i="27"/>
  <c r="AV715" i="27"/>
  <c r="AU715" i="27"/>
  <c r="AT715" i="27"/>
  <c r="AS715" i="27"/>
  <c r="AR715" i="27"/>
  <c r="AQ715" i="27"/>
  <c r="AP715" i="27"/>
  <c r="AO715" i="27"/>
  <c r="AN715" i="27"/>
  <c r="AM715" i="27"/>
  <c r="AL715" i="27"/>
  <c r="AK715" i="27"/>
  <c r="AJ715" i="27"/>
  <c r="AI715" i="27"/>
  <c r="AH715" i="27"/>
  <c r="AG715" i="27"/>
  <c r="AF715" i="27"/>
  <c r="AE715" i="27"/>
  <c r="AD715" i="27"/>
  <c r="AC715" i="27"/>
  <c r="AB715" i="27"/>
  <c r="AA715" i="27"/>
  <c r="Z715" i="27"/>
  <c r="Y715" i="27"/>
  <c r="X715" i="27"/>
  <c r="W715" i="27"/>
  <c r="V715" i="27"/>
  <c r="U715" i="27"/>
  <c r="T715" i="27"/>
  <c r="S715" i="27"/>
  <c r="R715" i="27"/>
  <c r="Q715" i="27"/>
  <c r="P715" i="27"/>
  <c r="O715" i="27"/>
  <c r="N715" i="27"/>
  <c r="M715" i="27"/>
  <c r="L715" i="27"/>
  <c r="K715" i="27"/>
  <c r="J715" i="27"/>
  <c r="I715" i="27"/>
  <c r="H715" i="27"/>
  <c r="G715" i="27"/>
  <c r="F715" i="27"/>
  <c r="E715" i="27"/>
  <c r="D715" i="27"/>
  <c r="C715" i="27" s="1"/>
  <c r="A715" i="27"/>
  <c r="EE714" i="27"/>
  <c r="ED714" i="27"/>
  <c r="EC714" i="27"/>
  <c r="EB714" i="27"/>
  <c r="EA714" i="27"/>
  <c r="DZ714" i="27"/>
  <c r="DY714" i="27"/>
  <c r="DX714" i="27"/>
  <c r="DW714" i="27"/>
  <c r="DV714" i="27"/>
  <c r="DU714" i="27"/>
  <c r="DT714" i="27"/>
  <c r="DS714" i="27"/>
  <c r="DR714" i="27"/>
  <c r="DQ714" i="27"/>
  <c r="DP714" i="27"/>
  <c r="DO714" i="27"/>
  <c r="DN714" i="27"/>
  <c r="DM714" i="27"/>
  <c r="DL714" i="27"/>
  <c r="DK714" i="27"/>
  <c r="DJ714" i="27"/>
  <c r="DI714" i="27"/>
  <c r="DH714" i="27"/>
  <c r="DG714" i="27"/>
  <c r="DF714" i="27"/>
  <c r="DE714" i="27"/>
  <c r="DD714" i="27"/>
  <c r="DC714" i="27"/>
  <c r="DB714" i="27"/>
  <c r="DA714" i="27"/>
  <c r="CZ714" i="27"/>
  <c r="CY714" i="27"/>
  <c r="CX714" i="27"/>
  <c r="CW714" i="27"/>
  <c r="CV714" i="27"/>
  <c r="CU714" i="27"/>
  <c r="CT714" i="27"/>
  <c r="CS714" i="27"/>
  <c r="CR714" i="27"/>
  <c r="CQ714" i="27"/>
  <c r="CP714" i="27"/>
  <c r="CO714" i="27"/>
  <c r="CN714" i="27"/>
  <c r="CM714" i="27"/>
  <c r="CL714" i="27"/>
  <c r="CK714" i="27"/>
  <c r="CJ714" i="27"/>
  <c r="CI714" i="27"/>
  <c r="CH714" i="27"/>
  <c r="CG714" i="27"/>
  <c r="CF714" i="27"/>
  <c r="CE714" i="27"/>
  <c r="CD714" i="27"/>
  <c r="CC714" i="27"/>
  <c r="CB714" i="27"/>
  <c r="CA714" i="27"/>
  <c r="BZ714" i="27"/>
  <c r="BY714" i="27"/>
  <c r="BX714" i="27"/>
  <c r="BW714" i="27"/>
  <c r="BV714" i="27"/>
  <c r="BU714" i="27"/>
  <c r="BT714" i="27"/>
  <c r="BS714" i="27"/>
  <c r="BR714" i="27"/>
  <c r="BQ714" i="27"/>
  <c r="BP714" i="27"/>
  <c r="BO714" i="27"/>
  <c r="BN714" i="27"/>
  <c r="BM714" i="27"/>
  <c r="BL714" i="27"/>
  <c r="BK714" i="27"/>
  <c r="BJ714" i="27"/>
  <c r="BI714" i="27"/>
  <c r="BH714" i="27"/>
  <c r="BG714" i="27"/>
  <c r="BF714" i="27"/>
  <c r="BE714" i="27"/>
  <c r="BD714" i="27"/>
  <c r="BC714" i="27"/>
  <c r="BB714" i="27"/>
  <c r="BA714" i="27"/>
  <c r="AZ714" i="27"/>
  <c r="AY714" i="27"/>
  <c r="AX714" i="27"/>
  <c r="AW714" i="27"/>
  <c r="AV714" i="27"/>
  <c r="AU714" i="27"/>
  <c r="AT714" i="27"/>
  <c r="AS714" i="27"/>
  <c r="AR714" i="27"/>
  <c r="AQ714" i="27"/>
  <c r="AP714" i="27"/>
  <c r="AO714" i="27"/>
  <c r="AN714" i="27"/>
  <c r="AM714" i="27"/>
  <c r="AL714" i="27"/>
  <c r="AK714" i="27"/>
  <c r="AJ714" i="27"/>
  <c r="AI714" i="27"/>
  <c r="AH714" i="27"/>
  <c r="AG714" i="27"/>
  <c r="AF714" i="27"/>
  <c r="AE714" i="27"/>
  <c r="AD714" i="27"/>
  <c r="AC714" i="27"/>
  <c r="AB714" i="27"/>
  <c r="AA714" i="27"/>
  <c r="Z714" i="27"/>
  <c r="Y714" i="27"/>
  <c r="X714" i="27"/>
  <c r="W714" i="27"/>
  <c r="V714" i="27"/>
  <c r="U714" i="27"/>
  <c r="T714" i="27"/>
  <c r="S714" i="27"/>
  <c r="R714" i="27"/>
  <c r="Q714" i="27"/>
  <c r="P714" i="27"/>
  <c r="O714" i="27"/>
  <c r="N714" i="27"/>
  <c r="M714" i="27"/>
  <c r="L714" i="27"/>
  <c r="K714" i="27"/>
  <c r="J714" i="27"/>
  <c r="I714" i="27"/>
  <c r="H714" i="27"/>
  <c r="G714" i="27"/>
  <c r="F714" i="27"/>
  <c r="E714" i="27"/>
  <c r="D714" i="27"/>
  <c r="C714" i="27"/>
  <c r="A714" i="27"/>
  <c r="EE713" i="27"/>
  <c r="ED713" i="27"/>
  <c r="EC713" i="27"/>
  <c r="EB713" i="27"/>
  <c r="EA713" i="27"/>
  <c r="DZ713" i="27"/>
  <c r="DY713" i="27"/>
  <c r="DX713" i="27"/>
  <c r="DW713" i="27"/>
  <c r="DV713" i="27"/>
  <c r="DU713" i="27"/>
  <c r="DT713" i="27"/>
  <c r="DS713" i="27"/>
  <c r="DR713" i="27"/>
  <c r="DQ713" i="27"/>
  <c r="DP713" i="27"/>
  <c r="DO713" i="27"/>
  <c r="DN713" i="27"/>
  <c r="DM713" i="27"/>
  <c r="DL713" i="27"/>
  <c r="DK713" i="27"/>
  <c r="DJ713" i="27"/>
  <c r="DI713" i="27"/>
  <c r="DH713" i="27"/>
  <c r="DG713" i="27"/>
  <c r="DF713" i="27"/>
  <c r="DE713" i="27"/>
  <c r="DD713" i="27"/>
  <c r="DC713" i="27"/>
  <c r="DB713" i="27"/>
  <c r="DA713" i="27"/>
  <c r="CZ713" i="27"/>
  <c r="CY713" i="27"/>
  <c r="CX713" i="27"/>
  <c r="CW713" i="27"/>
  <c r="CV713" i="27"/>
  <c r="CU713" i="27"/>
  <c r="CT713" i="27"/>
  <c r="CS713" i="27"/>
  <c r="CR713" i="27"/>
  <c r="CQ713" i="27"/>
  <c r="CP713" i="27"/>
  <c r="CO713" i="27"/>
  <c r="CN713" i="27"/>
  <c r="CM713" i="27"/>
  <c r="CL713" i="27"/>
  <c r="CK713" i="27"/>
  <c r="CJ713" i="27"/>
  <c r="CI713" i="27"/>
  <c r="CH713" i="27"/>
  <c r="CG713" i="27"/>
  <c r="CF713" i="27"/>
  <c r="CE713" i="27"/>
  <c r="CD713" i="27"/>
  <c r="CC713" i="27"/>
  <c r="CB713" i="27"/>
  <c r="CA713" i="27"/>
  <c r="BZ713" i="27"/>
  <c r="BY713" i="27"/>
  <c r="BX713" i="27"/>
  <c r="BW713" i="27"/>
  <c r="BV713" i="27"/>
  <c r="BU713" i="27"/>
  <c r="BT713" i="27"/>
  <c r="BS713" i="27"/>
  <c r="BR713" i="27"/>
  <c r="BQ713" i="27"/>
  <c r="BP713" i="27"/>
  <c r="BO713" i="27"/>
  <c r="BN713" i="27"/>
  <c r="BM713" i="27"/>
  <c r="BL713" i="27"/>
  <c r="BK713" i="27"/>
  <c r="BJ713" i="27"/>
  <c r="BI713" i="27"/>
  <c r="BH713" i="27"/>
  <c r="BG713" i="27"/>
  <c r="BF713" i="27"/>
  <c r="BE713" i="27"/>
  <c r="BD713" i="27"/>
  <c r="BC713" i="27"/>
  <c r="BB713" i="27"/>
  <c r="BA713" i="27"/>
  <c r="AZ713" i="27"/>
  <c r="AY713" i="27"/>
  <c r="AX713" i="27"/>
  <c r="AW713" i="27"/>
  <c r="AV713" i="27"/>
  <c r="AU713" i="27"/>
  <c r="AT713" i="27"/>
  <c r="AS713" i="27"/>
  <c r="AR713" i="27"/>
  <c r="AQ713" i="27"/>
  <c r="AP713" i="27"/>
  <c r="AO713" i="27"/>
  <c r="AN713" i="27"/>
  <c r="AM713" i="27"/>
  <c r="AL713" i="27"/>
  <c r="AK713" i="27"/>
  <c r="AJ713" i="27"/>
  <c r="AI713" i="27"/>
  <c r="AH713" i="27"/>
  <c r="AG713" i="27"/>
  <c r="AF713" i="27"/>
  <c r="AE713" i="27"/>
  <c r="AD713" i="27"/>
  <c r="AC713" i="27"/>
  <c r="AB713" i="27"/>
  <c r="AA713" i="27"/>
  <c r="Z713" i="27"/>
  <c r="Y713" i="27"/>
  <c r="X713" i="27"/>
  <c r="W713" i="27"/>
  <c r="V713" i="27"/>
  <c r="U713" i="27"/>
  <c r="T713" i="27"/>
  <c r="S713" i="27"/>
  <c r="R713" i="27"/>
  <c r="Q713" i="27"/>
  <c r="P713" i="27"/>
  <c r="O713" i="27"/>
  <c r="N713" i="27"/>
  <c r="M713" i="27"/>
  <c r="L713" i="27"/>
  <c r="K713" i="27"/>
  <c r="J713" i="27"/>
  <c r="I713" i="27"/>
  <c r="H713" i="27"/>
  <c r="G713" i="27"/>
  <c r="F713" i="27"/>
  <c r="E713" i="27"/>
  <c r="D713" i="27"/>
  <c r="C713" i="27" s="1"/>
  <c r="A713" i="27"/>
  <c r="EE712" i="27"/>
  <c r="ED712" i="27"/>
  <c r="EC712" i="27"/>
  <c r="EB712" i="27"/>
  <c r="EA712" i="27"/>
  <c r="DZ712" i="27"/>
  <c r="DY712" i="27"/>
  <c r="DX712" i="27"/>
  <c r="DW712" i="27"/>
  <c r="DV712" i="27"/>
  <c r="DU712" i="27"/>
  <c r="DT712" i="27"/>
  <c r="DS712" i="27"/>
  <c r="DR712" i="27"/>
  <c r="DQ712" i="27"/>
  <c r="DP712" i="27"/>
  <c r="DO712" i="27"/>
  <c r="DN712" i="27"/>
  <c r="DM712" i="27"/>
  <c r="DL712" i="27"/>
  <c r="DK712" i="27"/>
  <c r="DJ712" i="27"/>
  <c r="DI712" i="27"/>
  <c r="DH712" i="27"/>
  <c r="DG712" i="27"/>
  <c r="DF712" i="27"/>
  <c r="DE712" i="27"/>
  <c r="DD712" i="27"/>
  <c r="DC712" i="27"/>
  <c r="DB712" i="27"/>
  <c r="DA712" i="27"/>
  <c r="CZ712" i="27"/>
  <c r="CY712" i="27"/>
  <c r="CX712" i="27"/>
  <c r="CW712" i="27"/>
  <c r="CV712" i="27"/>
  <c r="CU712" i="27"/>
  <c r="CT712" i="27"/>
  <c r="CS712" i="27"/>
  <c r="CR712" i="27"/>
  <c r="CQ712" i="27"/>
  <c r="CP712" i="27"/>
  <c r="CO712" i="27"/>
  <c r="CN712" i="27"/>
  <c r="CM712" i="27"/>
  <c r="CL712" i="27"/>
  <c r="CK712" i="27"/>
  <c r="CJ712" i="27"/>
  <c r="CI712" i="27"/>
  <c r="CH712" i="27"/>
  <c r="CG712" i="27"/>
  <c r="CF712" i="27"/>
  <c r="CE712" i="27"/>
  <c r="CD712" i="27"/>
  <c r="CC712" i="27"/>
  <c r="CB712" i="27"/>
  <c r="CA712" i="27"/>
  <c r="BZ712" i="27"/>
  <c r="BY712" i="27"/>
  <c r="BX712" i="27"/>
  <c r="BW712" i="27"/>
  <c r="BV712" i="27"/>
  <c r="BU712" i="27"/>
  <c r="BT712" i="27"/>
  <c r="BS712" i="27"/>
  <c r="BR712" i="27"/>
  <c r="BQ712" i="27"/>
  <c r="BP712" i="27"/>
  <c r="BO712" i="27"/>
  <c r="BN712" i="27"/>
  <c r="BM712" i="27"/>
  <c r="BL712" i="27"/>
  <c r="BK712" i="27"/>
  <c r="BJ712" i="27"/>
  <c r="BI712" i="27"/>
  <c r="BH712" i="27"/>
  <c r="BG712" i="27"/>
  <c r="BF712" i="27"/>
  <c r="BE712" i="27"/>
  <c r="BD712" i="27"/>
  <c r="BC712" i="27"/>
  <c r="BB712" i="27"/>
  <c r="BA712" i="27"/>
  <c r="AZ712" i="27"/>
  <c r="AY712" i="27"/>
  <c r="AX712" i="27"/>
  <c r="AW712" i="27"/>
  <c r="AV712" i="27"/>
  <c r="AU712" i="27"/>
  <c r="AT712" i="27"/>
  <c r="AS712" i="27"/>
  <c r="AR712" i="27"/>
  <c r="AQ712" i="27"/>
  <c r="AP712" i="27"/>
  <c r="AO712" i="27"/>
  <c r="AN712" i="27"/>
  <c r="AM712" i="27"/>
  <c r="AL712" i="27"/>
  <c r="AK712" i="27"/>
  <c r="AJ712" i="27"/>
  <c r="AI712" i="27"/>
  <c r="AH712" i="27"/>
  <c r="AG712" i="27"/>
  <c r="AF712" i="27"/>
  <c r="AE712" i="27"/>
  <c r="AD712" i="27"/>
  <c r="AC712" i="27"/>
  <c r="AB712" i="27"/>
  <c r="AA712" i="27"/>
  <c r="Z712" i="27"/>
  <c r="Y712" i="27"/>
  <c r="X712" i="27"/>
  <c r="W712" i="27"/>
  <c r="V712" i="27"/>
  <c r="U712" i="27"/>
  <c r="T712" i="27"/>
  <c r="S712" i="27"/>
  <c r="R712" i="27"/>
  <c r="Q712" i="27"/>
  <c r="P712" i="27"/>
  <c r="O712" i="27"/>
  <c r="N712" i="27"/>
  <c r="M712" i="27"/>
  <c r="L712" i="27"/>
  <c r="K712" i="27"/>
  <c r="J712" i="27"/>
  <c r="I712" i="27"/>
  <c r="H712" i="27"/>
  <c r="G712" i="27"/>
  <c r="F712" i="27"/>
  <c r="E712" i="27"/>
  <c r="D712" i="27"/>
  <c r="C712" i="27"/>
  <c r="A712" i="27"/>
  <c r="EE711" i="27"/>
  <c r="ED711" i="27"/>
  <c r="EC711" i="27"/>
  <c r="EB711" i="27"/>
  <c r="EA711" i="27"/>
  <c r="DZ711" i="27"/>
  <c r="DY711" i="27"/>
  <c r="DX711" i="27"/>
  <c r="DW711" i="27"/>
  <c r="DV711" i="27"/>
  <c r="DU711" i="27"/>
  <c r="DT711" i="27"/>
  <c r="DS711" i="27"/>
  <c r="DR711" i="27"/>
  <c r="DQ711" i="27"/>
  <c r="DP711" i="27"/>
  <c r="DO711" i="27"/>
  <c r="DN711" i="27"/>
  <c r="DM711" i="27"/>
  <c r="DL711" i="27"/>
  <c r="DK711" i="27"/>
  <c r="DJ711" i="27"/>
  <c r="DI711" i="27"/>
  <c r="DH711" i="27"/>
  <c r="DG711" i="27"/>
  <c r="DF711" i="27"/>
  <c r="DE711" i="27"/>
  <c r="DD711" i="27"/>
  <c r="DC711" i="27"/>
  <c r="DB711" i="27"/>
  <c r="DA711" i="27"/>
  <c r="CZ711" i="27"/>
  <c r="CY711" i="27"/>
  <c r="CX711" i="27"/>
  <c r="CW711" i="27"/>
  <c r="CV711" i="27"/>
  <c r="CU711" i="27"/>
  <c r="CT711" i="27"/>
  <c r="CS711" i="27"/>
  <c r="CR711" i="27"/>
  <c r="CQ711" i="27"/>
  <c r="CP711" i="27"/>
  <c r="CO711" i="27"/>
  <c r="CN711" i="27"/>
  <c r="CM711" i="27"/>
  <c r="CL711" i="27"/>
  <c r="CK711" i="27"/>
  <c r="CJ711" i="27"/>
  <c r="CI711" i="27"/>
  <c r="CH711" i="27"/>
  <c r="CG711" i="27"/>
  <c r="CF711" i="27"/>
  <c r="CE711" i="27"/>
  <c r="CD711" i="27"/>
  <c r="CC711" i="27"/>
  <c r="CB711" i="27"/>
  <c r="CA711" i="27"/>
  <c r="BZ711" i="27"/>
  <c r="BY711" i="27"/>
  <c r="BX711" i="27"/>
  <c r="BW711" i="27"/>
  <c r="BV711" i="27"/>
  <c r="BU711" i="27"/>
  <c r="BT711" i="27"/>
  <c r="BS711" i="27"/>
  <c r="BR711" i="27"/>
  <c r="BQ711" i="27"/>
  <c r="BP711" i="27"/>
  <c r="BO711" i="27"/>
  <c r="BN711" i="27"/>
  <c r="BM711" i="27"/>
  <c r="BL711" i="27"/>
  <c r="BK711" i="27"/>
  <c r="BJ711" i="27"/>
  <c r="BI711" i="27"/>
  <c r="BH711" i="27"/>
  <c r="BG711" i="27"/>
  <c r="BF711" i="27"/>
  <c r="BE711" i="27"/>
  <c r="BD711" i="27"/>
  <c r="BC711" i="27"/>
  <c r="BB711" i="27"/>
  <c r="BA711" i="27"/>
  <c r="AZ711" i="27"/>
  <c r="AY711" i="27"/>
  <c r="AX711" i="27"/>
  <c r="AW711" i="27"/>
  <c r="AV711" i="27"/>
  <c r="AU711" i="27"/>
  <c r="AT711" i="27"/>
  <c r="AS711" i="27"/>
  <c r="AR711" i="27"/>
  <c r="AQ711" i="27"/>
  <c r="AP711" i="27"/>
  <c r="AO711" i="27"/>
  <c r="AN711" i="27"/>
  <c r="AM711" i="27"/>
  <c r="AL711" i="27"/>
  <c r="AK711" i="27"/>
  <c r="AJ711" i="27"/>
  <c r="AI711" i="27"/>
  <c r="AH711" i="27"/>
  <c r="AG711" i="27"/>
  <c r="AF711" i="27"/>
  <c r="AE711" i="27"/>
  <c r="AD711" i="27"/>
  <c r="AC711" i="27"/>
  <c r="AB711" i="27"/>
  <c r="AA711" i="27"/>
  <c r="Z711" i="27"/>
  <c r="Y711" i="27"/>
  <c r="X711" i="27"/>
  <c r="W711" i="27"/>
  <c r="V711" i="27"/>
  <c r="U711" i="27"/>
  <c r="T711" i="27"/>
  <c r="S711" i="27"/>
  <c r="R711" i="27"/>
  <c r="Q711" i="27"/>
  <c r="P711" i="27"/>
  <c r="O711" i="27"/>
  <c r="N711" i="27"/>
  <c r="M711" i="27"/>
  <c r="L711" i="27"/>
  <c r="K711" i="27"/>
  <c r="J711" i="27"/>
  <c r="I711" i="27"/>
  <c r="H711" i="27"/>
  <c r="G711" i="27"/>
  <c r="F711" i="27"/>
  <c r="E711" i="27"/>
  <c r="D711" i="27"/>
  <c r="C711" i="27" s="1"/>
  <c r="A711" i="27"/>
  <c r="EE710" i="27"/>
  <c r="ED710" i="27"/>
  <c r="EC710" i="27"/>
  <c r="EB710" i="27"/>
  <c r="EA710" i="27"/>
  <c r="DZ710" i="27"/>
  <c r="DY710" i="27"/>
  <c r="DX710" i="27"/>
  <c r="DW710" i="27"/>
  <c r="DV710" i="27"/>
  <c r="DU710" i="27"/>
  <c r="DT710" i="27"/>
  <c r="DS710" i="27"/>
  <c r="DR710" i="27"/>
  <c r="DQ710" i="27"/>
  <c r="DP710" i="27"/>
  <c r="DO710" i="27"/>
  <c r="DN710" i="27"/>
  <c r="DM710" i="27"/>
  <c r="DL710" i="27"/>
  <c r="DK710" i="27"/>
  <c r="DJ710" i="27"/>
  <c r="DI710" i="27"/>
  <c r="DH710" i="27"/>
  <c r="DG710" i="27"/>
  <c r="DF710" i="27"/>
  <c r="DE710" i="27"/>
  <c r="DD710" i="27"/>
  <c r="DC710" i="27"/>
  <c r="DB710" i="27"/>
  <c r="DA710" i="27"/>
  <c r="CZ710" i="27"/>
  <c r="CY710" i="27"/>
  <c r="CX710" i="27"/>
  <c r="CW710" i="27"/>
  <c r="CV710" i="27"/>
  <c r="CU710" i="27"/>
  <c r="CT710" i="27"/>
  <c r="CS710" i="27"/>
  <c r="CR710" i="27"/>
  <c r="CQ710" i="27"/>
  <c r="CP710" i="27"/>
  <c r="CO710" i="27"/>
  <c r="CN710" i="27"/>
  <c r="CM710" i="27"/>
  <c r="CL710" i="27"/>
  <c r="CK710" i="27"/>
  <c r="CJ710" i="27"/>
  <c r="CI710" i="27"/>
  <c r="CH710" i="27"/>
  <c r="CG710" i="27"/>
  <c r="CF710" i="27"/>
  <c r="CE710" i="27"/>
  <c r="CD710" i="27"/>
  <c r="CC710" i="27"/>
  <c r="CB710" i="27"/>
  <c r="CA710" i="27"/>
  <c r="BZ710" i="27"/>
  <c r="BY710" i="27"/>
  <c r="BX710" i="27"/>
  <c r="BW710" i="27"/>
  <c r="BV710" i="27"/>
  <c r="BU710" i="27"/>
  <c r="BT710" i="27"/>
  <c r="BS710" i="27"/>
  <c r="BR710" i="27"/>
  <c r="BQ710" i="27"/>
  <c r="BP710" i="27"/>
  <c r="BO710" i="27"/>
  <c r="BN710" i="27"/>
  <c r="BM710" i="27"/>
  <c r="BL710" i="27"/>
  <c r="BK710" i="27"/>
  <c r="BJ710" i="27"/>
  <c r="BI710" i="27"/>
  <c r="BH710" i="27"/>
  <c r="BG710" i="27"/>
  <c r="BF710" i="27"/>
  <c r="BE710" i="27"/>
  <c r="BD710" i="27"/>
  <c r="BC710" i="27"/>
  <c r="BB710" i="27"/>
  <c r="BA710" i="27"/>
  <c r="AZ710" i="27"/>
  <c r="AY710" i="27"/>
  <c r="AX710" i="27"/>
  <c r="AW710" i="27"/>
  <c r="AV710" i="27"/>
  <c r="AU710" i="27"/>
  <c r="AT710" i="27"/>
  <c r="AS710" i="27"/>
  <c r="AR710" i="27"/>
  <c r="AQ710" i="27"/>
  <c r="AP710" i="27"/>
  <c r="AO710" i="27"/>
  <c r="AN710" i="27"/>
  <c r="AM710" i="27"/>
  <c r="AL710" i="27"/>
  <c r="AK710" i="27"/>
  <c r="AJ710" i="27"/>
  <c r="AI710" i="27"/>
  <c r="AH710" i="27"/>
  <c r="AG710" i="27"/>
  <c r="AF710" i="27"/>
  <c r="AE710" i="27"/>
  <c r="AD710" i="27"/>
  <c r="AC710" i="27"/>
  <c r="AB710" i="27"/>
  <c r="AA710" i="27"/>
  <c r="Z710" i="27"/>
  <c r="Y710" i="27"/>
  <c r="X710" i="27"/>
  <c r="W710" i="27"/>
  <c r="V710" i="27"/>
  <c r="U710" i="27"/>
  <c r="T710" i="27"/>
  <c r="S710" i="27"/>
  <c r="R710" i="27"/>
  <c r="Q710" i="27"/>
  <c r="P710" i="27"/>
  <c r="O710" i="27"/>
  <c r="N710" i="27"/>
  <c r="M710" i="27"/>
  <c r="L710" i="27"/>
  <c r="K710" i="27"/>
  <c r="J710" i="27"/>
  <c r="I710" i="27"/>
  <c r="H710" i="27"/>
  <c r="G710" i="27"/>
  <c r="F710" i="27"/>
  <c r="E710" i="27"/>
  <c r="D710" i="27"/>
  <c r="C710" i="27"/>
  <c r="A710" i="27"/>
  <c r="EE709" i="27"/>
  <c r="ED709" i="27"/>
  <c r="EC709" i="27"/>
  <c r="EB709" i="27"/>
  <c r="EA709" i="27"/>
  <c r="DZ709" i="27"/>
  <c r="DY709" i="27"/>
  <c r="DX709" i="27"/>
  <c r="DW709" i="27"/>
  <c r="DV709" i="27"/>
  <c r="DU709" i="27"/>
  <c r="DT709" i="27"/>
  <c r="DS709" i="27"/>
  <c r="DR709" i="27"/>
  <c r="DQ709" i="27"/>
  <c r="DP709" i="27"/>
  <c r="DO709" i="27"/>
  <c r="DN709" i="27"/>
  <c r="DM709" i="27"/>
  <c r="DL709" i="27"/>
  <c r="DK709" i="27"/>
  <c r="DJ709" i="27"/>
  <c r="DI709" i="27"/>
  <c r="DH709" i="27"/>
  <c r="DG709" i="27"/>
  <c r="DF709" i="27"/>
  <c r="DE709" i="27"/>
  <c r="DD709" i="27"/>
  <c r="DC709" i="27"/>
  <c r="DB709" i="27"/>
  <c r="DA709" i="27"/>
  <c r="CZ709" i="27"/>
  <c r="CY709" i="27"/>
  <c r="CX709" i="27"/>
  <c r="CW709" i="27"/>
  <c r="CV709" i="27"/>
  <c r="CU709" i="27"/>
  <c r="CT709" i="27"/>
  <c r="CS709" i="27"/>
  <c r="CR709" i="27"/>
  <c r="CQ709" i="27"/>
  <c r="CP709" i="27"/>
  <c r="CO709" i="27"/>
  <c r="CN709" i="27"/>
  <c r="CM709" i="27"/>
  <c r="CL709" i="27"/>
  <c r="CK709" i="27"/>
  <c r="CJ709" i="27"/>
  <c r="CI709" i="27"/>
  <c r="CH709" i="27"/>
  <c r="CG709" i="27"/>
  <c r="CF709" i="27"/>
  <c r="CE709" i="27"/>
  <c r="CD709" i="27"/>
  <c r="CC709" i="27"/>
  <c r="CB709" i="27"/>
  <c r="CA709" i="27"/>
  <c r="BZ709" i="27"/>
  <c r="BY709" i="27"/>
  <c r="BX709" i="27"/>
  <c r="BW709" i="27"/>
  <c r="BV709" i="27"/>
  <c r="BU709" i="27"/>
  <c r="BT709" i="27"/>
  <c r="BS709" i="27"/>
  <c r="BR709" i="27"/>
  <c r="BQ709" i="27"/>
  <c r="BP709" i="27"/>
  <c r="BO709" i="27"/>
  <c r="BN709" i="27"/>
  <c r="BM709" i="27"/>
  <c r="BL709" i="27"/>
  <c r="BK709" i="27"/>
  <c r="BJ709" i="27"/>
  <c r="BI709" i="27"/>
  <c r="BH709" i="27"/>
  <c r="BG709" i="27"/>
  <c r="BF709" i="27"/>
  <c r="BE709" i="27"/>
  <c r="BD709" i="27"/>
  <c r="BC709" i="27"/>
  <c r="BB709" i="27"/>
  <c r="BA709" i="27"/>
  <c r="AZ709" i="27"/>
  <c r="AY709" i="27"/>
  <c r="AX709" i="27"/>
  <c r="AW709" i="27"/>
  <c r="AV709" i="27"/>
  <c r="AU709" i="27"/>
  <c r="AT709" i="27"/>
  <c r="AS709" i="27"/>
  <c r="AR709" i="27"/>
  <c r="AQ709" i="27"/>
  <c r="AP709" i="27"/>
  <c r="AO709" i="27"/>
  <c r="AN709" i="27"/>
  <c r="AM709" i="27"/>
  <c r="AL709" i="27"/>
  <c r="AK709" i="27"/>
  <c r="AJ709" i="27"/>
  <c r="AI709" i="27"/>
  <c r="AH709" i="27"/>
  <c r="AG709" i="27"/>
  <c r="AF709" i="27"/>
  <c r="AE709" i="27"/>
  <c r="AD709" i="27"/>
  <c r="AC709" i="27"/>
  <c r="AB709" i="27"/>
  <c r="AA709" i="27"/>
  <c r="Z709" i="27"/>
  <c r="Y709" i="27"/>
  <c r="X709" i="27"/>
  <c r="W709" i="27"/>
  <c r="V709" i="27"/>
  <c r="U709" i="27"/>
  <c r="T709" i="27"/>
  <c r="S709" i="27"/>
  <c r="R709" i="27"/>
  <c r="Q709" i="27"/>
  <c r="P709" i="27"/>
  <c r="O709" i="27"/>
  <c r="N709" i="27"/>
  <c r="M709" i="27"/>
  <c r="L709" i="27"/>
  <c r="K709" i="27"/>
  <c r="J709" i="27"/>
  <c r="I709" i="27"/>
  <c r="H709" i="27"/>
  <c r="G709" i="27"/>
  <c r="F709" i="27"/>
  <c r="E709" i="27"/>
  <c r="D709" i="27"/>
  <c r="C709" i="27" s="1"/>
  <c r="A709" i="27"/>
  <c r="EE708" i="27"/>
  <c r="ED708" i="27"/>
  <c r="EC708" i="27"/>
  <c r="EB708" i="27"/>
  <c r="EA708" i="27"/>
  <c r="DZ708" i="27"/>
  <c r="DY708" i="27"/>
  <c r="DX708" i="27"/>
  <c r="DW708" i="27"/>
  <c r="DV708" i="27"/>
  <c r="DU708" i="27"/>
  <c r="DT708" i="27"/>
  <c r="DS708" i="27"/>
  <c r="DR708" i="27"/>
  <c r="DQ708" i="27"/>
  <c r="DP708" i="27"/>
  <c r="DO708" i="27"/>
  <c r="DN708" i="27"/>
  <c r="DM708" i="27"/>
  <c r="DL708" i="27"/>
  <c r="DK708" i="27"/>
  <c r="DJ708" i="27"/>
  <c r="DI708" i="27"/>
  <c r="DH708" i="27"/>
  <c r="DG708" i="27"/>
  <c r="DF708" i="27"/>
  <c r="DE708" i="27"/>
  <c r="DD708" i="27"/>
  <c r="DC708" i="27"/>
  <c r="DB708" i="27"/>
  <c r="DA708" i="27"/>
  <c r="CZ708" i="27"/>
  <c r="CY708" i="27"/>
  <c r="CX708" i="27"/>
  <c r="CW708" i="27"/>
  <c r="CV708" i="27"/>
  <c r="CU708" i="27"/>
  <c r="CT708" i="27"/>
  <c r="CS708" i="27"/>
  <c r="CR708" i="27"/>
  <c r="CQ708" i="27"/>
  <c r="CP708" i="27"/>
  <c r="CO708" i="27"/>
  <c r="CN708" i="27"/>
  <c r="CM708" i="27"/>
  <c r="CL708" i="27"/>
  <c r="CK708" i="27"/>
  <c r="CJ708" i="27"/>
  <c r="CI708" i="27"/>
  <c r="CH708" i="27"/>
  <c r="CG708" i="27"/>
  <c r="CF708" i="27"/>
  <c r="CE708" i="27"/>
  <c r="CD708" i="27"/>
  <c r="CC708" i="27"/>
  <c r="CB708" i="27"/>
  <c r="CA708" i="27"/>
  <c r="BZ708" i="27"/>
  <c r="BY708" i="27"/>
  <c r="BX708" i="27"/>
  <c r="BW708" i="27"/>
  <c r="BV708" i="27"/>
  <c r="BU708" i="27"/>
  <c r="BT708" i="27"/>
  <c r="BS708" i="27"/>
  <c r="BR708" i="27"/>
  <c r="BQ708" i="27"/>
  <c r="BP708" i="27"/>
  <c r="BO708" i="27"/>
  <c r="BN708" i="27"/>
  <c r="BM708" i="27"/>
  <c r="BL708" i="27"/>
  <c r="BK708" i="27"/>
  <c r="BJ708" i="27"/>
  <c r="BI708" i="27"/>
  <c r="BH708" i="27"/>
  <c r="BG708" i="27"/>
  <c r="BF708" i="27"/>
  <c r="BE708" i="27"/>
  <c r="BD708" i="27"/>
  <c r="BC708" i="27"/>
  <c r="BB708" i="27"/>
  <c r="BA708" i="27"/>
  <c r="AZ708" i="27"/>
  <c r="AY708" i="27"/>
  <c r="AX708" i="27"/>
  <c r="AW708" i="27"/>
  <c r="AV708" i="27"/>
  <c r="AU708" i="27"/>
  <c r="AT708" i="27"/>
  <c r="AS708" i="27"/>
  <c r="AR708" i="27"/>
  <c r="AQ708" i="27"/>
  <c r="AP708" i="27"/>
  <c r="AO708" i="27"/>
  <c r="AN708" i="27"/>
  <c r="AM708" i="27"/>
  <c r="AL708" i="27"/>
  <c r="AK708" i="27"/>
  <c r="AJ708" i="27"/>
  <c r="AI708" i="27"/>
  <c r="AH708" i="27"/>
  <c r="AG708" i="27"/>
  <c r="AF708" i="27"/>
  <c r="AE708" i="27"/>
  <c r="AD708" i="27"/>
  <c r="AC708" i="27"/>
  <c r="AB708" i="27"/>
  <c r="AA708" i="27"/>
  <c r="Z708" i="27"/>
  <c r="Y708" i="27"/>
  <c r="X708" i="27"/>
  <c r="W708" i="27"/>
  <c r="V708" i="27"/>
  <c r="U708" i="27"/>
  <c r="T708" i="27"/>
  <c r="S708" i="27"/>
  <c r="R708" i="27"/>
  <c r="Q708" i="27"/>
  <c r="P708" i="27"/>
  <c r="O708" i="27"/>
  <c r="N708" i="27"/>
  <c r="M708" i="27"/>
  <c r="L708" i="27"/>
  <c r="K708" i="27"/>
  <c r="J708" i="27"/>
  <c r="I708" i="27"/>
  <c r="H708" i="27"/>
  <c r="G708" i="27"/>
  <c r="F708" i="27"/>
  <c r="E708" i="27"/>
  <c r="D708" i="27"/>
  <c r="C708" i="27"/>
  <c r="A708" i="27"/>
  <c r="EE707" i="27"/>
  <c r="ED707" i="27"/>
  <c r="EC707" i="27"/>
  <c r="EB707" i="27"/>
  <c r="EA707" i="27"/>
  <c r="DZ707" i="27"/>
  <c r="DY707" i="27"/>
  <c r="DX707" i="27"/>
  <c r="DW707" i="27"/>
  <c r="DV707" i="27"/>
  <c r="DU707" i="27"/>
  <c r="DT707" i="27"/>
  <c r="DS707" i="27"/>
  <c r="DR707" i="27"/>
  <c r="DQ707" i="27"/>
  <c r="DP707" i="27"/>
  <c r="DO707" i="27"/>
  <c r="DN707" i="27"/>
  <c r="DM707" i="27"/>
  <c r="DL707" i="27"/>
  <c r="DK707" i="27"/>
  <c r="DJ707" i="27"/>
  <c r="DI707" i="27"/>
  <c r="DH707" i="27"/>
  <c r="DG707" i="27"/>
  <c r="DF707" i="27"/>
  <c r="DE707" i="27"/>
  <c r="DD707" i="27"/>
  <c r="DC707" i="27"/>
  <c r="DB707" i="27"/>
  <c r="DA707" i="27"/>
  <c r="CZ707" i="27"/>
  <c r="CY707" i="27"/>
  <c r="CX707" i="27"/>
  <c r="CW707" i="27"/>
  <c r="CV707" i="27"/>
  <c r="CU707" i="27"/>
  <c r="CT707" i="27"/>
  <c r="CS707" i="27"/>
  <c r="CR707" i="27"/>
  <c r="CQ707" i="27"/>
  <c r="CP707" i="27"/>
  <c r="CO707" i="27"/>
  <c r="CN707" i="27"/>
  <c r="CM707" i="27"/>
  <c r="CL707" i="27"/>
  <c r="CK707" i="27"/>
  <c r="CJ707" i="27"/>
  <c r="CI707" i="27"/>
  <c r="CH707" i="27"/>
  <c r="CG707" i="27"/>
  <c r="CF707" i="27"/>
  <c r="CE707" i="27"/>
  <c r="CD707" i="27"/>
  <c r="CC707" i="27"/>
  <c r="CB707" i="27"/>
  <c r="CA707" i="27"/>
  <c r="BZ707" i="27"/>
  <c r="BY707" i="27"/>
  <c r="BX707" i="27"/>
  <c r="BW707" i="27"/>
  <c r="BV707" i="27"/>
  <c r="BU707" i="27"/>
  <c r="BT707" i="27"/>
  <c r="BS707" i="27"/>
  <c r="BR707" i="27"/>
  <c r="BQ707" i="27"/>
  <c r="BP707" i="27"/>
  <c r="BO707" i="27"/>
  <c r="BN707" i="27"/>
  <c r="BM707" i="27"/>
  <c r="BL707" i="27"/>
  <c r="BK707" i="27"/>
  <c r="BJ707" i="27"/>
  <c r="BI707" i="27"/>
  <c r="BH707" i="27"/>
  <c r="BG707" i="27"/>
  <c r="BF707" i="27"/>
  <c r="BE707" i="27"/>
  <c r="BD707" i="27"/>
  <c r="BC707" i="27"/>
  <c r="BB707" i="27"/>
  <c r="BA707" i="27"/>
  <c r="AZ707" i="27"/>
  <c r="AY707" i="27"/>
  <c r="AX707" i="27"/>
  <c r="AW707" i="27"/>
  <c r="AV707" i="27"/>
  <c r="AU707" i="27"/>
  <c r="AT707" i="27"/>
  <c r="AS707" i="27"/>
  <c r="AR707" i="27"/>
  <c r="AQ707" i="27"/>
  <c r="AP707" i="27"/>
  <c r="AO707" i="27"/>
  <c r="AN707" i="27"/>
  <c r="AM707" i="27"/>
  <c r="AL707" i="27"/>
  <c r="AK707" i="27"/>
  <c r="AJ707" i="27"/>
  <c r="AI707" i="27"/>
  <c r="AH707" i="27"/>
  <c r="AG707" i="27"/>
  <c r="AF707" i="27"/>
  <c r="AE707" i="27"/>
  <c r="AD707" i="27"/>
  <c r="AC707" i="27"/>
  <c r="AB707" i="27"/>
  <c r="AA707" i="27"/>
  <c r="Z707" i="27"/>
  <c r="Y707" i="27"/>
  <c r="X707" i="27"/>
  <c r="W707" i="27"/>
  <c r="V707" i="27"/>
  <c r="U707" i="27"/>
  <c r="T707" i="27"/>
  <c r="S707" i="27"/>
  <c r="R707" i="27"/>
  <c r="Q707" i="27"/>
  <c r="P707" i="27"/>
  <c r="O707" i="27"/>
  <c r="N707" i="27"/>
  <c r="M707" i="27"/>
  <c r="L707" i="27"/>
  <c r="K707" i="27"/>
  <c r="J707" i="27"/>
  <c r="I707" i="27"/>
  <c r="H707" i="27"/>
  <c r="G707" i="27"/>
  <c r="F707" i="27"/>
  <c r="E707" i="27"/>
  <c r="D707" i="27"/>
  <c r="C707" i="27" s="1"/>
  <c r="A707" i="27"/>
  <c r="EE706" i="27"/>
  <c r="ED706" i="27"/>
  <c r="EC706" i="27"/>
  <c r="EB706" i="27"/>
  <c r="EA706" i="27"/>
  <c r="DZ706" i="27"/>
  <c r="DY706" i="27"/>
  <c r="DX706" i="27"/>
  <c r="DW706" i="27"/>
  <c r="DV706" i="27"/>
  <c r="DU706" i="27"/>
  <c r="DT706" i="27"/>
  <c r="DS706" i="27"/>
  <c r="DR706" i="27"/>
  <c r="DQ706" i="27"/>
  <c r="DP706" i="27"/>
  <c r="DO706" i="27"/>
  <c r="DN706" i="27"/>
  <c r="DM706" i="27"/>
  <c r="DL706" i="27"/>
  <c r="DK706" i="27"/>
  <c r="DJ706" i="27"/>
  <c r="DI706" i="27"/>
  <c r="DH706" i="27"/>
  <c r="DG706" i="27"/>
  <c r="DF706" i="27"/>
  <c r="DE706" i="27"/>
  <c r="DD706" i="27"/>
  <c r="DC706" i="27"/>
  <c r="DB706" i="27"/>
  <c r="DA706" i="27"/>
  <c r="CZ706" i="27"/>
  <c r="CY706" i="27"/>
  <c r="CX706" i="27"/>
  <c r="CW706" i="27"/>
  <c r="CV706" i="27"/>
  <c r="CU706" i="27"/>
  <c r="CT706" i="27"/>
  <c r="CS706" i="27"/>
  <c r="CR706" i="27"/>
  <c r="CQ706" i="27"/>
  <c r="CP706" i="27"/>
  <c r="CO706" i="27"/>
  <c r="CN706" i="27"/>
  <c r="CM706" i="27"/>
  <c r="CL706" i="27"/>
  <c r="CK706" i="27"/>
  <c r="CJ706" i="27"/>
  <c r="CI706" i="27"/>
  <c r="CH706" i="27"/>
  <c r="CG706" i="27"/>
  <c r="CF706" i="27"/>
  <c r="CE706" i="27"/>
  <c r="CD706" i="27"/>
  <c r="CC706" i="27"/>
  <c r="CB706" i="27"/>
  <c r="CA706" i="27"/>
  <c r="BZ706" i="27"/>
  <c r="BY706" i="27"/>
  <c r="BX706" i="27"/>
  <c r="BW706" i="27"/>
  <c r="BV706" i="27"/>
  <c r="BU706" i="27"/>
  <c r="BT706" i="27"/>
  <c r="BS706" i="27"/>
  <c r="BR706" i="27"/>
  <c r="BQ706" i="27"/>
  <c r="BP706" i="27"/>
  <c r="BO706" i="27"/>
  <c r="BN706" i="27"/>
  <c r="BM706" i="27"/>
  <c r="BL706" i="27"/>
  <c r="BK706" i="27"/>
  <c r="BJ706" i="27"/>
  <c r="BI706" i="27"/>
  <c r="BH706" i="27"/>
  <c r="BG706" i="27"/>
  <c r="BF706" i="27"/>
  <c r="BE706" i="27"/>
  <c r="BD706" i="27"/>
  <c r="BC706" i="27"/>
  <c r="BB706" i="27"/>
  <c r="BA706" i="27"/>
  <c r="BA716" i="27" s="1"/>
  <c r="AZ706" i="27"/>
  <c r="AZ716" i="27" s="1"/>
  <c r="AY706" i="27"/>
  <c r="AY716" i="27" s="1"/>
  <c r="AX706" i="27"/>
  <c r="AX716" i="27" s="1"/>
  <c r="AW706" i="27"/>
  <c r="AW716" i="27" s="1"/>
  <c r="AV706" i="27"/>
  <c r="AV716" i="27" s="1"/>
  <c r="AU706" i="27"/>
  <c r="AU716" i="27" s="1"/>
  <c r="AT706" i="27"/>
  <c r="AT716" i="27" s="1"/>
  <c r="AS706" i="27"/>
  <c r="AS716" i="27" s="1"/>
  <c r="AR706" i="27"/>
  <c r="AR716" i="27" s="1"/>
  <c r="AQ706" i="27"/>
  <c r="AQ716" i="27" s="1"/>
  <c r="AP706" i="27"/>
  <c r="AP716" i="27" s="1"/>
  <c r="AO706" i="27"/>
  <c r="AO716" i="27" s="1"/>
  <c r="AN706" i="27"/>
  <c r="AN716" i="27" s="1"/>
  <c r="AM706" i="27"/>
  <c r="AM716" i="27" s="1"/>
  <c r="AL706" i="27"/>
  <c r="AL716" i="27" s="1"/>
  <c r="AK706" i="27"/>
  <c r="AK716" i="27" s="1"/>
  <c r="AJ706" i="27"/>
  <c r="AJ716" i="27" s="1"/>
  <c r="AI706" i="27"/>
  <c r="AI716" i="27" s="1"/>
  <c r="AH706" i="27"/>
  <c r="AH716" i="27" s="1"/>
  <c r="AG706" i="27"/>
  <c r="AG716" i="27" s="1"/>
  <c r="AF706" i="27"/>
  <c r="AF716" i="27" s="1"/>
  <c r="AE706" i="27"/>
  <c r="AE716" i="27" s="1"/>
  <c r="AD706" i="27"/>
  <c r="AD716" i="27" s="1"/>
  <c r="AC706" i="27"/>
  <c r="AC716" i="27" s="1"/>
  <c r="AB706" i="27"/>
  <c r="AB716" i="27" s="1"/>
  <c r="AA706" i="27"/>
  <c r="AA716" i="27" s="1"/>
  <c r="Z706" i="27"/>
  <c r="Z716" i="27" s="1"/>
  <c r="Y706" i="27"/>
  <c r="Y716" i="27" s="1"/>
  <c r="X706" i="27"/>
  <c r="X716" i="27" s="1"/>
  <c r="W706" i="27"/>
  <c r="W716" i="27" s="1"/>
  <c r="V706" i="27"/>
  <c r="V716" i="27" s="1"/>
  <c r="U706" i="27"/>
  <c r="U716" i="27" s="1"/>
  <c r="T706" i="27"/>
  <c r="T716" i="27" s="1"/>
  <c r="S706" i="27"/>
  <c r="S716" i="27" s="1"/>
  <c r="R706" i="27"/>
  <c r="R716" i="27" s="1"/>
  <c r="Q706" i="27"/>
  <c r="Q716" i="27" s="1"/>
  <c r="P706" i="27"/>
  <c r="P716" i="27" s="1"/>
  <c r="O706" i="27"/>
  <c r="O716" i="27" s="1"/>
  <c r="N706" i="27"/>
  <c r="N716" i="27" s="1"/>
  <c r="M706" i="27"/>
  <c r="M716" i="27" s="1"/>
  <c r="L706" i="27"/>
  <c r="L716" i="27" s="1"/>
  <c r="K706" i="27"/>
  <c r="K716" i="27" s="1"/>
  <c r="J706" i="27"/>
  <c r="J716" i="27" s="1"/>
  <c r="I706" i="27"/>
  <c r="I716" i="27" s="1"/>
  <c r="H706" i="27"/>
  <c r="H716" i="27" s="1"/>
  <c r="G706" i="27"/>
  <c r="G716" i="27" s="1"/>
  <c r="F706" i="27"/>
  <c r="F716" i="27" s="1"/>
  <c r="E706" i="27"/>
  <c r="E716" i="27" s="1"/>
  <c r="D706" i="27"/>
  <c r="D716" i="27" s="1"/>
  <c r="C716" i="27" s="1"/>
  <c r="C706" i="27"/>
  <c r="A706" i="27"/>
  <c r="EE705" i="27"/>
  <c r="EE717" i="27" s="1"/>
  <c r="ED705" i="27"/>
  <c r="ED717" i="27" s="1"/>
  <c r="EC705" i="27"/>
  <c r="EC717" i="27" s="1"/>
  <c r="EB705" i="27"/>
  <c r="EB717" i="27" s="1"/>
  <c r="EA705" i="27"/>
  <c r="EA717" i="27" s="1"/>
  <c r="DZ705" i="27"/>
  <c r="DZ717" i="27" s="1"/>
  <c r="DY705" i="27"/>
  <c r="DY717" i="27" s="1"/>
  <c r="DX705" i="27"/>
  <c r="DX717" i="27" s="1"/>
  <c r="DW705" i="27"/>
  <c r="DW717" i="27" s="1"/>
  <c r="DV705" i="27"/>
  <c r="DV717" i="27" s="1"/>
  <c r="DU705" i="27"/>
  <c r="DU717" i="27" s="1"/>
  <c r="DT705" i="27"/>
  <c r="DT717" i="27" s="1"/>
  <c r="DS705" i="27"/>
  <c r="DS717" i="27" s="1"/>
  <c r="DR705" i="27"/>
  <c r="DR717" i="27" s="1"/>
  <c r="DQ705" i="27"/>
  <c r="DQ717" i="27" s="1"/>
  <c r="DP705" i="27"/>
  <c r="DP717" i="27" s="1"/>
  <c r="DO705" i="27"/>
  <c r="DO717" i="27" s="1"/>
  <c r="DN705" i="27"/>
  <c r="DN717" i="27" s="1"/>
  <c r="DM705" i="27"/>
  <c r="DM717" i="27" s="1"/>
  <c r="DL705" i="27"/>
  <c r="DL717" i="27" s="1"/>
  <c r="DK705" i="27"/>
  <c r="DK717" i="27" s="1"/>
  <c r="DJ705" i="27"/>
  <c r="DJ717" i="27" s="1"/>
  <c r="DI705" i="27"/>
  <c r="DI717" i="27" s="1"/>
  <c r="DH705" i="27"/>
  <c r="DH717" i="27" s="1"/>
  <c r="DG705" i="27"/>
  <c r="DG717" i="27" s="1"/>
  <c r="DF705" i="27"/>
  <c r="DF717" i="27" s="1"/>
  <c r="DE705" i="27"/>
  <c r="DE717" i="27" s="1"/>
  <c r="DD705" i="27"/>
  <c r="DD717" i="27" s="1"/>
  <c r="DC705" i="27"/>
  <c r="DC717" i="27" s="1"/>
  <c r="DB705" i="27"/>
  <c r="DB717" i="27" s="1"/>
  <c r="DA705" i="27"/>
  <c r="DA717" i="27" s="1"/>
  <c r="CZ705" i="27"/>
  <c r="CZ717" i="27" s="1"/>
  <c r="CY705" i="27"/>
  <c r="CY717" i="27" s="1"/>
  <c r="CX705" i="27"/>
  <c r="CX717" i="27" s="1"/>
  <c r="CW705" i="27"/>
  <c r="CW717" i="27" s="1"/>
  <c r="CV705" i="27"/>
  <c r="CV717" i="27" s="1"/>
  <c r="CU705" i="27"/>
  <c r="CU717" i="27" s="1"/>
  <c r="CT705" i="27"/>
  <c r="CT717" i="27" s="1"/>
  <c r="CS705" i="27"/>
  <c r="CS717" i="27" s="1"/>
  <c r="CR705" i="27"/>
  <c r="CR717" i="27" s="1"/>
  <c r="CQ705" i="27"/>
  <c r="CQ717" i="27" s="1"/>
  <c r="CP705" i="27"/>
  <c r="CP717" i="27" s="1"/>
  <c r="CO705" i="27"/>
  <c r="CO717" i="27" s="1"/>
  <c r="CN705" i="27"/>
  <c r="CN717" i="27" s="1"/>
  <c r="CM705" i="27"/>
  <c r="CM717" i="27" s="1"/>
  <c r="CL705" i="27"/>
  <c r="CL717" i="27" s="1"/>
  <c r="CK705" i="27"/>
  <c r="CK717" i="27" s="1"/>
  <c r="CJ705" i="27"/>
  <c r="CJ717" i="27" s="1"/>
  <c r="CI705" i="27"/>
  <c r="CI717" i="27" s="1"/>
  <c r="CH705" i="27"/>
  <c r="CH717" i="27" s="1"/>
  <c r="CG705" i="27"/>
  <c r="CG717" i="27" s="1"/>
  <c r="CF705" i="27"/>
  <c r="CF717" i="27" s="1"/>
  <c r="CE705" i="27"/>
  <c r="CE717" i="27" s="1"/>
  <c r="CD705" i="27"/>
  <c r="CD717" i="27" s="1"/>
  <c r="CC705" i="27"/>
  <c r="CC717" i="27" s="1"/>
  <c r="CB705" i="27"/>
  <c r="CB717" i="27" s="1"/>
  <c r="CA705" i="27"/>
  <c r="CA717" i="27" s="1"/>
  <c r="BZ705" i="27"/>
  <c r="BZ717" i="27" s="1"/>
  <c r="BY705" i="27"/>
  <c r="BY717" i="27" s="1"/>
  <c r="BX705" i="27"/>
  <c r="BX717" i="27" s="1"/>
  <c r="BW705" i="27"/>
  <c r="BW717" i="27" s="1"/>
  <c r="BV705" i="27"/>
  <c r="BV717" i="27" s="1"/>
  <c r="BU705" i="27"/>
  <c r="BU717" i="27" s="1"/>
  <c r="BT705" i="27"/>
  <c r="BT717" i="27" s="1"/>
  <c r="BS705" i="27"/>
  <c r="BS717" i="27" s="1"/>
  <c r="BR705" i="27"/>
  <c r="BR717" i="27" s="1"/>
  <c r="BQ705" i="27"/>
  <c r="BQ717" i="27" s="1"/>
  <c r="BP705" i="27"/>
  <c r="BP717" i="27" s="1"/>
  <c r="BO705" i="27"/>
  <c r="BO717" i="27" s="1"/>
  <c r="BN705" i="27"/>
  <c r="BN717" i="27" s="1"/>
  <c r="BM705" i="27"/>
  <c r="BM717" i="27" s="1"/>
  <c r="BL705" i="27"/>
  <c r="BL717" i="27" s="1"/>
  <c r="BK705" i="27"/>
  <c r="BK717" i="27" s="1"/>
  <c r="BJ705" i="27"/>
  <c r="BJ717" i="27" s="1"/>
  <c r="BI705" i="27"/>
  <c r="BI717" i="27" s="1"/>
  <c r="BH705" i="27"/>
  <c r="BH717" i="27" s="1"/>
  <c r="BG705" i="27"/>
  <c r="BG717" i="27" s="1"/>
  <c r="BF705" i="27"/>
  <c r="BF717" i="27" s="1"/>
  <c r="BE705" i="27"/>
  <c r="BE717" i="27" s="1"/>
  <c r="BD705" i="27"/>
  <c r="BD717" i="27" s="1"/>
  <c r="BC705" i="27"/>
  <c r="BC717" i="27" s="1"/>
  <c r="BB705" i="27"/>
  <c r="BB717" i="27" s="1"/>
  <c r="BA705" i="27"/>
  <c r="BA717" i="27" s="1"/>
  <c r="AZ705" i="27"/>
  <c r="AZ717" i="27" s="1"/>
  <c r="AY705" i="27"/>
  <c r="AY717" i="27" s="1"/>
  <c r="AX705" i="27"/>
  <c r="AX717" i="27" s="1"/>
  <c r="AW705" i="27"/>
  <c r="AW717" i="27" s="1"/>
  <c r="AV705" i="27"/>
  <c r="AV717" i="27" s="1"/>
  <c r="AU705" i="27"/>
  <c r="AU717" i="27" s="1"/>
  <c r="AT705" i="27"/>
  <c r="AT717" i="27" s="1"/>
  <c r="AS705" i="27"/>
  <c r="AS717" i="27" s="1"/>
  <c r="AR705" i="27"/>
  <c r="AR717" i="27" s="1"/>
  <c r="AQ705" i="27"/>
  <c r="AQ717" i="27" s="1"/>
  <c r="AP705" i="27"/>
  <c r="AP717" i="27" s="1"/>
  <c r="AO705" i="27"/>
  <c r="AO717" i="27" s="1"/>
  <c r="AN705" i="27"/>
  <c r="AN717" i="27" s="1"/>
  <c r="AM705" i="27"/>
  <c r="AM717" i="27" s="1"/>
  <c r="AL705" i="27"/>
  <c r="AL717" i="27" s="1"/>
  <c r="AK705" i="27"/>
  <c r="AK717" i="27" s="1"/>
  <c r="AJ705" i="27"/>
  <c r="AJ717" i="27" s="1"/>
  <c r="AI705" i="27"/>
  <c r="AI717" i="27" s="1"/>
  <c r="AH705" i="27"/>
  <c r="AH717" i="27" s="1"/>
  <c r="AG705" i="27"/>
  <c r="AG717" i="27" s="1"/>
  <c r="AF705" i="27"/>
  <c r="AF717" i="27" s="1"/>
  <c r="AE705" i="27"/>
  <c r="AE717" i="27" s="1"/>
  <c r="AD705" i="27"/>
  <c r="AD717" i="27" s="1"/>
  <c r="AC705" i="27"/>
  <c r="AC717" i="27" s="1"/>
  <c r="AB705" i="27"/>
  <c r="AB717" i="27" s="1"/>
  <c r="AA705" i="27"/>
  <c r="AA717" i="27" s="1"/>
  <c r="Z705" i="27"/>
  <c r="Z717" i="27" s="1"/>
  <c r="Y705" i="27"/>
  <c r="Y717" i="27" s="1"/>
  <c r="X705" i="27"/>
  <c r="X717" i="27" s="1"/>
  <c r="W705" i="27"/>
  <c r="W717" i="27" s="1"/>
  <c r="V705" i="27"/>
  <c r="V717" i="27" s="1"/>
  <c r="U705" i="27"/>
  <c r="U717" i="27" s="1"/>
  <c r="T705" i="27"/>
  <c r="T717" i="27" s="1"/>
  <c r="S705" i="27"/>
  <c r="S717" i="27" s="1"/>
  <c r="R705" i="27"/>
  <c r="R717" i="27" s="1"/>
  <c r="Q705" i="27"/>
  <c r="Q717" i="27" s="1"/>
  <c r="P705" i="27"/>
  <c r="P717" i="27" s="1"/>
  <c r="O705" i="27"/>
  <c r="O717" i="27" s="1"/>
  <c r="N705" i="27"/>
  <c r="N717" i="27" s="1"/>
  <c r="M705" i="27"/>
  <c r="M717" i="27" s="1"/>
  <c r="L705" i="27"/>
  <c r="L717" i="27" s="1"/>
  <c r="K705" i="27"/>
  <c r="K717" i="27" s="1"/>
  <c r="J705" i="27"/>
  <c r="J717" i="27" s="1"/>
  <c r="I705" i="27"/>
  <c r="I717" i="27" s="1"/>
  <c r="H705" i="27"/>
  <c r="H717" i="27" s="1"/>
  <c r="G705" i="27"/>
  <c r="G717" i="27" s="1"/>
  <c r="F705" i="27"/>
  <c r="F717" i="27" s="1"/>
  <c r="E705" i="27"/>
  <c r="E717" i="27" s="1"/>
  <c r="D705" i="27"/>
  <c r="D717" i="27" s="1"/>
  <c r="C717" i="27" s="1"/>
  <c r="A705" i="27"/>
  <c r="C704" i="27"/>
  <c r="A704" i="27"/>
  <c r="C703" i="27"/>
  <c r="A703" i="27"/>
  <c r="C702" i="27"/>
  <c r="A702" i="27"/>
  <c r="C701" i="27"/>
  <c r="A701" i="27"/>
  <c r="C700" i="27"/>
  <c r="A700" i="27"/>
  <c r="C699" i="27"/>
  <c r="A699" i="27"/>
  <c r="C698" i="27"/>
  <c r="A698" i="27"/>
  <c r="C697" i="27"/>
  <c r="A697" i="27"/>
  <c r="C696" i="27"/>
  <c r="A696" i="27"/>
  <c r="C695" i="27"/>
  <c r="A695" i="27"/>
  <c r="C694" i="27"/>
  <c r="A694" i="27"/>
  <c r="C693" i="27"/>
  <c r="A693" i="27"/>
  <c r="A692" i="27"/>
  <c r="A691" i="27"/>
  <c r="A690" i="27"/>
  <c r="A689" i="27"/>
  <c r="A688" i="27"/>
  <c r="A687" i="27"/>
  <c r="A686" i="27"/>
  <c r="A685" i="27"/>
  <c r="EE684" i="27"/>
  <c r="ED684" i="27"/>
  <c r="EC684" i="27"/>
  <c r="EB684" i="27"/>
  <c r="EA684" i="27"/>
  <c r="DZ684" i="27"/>
  <c r="DY684" i="27"/>
  <c r="DX684" i="27"/>
  <c r="DW684" i="27"/>
  <c r="DV684" i="27"/>
  <c r="DU684" i="27"/>
  <c r="DT684" i="27"/>
  <c r="DS684" i="27"/>
  <c r="DR684" i="27"/>
  <c r="DQ684" i="27"/>
  <c r="DP684" i="27"/>
  <c r="DO684" i="27"/>
  <c r="DN684" i="27"/>
  <c r="DM684" i="27"/>
  <c r="DL684" i="27"/>
  <c r="DK684" i="27"/>
  <c r="DJ684" i="27"/>
  <c r="DI684" i="27"/>
  <c r="DH684" i="27"/>
  <c r="DG684" i="27"/>
  <c r="DF684" i="27"/>
  <c r="DE684" i="27"/>
  <c r="DD684" i="27"/>
  <c r="DC684" i="27"/>
  <c r="DB684" i="27"/>
  <c r="DA684" i="27"/>
  <c r="CZ684" i="27"/>
  <c r="CY684" i="27"/>
  <c r="CX684" i="27"/>
  <c r="CW684" i="27"/>
  <c r="CV684" i="27"/>
  <c r="CU684" i="27"/>
  <c r="CT684" i="27"/>
  <c r="CS684" i="27"/>
  <c r="CR684" i="27"/>
  <c r="CQ684" i="27"/>
  <c r="CP684" i="27"/>
  <c r="CO684" i="27"/>
  <c r="CN684" i="27"/>
  <c r="CM684" i="27"/>
  <c r="CL684" i="27"/>
  <c r="CK684" i="27"/>
  <c r="CJ684" i="27"/>
  <c r="CI684" i="27"/>
  <c r="CH684" i="27"/>
  <c r="CG684" i="27"/>
  <c r="CF684" i="27"/>
  <c r="CE684" i="27"/>
  <c r="CD684" i="27"/>
  <c r="CC684" i="27"/>
  <c r="CB684" i="27"/>
  <c r="CA684" i="27"/>
  <c r="BZ684" i="27"/>
  <c r="BY684" i="27"/>
  <c r="BX684" i="27"/>
  <c r="BW684" i="27"/>
  <c r="BV684" i="27"/>
  <c r="BU684" i="27"/>
  <c r="BT684" i="27"/>
  <c r="BS684" i="27"/>
  <c r="BR684" i="27"/>
  <c r="BQ684" i="27"/>
  <c r="BP684" i="27"/>
  <c r="BO684" i="27"/>
  <c r="BN684" i="27"/>
  <c r="BM684" i="27"/>
  <c r="BL684" i="27"/>
  <c r="BK684" i="27"/>
  <c r="BJ684" i="27"/>
  <c r="BI684" i="27"/>
  <c r="BH684" i="27"/>
  <c r="BG684" i="27"/>
  <c r="BF684" i="27"/>
  <c r="BE684" i="27"/>
  <c r="BD684" i="27"/>
  <c r="BC684" i="27"/>
  <c r="BB684" i="27"/>
  <c r="A684" i="27"/>
  <c r="EE683" i="27"/>
  <c r="ED683" i="27"/>
  <c r="EC683" i="27"/>
  <c r="EB683" i="27"/>
  <c r="EA683" i="27"/>
  <c r="DZ683" i="27"/>
  <c r="DY683" i="27"/>
  <c r="DX683" i="27"/>
  <c r="DW683" i="27"/>
  <c r="DV683" i="27"/>
  <c r="DU683" i="27"/>
  <c r="DT683" i="27"/>
  <c r="DS683" i="27"/>
  <c r="DR683" i="27"/>
  <c r="DQ683" i="27"/>
  <c r="DP683" i="27"/>
  <c r="DO683" i="27"/>
  <c r="DN683" i="27"/>
  <c r="DM683" i="27"/>
  <c r="DL683" i="27"/>
  <c r="DK683" i="27"/>
  <c r="DJ683" i="27"/>
  <c r="DI683" i="27"/>
  <c r="DH683" i="27"/>
  <c r="DG683" i="27"/>
  <c r="DF683" i="27"/>
  <c r="DE683" i="27"/>
  <c r="DD683" i="27"/>
  <c r="DC683" i="27"/>
  <c r="DB683" i="27"/>
  <c r="DA683" i="27"/>
  <c r="CZ683" i="27"/>
  <c r="CY683" i="27"/>
  <c r="CX683" i="27"/>
  <c r="CW683" i="27"/>
  <c r="CV683" i="27"/>
  <c r="CU683" i="27"/>
  <c r="CT683" i="27"/>
  <c r="CS683" i="27"/>
  <c r="CR683" i="27"/>
  <c r="CQ683" i="27"/>
  <c r="CP683" i="27"/>
  <c r="CO683" i="27"/>
  <c r="CN683" i="27"/>
  <c r="CM683" i="27"/>
  <c r="CL683" i="27"/>
  <c r="CK683" i="27"/>
  <c r="CJ683" i="27"/>
  <c r="CI683" i="27"/>
  <c r="CH683" i="27"/>
  <c r="CG683" i="27"/>
  <c r="CF683" i="27"/>
  <c r="CE683" i="27"/>
  <c r="CD683" i="27"/>
  <c r="CC683" i="27"/>
  <c r="CB683" i="27"/>
  <c r="CA683" i="27"/>
  <c r="BZ683" i="27"/>
  <c r="BY683" i="27"/>
  <c r="BX683" i="27"/>
  <c r="BW683" i="27"/>
  <c r="BV683" i="27"/>
  <c r="BU683" i="27"/>
  <c r="BT683" i="27"/>
  <c r="BS683" i="27"/>
  <c r="BR683" i="27"/>
  <c r="BQ683" i="27"/>
  <c r="BP683" i="27"/>
  <c r="BO683" i="27"/>
  <c r="BN683" i="27"/>
  <c r="BM683" i="27"/>
  <c r="BL683" i="27"/>
  <c r="BK683" i="27"/>
  <c r="BJ683" i="27"/>
  <c r="BI683" i="27"/>
  <c r="BH683" i="27"/>
  <c r="BG683" i="27"/>
  <c r="BF683" i="27"/>
  <c r="BE683" i="27"/>
  <c r="BD683" i="27"/>
  <c r="BC683" i="27"/>
  <c r="BB683" i="27"/>
  <c r="BA683" i="27"/>
  <c r="AZ683" i="27"/>
  <c r="AY683" i="27"/>
  <c r="AX683" i="27"/>
  <c r="AW683" i="27"/>
  <c r="AV683" i="27"/>
  <c r="AU683" i="27"/>
  <c r="AT683" i="27"/>
  <c r="AS683" i="27"/>
  <c r="AR683" i="27"/>
  <c r="AQ683" i="27"/>
  <c r="AP683" i="27"/>
  <c r="AO683" i="27"/>
  <c r="AN683" i="27"/>
  <c r="AM683" i="27"/>
  <c r="AL683" i="27"/>
  <c r="AK683" i="27"/>
  <c r="AJ683" i="27"/>
  <c r="AI683" i="27"/>
  <c r="AH683" i="27"/>
  <c r="AG683" i="27"/>
  <c r="AF683" i="27"/>
  <c r="AE683" i="27"/>
  <c r="AD683" i="27"/>
  <c r="AC683" i="27"/>
  <c r="AB683" i="27"/>
  <c r="AA683" i="27"/>
  <c r="Z683" i="27"/>
  <c r="Y683" i="27"/>
  <c r="X683" i="27"/>
  <c r="W683" i="27"/>
  <c r="V683" i="27"/>
  <c r="U683" i="27"/>
  <c r="T683" i="27"/>
  <c r="S683" i="27"/>
  <c r="R683" i="27"/>
  <c r="Q683" i="27"/>
  <c r="P683" i="27"/>
  <c r="O683" i="27"/>
  <c r="N683" i="27"/>
  <c r="M683" i="27"/>
  <c r="L683" i="27"/>
  <c r="K683" i="27"/>
  <c r="J683" i="27"/>
  <c r="I683" i="27"/>
  <c r="H683" i="27"/>
  <c r="G683" i="27"/>
  <c r="F683" i="27"/>
  <c r="E683" i="27"/>
  <c r="D683" i="27"/>
  <c r="C683" i="27"/>
  <c r="A683" i="27"/>
  <c r="EE682" i="27"/>
  <c r="ED682" i="27"/>
  <c r="EC682" i="27"/>
  <c r="EB682" i="27"/>
  <c r="EA682" i="27"/>
  <c r="DZ682" i="27"/>
  <c r="DY682" i="27"/>
  <c r="DX682" i="27"/>
  <c r="DW682" i="27"/>
  <c r="DV682" i="27"/>
  <c r="DU682" i="27"/>
  <c r="DT682" i="27"/>
  <c r="DS682" i="27"/>
  <c r="DR682" i="27"/>
  <c r="DQ682" i="27"/>
  <c r="DP682" i="27"/>
  <c r="DO682" i="27"/>
  <c r="DN682" i="27"/>
  <c r="DM682" i="27"/>
  <c r="DL682" i="27"/>
  <c r="DK682" i="27"/>
  <c r="DJ682" i="27"/>
  <c r="DI682" i="27"/>
  <c r="DH682" i="27"/>
  <c r="DG682" i="27"/>
  <c r="DF682" i="27"/>
  <c r="DE682" i="27"/>
  <c r="DD682" i="27"/>
  <c r="DC682" i="27"/>
  <c r="DB682" i="27"/>
  <c r="DA682" i="27"/>
  <c r="CZ682" i="27"/>
  <c r="CY682" i="27"/>
  <c r="CX682" i="27"/>
  <c r="CW682" i="27"/>
  <c r="CV682" i="27"/>
  <c r="CU682" i="27"/>
  <c r="CT682" i="27"/>
  <c r="CS682" i="27"/>
  <c r="CR682" i="27"/>
  <c r="CQ682" i="27"/>
  <c r="CP682" i="27"/>
  <c r="CO682" i="27"/>
  <c r="CN682" i="27"/>
  <c r="CM682" i="27"/>
  <c r="CL682" i="27"/>
  <c r="CK682" i="27"/>
  <c r="CJ682" i="27"/>
  <c r="CI682" i="27"/>
  <c r="CH682" i="27"/>
  <c r="CG682" i="27"/>
  <c r="CF682" i="27"/>
  <c r="CE682" i="27"/>
  <c r="CD682" i="27"/>
  <c r="CC682" i="27"/>
  <c r="CB682" i="27"/>
  <c r="CA682" i="27"/>
  <c r="BZ682" i="27"/>
  <c r="BY682" i="27"/>
  <c r="BX682" i="27"/>
  <c r="BW682" i="27"/>
  <c r="BV682" i="27"/>
  <c r="BU682" i="27"/>
  <c r="BT682" i="27"/>
  <c r="BS682" i="27"/>
  <c r="BR682" i="27"/>
  <c r="BQ682" i="27"/>
  <c r="BP682" i="27"/>
  <c r="BO682" i="27"/>
  <c r="BN682" i="27"/>
  <c r="BM682" i="27"/>
  <c r="BL682" i="27"/>
  <c r="BK682" i="27"/>
  <c r="BJ682" i="27"/>
  <c r="BI682" i="27"/>
  <c r="BH682" i="27"/>
  <c r="BG682" i="27"/>
  <c r="BF682" i="27"/>
  <c r="BE682" i="27"/>
  <c r="BD682" i="27"/>
  <c r="BC682" i="27"/>
  <c r="BB682" i="27"/>
  <c r="BA682" i="27"/>
  <c r="AZ682" i="27"/>
  <c r="AY682" i="27"/>
  <c r="AX682" i="27"/>
  <c r="AW682" i="27"/>
  <c r="AV682" i="27"/>
  <c r="AU682" i="27"/>
  <c r="AT682" i="27"/>
  <c r="AS682" i="27"/>
  <c r="AR682" i="27"/>
  <c r="AQ682" i="27"/>
  <c r="AP682" i="27"/>
  <c r="AO682" i="27"/>
  <c r="AN682" i="27"/>
  <c r="AM682" i="27"/>
  <c r="AL682" i="27"/>
  <c r="AK682" i="27"/>
  <c r="AJ682" i="27"/>
  <c r="AI682" i="27"/>
  <c r="AH682" i="27"/>
  <c r="AG682" i="27"/>
  <c r="AF682" i="27"/>
  <c r="AE682" i="27"/>
  <c r="AD682" i="27"/>
  <c r="AC682" i="27"/>
  <c r="AB682" i="27"/>
  <c r="AA682" i="27"/>
  <c r="Z682" i="27"/>
  <c r="Y682" i="27"/>
  <c r="X682" i="27"/>
  <c r="W682" i="27"/>
  <c r="V682" i="27"/>
  <c r="U682" i="27"/>
  <c r="T682" i="27"/>
  <c r="S682" i="27"/>
  <c r="R682" i="27"/>
  <c r="Q682" i="27"/>
  <c r="P682" i="27"/>
  <c r="O682" i="27"/>
  <c r="N682" i="27"/>
  <c r="M682" i="27"/>
  <c r="L682" i="27"/>
  <c r="K682" i="27"/>
  <c r="J682" i="27"/>
  <c r="I682" i="27"/>
  <c r="H682" i="27"/>
  <c r="G682" i="27"/>
  <c r="F682" i="27"/>
  <c r="E682" i="27"/>
  <c r="D682" i="27"/>
  <c r="C682" i="27" s="1"/>
  <c r="A682" i="27"/>
  <c r="EE681" i="27"/>
  <c r="ED681" i="27"/>
  <c r="EC681" i="27"/>
  <c r="EB681" i="27"/>
  <c r="EA681" i="27"/>
  <c r="DZ681" i="27"/>
  <c r="DY681" i="27"/>
  <c r="DX681" i="27"/>
  <c r="DW681" i="27"/>
  <c r="DV681" i="27"/>
  <c r="DU681" i="27"/>
  <c r="DT681" i="27"/>
  <c r="DS681" i="27"/>
  <c r="DR681" i="27"/>
  <c r="DQ681" i="27"/>
  <c r="DP681" i="27"/>
  <c r="DO681" i="27"/>
  <c r="DN681" i="27"/>
  <c r="DM681" i="27"/>
  <c r="DL681" i="27"/>
  <c r="DK681" i="27"/>
  <c r="DJ681" i="27"/>
  <c r="DI681" i="27"/>
  <c r="DH681" i="27"/>
  <c r="DG681" i="27"/>
  <c r="DF681" i="27"/>
  <c r="DE681" i="27"/>
  <c r="DD681" i="27"/>
  <c r="DC681" i="27"/>
  <c r="DB681" i="27"/>
  <c r="DA681" i="27"/>
  <c r="CZ681" i="27"/>
  <c r="CY681" i="27"/>
  <c r="CX681" i="27"/>
  <c r="CW681" i="27"/>
  <c r="CV681" i="27"/>
  <c r="CU681" i="27"/>
  <c r="CT681" i="27"/>
  <c r="CS681" i="27"/>
  <c r="CR681" i="27"/>
  <c r="CQ681" i="27"/>
  <c r="CP681" i="27"/>
  <c r="CO681" i="27"/>
  <c r="CN681" i="27"/>
  <c r="CM681" i="27"/>
  <c r="CL681" i="27"/>
  <c r="CK681" i="27"/>
  <c r="CJ681" i="27"/>
  <c r="CI681" i="27"/>
  <c r="CH681" i="27"/>
  <c r="CG681" i="27"/>
  <c r="CF681" i="27"/>
  <c r="CE681" i="27"/>
  <c r="CD681" i="27"/>
  <c r="CC681" i="27"/>
  <c r="CB681" i="27"/>
  <c r="CA681" i="27"/>
  <c r="BZ681" i="27"/>
  <c r="BY681" i="27"/>
  <c r="BX681" i="27"/>
  <c r="BW681" i="27"/>
  <c r="BV681" i="27"/>
  <c r="BU681" i="27"/>
  <c r="BT681" i="27"/>
  <c r="BS681" i="27"/>
  <c r="BR681" i="27"/>
  <c r="BQ681" i="27"/>
  <c r="BP681" i="27"/>
  <c r="BO681" i="27"/>
  <c r="BN681" i="27"/>
  <c r="BM681" i="27"/>
  <c r="BL681" i="27"/>
  <c r="BK681" i="27"/>
  <c r="BJ681" i="27"/>
  <c r="BI681" i="27"/>
  <c r="BH681" i="27"/>
  <c r="BG681" i="27"/>
  <c r="BF681" i="27"/>
  <c r="BE681" i="27"/>
  <c r="BD681" i="27"/>
  <c r="BC681" i="27"/>
  <c r="BB681" i="27"/>
  <c r="BA681" i="27"/>
  <c r="AZ681" i="27"/>
  <c r="AY681" i="27"/>
  <c r="AX681" i="27"/>
  <c r="AW681" i="27"/>
  <c r="AV681" i="27"/>
  <c r="AU681" i="27"/>
  <c r="AT681" i="27"/>
  <c r="AS681" i="27"/>
  <c r="AR681" i="27"/>
  <c r="AQ681" i="27"/>
  <c r="AP681" i="27"/>
  <c r="AO681" i="27"/>
  <c r="AN681" i="27"/>
  <c r="AM681" i="27"/>
  <c r="AL681" i="27"/>
  <c r="AK681" i="27"/>
  <c r="AJ681" i="27"/>
  <c r="AI681" i="27"/>
  <c r="AH681" i="27"/>
  <c r="AG681" i="27"/>
  <c r="AF681" i="27"/>
  <c r="AE681" i="27"/>
  <c r="AD681" i="27"/>
  <c r="AC681" i="27"/>
  <c r="AB681" i="27"/>
  <c r="AA681" i="27"/>
  <c r="Z681" i="27"/>
  <c r="Y681" i="27"/>
  <c r="X681" i="27"/>
  <c r="W681" i="27"/>
  <c r="V681" i="27"/>
  <c r="U681" i="27"/>
  <c r="T681" i="27"/>
  <c r="S681" i="27"/>
  <c r="R681" i="27"/>
  <c r="Q681" i="27"/>
  <c r="P681" i="27"/>
  <c r="O681" i="27"/>
  <c r="N681" i="27"/>
  <c r="M681" i="27"/>
  <c r="L681" i="27"/>
  <c r="K681" i="27"/>
  <c r="J681" i="27"/>
  <c r="I681" i="27"/>
  <c r="H681" i="27"/>
  <c r="G681" i="27"/>
  <c r="F681" i="27"/>
  <c r="E681" i="27"/>
  <c r="D681" i="27"/>
  <c r="C681" i="27"/>
  <c r="A681" i="27"/>
  <c r="EE680" i="27"/>
  <c r="ED680" i="27"/>
  <c r="EC680" i="27"/>
  <c r="EB680" i="27"/>
  <c r="EA680" i="27"/>
  <c r="DZ680" i="27"/>
  <c r="DY680" i="27"/>
  <c r="DX680" i="27"/>
  <c r="DW680" i="27"/>
  <c r="DV680" i="27"/>
  <c r="DU680" i="27"/>
  <c r="DT680" i="27"/>
  <c r="DS680" i="27"/>
  <c r="DR680" i="27"/>
  <c r="DQ680" i="27"/>
  <c r="DP680" i="27"/>
  <c r="DO680" i="27"/>
  <c r="DN680" i="27"/>
  <c r="DM680" i="27"/>
  <c r="DL680" i="27"/>
  <c r="DK680" i="27"/>
  <c r="DJ680" i="27"/>
  <c r="DI680" i="27"/>
  <c r="DH680" i="27"/>
  <c r="DG680" i="27"/>
  <c r="DF680" i="27"/>
  <c r="DE680" i="27"/>
  <c r="DD680" i="27"/>
  <c r="DC680" i="27"/>
  <c r="DB680" i="27"/>
  <c r="DA680" i="27"/>
  <c r="CZ680" i="27"/>
  <c r="CY680" i="27"/>
  <c r="CX680" i="27"/>
  <c r="CW680" i="27"/>
  <c r="CV680" i="27"/>
  <c r="CU680" i="27"/>
  <c r="CT680" i="27"/>
  <c r="CS680" i="27"/>
  <c r="CR680" i="27"/>
  <c r="CQ680" i="27"/>
  <c r="CP680" i="27"/>
  <c r="CO680" i="27"/>
  <c r="CN680" i="27"/>
  <c r="CM680" i="27"/>
  <c r="CL680" i="27"/>
  <c r="CK680" i="27"/>
  <c r="CJ680" i="27"/>
  <c r="CI680" i="27"/>
  <c r="CH680" i="27"/>
  <c r="CG680" i="27"/>
  <c r="CF680" i="27"/>
  <c r="CE680" i="27"/>
  <c r="CD680" i="27"/>
  <c r="CC680" i="27"/>
  <c r="CB680" i="27"/>
  <c r="CA680" i="27"/>
  <c r="BZ680" i="27"/>
  <c r="BY680" i="27"/>
  <c r="BX680" i="27"/>
  <c r="BW680" i="27"/>
  <c r="BV680" i="27"/>
  <c r="BU680" i="27"/>
  <c r="BT680" i="27"/>
  <c r="BS680" i="27"/>
  <c r="BR680" i="27"/>
  <c r="BQ680" i="27"/>
  <c r="BP680" i="27"/>
  <c r="BO680" i="27"/>
  <c r="BN680" i="27"/>
  <c r="BM680" i="27"/>
  <c r="BL680" i="27"/>
  <c r="BK680" i="27"/>
  <c r="BJ680" i="27"/>
  <c r="BI680" i="27"/>
  <c r="BH680" i="27"/>
  <c r="BG680" i="27"/>
  <c r="BF680" i="27"/>
  <c r="BE680" i="27"/>
  <c r="BD680" i="27"/>
  <c r="BC680" i="27"/>
  <c r="BB680" i="27"/>
  <c r="BA680" i="27"/>
  <c r="AZ680" i="27"/>
  <c r="AY680" i="27"/>
  <c r="AX680" i="27"/>
  <c r="AW680" i="27"/>
  <c r="AV680" i="27"/>
  <c r="AU680" i="27"/>
  <c r="AT680" i="27"/>
  <c r="AS680" i="27"/>
  <c r="AR680" i="27"/>
  <c r="AQ680" i="27"/>
  <c r="AP680" i="27"/>
  <c r="AO680" i="27"/>
  <c r="AN680" i="27"/>
  <c r="AM680" i="27"/>
  <c r="AL680" i="27"/>
  <c r="AK680" i="27"/>
  <c r="AJ680" i="27"/>
  <c r="AI680" i="27"/>
  <c r="AH680" i="27"/>
  <c r="AG680" i="27"/>
  <c r="AF680" i="27"/>
  <c r="AE680" i="27"/>
  <c r="AD680" i="27"/>
  <c r="AC680" i="27"/>
  <c r="AB680" i="27"/>
  <c r="AA680" i="27"/>
  <c r="Z680" i="27"/>
  <c r="Y680" i="27"/>
  <c r="X680" i="27"/>
  <c r="W680" i="27"/>
  <c r="V680" i="27"/>
  <c r="U680" i="27"/>
  <c r="T680" i="27"/>
  <c r="S680" i="27"/>
  <c r="R680" i="27"/>
  <c r="Q680" i="27"/>
  <c r="P680" i="27"/>
  <c r="O680" i="27"/>
  <c r="N680" i="27"/>
  <c r="M680" i="27"/>
  <c r="L680" i="27"/>
  <c r="K680" i="27"/>
  <c r="J680" i="27"/>
  <c r="I680" i="27"/>
  <c r="H680" i="27"/>
  <c r="G680" i="27"/>
  <c r="F680" i="27"/>
  <c r="E680" i="27"/>
  <c r="D680" i="27"/>
  <c r="C680" i="27" s="1"/>
  <c r="A680" i="27"/>
  <c r="EE679" i="27"/>
  <c r="ED679" i="27"/>
  <c r="EC679" i="27"/>
  <c r="EB679" i="27"/>
  <c r="EA679" i="27"/>
  <c r="DZ679" i="27"/>
  <c r="DY679" i="27"/>
  <c r="DX679" i="27"/>
  <c r="DW679" i="27"/>
  <c r="DV679" i="27"/>
  <c r="DU679" i="27"/>
  <c r="DT679" i="27"/>
  <c r="DS679" i="27"/>
  <c r="DR679" i="27"/>
  <c r="DQ679" i="27"/>
  <c r="DP679" i="27"/>
  <c r="DO679" i="27"/>
  <c r="DN679" i="27"/>
  <c r="DM679" i="27"/>
  <c r="DL679" i="27"/>
  <c r="DK679" i="27"/>
  <c r="DJ679" i="27"/>
  <c r="DI679" i="27"/>
  <c r="DH679" i="27"/>
  <c r="DG679" i="27"/>
  <c r="DF679" i="27"/>
  <c r="DE679" i="27"/>
  <c r="DD679" i="27"/>
  <c r="DC679" i="27"/>
  <c r="DB679" i="27"/>
  <c r="DA679" i="27"/>
  <c r="CZ679" i="27"/>
  <c r="CY679" i="27"/>
  <c r="CX679" i="27"/>
  <c r="CW679" i="27"/>
  <c r="CV679" i="27"/>
  <c r="CU679" i="27"/>
  <c r="CT679" i="27"/>
  <c r="CS679" i="27"/>
  <c r="CR679" i="27"/>
  <c r="CQ679" i="27"/>
  <c r="CP679" i="27"/>
  <c r="CO679" i="27"/>
  <c r="CN679" i="27"/>
  <c r="CM679" i="27"/>
  <c r="CL679" i="27"/>
  <c r="CK679" i="27"/>
  <c r="CJ679" i="27"/>
  <c r="CI679" i="27"/>
  <c r="CH679" i="27"/>
  <c r="CG679" i="27"/>
  <c r="CF679" i="27"/>
  <c r="CE679" i="27"/>
  <c r="CD679" i="27"/>
  <c r="CC679" i="27"/>
  <c r="CB679" i="27"/>
  <c r="CA679" i="27"/>
  <c r="BZ679" i="27"/>
  <c r="BY679" i="27"/>
  <c r="BX679" i="27"/>
  <c r="BW679" i="27"/>
  <c r="BV679" i="27"/>
  <c r="BU679" i="27"/>
  <c r="BT679" i="27"/>
  <c r="BS679" i="27"/>
  <c r="BR679" i="27"/>
  <c r="BQ679" i="27"/>
  <c r="BP679" i="27"/>
  <c r="BO679" i="27"/>
  <c r="BN679" i="27"/>
  <c r="BM679" i="27"/>
  <c r="BL679" i="27"/>
  <c r="BK679" i="27"/>
  <c r="BJ679" i="27"/>
  <c r="BI679" i="27"/>
  <c r="BH679" i="27"/>
  <c r="BG679" i="27"/>
  <c r="BF679" i="27"/>
  <c r="BE679" i="27"/>
  <c r="BD679" i="27"/>
  <c r="BC679" i="27"/>
  <c r="BB679" i="27"/>
  <c r="BA679" i="27"/>
  <c r="AZ679" i="27"/>
  <c r="AY679" i="27"/>
  <c r="AX679" i="27"/>
  <c r="AW679" i="27"/>
  <c r="AV679" i="27"/>
  <c r="AU679" i="27"/>
  <c r="AT679" i="27"/>
  <c r="AS679" i="27"/>
  <c r="AR679" i="27"/>
  <c r="AQ679" i="27"/>
  <c r="AP679" i="27"/>
  <c r="AO679" i="27"/>
  <c r="AN679" i="27"/>
  <c r="AM679" i="27"/>
  <c r="AL679" i="27"/>
  <c r="AK679" i="27"/>
  <c r="AJ679" i="27"/>
  <c r="AI679" i="27"/>
  <c r="AH679" i="27"/>
  <c r="AG679" i="27"/>
  <c r="AF679" i="27"/>
  <c r="AE679" i="27"/>
  <c r="AD679" i="27"/>
  <c r="AC679" i="27"/>
  <c r="AB679" i="27"/>
  <c r="AA679" i="27"/>
  <c r="Z679" i="27"/>
  <c r="Y679" i="27"/>
  <c r="X679" i="27"/>
  <c r="W679" i="27"/>
  <c r="V679" i="27"/>
  <c r="U679" i="27"/>
  <c r="T679" i="27"/>
  <c r="S679" i="27"/>
  <c r="R679" i="27"/>
  <c r="Q679" i="27"/>
  <c r="P679" i="27"/>
  <c r="O679" i="27"/>
  <c r="N679" i="27"/>
  <c r="M679" i="27"/>
  <c r="L679" i="27"/>
  <c r="K679" i="27"/>
  <c r="J679" i="27"/>
  <c r="I679" i="27"/>
  <c r="H679" i="27"/>
  <c r="G679" i="27"/>
  <c r="F679" i="27"/>
  <c r="E679" i="27"/>
  <c r="D679" i="27"/>
  <c r="C679" i="27"/>
  <c r="A679" i="27"/>
  <c r="EE678" i="27"/>
  <c r="ED678" i="27"/>
  <c r="EC678" i="27"/>
  <c r="EB678" i="27"/>
  <c r="EA678" i="27"/>
  <c r="DZ678" i="27"/>
  <c r="DY678" i="27"/>
  <c r="DX678" i="27"/>
  <c r="DW678" i="27"/>
  <c r="DV678" i="27"/>
  <c r="DU678" i="27"/>
  <c r="DT678" i="27"/>
  <c r="DS678" i="27"/>
  <c r="DR678" i="27"/>
  <c r="DQ678" i="27"/>
  <c r="DP678" i="27"/>
  <c r="DO678" i="27"/>
  <c r="DN678" i="27"/>
  <c r="DM678" i="27"/>
  <c r="DL678" i="27"/>
  <c r="DK678" i="27"/>
  <c r="DJ678" i="27"/>
  <c r="DI678" i="27"/>
  <c r="DH678" i="27"/>
  <c r="DG678" i="27"/>
  <c r="DF678" i="27"/>
  <c r="DE678" i="27"/>
  <c r="DD678" i="27"/>
  <c r="DC678" i="27"/>
  <c r="DB678" i="27"/>
  <c r="DA678" i="27"/>
  <c r="CZ678" i="27"/>
  <c r="CY678" i="27"/>
  <c r="CX678" i="27"/>
  <c r="CW678" i="27"/>
  <c r="CV678" i="27"/>
  <c r="CU678" i="27"/>
  <c r="CT678" i="27"/>
  <c r="CS678" i="27"/>
  <c r="CR678" i="27"/>
  <c r="CQ678" i="27"/>
  <c r="CP678" i="27"/>
  <c r="CO678" i="27"/>
  <c r="CN678" i="27"/>
  <c r="CM678" i="27"/>
  <c r="CL678" i="27"/>
  <c r="CK678" i="27"/>
  <c r="CJ678" i="27"/>
  <c r="CI678" i="27"/>
  <c r="CH678" i="27"/>
  <c r="CG678" i="27"/>
  <c r="CF678" i="27"/>
  <c r="CE678" i="27"/>
  <c r="CD678" i="27"/>
  <c r="CC678" i="27"/>
  <c r="CB678" i="27"/>
  <c r="CA678" i="27"/>
  <c r="BZ678" i="27"/>
  <c r="BY678" i="27"/>
  <c r="BX678" i="27"/>
  <c r="BW678" i="27"/>
  <c r="BV678" i="27"/>
  <c r="BU678" i="27"/>
  <c r="BT678" i="27"/>
  <c r="BS678" i="27"/>
  <c r="BR678" i="27"/>
  <c r="BQ678" i="27"/>
  <c r="BP678" i="27"/>
  <c r="BO678" i="27"/>
  <c r="BN678" i="27"/>
  <c r="BM678" i="27"/>
  <c r="BL678" i="27"/>
  <c r="BK678" i="27"/>
  <c r="BJ678" i="27"/>
  <c r="BI678" i="27"/>
  <c r="BH678" i="27"/>
  <c r="BG678" i="27"/>
  <c r="BF678" i="27"/>
  <c r="BE678" i="27"/>
  <c r="BD678" i="27"/>
  <c r="BC678" i="27"/>
  <c r="BB678" i="27"/>
  <c r="BA678" i="27"/>
  <c r="AZ678" i="27"/>
  <c r="AY678" i="27"/>
  <c r="AX678" i="27"/>
  <c r="AW678" i="27"/>
  <c r="AV678" i="27"/>
  <c r="AU678" i="27"/>
  <c r="AT678" i="27"/>
  <c r="AS678" i="27"/>
  <c r="AR678" i="27"/>
  <c r="AQ678" i="27"/>
  <c r="AP678" i="27"/>
  <c r="AO678" i="27"/>
  <c r="AN678" i="27"/>
  <c r="AM678" i="27"/>
  <c r="AL678" i="27"/>
  <c r="AK678" i="27"/>
  <c r="AJ678" i="27"/>
  <c r="AI678" i="27"/>
  <c r="AH678" i="27"/>
  <c r="AG678" i="27"/>
  <c r="AF678" i="27"/>
  <c r="AE678" i="27"/>
  <c r="AD678" i="27"/>
  <c r="AC678" i="27"/>
  <c r="AB678" i="27"/>
  <c r="AA678" i="27"/>
  <c r="Z678" i="27"/>
  <c r="Y678" i="27"/>
  <c r="X678" i="27"/>
  <c r="W678" i="27"/>
  <c r="V678" i="27"/>
  <c r="U678" i="27"/>
  <c r="T678" i="27"/>
  <c r="S678" i="27"/>
  <c r="R678" i="27"/>
  <c r="Q678" i="27"/>
  <c r="P678" i="27"/>
  <c r="O678" i="27"/>
  <c r="N678" i="27"/>
  <c r="M678" i="27"/>
  <c r="L678" i="27"/>
  <c r="K678" i="27"/>
  <c r="J678" i="27"/>
  <c r="I678" i="27"/>
  <c r="H678" i="27"/>
  <c r="G678" i="27"/>
  <c r="F678" i="27"/>
  <c r="E678" i="27"/>
  <c r="D678" i="27"/>
  <c r="C678" i="27" s="1"/>
  <c r="A678" i="27"/>
  <c r="EE677" i="27"/>
  <c r="ED677" i="27"/>
  <c r="EC677" i="27"/>
  <c r="EB677" i="27"/>
  <c r="EA677" i="27"/>
  <c r="DZ677" i="27"/>
  <c r="DY677" i="27"/>
  <c r="DX677" i="27"/>
  <c r="DW677" i="27"/>
  <c r="DV677" i="27"/>
  <c r="DU677" i="27"/>
  <c r="DT677" i="27"/>
  <c r="DS677" i="27"/>
  <c r="DR677" i="27"/>
  <c r="DQ677" i="27"/>
  <c r="DP677" i="27"/>
  <c r="DO677" i="27"/>
  <c r="DN677" i="27"/>
  <c r="DM677" i="27"/>
  <c r="DL677" i="27"/>
  <c r="DK677" i="27"/>
  <c r="DJ677" i="27"/>
  <c r="DI677" i="27"/>
  <c r="DH677" i="27"/>
  <c r="DG677" i="27"/>
  <c r="DF677" i="27"/>
  <c r="DE677" i="27"/>
  <c r="DD677" i="27"/>
  <c r="DC677" i="27"/>
  <c r="DB677" i="27"/>
  <c r="DA677" i="27"/>
  <c r="CZ677" i="27"/>
  <c r="CY677" i="27"/>
  <c r="CX677" i="27"/>
  <c r="CW677" i="27"/>
  <c r="CV677" i="27"/>
  <c r="CU677" i="27"/>
  <c r="CT677" i="27"/>
  <c r="CS677" i="27"/>
  <c r="CR677" i="27"/>
  <c r="CQ677" i="27"/>
  <c r="CP677" i="27"/>
  <c r="CO677" i="27"/>
  <c r="CN677" i="27"/>
  <c r="CM677" i="27"/>
  <c r="CL677" i="27"/>
  <c r="CK677" i="27"/>
  <c r="CJ677" i="27"/>
  <c r="CI677" i="27"/>
  <c r="CH677" i="27"/>
  <c r="CG677" i="27"/>
  <c r="CF677" i="27"/>
  <c r="CE677" i="27"/>
  <c r="CD677" i="27"/>
  <c r="CC677" i="27"/>
  <c r="CB677" i="27"/>
  <c r="CA677" i="27"/>
  <c r="BZ677" i="27"/>
  <c r="BY677" i="27"/>
  <c r="BX677" i="27"/>
  <c r="BW677" i="27"/>
  <c r="BV677" i="27"/>
  <c r="BU677" i="27"/>
  <c r="BT677" i="27"/>
  <c r="BS677" i="27"/>
  <c r="BR677" i="27"/>
  <c r="BQ677" i="27"/>
  <c r="BP677" i="27"/>
  <c r="BO677" i="27"/>
  <c r="BN677" i="27"/>
  <c r="BM677" i="27"/>
  <c r="BL677" i="27"/>
  <c r="BK677" i="27"/>
  <c r="BJ677" i="27"/>
  <c r="BI677" i="27"/>
  <c r="BH677" i="27"/>
  <c r="BG677" i="27"/>
  <c r="BF677" i="27"/>
  <c r="BE677" i="27"/>
  <c r="BD677" i="27"/>
  <c r="BC677" i="27"/>
  <c r="BB677" i="27"/>
  <c r="BA677" i="27"/>
  <c r="AZ677" i="27"/>
  <c r="AY677" i="27"/>
  <c r="AX677" i="27"/>
  <c r="AW677" i="27"/>
  <c r="AV677" i="27"/>
  <c r="AU677" i="27"/>
  <c r="AT677" i="27"/>
  <c r="AS677" i="27"/>
  <c r="AR677" i="27"/>
  <c r="AQ677" i="27"/>
  <c r="AP677" i="27"/>
  <c r="AO677" i="27"/>
  <c r="AN677" i="27"/>
  <c r="AM677" i="27"/>
  <c r="AL677" i="27"/>
  <c r="AK677" i="27"/>
  <c r="AJ677" i="27"/>
  <c r="AI677" i="27"/>
  <c r="AH677" i="27"/>
  <c r="AG677" i="27"/>
  <c r="AF677" i="27"/>
  <c r="AE677" i="27"/>
  <c r="AD677" i="27"/>
  <c r="AC677" i="27"/>
  <c r="AB677" i="27"/>
  <c r="AA677" i="27"/>
  <c r="Z677" i="27"/>
  <c r="Y677" i="27"/>
  <c r="X677" i="27"/>
  <c r="W677" i="27"/>
  <c r="V677" i="27"/>
  <c r="U677" i="27"/>
  <c r="T677" i="27"/>
  <c r="S677" i="27"/>
  <c r="R677" i="27"/>
  <c r="Q677" i="27"/>
  <c r="P677" i="27"/>
  <c r="O677" i="27"/>
  <c r="N677" i="27"/>
  <c r="M677" i="27"/>
  <c r="L677" i="27"/>
  <c r="K677" i="27"/>
  <c r="J677" i="27"/>
  <c r="I677" i="27"/>
  <c r="H677" i="27"/>
  <c r="G677" i="27"/>
  <c r="F677" i="27"/>
  <c r="E677" i="27"/>
  <c r="D677" i="27"/>
  <c r="C677" i="27"/>
  <c r="A677" i="27"/>
  <c r="EE676" i="27"/>
  <c r="ED676" i="27"/>
  <c r="EC676" i="27"/>
  <c r="EB676" i="27"/>
  <c r="EA676" i="27"/>
  <c r="DZ676" i="27"/>
  <c r="DY676" i="27"/>
  <c r="DX676" i="27"/>
  <c r="DW676" i="27"/>
  <c r="DV676" i="27"/>
  <c r="DU676" i="27"/>
  <c r="DT676" i="27"/>
  <c r="DS676" i="27"/>
  <c r="DR676" i="27"/>
  <c r="DQ676" i="27"/>
  <c r="DP676" i="27"/>
  <c r="DO676" i="27"/>
  <c r="DN676" i="27"/>
  <c r="DM676" i="27"/>
  <c r="DL676" i="27"/>
  <c r="DK676" i="27"/>
  <c r="DJ676" i="27"/>
  <c r="DI676" i="27"/>
  <c r="DH676" i="27"/>
  <c r="DG676" i="27"/>
  <c r="DF676" i="27"/>
  <c r="DE676" i="27"/>
  <c r="DD676" i="27"/>
  <c r="DC676" i="27"/>
  <c r="DB676" i="27"/>
  <c r="DA676" i="27"/>
  <c r="CZ676" i="27"/>
  <c r="CY676" i="27"/>
  <c r="CX676" i="27"/>
  <c r="CW676" i="27"/>
  <c r="CV676" i="27"/>
  <c r="CU676" i="27"/>
  <c r="CT676" i="27"/>
  <c r="CS676" i="27"/>
  <c r="CR676" i="27"/>
  <c r="CQ676" i="27"/>
  <c r="CP676" i="27"/>
  <c r="CO676" i="27"/>
  <c r="CN676" i="27"/>
  <c r="CM676" i="27"/>
  <c r="CL676" i="27"/>
  <c r="CK676" i="27"/>
  <c r="CJ676" i="27"/>
  <c r="CI676" i="27"/>
  <c r="CH676" i="27"/>
  <c r="CG676" i="27"/>
  <c r="CF676" i="27"/>
  <c r="CE676" i="27"/>
  <c r="CD676" i="27"/>
  <c r="CC676" i="27"/>
  <c r="CB676" i="27"/>
  <c r="CA676" i="27"/>
  <c r="BZ676" i="27"/>
  <c r="BY676" i="27"/>
  <c r="BX676" i="27"/>
  <c r="BW676" i="27"/>
  <c r="BV676" i="27"/>
  <c r="BU676" i="27"/>
  <c r="BT676" i="27"/>
  <c r="BS676" i="27"/>
  <c r="BR676" i="27"/>
  <c r="BQ676" i="27"/>
  <c r="BP676" i="27"/>
  <c r="BO676" i="27"/>
  <c r="BN676" i="27"/>
  <c r="BM676" i="27"/>
  <c r="BL676" i="27"/>
  <c r="BK676" i="27"/>
  <c r="BJ676" i="27"/>
  <c r="BI676" i="27"/>
  <c r="BH676" i="27"/>
  <c r="BG676" i="27"/>
  <c r="BF676" i="27"/>
  <c r="BE676" i="27"/>
  <c r="BD676" i="27"/>
  <c r="BC676" i="27"/>
  <c r="BB676" i="27"/>
  <c r="BA676" i="27"/>
  <c r="AZ676" i="27"/>
  <c r="AY676" i="27"/>
  <c r="AX676" i="27"/>
  <c r="AW676" i="27"/>
  <c r="AV676" i="27"/>
  <c r="AU676" i="27"/>
  <c r="AT676" i="27"/>
  <c r="AS676" i="27"/>
  <c r="AR676" i="27"/>
  <c r="AQ676" i="27"/>
  <c r="AP676" i="27"/>
  <c r="AO676" i="27"/>
  <c r="AN676" i="27"/>
  <c r="AM676" i="27"/>
  <c r="AL676" i="27"/>
  <c r="AK676" i="27"/>
  <c r="AJ676" i="27"/>
  <c r="AI676" i="27"/>
  <c r="AH676" i="27"/>
  <c r="AG676" i="27"/>
  <c r="AF676" i="27"/>
  <c r="AE676" i="27"/>
  <c r="AD676" i="27"/>
  <c r="AC676" i="27"/>
  <c r="AB676" i="27"/>
  <c r="AA676" i="27"/>
  <c r="Z676" i="27"/>
  <c r="Y676" i="27"/>
  <c r="X676" i="27"/>
  <c r="W676" i="27"/>
  <c r="V676" i="27"/>
  <c r="U676" i="27"/>
  <c r="T676" i="27"/>
  <c r="S676" i="27"/>
  <c r="R676" i="27"/>
  <c r="Q676" i="27"/>
  <c r="P676" i="27"/>
  <c r="O676" i="27"/>
  <c r="N676" i="27"/>
  <c r="M676" i="27"/>
  <c r="L676" i="27"/>
  <c r="K676" i="27"/>
  <c r="J676" i="27"/>
  <c r="I676" i="27"/>
  <c r="H676" i="27"/>
  <c r="G676" i="27"/>
  <c r="F676" i="27"/>
  <c r="E676" i="27"/>
  <c r="D676" i="27"/>
  <c r="C676" i="27" s="1"/>
  <c r="A676" i="27"/>
  <c r="EE675" i="27"/>
  <c r="ED675" i="27"/>
  <c r="EC675" i="27"/>
  <c r="EB675" i="27"/>
  <c r="EA675" i="27"/>
  <c r="DZ675" i="27"/>
  <c r="DY675" i="27"/>
  <c r="DX675" i="27"/>
  <c r="DW675" i="27"/>
  <c r="DV675" i="27"/>
  <c r="DU675" i="27"/>
  <c r="DT675" i="27"/>
  <c r="DS675" i="27"/>
  <c r="DR675" i="27"/>
  <c r="DQ675" i="27"/>
  <c r="DP675" i="27"/>
  <c r="DO675" i="27"/>
  <c r="DN675" i="27"/>
  <c r="DM675" i="27"/>
  <c r="DL675" i="27"/>
  <c r="DK675" i="27"/>
  <c r="DJ675" i="27"/>
  <c r="DI675" i="27"/>
  <c r="DH675" i="27"/>
  <c r="DG675" i="27"/>
  <c r="DF675" i="27"/>
  <c r="DE675" i="27"/>
  <c r="DD675" i="27"/>
  <c r="DC675" i="27"/>
  <c r="DB675" i="27"/>
  <c r="DA675" i="27"/>
  <c r="CZ675" i="27"/>
  <c r="CY675" i="27"/>
  <c r="CX675" i="27"/>
  <c r="CW675" i="27"/>
  <c r="CV675" i="27"/>
  <c r="CU675" i="27"/>
  <c r="CT675" i="27"/>
  <c r="CS675" i="27"/>
  <c r="CR675" i="27"/>
  <c r="CQ675" i="27"/>
  <c r="CP675" i="27"/>
  <c r="CO675" i="27"/>
  <c r="CN675" i="27"/>
  <c r="CM675" i="27"/>
  <c r="CL675" i="27"/>
  <c r="CK675" i="27"/>
  <c r="CJ675" i="27"/>
  <c r="CI675" i="27"/>
  <c r="CH675" i="27"/>
  <c r="CG675" i="27"/>
  <c r="CF675" i="27"/>
  <c r="CE675" i="27"/>
  <c r="CD675" i="27"/>
  <c r="CC675" i="27"/>
  <c r="CB675" i="27"/>
  <c r="CA675" i="27"/>
  <c r="BZ675" i="27"/>
  <c r="BY675" i="27"/>
  <c r="BX675" i="27"/>
  <c r="BW675" i="27"/>
  <c r="BV675" i="27"/>
  <c r="BU675" i="27"/>
  <c r="BT675" i="27"/>
  <c r="BS675" i="27"/>
  <c r="BR675" i="27"/>
  <c r="BQ675" i="27"/>
  <c r="BP675" i="27"/>
  <c r="BO675" i="27"/>
  <c r="BN675" i="27"/>
  <c r="BM675" i="27"/>
  <c r="BL675" i="27"/>
  <c r="BK675" i="27"/>
  <c r="BJ675" i="27"/>
  <c r="BI675" i="27"/>
  <c r="BH675" i="27"/>
  <c r="BG675" i="27"/>
  <c r="BF675" i="27"/>
  <c r="BE675" i="27"/>
  <c r="BD675" i="27"/>
  <c r="BC675" i="27"/>
  <c r="BB675" i="27"/>
  <c r="BA675" i="27"/>
  <c r="AZ675" i="27"/>
  <c r="AY675" i="27"/>
  <c r="AX675" i="27"/>
  <c r="AW675" i="27"/>
  <c r="AV675" i="27"/>
  <c r="AU675" i="27"/>
  <c r="AT675" i="27"/>
  <c r="AS675" i="27"/>
  <c r="AR675" i="27"/>
  <c r="AQ675" i="27"/>
  <c r="AP675" i="27"/>
  <c r="AO675" i="27"/>
  <c r="AN675" i="27"/>
  <c r="AM675" i="27"/>
  <c r="AL675" i="27"/>
  <c r="AK675" i="27"/>
  <c r="AJ675" i="27"/>
  <c r="AI675" i="27"/>
  <c r="AH675" i="27"/>
  <c r="AG675" i="27"/>
  <c r="AF675" i="27"/>
  <c r="AE675" i="27"/>
  <c r="AD675" i="27"/>
  <c r="AC675" i="27"/>
  <c r="AB675" i="27"/>
  <c r="AA675" i="27"/>
  <c r="Z675" i="27"/>
  <c r="Y675" i="27"/>
  <c r="X675" i="27"/>
  <c r="W675" i="27"/>
  <c r="V675" i="27"/>
  <c r="U675" i="27"/>
  <c r="T675" i="27"/>
  <c r="S675" i="27"/>
  <c r="R675" i="27"/>
  <c r="Q675" i="27"/>
  <c r="P675" i="27"/>
  <c r="O675" i="27"/>
  <c r="N675" i="27"/>
  <c r="M675" i="27"/>
  <c r="L675" i="27"/>
  <c r="K675" i="27"/>
  <c r="J675" i="27"/>
  <c r="I675" i="27"/>
  <c r="H675" i="27"/>
  <c r="G675" i="27"/>
  <c r="F675" i="27"/>
  <c r="E675" i="27"/>
  <c r="D675" i="27"/>
  <c r="C675" i="27"/>
  <c r="A675" i="27"/>
  <c r="EE674" i="27"/>
  <c r="ED674" i="27"/>
  <c r="EC674" i="27"/>
  <c r="EB674" i="27"/>
  <c r="EA674" i="27"/>
  <c r="DZ674" i="27"/>
  <c r="DY674" i="27"/>
  <c r="DX674" i="27"/>
  <c r="DW674" i="27"/>
  <c r="DV674" i="27"/>
  <c r="DU674" i="27"/>
  <c r="DT674" i="27"/>
  <c r="DS674" i="27"/>
  <c r="DR674" i="27"/>
  <c r="DQ674" i="27"/>
  <c r="DP674" i="27"/>
  <c r="DO674" i="27"/>
  <c r="DN674" i="27"/>
  <c r="DM674" i="27"/>
  <c r="DL674" i="27"/>
  <c r="DK674" i="27"/>
  <c r="DJ674" i="27"/>
  <c r="DI674" i="27"/>
  <c r="DH674" i="27"/>
  <c r="DG674" i="27"/>
  <c r="DF674" i="27"/>
  <c r="DE674" i="27"/>
  <c r="DD674" i="27"/>
  <c r="DC674" i="27"/>
  <c r="DB674" i="27"/>
  <c r="DA674" i="27"/>
  <c r="CZ674" i="27"/>
  <c r="CY674" i="27"/>
  <c r="CX674" i="27"/>
  <c r="CW674" i="27"/>
  <c r="CV674" i="27"/>
  <c r="CU674" i="27"/>
  <c r="CT674" i="27"/>
  <c r="CS674" i="27"/>
  <c r="CR674" i="27"/>
  <c r="CQ674" i="27"/>
  <c r="CP674" i="27"/>
  <c r="CO674" i="27"/>
  <c r="CN674" i="27"/>
  <c r="CM674" i="27"/>
  <c r="CL674" i="27"/>
  <c r="CK674" i="27"/>
  <c r="CJ674" i="27"/>
  <c r="CI674" i="27"/>
  <c r="CH674" i="27"/>
  <c r="CG674" i="27"/>
  <c r="CF674" i="27"/>
  <c r="CE674" i="27"/>
  <c r="CD674" i="27"/>
  <c r="CC674" i="27"/>
  <c r="CB674" i="27"/>
  <c r="CA674" i="27"/>
  <c r="BZ674" i="27"/>
  <c r="BY674" i="27"/>
  <c r="BX674" i="27"/>
  <c r="BW674" i="27"/>
  <c r="BV674" i="27"/>
  <c r="BU674" i="27"/>
  <c r="BT674" i="27"/>
  <c r="BS674" i="27"/>
  <c r="BR674" i="27"/>
  <c r="BQ674" i="27"/>
  <c r="BP674" i="27"/>
  <c r="BO674" i="27"/>
  <c r="BN674" i="27"/>
  <c r="BM674" i="27"/>
  <c r="BL674" i="27"/>
  <c r="BK674" i="27"/>
  <c r="BJ674" i="27"/>
  <c r="BI674" i="27"/>
  <c r="BH674" i="27"/>
  <c r="BG674" i="27"/>
  <c r="BF674" i="27"/>
  <c r="BE674" i="27"/>
  <c r="BD674" i="27"/>
  <c r="BC674" i="27"/>
  <c r="BB674" i="27"/>
  <c r="BA674" i="27"/>
  <c r="BA684" i="27" s="1"/>
  <c r="AZ674" i="27"/>
  <c r="AZ684" i="27" s="1"/>
  <c r="AY674" i="27"/>
  <c r="AY684" i="27" s="1"/>
  <c r="AX674" i="27"/>
  <c r="AX684" i="27" s="1"/>
  <c r="AW674" i="27"/>
  <c r="AW684" i="27" s="1"/>
  <c r="AV674" i="27"/>
  <c r="AV684" i="27" s="1"/>
  <c r="AU674" i="27"/>
  <c r="AU684" i="27" s="1"/>
  <c r="AT674" i="27"/>
  <c r="AT684" i="27" s="1"/>
  <c r="AS674" i="27"/>
  <c r="AS684" i="27" s="1"/>
  <c r="AR674" i="27"/>
  <c r="AR684" i="27" s="1"/>
  <c r="AQ674" i="27"/>
  <c r="AQ684" i="27" s="1"/>
  <c r="AP674" i="27"/>
  <c r="AP684" i="27" s="1"/>
  <c r="AO674" i="27"/>
  <c r="AO684" i="27" s="1"/>
  <c r="AN674" i="27"/>
  <c r="AN684" i="27" s="1"/>
  <c r="AM674" i="27"/>
  <c r="AM684" i="27" s="1"/>
  <c r="AL674" i="27"/>
  <c r="AL684" i="27" s="1"/>
  <c r="AK674" i="27"/>
  <c r="AK684" i="27" s="1"/>
  <c r="AJ674" i="27"/>
  <c r="AJ684" i="27" s="1"/>
  <c r="AI674" i="27"/>
  <c r="AI684" i="27" s="1"/>
  <c r="AH674" i="27"/>
  <c r="AH684" i="27" s="1"/>
  <c r="AG674" i="27"/>
  <c r="AG684" i="27" s="1"/>
  <c r="AF674" i="27"/>
  <c r="AF684" i="27" s="1"/>
  <c r="AE674" i="27"/>
  <c r="AE684" i="27" s="1"/>
  <c r="AD674" i="27"/>
  <c r="AD684" i="27" s="1"/>
  <c r="AC674" i="27"/>
  <c r="AC684" i="27" s="1"/>
  <c r="AB674" i="27"/>
  <c r="AB684" i="27" s="1"/>
  <c r="AA674" i="27"/>
  <c r="AA684" i="27" s="1"/>
  <c r="Z674" i="27"/>
  <c r="Z684" i="27" s="1"/>
  <c r="Y674" i="27"/>
  <c r="Y684" i="27" s="1"/>
  <c r="X674" i="27"/>
  <c r="X684" i="27" s="1"/>
  <c r="W674" i="27"/>
  <c r="W684" i="27" s="1"/>
  <c r="V674" i="27"/>
  <c r="V684" i="27" s="1"/>
  <c r="U674" i="27"/>
  <c r="U684" i="27" s="1"/>
  <c r="T674" i="27"/>
  <c r="T684" i="27" s="1"/>
  <c r="S674" i="27"/>
  <c r="S684" i="27" s="1"/>
  <c r="R674" i="27"/>
  <c r="R684" i="27" s="1"/>
  <c r="Q674" i="27"/>
  <c r="Q684" i="27" s="1"/>
  <c r="P674" i="27"/>
  <c r="P684" i="27" s="1"/>
  <c r="O674" i="27"/>
  <c r="O684" i="27" s="1"/>
  <c r="N674" i="27"/>
  <c r="N684" i="27" s="1"/>
  <c r="M674" i="27"/>
  <c r="M684" i="27" s="1"/>
  <c r="L674" i="27"/>
  <c r="L684" i="27" s="1"/>
  <c r="K674" i="27"/>
  <c r="K684" i="27" s="1"/>
  <c r="J674" i="27"/>
  <c r="J684" i="27" s="1"/>
  <c r="I674" i="27"/>
  <c r="I684" i="27" s="1"/>
  <c r="H674" i="27"/>
  <c r="H684" i="27" s="1"/>
  <c r="G674" i="27"/>
  <c r="G684" i="27" s="1"/>
  <c r="F674" i="27"/>
  <c r="F684" i="27" s="1"/>
  <c r="E674" i="27"/>
  <c r="E684" i="27" s="1"/>
  <c r="D674" i="27"/>
  <c r="D684" i="27" s="1"/>
  <c r="C684" i="27" s="1"/>
  <c r="A674" i="27"/>
  <c r="EE673" i="27"/>
  <c r="EE685" i="27" s="1"/>
  <c r="ED673" i="27"/>
  <c r="ED685" i="27" s="1"/>
  <c r="EC673" i="27"/>
  <c r="EC685" i="27" s="1"/>
  <c r="EB673" i="27"/>
  <c r="EB685" i="27" s="1"/>
  <c r="EA673" i="27"/>
  <c r="EA685" i="27" s="1"/>
  <c r="DZ673" i="27"/>
  <c r="DZ685" i="27" s="1"/>
  <c r="DY673" i="27"/>
  <c r="DY685" i="27" s="1"/>
  <c r="DX673" i="27"/>
  <c r="DX685" i="27" s="1"/>
  <c r="DW673" i="27"/>
  <c r="DW685" i="27" s="1"/>
  <c r="DV673" i="27"/>
  <c r="DV685" i="27" s="1"/>
  <c r="DU673" i="27"/>
  <c r="DU685" i="27" s="1"/>
  <c r="DT673" i="27"/>
  <c r="DT685" i="27" s="1"/>
  <c r="DS673" i="27"/>
  <c r="DS685" i="27" s="1"/>
  <c r="DR673" i="27"/>
  <c r="DR685" i="27" s="1"/>
  <c r="DQ673" i="27"/>
  <c r="DQ685" i="27" s="1"/>
  <c r="DP673" i="27"/>
  <c r="DP685" i="27" s="1"/>
  <c r="DO673" i="27"/>
  <c r="DO685" i="27" s="1"/>
  <c r="DN673" i="27"/>
  <c r="DN685" i="27" s="1"/>
  <c r="DM673" i="27"/>
  <c r="DM685" i="27" s="1"/>
  <c r="DL673" i="27"/>
  <c r="DL685" i="27" s="1"/>
  <c r="DK673" i="27"/>
  <c r="DK685" i="27" s="1"/>
  <c r="DJ673" i="27"/>
  <c r="DJ685" i="27" s="1"/>
  <c r="DI673" i="27"/>
  <c r="DI685" i="27" s="1"/>
  <c r="DH673" i="27"/>
  <c r="DH685" i="27" s="1"/>
  <c r="DG673" i="27"/>
  <c r="DG685" i="27" s="1"/>
  <c r="DF673" i="27"/>
  <c r="DF685" i="27" s="1"/>
  <c r="DE673" i="27"/>
  <c r="DE685" i="27" s="1"/>
  <c r="DD673" i="27"/>
  <c r="DD685" i="27" s="1"/>
  <c r="DC673" i="27"/>
  <c r="DC685" i="27" s="1"/>
  <c r="DB673" i="27"/>
  <c r="DB685" i="27" s="1"/>
  <c r="DA673" i="27"/>
  <c r="DA685" i="27" s="1"/>
  <c r="CZ673" i="27"/>
  <c r="CZ685" i="27" s="1"/>
  <c r="CY673" i="27"/>
  <c r="CY685" i="27" s="1"/>
  <c r="CX673" i="27"/>
  <c r="CX685" i="27" s="1"/>
  <c r="CW673" i="27"/>
  <c r="CW685" i="27" s="1"/>
  <c r="CV673" i="27"/>
  <c r="CV685" i="27" s="1"/>
  <c r="CU673" i="27"/>
  <c r="CU685" i="27" s="1"/>
  <c r="CT673" i="27"/>
  <c r="CT685" i="27" s="1"/>
  <c r="CS673" i="27"/>
  <c r="CS685" i="27" s="1"/>
  <c r="CR673" i="27"/>
  <c r="CR685" i="27" s="1"/>
  <c r="CQ673" i="27"/>
  <c r="CQ685" i="27" s="1"/>
  <c r="CP673" i="27"/>
  <c r="CP685" i="27" s="1"/>
  <c r="CO673" i="27"/>
  <c r="CO685" i="27" s="1"/>
  <c r="CN673" i="27"/>
  <c r="CN685" i="27" s="1"/>
  <c r="CM673" i="27"/>
  <c r="CM685" i="27" s="1"/>
  <c r="CL673" i="27"/>
  <c r="CL685" i="27" s="1"/>
  <c r="CK673" i="27"/>
  <c r="CK685" i="27" s="1"/>
  <c r="CJ673" i="27"/>
  <c r="CJ685" i="27" s="1"/>
  <c r="CI673" i="27"/>
  <c r="CI685" i="27" s="1"/>
  <c r="CH673" i="27"/>
  <c r="CH685" i="27" s="1"/>
  <c r="CG673" i="27"/>
  <c r="CG685" i="27" s="1"/>
  <c r="CF673" i="27"/>
  <c r="CF685" i="27" s="1"/>
  <c r="CE673" i="27"/>
  <c r="CE685" i="27" s="1"/>
  <c r="CD673" i="27"/>
  <c r="CD685" i="27" s="1"/>
  <c r="CC673" i="27"/>
  <c r="CC685" i="27" s="1"/>
  <c r="CB673" i="27"/>
  <c r="CB685" i="27" s="1"/>
  <c r="CA673" i="27"/>
  <c r="CA685" i="27" s="1"/>
  <c r="BZ673" i="27"/>
  <c r="BZ685" i="27" s="1"/>
  <c r="BY673" i="27"/>
  <c r="BY685" i="27" s="1"/>
  <c r="BX673" i="27"/>
  <c r="BX685" i="27" s="1"/>
  <c r="BW673" i="27"/>
  <c r="BW685" i="27" s="1"/>
  <c r="BV673" i="27"/>
  <c r="BV685" i="27" s="1"/>
  <c r="BU673" i="27"/>
  <c r="BU685" i="27" s="1"/>
  <c r="BT673" i="27"/>
  <c r="BT685" i="27" s="1"/>
  <c r="BS673" i="27"/>
  <c r="BS685" i="27" s="1"/>
  <c r="BR673" i="27"/>
  <c r="BR685" i="27" s="1"/>
  <c r="BQ673" i="27"/>
  <c r="BQ685" i="27" s="1"/>
  <c r="BP673" i="27"/>
  <c r="BP685" i="27" s="1"/>
  <c r="BO673" i="27"/>
  <c r="BO685" i="27" s="1"/>
  <c r="BN673" i="27"/>
  <c r="BN685" i="27" s="1"/>
  <c r="BM673" i="27"/>
  <c r="BM685" i="27" s="1"/>
  <c r="BL673" i="27"/>
  <c r="BL685" i="27" s="1"/>
  <c r="BK673" i="27"/>
  <c r="BK685" i="27" s="1"/>
  <c r="BJ673" i="27"/>
  <c r="BJ685" i="27" s="1"/>
  <c r="BI673" i="27"/>
  <c r="BI685" i="27" s="1"/>
  <c r="BH673" i="27"/>
  <c r="BH685" i="27" s="1"/>
  <c r="BG673" i="27"/>
  <c r="BG685" i="27" s="1"/>
  <c r="BF673" i="27"/>
  <c r="BF685" i="27" s="1"/>
  <c r="BE673" i="27"/>
  <c r="BE685" i="27" s="1"/>
  <c r="BD673" i="27"/>
  <c r="BD685" i="27" s="1"/>
  <c r="BC673" i="27"/>
  <c r="BC685" i="27" s="1"/>
  <c r="BB673" i="27"/>
  <c r="BB685" i="27" s="1"/>
  <c r="BA673" i="27"/>
  <c r="BA685" i="27" s="1"/>
  <c r="AZ673" i="27"/>
  <c r="AZ685" i="27" s="1"/>
  <c r="AY673" i="27"/>
  <c r="AY685" i="27" s="1"/>
  <c r="AX673" i="27"/>
  <c r="AX685" i="27" s="1"/>
  <c r="AW673" i="27"/>
  <c r="AW685" i="27" s="1"/>
  <c r="AV673" i="27"/>
  <c r="AV685" i="27" s="1"/>
  <c r="AU673" i="27"/>
  <c r="AU685" i="27" s="1"/>
  <c r="AT673" i="27"/>
  <c r="AT685" i="27" s="1"/>
  <c r="AS673" i="27"/>
  <c r="AS685" i="27" s="1"/>
  <c r="AR673" i="27"/>
  <c r="AR685" i="27" s="1"/>
  <c r="AQ673" i="27"/>
  <c r="AQ685" i="27" s="1"/>
  <c r="AP673" i="27"/>
  <c r="AP685" i="27" s="1"/>
  <c r="AO673" i="27"/>
  <c r="AO685" i="27" s="1"/>
  <c r="AN673" i="27"/>
  <c r="AN685" i="27" s="1"/>
  <c r="AM673" i="27"/>
  <c r="AM685" i="27" s="1"/>
  <c r="AL673" i="27"/>
  <c r="AL685" i="27" s="1"/>
  <c r="AK673" i="27"/>
  <c r="AK685" i="27" s="1"/>
  <c r="AJ673" i="27"/>
  <c r="AJ685" i="27" s="1"/>
  <c r="AI673" i="27"/>
  <c r="AI685" i="27" s="1"/>
  <c r="AH673" i="27"/>
  <c r="AH685" i="27" s="1"/>
  <c r="AG673" i="27"/>
  <c r="AG685" i="27" s="1"/>
  <c r="AF673" i="27"/>
  <c r="AF685" i="27" s="1"/>
  <c r="AE673" i="27"/>
  <c r="AE685" i="27" s="1"/>
  <c r="AD673" i="27"/>
  <c r="AD685" i="27" s="1"/>
  <c r="AC673" i="27"/>
  <c r="AC685" i="27" s="1"/>
  <c r="AB673" i="27"/>
  <c r="AB685" i="27" s="1"/>
  <c r="AA673" i="27"/>
  <c r="AA685" i="27" s="1"/>
  <c r="Z673" i="27"/>
  <c r="Z685" i="27" s="1"/>
  <c r="Y673" i="27"/>
  <c r="Y685" i="27" s="1"/>
  <c r="X673" i="27"/>
  <c r="X685" i="27" s="1"/>
  <c r="W673" i="27"/>
  <c r="W685" i="27" s="1"/>
  <c r="V673" i="27"/>
  <c r="V685" i="27" s="1"/>
  <c r="U673" i="27"/>
  <c r="U685" i="27" s="1"/>
  <c r="T673" i="27"/>
  <c r="T685" i="27" s="1"/>
  <c r="S673" i="27"/>
  <c r="S685" i="27" s="1"/>
  <c r="R673" i="27"/>
  <c r="R685" i="27" s="1"/>
  <c r="Q673" i="27"/>
  <c r="Q685" i="27" s="1"/>
  <c r="P673" i="27"/>
  <c r="P685" i="27" s="1"/>
  <c r="O673" i="27"/>
  <c r="O685" i="27" s="1"/>
  <c r="N673" i="27"/>
  <c r="N685" i="27" s="1"/>
  <c r="M673" i="27"/>
  <c r="M685" i="27" s="1"/>
  <c r="L673" i="27"/>
  <c r="L685" i="27" s="1"/>
  <c r="K673" i="27"/>
  <c r="K685" i="27" s="1"/>
  <c r="J673" i="27"/>
  <c r="J685" i="27" s="1"/>
  <c r="I673" i="27"/>
  <c r="I685" i="27" s="1"/>
  <c r="H673" i="27"/>
  <c r="H685" i="27" s="1"/>
  <c r="G673" i="27"/>
  <c r="G685" i="27" s="1"/>
  <c r="F673" i="27"/>
  <c r="F685" i="27" s="1"/>
  <c r="E673" i="27"/>
  <c r="E685" i="27" s="1"/>
  <c r="D673" i="27"/>
  <c r="D685" i="27" s="1"/>
  <c r="C673" i="27"/>
  <c r="C686" i="27" s="1"/>
  <c r="A673" i="27"/>
  <c r="C672" i="27"/>
  <c r="A672" i="27"/>
  <c r="C671" i="27"/>
  <c r="A671" i="27"/>
  <c r="C670" i="27"/>
  <c r="A670" i="27"/>
  <c r="C669" i="27"/>
  <c r="A669" i="27"/>
  <c r="C668" i="27"/>
  <c r="A668" i="27"/>
  <c r="C667" i="27"/>
  <c r="A667" i="27"/>
  <c r="C666" i="27"/>
  <c r="A666" i="27"/>
  <c r="C665" i="27"/>
  <c r="A665" i="27"/>
  <c r="C664" i="27"/>
  <c r="A664" i="27"/>
  <c r="C663" i="27"/>
  <c r="A663" i="27"/>
  <c r="C662" i="27"/>
  <c r="A662" i="27"/>
  <c r="C661" i="27"/>
  <c r="A661" i="27"/>
  <c r="A660" i="27"/>
  <c r="A659" i="27"/>
  <c r="A658" i="27"/>
  <c r="A657" i="27"/>
  <c r="A656" i="27"/>
  <c r="A655" i="27"/>
  <c r="A654" i="27"/>
  <c r="A653" i="27"/>
  <c r="EE652" i="27"/>
  <c r="ED652" i="27"/>
  <c r="EC652" i="27"/>
  <c r="EB652" i="27"/>
  <c r="EA652" i="27"/>
  <c r="DZ652" i="27"/>
  <c r="DY652" i="27"/>
  <c r="DX652" i="27"/>
  <c r="DW652" i="27"/>
  <c r="DV652" i="27"/>
  <c r="DU652" i="27"/>
  <c r="DT652" i="27"/>
  <c r="DS652" i="27"/>
  <c r="DR652" i="27"/>
  <c r="DQ652" i="27"/>
  <c r="DP652" i="27"/>
  <c r="DO652" i="27"/>
  <c r="DN652" i="27"/>
  <c r="DM652" i="27"/>
  <c r="DL652" i="27"/>
  <c r="DK652" i="27"/>
  <c r="DJ652" i="27"/>
  <c r="DI652" i="27"/>
  <c r="DH652" i="27"/>
  <c r="DG652" i="27"/>
  <c r="DF652" i="27"/>
  <c r="DE652" i="27"/>
  <c r="DD652" i="27"/>
  <c r="DC652" i="27"/>
  <c r="DB652" i="27"/>
  <c r="DA652" i="27"/>
  <c r="CZ652" i="27"/>
  <c r="CY652" i="27"/>
  <c r="CX652" i="27"/>
  <c r="CW652" i="27"/>
  <c r="CV652" i="27"/>
  <c r="CU652" i="27"/>
  <c r="CT652" i="27"/>
  <c r="CS652" i="27"/>
  <c r="CR652" i="27"/>
  <c r="CQ652" i="27"/>
  <c r="CP652" i="27"/>
  <c r="CO652" i="27"/>
  <c r="CN652" i="27"/>
  <c r="CM652" i="27"/>
  <c r="CL652" i="27"/>
  <c r="CK652" i="27"/>
  <c r="CJ652" i="27"/>
  <c r="CI652" i="27"/>
  <c r="CH652" i="27"/>
  <c r="CG652" i="27"/>
  <c r="CF652" i="27"/>
  <c r="CE652" i="27"/>
  <c r="CD652" i="27"/>
  <c r="CC652" i="27"/>
  <c r="CB652" i="27"/>
  <c r="CA652" i="27"/>
  <c r="BZ652" i="27"/>
  <c r="BY652" i="27"/>
  <c r="BX652" i="27"/>
  <c r="BW652" i="27"/>
  <c r="BV652" i="27"/>
  <c r="BU652" i="27"/>
  <c r="BT652" i="27"/>
  <c r="BS652" i="27"/>
  <c r="BR652" i="27"/>
  <c r="BQ652" i="27"/>
  <c r="BP652" i="27"/>
  <c r="BO652" i="27"/>
  <c r="BN652" i="27"/>
  <c r="BM652" i="27"/>
  <c r="BL652" i="27"/>
  <c r="BK652" i="27"/>
  <c r="BJ652" i="27"/>
  <c r="BI652" i="27"/>
  <c r="BH652" i="27"/>
  <c r="BG652" i="27"/>
  <c r="BF652" i="27"/>
  <c r="BE652" i="27"/>
  <c r="BD652" i="27"/>
  <c r="BC652" i="27"/>
  <c r="BB652" i="27"/>
  <c r="A652" i="27"/>
  <c r="EE651" i="27"/>
  <c r="ED651" i="27"/>
  <c r="EC651" i="27"/>
  <c r="EB651" i="27"/>
  <c r="EA651" i="27"/>
  <c r="DZ651" i="27"/>
  <c r="DY651" i="27"/>
  <c r="DX651" i="27"/>
  <c r="DW651" i="27"/>
  <c r="DV651" i="27"/>
  <c r="DU651" i="27"/>
  <c r="DT651" i="27"/>
  <c r="DS651" i="27"/>
  <c r="DR651" i="27"/>
  <c r="DQ651" i="27"/>
  <c r="DP651" i="27"/>
  <c r="DO651" i="27"/>
  <c r="DN651" i="27"/>
  <c r="DM651" i="27"/>
  <c r="DL651" i="27"/>
  <c r="DK651" i="27"/>
  <c r="DJ651" i="27"/>
  <c r="DI651" i="27"/>
  <c r="DH651" i="27"/>
  <c r="DG651" i="27"/>
  <c r="DF651" i="27"/>
  <c r="DE651" i="27"/>
  <c r="DD651" i="27"/>
  <c r="DC651" i="27"/>
  <c r="DB651" i="27"/>
  <c r="DA651" i="27"/>
  <c r="CZ651" i="27"/>
  <c r="CY651" i="27"/>
  <c r="CX651" i="27"/>
  <c r="CW651" i="27"/>
  <c r="CV651" i="27"/>
  <c r="CU651" i="27"/>
  <c r="CT651" i="27"/>
  <c r="CS651" i="27"/>
  <c r="CR651" i="27"/>
  <c r="CQ651" i="27"/>
  <c r="CP651" i="27"/>
  <c r="CO651" i="27"/>
  <c r="CN651" i="27"/>
  <c r="CM651" i="27"/>
  <c r="CL651" i="27"/>
  <c r="CK651" i="27"/>
  <c r="CJ651" i="27"/>
  <c r="CI651" i="27"/>
  <c r="CH651" i="27"/>
  <c r="CG651" i="27"/>
  <c r="CF651" i="27"/>
  <c r="CE651" i="27"/>
  <c r="CD651" i="27"/>
  <c r="CC651" i="27"/>
  <c r="CB651" i="27"/>
  <c r="CA651" i="27"/>
  <c r="BZ651" i="27"/>
  <c r="BY651" i="27"/>
  <c r="BX651" i="27"/>
  <c r="BW651" i="27"/>
  <c r="BV651" i="27"/>
  <c r="BU651" i="27"/>
  <c r="BT651" i="27"/>
  <c r="BS651" i="27"/>
  <c r="BR651" i="27"/>
  <c r="BQ651" i="27"/>
  <c r="BP651" i="27"/>
  <c r="BO651" i="27"/>
  <c r="BN651" i="27"/>
  <c r="BM651" i="27"/>
  <c r="BL651" i="27"/>
  <c r="BK651" i="27"/>
  <c r="BJ651" i="27"/>
  <c r="BI651" i="27"/>
  <c r="BH651" i="27"/>
  <c r="BG651" i="27"/>
  <c r="BF651" i="27"/>
  <c r="BE651" i="27"/>
  <c r="BD651" i="27"/>
  <c r="BC651" i="27"/>
  <c r="BB651" i="27"/>
  <c r="BA651" i="27"/>
  <c r="AZ651" i="27"/>
  <c r="AY651" i="27"/>
  <c r="AX651" i="27"/>
  <c r="AW651" i="27"/>
  <c r="AV651" i="27"/>
  <c r="AU651" i="27"/>
  <c r="AT651" i="27"/>
  <c r="AS651" i="27"/>
  <c r="AR651" i="27"/>
  <c r="AQ651" i="27"/>
  <c r="AP651" i="27"/>
  <c r="AO651" i="27"/>
  <c r="AN651" i="27"/>
  <c r="AM651" i="27"/>
  <c r="AL651" i="27"/>
  <c r="AK651" i="27"/>
  <c r="AJ651" i="27"/>
  <c r="AI651" i="27"/>
  <c r="AH651" i="27"/>
  <c r="AG651" i="27"/>
  <c r="AF651" i="27"/>
  <c r="AE651" i="27"/>
  <c r="AD651" i="27"/>
  <c r="AC651" i="27"/>
  <c r="AB651" i="27"/>
  <c r="AA651" i="27"/>
  <c r="Z651" i="27"/>
  <c r="Y651" i="27"/>
  <c r="X651" i="27"/>
  <c r="W651" i="27"/>
  <c r="V651" i="27"/>
  <c r="U651" i="27"/>
  <c r="T651" i="27"/>
  <c r="S651" i="27"/>
  <c r="R651" i="27"/>
  <c r="Q651" i="27"/>
  <c r="P651" i="27"/>
  <c r="O651" i="27"/>
  <c r="N651" i="27"/>
  <c r="M651" i="27"/>
  <c r="L651" i="27"/>
  <c r="K651" i="27"/>
  <c r="J651" i="27"/>
  <c r="I651" i="27"/>
  <c r="H651" i="27"/>
  <c r="G651" i="27"/>
  <c r="F651" i="27"/>
  <c r="E651" i="27"/>
  <c r="D651" i="27"/>
  <c r="C651" i="27" s="1"/>
  <c r="A651" i="27"/>
  <c r="EE650" i="27"/>
  <c r="ED650" i="27"/>
  <c r="EC650" i="27"/>
  <c r="EB650" i="27"/>
  <c r="EA650" i="27"/>
  <c r="DZ650" i="27"/>
  <c r="DY650" i="27"/>
  <c r="DX650" i="27"/>
  <c r="DW650" i="27"/>
  <c r="DV650" i="27"/>
  <c r="DU650" i="27"/>
  <c r="DT650" i="27"/>
  <c r="DS650" i="27"/>
  <c r="DR650" i="27"/>
  <c r="DQ650" i="27"/>
  <c r="DP650" i="27"/>
  <c r="DO650" i="27"/>
  <c r="DN650" i="27"/>
  <c r="DM650" i="27"/>
  <c r="DL650" i="27"/>
  <c r="DK650" i="27"/>
  <c r="DJ650" i="27"/>
  <c r="DI650" i="27"/>
  <c r="DH650" i="27"/>
  <c r="DG650" i="27"/>
  <c r="DF650" i="27"/>
  <c r="DE650" i="27"/>
  <c r="DD650" i="27"/>
  <c r="DC650" i="27"/>
  <c r="DB650" i="27"/>
  <c r="DA650" i="27"/>
  <c r="CZ650" i="27"/>
  <c r="CY650" i="27"/>
  <c r="CX650" i="27"/>
  <c r="CW650" i="27"/>
  <c r="CV650" i="27"/>
  <c r="CU650" i="27"/>
  <c r="CT650" i="27"/>
  <c r="CS650" i="27"/>
  <c r="CR650" i="27"/>
  <c r="CQ650" i="27"/>
  <c r="CP650" i="27"/>
  <c r="CO650" i="27"/>
  <c r="CN650" i="27"/>
  <c r="CM650" i="27"/>
  <c r="CL650" i="27"/>
  <c r="CK650" i="27"/>
  <c r="CJ650" i="27"/>
  <c r="CI650" i="27"/>
  <c r="CH650" i="27"/>
  <c r="CG650" i="27"/>
  <c r="CF650" i="27"/>
  <c r="CE650" i="27"/>
  <c r="CD650" i="27"/>
  <c r="CC650" i="27"/>
  <c r="CB650" i="27"/>
  <c r="CA650" i="27"/>
  <c r="BZ650" i="27"/>
  <c r="BY650" i="27"/>
  <c r="BX650" i="27"/>
  <c r="BW650" i="27"/>
  <c r="BV650" i="27"/>
  <c r="BU650" i="27"/>
  <c r="BT650" i="27"/>
  <c r="BS650" i="27"/>
  <c r="BR650" i="27"/>
  <c r="BQ650" i="27"/>
  <c r="BP650" i="27"/>
  <c r="BO650" i="27"/>
  <c r="BN650" i="27"/>
  <c r="BM650" i="27"/>
  <c r="BL650" i="27"/>
  <c r="BK650" i="27"/>
  <c r="BJ650" i="27"/>
  <c r="BI650" i="27"/>
  <c r="BH650" i="27"/>
  <c r="BG650" i="27"/>
  <c r="BF650" i="27"/>
  <c r="BE650" i="27"/>
  <c r="BD650" i="27"/>
  <c r="BC650" i="27"/>
  <c r="BB650" i="27"/>
  <c r="BA650" i="27"/>
  <c r="AZ650" i="27"/>
  <c r="AY650" i="27"/>
  <c r="AX650" i="27"/>
  <c r="AW650" i="27"/>
  <c r="AV650" i="27"/>
  <c r="AU650" i="27"/>
  <c r="AT650" i="27"/>
  <c r="AS650" i="27"/>
  <c r="AR650" i="27"/>
  <c r="AQ650" i="27"/>
  <c r="AP650" i="27"/>
  <c r="AO650" i="27"/>
  <c r="AN650" i="27"/>
  <c r="AM650" i="27"/>
  <c r="AL650" i="27"/>
  <c r="AK650" i="27"/>
  <c r="AJ650" i="27"/>
  <c r="AI650" i="27"/>
  <c r="AH650" i="27"/>
  <c r="AG650" i="27"/>
  <c r="AF650" i="27"/>
  <c r="AE650" i="27"/>
  <c r="AD650" i="27"/>
  <c r="AC650" i="27"/>
  <c r="AB650" i="27"/>
  <c r="AA650" i="27"/>
  <c r="Z650" i="27"/>
  <c r="Y650" i="27"/>
  <c r="X650" i="27"/>
  <c r="W650" i="27"/>
  <c r="V650" i="27"/>
  <c r="U650" i="27"/>
  <c r="T650" i="27"/>
  <c r="S650" i="27"/>
  <c r="R650" i="27"/>
  <c r="Q650" i="27"/>
  <c r="P650" i="27"/>
  <c r="O650" i="27"/>
  <c r="N650" i="27"/>
  <c r="M650" i="27"/>
  <c r="L650" i="27"/>
  <c r="K650" i="27"/>
  <c r="J650" i="27"/>
  <c r="I650" i="27"/>
  <c r="H650" i="27"/>
  <c r="G650" i="27"/>
  <c r="F650" i="27"/>
  <c r="E650" i="27"/>
  <c r="D650" i="27"/>
  <c r="C650" i="27"/>
  <c r="A650" i="27"/>
  <c r="EE649" i="27"/>
  <c r="ED649" i="27"/>
  <c r="EC649" i="27"/>
  <c r="EB649" i="27"/>
  <c r="EA649" i="27"/>
  <c r="DZ649" i="27"/>
  <c r="DY649" i="27"/>
  <c r="DX649" i="27"/>
  <c r="DW649" i="27"/>
  <c r="DV649" i="27"/>
  <c r="DU649" i="27"/>
  <c r="DT649" i="27"/>
  <c r="DS649" i="27"/>
  <c r="DR649" i="27"/>
  <c r="DQ649" i="27"/>
  <c r="DP649" i="27"/>
  <c r="DO649" i="27"/>
  <c r="DN649" i="27"/>
  <c r="DM649" i="27"/>
  <c r="DL649" i="27"/>
  <c r="DK649" i="27"/>
  <c r="DJ649" i="27"/>
  <c r="DI649" i="27"/>
  <c r="DH649" i="27"/>
  <c r="DG649" i="27"/>
  <c r="DF649" i="27"/>
  <c r="DE649" i="27"/>
  <c r="DD649" i="27"/>
  <c r="DC649" i="27"/>
  <c r="DB649" i="27"/>
  <c r="DA649" i="27"/>
  <c r="CZ649" i="27"/>
  <c r="CY649" i="27"/>
  <c r="CX649" i="27"/>
  <c r="CW649" i="27"/>
  <c r="CV649" i="27"/>
  <c r="CU649" i="27"/>
  <c r="CT649" i="27"/>
  <c r="CS649" i="27"/>
  <c r="CR649" i="27"/>
  <c r="CQ649" i="27"/>
  <c r="CP649" i="27"/>
  <c r="CO649" i="27"/>
  <c r="CN649" i="27"/>
  <c r="CM649" i="27"/>
  <c r="CL649" i="27"/>
  <c r="CK649" i="27"/>
  <c r="CJ649" i="27"/>
  <c r="CI649" i="27"/>
  <c r="CH649" i="27"/>
  <c r="CG649" i="27"/>
  <c r="CF649" i="27"/>
  <c r="CE649" i="27"/>
  <c r="CD649" i="27"/>
  <c r="CC649" i="27"/>
  <c r="CB649" i="27"/>
  <c r="CA649" i="27"/>
  <c r="BZ649" i="27"/>
  <c r="BY649" i="27"/>
  <c r="BX649" i="27"/>
  <c r="BW649" i="27"/>
  <c r="BV649" i="27"/>
  <c r="BU649" i="27"/>
  <c r="BT649" i="27"/>
  <c r="BS649" i="27"/>
  <c r="BR649" i="27"/>
  <c r="BQ649" i="27"/>
  <c r="BP649" i="27"/>
  <c r="BO649" i="27"/>
  <c r="BN649" i="27"/>
  <c r="BM649" i="27"/>
  <c r="BL649" i="27"/>
  <c r="BK649" i="27"/>
  <c r="BJ649" i="27"/>
  <c r="BI649" i="27"/>
  <c r="BH649" i="27"/>
  <c r="BG649" i="27"/>
  <c r="BF649" i="27"/>
  <c r="BE649" i="27"/>
  <c r="BD649" i="27"/>
  <c r="BC649" i="27"/>
  <c r="BB649" i="27"/>
  <c r="BA649" i="27"/>
  <c r="AZ649" i="27"/>
  <c r="AY649" i="27"/>
  <c r="AX649" i="27"/>
  <c r="AW649" i="27"/>
  <c r="AV649" i="27"/>
  <c r="AU649" i="27"/>
  <c r="AT649" i="27"/>
  <c r="AS649" i="27"/>
  <c r="AR649" i="27"/>
  <c r="AQ649" i="27"/>
  <c r="AP649" i="27"/>
  <c r="AO649" i="27"/>
  <c r="AN649" i="27"/>
  <c r="AM649" i="27"/>
  <c r="AL649" i="27"/>
  <c r="AK649" i="27"/>
  <c r="AJ649" i="27"/>
  <c r="AI649" i="27"/>
  <c r="AH649" i="27"/>
  <c r="AG649" i="27"/>
  <c r="AF649" i="27"/>
  <c r="AE649" i="27"/>
  <c r="AD649" i="27"/>
  <c r="AC649" i="27"/>
  <c r="AB649" i="27"/>
  <c r="AA649" i="27"/>
  <c r="Z649" i="27"/>
  <c r="Y649" i="27"/>
  <c r="X649" i="27"/>
  <c r="W649" i="27"/>
  <c r="V649" i="27"/>
  <c r="U649" i="27"/>
  <c r="T649" i="27"/>
  <c r="S649" i="27"/>
  <c r="R649" i="27"/>
  <c r="Q649" i="27"/>
  <c r="P649" i="27"/>
  <c r="O649" i="27"/>
  <c r="N649" i="27"/>
  <c r="M649" i="27"/>
  <c r="L649" i="27"/>
  <c r="K649" i="27"/>
  <c r="J649" i="27"/>
  <c r="I649" i="27"/>
  <c r="H649" i="27"/>
  <c r="G649" i="27"/>
  <c r="F649" i="27"/>
  <c r="E649" i="27"/>
  <c r="D649" i="27"/>
  <c r="C649" i="27" s="1"/>
  <c r="A649" i="27"/>
  <c r="EE648" i="27"/>
  <c r="ED648" i="27"/>
  <c r="EC648" i="27"/>
  <c r="EB648" i="27"/>
  <c r="EA648" i="27"/>
  <c r="DZ648" i="27"/>
  <c r="DY648" i="27"/>
  <c r="DX648" i="27"/>
  <c r="DW648" i="27"/>
  <c r="DV648" i="27"/>
  <c r="DU648" i="27"/>
  <c r="DT648" i="27"/>
  <c r="DS648" i="27"/>
  <c r="DR648" i="27"/>
  <c r="DQ648" i="27"/>
  <c r="DP648" i="27"/>
  <c r="DO648" i="27"/>
  <c r="DN648" i="27"/>
  <c r="DM648" i="27"/>
  <c r="DL648" i="27"/>
  <c r="DK648" i="27"/>
  <c r="DJ648" i="27"/>
  <c r="DI648" i="27"/>
  <c r="DH648" i="27"/>
  <c r="DG648" i="27"/>
  <c r="DF648" i="27"/>
  <c r="DE648" i="27"/>
  <c r="DD648" i="27"/>
  <c r="DC648" i="27"/>
  <c r="DB648" i="27"/>
  <c r="DA648" i="27"/>
  <c r="CZ648" i="27"/>
  <c r="CY648" i="27"/>
  <c r="CX648" i="27"/>
  <c r="CW648" i="27"/>
  <c r="CV648" i="27"/>
  <c r="CU648" i="27"/>
  <c r="CT648" i="27"/>
  <c r="CS648" i="27"/>
  <c r="CR648" i="27"/>
  <c r="CQ648" i="27"/>
  <c r="CP648" i="27"/>
  <c r="CO648" i="27"/>
  <c r="CN648" i="27"/>
  <c r="CM648" i="27"/>
  <c r="CL648" i="27"/>
  <c r="CK648" i="27"/>
  <c r="CJ648" i="27"/>
  <c r="CI648" i="27"/>
  <c r="CH648" i="27"/>
  <c r="CG648" i="27"/>
  <c r="CF648" i="27"/>
  <c r="CE648" i="27"/>
  <c r="CD648" i="27"/>
  <c r="CC648" i="27"/>
  <c r="CB648" i="27"/>
  <c r="CA648" i="27"/>
  <c r="BZ648" i="27"/>
  <c r="BY648" i="27"/>
  <c r="BX648" i="27"/>
  <c r="BW648" i="27"/>
  <c r="BV648" i="27"/>
  <c r="BU648" i="27"/>
  <c r="BT648" i="27"/>
  <c r="BS648" i="27"/>
  <c r="BR648" i="27"/>
  <c r="BQ648" i="27"/>
  <c r="BP648" i="27"/>
  <c r="BO648" i="27"/>
  <c r="BN648" i="27"/>
  <c r="BM648" i="27"/>
  <c r="BL648" i="27"/>
  <c r="BK648" i="27"/>
  <c r="BJ648" i="27"/>
  <c r="BI648" i="27"/>
  <c r="BH648" i="27"/>
  <c r="BG648" i="27"/>
  <c r="BF648" i="27"/>
  <c r="BE648" i="27"/>
  <c r="BD648" i="27"/>
  <c r="BC648" i="27"/>
  <c r="BB648" i="27"/>
  <c r="BA648" i="27"/>
  <c r="AZ648" i="27"/>
  <c r="AY648" i="27"/>
  <c r="AX648" i="27"/>
  <c r="AW648" i="27"/>
  <c r="AV648" i="27"/>
  <c r="AU648" i="27"/>
  <c r="AT648" i="27"/>
  <c r="AS648" i="27"/>
  <c r="AR648" i="27"/>
  <c r="AQ648" i="27"/>
  <c r="AP648" i="27"/>
  <c r="AO648" i="27"/>
  <c r="AN648" i="27"/>
  <c r="AM648" i="27"/>
  <c r="AL648" i="27"/>
  <c r="AK648" i="27"/>
  <c r="AJ648" i="27"/>
  <c r="AI648" i="27"/>
  <c r="AH648" i="27"/>
  <c r="AG648" i="27"/>
  <c r="AF648" i="27"/>
  <c r="AE648" i="27"/>
  <c r="AD648" i="27"/>
  <c r="AC648" i="27"/>
  <c r="AB648" i="27"/>
  <c r="AA648" i="27"/>
  <c r="Z648" i="27"/>
  <c r="Y648" i="27"/>
  <c r="X648" i="27"/>
  <c r="W648" i="27"/>
  <c r="V648" i="27"/>
  <c r="U648" i="27"/>
  <c r="T648" i="27"/>
  <c r="S648" i="27"/>
  <c r="R648" i="27"/>
  <c r="Q648" i="27"/>
  <c r="P648" i="27"/>
  <c r="O648" i="27"/>
  <c r="N648" i="27"/>
  <c r="M648" i="27"/>
  <c r="L648" i="27"/>
  <c r="K648" i="27"/>
  <c r="J648" i="27"/>
  <c r="I648" i="27"/>
  <c r="H648" i="27"/>
  <c r="G648" i="27"/>
  <c r="F648" i="27"/>
  <c r="E648" i="27"/>
  <c r="D648" i="27"/>
  <c r="C648" i="27"/>
  <c r="A648" i="27"/>
  <c r="EE647" i="27"/>
  <c r="ED647" i="27"/>
  <c r="EC647" i="27"/>
  <c r="EB647" i="27"/>
  <c r="EA647" i="27"/>
  <c r="DZ647" i="27"/>
  <c r="DY647" i="27"/>
  <c r="DX647" i="27"/>
  <c r="DW647" i="27"/>
  <c r="DV647" i="27"/>
  <c r="DU647" i="27"/>
  <c r="DT647" i="27"/>
  <c r="DS647" i="27"/>
  <c r="DR647" i="27"/>
  <c r="DQ647" i="27"/>
  <c r="DP647" i="27"/>
  <c r="DO647" i="27"/>
  <c r="DN647" i="27"/>
  <c r="DM647" i="27"/>
  <c r="DL647" i="27"/>
  <c r="DK647" i="27"/>
  <c r="DJ647" i="27"/>
  <c r="DI647" i="27"/>
  <c r="DH647" i="27"/>
  <c r="DG647" i="27"/>
  <c r="DF647" i="27"/>
  <c r="DE647" i="27"/>
  <c r="DD647" i="27"/>
  <c r="DC647" i="27"/>
  <c r="DB647" i="27"/>
  <c r="DA647" i="27"/>
  <c r="CZ647" i="27"/>
  <c r="CY647" i="27"/>
  <c r="CX647" i="27"/>
  <c r="CW647" i="27"/>
  <c r="CV647" i="27"/>
  <c r="CU647" i="27"/>
  <c r="CT647" i="27"/>
  <c r="CS647" i="27"/>
  <c r="CR647" i="27"/>
  <c r="CQ647" i="27"/>
  <c r="CP647" i="27"/>
  <c r="CO647" i="27"/>
  <c r="CN647" i="27"/>
  <c r="CM647" i="27"/>
  <c r="CL647" i="27"/>
  <c r="CK647" i="27"/>
  <c r="CJ647" i="27"/>
  <c r="CI647" i="27"/>
  <c r="CH647" i="27"/>
  <c r="CG647" i="27"/>
  <c r="CF647" i="27"/>
  <c r="CE647" i="27"/>
  <c r="CD647" i="27"/>
  <c r="CC647" i="27"/>
  <c r="CB647" i="27"/>
  <c r="CA647" i="27"/>
  <c r="BZ647" i="27"/>
  <c r="BY647" i="27"/>
  <c r="BX647" i="27"/>
  <c r="BW647" i="27"/>
  <c r="BV647" i="27"/>
  <c r="BU647" i="27"/>
  <c r="BT647" i="27"/>
  <c r="BS647" i="27"/>
  <c r="BR647" i="27"/>
  <c r="BQ647" i="27"/>
  <c r="BP647" i="27"/>
  <c r="BO647" i="27"/>
  <c r="BN647" i="27"/>
  <c r="BM647" i="27"/>
  <c r="BL647" i="27"/>
  <c r="BK647" i="27"/>
  <c r="BJ647" i="27"/>
  <c r="BI647" i="27"/>
  <c r="BH647" i="27"/>
  <c r="BG647" i="27"/>
  <c r="BF647" i="27"/>
  <c r="BE647" i="27"/>
  <c r="BD647" i="27"/>
  <c r="BC647" i="27"/>
  <c r="BB647" i="27"/>
  <c r="BA647" i="27"/>
  <c r="AZ647" i="27"/>
  <c r="AY647" i="27"/>
  <c r="AX647" i="27"/>
  <c r="AW647" i="27"/>
  <c r="AV647" i="27"/>
  <c r="AU647" i="27"/>
  <c r="AT647" i="27"/>
  <c r="AS647" i="27"/>
  <c r="AR647" i="27"/>
  <c r="AQ647" i="27"/>
  <c r="AP647" i="27"/>
  <c r="AO647" i="27"/>
  <c r="AN647" i="27"/>
  <c r="AM647" i="27"/>
  <c r="AL647" i="27"/>
  <c r="AK647" i="27"/>
  <c r="AJ647" i="27"/>
  <c r="AI647" i="27"/>
  <c r="AH647" i="27"/>
  <c r="AG647" i="27"/>
  <c r="AF647" i="27"/>
  <c r="AE647" i="27"/>
  <c r="AD647" i="27"/>
  <c r="AC647" i="27"/>
  <c r="AB647" i="27"/>
  <c r="AA647" i="27"/>
  <c r="Z647" i="27"/>
  <c r="Y647" i="27"/>
  <c r="X647" i="27"/>
  <c r="W647" i="27"/>
  <c r="V647" i="27"/>
  <c r="U647" i="27"/>
  <c r="T647" i="27"/>
  <c r="S647" i="27"/>
  <c r="R647" i="27"/>
  <c r="Q647" i="27"/>
  <c r="P647" i="27"/>
  <c r="O647" i="27"/>
  <c r="N647" i="27"/>
  <c r="M647" i="27"/>
  <c r="L647" i="27"/>
  <c r="K647" i="27"/>
  <c r="J647" i="27"/>
  <c r="I647" i="27"/>
  <c r="H647" i="27"/>
  <c r="G647" i="27"/>
  <c r="F647" i="27"/>
  <c r="E647" i="27"/>
  <c r="D647" i="27"/>
  <c r="C647" i="27" s="1"/>
  <c r="A647" i="27"/>
  <c r="EE646" i="27"/>
  <c r="ED646" i="27"/>
  <c r="EC646" i="27"/>
  <c r="EB646" i="27"/>
  <c r="EA646" i="27"/>
  <c r="DZ646" i="27"/>
  <c r="DY646" i="27"/>
  <c r="DX646" i="27"/>
  <c r="DW646" i="27"/>
  <c r="DV646" i="27"/>
  <c r="DU646" i="27"/>
  <c r="DT646" i="27"/>
  <c r="DS646" i="27"/>
  <c r="DR646" i="27"/>
  <c r="DQ646" i="27"/>
  <c r="DP646" i="27"/>
  <c r="DO646" i="27"/>
  <c r="DN646" i="27"/>
  <c r="DM646" i="27"/>
  <c r="DL646" i="27"/>
  <c r="DK646" i="27"/>
  <c r="DJ646" i="27"/>
  <c r="DI646" i="27"/>
  <c r="DH646" i="27"/>
  <c r="DG646" i="27"/>
  <c r="DF646" i="27"/>
  <c r="DE646" i="27"/>
  <c r="DD646" i="27"/>
  <c r="DC646" i="27"/>
  <c r="DB646" i="27"/>
  <c r="DA646" i="27"/>
  <c r="CZ646" i="27"/>
  <c r="CY646" i="27"/>
  <c r="CX646" i="27"/>
  <c r="CW646" i="27"/>
  <c r="CV646" i="27"/>
  <c r="CU646" i="27"/>
  <c r="CT646" i="27"/>
  <c r="CS646" i="27"/>
  <c r="CR646" i="27"/>
  <c r="CQ646" i="27"/>
  <c r="CP646" i="27"/>
  <c r="CO646" i="27"/>
  <c r="CN646" i="27"/>
  <c r="CM646" i="27"/>
  <c r="CL646" i="27"/>
  <c r="CK646" i="27"/>
  <c r="CJ646" i="27"/>
  <c r="CI646" i="27"/>
  <c r="CH646" i="27"/>
  <c r="CG646" i="27"/>
  <c r="CF646" i="27"/>
  <c r="CE646" i="27"/>
  <c r="CD646" i="27"/>
  <c r="CC646" i="27"/>
  <c r="CB646" i="27"/>
  <c r="CA646" i="27"/>
  <c r="BZ646" i="27"/>
  <c r="BY646" i="27"/>
  <c r="BX646" i="27"/>
  <c r="BW646" i="27"/>
  <c r="BV646" i="27"/>
  <c r="BU646" i="27"/>
  <c r="BT646" i="27"/>
  <c r="BS646" i="27"/>
  <c r="BR646" i="27"/>
  <c r="BQ646" i="27"/>
  <c r="BP646" i="27"/>
  <c r="BO646" i="27"/>
  <c r="BN646" i="27"/>
  <c r="BM646" i="27"/>
  <c r="BL646" i="27"/>
  <c r="BK646" i="27"/>
  <c r="BJ646" i="27"/>
  <c r="BI646" i="27"/>
  <c r="BH646" i="27"/>
  <c r="BG646" i="27"/>
  <c r="BF646" i="27"/>
  <c r="BE646" i="27"/>
  <c r="BD646" i="27"/>
  <c r="BC646" i="27"/>
  <c r="BB646" i="27"/>
  <c r="BA646" i="27"/>
  <c r="AZ646" i="27"/>
  <c r="AY646" i="27"/>
  <c r="AX646" i="27"/>
  <c r="AW646" i="27"/>
  <c r="AV646" i="27"/>
  <c r="AU646" i="27"/>
  <c r="AT646" i="27"/>
  <c r="AS646" i="27"/>
  <c r="AR646" i="27"/>
  <c r="AQ646" i="27"/>
  <c r="AP646" i="27"/>
  <c r="AO646" i="27"/>
  <c r="AN646" i="27"/>
  <c r="AM646" i="27"/>
  <c r="AL646" i="27"/>
  <c r="AK646" i="27"/>
  <c r="AJ646" i="27"/>
  <c r="AI646" i="27"/>
  <c r="AH646" i="27"/>
  <c r="AG646" i="27"/>
  <c r="AF646" i="27"/>
  <c r="AE646" i="27"/>
  <c r="AD646" i="27"/>
  <c r="AC646" i="27"/>
  <c r="AB646" i="27"/>
  <c r="AA646" i="27"/>
  <c r="Z646" i="27"/>
  <c r="Y646" i="27"/>
  <c r="X646" i="27"/>
  <c r="W646" i="27"/>
  <c r="V646" i="27"/>
  <c r="U646" i="27"/>
  <c r="T646" i="27"/>
  <c r="S646" i="27"/>
  <c r="R646" i="27"/>
  <c r="Q646" i="27"/>
  <c r="P646" i="27"/>
  <c r="O646" i="27"/>
  <c r="N646" i="27"/>
  <c r="M646" i="27"/>
  <c r="L646" i="27"/>
  <c r="K646" i="27"/>
  <c r="J646" i="27"/>
  <c r="I646" i="27"/>
  <c r="H646" i="27"/>
  <c r="G646" i="27"/>
  <c r="F646" i="27"/>
  <c r="E646" i="27"/>
  <c r="D646" i="27"/>
  <c r="C646" i="27"/>
  <c r="A646" i="27"/>
  <c r="EE645" i="27"/>
  <c r="ED645" i="27"/>
  <c r="EC645" i="27"/>
  <c r="EB645" i="27"/>
  <c r="EA645" i="27"/>
  <c r="DZ645" i="27"/>
  <c r="DY645" i="27"/>
  <c r="DX645" i="27"/>
  <c r="DW645" i="27"/>
  <c r="DV645" i="27"/>
  <c r="DU645" i="27"/>
  <c r="DT645" i="27"/>
  <c r="DS645" i="27"/>
  <c r="DR645" i="27"/>
  <c r="DQ645" i="27"/>
  <c r="DP645" i="27"/>
  <c r="DO645" i="27"/>
  <c r="DN645" i="27"/>
  <c r="DM645" i="27"/>
  <c r="DL645" i="27"/>
  <c r="DK645" i="27"/>
  <c r="DJ645" i="27"/>
  <c r="DI645" i="27"/>
  <c r="DH645" i="27"/>
  <c r="DG645" i="27"/>
  <c r="DF645" i="27"/>
  <c r="DE645" i="27"/>
  <c r="DD645" i="27"/>
  <c r="DC645" i="27"/>
  <c r="DB645" i="27"/>
  <c r="DA645" i="27"/>
  <c r="CZ645" i="27"/>
  <c r="CY645" i="27"/>
  <c r="CX645" i="27"/>
  <c r="CW645" i="27"/>
  <c r="CV645" i="27"/>
  <c r="CU645" i="27"/>
  <c r="CT645" i="27"/>
  <c r="CS645" i="27"/>
  <c r="CR645" i="27"/>
  <c r="CQ645" i="27"/>
  <c r="CP645" i="27"/>
  <c r="CO645" i="27"/>
  <c r="CN645" i="27"/>
  <c r="CM645" i="27"/>
  <c r="CL645" i="27"/>
  <c r="CK645" i="27"/>
  <c r="CJ645" i="27"/>
  <c r="CI645" i="27"/>
  <c r="CH645" i="27"/>
  <c r="CG645" i="27"/>
  <c r="CF645" i="27"/>
  <c r="CE645" i="27"/>
  <c r="CD645" i="27"/>
  <c r="CC645" i="27"/>
  <c r="CB645" i="27"/>
  <c r="CA645" i="27"/>
  <c r="BZ645" i="27"/>
  <c r="BY645" i="27"/>
  <c r="BX645" i="27"/>
  <c r="BW645" i="27"/>
  <c r="BV645" i="27"/>
  <c r="BU645" i="27"/>
  <c r="BT645" i="27"/>
  <c r="BS645" i="27"/>
  <c r="BR645" i="27"/>
  <c r="BQ645" i="27"/>
  <c r="BP645" i="27"/>
  <c r="BO645" i="27"/>
  <c r="BN645" i="27"/>
  <c r="BM645" i="27"/>
  <c r="BL645" i="27"/>
  <c r="BK645" i="27"/>
  <c r="BJ645" i="27"/>
  <c r="BI645" i="27"/>
  <c r="BH645" i="27"/>
  <c r="BG645" i="27"/>
  <c r="BF645" i="27"/>
  <c r="BE645" i="27"/>
  <c r="BD645" i="27"/>
  <c r="BC645" i="27"/>
  <c r="BB645" i="27"/>
  <c r="BA645" i="27"/>
  <c r="AZ645" i="27"/>
  <c r="AY645" i="27"/>
  <c r="AX645" i="27"/>
  <c r="AW645" i="27"/>
  <c r="AV645" i="27"/>
  <c r="AU645" i="27"/>
  <c r="AT645" i="27"/>
  <c r="AS645" i="27"/>
  <c r="AR645" i="27"/>
  <c r="AQ645" i="27"/>
  <c r="AP645" i="27"/>
  <c r="AO645" i="27"/>
  <c r="AN645" i="27"/>
  <c r="AM645" i="27"/>
  <c r="AL645" i="27"/>
  <c r="AK645" i="27"/>
  <c r="AJ645" i="27"/>
  <c r="AI645" i="27"/>
  <c r="AH645" i="27"/>
  <c r="AG645" i="27"/>
  <c r="AF645" i="27"/>
  <c r="AE645" i="27"/>
  <c r="AD645" i="27"/>
  <c r="AC645" i="27"/>
  <c r="AB645" i="27"/>
  <c r="AA645" i="27"/>
  <c r="Z645" i="27"/>
  <c r="Y645" i="27"/>
  <c r="X645" i="27"/>
  <c r="W645" i="27"/>
  <c r="V645" i="27"/>
  <c r="U645" i="27"/>
  <c r="T645" i="27"/>
  <c r="S645" i="27"/>
  <c r="R645" i="27"/>
  <c r="Q645" i="27"/>
  <c r="P645" i="27"/>
  <c r="O645" i="27"/>
  <c r="N645" i="27"/>
  <c r="M645" i="27"/>
  <c r="L645" i="27"/>
  <c r="K645" i="27"/>
  <c r="J645" i="27"/>
  <c r="I645" i="27"/>
  <c r="H645" i="27"/>
  <c r="G645" i="27"/>
  <c r="F645" i="27"/>
  <c r="E645" i="27"/>
  <c r="D645" i="27"/>
  <c r="C645" i="27" s="1"/>
  <c r="A645" i="27"/>
  <c r="EE644" i="27"/>
  <c r="ED644" i="27"/>
  <c r="EC644" i="27"/>
  <c r="EB644" i="27"/>
  <c r="EA644" i="27"/>
  <c r="DZ644" i="27"/>
  <c r="DY644" i="27"/>
  <c r="DX644" i="27"/>
  <c r="DW644" i="27"/>
  <c r="DV644" i="27"/>
  <c r="DU644" i="27"/>
  <c r="DT644" i="27"/>
  <c r="DS644" i="27"/>
  <c r="DR644" i="27"/>
  <c r="DQ644" i="27"/>
  <c r="DP644" i="27"/>
  <c r="DO644" i="27"/>
  <c r="DN644" i="27"/>
  <c r="DM644" i="27"/>
  <c r="DL644" i="27"/>
  <c r="DK644" i="27"/>
  <c r="DJ644" i="27"/>
  <c r="DI644" i="27"/>
  <c r="DH644" i="27"/>
  <c r="DG644" i="27"/>
  <c r="DF644" i="27"/>
  <c r="DE644" i="27"/>
  <c r="DD644" i="27"/>
  <c r="DC644" i="27"/>
  <c r="DB644" i="27"/>
  <c r="DA644" i="27"/>
  <c r="CZ644" i="27"/>
  <c r="CY644" i="27"/>
  <c r="CX644" i="27"/>
  <c r="CW644" i="27"/>
  <c r="CV644" i="27"/>
  <c r="CU644" i="27"/>
  <c r="CT644" i="27"/>
  <c r="CS644" i="27"/>
  <c r="CR644" i="27"/>
  <c r="CQ644" i="27"/>
  <c r="CP644" i="27"/>
  <c r="CO644" i="27"/>
  <c r="CN644" i="27"/>
  <c r="CM644" i="27"/>
  <c r="CL644" i="27"/>
  <c r="CK644" i="27"/>
  <c r="CJ644" i="27"/>
  <c r="CI644" i="27"/>
  <c r="CH644" i="27"/>
  <c r="CG644" i="27"/>
  <c r="CF644" i="27"/>
  <c r="CE644" i="27"/>
  <c r="CD644" i="27"/>
  <c r="CC644" i="27"/>
  <c r="CB644" i="27"/>
  <c r="CA644" i="27"/>
  <c r="BZ644" i="27"/>
  <c r="BY644" i="27"/>
  <c r="BX644" i="27"/>
  <c r="BW644" i="27"/>
  <c r="BV644" i="27"/>
  <c r="BU644" i="27"/>
  <c r="BT644" i="27"/>
  <c r="BS644" i="27"/>
  <c r="BR644" i="27"/>
  <c r="BQ644" i="27"/>
  <c r="BP644" i="27"/>
  <c r="BO644" i="27"/>
  <c r="BN644" i="27"/>
  <c r="BM644" i="27"/>
  <c r="BL644" i="27"/>
  <c r="BK644" i="27"/>
  <c r="BJ644" i="27"/>
  <c r="BI644" i="27"/>
  <c r="BH644" i="27"/>
  <c r="BG644" i="27"/>
  <c r="BF644" i="27"/>
  <c r="BE644" i="27"/>
  <c r="BD644" i="27"/>
  <c r="BC644" i="27"/>
  <c r="BB644" i="27"/>
  <c r="BA644" i="27"/>
  <c r="AZ644" i="27"/>
  <c r="AY644" i="27"/>
  <c r="AX644" i="27"/>
  <c r="AW644" i="27"/>
  <c r="AV644" i="27"/>
  <c r="AU644" i="27"/>
  <c r="AT644" i="27"/>
  <c r="AS644" i="27"/>
  <c r="AR644" i="27"/>
  <c r="AQ644" i="27"/>
  <c r="AP644" i="27"/>
  <c r="AO644" i="27"/>
  <c r="AN644" i="27"/>
  <c r="AM644" i="27"/>
  <c r="AL644" i="27"/>
  <c r="AK644" i="27"/>
  <c r="AJ644" i="27"/>
  <c r="AI644" i="27"/>
  <c r="AH644" i="27"/>
  <c r="AG644" i="27"/>
  <c r="AF644" i="27"/>
  <c r="AE644" i="27"/>
  <c r="AD644" i="27"/>
  <c r="AC644" i="27"/>
  <c r="AB644" i="27"/>
  <c r="AA644" i="27"/>
  <c r="Z644" i="27"/>
  <c r="Y644" i="27"/>
  <c r="X644" i="27"/>
  <c r="W644" i="27"/>
  <c r="V644" i="27"/>
  <c r="U644" i="27"/>
  <c r="T644" i="27"/>
  <c r="S644" i="27"/>
  <c r="R644" i="27"/>
  <c r="Q644" i="27"/>
  <c r="P644" i="27"/>
  <c r="O644" i="27"/>
  <c r="N644" i="27"/>
  <c r="M644" i="27"/>
  <c r="L644" i="27"/>
  <c r="K644" i="27"/>
  <c r="J644" i="27"/>
  <c r="I644" i="27"/>
  <c r="H644" i="27"/>
  <c r="G644" i="27"/>
  <c r="F644" i="27"/>
  <c r="E644" i="27"/>
  <c r="D644" i="27"/>
  <c r="C644" i="27"/>
  <c r="A644" i="27"/>
  <c r="EE643" i="27"/>
  <c r="ED643" i="27"/>
  <c r="EC643" i="27"/>
  <c r="EB643" i="27"/>
  <c r="EA643" i="27"/>
  <c r="DZ643" i="27"/>
  <c r="DY643" i="27"/>
  <c r="DX643" i="27"/>
  <c r="DW643" i="27"/>
  <c r="DV643" i="27"/>
  <c r="DU643" i="27"/>
  <c r="DT643" i="27"/>
  <c r="DS643" i="27"/>
  <c r="DR643" i="27"/>
  <c r="DQ643" i="27"/>
  <c r="DP643" i="27"/>
  <c r="DO643" i="27"/>
  <c r="DN643" i="27"/>
  <c r="DM643" i="27"/>
  <c r="DL643" i="27"/>
  <c r="DK643" i="27"/>
  <c r="DJ643" i="27"/>
  <c r="DI643" i="27"/>
  <c r="DH643" i="27"/>
  <c r="DG643" i="27"/>
  <c r="DF643" i="27"/>
  <c r="DE643" i="27"/>
  <c r="DD643" i="27"/>
  <c r="DC643" i="27"/>
  <c r="DB643" i="27"/>
  <c r="DA643" i="27"/>
  <c r="CZ643" i="27"/>
  <c r="CY643" i="27"/>
  <c r="CX643" i="27"/>
  <c r="CW643" i="27"/>
  <c r="CV643" i="27"/>
  <c r="CU643" i="27"/>
  <c r="CT643" i="27"/>
  <c r="CS643" i="27"/>
  <c r="CR643" i="27"/>
  <c r="CQ643" i="27"/>
  <c r="CP643" i="27"/>
  <c r="CO643" i="27"/>
  <c r="CN643" i="27"/>
  <c r="CM643" i="27"/>
  <c r="CL643" i="27"/>
  <c r="CK643" i="27"/>
  <c r="CJ643" i="27"/>
  <c r="CI643" i="27"/>
  <c r="CH643" i="27"/>
  <c r="CG643" i="27"/>
  <c r="CF643" i="27"/>
  <c r="CE643" i="27"/>
  <c r="CD643" i="27"/>
  <c r="CC643" i="27"/>
  <c r="CB643" i="27"/>
  <c r="CA643" i="27"/>
  <c r="BZ643" i="27"/>
  <c r="BY643" i="27"/>
  <c r="BX643" i="27"/>
  <c r="BW643" i="27"/>
  <c r="BV643" i="27"/>
  <c r="BU643" i="27"/>
  <c r="BT643" i="27"/>
  <c r="BS643" i="27"/>
  <c r="BR643" i="27"/>
  <c r="BQ643" i="27"/>
  <c r="BP643" i="27"/>
  <c r="BO643" i="27"/>
  <c r="BN643" i="27"/>
  <c r="BM643" i="27"/>
  <c r="BL643" i="27"/>
  <c r="BK643" i="27"/>
  <c r="BJ643" i="27"/>
  <c r="BI643" i="27"/>
  <c r="BH643" i="27"/>
  <c r="BG643" i="27"/>
  <c r="BF643" i="27"/>
  <c r="BE643" i="27"/>
  <c r="BD643" i="27"/>
  <c r="BC643" i="27"/>
  <c r="BB643" i="27"/>
  <c r="BA643" i="27"/>
  <c r="AZ643" i="27"/>
  <c r="AY643" i="27"/>
  <c r="AX643" i="27"/>
  <c r="AW643" i="27"/>
  <c r="AV643" i="27"/>
  <c r="AU643" i="27"/>
  <c r="AT643" i="27"/>
  <c r="AS643" i="27"/>
  <c r="AR643" i="27"/>
  <c r="AQ643" i="27"/>
  <c r="AP643" i="27"/>
  <c r="AO643" i="27"/>
  <c r="AN643" i="27"/>
  <c r="AM643" i="27"/>
  <c r="AL643" i="27"/>
  <c r="AK643" i="27"/>
  <c r="AJ643" i="27"/>
  <c r="AI643" i="27"/>
  <c r="AH643" i="27"/>
  <c r="AG643" i="27"/>
  <c r="AF643" i="27"/>
  <c r="AE643" i="27"/>
  <c r="AD643" i="27"/>
  <c r="AC643" i="27"/>
  <c r="AB643" i="27"/>
  <c r="AA643" i="27"/>
  <c r="Z643" i="27"/>
  <c r="Y643" i="27"/>
  <c r="X643" i="27"/>
  <c r="W643" i="27"/>
  <c r="V643" i="27"/>
  <c r="U643" i="27"/>
  <c r="T643" i="27"/>
  <c r="S643" i="27"/>
  <c r="R643" i="27"/>
  <c r="Q643" i="27"/>
  <c r="P643" i="27"/>
  <c r="O643" i="27"/>
  <c r="N643" i="27"/>
  <c r="M643" i="27"/>
  <c r="L643" i="27"/>
  <c r="K643" i="27"/>
  <c r="J643" i="27"/>
  <c r="I643" i="27"/>
  <c r="H643" i="27"/>
  <c r="G643" i="27"/>
  <c r="F643" i="27"/>
  <c r="E643" i="27"/>
  <c r="D643" i="27"/>
  <c r="C643" i="27" s="1"/>
  <c r="A643" i="27"/>
  <c r="EE642" i="27"/>
  <c r="ED642" i="27"/>
  <c r="EC642" i="27"/>
  <c r="EB642" i="27"/>
  <c r="EA642" i="27"/>
  <c r="DZ642" i="27"/>
  <c r="DY642" i="27"/>
  <c r="DX642" i="27"/>
  <c r="DW642" i="27"/>
  <c r="DV642" i="27"/>
  <c r="DU642" i="27"/>
  <c r="DT642" i="27"/>
  <c r="DS642" i="27"/>
  <c r="DR642" i="27"/>
  <c r="DQ642" i="27"/>
  <c r="DP642" i="27"/>
  <c r="DO642" i="27"/>
  <c r="DN642" i="27"/>
  <c r="DM642" i="27"/>
  <c r="DL642" i="27"/>
  <c r="DK642" i="27"/>
  <c r="DJ642" i="27"/>
  <c r="DI642" i="27"/>
  <c r="DH642" i="27"/>
  <c r="DG642" i="27"/>
  <c r="DF642" i="27"/>
  <c r="DE642" i="27"/>
  <c r="DD642" i="27"/>
  <c r="DC642" i="27"/>
  <c r="DB642" i="27"/>
  <c r="DA642" i="27"/>
  <c r="CZ642" i="27"/>
  <c r="CY642" i="27"/>
  <c r="CX642" i="27"/>
  <c r="CW642" i="27"/>
  <c r="CV642" i="27"/>
  <c r="CU642" i="27"/>
  <c r="CT642" i="27"/>
  <c r="CS642" i="27"/>
  <c r="CR642" i="27"/>
  <c r="CQ642" i="27"/>
  <c r="CP642" i="27"/>
  <c r="CO642" i="27"/>
  <c r="CN642" i="27"/>
  <c r="CM642" i="27"/>
  <c r="CL642" i="27"/>
  <c r="CK642" i="27"/>
  <c r="CJ642" i="27"/>
  <c r="CI642" i="27"/>
  <c r="CH642" i="27"/>
  <c r="CG642" i="27"/>
  <c r="CF642" i="27"/>
  <c r="CE642" i="27"/>
  <c r="CD642" i="27"/>
  <c r="CC642" i="27"/>
  <c r="CB642" i="27"/>
  <c r="CA642" i="27"/>
  <c r="BZ642" i="27"/>
  <c r="BY642" i="27"/>
  <c r="BX642" i="27"/>
  <c r="BW642" i="27"/>
  <c r="BV642" i="27"/>
  <c r="BU642" i="27"/>
  <c r="BT642" i="27"/>
  <c r="BS642" i="27"/>
  <c r="BR642" i="27"/>
  <c r="BQ642" i="27"/>
  <c r="BP642" i="27"/>
  <c r="BO642" i="27"/>
  <c r="BN642" i="27"/>
  <c r="BM642" i="27"/>
  <c r="BL642" i="27"/>
  <c r="BK642" i="27"/>
  <c r="BJ642" i="27"/>
  <c r="BI642" i="27"/>
  <c r="BH642" i="27"/>
  <c r="BG642" i="27"/>
  <c r="BF642" i="27"/>
  <c r="BE642" i="27"/>
  <c r="BD642" i="27"/>
  <c r="BC642" i="27"/>
  <c r="BB642" i="27"/>
  <c r="BA642" i="27"/>
  <c r="BA652" i="27" s="1"/>
  <c r="AZ642" i="27"/>
  <c r="AZ652" i="27" s="1"/>
  <c r="AY642" i="27"/>
  <c r="AY652" i="27" s="1"/>
  <c r="AX642" i="27"/>
  <c r="AX652" i="27" s="1"/>
  <c r="AW642" i="27"/>
  <c r="AW652" i="27" s="1"/>
  <c r="AV642" i="27"/>
  <c r="AV652" i="27" s="1"/>
  <c r="AU642" i="27"/>
  <c r="AU652" i="27" s="1"/>
  <c r="AT642" i="27"/>
  <c r="AT652" i="27" s="1"/>
  <c r="AS642" i="27"/>
  <c r="AS652" i="27" s="1"/>
  <c r="AR642" i="27"/>
  <c r="AR652" i="27" s="1"/>
  <c r="AQ642" i="27"/>
  <c r="AQ652" i="27" s="1"/>
  <c r="AP642" i="27"/>
  <c r="AP652" i="27" s="1"/>
  <c r="AO642" i="27"/>
  <c r="AO652" i="27" s="1"/>
  <c r="AN642" i="27"/>
  <c r="AN652" i="27" s="1"/>
  <c r="AM642" i="27"/>
  <c r="AM652" i="27" s="1"/>
  <c r="AL642" i="27"/>
  <c r="AL652" i="27" s="1"/>
  <c r="AK642" i="27"/>
  <c r="AK652" i="27" s="1"/>
  <c r="AJ642" i="27"/>
  <c r="AJ652" i="27" s="1"/>
  <c r="AI642" i="27"/>
  <c r="AI652" i="27" s="1"/>
  <c r="AH642" i="27"/>
  <c r="AH652" i="27" s="1"/>
  <c r="AG642" i="27"/>
  <c r="AG652" i="27" s="1"/>
  <c r="AF642" i="27"/>
  <c r="AF652" i="27" s="1"/>
  <c r="AE642" i="27"/>
  <c r="AE652" i="27" s="1"/>
  <c r="AD642" i="27"/>
  <c r="AD652" i="27" s="1"/>
  <c r="AC642" i="27"/>
  <c r="AC652" i="27" s="1"/>
  <c r="AB642" i="27"/>
  <c r="AB652" i="27" s="1"/>
  <c r="AA642" i="27"/>
  <c r="AA652" i="27" s="1"/>
  <c r="Z642" i="27"/>
  <c r="Z652" i="27" s="1"/>
  <c r="Y642" i="27"/>
  <c r="Y652" i="27" s="1"/>
  <c r="X642" i="27"/>
  <c r="X652" i="27" s="1"/>
  <c r="W642" i="27"/>
  <c r="W652" i="27" s="1"/>
  <c r="V642" i="27"/>
  <c r="V652" i="27" s="1"/>
  <c r="U642" i="27"/>
  <c r="U652" i="27" s="1"/>
  <c r="T642" i="27"/>
  <c r="T652" i="27" s="1"/>
  <c r="S642" i="27"/>
  <c r="S652" i="27" s="1"/>
  <c r="R642" i="27"/>
  <c r="R652" i="27" s="1"/>
  <c r="Q642" i="27"/>
  <c r="Q652" i="27" s="1"/>
  <c r="P642" i="27"/>
  <c r="P652" i="27" s="1"/>
  <c r="O642" i="27"/>
  <c r="O652" i="27" s="1"/>
  <c r="N642" i="27"/>
  <c r="N652" i="27" s="1"/>
  <c r="M642" i="27"/>
  <c r="M652" i="27" s="1"/>
  <c r="L642" i="27"/>
  <c r="L652" i="27" s="1"/>
  <c r="K642" i="27"/>
  <c r="K652" i="27" s="1"/>
  <c r="J642" i="27"/>
  <c r="J652" i="27" s="1"/>
  <c r="I642" i="27"/>
  <c r="I652" i="27" s="1"/>
  <c r="H642" i="27"/>
  <c r="H652" i="27" s="1"/>
  <c r="G642" i="27"/>
  <c r="G652" i="27" s="1"/>
  <c r="F642" i="27"/>
  <c r="F652" i="27" s="1"/>
  <c r="E642" i="27"/>
  <c r="E652" i="27" s="1"/>
  <c r="D642" i="27"/>
  <c r="D652" i="27" s="1"/>
  <c r="C642" i="27"/>
  <c r="A642" i="27"/>
  <c r="EE641" i="27"/>
  <c r="EE653" i="27" s="1"/>
  <c r="ED641" i="27"/>
  <c r="ED653" i="27" s="1"/>
  <c r="EC641" i="27"/>
  <c r="EC653" i="27" s="1"/>
  <c r="EB641" i="27"/>
  <c r="EB653" i="27" s="1"/>
  <c r="EA641" i="27"/>
  <c r="EA653" i="27" s="1"/>
  <c r="DZ641" i="27"/>
  <c r="DZ653" i="27" s="1"/>
  <c r="DY641" i="27"/>
  <c r="DY653" i="27" s="1"/>
  <c r="DX641" i="27"/>
  <c r="DX653" i="27" s="1"/>
  <c r="DW641" i="27"/>
  <c r="DW653" i="27" s="1"/>
  <c r="DV641" i="27"/>
  <c r="DV653" i="27" s="1"/>
  <c r="DU641" i="27"/>
  <c r="DU653" i="27" s="1"/>
  <c r="DT641" i="27"/>
  <c r="DT653" i="27" s="1"/>
  <c r="DS641" i="27"/>
  <c r="DS653" i="27" s="1"/>
  <c r="DR641" i="27"/>
  <c r="DR653" i="27" s="1"/>
  <c r="DQ641" i="27"/>
  <c r="DQ653" i="27" s="1"/>
  <c r="DP641" i="27"/>
  <c r="DP653" i="27" s="1"/>
  <c r="DO641" i="27"/>
  <c r="DO653" i="27" s="1"/>
  <c r="DN641" i="27"/>
  <c r="DN653" i="27" s="1"/>
  <c r="DM641" i="27"/>
  <c r="DM653" i="27" s="1"/>
  <c r="DL641" i="27"/>
  <c r="DL653" i="27" s="1"/>
  <c r="DK641" i="27"/>
  <c r="DK653" i="27" s="1"/>
  <c r="DJ641" i="27"/>
  <c r="DJ653" i="27" s="1"/>
  <c r="DI641" i="27"/>
  <c r="DI653" i="27" s="1"/>
  <c r="DH641" i="27"/>
  <c r="DH653" i="27" s="1"/>
  <c r="DG641" i="27"/>
  <c r="DG653" i="27" s="1"/>
  <c r="DF641" i="27"/>
  <c r="DF653" i="27" s="1"/>
  <c r="DE641" i="27"/>
  <c r="DE653" i="27" s="1"/>
  <c r="DD641" i="27"/>
  <c r="DD653" i="27" s="1"/>
  <c r="DC641" i="27"/>
  <c r="DC653" i="27" s="1"/>
  <c r="DB641" i="27"/>
  <c r="DB653" i="27" s="1"/>
  <c r="DA641" i="27"/>
  <c r="DA653" i="27" s="1"/>
  <c r="CZ641" i="27"/>
  <c r="CZ653" i="27" s="1"/>
  <c r="CY641" i="27"/>
  <c r="CY653" i="27" s="1"/>
  <c r="CX641" i="27"/>
  <c r="CX653" i="27" s="1"/>
  <c r="CW641" i="27"/>
  <c r="CW653" i="27" s="1"/>
  <c r="CV641" i="27"/>
  <c r="CV653" i="27" s="1"/>
  <c r="CU641" i="27"/>
  <c r="CU653" i="27" s="1"/>
  <c r="CT641" i="27"/>
  <c r="CT653" i="27" s="1"/>
  <c r="CS641" i="27"/>
  <c r="CS653" i="27" s="1"/>
  <c r="CR641" i="27"/>
  <c r="CR653" i="27" s="1"/>
  <c r="CQ641" i="27"/>
  <c r="CQ653" i="27" s="1"/>
  <c r="CP641" i="27"/>
  <c r="CP653" i="27" s="1"/>
  <c r="CO641" i="27"/>
  <c r="CO653" i="27" s="1"/>
  <c r="CN641" i="27"/>
  <c r="CN653" i="27" s="1"/>
  <c r="CM641" i="27"/>
  <c r="CM653" i="27" s="1"/>
  <c r="CL641" i="27"/>
  <c r="CL653" i="27" s="1"/>
  <c r="CK641" i="27"/>
  <c r="CK653" i="27" s="1"/>
  <c r="CJ641" i="27"/>
  <c r="CJ653" i="27" s="1"/>
  <c r="CI641" i="27"/>
  <c r="CI653" i="27" s="1"/>
  <c r="CH641" i="27"/>
  <c r="CH653" i="27" s="1"/>
  <c r="CG641" i="27"/>
  <c r="CG653" i="27" s="1"/>
  <c r="CF641" i="27"/>
  <c r="CF653" i="27" s="1"/>
  <c r="CE641" i="27"/>
  <c r="CE653" i="27" s="1"/>
  <c r="CD641" i="27"/>
  <c r="CD653" i="27" s="1"/>
  <c r="CC641" i="27"/>
  <c r="CC653" i="27" s="1"/>
  <c r="CB641" i="27"/>
  <c r="CB653" i="27" s="1"/>
  <c r="CA641" i="27"/>
  <c r="CA653" i="27" s="1"/>
  <c r="BZ641" i="27"/>
  <c r="BZ653" i="27" s="1"/>
  <c r="BY641" i="27"/>
  <c r="BY653" i="27" s="1"/>
  <c r="BX641" i="27"/>
  <c r="BX653" i="27" s="1"/>
  <c r="BW641" i="27"/>
  <c r="BW653" i="27" s="1"/>
  <c r="BV641" i="27"/>
  <c r="BV653" i="27" s="1"/>
  <c r="BU641" i="27"/>
  <c r="BU653" i="27" s="1"/>
  <c r="BT641" i="27"/>
  <c r="BT653" i="27" s="1"/>
  <c r="BS641" i="27"/>
  <c r="BS653" i="27" s="1"/>
  <c r="BR641" i="27"/>
  <c r="BR653" i="27" s="1"/>
  <c r="BQ641" i="27"/>
  <c r="BQ653" i="27" s="1"/>
  <c r="BP641" i="27"/>
  <c r="BP653" i="27" s="1"/>
  <c r="BO641" i="27"/>
  <c r="BO653" i="27" s="1"/>
  <c r="BN641" i="27"/>
  <c r="BN653" i="27" s="1"/>
  <c r="BM641" i="27"/>
  <c r="BM653" i="27" s="1"/>
  <c r="BL641" i="27"/>
  <c r="BL653" i="27" s="1"/>
  <c r="BK641" i="27"/>
  <c r="BK653" i="27" s="1"/>
  <c r="BJ641" i="27"/>
  <c r="BJ653" i="27" s="1"/>
  <c r="BI641" i="27"/>
  <c r="BI653" i="27" s="1"/>
  <c r="BH641" i="27"/>
  <c r="BH653" i="27" s="1"/>
  <c r="BG641" i="27"/>
  <c r="BG653" i="27" s="1"/>
  <c r="BF641" i="27"/>
  <c r="BF653" i="27" s="1"/>
  <c r="BE641" i="27"/>
  <c r="BE653" i="27" s="1"/>
  <c r="BD641" i="27"/>
  <c r="BD653" i="27" s="1"/>
  <c r="BC641" i="27"/>
  <c r="BC653" i="27" s="1"/>
  <c r="BB641" i="27"/>
  <c r="BB653" i="27" s="1"/>
  <c r="BA641" i="27"/>
  <c r="BA653" i="27" s="1"/>
  <c r="AZ641" i="27"/>
  <c r="AZ653" i="27" s="1"/>
  <c r="AY641" i="27"/>
  <c r="AY653" i="27" s="1"/>
  <c r="AX641" i="27"/>
  <c r="AX653" i="27" s="1"/>
  <c r="AW641" i="27"/>
  <c r="AW653" i="27" s="1"/>
  <c r="AV641" i="27"/>
  <c r="AV653" i="27" s="1"/>
  <c r="AU641" i="27"/>
  <c r="AU653" i="27" s="1"/>
  <c r="AT641" i="27"/>
  <c r="AT653" i="27" s="1"/>
  <c r="AS641" i="27"/>
  <c r="AS653" i="27" s="1"/>
  <c r="AR641" i="27"/>
  <c r="AR653" i="27" s="1"/>
  <c r="AQ641" i="27"/>
  <c r="AQ653" i="27" s="1"/>
  <c r="AP641" i="27"/>
  <c r="AP653" i="27" s="1"/>
  <c r="AO641" i="27"/>
  <c r="AO653" i="27" s="1"/>
  <c r="AN641" i="27"/>
  <c r="AN653" i="27" s="1"/>
  <c r="AM641" i="27"/>
  <c r="AM653" i="27" s="1"/>
  <c r="AL641" i="27"/>
  <c r="AL653" i="27" s="1"/>
  <c r="AK641" i="27"/>
  <c r="AK653" i="27" s="1"/>
  <c r="AJ641" i="27"/>
  <c r="AJ653" i="27" s="1"/>
  <c r="AI641" i="27"/>
  <c r="AI653" i="27" s="1"/>
  <c r="AH641" i="27"/>
  <c r="AH653" i="27" s="1"/>
  <c r="AG641" i="27"/>
  <c r="AG653" i="27" s="1"/>
  <c r="AF641" i="27"/>
  <c r="AF653" i="27" s="1"/>
  <c r="AE641" i="27"/>
  <c r="AE653" i="27" s="1"/>
  <c r="AD641" i="27"/>
  <c r="AD653" i="27" s="1"/>
  <c r="AC641" i="27"/>
  <c r="AC653" i="27" s="1"/>
  <c r="AB641" i="27"/>
  <c r="AB653" i="27" s="1"/>
  <c r="AA641" i="27"/>
  <c r="AA653" i="27" s="1"/>
  <c r="Z641" i="27"/>
  <c r="Z653" i="27" s="1"/>
  <c r="Y641" i="27"/>
  <c r="Y653" i="27" s="1"/>
  <c r="X641" i="27"/>
  <c r="X653" i="27" s="1"/>
  <c r="W641" i="27"/>
  <c r="W653" i="27" s="1"/>
  <c r="V641" i="27"/>
  <c r="V653" i="27" s="1"/>
  <c r="U641" i="27"/>
  <c r="U653" i="27" s="1"/>
  <c r="T641" i="27"/>
  <c r="T653" i="27" s="1"/>
  <c r="S641" i="27"/>
  <c r="S653" i="27" s="1"/>
  <c r="R641" i="27"/>
  <c r="R653" i="27" s="1"/>
  <c r="Q641" i="27"/>
  <c r="Q653" i="27" s="1"/>
  <c r="P641" i="27"/>
  <c r="P653" i="27" s="1"/>
  <c r="O641" i="27"/>
  <c r="O653" i="27" s="1"/>
  <c r="N641" i="27"/>
  <c r="N653" i="27" s="1"/>
  <c r="M641" i="27"/>
  <c r="M653" i="27" s="1"/>
  <c r="L641" i="27"/>
  <c r="L653" i="27" s="1"/>
  <c r="K641" i="27"/>
  <c r="K653" i="27" s="1"/>
  <c r="J641" i="27"/>
  <c r="J653" i="27" s="1"/>
  <c r="I641" i="27"/>
  <c r="I653" i="27" s="1"/>
  <c r="H641" i="27"/>
  <c r="H653" i="27" s="1"/>
  <c r="G641" i="27"/>
  <c r="G653" i="27" s="1"/>
  <c r="F641" i="27"/>
  <c r="F653" i="27" s="1"/>
  <c r="E641" i="27"/>
  <c r="E653" i="27" s="1"/>
  <c r="D641" i="27"/>
  <c r="D653" i="27" s="1"/>
  <c r="A641" i="27"/>
  <c r="C640" i="27"/>
  <c r="A640" i="27"/>
  <c r="C639" i="27"/>
  <c r="A639" i="27"/>
  <c r="C638" i="27"/>
  <c r="A638" i="27"/>
  <c r="C637" i="27"/>
  <c r="A637" i="27"/>
  <c r="C636" i="27"/>
  <c r="A636" i="27"/>
  <c r="C635" i="27"/>
  <c r="A635" i="27"/>
  <c r="C634" i="27"/>
  <c r="A634" i="27"/>
  <c r="C633" i="27"/>
  <c r="A633" i="27"/>
  <c r="C632" i="27"/>
  <c r="A632" i="27"/>
  <c r="C631" i="27"/>
  <c r="A631" i="27"/>
  <c r="C630" i="27"/>
  <c r="A630" i="27"/>
  <c r="C629" i="27"/>
  <c r="A629" i="27"/>
  <c r="A628" i="27"/>
  <c r="A627" i="27"/>
  <c r="A626" i="27"/>
  <c r="A625" i="27"/>
  <c r="A624" i="27"/>
  <c r="A623" i="27"/>
  <c r="A622" i="27"/>
  <c r="A621" i="27"/>
  <c r="EE620" i="27"/>
  <c r="ED620" i="27"/>
  <c r="EC620" i="27"/>
  <c r="EB620" i="27"/>
  <c r="EA620" i="27"/>
  <c r="DZ620" i="27"/>
  <c r="DY620" i="27"/>
  <c r="DX620" i="27"/>
  <c r="DW620" i="27"/>
  <c r="DV620" i="27"/>
  <c r="DU620" i="27"/>
  <c r="DT620" i="27"/>
  <c r="DS620" i="27"/>
  <c r="DR620" i="27"/>
  <c r="DQ620" i="27"/>
  <c r="DP620" i="27"/>
  <c r="DO620" i="27"/>
  <c r="DN620" i="27"/>
  <c r="DM620" i="27"/>
  <c r="DL620" i="27"/>
  <c r="DK620" i="27"/>
  <c r="DJ620" i="27"/>
  <c r="DI620" i="27"/>
  <c r="DH620" i="27"/>
  <c r="DG620" i="27"/>
  <c r="DF620" i="27"/>
  <c r="DE620" i="27"/>
  <c r="DD620" i="27"/>
  <c r="DC620" i="27"/>
  <c r="DB620" i="27"/>
  <c r="DA620" i="27"/>
  <c r="CZ620" i="27"/>
  <c r="CY620" i="27"/>
  <c r="CX620" i="27"/>
  <c r="CW620" i="27"/>
  <c r="CV620" i="27"/>
  <c r="CU620" i="27"/>
  <c r="CT620" i="27"/>
  <c r="CS620" i="27"/>
  <c r="CR620" i="27"/>
  <c r="CQ620" i="27"/>
  <c r="CP620" i="27"/>
  <c r="CO620" i="27"/>
  <c r="CN620" i="27"/>
  <c r="CM620" i="27"/>
  <c r="CL620" i="27"/>
  <c r="CK620" i="27"/>
  <c r="CJ620" i="27"/>
  <c r="CI620" i="27"/>
  <c r="CH620" i="27"/>
  <c r="CG620" i="27"/>
  <c r="CF620" i="27"/>
  <c r="CE620" i="27"/>
  <c r="CD620" i="27"/>
  <c r="CC620" i="27"/>
  <c r="CB620" i="27"/>
  <c r="CA620" i="27"/>
  <c r="BZ620" i="27"/>
  <c r="BY620" i="27"/>
  <c r="BX620" i="27"/>
  <c r="BW620" i="27"/>
  <c r="BV620" i="27"/>
  <c r="BU620" i="27"/>
  <c r="BT620" i="27"/>
  <c r="BS620" i="27"/>
  <c r="BR620" i="27"/>
  <c r="BQ620" i="27"/>
  <c r="BP620" i="27"/>
  <c r="BO620" i="27"/>
  <c r="BN620" i="27"/>
  <c r="BM620" i="27"/>
  <c r="BL620" i="27"/>
  <c r="BK620" i="27"/>
  <c r="BJ620" i="27"/>
  <c r="BI620" i="27"/>
  <c r="BH620" i="27"/>
  <c r="BG620" i="27"/>
  <c r="BF620" i="27"/>
  <c r="BE620" i="27"/>
  <c r="BD620" i="27"/>
  <c r="BC620" i="27"/>
  <c r="BB620" i="27"/>
  <c r="A620" i="27"/>
  <c r="EE619" i="27"/>
  <c r="ED619" i="27"/>
  <c r="EC619" i="27"/>
  <c r="EB619" i="27"/>
  <c r="EA619" i="27"/>
  <c r="DZ619" i="27"/>
  <c r="DY619" i="27"/>
  <c r="DX619" i="27"/>
  <c r="DW619" i="27"/>
  <c r="DV619" i="27"/>
  <c r="DU619" i="27"/>
  <c r="DT619" i="27"/>
  <c r="DS619" i="27"/>
  <c r="DR619" i="27"/>
  <c r="DQ619" i="27"/>
  <c r="DP619" i="27"/>
  <c r="DO619" i="27"/>
  <c r="DN619" i="27"/>
  <c r="DM619" i="27"/>
  <c r="DL619" i="27"/>
  <c r="DK619" i="27"/>
  <c r="DJ619" i="27"/>
  <c r="DI619" i="27"/>
  <c r="DH619" i="27"/>
  <c r="DG619" i="27"/>
  <c r="DF619" i="27"/>
  <c r="DE619" i="27"/>
  <c r="DD619" i="27"/>
  <c r="DC619" i="27"/>
  <c r="DB619" i="27"/>
  <c r="DA619" i="27"/>
  <c r="CZ619" i="27"/>
  <c r="CY619" i="27"/>
  <c r="CX619" i="27"/>
  <c r="CW619" i="27"/>
  <c r="CV619" i="27"/>
  <c r="CU619" i="27"/>
  <c r="CT619" i="27"/>
  <c r="CS619" i="27"/>
  <c r="CR619" i="27"/>
  <c r="CQ619" i="27"/>
  <c r="CP619" i="27"/>
  <c r="CO619" i="27"/>
  <c r="CN619" i="27"/>
  <c r="CM619" i="27"/>
  <c r="CL619" i="27"/>
  <c r="CK619" i="27"/>
  <c r="CJ619" i="27"/>
  <c r="CI619" i="27"/>
  <c r="CH619" i="27"/>
  <c r="CG619" i="27"/>
  <c r="CF619" i="27"/>
  <c r="CE619" i="27"/>
  <c r="CD619" i="27"/>
  <c r="CC619" i="27"/>
  <c r="CB619" i="27"/>
  <c r="CA619" i="27"/>
  <c r="BZ619" i="27"/>
  <c r="BY619" i="27"/>
  <c r="BX619" i="27"/>
  <c r="BW619" i="27"/>
  <c r="BV619" i="27"/>
  <c r="BU619" i="27"/>
  <c r="BT619" i="27"/>
  <c r="BS619" i="27"/>
  <c r="BR619" i="27"/>
  <c r="BQ619" i="27"/>
  <c r="BP619" i="27"/>
  <c r="BO619" i="27"/>
  <c r="BN619" i="27"/>
  <c r="BM619" i="27"/>
  <c r="BL619" i="27"/>
  <c r="BK619" i="27"/>
  <c r="BJ619" i="27"/>
  <c r="BI619" i="27"/>
  <c r="BH619" i="27"/>
  <c r="BG619" i="27"/>
  <c r="BF619" i="27"/>
  <c r="BE619" i="27"/>
  <c r="BD619" i="27"/>
  <c r="BC619" i="27"/>
  <c r="BB619" i="27"/>
  <c r="BA619" i="27"/>
  <c r="AZ619" i="27"/>
  <c r="AY619" i="27"/>
  <c r="AX619" i="27"/>
  <c r="AW619" i="27"/>
  <c r="AV619" i="27"/>
  <c r="AU619" i="27"/>
  <c r="AT619" i="27"/>
  <c r="AS619" i="27"/>
  <c r="AR619" i="27"/>
  <c r="AQ619" i="27"/>
  <c r="AP619" i="27"/>
  <c r="AO619" i="27"/>
  <c r="AN619" i="27"/>
  <c r="AM619" i="27"/>
  <c r="AL619" i="27"/>
  <c r="AK619" i="27"/>
  <c r="AJ619" i="27"/>
  <c r="AI619" i="27"/>
  <c r="AH619" i="27"/>
  <c r="AG619" i="27"/>
  <c r="AF619" i="27"/>
  <c r="AE619" i="27"/>
  <c r="AD619" i="27"/>
  <c r="AC619" i="27"/>
  <c r="AB619" i="27"/>
  <c r="AA619" i="27"/>
  <c r="Z619" i="27"/>
  <c r="Y619" i="27"/>
  <c r="X619" i="27"/>
  <c r="W619" i="27"/>
  <c r="V619" i="27"/>
  <c r="U619" i="27"/>
  <c r="T619" i="27"/>
  <c r="S619" i="27"/>
  <c r="R619" i="27"/>
  <c r="Q619" i="27"/>
  <c r="P619" i="27"/>
  <c r="O619" i="27"/>
  <c r="N619" i="27"/>
  <c r="M619" i="27"/>
  <c r="L619" i="27"/>
  <c r="K619" i="27"/>
  <c r="J619" i="27"/>
  <c r="I619" i="27"/>
  <c r="H619" i="27"/>
  <c r="G619" i="27"/>
  <c r="F619" i="27"/>
  <c r="E619" i="27"/>
  <c r="D619" i="27"/>
  <c r="C619" i="27"/>
  <c r="A619" i="27"/>
  <c r="EE618" i="27"/>
  <c r="ED618" i="27"/>
  <c r="EC618" i="27"/>
  <c r="EB618" i="27"/>
  <c r="EA618" i="27"/>
  <c r="DZ618" i="27"/>
  <c r="DY618" i="27"/>
  <c r="DX618" i="27"/>
  <c r="DW618" i="27"/>
  <c r="DV618" i="27"/>
  <c r="DU618" i="27"/>
  <c r="DT618" i="27"/>
  <c r="DS618" i="27"/>
  <c r="DR618" i="27"/>
  <c r="DQ618" i="27"/>
  <c r="DP618" i="27"/>
  <c r="DO618" i="27"/>
  <c r="DN618" i="27"/>
  <c r="DM618" i="27"/>
  <c r="DL618" i="27"/>
  <c r="DK618" i="27"/>
  <c r="DJ618" i="27"/>
  <c r="DI618" i="27"/>
  <c r="DH618" i="27"/>
  <c r="DG618" i="27"/>
  <c r="DF618" i="27"/>
  <c r="DE618" i="27"/>
  <c r="DD618" i="27"/>
  <c r="DC618" i="27"/>
  <c r="DB618" i="27"/>
  <c r="DA618" i="27"/>
  <c r="CZ618" i="27"/>
  <c r="CY618" i="27"/>
  <c r="CX618" i="27"/>
  <c r="CW618" i="27"/>
  <c r="CV618" i="27"/>
  <c r="CU618" i="27"/>
  <c r="CT618" i="27"/>
  <c r="CS618" i="27"/>
  <c r="CR618" i="27"/>
  <c r="CQ618" i="27"/>
  <c r="CP618" i="27"/>
  <c r="CO618" i="27"/>
  <c r="CN618" i="27"/>
  <c r="CM618" i="27"/>
  <c r="CL618" i="27"/>
  <c r="CK618" i="27"/>
  <c r="CJ618" i="27"/>
  <c r="CI618" i="27"/>
  <c r="CH618" i="27"/>
  <c r="CG618" i="27"/>
  <c r="CF618" i="27"/>
  <c r="CE618" i="27"/>
  <c r="CD618" i="27"/>
  <c r="CC618" i="27"/>
  <c r="CB618" i="27"/>
  <c r="CA618" i="27"/>
  <c r="BZ618" i="27"/>
  <c r="BY618" i="27"/>
  <c r="BX618" i="27"/>
  <c r="BW618" i="27"/>
  <c r="BV618" i="27"/>
  <c r="BU618" i="27"/>
  <c r="BT618" i="27"/>
  <c r="BS618" i="27"/>
  <c r="BR618" i="27"/>
  <c r="BQ618" i="27"/>
  <c r="BP618" i="27"/>
  <c r="BO618" i="27"/>
  <c r="BN618" i="27"/>
  <c r="BM618" i="27"/>
  <c r="BL618" i="27"/>
  <c r="BK618" i="27"/>
  <c r="BJ618" i="27"/>
  <c r="BI618" i="27"/>
  <c r="BH618" i="27"/>
  <c r="BG618" i="27"/>
  <c r="BF618" i="27"/>
  <c r="BE618" i="27"/>
  <c r="BD618" i="27"/>
  <c r="BC618" i="27"/>
  <c r="BB618" i="27"/>
  <c r="BA618" i="27"/>
  <c r="AZ618" i="27"/>
  <c r="AY618" i="27"/>
  <c r="AX618" i="27"/>
  <c r="AW618" i="27"/>
  <c r="AV618" i="27"/>
  <c r="AU618" i="27"/>
  <c r="AT618" i="27"/>
  <c r="AS618" i="27"/>
  <c r="AR618" i="27"/>
  <c r="AQ618" i="27"/>
  <c r="AP618" i="27"/>
  <c r="AO618" i="27"/>
  <c r="AN618" i="27"/>
  <c r="AM618" i="27"/>
  <c r="AL618" i="27"/>
  <c r="AK618" i="27"/>
  <c r="AJ618" i="27"/>
  <c r="AI618" i="27"/>
  <c r="AH618" i="27"/>
  <c r="AG618" i="27"/>
  <c r="AF618" i="27"/>
  <c r="AE618" i="27"/>
  <c r="AD618" i="27"/>
  <c r="AC618" i="27"/>
  <c r="AB618" i="27"/>
  <c r="AA618" i="27"/>
  <c r="Z618" i="27"/>
  <c r="Y618" i="27"/>
  <c r="X618" i="27"/>
  <c r="W618" i="27"/>
  <c r="V618" i="27"/>
  <c r="U618" i="27"/>
  <c r="T618" i="27"/>
  <c r="S618" i="27"/>
  <c r="R618" i="27"/>
  <c r="Q618" i="27"/>
  <c r="P618" i="27"/>
  <c r="O618" i="27"/>
  <c r="N618" i="27"/>
  <c r="M618" i="27"/>
  <c r="L618" i="27"/>
  <c r="K618" i="27"/>
  <c r="J618" i="27"/>
  <c r="I618" i="27"/>
  <c r="H618" i="27"/>
  <c r="G618" i="27"/>
  <c r="F618" i="27"/>
  <c r="E618" i="27"/>
  <c r="D618" i="27"/>
  <c r="C618" i="27" s="1"/>
  <c r="A618" i="27"/>
  <c r="EE617" i="27"/>
  <c r="ED617" i="27"/>
  <c r="EC617" i="27"/>
  <c r="EB617" i="27"/>
  <c r="EA617" i="27"/>
  <c r="DZ617" i="27"/>
  <c r="DY617" i="27"/>
  <c r="DX617" i="27"/>
  <c r="DW617" i="27"/>
  <c r="DV617" i="27"/>
  <c r="DU617" i="27"/>
  <c r="DT617" i="27"/>
  <c r="DS617" i="27"/>
  <c r="DR617" i="27"/>
  <c r="DQ617" i="27"/>
  <c r="DP617" i="27"/>
  <c r="DO617" i="27"/>
  <c r="DN617" i="27"/>
  <c r="DM617" i="27"/>
  <c r="DL617" i="27"/>
  <c r="DK617" i="27"/>
  <c r="DJ617" i="27"/>
  <c r="DI617" i="27"/>
  <c r="DH617" i="27"/>
  <c r="DG617" i="27"/>
  <c r="DF617" i="27"/>
  <c r="DE617" i="27"/>
  <c r="DD617" i="27"/>
  <c r="DC617" i="27"/>
  <c r="DB617" i="27"/>
  <c r="DA617" i="27"/>
  <c r="CZ617" i="27"/>
  <c r="CY617" i="27"/>
  <c r="CX617" i="27"/>
  <c r="CW617" i="27"/>
  <c r="CV617" i="27"/>
  <c r="CU617" i="27"/>
  <c r="CT617" i="27"/>
  <c r="CS617" i="27"/>
  <c r="CR617" i="27"/>
  <c r="CQ617" i="27"/>
  <c r="CP617" i="27"/>
  <c r="CO617" i="27"/>
  <c r="CN617" i="27"/>
  <c r="CM617" i="27"/>
  <c r="CL617" i="27"/>
  <c r="CK617" i="27"/>
  <c r="CJ617" i="27"/>
  <c r="CI617" i="27"/>
  <c r="CH617" i="27"/>
  <c r="CG617" i="27"/>
  <c r="CF617" i="27"/>
  <c r="CE617" i="27"/>
  <c r="CD617" i="27"/>
  <c r="CC617" i="27"/>
  <c r="CB617" i="27"/>
  <c r="CA617" i="27"/>
  <c r="BZ617" i="27"/>
  <c r="BY617" i="27"/>
  <c r="BX617" i="27"/>
  <c r="BW617" i="27"/>
  <c r="BV617" i="27"/>
  <c r="BU617" i="27"/>
  <c r="BT617" i="27"/>
  <c r="BS617" i="27"/>
  <c r="BR617" i="27"/>
  <c r="BQ617" i="27"/>
  <c r="BP617" i="27"/>
  <c r="BO617" i="27"/>
  <c r="BN617" i="27"/>
  <c r="BM617" i="27"/>
  <c r="BL617" i="27"/>
  <c r="BK617" i="27"/>
  <c r="BJ617" i="27"/>
  <c r="BI617" i="27"/>
  <c r="BH617" i="27"/>
  <c r="BG617" i="27"/>
  <c r="BF617" i="27"/>
  <c r="BE617" i="27"/>
  <c r="BD617" i="27"/>
  <c r="BC617" i="27"/>
  <c r="BB617" i="27"/>
  <c r="BA617" i="27"/>
  <c r="AZ617" i="27"/>
  <c r="AY617" i="27"/>
  <c r="AX617" i="27"/>
  <c r="AW617" i="27"/>
  <c r="AV617" i="27"/>
  <c r="AU617" i="27"/>
  <c r="AT617" i="27"/>
  <c r="AS617" i="27"/>
  <c r="AR617" i="27"/>
  <c r="AQ617" i="27"/>
  <c r="AP617" i="27"/>
  <c r="AO617" i="27"/>
  <c r="AN617" i="27"/>
  <c r="AM617" i="27"/>
  <c r="AL617" i="27"/>
  <c r="AK617" i="27"/>
  <c r="AJ617" i="27"/>
  <c r="AI617" i="27"/>
  <c r="AH617" i="27"/>
  <c r="AG617" i="27"/>
  <c r="AF617" i="27"/>
  <c r="AE617" i="27"/>
  <c r="AD617" i="27"/>
  <c r="AC617" i="27"/>
  <c r="AB617" i="27"/>
  <c r="AA617" i="27"/>
  <c r="Z617" i="27"/>
  <c r="Y617" i="27"/>
  <c r="X617" i="27"/>
  <c r="W617" i="27"/>
  <c r="V617" i="27"/>
  <c r="U617" i="27"/>
  <c r="T617" i="27"/>
  <c r="S617" i="27"/>
  <c r="R617" i="27"/>
  <c r="Q617" i="27"/>
  <c r="P617" i="27"/>
  <c r="O617" i="27"/>
  <c r="N617" i="27"/>
  <c r="M617" i="27"/>
  <c r="L617" i="27"/>
  <c r="K617" i="27"/>
  <c r="J617" i="27"/>
  <c r="I617" i="27"/>
  <c r="H617" i="27"/>
  <c r="G617" i="27"/>
  <c r="F617" i="27"/>
  <c r="E617" i="27"/>
  <c r="D617" i="27"/>
  <c r="C617" i="27"/>
  <c r="A617" i="27"/>
  <c r="EE616" i="27"/>
  <c r="ED616" i="27"/>
  <c r="EC616" i="27"/>
  <c r="EB616" i="27"/>
  <c r="EA616" i="27"/>
  <c r="DZ616" i="27"/>
  <c r="DY616" i="27"/>
  <c r="DX616" i="27"/>
  <c r="DW616" i="27"/>
  <c r="DV616" i="27"/>
  <c r="DU616" i="27"/>
  <c r="DT616" i="27"/>
  <c r="DS616" i="27"/>
  <c r="DR616" i="27"/>
  <c r="DQ616" i="27"/>
  <c r="DP616" i="27"/>
  <c r="DO616" i="27"/>
  <c r="DN616" i="27"/>
  <c r="DM616" i="27"/>
  <c r="DL616" i="27"/>
  <c r="DK616" i="27"/>
  <c r="DJ616" i="27"/>
  <c r="DI616" i="27"/>
  <c r="DH616" i="27"/>
  <c r="DG616" i="27"/>
  <c r="DF616" i="27"/>
  <c r="DE616" i="27"/>
  <c r="DD616" i="27"/>
  <c r="DC616" i="27"/>
  <c r="DB616" i="27"/>
  <c r="DA616" i="27"/>
  <c r="CZ616" i="27"/>
  <c r="CY616" i="27"/>
  <c r="CX616" i="27"/>
  <c r="CW616" i="27"/>
  <c r="CV616" i="27"/>
  <c r="CU616" i="27"/>
  <c r="CT616" i="27"/>
  <c r="CS616" i="27"/>
  <c r="CR616" i="27"/>
  <c r="CQ616" i="27"/>
  <c r="CP616" i="27"/>
  <c r="CO616" i="27"/>
  <c r="CN616" i="27"/>
  <c r="CM616" i="27"/>
  <c r="CL616" i="27"/>
  <c r="CK616" i="27"/>
  <c r="CJ616" i="27"/>
  <c r="CI616" i="27"/>
  <c r="CH616" i="27"/>
  <c r="CG616" i="27"/>
  <c r="CF616" i="27"/>
  <c r="CE616" i="27"/>
  <c r="CD616" i="27"/>
  <c r="CC616" i="27"/>
  <c r="CB616" i="27"/>
  <c r="CA616" i="27"/>
  <c r="BZ616" i="27"/>
  <c r="BY616" i="27"/>
  <c r="BX616" i="27"/>
  <c r="BW616" i="27"/>
  <c r="BV616" i="27"/>
  <c r="BU616" i="27"/>
  <c r="BT616" i="27"/>
  <c r="BS616" i="27"/>
  <c r="BR616" i="27"/>
  <c r="BQ616" i="27"/>
  <c r="BP616" i="27"/>
  <c r="BO616" i="27"/>
  <c r="BN616" i="27"/>
  <c r="BM616" i="27"/>
  <c r="BL616" i="27"/>
  <c r="BK616" i="27"/>
  <c r="BJ616" i="27"/>
  <c r="BI616" i="27"/>
  <c r="BH616" i="27"/>
  <c r="BG616" i="27"/>
  <c r="BF616" i="27"/>
  <c r="BE616" i="27"/>
  <c r="BD616" i="27"/>
  <c r="BC616" i="27"/>
  <c r="BB616" i="27"/>
  <c r="BA616" i="27"/>
  <c r="AZ616" i="27"/>
  <c r="AY616" i="27"/>
  <c r="AX616" i="27"/>
  <c r="AW616" i="27"/>
  <c r="AV616" i="27"/>
  <c r="AU616" i="27"/>
  <c r="AT616" i="27"/>
  <c r="AS616" i="27"/>
  <c r="AR616" i="27"/>
  <c r="AQ616" i="27"/>
  <c r="AP616" i="27"/>
  <c r="AO616" i="27"/>
  <c r="AN616" i="27"/>
  <c r="AM616" i="27"/>
  <c r="AL616" i="27"/>
  <c r="AK616" i="27"/>
  <c r="AJ616" i="27"/>
  <c r="AI616" i="27"/>
  <c r="AH616" i="27"/>
  <c r="AG616" i="27"/>
  <c r="AF616" i="27"/>
  <c r="AE616" i="27"/>
  <c r="AD616" i="27"/>
  <c r="AC616" i="27"/>
  <c r="AB616" i="27"/>
  <c r="AA616" i="27"/>
  <c r="Z616" i="27"/>
  <c r="Y616" i="27"/>
  <c r="X616" i="27"/>
  <c r="W616" i="27"/>
  <c r="V616" i="27"/>
  <c r="U616" i="27"/>
  <c r="T616" i="27"/>
  <c r="S616" i="27"/>
  <c r="R616" i="27"/>
  <c r="Q616" i="27"/>
  <c r="P616" i="27"/>
  <c r="O616" i="27"/>
  <c r="N616" i="27"/>
  <c r="M616" i="27"/>
  <c r="L616" i="27"/>
  <c r="K616" i="27"/>
  <c r="J616" i="27"/>
  <c r="I616" i="27"/>
  <c r="H616" i="27"/>
  <c r="G616" i="27"/>
  <c r="F616" i="27"/>
  <c r="E616" i="27"/>
  <c r="D616" i="27"/>
  <c r="C616" i="27" s="1"/>
  <c r="A616" i="27"/>
  <c r="EE615" i="27"/>
  <c r="ED615" i="27"/>
  <c r="EC615" i="27"/>
  <c r="EB615" i="27"/>
  <c r="EA615" i="27"/>
  <c r="DZ615" i="27"/>
  <c r="DY615" i="27"/>
  <c r="DX615" i="27"/>
  <c r="DW615" i="27"/>
  <c r="DV615" i="27"/>
  <c r="DU615" i="27"/>
  <c r="DT615" i="27"/>
  <c r="DS615" i="27"/>
  <c r="DR615" i="27"/>
  <c r="DQ615" i="27"/>
  <c r="DP615" i="27"/>
  <c r="DO615" i="27"/>
  <c r="DN615" i="27"/>
  <c r="DM615" i="27"/>
  <c r="DL615" i="27"/>
  <c r="DK615" i="27"/>
  <c r="DJ615" i="27"/>
  <c r="DI615" i="27"/>
  <c r="DH615" i="27"/>
  <c r="DG615" i="27"/>
  <c r="DF615" i="27"/>
  <c r="DE615" i="27"/>
  <c r="DD615" i="27"/>
  <c r="DC615" i="27"/>
  <c r="DB615" i="27"/>
  <c r="DA615" i="27"/>
  <c r="CZ615" i="27"/>
  <c r="CY615" i="27"/>
  <c r="CX615" i="27"/>
  <c r="CW615" i="27"/>
  <c r="CV615" i="27"/>
  <c r="CU615" i="27"/>
  <c r="CT615" i="27"/>
  <c r="CS615" i="27"/>
  <c r="CR615" i="27"/>
  <c r="CQ615" i="27"/>
  <c r="CP615" i="27"/>
  <c r="CO615" i="27"/>
  <c r="CN615" i="27"/>
  <c r="CM615" i="27"/>
  <c r="CL615" i="27"/>
  <c r="CK615" i="27"/>
  <c r="CJ615" i="27"/>
  <c r="CI615" i="27"/>
  <c r="CH615" i="27"/>
  <c r="CG615" i="27"/>
  <c r="CF615" i="27"/>
  <c r="CE615" i="27"/>
  <c r="CD615" i="27"/>
  <c r="CC615" i="27"/>
  <c r="CB615" i="27"/>
  <c r="CA615" i="27"/>
  <c r="BZ615" i="27"/>
  <c r="BY615" i="27"/>
  <c r="BX615" i="27"/>
  <c r="BW615" i="27"/>
  <c r="BV615" i="27"/>
  <c r="BU615" i="27"/>
  <c r="BT615" i="27"/>
  <c r="BS615" i="27"/>
  <c r="BR615" i="27"/>
  <c r="BQ615" i="27"/>
  <c r="BP615" i="27"/>
  <c r="BO615" i="27"/>
  <c r="BN615" i="27"/>
  <c r="BM615" i="27"/>
  <c r="BL615" i="27"/>
  <c r="BK615" i="27"/>
  <c r="BJ615" i="27"/>
  <c r="BI615" i="27"/>
  <c r="BH615" i="27"/>
  <c r="BG615" i="27"/>
  <c r="BF615" i="27"/>
  <c r="BE615" i="27"/>
  <c r="BD615" i="27"/>
  <c r="BC615" i="27"/>
  <c r="BB615" i="27"/>
  <c r="BA615" i="27"/>
  <c r="AZ615" i="27"/>
  <c r="AY615" i="27"/>
  <c r="AX615" i="27"/>
  <c r="AW615" i="27"/>
  <c r="AV615" i="27"/>
  <c r="AU615" i="27"/>
  <c r="AT615" i="27"/>
  <c r="AS615" i="27"/>
  <c r="AR615" i="27"/>
  <c r="AQ615" i="27"/>
  <c r="AP615" i="27"/>
  <c r="AO615" i="27"/>
  <c r="AN615" i="27"/>
  <c r="AM615" i="27"/>
  <c r="AL615" i="27"/>
  <c r="AK615" i="27"/>
  <c r="AJ615" i="27"/>
  <c r="AI615" i="27"/>
  <c r="AH615" i="27"/>
  <c r="AG615" i="27"/>
  <c r="AF615" i="27"/>
  <c r="AE615" i="27"/>
  <c r="AD615" i="27"/>
  <c r="AC615" i="27"/>
  <c r="AB615" i="27"/>
  <c r="AA615" i="27"/>
  <c r="Z615" i="27"/>
  <c r="Y615" i="27"/>
  <c r="X615" i="27"/>
  <c r="W615" i="27"/>
  <c r="V615" i="27"/>
  <c r="U615" i="27"/>
  <c r="T615" i="27"/>
  <c r="S615" i="27"/>
  <c r="R615" i="27"/>
  <c r="Q615" i="27"/>
  <c r="P615" i="27"/>
  <c r="O615" i="27"/>
  <c r="N615" i="27"/>
  <c r="M615" i="27"/>
  <c r="L615" i="27"/>
  <c r="K615" i="27"/>
  <c r="J615" i="27"/>
  <c r="I615" i="27"/>
  <c r="H615" i="27"/>
  <c r="G615" i="27"/>
  <c r="F615" i="27"/>
  <c r="E615" i="27"/>
  <c r="D615" i="27"/>
  <c r="C615" i="27"/>
  <c r="A615" i="27"/>
  <c r="EE614" i="27"/>
  <c r="ED614" i="27"/>
  <c r="EC614" i="27"/>
  <c r="EB614" i="27"/>
  <c r="EA614" i="27"/>
  <c r="DZ614" i="27"/>
  <c r="DY614" i="27"/>
  <c r="DX614" i="27"/>
  <c r="DW614" i="27"/>
  <c r="DV614" i="27"/>
  <c r="DU614" i="27"/>
  <c r="DT614" i="27"/>
  <c r="DS614" i="27"/>
  <c r="DR614" i="27"/>
  <c r="DQ614" i="27"/>
  <c r="DP614" i="27"/>
  <c r="DO614" i="27"/>
  <c r="DN614" i="27"/>
  <c r="DM614" i="27"/>
  <c r="DL614" i="27"/>
  <c r="DK614" i="27"/>
  <c r="DJ614" i="27"/>
  <c r="DI614" i="27"/>
  <c r="DH614" i="27"/>
  <c r="DG614" i="27"/>
  <c r="DF614" i="27"/>
  <c r="DE614" i="27"/>
  <c r="DD614" i="27"/>
  <c r="DC614" i="27"/>
  <c r="DB614" i="27"/>
  <c r="DA614" i="27"/>
  <c r="CZ614" i="27"/>
  <c r="CY614" i="27"/>
  <c r="CX614" i="27"/>
  <c r="CW614" i="27"/>
  <c r="CV614" i="27"/>
  <c r="CU614" i="27"/>
  <c r="CT614" i="27"/>
  <c r="CS614" i="27"/>
  <c r="CR614" i="27"/>
  <c r="CQ614" i="27"/>
  <c r="CP614" i="27"/>
  <c r="CO614" i="27"/>
  <c r="CN614" i="27"/>
  <c r="CM614" i="27"/>
  <c r="CL614" i="27"/>
  <c r="CK614" i="27"/>
  <c r="CJ614" i="27"/>
  <c r="CI614" i="27"/>
  <c r="CH614" i="27"/>
  <c r="CG614" i="27"/>
  <c r="CF614" i="27"/>
  <c r="CE614" i="27"/>
  <c r="CD614" i="27"/>
  <c r="CC614" i="27"/>
  <c r="CB614" i="27"/>
  <c r="CA614" i="27"/>
  <c r="BZ614" i="27"/>
  <c r="BY614" i="27"/>
  <c r="BX614" i="27"/>
  <c r="BW614" i="27"/>
  <c r="BV614" i="27"/>
  <c r="BU614" i="27"/>
  <c r="BT614" i="27"/>
  <c r="BS614" i="27"/>
  <c r="BR614" i="27"/>
  <c r="BQ614" i="27"/>
  <c r="BP614" i="27"/>
  <c r="BO614" i="27"/>
  <c r="BN614" i="27"/>
  <c r="BM614" i="27"/>
  <c r="BL614" i="27"/>
  <c r="BK614" i="27"/>
  <c r="BJ614" i="27"/>
  <c r="BI614" i="27"/>
  <c r="BH614" i="27"/>
  <c r="BG614" i="27"/>
  <c r="BF614" i="27"/>
  <c r="BE614" i="27"/>
  <c r="BD614" i="27"/>
  <c r="BC614" i="27"/>
  <c r="BB614" i="27"/>
  <c r="BA614" i="27"/>
  <c r="AZ614" i="27"/>
  <c r="AY614" i="27"/>
  <c r="AX614" i="27"/>
  <c r="AW614" i="27"/>
  <c r="AV614" i="27"/>
  <c r="AU614" i="27"/>
  <c r="AT614" i="27"/>
  <c r="AS614" i="27"/>
  <c r="AR614" i="27"/>
  <c r="AQ614" i="27"/>
  <c r="AP614" i="27"/>
  <c r="AO614" i="27"/>
  <c r="AN614" i="27"/>
  <c r="AM614" i="27"/>
  <c r="AL614" i="27"/>
  <c r="AK614" i="27"/>
  <c r="AJ614" i="27"/>
  <c r="AI614" i="27"/>
  <c r="AH614" i="27"/>
  <c r="AG614" i="27"/>
  <c r="AF614" i="27"/>
  <c r="AE614" i="27"/>
  <c r="AD614" i="27"/>
  <c r="AC614" i="27"/>
  <c r="AB614" i="27"/>
  <c r="AA614" i="27"/>
  <c r="Z614" i="27"/>
  <c r="Y614" i="27"/>
  <c r="X614" i="27"/>
  <c r="W614" i="27"/>
  <c r="V614" i="27"/>
  <c r="U614" i="27"/>
  <c r="T614" i="27"/>
  <c r="S614" i="27"/>
  <c r="R614" i="27"/>
  <c r="Q614" i="27"/>
  <c r="P614" i="27"/>
  <c r="O614" i="27"/>
  <c r="N614" i="27"/>
  <c r="M614" i="27"/>
  <c r="L614" i="27"/>
  <c r="K614" i="27"/>
  <c r="J614" i="27"/>
  <c r="I614" i="27"/>
  <c r="H614" i="27"/>
  <c r="G614" i="27"/>
  <c r="F614" i="27"/>
  <c r="E614" i="27"/>
  <c r="D614" i="27"/>
  <c r="C614" i="27" s="1"/>
  <c r="A614" i="27"/>
  <c r="EE613" i="27"/>
  <c r="ED613" i="27"/>
  <c r="EC613" i="27"/>
  <c r="EB613" i="27"/>
  <c r="EA613" i="27"/>
  <c r="DZ613" i="27"/>
  <c r="DY613" i="27"/>
  <c r="DX613" i="27"/>
  <c r="DW613" i="27"/>
  <c r="DV613" i="27"/>
  <c r="DU613" i="27"/>
  <c r="DT613" i="27"/>
  <c r="DS613" i="27"/>
  <c r="DR613" i="27"/>
  <c r="DQ613" i="27"/>
  <c r="DP613" i="27"/>
  <c r="DO613" i="27"/>
  <c r="DN613" i="27"/>
  <c r="DM613" i="27"/>
  <c r="DL613" i="27"/>
  <c r="DK613" i="27"/>
  <c r="DJ613" i="27"/>
  <c r="DI613" i="27"/>
  <c r="DH613" i="27"/>
  <c r="DG613" i="27"/>
  <c r="DF613" i="27"/>
  <c r="DE613" i="27"/>
  <c r="DD613" i="27"/>
  <c r="DC613" i="27"/>
  <c r="DB613" i="27"/>
  <c r="DA613" i="27"/>
  <c r="CZ613" i="27"/>
  <c r="CY613" i="27"/>
  <c r="CX613" i="27"/>
  <c r="CW613" i="27"/>
  <c r="CV613" i="27"/>
  <c r="CU613" i="27"/>
  <c r="CT613" i="27"/>
  <c r="CS613" i="27"/>
  <c r="CR613" i="27"/>
  <c r="CQ613" i="27"/>
  <c r="CP613" i="27"/>
  <c r="CO613" i="27"/>
  <c r="CN613" i="27"/>
  <c r="CM613" i="27"/>
  <c r="CL613" i="27"/>
  <c r="CK613" i="27"/>
  <c r="CJ613" i="27"/>
  <c r="CI613" i="27"/>
  <c r="CH613" i="27"/>
  <c r="CG613" i="27"/>
  <c r="CF613" i="27"/>
  <c r="CE613" i="27"/>
  <c r="CD613" i="27"/>
  <c r="CC613" i="27"/>
  <c r="CB613" i="27"/>
  <c r="CA613" i="27"/>
  <c r="BZ613" i="27"/>
  <c r="BY613" i="27"/>
  <c r="BX613" i="27"/>
  <c r="BW613" i="27"/>
  <c r="BV613" i="27"/>
  <c r="BU613" i="27"/>
  <c r="BT613" i="27"/>
  <c r="BS613" i="27"/>
  <c r="BR613" i="27"/>
  <c r="BQ613" i="27"/>
  <c r="BP613" i="27"/>
  <c r="BO613" i="27"/>
  <c r="BN613" i="27"/>
  <c r="BM613" i="27"/>
  <c r="BL613" i="27"/>
  <c r="BK613" i="27"/>
  <c r="BJ613" i="27"/>
  <c r="BI613" i="27"/>
  <c r="BH613" i="27"/>
  <c r="BG613" i="27"/>
  <c r="BF613" i="27"/>
  <c r="BE613" i="27"/>
  <c r="BD613" i="27"/>
  <c r="BC613" i="27"/>
  <c r="BB613" i="27"/>
  <c r="BA613" i="27"/>
  <c r="AZ613" i="27"/>
  <c r="AY613" i="27"/>
  <c r="AX613" i="27"/>
  <c r="AW613" i="27"/>
  <c r="AV613" i="27"/>
  <c r="AU613" i="27"/>
  <c r="AT613" i="27"/>
  <c r="AS613" i="27"/>
  <c r="AR613" i="27"/>
  <c r="AQ613" i="27"/>
  <c r="AP613" i="27"/>
  <c r="AO613" i="27"/>
  <c r="AN613" i="27"/>
  <c r="AM613" i="27"/>
  <c r="AL613" i="27"/>
  <c r="AK613" i="27"/>
  <c r="AJ613" i="27"/>
  <c r="AI613" i="27"/>
  <c r="AH613" i="27"/>
  <c r="AG613" i="27"/>
  <c r="AF613" i="27"/>
  <c r="AE613" i="27"/>
  <c r="AD613" i="27"/>
  <c r="AC613" i="27"/>
  <c r="AB613" i="27"/>
  <c r="AA613" i="27"/>
  <c r="Z613" i="27"/>
  <c r="Y613" i="27"/>
  <c r="X613" i="27"/>
  <c r="W613" i="27"/>
  <c r="V613" i="27"/>
  <c r="U613" i="27"/>
  <c r="T613" i="27"/>
  <c r="S613" i="27"/>
  <c r="R613" i="27"/>
  <c r="Q613" i="27"/>
  <c r="P613" i="27"/>
  <c r="O613" i="27"/>
  <c r="N613" i="27"/>
  <c r="M613" i="27"/>
  <c r="L613" i="27"/>
  <c r="K613" i="27"/>
  <c r="J613" i="27"/>
  <c r="I613" i="27"/>
  <c r="H613" i="27"/>
  <c r="G613" i="27"/>
  <c r="F613" i="27"/>
  <c r="E613" i="27"/>
  <c r="D613" i="27"/>
  <c r="C613" i="27"/>
  <c r="A613" i="27"/>
  <c r="EE612" i="27"/>
  <c r="ED612" i="27"/>
  <c r="EC612" i="27"/>
  <c r="EB612" i="27"/>
  <c r="EA612" i="27"/>
  <c r="DZ612" i="27"/>
  <c r="DY612" i="27"/>
  <c r="DX612" i="27"/>
  <c r="DW612" i="27"/>
  <c r="DV612" i="27"/>
  <c r="DU612" i="27"/>
  <c r="DT612" i="27"/>
  <c r="DS612" i="27"/>
  <c r="DR612" i="27"/>
  <c r="DQ612" i="27"/>
  <c r="DP612" i="27"/>
  <c r="DO612" i="27"/>
  <c r="DN612" i="27"/>
  <c r="DM612" i="27"/>
  <c r="DL612" i="27"/>
  <c r="DK612" i="27"/>
  <c r="DJ612" i="27"/>
  <c r="DI612" i="27"/>
  <c r="DH612" i="27"/>
  <c r="DG612" i="27"/>
  <c r="DF612" i="27"/>
  <c r="DE612" i="27"/>
  <c r="DD612" i="27"/>
  <c r="DC612" i="27"/>
  <c r="DB612" i="27"/>
  <c r="DA612" i="27"/>
  <c r="CZ612" i="27"/>
  <c r="CY612" i="27"/>
  <c r="CX612" i="27"/>
  <c r="CW612" i="27"/>
  <c r="CV612" i="27"/>
  <c r="CU612" i="27"/>
  <c r="CT612" i="27"/>
  <c r="CS612" i="27"/>
  <c r="CR612" i="27"/>
  <c r="CQ612" i="27"/>
  <c r="CP612" i="27"/>
  <c r="CO612" i="27"/>
  <c r="CN612" i="27"/>
  <c r="CM612" i="27"/>
  <c r="CL612" i="27"/>
  <c r="CK612" i="27"/>
  <c r="CJ612" i="27"/>
  <c r="CI612" i="27"/>
  <c r="CH612" i="27"/>
  <c r="CG612" i="27"/>
  <c r="CF612" i="27"/>
  <c r="CE612" i="27"/>
  <c r="CD612" i="27"/>
  <c r="CC612" i="27"/>
  <c r="CB612" i="27"/>
  <c r="CA612" i="27"/>
  <c r="BZ612" i="27"/>
  <c r="BY612" i="27"/>
  <c r="BX612" i="27"/>
  <c r="BW612" i="27"/>
  <c r="BV612" i="27"/>
  <c r="BU612" i="27"/>
  <c r="BT612" i="27"/>
  <c r="BS612" i="27"/>
  <c r="BR612" i="27"/>
  <c r="BQ612" i="27"/>
  <c r="BP612" i="27"/>
  <c r="BO612" i="27"/>
  <c r="BN612" i="27"/>
  <c r="BM612" i="27"/>
  <c r="BL612" i="27"/>
  <c r="BK612" i="27"/>
  <c r="BJ612" i="27"/>
  <c r="BI612" i="27"/>
  <c r="BH612" i="27"/>
  <c r="BG612" i="27"/>
  <c r="BF612" i="27"/>
  <c r="BE612" i="27"/>
  <c r="BD612" i="27"/>
  <c r="BC612" i="27"/>
  <c r="BB612" i="27"/>
  <c r="BA612" i="27"/>
  <c r="AZ612" i="27"/>
  <c r="AY612" i="27"/>
  <c r="AX612" i="27"/>
  <c r="AW612" i="27"/>
  <c r="AV612" i="27"/>
  <c r="AU612" i="27"/>
  <c r="AT612" i="27"/>
  <c r="AS612" i="27"/>
  <c r="AR612" i="27"/>
  <c r="AQ612" i="27"/>
  <c r="AP612" i="27"/>
  <c r="AO612" i="27"/>
  <c r="AN612" i="27"/>
  <c r="AM612" i="27"/>
  <c r="AL612" i="27"/>
  <c r="AK612" i="27"/>
  <c r="AJ612" i="27"/>
  <c r="AI612" i="27"/>
  <c r="AH612" i="27"/>
  <c r="AG612" i="27"/>
  <c r="AF612" i="27"/>
  <c r="AE612" i="27"/>
  <c r="AD612" i="27"/>
  <c r="AC612" i="27"/>
  <c r="AB612" i="27"/>
  <c r="AA612" i="27"/>
  <c r="Z612" i="27"/>
  <c r="Y612" i="27"/>
  <c r="X612" i="27"/>
  <c r="W612" i="27"/>
  <c r="V612" i="27"/>
  <c r="U612" i="27"/>
  <c r="T612" i="27"/>
  <c r="S612" i="27"/>
  <c r="R612" i="27"/>
  <c r="Q612" i="27"/>
  <c r="P612" i="27"/>
  <c r="O612" i="27"/>
  <c r="N612" i="27"/>
  <c r="M612" i="27"/>
  <c r="L612" i="27"/>
  <c r="K612" i="27"/>
  <c r="J612" i="27"/>
  <c r="I612" i="27"/>
  <c r="H612" i="27"/>
  <c r="G612" i="27"/>
  <c r="F612" i="27"/>
  <c r="E612" i="27"/>
  <c r="D612" i="27"/>
  <c r="C612" i="27" s="1"/>
  <c r="A612" i="27"/>
  <c r="EE611" i="27"/>
  <c r="ED611" i="27"/>
  <c r="EC611" i="27"/>
  <c r="EB611" i="27"/>
  <c r="EA611" i="27"/>
  <c r="DZ611" i="27"/>
  <c r="DY611" i="27"/>
  <c r="DX611" i="27"/>
  <c r="DW611" i="27"/>
  <c r="DV611" i="27"/>
  <c r="DU611" i="27"/>
  <c r="DT611" i="27"/>
  <c r="DS611" i="27"/>
  <c r="DR611" i="27"/>
  <c r="DQ611" i="27"/>
  <c r="DP611" i="27"/>
  <c r="DO611" i="27"/>
  <c r="DN611" i="27"/>
  <c r="DM611" i="27"/>
  <c r="DL611" i="27"/>
  <c r="DK611" i="27"/>
  <c r="DJ611" i="27"/>
  <c r="DI611" i="27"/>
  <c r="DH611" i="27"/>
  <c r="DG611" i="27"/>
  <c r="DF611" i="27"/>
  <c r="DE611" i="27"/>
  <c r="DD611" i="27"/>
  <c r="DC611" i="27"/>
  <c r="DB611" i="27"/>
  <c r="DA611" i="27"/>
  <c r="CZ611" i="27"/>
  <c r="CY611" i="27"/>
  <c r="CX611" i="27"/>
  <c r="CW611" i="27"/>
  <c r="CV611" i="27"/>
  <c r="CU611" i="27"/>
  <c r="CT611" i="27"/>
  <c r="CS611" i="27"/>
  <c r="CR611" i="27"/>
  <c r="CQ611" i="27"/>
  <c r="CP611" i="27"/>
  <c r="CO611" i="27"/>
  <c r="CN611" i="27"/>
  <c r="CM611" i="27"/>
  <c r="CL611" i="27"/>
  <c r="CK611" i="27"/>
  <c r="CJ611" i="27"/>
  <c r="CI611" i="27"/>
  <c r="CH611" i="27"/>
  <c r="CG611" i="27"/>
  <c r="CF611" i="27"/>
  <c r="CE611" i="27"/>
  <c r="CD611" i="27"/>
  <c r="CC611" i="27"/>
  <c r="CB611" i="27"/>
  <c r="CA611" i="27"/>
  <c r="BZ611" i="27"/>
  <c r="BY611" i="27"/>
  <c r="BX611" i="27"/>
  <c r="BW611" i="27"/>
  <c r="BV611" i="27"/>
  <c r="BU611" i="27"/>
  <c r="BT611" i="27"/>
  <c r="BS611" i="27"/>
  <c r="BR611" i="27"/>
  <c r="BQ611" i="27"/>
  <c r="BP611" i="27"/>
  <c r="BO611" i="27"/>
  <c r="BN611" i="27"/>
  <c r="BM611" i="27"/>
  <c r="BL611" i="27"/>
  <c r="BK611" i="27"/>
  <c r="BJ611" i="27"/>
  <c r="BI611" i="27"/>
  <c r="BH611" i="27"/>
  <c r="BG611" i="27"/>
  <c r="BF611" i="27"/>
  <c r="BE611" i="27"/>
  <c r="BD611" i="27"/>
  <c r="BC611" i="27"/>
  <c r="BB611" i="27"/>
  <c r="BA611" i="27"/>
  <c r="AZ611" i="27"/>
  <c r="AY611" i="27"/>
  <c r="AX611" i="27"/>
  <c r="AW611" i="27"/>
  <c r="AV611" i="27"/>
  <c r="AU611" i="27"/>
  <c r="AT611" i="27"/>
  <c r="AS611" i="27"/>
  <c r="AR611" i="27"/>
  <c r="AQ611" i="27"/>
  <c r="AP611" i="27"/>
  <c r="AO611" i="27"/>
  <c r="AN611" i="27"/>
  <c r="AM611" i="27"/>
  <c r="AL611" i="27"/>
  <c r="AK611" i="27"/>
  <c r="AJ611" i="27"/>
  <c r="AI611" i="27"/>
  <c r="AH611" i="27"/>
  <c r="AG611" i="27"/>
  <c r="AF611" i="27"/>
  <c r="AE611" i="27"/>
  <c r="AD611" i="27"/>
  <c r="AC611" i="27"/>
  <c r="AB611" i="27"/>
  <c r="AA611" i="27"/>
  <c r="Z611" i="27"/>
  <c r="Y611" i="27"/>
  <c r="X611" i="27"/>
  <c r="W611" i="27"/>
  <c r="V611" i="27"/>
  <c r="U611" i="27"/>
  <c r="T611" i="27"/>
  <c r="S611" i="27"/>
  <c r="R611" i="27"/>
  <c r="Q611" i="27"/>
  <c r="P611" i="27"/>
  <c r="O611" i="27"/>
  <c r="N611" i="27"/>
  <c r="M611" i="27"/>
  <c r="L611" i="27"/>
  <c r="K611" i="27"/>
  <c r="J611" i="27"/>
  <c r="I611" i="27"/>
  <c r="H611" i="27"/>
  <c r="G611" i="27"/>
  <c r="F611" i="27"/>
  <c r="E611" i="27"/>
  <c r="D611" i="27"/>
  <c r="C611" i="27"/>
  <c r="A611" i="27"/>
  <c r="EE610" i="27"/>
  <c r="ED610" i="27"/>
  <c r="EC610" i="27"/>
  <c r="EB610" i="27"/>
  <c r="EA610" i="27"/>
  <c r="DZ610" i="27"/>
  <c r="DY610" i="27"/>
  <c r="DX610" i="27"/>
  <c r="DW610" i="27"/>
  <c r="DV610" i="27"/>
  <c r="DU610" i="27"/>
  <c r="DT610" i="27"/>
  <c r="DS610" i="27"/>
  <c r="DR610" i="27"/>
  <c r="DQ610" i="27"/>
  <c r="DP610" i="27"/>
  <c r="DO610" i="27"/>
  <c r="DN610" i="27"/>
  <c r="DM610" i="27"/>
  <c r="DL610" i="27"/>
  <c r="DK610" i="27"/>
  <c r="DJ610" i="27"/>
  <c r="DI610" i="27"/>
  <c r="DH610" i="27"/>
  <c r="DG610" i="27"/>
  <c r="DF610" i="27"/>
  <c r="DE610" i="27"/>
  <c r="DD610" i="27"/>
  <c r="DC610" i="27"/>
  <c r="DB610" i="27"/>
  <c r="DA610" i="27"/>
  <c r="CZ610" i="27"/>
  <c r="CY610" i="27"/>
  <c r="CX610" i="27"/>
  <c r="CW610" i="27"/>
  <c r="CV610" i="27"/>
  <c r="CU610" i="27"/>
  <c r="CT610" i="27"/>
  <c r="CS610" i="27"/>
  <c r="CR610" i="27"/>
  <c r="CQ610" i="27"/>
  <c r="CP610" i="27"/>
  <c r="CO610" i="27"/>
  <c r="CN610" i="27"/>
  <c r="CM610" i="27"/>
  <c r="CL610" i="27"/>
  <c r="CK610" i="27"/>
  <c r="CJ610" i="27"/>
  <c r="CI610" i="27"/>
  <c r="CH610" i="27"/>
  <c r="CG610" i="27"/>
  <c r="CF610" i="27"/>
  <c r="CE610" i="27"/>
  <c r="CD610" i="27"/>
  <c r="CC610" i="27"/>
  <c r="CB610" i="27"/>
  <c r="CA610" i="27"/>
  <c r="BZ610" i="27"/>
  <c r="BY610" i="27"/>
  <c r="BX610" i="27"/>
  <c r="BW610" i="27"/>
  <c r="BV610" i="27"/>
  <c r="BU610" i="27"/>
  <c r="BT610" i="27"/>
  <c r="BS610" i="27"/>
  <c r="BR610" i="27"/>
  <c r="BQ610" i="27"/>
  <c r="BP610" i="27"/>
  <c r="BO610" i="27"/>
  <c r="BN610" i="27"/>
  <c r="BM610" i="27"/>
  <c r="BL610" i="27"/>
  <c r="BK610" i="27"/>
  <c r="BJ610" i="27"/>
  <c r="BI610" i="27"/>
  <c r="BH610" i="27"/>
  <c r="BG610" i="27"/>
  <c r="BF610" i="27"/>
  <c r="BE610" i="27"/>
  <c r="BD610" i="27"/>
  <c r="BC610" i="27"/>
  <c r="BB610" i="27"/>
  <c r="BA610" i="27"/>
  <c r="BA620" i="27" s="1"/>
  <c r="AZ610" i="27"/>
  <c r="AZ620" i="27" s="1"/>
  <c r="AY610" i="27"/>
  <c r="AY620" i="27" s="1"/>
  <c r="AX610" i="27"/>
  <c r="AX620" i="27" s="1"/>
  <c r="AW610" i="27"/>
  <c r="AW620" i="27" s="1"/>
  <c r="AV610" i="27"/>
  <c r="AV620" i="27" s="1"/>
  <c r="AU610" i="27"/>
  <c r="AU620" i="27" s="1"/>
  <c r="AT610" i="27"/>
  <c r="AT620" i="27" s="1"/>
  <c r="AS610" i="27"/>
  <c r="AS620" i="27" s="1"/>
  <c r="AR610" i="27"/>
  <c r="AR620" i="27" s="1"/>
  <c r="AQ610" i="27"/>
  <c r="AQ620" i="27" s="1"/>
  <c r="AP610" i="27"/>
  <c r="AP620" i="27" s="1"/>
  <c r="AO610" i="27"/>
  <c r="AO620" i="27" s="1"/>
  <c r="AN610" i="27"/>
  <c r="AN620" i="27" s="1"/>
  <c r="AM610" i="27"/>
  <c r="AM620" i="27" s="1"/>
  <c r="AL610" i="27"/>
  <c r="AL620" i="27" s="1"/>
  <c r="AK610" i="27"/>
  <c r="AK620" i="27" s="1"/>
  <c r="AJ610" i="27"/>
  <c r="AJ620" i="27" s="1"/>
  <c r="AI610" i="27"/>
  <c r="AI620" i="27" s="1"/>
  <c r="AH610" i="27"/>
  <c r="AH620" i="27" s="1"/>
  <c r="AG610" i="27"/>
  <c r="AG620" i="27" s="1"/>
  <c r="AF610" i="27"/>
  <c r="AF620" i="27" s="1"/>
  <c r="AE610" i="27"/>
  <c r="AE620" i="27" s="1"/>
  <c r="AD610" i="27"/>
  <c r="AD620" i="27" s="1"/>
  <c r="AC610" i="27"/>
  <c r="AC620" i="27" s="1"/>
  <c r="AB610" i="27"/>
  <c r="AB620" i="27" s="1"/>
  <c r="AA610" i="27"/>
  <c r="AA620" i="27" s="1"/>
  <c r="Z610" i="27"/>
  <c r="Z620" i="27" s="1"/>
  <c r="Y610" i="27"/>
  <c r="Y620" i="27" s="1"/>
  <c r="X610" i="27"/>
  <c r="X620" i="27" s="1"/>
  <c r="W610" i="27"/>
  <c r="W620" i="27" s="1"/>
  <c r="V610" i="27"/>
  <c r="V620" i="27" s="1"/>
  <c r="U610" i="27"/>
  <c r="U620" i="27" s="1"/>
  <c r="T610" i="27"/>
  <c r="T620" i="27" s="1"/>
  <c r="S610" i="27"/>
  <c r="S620" i="27" s="1"/>
  <c r="R610" i="27"/>
  <c r="R620" i="27" s="1"/>
  <c r="Q610" i="27"/>
  <c r="Q620" i="27" s="1"/>
  <c r="P610" i="27"/>
  <c r="P620" i="27" s="1"/>
  <c r="O610" i="27"/>
  <c r="O620" i="27" s="1"/>
  <c r="N610" i="27"/>
  <c r="N620" i="27" s="1"/>
  <c r="M610" i="27"/>
  <c r="M620" i="27" s="1"/>
  <c r="L610" i="27"/>
  <c r="L620" i="27" s="1"/>
  <c r="K610" i="27"/>
  <c r="K620" i="27" s="1"/>
  <c r="J610" i="27"/>
  <c r="J620" i="27" s="1"/>
  <c r="I610" i="27"/>
  <c r="I620" i="27" s="1"/>
  <c r="H610" i="27"/>
  <c r="H620" i="27" s="1"/>
  <c r="G610" i="27"/>
  <c r="G620" i="27" s="1"/>
  <c r="F610" i="27"/>
  <c r="F620" i="27" s="1"/>
  <c r="E610" i="27"/>
  <c r="E620" i="27" s="1"/>
  <c r="D610" i="27"/>
  <c r="D620" i="27" s="1"/>
  <c r="A610" i="27"/>
  <c r="EE609" i="27"/>
  <c r="EE621" i="27" s="1"/>
  <c r="ED609" i="27"/>
  <c r="ED621" i="27" s="1"/>
  <c r="EC609" i="27"/>
  <c r="EC621" i="27" s="1"/>
  <c r="EB609" i="27"/>
  <c r="EB621" i="27" s="1"/>
  <c r="EA609" i="27"/>
  <c r="EA621" i="27" s="1"/>
  <c r="DZ609" i="27"/>
  <c r="DZ621" i="27" s="1"/>
  <c r="DY609" i="27"/>
  <c r="DY621" i="27" s="1"/>
  <c r="DX609" i="27"/>
  <c r="DX621" i="27" s="1"/>
  <c r="DW609" i="27"/>
  <c r="DW621" i="27" s="1"/>
  <c r="DV609" i="27"/>
  <c r="DV621" i="27" s="1"/>
  <c r="DU609" i="27"/>
  <c r="DU621" i="27" s="1"/>
  <c r="DT609" i="27"/>
  <c r="DT621" i="27" s="1"/>
  <c r="DS609" i="27"/>
  <c r="DS621" i="27" s="1"/>
  <c r="DR609" i="27"/>
  <c r="DR621" i="27" s="1"/>
  <c r="DQ609" i="27"/>
  <c r="DQ621" i="27" s="1"/>
  <c r="DP609" i="27"/>
  <c r="DP621" i="27" s="1"/>
  <c r="DO609" i="27"/>
  <c r="DO621" i="27" s="1"/>
  <c r="DN609" i="27"/>
  <c r="DN621" i="27" s="1"/>
  <c r="DM609" i="27"/>
  <c r="DM621" i="27" s="1"/>
  <c r="DL609" i="27"/>
  <c r="DL621" i="27" s="1"/>
  <c r="DK609" i="27"/>
  <c r="DK621" i="27" s="1"/>
  <c r="DJ609" i="27"/>
  <c r="DJ621" i="27" s="1"/>
  <c r="DI609" i="27"/>
  <c r="DI621" i="27" s="1"/>
  <c r="DH609" i="27"/>
  <c r="DH621" i="27" s="1"/>
  <c r="DG609" i="27"/>
  <c r="DG621" i="27" s="1"/>
  <c r="DF609" i="27"/>
  <c r="DF621" i="27" s="1"/>
  <c r="DE609" i="27"/>
  <c r="DE621" i="27" s="1"/>
  <c r="DD609" i="27"/>
  <c r="DD621" i="27" s="1"/>
  <c r="DC609" i="27"/>
  <c r="DC621" i="27" s="1"/>
  <c r="DB609" i="27"/>
  <c r="DB621" i="27" s="1"/>
  <c r="DA609" i="27"/>
  <c r="DA621" i="27" s="1"/>
  <c r="CZ609" i="27"/>
  <c r="CZ621" i="27" s="1"/>
  <c r="CY609" i="27"/>
  <c r="CY621" i="27" s="1"/>
  <c r="CX609" i="27"/>
  <c r="CX621" i="27" s="1"/>
  <c r="CW609" i="27"/>
  <c r="CW621" i="27" s="1"/>
  <c r="CV609" i="27"/>
  <c r="CV621" i="27" s="1"/>
  <c r="CU609" i="27"/>
  <c r="CU621" i="27" s="1"/>
  <c r="CT609" i="27"/>
  <c r="CT621" i="27" s="1"/>
  <c r="CS609" i="27"/>
  <c r="CS621" i="27" s="1"/>
  <c r="CR609" i="27"/>
  <c r="CR621" i="27" s="1"/>
  <c r="CQ609" i="27"/>
  <c r="CQ621" i="27" s="1"/>
  <c r="CP609" i="27"/>
  <c r="CP621" i="27" s="1"/>
  <c r="CO609" i="27"/>
  <c r="CO621" i="27" s="1"/>
  <c r="CN609" i="27"/>
  <c r="CN621" i="27" s="1"/>
  <c r="CM609" i="27"/>
  <c r="CM621" i="27" s="1"/>
  <c r="CL609" i="27"/>
  <c r="CL621" i="27" s="1"/>
  <c r="CK609" i="27"/>
  <c r="CK621" i="27" s="1"/>
  <c r="CJ609" i="27"/>
  <c r="CJ621" i="27" s="1"/>
  <c r="CI609" i="27"/>
  <c r="CI621" i="27" s="1"/>
  <c r="CH609" i="27"/>
  <c r="CH621" i="27" s="1"/>
  <c r="CG609" i="27"/>
  <c r="CG621" i="27" s="1"/>
  <c r="CF609" i="27"/>
  <c r="CF621" i="27" s="1"/>
  <c r="CE609" i="27"/>
  <c r="CE621" i="27" s="1"/>
  <c r="CD609" i="27"/>
  <c r="CD621" i="27" s="1"/>
  <c r="CC609" i="27"/>
  <c r="CC621" i="27" s="1"/>
  <c r="CB609" i="27"/>
  <c r="CB621" i="27" s="1"/>
  <c r="CA609" i="27"/>
  <c r="CA621" i="27" s="1"/>
  <c r="BZ609" i="27"/>
  <c r="BZ621" i="27" s="1"/>
  <c r="BY609" i="27"/>
  <c r="BY621" i="27" s="1"/>
  <c r="BX609" i="27"/>
  <c r="BX621" i="27" s="1"/>
  <c r="BW609" i="27"/>
  <c r="BW621" i="27" s="1"/>
  <c r="BV609" i="27"/>
  <c r="BV621" i="27" s="1"/>
  <c r="BU609" i="27"/>
  <c r="BU621" i="27" s="1"/>
  <c r="BT609" i="27"/>
  <c r="BT621" i="27" s="1"/>
  <c r="BS609" i="27"/>
  <c r="BS621" i="27" s="1"/>
  <c r="BR609" i="27"/>
  <c r="BR621" i="27" s="1"/>
  <c r="BQ609" i="27"/>
  <c r="BQ621" i="27" s="1"/>
  <c r="BP609" i="27"/>
  <c r="BP621" i="27" s="1"/>
  <c r="BO609" i="27"/>
  <c r="BO621" i="27" s="1"/>
  <c r="BN609" i="27"/>
  <c r="BN621" i="27" s="1"/>
  <c r="BM609" i="27"/>
  <c r="BM621" i="27" s="1"/>
  <c r="BL609" i="27"/>
  <c r="BL621" i="27" s="1"/>
  <c r="BK609" i="27"/>
  <c r="BK621" i="27" s="1"/>
  <c r="BJ609" i="27"/>
  <c r="BJ621" i="27" s="1"/>
  <c r="BI609" i="27"/>
  <c r="BI621" i="27" s="1"/>
  <c r="BH609" i="27"/>
  <c r="BH621" i="27" s="1"/>
  <c r="BG609" i="27"/>
  <c r="BG621" i="27" s="1"/>
  <c r="BF609" i="27"/>
  <c r="BF621" i="27" s="1"/>
  <c r="BE609" i="27"/>
  <c r="BE621" i="27" s="1"/>
  <c r="BD609" i="27"/>
  <c r="BD621" i="27" s="1"/>
  <c r="BC609" i="27"/>
  <c r="BC621" i="27" s="1"/>
  <c r="BB609" i="27"/>
  <c r="BB621" i="27" s="1"/>
  <c r="BA609" i="27"/>
  <c r="AZ609" i="27"/>
  <c r="AZ621" i="27" s="1"/>
  <c r="AY609" i="27"/>
  <c r="AX609" i="27"/>
  <c r="AX621" i="27" s="1"/>
  <c r="AW609" i="27"/>
  <c r="AV609" i="27"/>
  <c r="AV621" i="27" s="1"/>
  <c r="AU609" i="27"/>
  <c r="AT609" i="27"/>
  <c r="AT621" i="27" s="1"/>
  <c r="AS609" i="27"/>
  <c r="AR609" i="27"/>
  <c r="AR621" i="27" s="1"/>
  <c r="AQ609" i="27"/>
  <c r="AP609" i="27"/>
  <c r="AP621" i="27" s="1"/>
  <c r="AO609" i="27"/>
  <c r="AN609" i="27"/>
  <c r="AN621" i="27" s="1"/>
  <c r="AM609" i="27"/>
  <c r="AL609" i="27"/>
  <c r="AL621" i="27" s="1"/>
  <c r="AK609" i="27"/>
  <c r="AJ609" i="27"/>
  <c r="AJ621" i="27" s="1"/>
  <c r="AI609" i="27"/>
  <c r="AH609" i="27"/>
  <c r="AH621" i="27" s="1"/>
  <c r="AG609" i="27"/>
  <c r="AF609" i="27"/>
  <c r="AF621" i="27" s="1"/>
  <c r="AE609" i="27"/>
  <c r="AD609" i="27"/>
  <c r="AD621" i="27" s="1"/>
  <c r="AC609" i="27"/>
  <c r="AB609" i="27"/>
  <c r="AB621" i="27" s="1"/>
  <c r="AA609" i="27"/>
  <c r="Z609" i="27"/>
  <c r="Z621" i="27" s="1"/>
  <c r="Y609" i="27"/>
  <c r="X609" i="27"/>
  <c r="X621" i="27" s="1"/>
  <c r="W609" i="27"/>
  <c r="V609" i="27"/>
  <c r="V621" i="27" s="1"/>
  <c r="U609" i="27"/>
  <c r="T609" i="27"/>
  <c r="T621" i="27" s="1"/>
  <c r="S609" i="27"/>
  <c r="R609" i="27"/>
  <c r="R621" i="27" s="1"/>
  <c r="Q609" i="27"/>
  <c r="P609" i="27"/>
  <c r="P621" i="27" s="1"/>
  <c r="O609" i="27"/>
  <c r="N609" i="27"/>
  <c r="N621" i="27" s="1"/>
  <c r="M609" i="27"/>
  <c r="L609" i="27"/>
  <c r="L621" i="27" s="1"/>
  <c r="K609" i="27"/>
  <c r="J609" i="27"/>
  <c r="J621" i="27" s="1"/>
  <c r="I609" i="27"/>
  <c r="H609" i="27"/>
  <c r="H621" i="27" s="1"/>
  <c r="G609" i="27"/>
  <c r="F609" i="27"/>
  <c r="F621" i="27" s="1"/>
  <c r="E609" i="27"/>
  <c r="D609" i="27"/>
  <c r="D621" i="27" s="1"/>
  <c r="C609" i="27"/>
  <c r="A609" i="27"/>
  <c r="C608" i="27"/>
  <c r="A608" i="27"/>
  <c r="C607" i="27"/>
  <c r="A607" i="27"/>
  <c r="C606" i="27"/>
  <c r="A606" i="27"/>
  <c r="C605" i="27"/>
  <c r="A605" i="27"/>
  <c r="C604" i="27"/>
  <c r="A604" i="27"/>
  <c r="C603" i="27"/>
  <c r="A603" i="27"/>
  <c r="C602" i="27"/>
  <c r="A602" i="27"/>
  <c r="C601" i="27"/>
  <c r="A601" i="27"/>
  <c r="C600" i="27"/>
  <c r="A600" i="27"/>
  <c r="C599" i="27"/>
  <c r="A599" i="27"/>
  <c r="C598" i="27"/>
  <c r="A598" i="27"/>
  <c r="C597" i="27"/>
  <c r="A597" i="27"/>
  <c r="A596" i="27"/>
  <c r="A595" i="27"/>
  <c r="A594" i="27"/>
  <c r="A593" i="27"/>
  <c r="A592" i="27"/>
  <c r="A591" i="27"/>
  <c r="A590" i="27"/>
  <c r="A589" i="27"/>
  <c r="EE588" i="27"/>
  <c r="ED588" i="27"/>
  <c r="EC588" i="27"/>
  <c r="EB588" i="27"/>
  <c r="EA588" i="27"/>
  <c r="DZ588" i="27"/>
  <c r="DY588" i="27"/>
  <c r="DX588" i="27"/>
  <c r="DW588" i="27"/>
  <c r="DV588" i="27"/>
  <c r="DU588" i="27"/>
  <c r="DT588" i="27"/>
  <c r="DS588" i="27"/>
  <c r="DR588" i="27"/>
  <c r="DQ588" i="27"/>
  <c r="DP588" i="27"/>
  <c r="DO588" i="27"/>
  <c r="DN588" i="27"/>
  <c r="DM588" i="27"/>
  <c r="DL588" i="27"/>
  <c r="DK588" i="27"/>
  <c r="DJ588" i="27"/>
  <c r="DI588" i="27"/>
  <c r="DH588" i="27"/>
  <c r="DG588" i="27"/>
  <c r="DF588" i="27"/>
  <c r="DE588" i="27"/>
  <c r="DD588" i="27"/>
  <c r="DC588" i="27"/>
  <c r="DB588" i="27"/>
  <c r="DA588" i="27"/>
  <c r="CZ588" i="27"/>
  <c r="CY588" i="27"/>
  <c r="CX588" i="27"/>
  <c r="CW588" i="27"/>
  <c r="CV588" i="27"/>
  <c r="CU588" i="27"/>
  <c r="CT588" i="27"/>
  <c r="CS588" i="27"/>
  <c r="CR588" i="27"/>
  <c r="CQ588" i="27"/>
  <c r="CP588" i="27"/>
  <c r="CO588" i="27"/>
  <c r="CN588" i="27"/>
  <c r="CM588" i="27"/>
  <c r="CL588" i="27"/>
  <c r="CK588" i="27"/>
  <c r="CJ588" i="27"/>
  <c r="CI588" i="27"/>
  <c r="CH588" i="27"/>
  <c r="CG588" i="27"/>
  <c r="CF588" i="27"/>
  <c r="CE588" i="27"/>
  <c r="CD588" i="27"/>
  <c r="CC588" i="27"/>
  <c r="CB588" i="27"/>
  <c r="CA588" i="27"/>
  <c r="BZ588" i="27"/>
  <c r="BY588" i="27"/>
  <c r="BX588" i="27"/>
  <c r="BW588" i="27"/>
  <c r="BV588" i="27"/>
  <c r="BU588" i="27"/>
  <c r="BT588" i="27"/>
  <c r="BS588" i="27"/>
  <c r="BR588" i="27"/>
  <c r="BQ588" i="27"/>
  <c r="BP588" i="27"/>
  <c r="BO588" i="27"/>
  <c r="BN588" i="27"/>
  <c r="BM588" i="27"/>
  <c r="BL588" i="27"/>
  <c r="BK588" i="27"/>
  <c r="BJ588" i="27"/>
  <c r="BI588" i="27"/>
  <c r="BH588" i="27"/>
  <c r="BG588" i="27"/>
  <c r="BF588" i="27"/>
  <c r="BE588" i="27"/>
  <c r="BD588" i="27"/>
  <c r="BC588" i="27"/>
  <c r="BB588" i="27"/>
  <c r="A588" i="27"/>
  <c r="EE587" i="27"/>
  <c r="ED587" i="27"/>
  <c r="EC587" i="27"/>
  <c r="EB587" i="27"/>
  <c r="EA587" i="27"/>
  <c r="DZ587" i="27"/>
  <c r="DY587" i="27"/>
  <c r="DX587" i="27"/>
  <c r="DW587" i="27"/>
  <c r="DV587" i="27"/>
  <c r="DU587" i="27"/>
  <c r="DT587" i="27"/>
  <c r="DS587" i="27"/>
  <c r="DR587" i="27"/>
  <c r="DQ587" i="27"/>
  <c r="DP587" i="27"/>
  <c r="DO587" i="27"/>
  <c r="DN587" i="27"/>
  <c r="DM587" i="27"/>
  <c r="DL587" i="27"/>
  <c r="DK587" i="27"/>
  <c r="DJ587" i="27"/>
  <c r="DI587" i="27"/>
  <c r="DH587" i="27"/>
  <c r="DG587" i="27"/>
  <c r="DF587" i="27"/>
  <c r="DE587" i="27"/>
  <c r="DD587" i="27"/>
  <c r="DC587" i="27"/>
  <c r="DB587" i="27"/>
  <c r="DA587" i="27"/>
  <c r="CZ587" i="27"/>
  <c r="CY587" i="27"/>
  <c r="CX587" i="27"/>
  <c r="CW587" i="27"/>
  <c r="CV587" i="27"/>
  <c r="CU587" i="27"/>
  <c r="CT587" i="27"/>
  <c r="CS587" i="27"/>
  <c r="CR587" i="27"/>
  <c r="CQ587" i="27"/>
  <c r="CP587" i="27"/>
  <c r="CO587" i="27"/>
  <c r="CN587" i="27"/>
  <c r="CM587" i="27"/>
  <c r="CL587" i="27"/>
  <c r="CK587" i="27"/>
  <c r="CJ587" i="27"/>
  <c r="CI587" i="27"/>
  <c r="CH587" i="27"/>
  <c r="CG587" i="27"/>
  <c r="CF587" i="27"/>
  <c r="CE587" i="27"/>
  <c r="CD587" i="27"/>
  <c r="CC587" i="27"/>
  <c r="CB587" i="27"/>
  <c r="CA587" i="27"/>
  <c r="BZ587" i="27"/>
  <c r="BY587" i="27"/>
  <c r="BX587" i="27"/>
  <c r="BW587" i="27"/>
  <c r="BV587" i="27"/>
  <c r="BU587" i="27"/>
  <c r="BT587" i="27"/>
  <c r="BS587" i="27"/>
  <c r="BR587" i="27"/>
  <c r="BQ587" i="27"/>
  <c r="BP587" i="27"/>
  <c r="BO587" i="27"/>
  <c r="BN587" i="27"/>
  <c r="BM587" i="27"/>
  <c r="BL587" i="27"/>
  <c r="BK587" i="27"/>
  <c r="BJ587" i="27"/>
  <c r="BI587" i="27"/>
  <c r="BH587" i="27"/>
  <c r="BG587" i="27"/>
  <c r="BF587" i="27"/>
  <c r="BE587" i="27"/>
  <c r="BD587" i="27"/>
  <c r="BC587" i="27"/>
  <c r="BB587" i="27"/>
  <c r="BA587" i="27"/>
  <c r="AZ587" i="27"/>
  <c r="AY587" i="27"/>
  <c r="AX587" i="27"/>
  <c r="AW587" i="27"/>
  <c r="AV587" i="27"/>
  <c r="AU587" i="27"/>
  <c r="AT587" i="27"/>
  <c r="AS587" i="27"/>
  <c r="AR587" i="27"/>
  <c r="AQ587" i="27"/>
  <c r="AP587" i="27"/>
  <c r="AO587" i="27"/>
  <c r="AN587" i="27"/>
  <c r="AM587" i="27"/>
  <c r="AL587" i="27"/>
  <c r="AK587" i="27"/>
  <c r="AJ587" i="27"/>
  <c r="AI587" i="27"/>
  <c r="AH587" i="27"/>
  <c r="AG587" i="27"/>
  <c r="AF587" i="27"/>
  <c r="AE587" i="27"/>
  <c r="AD587" i="27"/>
  <c r="AC587" i="27"/>
  <c r="AB587" i="27"/>
  <c r="AA587" i="27"/>
  <c r="Z587" i="27"/>
  <c r="Y587" i="27"/>
  <c r="X587" i="27"/>
  <c r="W587" i="27"/>
  <c r="V587" i="27"/>
  <c r="U587" i="27"/>
  <c r="T587" i="27"/>
  <c r="S587" i="27"/>
  <c r="R587" i="27"/>
  <c r="Q587" i="27"/>
  <c r="P587" i="27"/>
  <c r="O587" i="27"/>
  <c r="N587" i="27"/>
  <c r="M587" i="27"/>
  <c r="L587" i="27"/>
  <c r="K587" i="27"/>
  <c r="J587" i="27"/>
  <c r="I587" i="27"/>
  <c r="H587" i="27"/>
  <c r="G587" i="27"/>
  <c r="F587" i="27"/>
  <c r="E587" i="27"/>
  <c r="D587" i="27"/>
  <c r="C587" i="27" s="1"/>
  <c r="A587" i="27"/>
  <c r="EE586" i="27"/>
  <c r="ED586" i="27"/>
  <c r="EC586" i="27"/>
  <c r="EB586" i="27"/>
  <c r="EA586" i="27"/>
  <c r="DZ586" i="27"/>
  <c r="DY586" i="27"/>
  <c r="DX586" i="27"/>
  <c r="DW586" i="27"/>
  <c r="DV586" i="27"/>
  <c r="DU586" i="27"/>
  <c r="DT586" i="27"/>
  <c r="DS586" i="27"/>
  <c r="DR586" i="27"/>
  <c r="DQ586" i="27"/>
  <c r="DP586" i="27"/>
  <c r="DO586" i="27"/>
  <c r="DN586" i="27"/>
  <c r="DM586" i="27"/>
  <c r="DL586" i="27"/>
  <c r="DK586" i="27"/>
  <c r="DJ586" i="27"/>
  <c r="DI586" i="27"/>
  <c r="DH586" i="27"/>
  <c r="DG586" i="27"/>
  <c r="DF586" i="27"/>
  <c r="DE586" i="27"/>
  <c r="DD586" i="27"/>
  <c r="DC586" i="27"/>
  <c r="DB586" i="27"/>
  <c r="DA586" i="27"/>
  <c r="CZ586" i="27"/>
  <c r="CY586" i="27"/>
  <c r="CX586" i="27"/>
  <c r="CW586" i="27"/>
  <c r="CV586" i="27"/>
  <c r="CU586" i="27"/>
  <c r="CT586" i="27"/>
  <c r="CS586" i="27"/>
  <c r="CR586" i="27"/>
  <c r="CQ586" i="27"/>
  <c r="CP586" i="27"/>
  <c r="CO586" i="27"/>
  <c r="CN586" i="27"/>
  <c r="CM586" i="27"/>
  <c r="CL586" i="27"/>
  <c r="CK586" i="27"/>
  <c r="CJ586" i="27"/>
  <c r="CI586" i="27"/>
  <c r="CH586" i="27"/>
  <c r="CG586" i="27"/>
  <c r="CF586" i="27"/>
  <c r="CE586" i="27"/>
  <c r="CD586" i="27"/>
  <c r="CC586" i="27"/>
  <c r="CB586" i="27"/>
  <c r="CA586" i="27"/>
  <c r="BZ586" i="27"/>
  <c r="BY586" i="27"/>
  <c r="BX586" i="27"/>
  <c r="BW586" i="27"/>
  <c r="BV586" i="27"/>
  <c r="BU586" i="27"/>
  <c r="BT586" i="27"/>
  <c r="BS586" i="27"/>
  <c r="BR586" i="27"/>
  <c r="BQ586" i="27"/>
  <c r="BP586" i="27"/>
  <c r="BO586" i="27"/>
  <c r="BN586" i="27"/>
  <c r="BM586" i="27"/>
  <c r="BL586" i="27"/>
  <c r="BK586" i="27"/>
  <c r="BJ586" i="27"/>
  <c r="BI586" i="27"/>
  <c r="BH586" i="27"/>
  <c r="BG586" i="27"/>
  <c r="BF586" i="27"/>
  <c r="BE586" i="27"/>
  <c r="BD586" i="27"/>
  <c r="BC586" i="27"/>
  <c r="BB586" i="27"/>
  <c r="BA586" i="27"/>
  <c r="AZ586" i="27"/>
  <c r="AY586" i="27"/>
  <c r="AX586" i="27"/>
  <c r="AW586" i="27"/>
  <c r="AV586" i="27"/>
  <c r="AU586" i="27"/>
  <c r="AT586" i="27"/>
  <c r="AS586" i="27"/>
  <c r="AR586" i="27"/>
  <c r="AQ586" i="27"/>
  <c r="AP586" i="27"/>
  <c r="AO586" i="27"/>
  <c r="AN586" i="27"/>
  <c r="AM586" i="27"/>
  <c r="AL586" i="27"/>
  <c r="AK586" i="27"/>
  <c r="AJ586" i="27"/>
  <c r="AI586" i="27"/>
  <c r="AH586" i="27"/>
  <c r="AG586" i="27"/>
  <c r="AF586" i="27"/>
  <c r="AE586" i="27"/>
  <c r="AD586" i="27"/>
  <c r="AC586" i="27"/>
  <c r="AB586" i="27"/>
  <c r="AA586" i="27"/>
  <c r="Z586" i="27"/>
  <c r="Y586" i="27"/>
  <c r="X586" i="27"/>
  <c r="W586" i="27"/>
  <c r="V586" i="27"/>
  <c r="U586" i="27"/>
  <c r="T586" i="27"/>
  <c r="S586" i="27"/>
  <c r="R586" i="27"/>
  <c r="Q586" i="27"/>
  <c r="P586" i="27"/>
  <c r="O586" i="27"/>
  <c r="N586" i="27"/>
  <c r="M586" i="27"/>
  <c r="L586" i="27"/>
  <c r="K586" i="27"/>
  <c r="J586" i="27"/>
  <c r="I586" i="27"/>
  <c r="H586" i="27"/>
  <c r="G586" i="27"/>
  <c r="F586" i="27"/>
  <c r="E586" i="27"/>
  <c r="D586" i="27"/>
  <c r="C586" i="27"/>
  <c r="A586" i="27"/>
  <c r="EE585" i="27"/>
  <c r="ED585" i="27"/>
  <c r="EC585" i="27"/>
  <c r="EB585" i="27"/>
  <c r="EA585" i="27"/>
  <c r="DZ585" i="27"/>
  <c r="DY585" i="27"/>
  <c r="DX585" i="27"/>
  <c r="DW585" i="27"/>
  <c r="DV585" i="27"/>
  <c r="DU585" i="27"/>
  <c r="DT585" i="27"/>
  <c r="DS585" i="27"/>
  <c r="DR585" i="27"/>
  <c r="DQ585" i="27"/>
  <c r="DP585" i="27"/>
  <c r="DO585" i="27"/>
  <c r="DN585" i="27"/>
  <c r="DM585" i="27"/>
  <c r="DL585" i="27"/>
  <c r="DK585" i="27"/>
  <c r="DJ585" i="27"/>
  <c r="DI585" i="27"/>
  <c r="DH585" i="27"/>
  <c r="DG585" i="27"/>
  <c r="DF585" i="27"/>
  <c r="DE585" i="27"/>
  <c r="DD585" i="27"/>
  <c r="DC585" i="27"/>
  <c r="DB585" i="27"/>
  <c r="DA585" i="27"/>
  <c r="CZ585" i="27"/>
  <c r="CY585" i="27"/>
  <c r="CX585" i="27"/>
  <c r="CW585" i="27"/>
  <c r="CV585" i="27"/>
  <c r="CU585" i="27"/>
  <c r="CT585" i="27"/>
  <c r="CS585" i="27"/>
  <c r="CR585" i="27"/>
  <c r="CQ585" i="27"/>
  <c r="CP585" i="27"/>
  <c r="CO585" i="27"/>
  <c r="CN585" i="27"/>
  <c r="CM585" i="27"/>
  <c r="CL585" i="27"/>
  <c r="CK585" i="27"/>
  <c r="CJ585" i="27"/>
  <c r="CI585" i="27"/>
  <c r="CH585" i="27"/>
  <c r="CG585" i="27"/>
  <c r="CF585" i="27"/>
  <c r="CE585" i="27"/>
  <c r="CD585" i="27"/>
  <c r="CC585" i="27"/>
  <c r="CB585" i="27"/>
  <c r="CA585" i="27"/>
  <c r="BZ585" i="27"/>
  <c r="BY585" i="27"/>
  <c r="BX585" i="27"/>
  <c r="BW585" i="27"/>
  <c r="BV585" i="27"/>
  <c r="BU585" i="27"/>
  <c r="BT585" i="27"/>
  <c r="BS585" i="27"/>
  <c r="BR585" i="27"/>
  <c r="BQ585" i="27"/>
  <c r="BP585" i="27"/>
  <c r="BO585" i="27"/>
  <c r="BN585" i="27"/>
  <c r="BM585" i="27"/>
  <c r="BL585" i="27"/>
  <c r="BK585" i="27"/>
  <c r="BJ585" i="27"/>
  <c r="BI585" i="27"/>
  <c r="BH585" i="27"/>
  <c r="BG585" i="27"/>
  <c r="BF585" i="27"/>
  <c r="BE585" i="27"/>
  <c r="BD585" i="27"/>
  <c r="BC585" i="27"/>
  <c r="BB585" i="27"/>
  <c r="BA585" i="27"/>
  <c r="AZ585" i="27"/>
  <c r="AY585" i="27"/>
  <c r="AX585" i="27"/>
  <c r="AW585" i="27"/>
  <c r="AV585" i="27"/>
  <c r="AU585" i="27"/>
  <c r="AT585" i="27"/>
  <c r="AS585" i="27"/>
  <c r="AR585" i="27"/>
  <c r="AQ585" i="27"/>
  <c r="AP585" i="27"/>
  <c r="AO585" i="27"/>
  <c r="AN585" i="27"/>
  <c r="AM585" i="27"/>
  <c r="AL585" i="27"/>
  <c r="AK585" i="27"/>
  <c r="AJ585" i="27"/>
  <c r="AI585" i="27"/>
  <c r="AH585" i="27"/>
  <c r="AG585" i="27"/>
  <c r="AF585" i="27"/>
  <c r="AE585" i="27"/>
  <c r="AD585" i="27"/>
  <c r="AC585" i="27"/>
  <c r="AB585" i="27"/>
  <c r="AA585" i="27"/>
  <c r="Z585" i="27"/>
  <c r="Y585" i="27"/>
  <c r="X585" i="27"/>
  <c r="W585" i="27"/>
  <c r="V585" i="27"/>
  <c r="U585" i="27"/>
  <c r="T585" i="27"/>
  <c r="S585" i="27"/>
  <c r="R585" i="27"/>
  <c r="Q585" i="27"/>
  <c r="P585" i="27"/>
  <c r="O585" i="27"/>
  <c r="N585" i="27"/>
  <c r="M585" i="27"/>
  <c r="L585" i="27"/>
  <c r="K585" i="27"/>
  <c r="J585" i="27"/>
  <c r="I585" i="27"/>
  <c r="H585" i="27"/>
  <c r="G585" i="27"/>
  <c r="F585" i="27"/>
  <c r="E585" i="27"/>
  <c r="D585" i="27"/>
  <c r="C585" i="27" s="1"/>
  <c r="A585" i="27"/>
  <c r="EE584" i="27"/>
  <c r="ED584" i="27"/>
  <c r="EC584" i="27"/>
  <c r="EB584" i="27"/>
  <c r="EA584" i="27"/>
  <c r="DZ584" i="27"/>
  <c r="DY584" i="27"/>
  <c r="DX584" i="27"/>
  <c r="DW584" i="27"/>
  <c r="DV584" i="27"/>
  <c r="DU584" i="27"/>
  <c r="DT584" i="27"/>
  <c r="DS584" i="27"/>
  <c r="DR584" i="27"/>
  <c r="DQ584" i="27"/>
  <c r="DP584" i="27"/>
  <c r="DO584" i="27"/>
  <c r="DN584" i="27"/>
  <c r="DM584" i="27"/>
  <c r="DL584" i="27"/>
  <c r="DK584" i="27"/>
  <c r="DJ584" i="27"/>
  <c r="DI584" i="27"/>
  <c r="DH584" i="27"/>
  <c r="DG584" i="27"/>
  <c r="DF584" i="27"/>
  <c r="DE584" i="27"/>
  <c r="DD584" i="27"/>
  <c r="DC584" i="27"/>
  <c r="DB584" i="27"/>
  <c r="DA584" i="27"/>
  <c r="CZ584" i="27"/>
  <c r="CY584" i="27"/>
  <c r="CX584" i="27"/>
  <c r="CW584" i="27"/>
  <c r="CV584" i="27"/>
  <c r="CU584" i="27"/>
  <c r="CT584" i="27"/>
  <c r="CS584" i="27"/>
  <c r="CR584" i="27"/>
  <c r="CQ584" i="27"/>
  <c r="CP584" i="27"/>
  <c r="CO584" i="27"/>
  <c r="CN584" i="27"/>
  <c r="CM584" i="27"/>
  <c r="CL584" i="27"/>
  <c r="CK584" i="27"/>
  <c r="CJ584" i="27"/>
  <c r="CI584" i="27"/>
  <c r="CH584" i="27"/>
  <c r="CG584" i="27"/>
  <c r="CF584" i="27"/>
  <c r="CE584" i="27"/>
  <c r="CD584" i="27"/>
  <c r="CC584" i="27"/>
  <c r="CB584" i="27"/>
  <c r="CA584" i="27"/>
  <c r="BZ584" i="27"/>
  <c r="BY584" i="27"/>
  <c r="BX584" i="27"/>
  <c r="BW584" i="27"/>
  <c r="BV584" i="27"/>
  <c r="BU584" i="27"/>
  <c r="BT584" i="27"/>
  <c r="BS584" i="27"/>
  <c r="BR584" i="27"/>
  <c r="BQ584" i="27"/>
  <c r="BP584" i="27"/>
  <c r="BO584" i="27"/>
  <c r="BN584" i="27"/>
  <c r="BM584" i="27"/>
  <c r="BL584" i="27"/>
  <c r="BK584" i="27"/>
  <c r="BJ584" i="27"/>
  <c r="BI584" i="27"/>
  <c r="BH584" i="27"/>
  <c r="BG584" i="27"/>
  <c r="BF584" i="27"/>
  <c r="BE584" i="27"/>
  <c r="BD584" i="27"/>
  <c r="BC584" i="27"/>
  <c r="BB584" i="27"/>
  <c r="BA584" i="27"/>
  <c r="AZ584" i="27"/>
  <c r="AY584" i="27"/>
  <c r="AX584" i="27"/>
  <c r="AW584" i="27"/>
  <c r="AV584" i="27"/>
  <c r="AU584" i="27"/>
  <c r="AT584" i="27"/>
  <c r="AS584" i="27"/>
  <c r="AR584" i="27"/>
  <c r="AQ584" i="27"/>
  <c r="AP584" i="27"/>
  <c r="AO584" i="27"/>
  <c r="AN584" i="27"/>
  <c r="AM584" i="27"/>
  <c r="AL584" i="27"/>
  <c r="AK584" i="27"/>
  <c r="AJ584" i="27"/>
  <c r="AI584" i="27"/>
  <c r="AH584" i="27"/>
  <c r="AG584" i="27"/>
  <c r="AF584" i="27"/>
  <c r="AE584" i="27"/>
  <c r="AD584" i="27"/>
  <c r="AC584" i="27"/>
  <c r="AB584" i="27"/>
  <c r="AA584" i="27"/>
  <c r="Z584" i="27"/>
  <c r="Y584" i="27"/>
  <c r="X584" i="27"/>
  <c r="W584" i="27"/>
  <c r="V584" i="27"/>
  <c r="U584" i="27"/>
  <c r="T584" i="27"/>
  <c r="S584" i="27"/>
  <c r="R584" i="27"/>
  <c r="Q584" i="27"/>
  <c r="P584" i="27"/>
  <c r="O584" i="27"/>
  <c r="N584" i="27"/>
  <c r="M584" i="27"/>
  <c r="L584" i="27"/>
  <c r="K584" i="27"/>
  <c r="J584" i="27"/>
  <c r="I584" i="27"/>
  <c r="H584" i="27"/>
  <c r="G584" i="27"/>
  <c r="F584" i="27"/>
  <c r="E584" i="27"/>
  <c r="D584" i="27"/>
  <c r="C584" i="27"/>
  <c r="A584" i="27"/>
  <c r="EE583" i="27"/>
  <c r="ED583" i="27"/>
  <c r="EC583" i="27"/>
  <c r="EB583" i="27"/>
  <c r="EA583" i="27"/>
  <c r="DZ583" i="27"/>
  <c r="DY583" i="27"/>
  <c r="DX583" i="27"/>
  <c r="DW583" i="27"/>
  <c r="DV583" i="27"/>
  <c r="DU583" i="27"/>
  <c r="DT583" i="27"/>
  <c r="DS583" i="27"/>
  <c r="DR583" i="27"/>
  <c r="DQ583" i="27"/>
  <c r="DP583" i="27"/>
  <c r="DO583" i="27"/>
  <c r="DN583" i="27"/>
  <c r="DM583" i="27"/>
  <c r="DL583" i="27"/>
  <c r="DK583" i="27"/>
  <c r="DJ583" i="27"/>
  <c r="DI583" i="27"/>
  <c r="DH583" i="27"/>
  <c r="DG583" i="27"/>
  <c r="DF583" i="27"/>
  <c r="DE583" i="27"/>
  <c r="DD583" i="27"/>
  <c r="DC583" i="27"/>
  <c r="DB583" i="27"/>
  <c r="DA583" i="27"/>
  <c r="CZ583" i="27"/>
  <c r="CY583" i="27"/>
  <c r="CX583" i="27"/>
  <c r="CW583" i="27"/>
  <c r="CV583" i="27"/>
  <c r="CU583" i="27"/>
  <c r="CT583" i="27"/>
  <c r="CS583" i="27"/>
  <c r="CR583" i="27"/>
  <c r="CQ583" i="27"/>
  <c r="CP583" i="27"/>
  <c r="CO583" i="27"/>
  <c r="CN583" i="27"/>
  <c r="CM583" i="27"/>
  <c r="CL583" i="27"/>
  <c r="CK583" i="27"/>
  <c r="CJ583" i="27"/>
  <c r="CI583" i="27"/>
  <c r="CH583" i="27"/>
  <c r="CG583" i="27"/>
  <c r="CF583" i="27"/>
  <c r="CE583" i="27"/>
  <c r="CD583" i="27"/>
  <c r="CC583" i="27"/>
  <c r="CB583" i="27"/>
  <c r="CA583" i="27"/>
  <c r="BZ583" i="27"/>
  <c r="BY583" i="27"/>
  <c r="BX583" i="27"/>
  <c r="BW583" i="27"/>
  <c r="BV583" i="27"/>
  <c r="BU583" i="27"/>
  <c r="BT583" i="27"/>
  <c r="BS583" i="27"/>
  <c r="BR583" i="27"/>
  <c r="BQ583" i="27"/>
  <c r="BP583" i="27"/>
  <c r="BO583" i="27"/>
  <c r="BN583" i="27"/>
  <c r="BM583" i="27"/>
  <c r="BL583" i="27"/>
  <c r="BK583" i="27"/>
  <c r="BJ583" i="27"/>
  <c r="BI583" i="27"/>
  <c r="BH583" i="27"/>
  <c r="BG583" i="27"/>
  <c r="BF583" i="27"/>
  <c r="BE583" i="27"/>
  <c r="BD583" i="27"/>
  <c r="BC583" i="27"/>
  <c r="BB583" i="27"/>
  <c r="BA583" i="27"/>
  <c r="AZ583" i="27"/>
  <c r="AY583" i="27"/>
  <c r="AX583" i="27"/>
  <c r="AW583" i="27"/>
  <c r="AV583" i="27"/>
  <c r="AU583" i="27"/>
  <c r="AT583" i="27"/>
  <c r="AS583" i="27"/>
  <c r="AR583" i="27"/>
  <c r="AQ583" i="27"/>
  <c r="AP583" i="27"/>
  <c r="AO583" i="27"/>
  <c r="AN583" i="27"/>
  <c r="AM583" i="27"/>
  <c r="AL583" i="27"/>
  <c r="AK583" i="27"/>
  <c r="AJ583" i="27"/>
  <c r="AI583" i="27"/>
  <c r="AH583" i="27"/>
  <c r="AG583" i="27"/>
  <c r="AF583" i="27"/>
  <c r="AE583" i="27"/>
  <c r="AD583" i="27"/>
  <c r="AC583" i="27"/>
  <c r="AB583" i="27"/>
  <c r="AA583" i="27"/>
  <c r="Z583" i="27"/>
  <c r="Y583" i="27"/>
  <c r="X583" i="27"/>
  <c r="W583" i="27"/>
  <c r="V583" i="27"/>
  <c r="U583" i="27"/>
  <c r="T583" i="27"/>
  <c r="S583" i="27"/>
  <c r="R583" i="27"/>
  <c r="Q583" i="27"/>
  <c r="P583" i="27"/>
  <c r="O583" i="27"/>
  <c r="N583" i="27"/>
  <c r="M583" i="27"/>
  <c r="L583" i="27"/>
  <c r="K583" i="27"/>
  <c r="J583" i="27"/>
  <c r="I583" i="27"/>
  <c r="H583" i="27"/>
  <c r="G583" i="27"/>
  <c r="F583" i="27"/>
  <c r="E583" i="27"/>
  <c r="D583" i="27"/>
  <c r="C583" i="27" s="1"/>
  <c r="A583" i="27"/>
  <c r="EE582" i="27"/>
  <c r="ED582" i="27"/>
  <c r="EC582" i="27"/>
  <c r="EB582" i="27"/>
  <c r="EA582" i="27"/>
  <c r="DZ582" i="27"/>
  <c r="DY582" i="27"/>
  <c r="DX582" i="27"/>
  <c r="DW582" i="27"/>
  <c r="DV582" i="27"/>
  <c r="DU582" i="27"/>
  <c r="DT582" i="27"/>
  <c r="DS582" i="27"/>
  <c r="DR582" i="27"/>
  <c r="DQ582" i="27"/>
  <c r="DP582" i="27"/>
  <c r="DO582" i="27"/>
  <c r="DN582" i="27"/>
  <c r="DM582" i="27"/>
  <c r="DL582" i="27"/>
  <c r="DK582" i="27"/>
  <c r="DJ582" i="27"/>
  <c r="DI582" i="27"/>
  <c r="DH582" i="27"/>
  <c r="DG582" i="27"/>
  <c r="DF582" i="27"/>
  <c r="DE582" i="27"/>
  <c r="DD582" i="27"/>
  <c r="DC582" i="27"/>
  <c r="DB582" i="27"/>
  <c r="DA582" i="27"/>
  <c r="CZ582" i="27"/>
  <c r="CY582" i="27"/>
  <c r="CX582" i="27"/>
  <c r="CW582" i="27"/>
  <c r="CV582" i="27"/>
  <c r="CU582" i="27"/>
  <c r="CT582" i="27"/>
  <c r="CS582" i="27"/>
  <c r="CR582" i="27"/>
  <c r="CQ582" i="27"/>
  <c r="CP582" i="27"/>
  <c r="CO582" i="27"/>
  <c r="CN582" i="27"/>
  <c r="CM582" i="27"/>
  <c r="CL582" i="27"/>
  <c r="CK582" i="27"/>
  <c r="CJ582" i="27"/>
  <c r="CI582" i="27"/>
  <c r="CH582" i="27"/>
  <c r="CG582" i="27"/>
  <c r="CF582" i="27"/>
  <c r="CE582" i="27"/>
  <c r="CD582" i="27"/>
  <c r="CC582" i="27"/>
  <c r="CB582" i="27"/>
  <c r="CA582" i="27"/>
  <c r="BZ582" i="27"/>
  <c r="BY582" i="27"/>
  <c r="BX582" i="27"/>
  <c r="BW582" i="27"/>
  <c r="BV582" i="27"/>
  <c r="BU582" i="27"/>
  <c r="BT582" i="27"/>
  <c r="BS582" i="27"/>
  <c r="BR582" i="27"/>
  <c r="BQ582" i="27"/>
  <c r="BP582" i="27"/>
  <c r="BO582" i="27"/>
  <c r="BN582" i="27"/>
  <c r="BM582" i="27"/>
  <c r="BL582" i="27"/>
  <c r="BK582" i="27"/>
  <c r="BJ582" i="27"/>
  <c r="BI582" i="27"/>
  <c r="BH582" i="27"/>
  <c r="BG582" i="27"/>
  <c r="BF582" i="27"/>
  <c r="BE582" i="27"/>
  <c r="BD582" i="27"/>
  <c r="BC582" i="27"/>
  <c r="BB582" i="27"/>
  <c r="BA582" i="27"/>
  <c r="AZ582" i="27"/>
  <c r="AY582" i="27"/>
  <c r="AX582" i="27"/>
  <c r="AW582" i="27"/>
  <c r="AV582" i="27"/>
  <c r="AU582" i="27"/>
  <c r="AT582" i="27"/>
  <c r="AS582" i="27"/>
  <c r="AR582" i="27"/>
  <c r="AQ582" i="27"/>
  <c r="AP582" i="27"/>
  <c r="AO582" i="27"/>
  <c r="AN582" i="27"/>
  <c r="AM582" i="27"/>
  <c r="AL582" i="27"/>
  <c r="AK582" i="27"/>
  <c r="AJ582" i="27"/>
  <c r="AI582" i="27"/>
  <c r="AH582" i="27"/>
  <c r="AG582" i="27"/>
  <c r="AF582" i="27"/>
  <c r="AE582" i="27"/>
  <c r="AD582" i="27"/>
  <c r="AC582" i="27"/>
  <c r="AB582" i="27"/>
  <c r="AA582" i="27"/>
  <c r="Z582" i="27"/>
  <c r="Y582" i="27"/>
  <c r="X582" i="27"/>
  <c r="W582" i="27"/>
  <c r="V582" i="27"/>
  <c r="U582" i="27"/>
  <c r="T582" i="27"/>
  <c r="S582" i="27"/>
  <c r="R582" i="27"/>
  <c r="Q582" i="27"/>
  <c r="P582" i="27"/>
  <c r="O582" i="27"/>
  <c r="N582" i="27"/>
  <c r="M582" i="27"/>
  <c r="L582" i="27"/>
  <c r="K582" i="27"/>
  <c r="J582" i="27"/>
  <c r="I582" i="27"/>
  <c r="H582" i="27"/>
  <c r="G582" i="27"/>
  <c r="F582" i="27"/>
  <c r="E582" i="27"/>
  <c r="D582" i="27"/>
  <c r="C582" i="27"/>
  <c r="A582" i="27"/>
  <c r="EE581" i="27"/>
  <c r="ED581" i="27"/>
  <c r="EC581" i="27"/>
  <c r="EB581" i="27"/>
  <c r="EA581" i="27"/>
  <c r="DZ581" i="27"/>
  <c r="DY581" i="27"/>
  <c r="DX581" i="27"/>
  <c r="DW581" i="27"/>
  <c r="DV581" i="27"/>
  <c r="DU581" i="27"/>
  <c r="DT581" i="27"/>
  <c r="DS581" i="27"/>
  <c r="DR581" i="27"/>
  <c r="DQ581" i="27"/>
  <c r="DP581" i="27"/>
  <c r="DO581" i="27"/>
  <c r="DN581" i="27"/>
  <c r="DM581" i="27"/>
  <c r="DL581" i="27"/>
  <c r="DK581" i="27"/>
  <c r="DJ581" i="27"/>
  <c r="DI581" i="27"/>
  <c r="DH581" i="27"/>
  <c r="DG581" i="27"/>
  <c r="DF581" i="27"/>
  <c r="DE581" i="27"/>
  <c r="DD581" i="27"/>
  <c r="DC581" i="27"/>
  <c r="DB581" i="27"/>
  <c r="DA581" i="27"/>
  <c r="CZ581" i="27"/>
  <c r="CY581" i="27"/>
  <c r="CX581" i="27"/>
  <c r="CW581" i="27"/>
  <c r="CV581" i="27"/>
  <c r="CU581" i="27"/>
  <c r="CT581" i="27"/>
  <c r="CS581" i="27"/>
  <c r="CR581" i="27"/>
  <c r="CQ581" i="27"/>
  <c r="CP581" i="27"/>
  <c r="CO581" i="27"/>
  <c r="CN581" i="27"/>
  <c r="CM581" i="27"/>
  <c r="CL581" i="27"/>
  <c r="CK581" i="27"/>
  <c r="CJ581" i="27"/>
  <c r="CI581" i="27"/>
  <c r="CH581" i="27"/>
  <c r="CG581" i="27"/>
  <c r="CF581" i="27"/>
  <c r="CE581" i="27"/>
  <c r="CD581" i="27"/>
  <c r="CC581" i="27"/>
  <c r="CB581" i="27"/>
  <c r="CA581" i="27"/>
  <c r="BZ581" i="27"/>
  <c r="BY581" i="27"/>
  <c r="BX581" i="27"/>
  <c r="BW581" i="27"/>
  <c r="BV581" i="27"/>
  <c r="BU581" i="27"/>
  <c r="BT581" i="27"/>
  <c r="BS581" i="27"/>
  <c r="BR581" i="27"/>
  <c r="BQ581" i="27"/>
  <c r="BP581" i="27"/>
  <c r="BO581" i="27"/>
  <c r="BN581" i="27"/>
  <c r="BM581" i="27"/>
  <c r="BL581" i="27"/>
  <c r="BK581" i="27"/>
  <c r="BJ581" i="27"/>
  <c r="BI581" i="27"/>
  <c r="BH581" i="27"/>
  <c r="BG581" i="27"/>
  <c r="BF581" i="27"/>
  <c r="BE581" i="27"/>
  <c r="BD581" i="27"/>
  <c r="BC581" i="27"/>
  <c r="BB581" i="27"/>
  <c r="BA581" i="27"/>
  <c r="AZ581" i="27"/>
  <c r="AY581" i="27"/>
  <c r="AX581" i="27"/>
  <c r="AW581" i="27"/>
  <c r="AV581" i="27"/>
  <c r="AU581" i="27"/>
  <c r="AT581" i="27"/>
  <c r="AS581" i="27"/>
  <c r="AR581" i="27"/>
  <c r="AQ581" i="27"/>
  <c r="AP581" i="27"/>
  <c r="AO581" i="27"/>
  <c r="AN581" i="27"/>
  <c r="AM581" i="27"/>
  <c r="AL581" i="27"/>
  <c r="AK581" i="27"/>
  <c r="AJ581" i="27"/>
  <c r="AI581" i="27"/>
  <c r="AH581" i="27"/>
  <c r="AG581" i="27"/>
  <c r="AF581" i="27"/>
  <c r="AE581" i="27"/>
  <c r="AD581" i="27"/>
  <c r="AC581" i="27"/>
  <c r="AB581" i="27"/>
  <c r="AA581" i="27"/>
  <c r="Z581" i="27"/>
  <c r="Y581" i="27"/>
  <c r="X581" i="27"/>
  <c r="W581" i="27"/>
  <c r="V581" i="27"/>
  <c r="U581" i="27"/>
  <c r="T581" i="27"/>
  <c r="S581" i="27"/>
  <c r="R581" i="27"/>
  <c r="Q581" i="27"/>
  <c r="P581" i="27"/>
  <c r="O581" i="27"/>
  <c r="N581" i="27"/>
  <c r="M581" i="27"/>
  <c r="L581" i="27"/>
  <c r="K581" i="27"/>
  <c r="J581" i="27"/>
  <c r="I581" i="27"/>
  <c r="H581" i="27"/>
  <c r="G581" i="27"/>
  <c r="F581" i="27"/>
  <c r="E581" i="27"/>
  <c r="D581" i="27"/>
  <c r="C581" i="27" s="1"/>
  <c r="A581" i="27"/>
  <c r="EE580" i="27"/>
  <c r="ED580" i="27"/>
  <c r="EC580" i="27"/>
  <c r="EB580" i="27"/>
  <c r="EA580" i="27"/>
  <c r="DZ580" i="27"/>
  <c r="DY580" i="27"/>
  <c r="DX580" i="27"/>
  <c r="DW580" i="27"/>
  <c r="DV580" i="27"/>
  <c r="DU580" i="27"/>
  <c r="DT580" i="27"/>
  <c r="DS580" i="27"/>
  <c r="DR580" i="27"/>
  <c r="DQ580" i="27"/>
  <c r="DP580" i="27"/>
  <c r="DO580" i="27"/>
  <c r="DN580" i="27"/>
  <c r="DM580" i="27"/>
  <c r="DL580" i="27"/>
  <c r="DK580" i="27"/>
  <c r="DJ580" i="27"/>
  <c r="DI580" i="27"/>
  <c r="DH580" i="27"/>
  <c r="DG580" i="27"/>
  <c r="DF580" i="27"/>
  <c r="DE580" i="27"/>
  <c r="DD580" i="27"/>
  <c r="DC580" i="27"/>
  <c r="DB580" i="27"/>
  <c r="DA580" i="27"/>
  <c r="CZ580" i="27"/>
  <c r="CY580" i="27"/>
  <c r="CX580" i="27"/>
  <c r="CW580" i="27"/>
  <c r="CV580" i="27"/>
  <c r="CU580" i="27"/>
  <c r="CT580" i="27"/>
  <c r="CS580" i="27"/>
  <c r="CR580" i="27"/>
  <c r="CQ580" i="27"/>
  <c r="CP580" i="27"/>
  <c r="CO580" i="27"/>
  <c r="CN580" i="27"/>
  <c r="CM580" i="27"/>
  <c r="CL580" i="27"/>
  <c r="CK580" i="27"/>
  <c r="CJ580" i="27"/>
  <c r="CI580" i="27"/>
  <c r="CH580" i="27"/>
  <c r="CG580" i="27"/>
  <c r="CF580" i="27"/>
  <c r="CE580" i="27"/>
  <c r="CD580" i="27"/>
  <c r="CC580" i="27"/>
  <c r="CB580" i="27"/>
  <c r="CA580" i="27"/>
  <c r="BZ580" i="27"/>
  <c r="BY580" i="27"/>
  <c r="BX580" i="27"/>
  <c r="BW580" i="27"/>
  <c r="BV580" i="27"/>
  <c r="BU580" i="27"/>
  <c r="BT580" i="27"/>
  <c r="BS580" i="27"/>
  <c r="BR580" i="27"/>
  <c r="BQ580" i="27"/>
  <c r="BP580" i="27"/>
  <c r="BO580" i="27"/>
  <c r="BN580" i="27"/>
  <c r="BM580" i="27"/>
  <c r="BL580" i="27"/>
  <c r="BK580" i="27"/>
  <c r="BJ580" i="27"/>
  <c r="BI580" i="27"/>
  <c r="BH580" i="27"/>
  <c r="BG580" i="27"/>
  <c r="BF580" i="27"/>
  <c r="BE580" i="27"/>
  <c r="BD580" i="27"/>
  <c r="BC580" i="27"/>
  <c r="BB580" i="27"/>
  <c r="BA580" i="27"/>
  <c r="AZ580" i="27"/>
  <c r="AY580" i="27"/>
  <c r="AX580" i="27"/>
  <c r="AW580" i="27"/>
  <c r="AV580" i="27"/>
  <c r="AU580" i="27"/>
  <c r="AT580" i="27"/>
  <c r="AS580" i="27"/>
  <c r="AR580" i="27"/>
  <c r="AQ580" i="27"/>
  <c r="AP580" i="27"/>
  <c r="AO580" i="27"/>
  <c r="AN580" i="27"/>
  <c r="AM580" i="27"/>
  <c r="AL580" i="27"/>
  <c r="AK580" i="27"/>
  <c r="AJ580" i="27"/>
  <c r="AI580" i="27"/>
  <c r="AH580" i="27"/>
  <c r="AG580" i="27"/>
  <c r="AF580" i="27"/>
  <c r="AE580" i="27"/>
  <c r="AD580" i="27"/>
  <c r="AC580" i="27"/>
  <c r="AB580" i="27"/>
  <c r="AA580" i="27"/>
  <c r="Z580" i="27"/>
  <c r="Y580" i="27"/>
  <c r="X580" i="27"/>
  <c r="W580" i="27"/>
  <c r="V580" i="27"/>
  <c r="U580" i="27"/>
  <c r="T580" i="27"/>
  <c r="S580" i="27"/>
  <c r="R580" i="27"/>
  <c r="Q580" i="27"/>
  <c r="P580" i="27"/>
  <c r="O580" i="27"/>
  <c r="N580" i="27"/>
  <c r="M580" i="27"/>
  <c r="L580" i="27"/>
  <c r="K580" i="27"/>
  <c r="J580" i="27"/>
  <c r="I580" i="27"/>
  <c r="H580" i="27"/>
  <c r="G580" i="27"/>
  <c r="F580" i="27"/>
  <c r="E580" i="27"/>
  <c r="D580" i="27"/>
  <c r="C580" i="27"/>
  <c r="A580" i="27"/>
  <c r="EE579" i="27"/>
  <c r="ED579" i="27"/>
  <c r="EC579" i="27"/>
  <c r="EB579" i="27"/>
  <c r="EA579" i="27"/>
  <c r="DZ579" i="27"/>
  <c r="DY579" i="27"/>
  <c r="DX579" i="27"/>
  <c r="DW579" i="27"/>
  <c r="DV579" i="27"/>
  <c r="DU579" i="27"/>
  <c r="DT579" i="27"/>
  <c r="DS579" i="27"/>
  <c r="DR579" i="27"/>
  <c r="DQ579" i="27"/>
  <c r="DP579" i="27"/>
  <c r="DO579" i="27"/>
  <c r="DN579" i="27"/>
  <c r="DM579" i="27"/>
  <c r="DL579" i="27"/>
  <c r="DK579" i="27"/>
  <c r="DJ579" i="27"/>
  <c r="DI579" i="27"/>
  <c r="DH579" i="27"/>
  <c r="DG579" i="27"/>
  <c r="DF579" i="27"/>
  <c r="DE579" i="27"/>
  <c r="DD579" i="27"/>
  <c r="DC579" i="27"/>
  <c r="DB579" i="27"/>
  <c r="DA579" i="27"/>
  <c r="CZ579" i="27"/>
  <c r="CY579" i="27"/>
  <c r="CX579" i="27"/>
  <c r="CW579" i="27"/>
  <c r="CV579" i="27"/>
  <c r="CU579" i="27"/>
  <c r="CT579" i="27"/>
  <c r="CS579" i="27"/>
  <c r="CR579" i="27"/>
  <c r="CQ579" i="27"/>
  <c r="CP579" i="27"/>
  <c r="CO579" i="27"/>
  <c r="CN579" i="27"/>
  <c r="CM579" i="27"/>
  <c r="CL579" i="27"/>
  <c r="CK579" i="27"/>
  <c r="CJ579" i="27"/>
  <c r="CI579" i="27"/>
  <c r="CH579" i="27"/>
  <c r="CG579" i="27"/>
  <c r="CF579" i="27"/>
  <c r="CE579" i="27"/>
  <c r="CD579" i="27"/>
  <c r="CC579" i="27"/>
  <c r="CB579" i="27"/>
  <c r="CA579" i="27"/>
  <c r="BZ579" i="27"/>
  <c r="BY579" i="27"/>
  <c r="BX579" i="27"/>
  <c r="BW579" i="27"/>
  <c r="BV579" i="27"/>
  <c r="BU579" i="27"/>
  <c r="BT579" i="27"/>
  <c r="BS579" i="27"/>
  <c r="BR579" i="27"/>
  <c r="BQ579" i="27"/>
  <c r="BP579" i="27"/>
  <c r="BO579" i="27"/>
  <c r="BN579" i="27"/>
  <c r="BM579" i="27"/>
  <c r="BL579" i="27"/>
  <c r="BK579" i="27"/>
  <c r="BJ579" i="27"/>
  <c r="BI579" i="27"/>
  <c r="BH579" i="27"/>
  <c r="BG579" i="27"/>
  <c r="BF579" i="27"/>
  <c r="BE579" i="27"/>
  <c r="BD579" i="27"/>
  <c r="BC579" i="27"/>
  <c r="BB579" i="27"/>
  <c r="BA579" i="27"/>
  <c r="AZ579" i="27"/>
  <c r="AY579" i="27"/>
  <c r="AX579" i="27"/>
  <c r="AW579" i="27"/>
  <c r="AV579" i="27"/>
  <c r="AU579" i="27"/>
  <c r="AT579" i="27"/>
  <c r="AS579" i="27"/>
  <c r="AR579" i="27"/>
  <c r="AQ579" i="27"/>
  <c r="AP579" i="27"/>
  <c r="AO579" i="27"/>
  <c r="AN579" i="27"/>
  <c r="AM579" i="27"/>
  <c r="AL579" i="27"/>
  <c r="AK579" i="27"/>
  <c r="AJ579" i="27"/>
  <c r="AI579" i="27"/>
  <c r="AH579" i="27"/>
  <c r="AG579" i="27"/>
  <c r="AF579" i="27"/>
  <c r="AE579" i="27"/>
  <c r="AD579" i="27"/>
  <c r="AC579" i="27"/>
  <c r="AB579" i="27"/>
  <c r="AA579" i="27"/>
  <c r="Z579" i="27"/>
  <c r="Y579" i="27"/>
  <c r="X579" i="27"/>
  <c r="W579" i="27"/>
  <c r="V579" i="27"/>
  <c r="U579" i="27"/>
  <c r="T579" i="27"/>
  <c r="S579" i="27"/>
  <c r="R579" i="27"/>
  <c r="Q579" i="27"/>
  <c r="P579" i="27"/>
  <c r="O579" i="27"/>
  <c r="N579" i="27"/>
  <c r="M579" i="27"/>
  <c r="L579" i="27"/>
  <c r="K579" i="27"/>
  <c r="J579" i="27"/>
  <c r="I579" i="27"/>
  <c r="H579" i="27"/>
  <c r="G579" i="27"/>
  <c r="F579" i="27"/>
  <c r="E579" i="27"/>
  <c r="D579" i="27"/>
  <c r="C579" i="27" s="1"/>
  <c r="A579" i="27"/>
  <c r="EE578" i="27"/>
  <c r="ED578" i="27"/>
  <c r="EC578" i="27"/>
  <c r="EB578" i="27"/>
  <c r="EA578" i="27"/>
  <c r="DZ578" i="27"/>
  <c r="DY578" i="27"/>
  <c r="DX578" i="27"/>
  <c r="DW578" i="27"/>
  <c r="DV578" i="27"/>
  <c r="DU578" i="27"/>
  <c r="DT578" i="27"/>
  <c r="DS578" i="27"/>
  <c r="DR578" i="27"/>
  <c r="DQ578" i="27"/>
  <c r="DP578" i="27"/>
  <c r="DO578" i="27"/>
  <c r="DN578" i="27"/>
  <c r="DM578" i="27"/>
  <c r="DL578" i="27"/>
  <c r="DK578" i="27"/>
  <c r="DJ578" i="27"/>
  <c r="DI578" i="27"/>
  <c r="DH578" i="27"/>
  <c r="DG578" i="27"/>
  <c r="DF578" i="27"/>
  <c r="DE578" i="27"/>
  <c r="DD578" i="27"/>
  <c r="DC578" i="27"/>
  <c r="DB578" i="27"/>
  <c r="DA578" i="27"/>
  <c r="CZ578" i="27"/>
  <c r="CY578" i="27"/>
  <c r="CX578" i="27"/>
  <c r="CW578" i="27"/>
  <c r="CV578" i="27"/>
  <c r="CU578" i="27"/>
  <c r="CT578" i="27"/>
  <c r="CS578" i="27"/>
  <c r="CR578" i="27"/>
  <c r="CQ578" i="27"/>
  <c r="CP578" i="27"/>
  <c r="CO578" i="27"/>
  <c r="CN578" i="27"/>
  <c r="CM578" i="27"/>
  <c r="CL578" i="27"/>
  <c r="CK578" i="27"/>
  <c r="CJ578" i="27"/>
  <c r="CI578" i="27"/>
  <c r="CH578" i="27"/>
  <c r="CG578" i="27"/>
  <c r="CF578" i="27"/>
  <c r="CE578" i="27"/>
  <c r="CD578" i="27"/>
  <c r="CC578" i="27"/>
  <c r="CB578" i="27"/>
  <c r="CA578" i="27"/>
  <c r="BZ578" i="27"/>
  <c r="BY578" i="27"/>
  <c r="BX578" i="27"/>
  <c r="BW578" i="27"/>
  <c r="BV578" i="27"/>
  <c r="BU578" i="27"/>
  <c r="BT578" i="27"/>
  <c r="BS578" i="27"/>
  <c r="BR578" i="27"/>
  <c r="BQ578" i="27"/>
  <c r="BP578" i="27"/>
  <c r="BO578" i="27"/>
  <c r="BN578" i="27"/>
  <c r="BM578" i="27"/>
  <c r="BL578" i="27"/>
  <c r="BK578" i="27"/>
  <c r="BJ578" i="27"/>
  <c r="BI578" i="27"/>
  <c r="BH578" i="27"/>
  <c r="BG578" i="27"/>
  <c r="BF578" i="27"/>
  <c r="BE578" i="27"/>
  <c r="BD578" i="27"/>
  <c r="BC578" i="27"/>
  <c r="BB578" i="27"/>
  <c r="BA578" i="27"/>
  <c r="BA588" i="27" s="1"/>
  <c r="AZ578" i="27"/>
  <c r="AZ588" i="27" s="1"/>
  <c r="AY578" i="27"/>
  <c r="AY588" i="27" s="1"/>
  <c r="AX578" i="27"/>
  <c r="AX588" i="27" s="1"/>
  <c r="AW578" i="27"/>
  <c r="AW588" i="27" s="1"/>
  <c r="AV578" i="27"/>
  <c r="AV588" i="27" s="1"/>
  <c r="AU578" i="27"/>
  <c r="AU588" i="27" s="1"/>
  <c r="AT578" i="27"/>
  <c r="AT588" i="27" s="1"/>
  <c r="AS578" i="27"/>
  <c r="AS588" i="27" s="1"/>
  <c r="AR578" i="27"/>
  <c r="AR588" i="27" s="1"/>
  <c r="AQ578" i="27"/>
  <c r="AQ588" i="27" s="1"/>
  <c r="AP578" i="27"/>
  <c r="AP588" i="27" s="1"/>
  <c r="AO578" i="27"/>
  <c r="AO588" i="27" s="1"/>
  <c r="AN578" i="27"/>
  <c r="AN588" i="27" s="1"/>
  <c r="AM578" i="27"/>
  <c r="AM588" i="27" s="1"/>
  <c r="AL578" i="27"/>
  <c r="AL588" i="27" s="1"/>
  <c r="AK578" i="27"/>
  <c r="AK588" i="27" s="1"/>
  <c r="AJ578" i="27"/>
  <c r="AJ588" i="27" s="1"/>
  <c r="AI578" i="27"/>
  <c r="AI588" i="27" s="1"/>
  <c r="AH578" i="27"/>
  <c r="AH588" i="27" s="1"/>
  <c r="AG578" i="27"/>
  <c r="AG588" i="27" s="1"/>
  <c r="AF578" i="27"/>
  <c r="AF588" i="27" s="1"/>
  <c r="AE578" i="27"/>
  <c r="AE588" i="27" s="1"/>
  <c r="AD578" i="27"/>
  <c r="AD588" i="27" s="1"/>
  <c r="AC578" i="27"/>
  <c r="AC588" i="27" s="1"/>
  <c r="AB578" i="27"/>
  <c r="AB588" i="27" s="1"/>
  <c r="AA578" i="27"/>
  <c r="AA588" i="27" s="1"/>
  <c r="Z578" i="27"/>
  <c r="Z588" i="27" s="1"/>
  <c r="Y578" i="27"/>
  <c r="Y588" i="27" s="1"/>
  <c r="X578" i="27"/>
  <c r="X588" i="27" s="1"/>
  <c r="W578" i="27"/>
  <c r="W588" i="27" s="1"/>
  <c r="V578" i="27"/>
  <c r="V588" i="27" s="1"/>
  <c r="U578" i="27"/>
  <c r="U588" i="27" s="1"/>
  <c r="T578" i="27"/>
  <c r="T588" i="27" s="1"/>
  <c r="S578" i="27"/>
  <c r="S588" i="27" s="1"/>
  <c r="R578" i="27"/>
  <c r="R588" i="27" s="1"/>
  <c r="Q578" i="27"/>
  <c r="Q588" i="27" s="1"/>
  <c r="P578" i="27"/>
  <c r="P588" i="27" s="1"/>
  <c r="O578" i="27"/>
  <c r="O588" i="27" s="1"/>
  <c r="N578" i="27"/>
  <c r="N588" i="27" s="1"/>
  <c r="M578" i="27"/>
  <c r="M588" i="27" s="1"/>
  <c r="L578" i="27"/>
  <c r="L588" i="27" s="1"/>
  <c r="K578" i="27"/>
  <c r="K588" i="27" s="1"/>
  <c r="J578" i="27"/>
  <c r="J588" i="27" s="1"/>
  <c r="I578" i="27"/>
  <c r="I588" i="27" s="1"/>
  <c r="H578" i="27"/>
  <c r="H588" i="27" s="1"/>
  <c r="G578" i="27"/>
  <c r="G588" i="27" s="1"/>
  <c r="F578" i="27"/>
  <c r="F588" i="27" s="1"/>
  <c r="E578" i="27"/>
  <c r="E588" i="27" s="1"/>
  <c r="D578" i="27"/>
  <c r="D588" i="27" s="1"/>
  <c r="C588" i="27" s="1"/>
  <c r="C578" i="27"/>
  <c r="A578" i="27"/>
  <c r="EE577" i="27"/>
  <c r="EE589" i="27" s="1"/>
  <c r="ED577" i="27"/>
  <c r="ED589" i="27" s="1"/>
  <c r="EC577" i="27"/>
  <c r="EC589" i="27" s="1"/>
  <c r="EB577" i="27"/>
  <c r="EB589" i="27" s="1"/>
  <c r="EA577" i="27"/>
  <c r="EA589" i="27" s="1"/>
  <c r="DZ577" i="27"/>
  <c r="DZ589" i="27" s="1"/>
  <c r="DY577" i="27"/>
  <c r="DY589" i="27" s="1"/>
  <c r="DX577" i="27"/>
  <c r="DX589" i="27" s="1"/>
  <c r="DW577" i="27"/>
  <c r="DW589" i="27" s="1"/>
  <c r="DV577" i="27"/>
  <c r="DV589" i="27" s="1"/>
  <c r="DU577" i="27"/>
  <c r="DU589" i="27" s="1"/>
  <c r="DT577" i="27"/>
  <c r="DT589" i="27" s="1"/>
  <c r="DS577" i="27"/>
  <c r="DS589" i="27" s="1"/>
  <c r="DR577" i="27"/>
  <c r="DR589" i="27" s="1"/>
  <c r="DQ577" i="27"/>
  <c r="DQ589" i="27" s="1"/>
  <c r="DP577" i="27"/>
  <c r="DP589" i="27" s="1"/>
  <c r="DO577" i="27"/>
  <c r="DO589" i="27" s="1"/>
  <c r="DN577" i="27"/>
  <c r="DN589" i="27" s="1"/>
  <c r="DM577" i="27"/>
  <c r="DM589" i="27" s="1"/>
  <c r="DL577" i="27"/>
  <c r="DL589" i="27" s="1"/>
  <c r="DK577" i="27"/>
  <c r="DK589" i="27" s="1"/>
  <c r="DJ577" i="27"/>
  <c r="DJ589" i="27" s="1"/>
  <c r="DI577" i="27"/>
  <c r="DI589" i="27" s="1"/>
  <c r="DH577" i="27"/>
  <c r="DH589" i="27" s="1"/>
  <c r="DG577" i="27"/>
  <c r="DG589" i="27" s="1"/>
  <c r="DF577" i="27"/>
  <c r="DF589" i="27" s="1"/>
  <c r="DE577" i="27"/>
  <c r="DE589" i="27" s="1"/>
  <c r="DD577" i="27"/>
  <c r="DD589" i="27" s="1"/>
  <c r="DC577" i="27"/>
  <c r="DC589" i="27" s="1"/>
  <c r="DB577" i="27"/>
  <c r="DB589" i="27" s="1"/>
  <c r="DA577" i="27"/>
  <c r="DA589" i="27" s="1"/>
  <c r="CZ577" i="27"/>
  <c r="CZ589" i="27" s="1"/>
  <c r="CY577" i="27"/>
  <c r="CY589" i="27" s="1"/>
  <c r="CX577" i="27"/>
  <c r="CX589" i="27" s="1"/>
  <c r="CW577" i="27"/>
  <c r="CW589" i="27" s="1"/>
  <c r="CV577" i="27"/>
  <c r="CV589" i="27" s="1"/>
  <c r="CU577" i="27"/>
  <c r="CU589" i="27" s="1"/>
  <c r="CT577" i="27"/>
  <c r="CT589" i="27" s="1"/>
  <c r="CS577" i="27"/>
  <c r="CS589" i="27" s="1"/>
  <c r="CR577" i="27"/>
  <c r="CR589" i="27" s="1"/>
  <c r="CQ577" i="27"/>
  <c r="CQ589" i="27" s="1"/>
  <c r="CP577" i="27"/>
  <c r="CP589" i="27" s="1"/>
  <c r="CO577" i="27"/>
  <c r="CO589" i="27" s="1"/>
  <c r="CN577" i="27"/>
  <c r="CN589" i="27" s="1"/>
  <c r="CM577" i="27"/>
  <c r="CM589" i="27" s="1"/>
  <c r="CL577" i="27"/>
  <c r="CL589" i="27" s="1"/>
  <c r="CK577" i="27"/>
  <c r="CK589" i="27" s="1"/>
  <c r="CJ577" i="27"/>
  <c r="CJ589" i="27" s="1"/>
  <c r="CI577" i="27"/>
  <c r="CI589" i="27" s="1"/>
  <c r="CH577" i="27"/>
  <c r="CH589" i="27" s="1"/>
  <c r="CG577" i="27"/>
  <c r="CG589" i="27" s="1"/>
  <c r="CF577" i="27"/>
  <c r="CF589" i="27" s="1"/>
  <c r="CE577" i="27"/>
  <c r="CE589" i="27" s="1"/>
  <c r="CD577" i="27"/>
  <c r="CD589" i="27" s="1"/>
  <c r="CC577" i="27"/>
  <c r="CC589" i="27" s="1"/>
  <c r="CB577" i="27"/>
  <c r="CB589" i="27" s="1"/>
  <c r="CA577" i="27"/>
  <c r="CA589" i="27" s="1"/>
  <c r="BZ577" i="27"/>
  <c r="BZ589" i="27" s="1"/>
  <c r="BY577" i="27"/>
  <c r="BY589" i="27" s="1"/>
  <c r="BX577" i="27"/>
  <c r="BX589" i="27" s="1"/>
  <c r="BW577" i="27"/>
  <c r="BW589" i="27" s="1"/>
  <c r="BV577" i="27"/>
  <c r="BV589" i="27" s="1"/>
  <c r="BU577" i="27"/>
  <c r="BU589" i="27" s="1"/>
  <c r="BT577" i="27"/>
  <c r="BT589" i="27" s="1"/>
  <c r="BS577" i="27"/>
  <c r="BS589" i="27" s="1"/>
  <c r="BR577" i="27"/>
  <c r="BR589" i="27" s="1"/>
  <c r="BQ577" i="27"/>
  <c r="BQ589" i="27" s="1"/>
  <c r="BP577" i="27"/>
  <c r="BP589" i="27" s="1"/>
  <c r="BO577" i="27"/>
  <c r="BO589" i="27" s="1"/>
  <c r="BN577" i="27"/>
  <c r="BN589" i="27" s="1"/>
  <c r="BM577" i="27"/>
  <c r="BM589" i="27" s="1"/>
  <c r="BL577" i="27"/>
  <c r="BL589" i="27" s="1"/>
  <c r="BK577" i="27"/>
  <c r="BK589" i="27" s="1"/>
  <c r="BJ577" i="27"/>
  <c r="BJ589" i="27" s="1"/>
  <c r="BI577" i="27"/>
  <c r="BI589" i="27" s="1"/>
  <c r="BH577" i="27"/>
  <c r="BH589" i="27" s="1"/>
  <c r="BG577" i="27"/>
  <c r="BG589" i="27" s="1"/>
  <c r="BF577" i="27"/>
  <c r="BF589" i="27" s="1"/>
  <c r="BE577" i="27"/>
  <c r="BE589" i="27" s="1"/>
  <c r="BD577" i="27"/>
  <c r="BD589" i="27" s="1"/>
  <c r="BC577" i="27"/>
  <c r="BC589" i="27" s="1"/>
  <c r="BB577" i="27"/>
  <c r="BB589" i="27" s="1"/>
  <c r="BA577" i="27"/>
  <c r="BA589" i="27" s="1"/>
  <c r="AZ577" i="27"/>
  <c r="AZ589" i="27" s="1"/>
  <c r="AY577" i="27"/>
  <c r="AY589" i="27" s="1"/>
  <c r="AX577" i="27"/>
  <c r="AX589" i="27" s="1"/>
  <c r="AW577" i="27"/>
  <c r="AW589" i="27" s="1"/>
  <c r="AV577" i="27"/>
  <c r="AV589" i="27" s="1"/>
  <c r="AU577" i="27"/>
  <c r="AU589" i="27" s="1"/>
  <c r="AT577" i="27"/>
  <c r="AT589" i="27" s="1"/>
  <c r="AS577" i="27"/>
  <c r="AS589" i="27" s="1"/>
  <c r="AR577" i="27"/>
  <c r="AR589" i="27" s="1"/>
  <c r="AQ577" i="27"/>
  <c r="AQ589" i="27" s="1"/>
  <c r="AP577" i="27"/>
  <c r="AP589" i="27" s="1"/>
  <c r="AO577" i="27"/>
  <c r="AO589" i="27" s="1"/>
  <c r="AN577" i="27"/>
  <c r="AN589" i="27" s="1"/>
  <c r="AM577" i="27"/>
  <c r="AM589" i="27" s="1"/>
  <c r="AL577" i="27"/>
  <c r="AL589" i="27" s="1"/>
  <c r="AK577" i="27"/>
  <c r="AK589" i="27" s="1"/>
  <c r="AJ577" i="27"/>
  <c r="AJ589" i="27" s="1"/>
  <c r="AI577" i="27"/>
  <c r="AI589" i="27" s="1"/>
  <c r="AH577" i="27"/>
  <c r="AH589" i="27" s="1"/>
  <c r="AG577" i="27"/>
  <c r="AG589" i="27" s="1"/>
  <c r="AF577" i="27"/>
  <c r="AF589" i="27" s="1"/>
  <c r="AE577" i="27"/>
  <c r="AE589" i="27" s="1"/>
  <c r="AD577" i="27"/>
  <c r="AD589" i="27" s="1"/>
  <c r="AC577" i="27"/>
  <c r="AC589" i="27" s="1"/>
  <c r="AB577" i="27"/>
  <c r="AB589" i="27" s="1"/>
  <c r="AA577" i="27"/>
  <c r="AA589" i="27" s="1"/>
  <c r="Z577" i="27"/>
  <c r="Z589" i="27" s="1"/>
  <c r="Y577" i="27"/>
  <c r="Y589" i="27" s="1"/>
  <c r="X577" i="27"/>
  <c r="X589" i="27" s="1"/>
  <c r="W577" i="27"/>
  <c r="W589" i="27" s="1"/>
  <c r="V577" i="27"/>
  <c r="V589" i="27" s="1"/>
  <c r="U577" i="27"/>
  <c r="U589" i="27" s="1"/>
  <c r="T577" i="27"/>
  <c r="T589" i="27" s="1"/>
  <c r="S577" i="27"/>
  <c r="S589" i="27" s="1"/>
  <c r="R577" i="27"/>
  <c r="R589" i="27" s="1"/>
  <c r="Q577" i="27"/>
  <c r="Q589" i="27" s="1"/>
  <c r="P577" i="27"/>
  <c r="P589" i="27" s="1"/>
  <c r="O577" i="27"/>
  <c r="O589" i="27" s="1"/>
  <c r="N577" i="27"/>
  <c r="N589" i="27" s="1"/>
  <c r="M577" i="27"/>
  <c r="M589" i="27" s="1"/>
  <c r="L577" i="27"/>
  <c r="L589" i="27" s="1"/>
  <c r="K577" i="27"/>
  <c r="K589" i="27" s="1"/>
  <c r="J577" i="27"/>
  <c r="J589" i="27" s="1"/>
  <c r="I577" i="27"/>
  <c r="I589" i="27" s="1"/>
  <c r="H577" i="27"/>
  <c r="H589" i="27" s="1"/>
  <c r="G577" i="27"/>
  <c r="G589" i="27" s="1"/>
  <c r="F577" i="27"/>
  <c r="F589" i="27" s="1"/>
  <c r="E577" i="27"/>
  <c r="E589" i="27" s="1"/>
  <c r="D577" i="27"/>
  <c r="D589" i="27" s="1"/>
  <c r="C589" i="27" s="1"/>
  <c r="A577" i="27"/>
  <c r="C576" i="27"/>
  <c r="A576" i="27"/>
  <c r="C575" i="27"/>
  <c r="A575" i="27"/>
  <c r="C574" i="27"/>
  <c r="A574" i="27"/>
  <c r="C573" i="27"/>
  <c r="A573" i="27"/>
  <c r="C572" i="27"/>
  <c r="A572" i="27"/>
  <c r="C571" i="27"/>
  <c r="A571" i="27"/>
  <c r="C570" i="27"/>
  <c r="A570" i="27"/>
  <c r="C569" i="27"/>
  <c r="A569" i="27"/>
  <c r="C568" i="27"/>
  <c r="A568" i="27"/>
  <c r="C567" i="27"/>
  <c r="A567" i="27"/>
  <c r="C566" i="27"/>
  <c r="A566" i="27"/>
  <c r="C565" i="27"/>
  <c r="A565" i="27"/>
  <c r="A564" i="27"/>
  <c r="A563" i="27"/>
  <c r="A562" i="27"/>
  <c r="A561" i="27"/>
  <c r="A560" i="27"/>
  <c r="A559" i="27"/>
  <c r="A558" i="27"/>
  <c r="A557" i="27"/>
  <c r="EE556" i="27"/>
  <c r="ED556" i="27"/>
  <c r="EC556" i="27"/>
  <c r="EB556" i="27"/>
  <c r="EA556" i="27"/>
  <c r="DZ556" i="27"/>
  <c r="DY556" i="27"/>
  <c r="DX556" i="27"/>
  <c r="DW556" i="27"/>
  <c r="DV556" i="27"/>
  <c r="DU556" i="27"/>
  <c r="DT556" i="27"/>
  <c r="DS556" i="27"/>
  <c r="DR556" i="27"/>
  <c r="DQ556" i="27"/>
  <c r="DP556" i="27"/>
  <c r="DO556" i="27"/>
  <c r="DN556" i="27"/>
  <c r="DM556" i="27"/>
  <c r="DL556" i="27"/>
  <c r="DK556" i="27"/>
  <c r="DJ556" i="27"/>
  <c r="DI556" i="27"/>
  <c r="DH556" i="27"/>
  <c r="DG556" i="27"/>
  <c r="DF556" i="27"/>
  <c r="DE556" i="27"/>
  <c r="DD556" i="27"/>
  <c r="DC556" i="27"/>
  <c r="DB556" i="27"/>
  <c r="DA556" i="27"/>
  <c r="CZ556" i="27"/>
  <c r="CY556" i="27"/>
  <c r="CX556" i="27"/>
  <c r="CW556" i="27"/>
  <c r="CV556" i="27"/>
  <c r="CU556" i="27"/>
  <c r="CT556" i="27"/>
  <c r="CS556" i="27"/>
  <c r="CR556" i="27"/>
  <c r="CQ556" i="27"/>
  <c r="CP556" i="27"/>
  <c r="CO556" i="27"/>
  <c r="CN556" i="27"/>
  <c r="CM556" i="27"/>
  <c r="CL556" i="27"/>
  <c r="CK556" i="27"/>
  <c r="CJ556" i="27"/>
  <c r="CI556" i="27"/>
  <c r="CH556" i="27"/>
  <c r="CG556" i="27"/>
  <c r="CF556" i="27"/>
  <c r="CE556" i="27"/>
  <c r="CD556" i="27"/>
  <c r="CC556" i="27"/>
  <c r="CB556" i="27"/>
  <c r="CA556" i="27"/>
  <c r="BZ556" i="27"/>
  <c r="BY556" i="27"/>
  <c r="BX556" i="27"/>
  <c r="BW556" i="27"/>
  <c r="BV556" i="27"/>
  <c r="BU556" i="27"/>
  <c r="BT556" i="27"/>
  <c r="BS556" i="27"/>
  <c r="BR556" i="27"/>
  <c r="BQ556" i="27"/>
  <c r="BP556" i="27"/>
  <c r="BO556" i="27"/>
  <c r="BN556" i="27"/>
  <c r="BM556" i="27"/>
  <c r="BL556" i="27"/>
  <c r="BK556" i="27"/>
  <c r="BJ556" i="27"/>
  <c r="BI556" i="27"/>
  <c r="BH556" i="27"/>
  <c r="BG556" i="27"/>
  <c r="BF556" i="27"/>
  <c r="BE556" i="27"/>
  <c r="BD556" i="27"/>
  <c r="BC556" i="27"/>
  <c r="BB556" i="27"/>
  <c r="A556" i="27"/>
  <c r="EE555" i="27"/>
  <c r="ED555" i="27"/>
  <c r="EC555" i="27"/>
  <c r="EB555" i="27"/>
  <c r="EA555" i="27"/>
  <c r="DZ555" i="27"/>
  <c r="DY555" i="27"/>
  <c r="DX555" i="27"/>
  <c r="DW555" i="27"/>
  <c r="DV555" i="27"/>
  <c r="DU555" i="27"/>
  <c r="DT555" i="27"/>
  <c r="DS555" i="27"/>
  <c r="DR555" i="27"/>
  <c r="DQ555" i="27"/>
  <c r="DP555" i="27"/>
  <c r="DO555" i="27"/>
  <c r="DN555" i="27"/>
  <c r="DM555" i="27"/>
  <c r="DL555" i="27"/>
  <c r="DK555" i="27"/>
  <c r="DJ555" i="27"/>
  <c r="DI555" i="27"/>
  <c r="DH555" i="27"/>
  <c r="DG555" i="27"/>
  <c r="DF555" i="27"/>
  <c r="DE555" i="27"/>
  <c r="DD555" i="27"/>
  <c r="DC555" i="27"/>
  <c r="DB555" i="27"/>
  <c r="DA555" i="27"/>
  <c r="CZ555" i="27"/>
  <c r="CY555" i="27"/>
  <c r="CX555" i="27"/>
  <c r="CW555" i="27"/>
  <c r="CV555" i="27"/>
  <c r="CU555" i="27"/>
  <c r="CT555" i="27"/>
  <c r="CS555" i="27"/>
  <c r="CR555" i="27"/>
  <c r="CQ555" i="27"/>
  <c r="CP555" i="27"/>
  <c r="CO555" i="27"/>
  <c r="CN555" i="27"/>
  <c r="CM555" i="27"/>
  <c r="CL555" i="27"/>
  <c r="CK555" i="27"/>
  <c r="CJ555" i="27"/>
  <c r="CI555" i="27"/>
  <c r="CH555" i="27"/>
  <c r="CG555" i="27"/>
  <c r="CF555" i="27"/>
  <c r="CE555" i="27"/>
  <c r="CD555" i="27"/>
  <c r="CC555" i="27"/>
  <c r="CB555" i="27"/>
  <c r="CA555" i="27"/>
  <c r="BZ555" i="27"/>
  <c r="BY555" i="27"/>
  <c r="BX555" i="27"/>
  <c r="BW555" i="27"/>
  <c r="BV555" i="27"/>
  <c r="BU555" i="27"/>
  <c r="BT555" i="27"/>
  <c r="BS555" i="27"/>
  <c r="BR555" i="27"/>
  <c r="BQ555" i="27"/>
  <c r="BP555" i="27"/>
  <c r="BO555" i="27"/>
  <c r="BN555" i="27"/>
  <c r="BM555" i="27"/>
  <c r="BL555" i="27"/>
  <c r="BK555" i="27"/>
  <c r="BJ555" i="27"/>
  <c r="BI555" i="27"/>
  <c r="BH555" i="27"/>
  <c r="BG555" i="27"/>
  <c r="BF555" i="27"/>
  <c r="BE555" i="27"/>
  <c r="BD555" i="27"/>
  <c r="BC555" i="27"/>
  <c r="BB555" i="27"/>
  <c r="BA555" i="27"/>
  <c r="AZ555" i="27"/>
  <c r="AY555" i="27"/>
  <c r="AX555" i="27"/>
  <c r="AW555" i="27"/>
  <c r="AV555" i="27"/>
  <c r="AU555" i="27"/>
  <c r="AT555" i="27"/>
  <c r="AS555" i="27"/>
  <c r="AR555" i="27"/>
  <c r="AQ555" i="27"/>
  <c r="AP555" i="27"/>
  <c r="AO555" i="27"/>
  <c r="AN555" i="27"/>
  <c r="AM555" i="27"/>
  <c r="AL555" i="27"/>
  <c r="AK555" i="27"/>
  <c r="AJ555" i="27"/>
  <c r="AI555" i="27"/>
  <c r="AH555" i="27"/>
  <c r="AG555" i="27"/>
  <c r="AF555" i="27"/>
  <c r="AE555" i="27"/>
  <c r="AD555" i="27"/>
  <c r="AC555" i="27"/>
  <c r="AB555" i="27"/>
  <c r="AA555" i="27"/>
  <c r="Z555" i="27"/>
  <c r="Y555" i="27"/>
  <c r="X555" i="27"/>
  <c r="W555" i="27"/>
  <c r="V555" i="27"/>
  <c r="U555" i="27"/>
  <c r="T555" i="27"/>
  <c r="S555" i="27"/>
  <c r="R555" i="27"/>
  <c r="Q555" i="27"/>
  <c r="P555" i="27"/>
  <c r="O555" i="27"/>
  <c r="N555" i="27"/>
  <c r="M555" i="27"/>
  <c r="L555" i="27"/>
  <c r="K555" i="27"/>
  <c r="J555" i="27"/>
  <c r="I555" i="27"/>
  <c r="H555" i="27"/>
  <c r="G555" i="27"/>
  <c r="F555" i="27"/>
  <c r="E555" i="27"/>
  <c r="D555" i="27"/>
  <c r="C555" i="27"/>
  <c r="A555" i="27"/>
  <c r="EE554" i="27"/>
  <c r="ED554" i="27"/>
  <c r="EC554" i="27"/>
  <c r="EB554" i="27"/>
  <c r="EA554" i="27"/>
  <c r="DZ554" i="27"/>
  <c r="DY554" i="27"/>
  <c r="DX554" i="27"/>
  <c r="DW554" i="27"/>
  <c r="DV554" i="27"/>
  <c r="DU554" i="27"/>
  <c r="DT554" i="27"/>
  <c r="DS554" i="27"/>
  <c r="DR554" i="27"/>
  <c r="DQ554" i="27"/>
  <c r="DP554" i="27"/>
  <c r="DO554" i="27"/>
  <c r="DN554" i="27"/>
  <c r="DM554" i="27"/>
  <c r="DL554" i="27"/>
  <c r="DK554" i="27"/>
  <c r="DJ554" i="27"/>
  <c r="DI554" i="27"/>
  <c r="DH554" i="27"/>
  <c r="DG554" i="27"/>
  <c r="DF554" i="27"/>
  <c r="DE554" i="27"/>
  <c r="DD554" i="27"/>
  <c r="DC554" i="27"/>
  <c r="DB554" i="27"/>
  <c r="DA554" i="27"/>
  <c r="CZ554" i="27"/>
  <c r="CY554" i="27"/>
  <c r="CX554" i="27"/>
  <c r="CW554" i="27"/>
  <c r="CV554" i="27"/>
  <c r="CU554" i="27"/>
  <c r="CT554" i="27"/>
  <c r="CS554" i="27"/>
  <c r="CR554" i="27"/>
  <c r="CQ554" i="27"/>
  <c r="CP554" i="27"/>
  <c r="CO554" i="27"/>
  <c r="CN554" i="27"/>
  <c r="CM554" i="27"/>
  <c r="CL554" i="27"/>
  <c r="CK554" i="27"/>
  <c r="CJ554" i="27"/>
  <c r="CI554" i="27"/>
  <c r="CH554" i="27"/>
  <c r="CG554" i="27"/>
  <c r="CF554" i="27"/>
  <c r="CE554" i="27"/>
  <c r="CD554" i="27"/>
  <c r="CC554" i="27"/>
  <c r="CB554" i="27"/>
  <c r="CA554" i="27"/>
  <c r="BZ554" i="27"/>
  <c r="BY554" i="27"/>
  <c r="BX554" i="27"/>
  <c r="BW554" i="27"/>
  <c r="BV554" i="27"/>
  <c r="BU554" i="27"/>
  <c r="BT554" i="27"/>
  <c r="BS554" i="27"/>
  <c r="BR554" i="27"/>
  <c r="BQ554" i="27"/>
  <c r="BP554" i="27"/>
  <c r="BO554" i="27"/>
  <c r="BN554" i="27"/>
  <c r="BM554" i="27"/>
  <c r="BL554" i="27"/>
  <c r="BK554" i="27"/>
  <c r="BJ554" i="27"/>
  <c r="BI554" i="27"/>
  <c r="BH554" i="27"/>
  <c r="BG554" i="27"/>
  <c r="BF554" i="27"/>
  <c r="BE554" i="27"/>
  <c r="BD554" i="27"/>
  <c r="BC554" i="27"/>
  <c r="BB554" i="27"/>
  <c r="BA554" i="27"/>
  <c r="AZ554" i="27"/>
  <c r="AY554" i="27"/>
  <c r="AX554" i="27"/>
  <c r="AW554" i="27"/>
  <c r="AV554" i="27"/>
  <c r="AU554" i="27"/>
  <c r="AT554" i="27"/>
  <c r="AS554" i="27"/>
  <c r="AR554" i="27"/>
  <c r="AQ554" i="27"/>
  <c r="AP554" i="27"/>
  <c r="AO554" i="27"/>
  <c r="AN554" i="27"/>
  <c r="AM554" i="27"/>
  <c r="AL554" i="27"/>
  <c r="AK554" i="27"/>
  <c r="AJ554" i="27"/>
  <c r="AI554" i="27"/>
  <c r="AH554" i="27"/>
  <c r="AG554" i="27"/>
  <c r="AF554" i="27"/>
  <c r="AE554" i="27"/>
  <c r="AD554" i="27"/>
  <c r="AC554" i="27"/>
  <c r="AB554" i="27"/>
  <c r="AA554" i="27"/>
  <c r="Z554" i="27"/>
  <c r="Y554" i="27"/>
  <c r="X554" i="27"/>
  <c r="W554" i="27"/>
  <c r="V554" i="27"/>
  <c r="U554" i="27"/>
  <c r="T554" i="27"/>
  <c r="S554" i="27"/>
  <c r="R554" i="27"/>
  <c r="Q554" i="27"/>
  <c r="P554" i="27"/>
  <c r="O554" i="27"/>
  <c r="N554" i="27"/>
  <c r="M554" i="27"/>
  <c r="L554" i="27"/>
  <c r="K554" i="27"/>
  <c r="J554" i="27"/>
  <c r="I554" i="27"/>
  <c r="H554" i="27"/>
  <c r="G554" i="27"/>
  <c r="F554" i="27"/>
  <c r="E554" i="27"/>
  <c r="D554" i="27"/>
  <c r="C554" i="27" s="1"/>
  <c r="A554" i="27"/>
  <c r="EE553" i="27"/>
  <c r="ED553" i="27"/>
  <c r="EC553" i="27"/>
  <c r="EB553" i="27"/>
  <c r="EA553" i="27"/>
  <c r="DZ553" i="27"/>
  <c r="DY553" i="27"/>
  <c r="DX553" i="27"/>
  <c r="DW553" i="27"/>
  <c r="DV553" i="27"/>
  <c r="DU553" i="27"/>
  <c r="DT553" i="27"/>
  <c r="DS553" i="27"/>
  <c r="DR553" i="27"/>
  <c r="DQ553" i="27"/>
  <c r="DP553" i="27"/>
  <c r="DO553" i="27"/>
  <c r="DN553" i="27"/>
  <c r="DM553" i="27"/>
  <c r="DL553" i="27"/>
  <c r="DK553" i="27"/>
  <c r="DJ553" i="27"/>
  <c r="DI553" i="27"/>
  <c r="DH553" i="27"/>
  <c r="DG553" i="27"/>
  <c r="DF553" i="27"/>
  <c r="DE553" i="27"/>
  <c r="DD553" i="27"/>
  <c r="DC553" i="27"/>
  <c r="DB553" i="27"/>
  <c r="DA553" i="27"/>
  <c r="CZ553" i="27"/>
  <c r="CY553" i="27"/>
  <c r="CX553" i="27"/>
  <c r="CW553" i="27"/>
  <c r="CV553" i="27"/>
  <c r="CU553" i="27"/>
  <c r="CT553" i="27"/>
  <c r="CS553" i="27"/>
  <c r="CR553" i="27"/>
  <c r="CQ553" i="27"/>
  <c r="CP553" i="27"/>
  <c r="CO553" i="27"/>
  <c r="CN553" i="27"/>
  <c r="CM553" i="27"/>
  <c r="CL553" i="27"/>
  <c r="CK553" i="27"/>
  <c r="CJ553" i="27"/>
  <c r="CI553" i="27"/>
  <c r="CH553" i="27"/>
  <c r="CG553" i="27"/>
  <c r="CF553" i="27"/>
  <c r="CE553" i="27"/>
  <c r="CD553" i="27"/>
  <c r="CC553" i="27"/>
  <c r="CB553" i="27"/>
  <c r="CA553" i="27"/>
  <c r="BZ553" i="27"/>
  <c r="BY553" i="27"/>
  <c r="BX553" i="27"/>
  <c r="BW553" i="27"/>
  <c r="BV553" i="27"/>
  <c r="BU553" i="27"/>
  <c r="BT553" i="27"/>
  <c r="BS553" i="27"/>
  <c r="BR553" i="27"/>
  <c r="BQ553" i="27"/>
  <c r="BP553" i="27"/>
  <c r="BO553" i="27"/>
  <c r="BN553" i="27"/>
  <c r="BM553" i="27"/>
  <c r="BL553" i="27"/>
  <c r="BK553" i="27"/>
  <c r="BJ553" i="27"/>
  <c r="BI553" i="27"/>
  <c r="BH553" i="27"/>
  <c r="BG553" i="27"/>
  <c r="BF553" i="27"/>
  <c r="BE553" i="27"/>
  <c r="BD553" i="27"/>
  <c r="BC553" i="27"/>
  <c r="BB553" i="27"/>
  <c r="BA553" i="27"/>
  <c r="AZ553" i="27"/>
  <c r="AY553" i="27"/>
  <c r="AX553" i="27"/>
  <c r="AW553" i="27"/>
  <c r="AV553" i="27"/>
  <c r="AU553" i="27"/>
  <c r="AT553" i="27"/>
  <c r="AS553" i="27"/>
  <c r="AR553" i="27"/>
  <c r="AQ553" i="27"/>
  <c r="AP553" i="27"/>
  <c r="AO553" i="27"/>
  <c r="AN553" i="27"/>
  <c r="AM553" i="27"/>
  <c r="AL553" i="27"/>
  <c r="AK553" i="27"/>
  <c r="AJ553" i="27"/>
  <c r="AI553" i="27"/>
  <c r="AH553" i="27"/>
  <c r="AG553" i="27"/>
  <c r="AF553" i="27"/>
  <c r="AE553" i="27"/>
  <c r="AD553" i="27"/>
  <c r="AC553" i="27"/>
  <c r="AB553" i="27"/>
  <c r="AA553" i="27"/>
  <c r="Z553" i="27"/>
  <c r="Y553" i="27"/>
  <c r="X553" i="27"/>
  <c r="W553" i="27"/>
  <c r="V553" i="27"/>
  <c r="U553" i="27"/>
  <c r="T553" i="27"/>
  <c r="S553" i="27"/>
  <c r="R553" i="27"/>
  <c r="Q553" i="27"/>
  <c r="P553" i="27"/>
  <c r="O553" i="27"/>
  <c r="N553" i="27"/>
  <c r="M553" i="27"/>
  <c r="L553" i="27"/>
  <c r="K553" i="27"/>
  <c r="J553" i="27"/>
  <c r="I553" i="27"/>
  <c r="H553" i="27"/>
  <c r="G553" i="27"/>
  <c r="F553" i="27"/>
  <c r="E553" i="27"/>
  <c r="D553" i="27"/>
  <c r="C553" i="27"/>
  <c r="A553" i="27"/>
  <c r="EE552" i="27"/>
  <c r="ED552" i="27"/>
  <c r="EC552" i="27"/>
  <c r="EB552" i="27"/>
  <c r="EA552" i="27"/>
  <c r="DZ552" i="27"/>
  <c r="DY552" i="27"/>
  <c r="DX552" i="27"/>
  <c r="DW552" i="27"/>
  <c r="DV552" i="27"/>
  <c r="DU552" i="27"/>
  <c r="DT552" i="27"/>
  <c r="DS552" i="27"/>
  <c r="DR552" i="27"/>
  <c r="DQ552" i="27"/>
  <c r="DP552" i="27"/>
  <c r="DO552" i="27"/>
  <c r="DN552" i="27"/>
  <c r="DM552" i="27"/>
  <c r="DL552" i="27"/>
  <c r="DK552" i="27"/>
  <c r="DJ552" i="27"/>
  <c r="DI552" i="27"/>
  <c r="DH552" i="27"/>
  <c r="DG552" i="27"/>
  <c r="DF552" i="27"/>
  <c r="DE552" i="27"/>
  <c r="DD552" i="27"/>
  <c r="DC552" i="27"/>
  <c r="DB552" i="27"/>
  <c r="DA552" i="27"/>
  <c r="CZ552" i="27"/>
  <c r="CY552" i="27"/>
  <c r="CX552" i="27"/>
  <c r="CW552" i="27"/>
  <c r="CV552" i="27"/>
  <c r="CU552" i="27"/>
  <c r="CT552" i="27"/>
  <c r="CS552" i="27"/>
  <c r="CR552" i="27"/>
  <c r="CQ552" i="27"/>
  <c r="CP552" i="27"/>
  <c r="CO552" i="27"/>
  <c r="CN552" i="27"/>
  <c r="CM552" i="27"/>
  <c r="CL552" i="27"/>
  <c r="CK552" i="27"/>
  <c r="CJ552" i="27"/>
  <c r="CI552" i="27"/>
  <c r="CH552" i="27"/>
  <c r="CG552" i="27"/>
  <c r="CF552" i="27"/>
  <c r="CE552" i="27"/>
  <c r="CD552" i="27"/>
  <c r="CC552" i="27"/>
  <c r="CB552" i="27"/>
  <c r="CA552" i="27"/>
  <c r="BZ552" i="27"/>
  <c r="BY552" i="27"/>
  <c r="BX552" i="27"/>
  <c r="BW552" i="27"/>
  <c r="BV552" i="27"/>
  <c r="BU552" i="27"/>
  <c r="BT552" i="27"/>
  <c r="BS552" i="27"/>
  <c r="BR552" i="27"/>
  <c r="BQ552" i="27"/>
  <c r="BP552" i="27"/>
  <c r="BO552" i="27"/>
  <c r="BN552" i="27"/>
  <c r="BM552" i="27"/>
  <c r="BL552" i="27"/>
  <c r="BK552" i="27"/>
  <c r="BJ552" i="27"/>
  <c r="BI552" i="27"/>
  <c r="BH552" i="27"/>
  <c r="BG552" i="27"/>
  <c r="BF552" i="27"/>
  <c r="BE552" i="27"/>
  <c r="BD552" i="27"/>
  <c r="BC552" i="27"/>
  <c r="BB552" i="27"/>
  <c r="BA552" i="27"/>
  <c r="AZ552" i="27"/>
  <c r="AY552" i="27"/>
  <c r="AX552" i="27"/>
  <c r="AW552" i="27"/>
  <c r="AV552" i="27"/>
  <c r="AU552" i="27"/>
  <c r="AT552" i="27"/>
  <c r="AS552" i="27"/>
  <c r="AR552" i="27"/>
  <c r="AQ552" i="27"/>
  <c r="AP552" i="27"/>
  <c r="AO552" i="27"/>
  <c r="AN552" i="27"/>
  <c r="AM552" i="27"/>
  <c r="AL552" i="27"/>
  <c r="AK552" i="27"/>
  <c r="AJ552" i="27"/>
  <c r="AI552" i="27"/>
  <c r="AH552" i="27"/>
  <c r="AG552" i="27"/>
  <c r="AF552" i="27"/>
  <c r="AE552" i="27"/>
  <c r="AD552" i="27"/>
  <c r="AC552" i="27"/>
  <c r="AB552" i="27"/>
  <c r="AA552" i="27"/>
  <c r="Z552" i="27"/>
  <c r="Y552" i="27"/>
  <c r="X552" i="27"/>
  <c r="W552" i="27"/>
  <c r="V552" i="27"/>
  <c r="U552" i="27"/>
  <c r="T552" i="27"/>
  <c r="S552" i="27"/>
  <c r="R552" i="27"/>
  <c r="Q552" i="27"/>
  <c r="P552" i="27"/>
  <c r="O552" i="27"/>
  <c r="N552" i="27"/>
  <c r="M552" i="27"/>
  <c r="L552" i="27"/>
  <c r="K552" i="27"/>
  <c r="J552" i="27"/>
  <c r="I552" i="27"/>
  <c r="H552" i="27"/>
  <c r="G552" i="27"/>
  <c r="F552" i="27"/>
  <c r="E552" i="27"/>
  <c r="D552" i="27"/>
  <c r="C552" i="27" s="1"/>
  <c r="A552" i="27"/>
  <c r="EE551" i="27"/>
  <c r="ED551" i="27"/>
  <c r="EC551" i="27"/>
  <c r="EB551" i="27"/>
  <c r="EA551" i="27"/>
  <c r="DZ551" i="27"/>
  <c r="DY551" i="27"/>
  <c r="DX551" i="27"/>
  <c r="DW551" i="27"/>
  <c r="DV551" i="27"/>
  <c r="DU551" i="27"/>
  <c r="DT551" i="27"/>
  <c r="DS551" i="27"/>
  <c r="DR551" i="27"/>
  <c r="DQ551" i="27"/>
  <c r="DP551" i="27"/>
  <c r="DO551" i="27"/>
  <c r="DN551" i="27"/>
  <c r="DM551" i="27"/>
  <c r="DL551" i="27"/>
  <c r="DK551" i="27"/>
  <c r="DJ551" i="27"/>
  <c r="DI551" i="27"/>
  <c r="DH551" i="27"/>
  <c r="DG551" i="27"/>
  <c r="DF551" i="27"/>
  <c r="DE551" i="27"/>
  <c r="DD551" i="27"/>
  <c r="DC551" i="27"/>
  <c r="DB551" i="27"/>
  <c r="DA551" i="27"/>
  <c r="CZ551" i="27"/>
  <c r="CY551" i="27"/>
  <c r="CX551" i="27"/>
  <c r="CW551" i="27"/>
  <c r="CV551" i="27"/>
  <c r="CU551" i="27"/>
  <c r="CT551" i="27"/>
  <c r="CS551" i="27"/>
  <c r="CR551" i="27"/>
  <c r="CQ551" i="27"/>
  <c r="CP551" i="27"/>
  <c r="CO551" i="27"/>
  <c r="CN551" i="27"/>
  <c r="CM551" i="27"/>
  <c r="CL551" i="27"/>
  <c r="CK551" i="27"/>
  <c r="CJ551" i="27"/>
  <c r="CI551" i="27"/>
  <c r="CH551" i="27"/>
  <c r="CG551" i="27"/>
  <c r="CF551" i="27"/>
  <c r="CE551" i="27"/>
  <c r="CD551" i="27"/>
  <c r="CC551" i="27"/>
  <c r="CB551" i="27"/>
  <c r="CA551" i="27"/>
  <c r="BZ551" i="27"/>
  <c r="BY551" i="27"/>
  <c r="BX551" i="27"/>
  <c r="BW551" i="27"/>
  <c r="BV551" i="27"/>
  <c r="BU551" i="27"/>
  <c r="BT551" i="27"/>
  <c r="BS551" i="27"/>
  <c r="BR551" i="27"/>
  <c r="BQ551" i="27"/>
  <c r="BP551" i="27"/>
  <c r="BO551" i="27"/>
  <c r="BN551" i="27"/>
  <c r="BM551" i="27"/>
  <c r="BL551" i="27"/>
  <c r="BK551" i="27"/>
  <c r="BJ551" i="27"/>
  <c r="BI551" i="27"/>
  <c r="BH551" i="27"/>
  <c r="BG551" i="27"/>
  <c r="BF551" i="27"/>
  <c r="BE551" i="27"/>
  <c r="BD551" i="27"/>
  <c r="BC551" i="27"/>
  <c r="BB551" i="27"/>
  <c r="BA551" i="27"/>
  <c r="AZ551" i="27"/>
  <c r="AY551" i="27"/>
  <c r="AX551" i="27"/>
  <c r="AW551" i="27"/>
  <c r="AV551" i="27"/>
  <c r="AU551" i="27"/>
  <c r="AT551" i="27"/>
  <c r="AS551" i="27"/>
  <c r="AR551" i="27"/>
  <c r="AQ551" i="27"/>
  <c r="AP551" i="27"/>
  <c r="AO551" i="27"/>
  <c r="AN551" i="27"/>
  <c r="AM551" i="27"/>
  <c r="AL551" i="27"/>
  <c r="AK551" i="27"/>
  <c r="AJ551" i="27"/>
  <c r="AI551" i="27"/>
  <c r="AH551" i="27"/>
  <c r="AG551" i="27"/>
  <c r="AF551" i="27"/>
  <c r="AE551" i="27"/>
  <c r="AD551" i="27"/>
  <c r="AC551" i="27"/>
  <c r="AB551" i="27"/>
  <c r="AA551" i="27"/>
  <c r="Z551" i="27"/>
  <c r="Y551" i="27"/>
  <c r="X551" i="27"/>
  <c r="W551" i="27"/>
  <c r="V551" i="27"/>
  <c r="U551" i="27"/>
  <c r="T551" i="27"/>
  <c r="S551" i="27"/>
  <c r="R551" i="27"/>
  <c r="Q551" i="27"/>
  <c r="P551" i="27"/>
  <c r="O551" i="27"/>
  <c r="N551" i="27"/>
  <c r="M551" i="27"/>
  <c r="L551" i="27"/>
  <c r="K551" i="27"/>
  <c r="J551" i="27"/>
  <c r="I551" i="27"/>
  <c r="H551" i="27"/>
  <c r="G551" i="27"/>
  <c r="F551" i="27"/>
  <c r="E551" i="27"/>
  <c r="D551" i="27"/>
  <c r="C551" i="27"/>
  <c r="A551" i="27"/>
  <c r="EE550" i="27"/>
  <c r="ED550" i="27"/>
  <c r="EC550" i="27"/>
  <c r="EB550" i="27"/>
  <c r="EA550" i="27"/>
  <c r="DZ550" i="27"/>
  <c r="DY550" i="27"/>
  <c r="DX550" i="27"/>
  <c r="DW550" i="27"/>
  <c r="DV550" i="27"/>
  <c r="DU550" i="27"/>
  <c r="DT550" i="27"/>
  <c r="DS550" i="27"/>
  <c r="DR550" i="27"/>
  <c r="DQ550" i="27"/>
  <c r="DP550" i="27"/>
  <c r="DO550" i="27"/>
  <c r="DN550" i="27"/>
  <c r="DM550" i="27"/>
  <c r="DL550" i="27"/>
  <c r="DK550" i="27"/>
  <c r="DJ550" i="27"/>
  <c r="DI550" i="27"/>
  <c r="DH550" i="27"/>
  <c r="DG550" i="27"/>
  <c r="DF550" i="27"/>
  <c r="DE550" i="27"/>
  <c r="DD550" i="27"/>
  <c r="DC550" i="27"/>
  <c r="DB550" i="27"/>
  <c r="DA550" i="27"/>
  <c r="CZ550" i="27"/>
  <c r="CY550" i="27"/>
  <c r="CX550" i="27"/>
  <c r="CW550" i="27"/>
  <c r="CV550" i="27"/>
  <c r="CU550" i="27"/>
  <c r="CT550" i="27"/>
  <c r="CS550" i="27"/>
  <c r="CR550" i="27"/>
  <c r="CQ550" i="27"/>
  <c r="CP550" i="27"/>
  <c r="CO550" i="27"/>
  <c r="CN550" i="27"/>
  <c r="CM550" i="27"/>
  <c r="CL550" i="27"/>
  <c r="CK550" i="27"/>
  <c r="CJ550" i="27"/>
  <c r="CI550" i="27"/>
  <c r="CH550" i="27"/>
  <c r="CG550" i="27"/>
  <c r="CF550" i="27"/>
  <c r="CE550" i="27"/>
  <c r="CD550" i="27"/>
  <c r="CC550" i="27"/>
  <c r="CB550" i="27"/>
  <c r="CA550" i="27"/>
  <c r="BZ550" i="27"/>
  <c r="BY550" i="27"/>
  <c r="BX550" i="27"/>
  <c r="BW550" i="27"/>
  <c r="BV550" i="27"/>
  <c r="BU550" i="27"/>
  <c r="BT550" i="27"/>
  <c r="BS550" i="27"/>
  <c r="BR550" i="27"/>
  <c r="BQ550" i="27"/>
  <c r="BP550" i="27"/>
  <c r="BO550" i="27"/>
  <c r="BN550" i="27"/>
  <c r="BM550" i="27"/>
  <c r="BL550" i="27"/>
  <c r="BK550" i="27"/>
  <c r="BJ550" i="27"/>
  <c r="BI550" i="27"/>
  <c r="BH550" i="27"/>
  <c r="BG550" i="27"/>
  <c r="BF550" i="27"/>
  <c r="BE550" i="27"/>
  <c r="BD550" i="27"/>
  <c r="BC550" i="27"/>
  <c r="BB550" i="27"/>
  <c r="BA550" i="27"/>
  <c r="AZ550" i="27"/>
  <c r="AY550" i="27"/>
  <c r="AX550" i="27"/>
  <c r="AW550" i="27"/>
  <c r="AV550" i="27"/>
  <c r="AU550" i="27"/>
  <c r="AT550" i="27"/>
  <c r="AS550" i="27"/>
  <c r="AR550" i="27"/>
  <c r="AQ550" i="27"/>
  <c r="AP550" i="27"/>
  <c r="AO550" i="27"/>
  <c r="AN550" i="27"/>
  <c r="AM550" i="27"/>
  <c r="AL550" i="27"/>
  <c r="AK550" i="27"/>
  <c r="AJ550" i="27"/>
  <c r="AI550" i="27"/>
  <c r="AH550" i="27"/>
  <c r="AG550" i="27"/>
  <c r="AF550" i="27"/>
  <c r="AE550" i="27"/>
  <c r="AD550" i="27"/>
  <c r="AC550" i="27"/>
  <c r="AB550" i="27"/>
  <c r="AA550" i="27"/>
  <c r="Z550" i="27"/>
  <c r="Y550" i="27"/>
  <c r="X550" i="27"/>
  <c r="W550" i="27"/>
  <c r="V550" i="27"/>
  <c r="U550" i="27"/>
  <c r="T550" i="27"/>
  <c r="S550" i="27"/>
  <c r="R550" i="27"/>
  <c r="Q550" i="27"/>
  <c r="P550" i="27"/>
  <c r="O550" i="27"/>
  <c r="N550" i="27"/>
  <c r="M550" i="27"/>
  <c r="L550" i="27"/>
  <c r="K550" i="27"/>
  <c r="J550" i="27"/>
  <c r="I550" i="27"/>
  <c r="H550" i="27"/>
  <c r="G550" i="27"/>
  <c r="F550" i="27"/>
  <c r="E550" i="27"/>
  <c r="D550" i="27"/>
  <c r="C550" i="27" s="1"/>
  <c r="A550" i="27"/>
  <c r="EE549" i="27"/>
  <c r="ED549" i="27"/>
  <c r="EC549" i="27"/>
  <c r="EB549" i="27"/>
  <c r="EA549" i="27"/>
  <c r="DZ549" i="27"/>
  <c r="DY549" i="27"/>
  <c r="DX549" i="27"/>
  <c r="DW549" i="27"/>
  <c r="DV549" i="27"/>
  <c r="DU549" i="27"/>
  <c r="DT549" i="27"/>
  <c r="DS549" i="27"/>
  <c r="DR549" i="27"/>
  <c r="DQ549" i="27"/>
  <c r="DP549" i="27"/>
  <c r="DO549" i="27"/>
  <c r="DN549" i="27"/>
  <c r="DM549" i="27"/>
  <c r="DL549" i="27"/>
  <c r="DK549" i="27"/>
  <c r="DJ549" i="27"/>
  <c r="DI549" i="27"/>
  <c r="DH549" i="27"/>
  <c r="DG549" i="27"/>
  <c r="DF549" i="27"/>
  <c r="DE549" i="27"/>
  <c r="DD549" i="27"/>
  <c r="DC549" i="27"/>
  <c r="DB549" i="27"/>
  <c r="DA549" i="27"/>
  <c r="CZ549" i="27"/>
  <c r="CY549" i="27"/>
  <c r="CX549" i="27"/>
  <c r="CW549" i="27"/>
  <c r="CV549" i="27"/>
  <c r="CU549" i="27"/>
  <c r="CT549" i="27"/>
  <c r="CS549" i="27"/>
  <c r="CR549" i="27"/>
  <c r="CQ549" i="27"/>
  <c r="CP549" i="27"/>
  <c r="CO549" i="27"/>
  <c r="CN549" i="27"/>
  <c r="CM549" i="27"/>
  <c r="CL549" i="27"/>
  <c r="CK549" i="27"/>
  <c r="CJ549" i="27"/>
  <c r="CI549" i="27"/>
  <c r="CH549" i="27"/>
  <c r="CG549" i="27"/>
  <c r="CF549" i="27"/>
  <c r="CE549" i="27"/>
  <c r="CD549" i="27"/>
  <c r="CC549" i="27"/>
  <c r="CB549" i="27"/>
  <c r="CA549" i="27"/>
  <c r="BZ549" i="27"/>
  <c r="BY549" i="27"/>
  <c r="BX549" i="27"/>
  <c r="BW549" i="27"/>
  <c r="BV549" i="27"/>
  <c r="BU549" i="27"/>
  <c r="BT549" i="27"/>
  <c r="BS549" i="27"/>
  <c r="BR549" i="27"/>
  <c r="BQ549" i="27"/>
  <c r="BP549" i="27"/>
  <c r="BO549" i="27"/>
  <c r="BN549" i="27"/>
  <c r="BM549" i="27"/>
  <c r="BL549" i="27"/>
  <c r="BK549" i="27"/>
  <c r="BJ549" i="27"/>
  <c r="BI549" i="27"/>
  <c r="BH549" i="27"/>
  <c r="BG549" i="27"/>
  <c r="BF549" i="27"/>
  <c r="BE549" i="27"/>
  <c r="BD549" i="27"/>
  <c r="BC549" i="27"/>
  <c r="BB549" i="27"/>
  <c r="BA549" i="27"/>
  <c r="AZ549" i="27"/>
  <c r="AY549" i="27"/>
  <c r="AX549" i="27"/>
  <c r="AW549" i="27"/>
  <c r="AV549" i="27"/>
  <c r="AU549" i="27"/>
  <c r="AT549" i="27"/>
  <c r="AS549" i="27"/>
  <c r="AR549" i="27"/>
  <c r="AQ549" i="27"/>
  <c r="AP549" i="27"/>
  <c r="AO549" i="27"/>
  <c r="AN549" i="27"/>
  <c r="AM549" i="27"/>
  <c r="AL549" i="27"/>
  <c r="AK549" i="27"/>
  <c r="AJ549" i="27"/>
  <c r="AI549" i="27"/>
  <c r="AH549" i="27"/>
  <c r="AG549" i="27"/>
  <c r="AF549" i="27"/>
  <c r="AE549" i="27"/>
  <c r="AD549" i="27"/>
  <c r="AC549" i="27"/>
  <c r="AB549" i="27"/>
  <c r="AA549" i="27"/>
  <c r="Z549" i="27"/>
  <c r="Y549" i="27"/>
  <c r="X549" i="27"/>
  <c r="W549" i="27"/>
  <c r="V549" i="27"/>
  <c r="U549" i="27"/>
  <c r="T549" i="27"/>
  <c r="S549" i="27"/>
  <c r="R549" i="27"/>
  <c r="Q549" i="27"/>
  <c r="P549" i="27"/>
  <c r="O549" i="27"/>
  <c r="N549" i="27"/>
  <c r="M549" i="27"/>
  <c r="L549" i="27"/>
  <c r="K549" i="27"/>
  <c r="J549" i="27"/>
  <c r="I549" i="27"/>
  <c r="H549" i="27"/>
  <c r="G549" i="27"/>
  <c r="F549" i="27"/>
  <c r="E549" i="27"/>
  <c r="D549" i="27"/>
  <c r="C549" i="27"/>
  <c r="A549" i="27"/>
  <c r="EE548" i="27"/>
  <c r="ED548" i="27"/>
  <c r="EC548" i="27"/>
  <c r="EB548" i="27"/>
  <c r="EA548" i="27"/>
  <c r="DZ548" i="27"/>
  <c r="DY548" i="27"/>
  <c r="DX548" i="27"/>
  <c r="DW548" i="27"/>
  <c r="DV548" i="27"/>
  <c r="DU548" i="27"/>
  <c r="DT548" i="27"/>
  <c r="DS548" i="27"/>
  <c r="DR548" i="27"/>
  <c r="DQ548" i="27"/>
  <c r="DP548" i="27"/>
  <c r="DO548" i="27"/>
  <c r="DN548" i="27"/>
  <c r="DM548" i="27"/>
  <c r="DL548" i="27"/>
  <c r="DK548" i="27"/>
  <c r="DJ548" i="27"/>
  <c r="DI548" i="27"/>
  <c r="DH548" i="27"/>
  <c r="DG548" i="27"/>
  <c r="DF548" i="27"/>
  <c r="DE548" i="27"/>
  <c r="DD548" i="27"/>
  <c r="DC548" i="27"/>
  <c r="DB548" i="27"/>
  <c r="DA548" i="27"/>
  <c r="CZ548" i="27"/>
  <c r="CY548" i="27"/>
  <c r="CX548" i="27"/>
  <c r="CW548" i="27"/>
  <c r="CV548" i="27"/>
  <c r="CU548" i="27"/>
  <c r="CT548" i="27"/>
  <c r="CS548" i="27"/>
  <c r="CR548" i="27"/>
  <c r="CQ548" i="27"/>
  <c r="CP548" i="27"/>
  <c r="CO548" i="27"/>
  <c r="CN548" i="27"/>
  <c r="CM548" i="27"/>
  <c r="CL548" i="27"/>
  <c r="CK548" i="27"/>
  <c r="CJ548" i="27"/>
  <c r="CI548" i="27"/>
  <c r="CH548" i="27"/>
  <c r="CG548" i="27"/>
  <c r="CF548" i="27"/>
  <c r="CE548" i="27"/>
  <c r="CD548" i="27"/>
  <c r="CC548" i="27"/>
  <c r="CB548" i="27"/>
  <c r="CA548" i="27"/>
  <c r="BZ548" i="27"/>
  <c r="BY548" i="27"/>
  <c r="BX548" i="27"/>
  <c r="BW548" i="27"/>
  <c r="BV548" i="27"/>
  <c r="BU548" i="27"/>
  <c r="BT548" i="27"/>
  <c r="BS548" i="27"/>
  <c r="BR548" i="27"/>
  <c r="BQ548" i="27"/>
  <c r="BP548" i="27"/>
  <c r="BO548" i="27"/>
  <c r="BN548" i="27"/>
  <c r="BM548" i="27"/>
  <c r="BL548" i="27"/>
  <c r="BK548" i="27"/>
  <c r="BJ548" i="27"/>
  <c r="BI548" i="27"/>
  <c r="BH548" i="27"/>
  <c r="BG548" i="27"/>
  <c r="BF548" i="27"/>
  <c r="BE548" i="27"/>
  <c r="BD548" i="27"/>
  <c r="BC548" i="27"/>
  <c r="BB548" i="27"/>
  <c r="BA548" i="27"/>
  <c r="AZ548" i="27"/>
  <c r="AY548" i="27"/>
  <c r="AX548" i="27"/>
  <c r="AW548" i="27"/>
  <c r="AV548" i="27"/>
  <c r="AU548" i="27"/>
  <c r="AT548" i="27"/>
  <c r="AS548" i="27"/>
  <c r="AR548" i="27"/>
  <c r="AQ548" i="27"/>
  <c r="AP548" i="27"/>
  <c r="AO548" i="27"/>
  <c r="AN548" i="27"/>
  <c r="AM548" i="27"/>
  <c r="AL548" i="27"/>
  <c r="AK548" i="27"/>
  <c r="AJ548" i="27"/>
  <c r="AI548" i="27"/>
  <c r="AH548" i="27"/>
  <c r="AG548" i="27"/>
  <c r="AF548" i="27"/>
  <c r="AE548" i="27"/>
  <c r="AD548" i="27"/>
  <c r="AC548" i="27"/>
  <c r="AB548" i="27"/>
  <c r="AA548" i="27"/>
  <c r="Z548" i="27"/>
  <c r="Y548" i="27"/>
  <c r="X548" i="27"/>
  <c r="W548" i="27"/>
  <c r="V548" i="27"/>
  <c r="U548" i="27"/>
  <c r="T548" i="27"/>
  <c r="S548" i="27"/>
  <c r="R548" i="27"/>
  <c r="Q548" i="27"/>
  <c r="P548" i="27"/>
  <c r="O548" i="27"/>
  <c r="N548" i="27"/>
  <c r="M548" i="27"/>
  <c r="L548" i="27"/>
  <c r="K548" i="27"/>
  <c r="J548" i="27"/>
  <c r="I548" i="27"/>
  <c r="H548" i="27"/>
  <c r="G548" i="27"/>
  <c r="F548" i="27"/>
  <c r="E548" i="27"/>
  <c r="D548" i="27"/>
  <c r="C548" i="27" s="1"/>
  <c r="A548" i="27"/>
  <c r="EE547" i="27"/>
  <c r="ED547" i="27"/>
  <c r="EC547" i="27"/>
  <c r="EB547" i="27"/>
  <c r="EA547" i="27"/>
  <c r="DZ547" i="27"/>
  <c r="DY547" i="27"/>
  <c r="DX547" i="27"/>
  <c r="DW547" i="27"/>
  <c r="DV547" i="27"/>
  <c r="DU547" i="27"/>
  <c r="DT547" i="27"/>
  <c r="DS547" i="27"/>
  <c r="DR547" i="27"/>
  <c r="DQ547" i="27"/>
  <c r="DP547" i="27"/>
  <c r="DO547" i="27"/>
  <c r="DN547" i="27"/>
  <c r="DM547" i="27"/>
  <c r="DL547" i="27"/>
  <c r="DK547" i="27"/>
  <c r="DJ547" i="27"/>
  <c r="DI547" i="27"/>
  <c r="DH547" i="27"/>
  <c r="DG547" i="27"/>
  <c r="DF547" i="27"/>
  <c r="DE547" i="27"/>
  <c r="DD547" i="27"/>
  <c r="DC547" i="27"/>
  <c r="DB547" i="27"/>
  <c r="DA547" i="27"/>
  <c r="CZ547" i="27"/>
  <c r="CY547" i="27"/>
  <c r="CX547" i="27"/>
  <c r="CW547" i="27"/>
  <c r="CV547" i="27"/>
  <c r="CU547" i="27"/>
  <c r="CT547" i="27"/>
  <c r="CS547" i="27"/>
  <c r="CR547" i="27"/>
  <c r="CQ547" i="27"/>
  <c r="CP547" i="27"/>
  <c r="CO547" i="27"/>
  <c r="CN547" i="27"/>
  <c r="CM547" i="27"/>
  <c r="CL547" i="27"/>
  <c r="CK547" i="27"/>
  <c r="CJ547" i="27"/>
  <c r="CI547" i="27"/>
  <c r="CH547" i="27"/>
  <c r="CG547" i="27"/>
  <c r="CF547" i="27"/>
  <c r="CE547" i="27"/>
  <c r="CD547" i="27"/>
  <c r="CC547" i="27"/>
  <c r="CB547" i="27"/>
  <c r="CA547" i="27"/>
  <c r="BZ547" i="27"/>
  <c r="BY547" i="27"/>
  <c r="BX547" i="27"/>
  <c r="BW547" i="27"/>
  <c r="BV547" i="27"/>
  <c r="BU547" i="27"/>
  <c r="BT547" i="27"/>
  <c r="BS547" i="27"/>
  <c r="BR547" i="27"/>
  <c r="BQ547" i="27"/>
  <c r="BP547" i="27"/>
  <c r="BO547" i="27"/>
  <c r="BN547" i="27"/>
  <c r="BM547" i="27"/>
  <c r="BL547" i="27"/>
  <c r="BK547" i="27"/>
  <c r="BJ547" i="27"/>
  <c r="BI547" i="27"/>
  <c r="BH547" i="27"/>
  <c r="BG547" i="27"/>
  <c r="BF547" i="27"/>
  <c r="BE547" i="27"/>
  <c r="BD547" i="27"/>
  <c r="BC547" i="27"/>
  <c r="BB547" i="27"/>
  <c r="BA547" i="27"/>
  <c r="AZ547" i="27"/>
  <c r="AY547" i="27"/>
  <c r="AX547" i="27"/>
  <c r="AW547" i="27"/>
  <c r="AV547" i="27"/>
  <c r="AU547" i="27"/>
  <c r="AT547" i="27"/>
  <c r="AS547" i="27"/>
  <c r="AR547" i="27"/>
  <c r="AQ547" i="27"/>
  <c r="AP547" i="27"/>
  <c r="AO547" i="27"/>
  <c r="AN547" i="27"/>
  <c r="AM547" i="27"/>
  <c r="AL547" i="27"/>
  <c r="AK547" i="27"/>
  <c r="AJ547" i="27"/>
  <c r="AI547" i="27"/>
  <c r="AH547" i="27"/>
  <c r="AG547" i="27"/>
  <c r="AF547" i="27"/>
  <c r="AE547" i="27"/>
  <c r="AD547" i="27"/>
  <c r="AC547" i="27"/>
  <c r="AB547" i="27"/>
  <c r="AA547" i="27"/>
  <c r="Z547" i="27"/>
  <c r="Y547" i="27"/>
  <c r="X547" i="27"/>
  <c r="W547" i="27"/>
  <c r="V547" i="27"/>
  <c r="U547" i="27"/>
  <c r="T547" i="27"/>
  <c r="S547" i="27"/>
  <c r="R547" i="27"/>
  <c r="Q547" i="27"/>
  <c r="P547" i="27"/>
  <c r="O547" i="27"/>
  <c r="N547" i="27"/>
  <c r="M547" i="27"/>
  <c r="L547" i="27"/>
  <c r="K547" i="27"/>
  <c r="J547" i="27"/>
  <c r="I547" i="27"/>
  <c r="H547" i="27"/>
  <c r="G547" i="27"/>
  <c r="F547" i="27"/>
  <c r="E547" i="27"/>
  <c r="D547" i="27"/>
  <c r="C547" i="27"/>
  <c r="A547" i="27"/>
  <c r="EE546" i="27"/>
  <c r="ED546" i="27"/>
  <c r="EC546" i="27"/>
  <c r="EB546" i="27"/>
  <c r="EA546" i="27"/>
  <c r="DZ546" i="27"/>
  <c r="DY546" i="27"/>
  <c r="DX546" i="27"/>
  <c r="DW546" i="27"/>
  <c r="DV546" i="27"/>
  <c r="DU546" i="27"/>
  <c r="DT546" i="27"/>
  <c r="DS546" i="27"/>
  <c r="DR546" i="27"/>
  <c r="DQ546" i="27"/>
  <c r="DP546" i="27"/>
  <c r="DO546" i="27"/>
  <c r="DN546" i="27"/>
  <c r="DM546" i="27"/>
  <c r="DL546" i="27"/>
  <c r="DK546" i="27"/>
  <c r="DJ546" i="27"/>
  <c r="DI546" i="27"/>
  <c r="DH546" i="27"/>
  <c r="DG546" i="27"/>
  <c r="DF546" i="27"/>
  <c r="DE546" i="27"/>
  <c r="DD546" i="27"/>
  <c r="DC546" i="27"/>
  <c r="DB546" i="27"/>
  <c r="DA546" i="27"/>
  <c r="CZ546" i="27"/>
  <c r="CY546" i="27"/>
  <c r="CX546" i="27"/>
  <c r="CW546" i="27"/>
  <c r="CV546" i="27"/>
  <c r="CU546" i="27"/>
  <c r="CT546" i="27"/>
  <c r="CS546" i="27"/>
  <c r="CR546" i="27"/>
  <c r="CQ546" i="27"/>
  <c r="CP546" i="27"/>
  <c r="CO546" i="27"/>
  <c r="CN546" i="27"/>
  <c r="CM546" i="27"/>
  <c r="CL546" i="27"/>
  <c r="CK546" i="27"/>
  <c r="CJ546" i="27"/>
  <c r="CI546" i="27"/>
  <c r="CH546" i="27"/>
  <c r="CG546" i="27"/>
  <c r="CF546" i="27"/>
  <c r="CE546" i="27"/>
  <c r="CD546" i="27"/>
  <c r="CC546" i="27"/>
  <c r="CB546" i="27"/>
  <c r="CA546" i="27"/>
  <c r="BZ546" i="27"/>
  <c r="BY546" i="27"/>
  <c r="BX546" i="27"/>
  <c r="BW546" i="27"/>
  <c r="BV546" i="27"/>
  <c r="BU546" i="27"/>
  <c r="BT546" i="27"/>
  <c r="BS546" i="27"/>
  <c r="BR546" i="27"/>
  <c r="BQ546" i="27"/>
  <c r="BP546" i="27"/>
  <c r="BO546" i="27"/>
  <c r="BN546" i="27"/>
  <c r="BM546" i="27"/>
  <c r="BL546" i="27"/>
  <c r="BK546" i="27"/>
  <c r="BJ546" i="27"/>
  <c r="BI546" i="27"/>
  <c r="BH546" i="27"/>
  <c r="BG546" i="27"/>
  <c r="BF546" i="27"/>
  <c r="BE546" i="27"/>
  <c r="BD546" i="27"/>
  <c r="BC546" i="27"/>
  <c r="BB546" i="27"/>
  <c r="BA546" i="27"/>
  <c r="BA556" i="27" s="1"/>
  <c r="AZ546" i="27"/>
  <c r="AZ556" i="27" s="1"/>
  <c r="AY546" i="27"/>
  <c r="AY556" i="27" s="1"/>
  <c r="AX546" i="27"/>
  <c r="AX556" i="27" s="1"/>
  <c r="AW546" i="27"/>
  <c r="AW556" i="27" s="1"/>
  <c r="AV546" i="27"/>
  <c r="AV556" i="27" s="1"/>
  <c r="AU546" i="27"/>
  <c r="AU556" i="27" s="1"/>
  <c r="AT546" i="27"/>
  <c r="AT556" i="27" s="1"/>
  <c r="AS546" i="27"/>
  <c r="AS556" i="27" s="1"/>
  <c r="AR546" i="27"/>
  <c r="AR556" i="27" s="1"/>
  <c r="AQ546" i="27"/>
  <c r="AQ556" i="27" s="1"/>
  <c r="AP546" i="27"/>
  <c r="AP556" i="27" s="1"/>
  <c r="AO546" i="27"/>
  <c r="AO556" i="27" s="1"/>
  <c r="AN546" i="27"/>
  <c r="AN556" i="27" s="1"/>
  <c r="AM546" i="27"/>
  <c r="AM556" i="27" s="1"/>
  <c r="AL546" i="27"/>
  <c r="AL556" i="27" s="1"/>
  <c r="AK546" i="27"/>
  <c r="AK556" i="27" s="1"/>
  <c r="AJ546" i="27"/>
  <c r="AJ556" i="27" s="1"/>
  <c r="AI546" i="27"/>
  <c r="AI556" i="27" s="1"/>
  <c r="AH546" i="27"/>
  <c r="AH556" i="27" s="1"/>
  <c r="AG546" i="27"/>
  <c r="AG556" i="27" s="1"/>
  <c r="AF546" i="27"/>
  <c r="AF556" i="27" s="1"/>
  <c r="AE546" i="27"/>
  <c r="AE556" i="27" s="1"/>
  <c r="AD546" i="27"/>
  <c r="AD556" i="27" s="1"/>
  <c r="AC546" i="27"/>
  <c r="AC556" i="27" s="1"/>
  <c r="AB546" i="27"/>
  <c r="AB556" i="27" s="1"/>
  <c r="AA546" i="27"/>
  <c r="AA556" i="27" s="1"/>
  <c r="Z546" i="27"/>
  <c r="Z556" i="27" s="1"/>
  <c r="Y546" i="27"/>
  <c r="Y556" i="27" s="1"/>
  <c r="X546" i="27"/>
  <c r="X556" i="27" s="1"/>
  <c r="W546" i="27"/>
  <c r="W556" i="27" s="1"/>
  <c r="V546" i="27"/>
  <c r="V556" i="27" s="1"/>
  <c r="U546" i="27"/>
  <c r="U556" i="27" s="1"/>
  <c r="T546" i="27"/>
  <c r="T556" i="27" s="1"/>
  <c r="S546" i="27"/>
  <c r="S556" i="27" s="1"/>
  <c r="R546" i="27"/>
  <c r="R556" i="27" s="1"/>
  <c r="Q546" i="27"/>
  <c r="Q556" i="27" s="1"/>
  <c r="P546" i="27"/>
  <c r="P556" i="27" s="1"/>
  <c r="O546" i="27"/>
  <c r="O556" i="27" s="1"/>
  <c r="N546" i="27"/>
  <c r="N556" i="27" s="1"/>
  <c r="M546" i="27"/>
  <c r="M556" i="27" s="1"/>
  <c r="L546" i="27"/>
  <c r="L556" i="27" s="1"/>
  <c r="K546" i="27"/>
  <c r="K556" i="27" s="1"/>
  <c r="J546" i="27"/>
  <c r="J556" i="27" s="1"/>
  <c r="I546" i="27"/>
  <c r="I556" i="27" s="1"/>
  <c r="H546" i="27"/>
  <c r="H556" i="27" s="1"/>
  <c r="G546" i="27"/>
  <c r="G556" i="27" s="1"/>
  <c r="F546" i="27"/>
  <c r="F556" i="27" s="1"/>
  <c r="E546" i="27"/>
  <c r="E556" i="27" s="1"/>
  <c r="D546" i="27"/>
  <c r="D556" i="27" s="1"/>
  <c r="C556" i="27" s="1"/>
  <c r="A546" i="27"/>
  <c r="EE545" i="27"/>
  <c r="EE557" i="27" s="1"/>
  <c r="ED545" i="27"/>
  <c r="ED557" i="27" s="1"/>
  <c r="EC545" i="27"/>
  <c r="EC557" i="27" s="1"/>
  <c r="EB545" i="27"/>
  <c r="EB557" i="27" s="1"/>
  <c r="EA545" i="27"/>
  <c r="EA557" i="27" s="1"/>
  <c r="DZ545" i="27"/>
  <c r="DZ557" i="27" s="1"/>
  <c r="DY545" i="27"/>
  <c r="DY557" i="27" s="1"/>
  <c r="DX545" i="27"/>
  <c r="DX557" i="27" s="1"/>
  <c r="DW545" i="27"/>
  <c r="DW557" i="27" s="1"/>
  <c r="DV545" i="27"/>
  <c r="DV557" i="27" s="1"/>
  <c r="DU545" i="27"/>
  <c r="DU557" i="27" s="1"/>
  <c r="DT545" i="27"/>
  <c r="DT557" i="27" s="1"/>
  <c r="DS545" i="27"/>
  <c r="DS557" i="27" s="1"/>
  <c r="DR545" i="27"/>
  <c r="DR557" i="27" s="1"/>
  <c r="DQ545" i="27"/>
  <c r="DQ557" i="27" s="1"/>
  <c r="DP545" i="27"/>
  <c r="DP557" i="27" s="1"/>
  <c r="DO545" i="27"/>
  <c r="DO557" i="27" s="1"/>
  <c r="DN545" i="27"/>
  <c r="DN557" i="27" s="1"/>
  <c r="DM545" i="27"/>
  <c r="DM557" i="27" s="1"/>
  <c r="DL545" i="27"/>
  <c r="DL557" i="27" s="1"/>
  <c r="DK545" i="27"/>
  <c r="DK557" i="27" s="1"/>
  <c r="DJ545" i="27"/>
  <c r="DJ557" i="27" s="1"/>
  <c r="DI545" i="27"/>
  <c r="DI557" i="27" s="1"/>
  <c r="DH545" i="27"/>
  <c r="DH557" i="27" s="1"/>
  <c r="DG545" i="27"/>
  <c r="DG557" i="27" s="1"/>
  <c r="DF545" i="27"/>
  <c r="DF557" i="27" s="1"/>
  <c r="DE545" i="27"/>
  <c r="DE557" i="27" s="1"/>
  <c r="DD545" i="27"/>
  <c r="DD557" i="27" s="1"/>
  <c r="DC545" i="27"/>
  <c r="DC557" i="27" s="1"/>
  <c r="DB545" i="27"/>
  <c r="DB557" i="27" s="1"/>
  <c r="DA545" i="27"/>
  <c r="DA557" i="27" s="1"/>
  <c r="CZ545" i="27"/>
  <c r="CZ557" i="27" s="1"/>
  <c r="CY545" i="27"/>
  <c r="CY557" i="27" s="1"/>
  <c r="CX545" i="27"/>
  <c r="CX557" i="27" s="1"/>
  <c r="CW545" i="27"/>
  <c r="CW557" i="27" s="1"/>
  <c r="CV545" i="27"/>
  <c r="CV557" i="27" s="1"/>
  <c r="CU545" i="27"/>
  <c r="CU557" i="27" s="1"/>
  <c r="CT545" i="27"/>
  <c r="CT557" i="27" s="1"/>
  <c r="CS545" i="27"/>
  <c r="CS557" i="27" s="1"/>
  <c r="CR545" i="27"/>
  <c r="CR557" i="27" s="1"/>
  <c r="CQ545" i="27"/>
  <c r="CQ557" i="27" s="1"/>
  <c r="CP545" i="27"/>
  <c r="CP557" i="27" s="1"/>
  <c r="CO545" i="27"/>
  <c r="CO557" i="27" s="1"/>
  <c r="CN545" i="27"/>
  <c r="CN557" i="27" s="1"/>
  <c r="CM545" i="27"/>
  <c r="CM557" i="27" s="1"/>
  <c r="CL545" i="27"/>
  <c r="CL557" i="27" s="1"/>
  <c r="CK545" i="27"/>
  <c r="CK557" i="27" s="1"/>
  <c r="CJ545" i="27"/>
  <c r="CJ557" i="27" s="1"/>
  <c r="CI545" i="27"/>
  <c r="CI557" i="27" s="1"/>
  <c r="CH545" i="27"/>
  <c r="CH557" i="27" s="1"/>
  <c r="CG545" i="27"/>
  <c r="CG557" i="27" s="1"/>
  <c r="CF545" i="27"/>
  <c r="CF557" i="27" s="1"/>
  <c r="CE545" i="27"/>
  <c r="CE557" i="27" s="1"/>
  <c r="CD545" i="27"/>
  <c r="CD557" i="27" s="1"/>
  <c r="CC545" i="27"/>
  <c r="CC557" i="27" s="1"/>
  <c r="CB545" i="27"/>
  <c r="CB557" i="27" s="1"/>
  <c r="CA545" i="27"/>
  <c r="CA557" i="27" s="1"/>
  <c r="BZ545" i="27"/>
  <c r="BZ557" i="27" s="1"/>
  <c r="BY545" i="27"/>
  <c r="BY557" i="27" s="1"/>
  <c r="BX545" i="27"/>
  <c r="BX557" i="27" s="1"/>
  <c r="BW545" i="27"/>
  <c r="BW557" i="27" s="1"/>
  <c r="BV545" i="27"/>
  <c r="BV557" i="27" s="1"/>
  <c r="BU545" i="27"/>
  <c r="BU557" i="27" s="1"/>
  <c r="BT545" i="27"/>
  <c r="BT557" i="27" s="1"/>
  <c r="BS545" i="27"/>
  <c r="BS557" i="27" s="1"/>
  <c r="BR545" i="27"/>
  <c r="BR557" i="27" s="1"/>
  <c r="BQ545" i="27"/>
  <c r="BQ557" i="27" s="1"/>
  <c r="BP545" i="27"/>
  <c r="BP557" i="27" s="1"/>
  <c r="BO545" i="27"/>
  <c r="BO557" i="27" s="1"/>
  <c r="BN545" i="27"/>
  <c r="BN557" i="27" s="1"/>
  <c r="BM545" i="27"/>
  <c r="BM557" i="27" s="1"/>
  <c r="BL545" i="27"/>
  <c r="BL557" i="27" s="1"/>
  <c r="BK545" i="27"/>
  <c r="BK557" i="27" s="1"/>
  <c r="BJ545" i="27"/>
  <c r="BJ557" i="27" s="1"/>
  <c r="BI545" i="27"/>
  <c r="BI557" i="27" s="1"/>
  <c r="BH545" i="27"/>
  <c r="BH557" i="27" s="1"/>
  <c r="BG545" i="27"/>
  <c r="BG557" i="27" s="1"/>
  <c r="BF545" i="27"/>
  <c r="BF557" i="27" s="1"/>
  <c r="BE545" i="27"/>
  <c r="BE557" i="27" s="1"/>
  <c r="BD545" i="27"/>
  <c r="BD557" i="27" s="1"/>
  <c r="BC545" i="27"/>
  <c r="BC557" i="27" s="1"/>
  <c r="BB545" i="27"/>
  <c r="BB557" i="27" s="1"/>
  <c r="BA545" i="27"/>
  <c r="BA557" i="27" s="1"/>
  <c r="AZ545" i="27"/>
  <c r="AY545" i="27"/>
  <c r="AY557" i="27" s="1"/>
  <c r="AX545" i="27"/>
  <c r="AW545" i="27"/>
  <c r="AW557" i="27" s="1"/>
  <c r="AV545" i="27"/>
  <c r="AU545" i="27"/>
  <c r="AU557" i="27" s="1"/>
  <c r="AT545" i="27"/>
  <c r="AS545" i="27"/>
  <c r="AS557" i="27" s="1"/>
  <c r="AR545" i="27"/>
  <c r="AQ545" i="27"/>
  <c r="AQ557" i="27" s="1"/>
  <c r="AP545" i="27"/>
  <c r="AO545" i="27"/>
  <c r="AO557" i="27" s="1"/>
  <c r="AN545" i="27"/>
  <c r="AM545" i="27"/>
  <c r="AM557" i="27" s="1"/>
  <c r="AL545" i="27"/>
  <c r="AK545" i="27"/>
  <c r="AK557" i="27" s="1"/>
  <c r="AJ545" i="27"/>
  <c r="AI545" i="27"/>
  <c r="AI557" i="27" s="1"/>
  <c r="AH545" i="27"/>
  <c r="AG545" i="27"/>
  <c r="AG557" i="27" s="1"/>
  <c r="AF545" i="27"/>
  <c r="AE545" i="27"/>
  <c r="AE557" i="27" s="1"/>
  <c r="AD545" i="27"/>
  <c r="AC545" i="27"/>
  <c r="AC557" i="27" s="1"/>
  <c r="AB545" i="27"/>
  <c r="AA545" i="27"/>
  <c r="AA557" i="27" s="1"/>
  <c r="Z545" i="27"/>
  <c r="Y545" i="27"/>
  <c r="Y557" i="27" s="1"/>
  <c r="X545" i="27"/>
  <c r="W545" i="27"/>
  <c r="W557" i="27" s="1"/>
  <c r="V545" i="27"/>
  <c r="U545" i="27"/>
  <c r="U557" i="27" s="1"/>
  <c r="T545" i="27"/>
  <c r="S545" i="27"/>
  <c r="S557" i="27" s="1"/>
  <c r="R545" i="27"/>
  <c r="Q545" i="27"/>
  <c r="Q557" i="27" s="1"/>
  <c r="P545" i="27"/>
  <c r="O545" i="27"/>
  <c r="O557" i="27" s="1"/>
  <c r="N545" i="27"/>
  <c r="M545" i="27"/>
  <c r="M557" i="27" s="1"/>
  <c r="L545" i="27"/>
  <c r="K545" i="27"/>
  <c r="K557" i="27" s="1"/>
  <c r="J545" i="27"/>
  <c r="I545" i="27"/>
  <c r="I557" i="27" s="1"/>
  <c r="H545" i="27"/>
  <c r="G545" i="27"/>
  <c r="G557" i="27" s="1"/>
  <c r="F545" i="27"/>
  <c r="E545" i="27"/>
  <c r="E557" i="27" s="1"/>
  <c r="D545" i="27"/>
  <c r="C545" i="27"/>
  <c r="C558" i="27" s="1"/>
  <c r="A545" i="27"/>
  <c r="C544" i="27"/>
  <c r="A544" i="27"/>
  <c r="C543" i="27"/>
  <c r="A543" i="27"/>
  <c r="C542" i="27"/>
  <c r="A542" i="27"/>
  <c r="C541" i="27"/>
  <c r="A541" i="27"/>
  <c r="C540" i="27"/>
  <c r="A540" i="27"/>
  <c r="C539" i="27"/>
  <c r="A539" i="27"/>
  <c r="C538" i="27"/>
  <c r="A538" i="27"/>
  <c r="C537" i="27"/>
  <c r="A537" i="27"/>
  <c r="C536" i="27"/>
  <c r="A536" i="27"/>
  <c r="C535" i="27"/>
  <c r="A535" i="27"/>
  <c r="C534" i="27"/>
  <c r="A534" i="27"/>
  <c r="C533" i="27"/>
  <c r="A533" i="27"/>
  <c r="A532" i="27"/>
  <c r="A531" i="27"/>
  <c r="A530" i="27"/>
  <c r="A529" i="27"/>
  <c r="A528" i="27"/>
  <c r="A527" i="27"/>
  <c r="A526" i="27"/>
  <c r="A525" i="27"/>
  <c r="EE524" i="27"/>
  <c r="ED524" i="27"/>
  <c r="EC524" i="27"/>
  <c r="EB524" i="27"/>
  <c r="EA524" i="27"/>
  <c r="DZ524" i="27"/>
  <c r="DY524" i="27"/>
  <c r="DX524" i="27"/>
  <c r="DW524" i="27"/>
  <c r="DV524" i="27"/>
  <c r="DU524" i="27"/>
  <c r="DT524" i="27"/>
  <c r="DS524" i="27"/>
  <c r="DR524" i="27"/>
  <c r="DQ524" i="27"/>
  <c r="DP524" i="27"/>
  <c r="DO524" i="27"/>
  <c r="DN524" i="27"/>
  <c r="DM524" i="27"/>
  <c r="DL524" i="27"/>
  <c r="DK524" i="27"/>
  <c r="DJ524" i="27"/>
  <c r="DI524" i="27"/>
  <c r="DH524" i="27"/>
  <c r="DG524" i="27"/>
  <c r="DF524" i="27"/>
  <c r="DE524" i="27"/>
  <c r="DD524" i="27"/>
  <c r="DC524" i="27"/>
  <c r="DB524" i="27"/>
  <c r="DA524" i="27"/>
  <c r="CZ524" i="27"/>
  <c r="CY524" i="27"/>
  <c r="CX524" i="27"/>
  <c r="CW524" i="27"/>
  <c r="CV524" i="27"/>
  <c r="CU524" i="27"/>
  <c r="CT524" i="27"/>
  <c r="CS524" i="27"/>
  <c r="CR524" i="27"/>
  <c r="CQ524" i="27"/>
  <c r="CP524" i="27"/>
  <c r="CO524" i="27"/>
  <c r="CN524" i="27"/>
  <c r="CM524" i="27"/>
  <c r="CL524" i="27"/>
  <c r="CK524" i="27"/>
  <c r="CJ524" i="27"/>
  <c r="CI524" i="27"/>
  <c r="CH524" i="27"/>
  <c r="CG524" i="27"/>
  <c r="CF524" i="27"/>
  <c r="CE524" i="27"/>
  <c r="CD524" i="27"/>
  <c r="CC524" i="27"/>
  <c r="CB524" i="27"/>
  <c r="CA524" i="27"/>
  <c r="BZ524" i="27"/>
  <c r="BY524" i="27"/>
  <c r="BX524" i="27"/>
  <c r="BW524" i="27"/>
  <c r="BV524" i="27"/>
  <c r="BU524" i="27"/>
  <c r="BT524" i="27"/>
  <c r="BS524" i="27"/>
  <c r="BR524" i="27"/>
  <c r="BQ524" i="27"/>
  <c r="BP524" i="27"/>
  <c r="BO524" i="27"/>
  <c r="BN524" i="27"/>
  <c r="BM524" i="27"/>
  <c r="BL524" i="27"/>
  <c r="BK524" i="27"/>
  <c r="BJ524" i="27"/>
  <c r="BI524" i="27"/>
  <c r="BH524" i="27"/>
  <c r="BG524" i="27"/>
  <c r="BF524" i="27"/>
  <c r="BE524" i="27"/>
  <c r="BD524" i="27"/>
  <c r="BC524" i="27"/>
  <c r="BB524" i="27"/>
  <c r="A524" i="27"/>
  <c r="EE523" i="27"/>
  <c r="ED523" i="27"/>
  <c r="EC523" i="27"/>
  <c r="EB523" i="27"/>
  <c r="EA523" i="27"/>
  <c r="DZ523" i="27"/>
  <c r="DY523" i="27"/>
  <c r="DX523" i="27"/>
  <c r="DW523" i="27"/>
  <c r="DV523" i="27"/>
  <c r="DU523" i="27"/>
  <c r="DT523" i="27"/>
  <c r="DS523" i="27"/>
  <c r="DR523" i="27"/>
  <c r="DQ523" i="27"/>
  <c r="DP523" i="27"/>
  <c r="DO523" i="27"/>
  <c r="DN523" i="27"/>
  <c r="DM523" i="27"/>
  <c r="DL523" i="27"/>
  <c r="DK523" i="27"/>
  <c r="DJ523" i="27"/>
  <c r="DI523" i="27"/>
  <c r="DH523" i="27"/>
  <c r="DG523" i="27"/>
  <c r="DF523" i="27"/>
  <c r="DE523" i="27"/>
  <c r="DD523" i="27"/>
  <c r="DC523" i="27"/>
  <c r="DB523" i="27"/>
  <c r="DA523" i="27"/>
  <c r="CZ523" i="27"/>
  <c r="CY523" i="27"/>
  <c r="CX523" i="27"/>
  <c r="CW523" i="27"/>
  <c r="CV523" i="27"/>
  <c r="CU523" i="27"/>
  <c r="CT523" i="27"/>
  <c r="CS523" i="27"/>
  <c r="CR523" i="27"/>
  <c r="CQ523" i="27"/>
  <c r="CP523" i="27"/>
  <c r="CO523" i="27"/>
  <c r="CN523" i="27"/>
  <c r="CM523" i="27"/>
  <c r="CL523" i="27"/>
  <c r="CK523" i="27"/>
  <c r="CJ523" i="27"/>
  <c r="CI523" i="27"/>
  <c r="CH523" i="27"/>
  <c r="CG523" i="27"/>
  <c r="CF523" i="27"/>
  <c r="CE523" i="27"/>
  <c r="CD523" i="27"/>
  <c r="CC523" i="27"/>
  <c r="CB523" i="27"/>
  <c r="CA523" i="27"/>
  <c r="BZ523" i="27"/>
  <c r="BY523" i="27"/>
  <c r="BX523" i="27"/>
  <c r="BW523" i="27"/>
  <c r="BV523" i="27"/>
  <c r="BU523" i="27"/>
  <c r="BT523" i="27"/>
  <c r="BS523" i="27"/>
  <c r="BR523" i="27"/>
  <c r="BQ523" i="27"/>
  <c r="BP523" i="27"/>
  <c r="BO523" i="27"/>
  <c r="BN523" i="27"/>
  <c r="BM523" i="27"/>
  <c r="BL523" i="27"/>
  <c r="BK523" i="27"/>
  <c r="BJ523" i="27"/>
  <c r="BI523" i="27"/>
  <c r="BH523" i="27"/>
  <c r="BG523" i="27"/>
  <c r="BF523" i="27"/>
  <c r="BE523" i="27"/>
  <c r="BD523" i="27"/>
  <c r="BC523" i="27"/>
  <c r="BB523" i="27"/>
  <c r="BA523" i="27"/>
  <c r="AZ523" i="27"/>
  <c r="AY523" i="27"/>
  <c r="AX523" i="27"/>
  <c r="AW523" i="27"/>
  <c r="AV523" i="27"/>
  <c r="AU523" i="27"/>
  <c r="AT523" i="27"/>
  <c r="AS523" i="27"/>
  <c r="AR523" i="27"/>
  <c r="AQ523" i="27"/>
  <c r="AP523" i="27"/>
  <c r="AO523" i="27"/>
  <c r="AN523" i="27"/>
  <c r="AM523" i="27"/>
  <c r="AL523" i="27"/>
  <c r="AK523" i="27"/>
  <c r="AJ523" i="27"/>
  <c r="AI523" i="27"/>
  <c r="AH523" i="27"/>
  <c r="AG523" i="27"/>
  <c r="AF523" i="27"/>
  <c r="AE523" i="27"/>
  <c r="AD523" i="27"/>
  <c r="AC523" i="27"/>
  <c r="AB523" i="27"/>
  <c r="AA523" i="27"/>
  <c r="Z523" i="27"/>
  <c r="Y523" i="27"/>
  <c r="X523" i="27"/>
  <c r="W523" i="27"/>
  <c r="V523" i="27"/>
  <c r="U523" i="27"/>
  <c r="T523" i="27"/>
  <c r="S523" i="27"/>
  <c r="R523" i="27"/>
  <c r="Q523" i="27"/>
  <c r="P523" i="27"/>
  <c r="O523" i="27"/>
  <c r="N523" i="27"/>
  <c r="M523" i="27"/>
  <c r="L523" i="27"/>
  <c r="K523" i="27"/>
  <c r="J523" i="27"/>
  <c r="I523" i="27"/>
  <c r="H523" i="27"/>
  <c r="G523" i="27"/>
  <c r="F523" i="27"/>
  <c r="E523" i="27"/>
  <c r="D523" i="27"/>
  <c r="C523" i="27" s="1"/>
  <c r="A523" i="27"/>
  <c r="EE522" i="27"/>
  <c r="ED522" i="27"/>
  <c r="EC522" i="27"/>
  <c r="EB522" i="27"/>
  <c r="EA522" i="27"/>
  <c r="DZ522" i="27"/>
  <c r="DY522" i="27"/>
  <c r="DX522" i="27"/>
  <c r="DW522" i="27"/>
  <c r="DV522" i="27"/>
  <c r="DU522" i="27"/>
  <c r="DT522" i="27"/>
  <c r="DS522" i="27"/>
  <c r="DR522" i="27"/>
  <c r="DQ522" i="27"/>
  <c r="DP522" i="27"/>
  <c r="DO522" i="27"/>
  <c r="DN522" i="27"/>
  <c r="DM522" i="27"/>
  <c r="DL522" i="27"/>
  <c r="DK522" i="27"/>
  <c r="DJ522" i="27"/>
  <c r="DI522" i="27"/>
  <c r="DH522" i="27"/>
  <c r="DG522" i="27"/>
  <c r="DF522" i="27"/>
  <c r="DE522" i="27"/>
  <c r="DD522" i="27"/>
  <c r="DC522" i="27"/>
  <c r="DB522" i="27"/>
  <c r="DA522" i="27"/>
  <c r="CZ522" i="27"/>
  <c r="CY522" i="27"/>
  <c r="CX522" i="27"/>
  <c r="CW522" i="27"/>
  <c r="CV522" i="27"/>
  <c r="CU522" i="27"/>
  <c r="CT522" i="27"/>
  <c r="CS522" i="27"/>
  <c r="CR522" i="27"/>
  <c r="CQ522" i="27"/>
  <c r="CP522" i="27"/>
  <c r="CO522" i="27"/>
  <c r="CN522" i="27"/>
  <c r="CM522" i="27"/>
  <c r="CL522" i="27"/>
  <c r="CK522" i="27"/>
  <c r="CJ522" i="27"/>
  <c r="CI522" i="27"/>
  <c r="CH522" i="27"/>
  <c r="CG522" i="27"/>
  <c r="CF522" i="27"/>
  <c r="CE522" i="27"/>
  <c r="CD522" i="27"/>
  <c r="CC522" i="27"/>
  <c r="CB522" i="27"/>
  <c r="CA522" i="27"/>
  <c r="BZ522" i="27"/>
  <c r="BY522" i="27"/>
  <c r="BX522" i="27"/>
  <c r="BW522" i="27"/>
  <c r="BV522" i="27"/>
  <c r="BU522" i="27"/>
  <c r="BT522" i="27"/>
  <c r="BS522" i="27"/>
  <c r="BR522" i="27"/>
  <c r="BQ522" i="27"/>
  <c r="BP522" i="27"/>
  <c r="BO522" i="27"/>
  <c r="BN522" i="27"/>
  <c r="BM522" i="27"/>
  <c r="BL522" i="27"/>
  <c r="BK522" i="27"/>
  <c r="BJ522" i="27"/>
  <c r="BI522" i="27"/>
  <c r="BH522" i="27"/>
  <c r="BG522" i="27"/>
  <c r="BF522" i="27"/>
  <c r="BE522" i="27"/>
  <c r="BD522" i="27"/>
  <c r="BC522" i="27"/>
  <c r="BB522" i="27"/>
  <c r="BA522" i="27"/>
  <c r="AZ522" i="27"/>
  <c r="AY522" i="27"/>
  <c r="AX522" i="27"/>
  <c r="AW522" i="27"/>
  <c r="AV522" i="27"/>
  <c r="AU522" i="27"/>
  <c r="AT522" i="27"/>
  <c r="AS522" i="27"/>
  <c r="AR522" i="27"/>
  <c r="AQ522" i="27"/>
  <c r="AP522" i="27"/>
  <c r="AO522" i="27"/>
  <c r="AN522" i="27"/>
  <c r="AM522" i="27"/>
  <c r="AL522" i="27"/>
  <c r="AK522" i="27"/>
  <c r="AJ522" i="27"/>
  <c r="AI522" i="27"/>
  <c r="AH522" i="27"/>
  <c r="AG522" i="27"/>
  <c r="AF522" i="27"/>
  <c r="AE522" i="27"/>
  <c r="AD522" i="27"/>
  <c r="AC522" i="27"/>
  <c r="AB522" i="27"/>
  <c r="AA522" i="27"/>
  <c r="Z522" i="27"/>
  <c r="Y522" i="27"/>
  <c r="X522" i="27"/>
  <c r="W522" i="27"/>
  <c r="V522" i="27"/>
  <c r="U522" i="27"/>
  <c r="T522" i="27"/>
  <c r="S522" i="27"/>
  <c r="R522" i="27"/>
  <c r="Q522" i="27"/>
  <c r="P522" i="27"/>
  <c r="O522" i="27"/>
  <c r="N522" i="27"/>
  <c r="M522" i="27"/>
  <c r="L522" i="27"/>
  <c r="K522" i="27"/>
  <c r="J522" i="27"/>
  <c r="I522" i="27"/>
  <c r="H522" i="27"/>
  <c r="G522" i="27"/>
  <c r="F522" i="27"/>
  <c r="E522" i="27"/>
  <c r="D522" i="27"/>
  <c r="C522" i="27"/>
  <c r="A522" i="27"/>
  <c r="EE521" i="27"/>
  <c r="ED521" i="27"/>
  <c r="EC521" i="27"/>
  <c r="EB521" i="27"/>
  <c r="EA521" i="27"/>
  <c r="DZ521" i="27"/>
  <c r="DY521" i="27"/>
  <c r="DX521" i="27"/>
  <c r="DW521" i="27"/>
  <c r="DV521" i="27"/>
  <c r="DU521" i="27"/>
  <c r="DT521" i="27"/>
  <c r="DS521" i="27"/>
  <c r="DR521" i="27"/>
  <c r="DQ521" i="27"/>
  <c r="DP521" i="27"/>
  <c r="DO521" i="27"/>
  <c r="DN521" i="27"/>
  <c r="DM521" i="27"/>
  <c r="DL521" i="27"/>
  <c r="DK521" i="27"/>
  <c r="DJ521" i="27"/>
  <c r="DI521" i="27"/>
  <c r="DH521" i="27"/>
  <c r="DG521" i="27"/>
  <c r="DF521" i="27"/>
  <c r="DE521" i="27"/>
  <c r="DD521" i="27"/>
  <c r="DC521" i="27"/>
  <c r="DB521" i="27"/>
  <c r="DA521" i="27"/>
  <c r="CZ521" i="27"/>
  <c r="CY521" i="27"/>
  <c r="CX521" i="27"/>
  <c r="CW521" i="27"/>
  <c r="CV521" i="27"/>
  <c r="CU521" i="27"/>
  <c r="CT521" i="27"/>
  <c r="CS521" i="27"/>
  <c r="CR521" i="27"/>
  <c r="CQ521" i="27"/>
  <c r="CP521" i="27"/>
  <c r="CO521" i="27"/>
  <c r="CN521" i="27"/>
  <c r="CM521" i="27"/>
  <c r="CL521" i="27"/>
  <c r="CK521" i="27"/>
  <c r="CJ521" i="27"/>
  <c r="CI521" i="27"/>
  <c r="CH521" i="27"/>
  <c r="CG521" i="27"/>
  <c r="CF521" i="27"/>
  <c r="CE521" i="27"/>
  <c r="CD521" i="27"/>
  <c r="CC521" i="27"/>
  <c r="CB521" i="27"/>
  <c r="CA521" i="27"/>
  <c r="BZ521" i="27"/>
  <c r="BY521" i="27"/>
  <c r="BX521" i="27"/>
  <c r="BW521" i="27"/>
  <c r="BV521" i="27"/>
  <c r="BU521" i="27"/>
  <c r="BT521" i="27"/>
  <c r="BS521" i="27"/>
  <c r="BR521" i="27"/>
  <c r="BQ521" i="27"/>
  <c r="BP521" i="27"/>
  <c r="BO521" i="27"/>
  <c r="BN521" i="27"/>
  <c r="BM521" i="27"/>
  <c r="BL521" i="27"/>
  <c r="BK521" i="27"/>
  <c r="BJ521" i="27"/>
  <c r="BI521" i="27"/>
  <c r="BH521" i="27"/>
  <c r="BG521" i="27"/>
  <c r="BF521" i="27"/>
  <c r="BE521" i="27"/>
  <c r="BD521" i="27"/>
  <c r="BC521" i="27"/>
  <c r="BB521" i="27"/>
  <c r="BA521" i="27"/>
  <c r="AZ521" i="27"/>
  <c r="AY521" i="27"/>
  <c r="AX521" i="27"/>
  <c r="AW521" i="27"/>
  <c r="AV521" i="27"/>
  <c r="AU521" i="27"/>
  <c r="AT521" i="27"/>
  <c r="AS521" i="27"/>
  <c r="AR521" i="27"/>
  <c r="AQ521" i="27"/>
  <c r="AP521" i="27"/>
  <c r="AO521" i="27"/>
  <c r="AN521" i="27"/>
  <c r="AM521" i="27"/>
  <c r="AL521" i="27"/>
  <c r="AK521" i="27"/>
  <c r="AJ521" i="27"/>
  <c r="AI521" i="27"/>
  <c r="AH521" i="27"/>
  <c r="AG521" i="27"/>
  <c r="AF521" i="27"/>
  <c r="AE521" i="27"/>
  <c r="AD521" i="27"/>
  <c r="AC521" i="27"/>
  <c r="AB521" i="27"/>
  <c r="AA521" i="27"/>
  <c r="Z521" i="27"/>
  <c r="Y521" i="27"/>
  <c r="X521" i="27"/>
  <c r="W521" i="27"/>
  <c r="V521" i="27"/>
  <c r="U521" i="27"/>
  <c r="T521" i="27"/>
  <c r="S521" i="27"/>
  <c r="R521" i="27"/>
  <c r="Q521" i="27"/>
  <c r="P521" i="27"/>
  <c r="O521" i="27"/>
  <c r="N521" i="27"/>
  <c r="M521" i="27"/>
  <c r="L521" i="27"/>
  <c r="K521" i="27"/>
  <c r="J521" i="27"/>
  <c r="I521" i="27"/>
  <c r="H521" i="27"/>
  <c r="G521" i="27"/>
  <c r="F521" i="27"/>
  <c r="E521" i="27"/>
  <c r="D521" i="27"/>
  <c r="C521" i="27" s="1"/>
  <c r="A521" i="27"/>
  <c r="EE520" i="27"/>
  <c r="ED520" i="27"/>
  <c r="EC520" i="27"/>
  <c r="EB520" i="27"/>
  <c r="EA520" i="27"/>
  <c r="DZ520" i="27"/>
  <c r="DY520" i="27"/>
  <c r="DX520" i="27"/>
  <c r="DW520" i="27"/>
  <c r="DV520" i="27"/>
  <c r="DU520" i="27"/>
  <c r="DT520" i="27"/>
  <c r="DS520" i="27"/>
  <c r="DR520" i="27"/>
  <c r="DQ520" i="27"/>
  <c r="DP520" i="27"/>
  <c r="DO520" i="27"/>
  <c r="DN520" i="27"/>
  <c r="DM520" i="27"/>
  <c r="DL520" i="27"/>
  <c r="DK520" i="27"/>
  <c r="DJ520" i="27"/>
  <c r="DI520" i="27"/>
  <c r="DH520" i="27"/>
  <c r="DG520" i="27"/>
  <c r="DF520" i="27"/>
  <c r="DE520" i="27"/>
  <c r="DD520" i="27"/>
  <c r="DC520" i="27"/>
  <c r="DB520" i="27"/>
  <c r="DA520" i="27"/>
  <c r="CZ520" i="27"/>
  <c r="CY520" i="27"/>
  <c r="CX520" i="27"/>
  <c r="CW520" i="27"/>
  <c r="CV520" i="27"/>
  <c r="CU520" i="27"/>
  <c r="CT520" i="27"/>
  <c r="CS520" i="27"/>
  <c r="CR520" i="27"/>
  <c r="CQ520" i="27"/>
  <c r="CP520" i="27"/>
  <c r="CO520" i="27"/>
  <c r="CN520" i="27"/>
  <c r="CM520" i="27"/>
  <c r="CL520" i="27"/>
  <c r="CK520" i="27"/>
  <c r="CJ520" i="27"/>
  <c r="CI520" i="27"/>
  <c r="CH520" i="27"/>
  <c r="CG520" i="27"/>
  <c r="CF520" i="27"/>
  <c r="CE520" i="27"/>
  <c r="CD520" i="27"/>
  <c r="CC520" i="27"/>
  <c r="CB520" i="27"/>
  <c r="CA520" i="27"/>
  <c r="BZ520" i="27"/>
  <c r="BY520" i="27"/>
  <c r="BX520" i="27"/>
  <c r="BW520" i="27"/>
  <c r="BV520" i="27"/>
  <c r="BU520" i="27"/>
  <c r="BT520" i="27"/>
  <c r="BS520" i="27"/>
  <c r="BR520" i="27"/>
  <c r="BQ520" i="27"/>
  <c r="BP520" i="27"/>
  <c r="BO520" i="27"/>
  <c r="BN520" i="27"/>
  <c r="BM520" i="27"/>
  <c r="BL520" i="27"/>
  <c r="BK520" i="27"/>
  <c r="BJ520" i="27"/>
  <c r="BI520" i="27"/>
  <c r="BH520" i="27"/>
  <c r="BG520" i="27"/>
  <c r="BF520" i="27"/>
  <c r="BE520" i="27"/>
  <c r="BD520" i="27"/>
  <c r="BC520" i="27"/>
  <c r="BB520" i="27"/>
  <c r="BA520" i="27"/>
  <c r="AZ520" i="27"/>
  <c r="AY520" i="27"/>
  <c r="AX520" i="27"/>
  <c r="AW520" i="27"/>
  <c r="AV520" i="27"/>
  <c r="AU520" i="27"/>
  <c r="AT520" i="27"/>
  <c r="AS520" i="27"/>
  <c r="AR520" i="27"/>
  <c r="AQ520" i="27"/>
  <c r="AP520" i="27"/>
  <c r="AO520" i="27"/>
  <c r="AN520" i="27"/>
  <c r="AM520" i="27"/>
  <c r="AL520" i="27"/>
  <c r="AK520" i="27"/>
  <c r="AJ520" i="27"/>
  <c r="AI520" i="27"/>
  <c r="AH520" i="27"/>
  <c r="AG520" i="27"/>
  <c r="AF520" i="27"/>
  <c r="AE520" i="27"/>
  <c r="AD520" i="27"/>
  <c r="AC520" i="27"/>
  <c r="AB520" i="27"/>
  <c r="AA520" i="27"/>
  <c r="Z520" i="27"/>
  <c r="Y520" i="27"/>
  <c r="X520" i="27"/>
  <c r="W520" i="27"/>
  <c r="V520" i="27"/>
  <c r="U520" i="27"/>
  <c r="T520" i="27"/>
  <c r="S520" i="27"/>
  <c r="R520" i="27"/>
  <c r="Q520" i="27"/>
  <c r="P520" i="27"/>
  <c r="O520" i="27"/>
  <c r="N520" i="27"/>
  <c r="M520" i="27"/>
  <c r="L520" i="27"/>
  <c r="K520" i="27"/>
  <c r="J520" i="27"/>
  <c r="I520" i="27"/>
  <c r="H520" i="27"/>
  <c r="G520" i="27"/>
  <c r="F520" i="27"/>
  <c r="E520" i="27"/>
  <c r="D520" i="27"/>
  <c r="C520" i="27"/>
  <c r="A520" i="27"/>
  <c r="EE519" i="27"/>
  <c r="ED519" i="27"/>
  <c r="EC519" i="27"/>
  <c r="EB519" i="27"/>
  <c r="EA519" i="27"/>
  <c r="DZ519" i="27"/>
  <c r="DY519" i="27"/>
  <c r="DX519" i="27"/>
  <c r="DW519" i="27"/>
  <c r="DV519" i="27"/>
  <c r="DU519" i="27"/>
  <c r="DT519" i="27"/>
  <c r="DS519" i="27"/>
  <c r="DR519" i="27"/>
  <c r="DQ519" i="27"/>
  <c r="DP519" i="27"/>
  <c r="DO519" i="27"/>
  <c r="DN519" i="27"/>
  <c r="DM519" i="27"/>
  <c r="DL519" i="27"/>
  <c r="DK519" i="27"/>
  <c r="DJ519" i="27"/>
  <c r="DI519" i="27"/>
  <c r="DH519" i="27"/>
  <c r="DG519" i="27"/>
  <c r="DF519" i="27"/>
  <c r="DE519" i="27"/>
  <c r="DD519" i="27"/>
  <c r="DC519" i="27"/>
  <c r="DB519" i="27"/>
  <c r="DA519" i="27"/>
  <c r="CZ519" i="27"/>
  <c r="CY519" i="27"/>
  <c r="CX519" i="27"/>
  <c r="CW519" i="27"/>
  <c r="CV519" i="27"/>
  <c r="CU519" i="27"/>
  <c r="CT519" i="27"/>
  <c r="CS519" i="27"/>
  <c r="CR519" i="27"/>
  <c r="CQ519" i="27"/>
  <c r="CP519" i="27"/>
  <c r="CO519" i="27"/>
  <c r="CN519" i="27"/>
  <c r="CM519" i="27"/>
  <c r="CL519" i="27"/>
  <c r="CK519" i="27"/>
  <c r="CJ519" i="27"/>
  <c r="CI519" i="27"/>
  <c r="CH519" i="27"/>
  <c r="CG519" i="27"/>
  <c r="CF519" i="27"/>
  <c r="CE519" i="27"/>
  <c r="CD519" i="27"/>
  <c r="CC519" i="27"/>
  <c r="CB519" i="27"/>
  <c r="CA519" i="27"/>
  <c r="BZ519" i="27"/>
  <c r="BY519" i="27"/>
  <c r="BX519" i="27"/>
  <c r="BW519" i="27"/>
  <c r="BV519" i="27"/>
  <c r="BU519" i="27"/>
  <c r="BT519" i="27"/>
  <c r="BS519" i="27"/>
  <c r="BR519" i="27"/>
  <c r="BQ519" i="27"/>
  <c r="BP519" i="27"/>
  <c r="BO519" i="27"/>
  <c r="BN519" i="27"/>
  <c r="BM519" i="27"/>
  <c r="BL519" i="27"/>
  <c r="BK519" i="27"/>
  <c r="BJ519" i="27"/>
  <c r="BI519" i="27"/>
  <c r="BH519" i="27"/>
  <c r="BG519" i="27"/>
  <c r="BF519" i="27"/>
  <c r="BE519" i="27"/>
  <c r="BD519" i="27"/>
  <c r="BC519" i="27"/>
  <c r="BB519" i="27"/>
  <c r="BA519" i="27"/>
  <c r="AZ519" i="27"/>
  <c r="AY519" i="27"/>
  <c r="AX519" i="27"/>
  <c r="AW519" i="27"/>
  <c r="AV519" i="27"/>
  <c r="AU519" i="27"/>
  <c r="AT519" i="27"/>
  <c r="AS519" i="27"/>
  <c r="AR519" i="27"/>
  <c r="AQ519" i="27"/>
  <c r="AP519" i="27"/>
  <c r="AO519" i="27"/>
  <c r="AN519" i="27"/>
  <c r="AM519" i="27"/>
  <c r="AL519" i="27"/>
  <c r="AK519" i="27"/>
  <c r="AJ519" i="27"/>
  <c r="AI519" i="27"/>
  <c r="AH519" i="27"/>
  <c r="AG519" i="27"/>
  <c r="AF519" i="27"/>
  <c r="AE519" i="27"/>
  <c r="AD519" i="27"/>
  <c r="AC519" i="27"/>
  <c r="AB519" i="27"/>
  <c r="AA519" i="27"/>
  <c r="Z519" i="27"/>
  <c r="Y519" i="27"/>
  <c r="X519" i="27"/>
  <c r="W519" i="27"/>
  <c r="V519" i="27"/>
  <c r="U519" i="27"/>
  <c r="T519" i="27"/>
  <c r="S519" i="27"/>
  <c r="R519" i="27"/>
  <c r="Q519" i="27"/>
  <c r="P519" i="27"/>
  <c r="O519" i="27"/>
  <c r="N519" i="27"/>
  <c r="M519" i="27"/>
  <c r="L519" i="27"/>
  <c r="K519" i="27"/>
  <c r="J519" i="27"/>
  <c r="I519" i="27"/>
  <c r="H519" i="27"/>
  <c r="G519" i="27"/>
  <c r="F519" i="27"/>
  <c r="E519" i="27"/>
  <c r="D519" i="27"/>
  <c r="C519" i="27" s="1"/>
  <c r="A519" i="27"/>
  <c r="EE518" i="27"/>
  <c r="ED518" i="27"/>
  <c r="EC518" i="27"/>
  <c r="EB518" i="27"/>
  <c r="EA518" i="27"/>
  <c r="DZ518" i="27"/>
  <c r="DY518" i="27"/>
  <c r="DX518" i="27"/>
  <c r="DW518" i="27"/>
  <c r="DV518" i="27"/>
  <c r="DU518" i="27"/>
  <c r="DT518" i="27"/>
  <c r="DS518" i="27"/>
  <c r="DR518" i="27"/>
  <c r="DQ518" i="27"/>
  <c r="DP518" i="27"/>
  <c r="DO518" i="27"/>
  <c r="DN518" i="27"/>
  <c r="DM518" i="27"/>
  <c r="DL518" i="27"/>
  <c r="DK518" i="27"/>
  <c r="DJ518" i="27"/>
  <c r="DI518" i="27"/>
  <c r="DH518" i="27"/>
  <c r="DG518" i="27"/>
  <c r="DF518" i="27"/>
  <c r="DE518" i="27"/>
  <c r="DD518" i="27"/>
  <c r="DC518" i="27"/>
  <c r="DB518" i="27"/>
  <c r="DA518" i="27"/>
  <c r="CZ518" i="27"/>
  <c r="CY518" i="27"/>
  <c r="CX518" i="27"/>
  <c r="CW518" i="27"/>
  <c r="CV518" i="27"/>
  <c r="CU518" i="27"/>
  <c r="CT518" i="27"/>
  <c r="CS518" i="27"/>
  <c r="CR518" i="27"/>
  <c r="CQ518" i="27"/>
  <c r="CP518" i="27"/>
  <c r="CO518" i="27"/>
  <c r="CN518" i="27"/>
  <c r="CM518" i="27"/>
  <c r="CL518" i="27"/>
  <c r="CK518" i="27"/>
  <c r="CJ518" i="27"/>
  <c r="CI518" i="27"/>
  <c r="CH518" i="27"/>
  <c r="CG518" i="27"/>
  <c r="CF518" i="27"/>
  <c r="CE518" i="27"/>
  <c r="CD518" i="27"/>
  <c r="CC518" i="27"/>
  <c r="CB518" i="27"/>
  <c r="CA518" i="27"/>
  <c r="BZ518" i="27"/>
  <c r="BY518" i="27"/>
  <c r="BX518" i="27"/>
  <c r="BW518" i="27"/>
  <c r="BV518" i="27"/>
  <c r="BU518" i="27"/>
  <c r="BT518" i="27"/>
  <c r="BS518" i="27"/>
  <c r="BR518" i="27"/>
  <c r="BQ518" i="27"/>
  <c r="BP518" i="27"/>
  <c r="BO518" i="27"/>
  <c r="BN518" i="27"/>
  <c r="BM518" i="27"/>
  <c r="BL518" i="27"/>
  <c r="BK518" i="27"/>
  <c r="BJ518" i="27"/>
  <c r="BI518" i="27"/>
  <c r="BH518" i="27"/>
  <c r="BG518" i="27"/>
  <c r="BF518" i="27"/>
  <c r="BE518" i="27"/>
  <c r="BD518" i="27"/>
  <c r="BC518" i="27"/>
  <c r="BB518" i="27"/>
  <c r="BA518" i="27"/>
  <c r="AZ518" i="27"/>
  <c r="AY518" i="27"/>
  <c r="AX518" i="27"/>
  <c r="AW518" i="27"/>
  <c r="AV518" i="27"/>
  <c r="AU518" i="27"/>
  <c r="AT518" i="27"/>
  <c r="AS518" i="27"/>
  <c r="AR518" i="27"/>
  <c r="AQ518" i="27"/>
  <c r="AP518" i="27"/>
  <c r="AO518" i="27"/>
  <c r="AN518" i="27"/>
  <c r="AM518" i="27"/>
  <c r="AL518" i="27"/>
  <c r="AK518" i="27"/>
  <c r="AJ518" i="27"/>
  <c r="AI518" i="27"/>
  <c r="AH518" i="27"/>
  <c r="AG518" i="27"/>
  <c r="AF518" i="27"/>
  <c r="AE518" i="27"/>
  <c r="AD518" i="27"/>
  <c r="AC518" i="27"/>
  <c r="AB518" i="27"/>
  <c r="AA518" i="27"/>
  <c r="Z518" i="27"/>
  <c r="Y518" i="27"/>
  <c r="X518" i="27"/>
  <c r="W518" i="27"/>
  <c r="V518" i="27"/>
  <c r="U518" i="27"/>
  <c r="T518" i="27"/>
  <c r="S518" i="27"/>
  <c r="R518" i="27"/>
  <c r="Q518" i="27"/>
  <c r="P518" i="27"/>
  <c r="O518" i="27"/>
  <c r="N518" i="27"/>
  <c r="M518" i="27"/>
  <c r="L518" i="27"/>
  <c r="K518" i="27"/>
  <c r="J518" i="27"/>
  <c r="I518" i="27"/>
  <c r="H518" i="27"/>
  <c r="G518" i="27"/>
  <c r="F518" i="27"/>
  <c r="E518" i="27"/>
  <c r="D518" i="27"/>
  <c r="C518" i="27"/>
  <c r="A518" i="27"/>
  <c r="EE517" i="27"/>
  <c r="ED517" i="27"/>
  <c r="EC517" i="27"/>
  <c r="EB517" i="27"/>
  <c r="EA517" i="27"/>
  <c r="DZ517" i="27"/>
  <c r="DY517" i="27"/>
  <c r="DX517" i="27"/>
  <c r="DW517" i="27"/>
  <c r="DV517" i="27"/>
  <c r="DU517" i="27"/>
  <c r="DT517" i="27"/>
  <c r="DS517" i="27"/>
  <c r="DR517" i="27"/>
  <c r="DQ517" i="27"/>
  <c r="DP517" i="27"/>
  <c r="DO517" i="27"/>
  <c r="DN517" i="27"/>
  <c r="DM517" i="27"/>
  <c r="DL517" i="27"/>
  <c r="DK517" i="27"/>
  <c r="DJ517" i="27"/>
  <c r="DI517" i="27"/>
  <c r="DH517" i="27"/>
  <c r="DG517" i="27"/>
  <c r="DF517" i="27"/>
  <c r="DE517" i="27"/>
  <c r="DD517" i="27"/>
  <c r="DC517" i="27"/>
  <c r="DB517" i="27"/>
  <c r="DA517" i="27"/>
  <c r="CZ517" i="27"/>
  <c r="CY517" i="27"/>
  <c r="CX517" i="27"/>
  <c r="CW517" i="27"/>
  <c r="CV517" i="27"/>
  <c r="CU517" i="27"/>
  <c r="CT517" i="27"/>
  <c r="CS517" i="27"/>
  <c r="CR517" i="27"/>
  <c r="CQ517" i="27"/>
  <c r="CP517" i="27"/>
  <c r="CO517" i="27"/>
  <c r="CN517" i="27"/>
  <c r="CM517" i="27"/>
  <c r="CL517" i="27"/>
  <c r="CK517" i="27"/>
  <c r="CJ517" i="27"/>
  <c r="CI517" i="27"/>
  <c r="CH517" i="27"/>
  <c r="CG517" i="27"/>
  <c r="CF517" i="27"/>
  <c r="CE517" i="27"/>
  <c r="CD517" i="27"/>
  <c r="CC517" i="27"/>
  <c r="CB517" i="27"/>
  <c r="CA517" i="27"/>
  <c r="BZ517" i="27"/>
  <c r="BY517" i="27"/>
  <c r="BX517" i="27"/>
  <c r="BW517" i="27"/>
  <c r="BV517" i="27"/>
  <c r="BU517" i="27"/>
  <c r="BT517" i="27"/>
  <c r="BS517" i="27"/>
  <c r="BR517" i="27"/>
  <c r="BQ517" i="27"/>
  <c r="BP517" i="27"/>
  <c r="BO517" i="27"/>
  <c r="BN517" i="27"/>
  <c r="BM517" i="27"/>
  <c r="BL517" i="27"/>
  <c r="BK517" i="27"/>
  <c r="BJ517" i="27"/>
  <c r="BI517" i="27"/>
  <c r="BH517" i="27"/>
  <c r="BG517" i="27"/>
  <c r="BF517" i="27"/>
  <c r="BE517" i="27"/>
  <c r="BD517" i="27"/>
  <c r="BC517" i="27"/>
  <c r="BB517" i="27"/>
  <c r="BA517" i="27"/>
  <c r="AZ517" i="27"/>
  <c r="AY517" i="27"/>
  <c r="AX517" i="27"/>
  <c r="AW517" i="27"/>
  <c r="AV517" i="27"/>
  <c r="AU517" i="27"/>
  <c r="AT517" i="27"/>
  <c r="AS517" i="27"/>
  <c r="AR517" i="27"/>
  <c r="AQ517" i="27"/>
  <c r="AP517" i="27"/>
  <c r="AO517" i="27"/>
  <c r="AN517" i="27"/>
  <c r="AM517" i="27"/>
  <c r="AL517" i="27"/>
  <c r="AK517" i="27"/>
  <c r="AJ517" i="27"/>
  <c r="AI517" i="27"/>
  <c r="AH517" i="27"/>
  <c r="AG517" i="27"/>
  <c r="AF517" i="27"/>
  <c r="AE517" i="27"/>
  <c r="AD517" i="27"/>
  <c r="AC517" i="27"/>
  <c r="AB517" i="27"/>
  <c r="AA517" i="27"/>
  <c r="Z517" i="27"/>
  <c r="Y517" i="27"/>
  <c r="X517" i="27"/>
  <c r="W517" i="27"/>
  <c r="V517" i="27"/>
  <c r="U517" i="27"/>
  <c r="T517" i="27"/>
  <c r="S517" i="27"/>
  <c r="R517" i="27"/>
  <c r="Q517" i="27"/>
  <c r="P517" i="27"/>
  <c r="O517" i="27"/>
  <c r="N517" i="27"/>
  <c r="M517" i="27"/>
  <c r="L517" i="27"/>
  <c r="K517" i="27"/>
  <c r="J517" i="27"/>
  <c r="I517" i="27"/>
  <c r="H517" i="27"/>
  <c r="G517" i="27"/>
  <c r="F517" i="27"/>
  <c r="E517" i="27"/>
  <c r="D517" i="27"/>
  <c r="C517" i="27" s="1"/>
  <c r="A517" i="27"/>
  <c r="EE516" i="27"/>
  <c r="ED516" i="27"/>
  <c r="EC516" i="27"/>
  <c r="EB516" i="27"/>
  <c r="EA516" i="27"/>
  <c r="DZ516" i="27"/>
  <c r="DY516" i="27"/>
  <c r="DX516" i="27"/>
  <c r="DW516" i="27"/>
  <c r="DV516" i="27"/>
  <c r="DU516" i="27"/>
  <c r="DT516" i="27"/>
  <c r="DS516" i="27"/>
  <c r="DR516" i="27"/>
  <c r="DQ516" i="27"/>
  <c r="DP516" i="27"/>
  <c r="DO516" i="27"/>
  <c r="DN516" i="27"/>
  <c r="DM516" i="27"/>
  <c r="DL516" i="27"/>
  <c r="DK516" i="27"/>
  <c r="DJ516" i="27"/>
  <c r="DI516" i="27"/>
  <c r="DH516" i="27"/>
  <c r="DG516" i="27"/>
  <c r="DF516" i="27"/>
  <c r="DE516" i="27"/>
  <c r="DD516" i="27"/>
  <c r="DC516" i="27"/>
  <c r="DB516" i="27"/>
  <c r="DA516" i="27"/>
  <c r="CZ516" i="27"/>
  <c r="CY516" i="27"/>
  <c r="CX516" i="27"/>
  <c r="CW516" i="27"/>
  <c r="CV516" i="27"/>
  <c r="CU516" i="27"/>
  <c r="CT516" i="27"/>
  <c r="CS516" i="27"/>
  <c r="CR516" i="27"/>
  <c r="CQ516" i="27"/>
  <c r="CP516" i="27"/>
  <c r="CO516" i="27"/>
  <c r="CN516" i="27"/>
  <c r="CM516" i="27"/>
  <c r="CL516" i="27"/>
  <c r="CK516" i="27"/>
  <c r="CJ516" i="27"/>
  <c r="CI516" i="27"/>
  <c r="CH516" i="27"/>
  <c r="CG516" i="27"/>
  <c r="CF516" i="27"/>
  <c r="CE516" i="27"/>
  <c r="CD516" i="27"/>
  <c r="CC516" i="27"/>
  <c r="CB516" i="27"/>
  <c r="CA516" i="27"/>
  <c r="BZ516" i="27"/>
  <c r="BY516" i="27"/>
  <c r="BX516" i="27"/>
  <c r="BW516" i="27"/>
  <c r="BV516" i="27"/>
  <c r="BU516" i="27"/>
  <c r="BT516" i="27"/>
  <c r="BS516" i="27"/>
  <c r="BR516" i="27"/>
  <c r="BQ516" i="27"/>
  <c r="BP516" i="27"/>
  <c r="BO516" i="27"/>
  <c r="BN516" i="27"/>
  <c r="BM516" i="27"/>
  <c r="BL516" i="27"/>
  <c r="BK516" i="27"/>
  <c r="BJ516" i="27"/>
  <c r="BI516" i="27"/>
  <c r="BH516" i="27"/>
  <c r="BG516" i="27"/>
  <c r="BF516" i="27"/>
  <c r="BE516" i="27"/>
  <c r="BD516" i="27"/>
  <c r="BC516" i="27"/>
  <c r="BB516" i="27"/>
  <c r="BA516" i="27"/>
  <c r="AZ516" i="27"/>
  <c r="AY516" i="27"/>
  <c r="AX516" i="27"/>
  <c r="AW516" i="27"/>
  <c r="AV516" i="27"/>
  <c r="AU516" i="27"/>
  <c r="AT516" i="27"/>
  <c r="AS516" i="27"/>
  <c r="AR516" i="27"/>
  <c r="AQ516" i="27"/>
  <c r="AP516" i="27"/>
  <c r="AO516" i="27"/>
  <c r="AN516" i="27"/>
  <c r="AM516" i="27"/>
  <c r="AL516" i="27"/>
  <c r="AK516" i="27"/>
  <c r="AJ516" i="27"/>
  <c r="AI516" i="27"/>
  <c r="AH516" i="27"/>
  <c r="AG516" i="27"/>
  <c r="AF516" i="27"/>
  <c r="AE516" i="27"/>
  <c r="AD516" i="27"/>
  <c r="AC516" i="27"/>
  <c r="AB516" i="27"/>
  <c r="AA516" i="27"/>
  <c r="Z516" i="27"/>
  <c r="Y516" i="27"/>
  <c r="X516" i="27"/>
  <c r="W516" i="27"/>
  <c r="V516" i="27"/>
  <c r="U516" i="27"/>
  <c r="T516" i="27"/>
  <c r="S516" i="27"/>
  <c r="R516" i="27"/>
  <c r="Q516" i="27"/>
  <c r="P516" i="27"/>
  <c r="O516" i="27"/>
  <c r="N516" i="27"/>
  <c r="M516" i="27"/>
  <c r="L516" i="27"/>
  <c r="K516" i="27"/>
  <c r="J516" i="27"/>
  <c r="I516" i="27"/>
  <c r="H516" i="27"/>
  <c r="G516" i="27"/>
  <c r="F516" i="27"/>
  <c r="E516" i="27"/>
  <c r="D516" i="27"/>
  <c r="C516" i="27"/>
  <c r="A516" i="27"/>
  <c r="EE515" i="27"/>
  <c r="ED515" i="27"/>
  <c r="EC515" i="27"/>
  <c r="EB515" i="27"/>
  <c r="EA515" i="27"/>
  <c r="DZ515" i="27"/>
  <c r="DY515" i="27"/>
  <c r="DX515" i="27"/>
  <c r="DW515" i="27"/>
  <c r="DV515" i="27"/>
  <c r="DU515" i="27"/>
  <c r="DT515" i="27"/>
  <c r="DS515" i="27"/>
  <c r="DR515" i="27"/>
  <c r="DQ515" i="27"/>
  <c r="DP515" i="27"/>
  <c r="DO515" i="27"/>
  <c r="DN515" i="27"/>
  <c r="DM515" i="27"/>
  <c r="DL515" i="27"/>
  <c r="DK515" i="27"/>
  <c r="DJ515" i="27"/>
  <c r="DI515" i="27"/>
  <c r="DH515" i="27"/>
  <c r="DG515" i="27"/>
  <c r="DF515" i="27"/>
  <c r="DE515" i="27"/>
  <c r="DD515" i="27"/>
  <c r="DC515" i="27"/>
  <c r="DB515" i="27"/>
  <c r="DA515" i="27"/>
  <c r="CZ515" i="27"/>
  <c r="CY515" i="27"/>
  <c r="CX515" i="27"/>
  <c r="CW515" i="27"/>
  <c r="CV515" i="27"/>
  <c r="CU515" i="27"/>
  <c r="CT515" i="27"/>
  <c r="CS515" i="27"/>
  <c r="CR515" i="27"/>
  <c r="CQ515" i="27"/>
  <c r="CP515" i="27"/>
  <c r="CO515" i="27"/>
  <c r="CN515" i="27"/>
  <c r="CM515" i="27"/>
  <c r="CL515" i="27"/>
  <c r="CK515" i="27"/>
  <c r="CJ515" i="27"/>
  <c r="CI515" i="27"/>
  <c r="CH515" i="27"/>
  <c r="CG515" i="27"/>
  <c r="CF515" i="27"/>
  <c r="CE515" i="27"/>
  <c r="CD515" i="27"/>
  <c r="CC515" i="27"/>
  <c r="CB515" i="27"/>
  <c r="CA515" i="27"/>
  <c r="BZ515" i="27"/>
  <c r="BY515" i="27"/>
  <c r="BX515" i="27"/>
  <c r="BW515" i="27"/>
  <c r="BV515" i="27"/>
  <c r="BU515" i="27"/>
  <c r="BT515" i="27"/>
  <c r="BS515" i="27"/>
  <c r="BR515" i="27"/>
  <c r="BQ515" i="27"/>
  <c r="BP515" i="27"/>
  <c r="BO515" i="27"/>
  <c r="BN515" i="27"/>
  <c r="BM515" i="27"/>
  <c r="BL515" i="27"/>
  <c r="BK515" i="27"/>
  <c r="BJ515" i="27"/>
  <c r="BI515" i="27"/>
  <c r="BH515" i="27"/>
  <c r="BG515" i="27"/>
  <c r="BF515" i="27"/>
  <c r="BE515" i="27"/>
  <c r="BD515" i="27"/>
  <c r="BC515" i="27"/>
  <c r="BB515" i="27"/>
  <c r="BA515" i="27"/>
  <c r="AZ515" i="27"/>
  <c r="AY515" i="27"/>
  <c r="AX515" i="27"/>
  <c r="AW515" i="27"/>
  <c r="AV515" i="27"/>
  <c r="AU515" i="27"/>
  <c r="AT515" i="27"/>
  <c r="AS515" i="27"/>
  <c r="AR515" i="27"/>
  <c r="AQ515" i="27"/>
  <c r="AP515" i="27"/>
  <c r="AO515" i="27"/>
  <c r="AN515" i="27"/>
  <c r="AM515" i="27"/>
  <c r="AL515" i="27"/>
  <c r="AK515" i="27"/>
  <c r="AJ515" i="27"/>
  <c r="AI515" i="27"/>
  <c r="AH515" i="27"/>
  <c r="AG515" i="27"/>
  <c r="AF515" i="27"/>
  <c r="AE515" i="27"/>
  <c r="AD515" i="27"/>
  <c r="AC515" i="27"/>
  <c r="AB515" i="27"/>
  <c r="AA515" i="27"/>
  <c r="Z515" i="27"/>
  <c r="Y515" i="27"/>
  <c r="X515" i="27"/>
  <c r="W515" i="27"/>
  <c r="V515" i="27"/>
  <c r="U515" i="27"/>
  <c r="T515" i="27"/>
  <c r="S515" i="27"/>
  <c r="R515" i="27"/>
  <c r="Q515" i="27"/>
  <c r="P515" i="27"/>
  <c r="O515" i="27"/>
  <c r="N515" i="27"/>
  <c r="M515" i="27"/>
  <c r="L515" i="27"/>
  <c r="K515" i="27"/>
  <c r="J515" i="27"/>
  <c r="I515" i="27"/>
  <c r="H515" i="27"/>
  <c r="G515" i="27"/>
  <c r="F515" i="27"/>
  <c r="E515" i="27"/>
  <c r="D515" i="27"/>
  <c r="C515" i="27" s="1"/>
  <c r="A515" i="27"/>
  <c r="EE514" i="27"/>
  <c r="ED514" i="27"/>
  <c r="EC514" i="27"/>
  <c r="EB514" i="27"/>
  <c r="EA514" i="27"/>
  <c r="DZ514" i="27"/>
  <c r="DY514" i="27"/>
  <c r="DX514" i="27"/>
  <c r="DW514" i="27"/>
  <c r="DV514" i="27"/>
  <c r="DU514" i="27"/>
  <c r="DT514" i="27"/>
  <c r="DS514" i="27"/>
  <c r="DR514" i="27"/>
  <c r="DQ514" i="27"/>
  <c r="DP514" i="27"/>
  <c r="DO514" i="27"/>
  <c r="DN514" i="27"/>
  <c r="DM514" i="27"/>
  <c r="DL514" i="27"/>
  <c r="DK514" i="27"/>
  <c r="DJ514" i="27"/>
  <c r="DI514" i="27"/>
  <c r="DH514" i="27"/>
  <c r="DG514" i="27"/>
  <c r="DF514" i="27"/>
  <c r="DE514" i="27"/>
  <c r="DD514" i="27"/>
  <c r="DC514" i="27"/>
  <c r="DB514" i="27"/>
  <c r="DA514" i="27"/>
  <c r="CZ514" i="27"/>
  <c r="CY514" i="27"/>
  <c r="CX514" i="27"/>
  <c r="CW514" i="27"/>
  <c r="CV514" i="27"/>
  <c r="CU514" i="27"/>
  <c r="CT514" i="27"/>
  <c r="CS514" i="27"/>
  <c r="CR514" i="27"/>
  <c r="CQ514" i="27"/>
  <c r="CP514" i="27"/>
  <c r="CO514" i="27"/>
  <c r="CN514" i="27"/>
  <c r="CM514" i="27"/>
  <c r="CL514" i="27"/>
  <c r="CK514" i="27"/>
  <c r="CJ514" i="27"/>
  <c r="CI514" i="27"/>
  <c r="CH514" i="27"/>
  <c r="CG514" i="27"/>
  <c r="CF514" i="27"/>
  <c r="CE514" i="27"/>
  <c r="CD514" i="27"/>
  <c r="CC514" i="27"/>
  <c r="CB514" i="27"/>
  <c r="CA514" i="27"/>
  <c r="BZ514" i="27"/>
  <c r="BY514" i="27"/>
  <c r="BX514" i="27"/>
  <c r="BW514" i="27"/>
  <c r="BV514" i="27"/>
  <c r="BU514" i="27"/>
  <c r="BT514" i="27"/>
  <c r="BS514" i="27"/>
  <c r="BR514" i="27"/>
  <c r="BQ514" i="27"/>
  <c r="BP514" i="27"/>
  <c r="BO514" i="27"/>
  <c r="BN514" i="27"/>
  <c r="BM514" i="27"/>
  <c r="BL514" i="27"/>
  <c r="BK514" i="27"/>
  <c r="BJ514" i="27"/>
  <c r="BI514" i="27"/>
  <c r="BH514" i="27"/>
  <c r="BG514" i="27"/>
  <c r="BF514" i="27"/>
  <c r="BE514" i="27"/>
  <c r="BD514" i="27"/>
  <c r="BC514" i="27"/>
  <c r="BB514" i="27"/>
  <c r="BA514" i="27"/>
  <c r="BA524" i="27" s="1"/>
  <c r="AZ514" i="27"/>
  <c r="AZ524" i="27" s="1"/>
  <c r="AY514" i="27"/>
  <c r="AY524" i="27" s="1"/>
  <c r="AX514" i="27"/>
  <c r="AX524" i="27" s="1"/>
  <c r="AW514" i="27"/>
  <c r="AW524" i="27" s="1"/>
  <c r="AV514" i="27"/>
  <c r="AV524" i="27" s="1"/>
  <c r="AU514" i="27"/>
  <c r="AU524" i="27" s="1"/>
  <c r="AT514" i="27"/>
  <c r="AT524" i="27" s="1"/>
  <c r="AS514" i="27"/>
  <c r="AS524" i="27" s="1"/>
  <c r="AR514" i="27"/>
  <c r="AR524" i="27" s="1"/>
  <c r="AQ514" i="27"/>
  <c r="AQ524" i="27" s="1"/>
  <c r="AP514" i="27"/>
  <c r="AP524" i="27" s="1"/>
  <c r="AO514" i="27"/>
  <c r="AO524" i="27" s="1"/>
  <c r="AN514" i="27"/>
  <c r="AN524" i="27" s="1"/>
  <c r="AM514" i="27"/>
  <c r="AM524" i="27" s="1"/>
  <c r="AL514" i="27"/>
  <c r="AL524" i="27" s="1"/>
  <c r="AK514" i="27"/>
  <c r="AK524" i="27" s="1"/>
  <c r="AJ514" i="27"/>
  <c r="AJ524" i="27" s="1"/>
  <c r="AI514" i="27"/>
  <c r="AI524" i="27" s="1"/>
  <c r="AH514" i="27"/>
  <c r="AH524" i="27" s="1"/>
  <c r="AG514" i="27"/>
  <c r="AG524" i="27" s="1"/>
  <c r="AF514" i="27"/>
  <c r="AF524" i="27" s="1"/>
  <c r="AE514" i="27"/>
  <c r="AE524" i="27" s="1"/>
  <c r="AD514" i="27"/>
  <c r="AD524" i="27" s="1"/>
  <c r="AC514" i="27"/>
  <c r="AC524" i="27" s="1"/>
  <c r="AB514" i="27"/>
  <c r="AB524" i="27" s="1"/>
  <c r="AA514" i="27"/>
  <c r="AA524" i="27" s="1"/>
  <c r="Z514" i="27"/>
  <c r="Z524" i="27" s="1"/>
  <c r="Y514" i="27"/>
  <c r="Y524" i="27" s="1"/>
  <c r="X514" i="27"/>
  <c r="X524" i="27" s="1"/>
  <c r="W514" i="27"/>
  <c r="W524" i="27" s="1"/>
  <c r="V514" i="27"/>
  <c r="V524" i="27" s="1"/>
  <c r="U514" i="27"/>
  <c r="U524" i="27" s="1"/>
  <c r="T514" i="27"/>
  <c r="T524" i="27" s="1"/>
  <c r="S514" i="27"/>
  <c r="S524" i="27" s="1"/>
  <c r="R514" i="27"/>
  <c r="R524" i="27" s="1"/>
  <c r="Q514" i="27"/>
  <c r="Q524" i="27" s="1"/>
  <c r="P514" i="27"/>
  <c r="P524" i="27" s="1"/>
  <c r="O514" i="27"/>
  <c r="O524" i="27" s="1"/>
  <c r="N514" i="27"/>
  <c r="N524" i="27" s="1"/>
  <c r="M514" i="27"/>
  <c r="M524" i="27" s="1"/>
  <c r="L514" i="27"/>
  <c r="L524" i="27" s="1"/>
  <c r="K514" i="27"/>
  <c r="K524" i="27" s="1"/>
  <c r="J514" i="27"/>
  <c r="J524" i="27" s="1"/>
  <c r="I514" i="27"/>
  <c r="I524" i="27" s="1"/>
  <c r="H514" i="27"/>
  <c r="H524" i="27" s="1"/>
  <c r="G514" i="27"/>
  <c r="G524" i="27" s="1"/>
  <c r="F514" i="27"/>
  <c r="F524" i="27" s="1"/>
  <c r="E514" i="27"/>
  <c r="E524" i="27" s="1"/>
  <c r="D514" i="27"/>
  <c r="D524" i="27" s="1"/>
  <c r="C514" i="27"/>
  <c r="A514" i="27"/>
  <c r="EE513" i="27"/>
  <c r="EE525" i="27" s="1"/>
  <c r="ED513" i="27"/>
  <c r="ED525" i="27" s="1"/>
  <c r="EC513" i="27"/>
  <c r="EC525" i="27" s="1"/>
  <c r="EB513" i="27"/>
  <c r="EB525" i="27" s="1"/>
  <c r="EA513" i="27"/>
  <c r="EA525" i="27" s="1"/>
  <c r="DZ513" i="27"/>
  <c r="DZ525" i="27" s="1"/>
  <c r="DY513" i="27"/>
  <c r="DY525" i="27" s="1"/>
  <c r="DX513" i="27"/>
  <c r="DX525" i="27" s="1"/>
  <c r="DW513" i="27"/>
  <c r="DW525" i="27" s="1"/>
  <c r="DV513" i="27"/>
  <c r="DV525" i="27" s="1"/>
  <c r="DU513" i="27"/>
  <c r="DU525" i="27" s="1"/>
  <c r="DT513" i="27"/>
  <c r="DT525" i="27" s="1"/>
  <c r="DS513" i="27"/>
  <c r="DS525" i="27" s="1"/>
  <c r="DR513" i="27"/>
  <c r="DR525" i="27" s="1"/>
  <c r="DQ513" i="27"/>
  <c r="DQ525" i="27" s="1"/>
  <c r="DP513" i="27"/>
  <c r="DP525" i="27" s="1"/>
  <c r="DO513" i="27"/>
  <c r="DO525" i="27" s="1"/>
  <c r="DN513" i="27"/>
  <c r="DN525" i="27" s="1"/>
  <c r="DM513" i="27"/>
  <c r="DM525" i="27" s="1"/>
  <c r="DL513" i="27"/>
  <c r="DL525" i="27" s="1"/>
  <c r="DK513" i="27"/>
  <c r="DK525" i="27" s="1"/>
  <c r="DJ513" i="27"/>
  <c r="DJ525" i="27" s="1"/>
  <c r="DI513" i="27"/>
  <c r="DI525" i="27" s="1"/>
  <c r="DH513" i="27"/>
  <c r="DH525" i="27" s="1"/>
  <c r="DG513" i="27"/>
  <c r="DG525" i="27" s="1"/>
  <c r="DF513" i="27"/>
  <c r="DF525" i="27" s="1"/>
  <c r="DE513" i="27"/>
  <c r="DE525" i="27" s="1"/>
  <c r="DD513" i="27"/>
  <c r="DD525" i="27" s="1"/>
  <c r="DC513" i="27"/>
  <c r="DC525" i="27" s="1"/>
  <c r="DB513" i="27"/>
  <c r="DB525" i="27" s="1"/>
  <c r="DA513" i="27"/>
  <c r="DA525" i="27" s="1"/>
  <c r="CZ513" i="27"/>
  <c r="CZ525" i="27" s="1"/>
  <c r="CY513" i="27"/>
  <c r="CY525" i="27" s="1"/>
  <c r="CX513" i="27"/>
  <c r="CX525" i="27" s="1"/>
  <c r="CW513" i="27"/>
  <c r="CW525" i="27" s="1"/>
  <c r="CV513" i="27"/>
  <c r="CV525" i="27" s="1"/>
  <c r="CU513" i="27"/>
  <c r="CU525" i="27" s="1"/>
  <c r="CT513" i="27"/>
  <c r="CT525" i="27" s="1"/>
  <c r="CS513" i="27"/>
  <c r="CS525" i="27" s="1"/>
  <c r="CR513" i="27"/>
  <c r="CR525" i="27" s="1"/>
  <c r="CQ513" i="27"/>
  <c r="CQ525" i="27" s="1"/>
  <c r="CP513" i="27"/>
  <c r="CP525" i="27" s="1"/>
  <c r="CO513" i="27"/>
  <c r="CO525" i="27" s="1"/>
  <c r="CN513" i="27"/>
  <c r="CN525" i="27" s="1"/>
  <c r="CM513" i="27"/>
  <c r="CM525" i="27" s="1"/>
  <c r="CL513" i="27"/>
  <c r="CL525" i="27" s="1"/>
  <c r="CK513" i="27"/>
  <c r="CK525" i="27" s="1"/>
  <c r="CJ513" i="27"/>
  <c r="CJ525" i="27" s="1"/>
  <c r="CI513" i="27"/>
  <c r="CI525" i="27" s="1"/>
  <c r="CH513" i="27"/>
  <c r="CH525" i="27" s="1"/>
  <c r="CG513" i="27"/>
  <c r="CG525" i="27" s="1"/>
  <c r="CF513" i="27"/>
  <c r="CF525" i="27" s="1"/>
  <c r="CE513" i="27"/>
  <c r="CE525" i="27" s="1"/>
  <c r="CD513" i="27"/>
  <c r="CD525" i="27" s="1"/>
  <c r="CC513" i="27"/>
  <c r="CC525" i="27" s="1"/>
  <c r="CB513" i="27"/>
  <c r="CB525" i="27" s="1"/>
  <c r="CA513" i="27"/>
  <c r="CA525" i="27" s="1"/>
  <c r="BZ513" i="27"/>
  <c r="BZ525" i="27" s="1"/>
  <c r="BY513" i="27"/>
  <c r="BY525" i="27" s="1"/>
  <c r="BX513" i="27"/>
  <c r="BX525" i="27" s="1"/>
  <c r="BW513" i="27"/>
  <c r="BW525" i="27" s="1"/>
  <c r="BV513" i="27"/>
  <c r="BV525" i="27" s="1"/>
  <c r="BU513" i="27"/>
  <c r="BU525" i="27" s="1"/>
  <c r="BT513" i="27"/>
  <c r="BT525" i="27" s="1"/>
  <c r="BS513" i="27"/>
  <c r="BS525" i="27" s="1"/>
  <c r="BR513" i="27"/>
  <c r="BR525" i="27" s="1"/>
  <c r="BQ513" i="27"/>
  <c r="BQ525" i="27" s="1"/>
  <c r="BP513" i="27"/>
  <c r="BP525" i="27" s="1"/>
  <c r="BO513" i="27"/>
  <c r="BO525" i="27" s="1"/>
  <c r="BN513" i="27"/>
  <c r="BN525" i="27" s="1"/>
  <c r="BM513" i="27"/>
  <c r="BM525" i="27" s="1"/>
  <c r="BL513" i="27"/>
  <c r="BL525" i="27" s="1"/>
  <c r="BK513" i="27"/>
  <c r="BK525" i="27" s="1"/>
  <c r="BJ513" i="27"/>
  <c r="BJ525" i="27" s="1"/>
  <c r="BI513" i="27"/>
  <c r="BI525" i="27" s="1"/>
  <c r="BH513" i="27"/>
  <c r="BH525" i="27" s="1"/>
  <c r="BG513" i="27"/>
  <c r="BG525" i="27" s="1"/>
  <c r="BF513" i="27"/>
  <c r="BF525" i="27" s="1"/>
  <c r="BE513" i="27"/>
  <c r="BE525" i="27" s="1"/>
  <c r="BD513" i="27"/>
  <c r="BD525" i="27" s="1"/>
  <c r="BC513" i="27"/>
  <c r="BC525" i="27" s="1"/>
  <c r="BB513" i="27"/>
  <c r="BB525" i="27" s="1"/>
  <c r="BA513" i="27"/>
  <c r="BA525" i="27" s="1"/>
  <c r="AZ513" i="27"/>
  <c r="AZ525" i="27" s="1"/>
  <c r="AY513" i="27"/>
  <c r="AY525" i="27" s="1"/>
  <c r="AX513" i="27"/>
  <c r="AX525" i="27" s="1"/>
  <c r="AW513" i="27"/>
  <c r="AW525" i="27" s="1"/>
  <c r="AV513" i="27"/>
  <c r="AV525" i="27" s="1"/>
  <c r="AU513" i="27"/>
  <c r="AU525" i="27" s="1"/>
  <c r="AT513" i="27"/>
  <c r="AT525" i="27" s="1"/>
  <c r="AS513" i="27"/>
  <c r="AS525" i="27" s="1"/>
  <c r="AR513" i="27"/>
  <c r="AR525" i="27" s="1"/>
  <c r="AQ513" i="27"/>
  <c r="AQ525" i="27" s="1"/>
  <c r="AP513" i="27"/>
  <c r="AP525" i="27" s="1"/>
  <c r="AO513" i="27"/>
  <c r="AO525" i="27" s="1"/>
  <c r="AN513" i="27"/>
  <c r="AN525" i="27" s="1"/>
  <c r="AM513" i="27"/>
  <c r="AM525" i="27" s="1"/>
  <c r="AL513" i="27"/>
  <c r="AL525" i="27" s="1"/>
  <c r="AK513" i="27"/>
  <c r="AK525" i="27" s="1"/>
  <c r="AJ513" i="27"/>
  <c r="AJ525" i="27" s="1"/>
  <c r="AI513" i="27"/>
  <c r="AI525" i="27" s="1"/>
  <c r="AH513" i="27"/>
  <c r="AH525" i="27" s="1"/>
  <c r="AG513" i="27"/>
  <c r="AG525" i="27" s="1"/>
  <c r="AF513" i="27"/>
  <c r="AF525" i="27" s="1"/>
  <c r="AE513" i="27"/>
  <c r="AE525" i="27" s="1"/>
  <c r="AD513" i="27"/>
  <c r="AD525" i="27" s="1"/>
  <c r="AC513" i="27"/>
  <c r="AC525" i="27" s="1"/>
  <c r="AB513" i="27"/>
  <c r="AB525" i="27" s="1"/>
  <c r="AA513" i="27"/>
  <c r="AA525" i="27" s="1"/>
  <c r="Z513" i="27"/>
  <c r="Z525" i="27" s="1"/>
  <c r="Y513" i="27"/>
  <c r="Y525" i="27" s="1"/>
  <c r="X513" i="27"/>
  <c r="X525" i="27" s="1"/>
  <c r="W513" i="27"/>
  <c r="W525" i="27" s="1"/>
  <c r="V513" i="27"/>
  <c r="V525" i="27" s="1"/>
  <c r="U513" i="27"/>
  <c r="U525" i="27" s="1"/>
  <c r="T513" i="27"/>
  <c r="T525" i="27" s="1"/>
  <c r="S513" i="27"/>
  <c r="S525" i="27" s="1"/>
  <c r="R513" i="27"/>
  <c r="R525" i="27" s="1"/>
  <c r="Q513" i="27"/>
  <c r="Q525" i="27" s="1"/>
  <c r="P513" i="27"/>
  <c r="P525" i="27" s="1"/>
  <c r="O513" i="27"/>
  <c r="O525" i="27" s="1"/>
  <c r="N513" i="27"/>
  <c r="N525" i="27" s="1"/>
  <c r="M513" i="27"/>
  <c r="M525" i="27" s="1"/>
  <c r="L513" i="27"/>
  <c r="L525" i="27" s="1"/>
  <c r="K513" i="27"/>
  <c r="K525" i="27" s="1"/>
  <c r="J513" i="27"/>
  <c r="J525" i="27" s="1"/>
  <c r="I513" i="27"/>
  <c r="I525" i="27" s="1"/>
  <c r="H513" i="27"/>
  <c r="H525" i="27" s="1"/>
  <c r="G513" i="27"/>
  <c r="G525" i="27" s="1"/>
  <c r="F513" i="27"/>
  <c r="F525" i="27" s="1"/>
  <c r="E513" i="27"/>
  <c r="E525" i="27" s="1"/>
  <c r="D513" i="27"/>
  <c r="D525" i="27" s="1"/>
  <c r="A513" i="27"/>
  <c r="C512" i="27"/>
  <c r="A512" i="27"/>
  <c r="C511" i="27"/>
  <c r="A511" i="27"/>
  <c r="C510" i="27"/>
  <c r="A510" i="27"/>
  <c r="C509" i="27"/>
  <c r="A509" i="27"/>
  <c r="C508" i="27"/>
  <c r="A508" i="27"/>
  <c r="C507" i="27"/>
  <c r="A507" i="27"/>
  <c r="C506" i="27"/>
  <c r="A506" i="27"/>
  <c r="C505" i="27"/>
  <c r="A505" i="27"/>
  <c r="C504" i="27"/>
  <c r="A504" i="27"/>
  <c r="C503" i="27"/>
  <c r="A503" i="27"/>
  <c r="C502" i="27"/>
  <c r="A502" i="27"/>
  <c r="C501" i="27"/>
  <c r="A501" i="27"/>
  <c r="A500" i="27"/>
  <c r="A499" i="27"/>
  <c r="A498" i="27"/>
  <c r="A497" i="27"/>
  <c r="A496" i="27"/>
  <c r="A495" i="27"/>
  <c r="A494" i="27"/>
  <c r="A493" i="27"/>
  <c r="EE492" i="27"/>
  <c r="ED492" i="27"/>
  <c r="EC492" i="27"/>
  <c r="EB492" i="27"/>
  <c r="EA492" i="27"/>
  <c r="DZ492" i="27"/>
  <c r="DY492" i="27"/>
  <c r="DX492" i="27"/>
  <c r="DW492" i="27"/>
  <c r="DV492" i="27"/>
  <c r="DU492" i="27"/>
  <c r="DT492" i="27"/>
  <c r="DS492" i="27"/>
  <c r="DR492" i="27"/>
  <c r="DQ492" i="27"/>
  <c r="DP492" i="27"/>
  <c r="DO492" i="27"/>
  <c r="DN492" i="27"/>
  <c r="DM492" i="27"/>
  <c r="DL492" i="27"/>
  <c r="DK492" i="27"/>
  <c r="DJ492" i="27"/>
  <c r="DI492" i="27"/>
  <c r="DH492" i="27"/>
  <c r="DG492" i="27"/>
  <c r="DF492" i="27"/>
  <c r="DE492" i="27"/>
  <c r="DD492" i="27"/>
  <c r="DC492" i="27"/>
  <c r="DB492" i="27"/>
  <c r="DA492" i="27"/>
  <c r="CZ492" i="27"/>
  <c r="CY492" i="27"/>
  <c r="CX492" i="27"/>
  <c r="CW492" i="27"/>
  <c r="CV492" i="27"/>
  <c r="CU492" i="27"/>
  <c r="CT492" i="27"/>
  <c r="CS492" i="27"/>
  <c r="CR492" i="27"/>
  <c r="CQ492" i="27"/>
  <c r="CP492" i="27"/>
  <c r="CO492" i="27"/>
  <c r="CN492" i="27"/>
  <c r="CM492" i="27"/>
  <c r="CL492" i="27"/>
  <c r="CK492" i="27"/>
  <c r="CJ492" i="27"/>
  <c r="CI492" i="27"/>
  <c r="CH492" i="27"/>
  <c r="CG492" i="27"/>
  <c r="CF492" i="27"/>
  <c r="CE492" i="27"/>
  <c r="CD492" i="27"/>
  <c r="CC492" i="27"/>
  <c r="CB492" i="27"/>
  <c r="CA492" i="27"/>
  <c r="BZ492" i="27"/>
  <c r="BY492" i="27"/>
  <c r="BX492" i="27"/>
  <c r="BW492" i="27"/>
  <c r="BV492" i="27"/>
  <c r="BU492" i="27"/>
  <c r="BT492" i="27"/>
  <c r="BS492" i="27"/>
  <c r="BR492" i="27"/>
  <c r="BQ492" i="27"/>
  <c r="BP492" i="27"/>
  <c r="BO492" i="27"/>
  <c r="BN492" i="27"/>
  <c r="BM492" i="27"/>
  <c r="BL492" i="27"/>
  <c r="BK492" i="27"/>
  <c r="BJ492" i="27"/>
  <c r="BI492" i="27"/>
  <c r="BH492" i="27"/>
  <c r="BG492" i="27"/>
  <c r="BF492" i="27"/>
  <c r="BE492" i="27"/>
  <c r="BD492" i="27"/>
  <c r="BC492" i="27"/>
  <c r="BB492" i="27"/>
  <c r="A492" i="27"/>
  <c r="EE491" i="27"/>
  <c r="ED491" i="27"/>
  <c r="EC491" i="27"/>
  <c r="EB491" i="27"/>
  <c r="EA491" i="27"/>
  <c r="DZ491" i="27"/>
  <c r="DY491" i="27"/>
  <c r="DX491" i="27"/>
  <c r="DW491" i="27"/>
  <c r="DV491" i="27"/>
  <c r="DU491" i="27"/>
  <c r="DT491" i="27"/>
  <c r="DS491" i="27"/>
  <c r="DR491" i="27"/>
  <c r="DQ491" i="27"/>
  <c r="DP491" i="27"/>
  <c r="DO491" i="27"/>
  <c r="DN491" i="27"/>
  <c r="DM491" i="27"/>
  <c r="DL491" i="27"/>
  <c r="DK491" i="27"/>
  <c r="DJ491" i="27"/>
  <c r="DI491" i="27"/>
  <c r="DH491" i="27"/>
  <c r="DG491" i="27"/>
  <c r="DF491" i="27"/>
  <c r="DE491" i="27"/>
  <c r="DD491" i="27"/>
  <c r="DC491" i="27"/>
  <c r="DB491" i="27"/>
  <c r="DA491" i="27"/>
  <c r="CZ491" i="27"/>
  <c r="CY491" i="27"/>
  <c r="CX491" i="27"/>
  <c r="CW491" i="27"/>
  <c r="CV491" i="27"/>
  <c r="CU491" i="27"/>
  <c r="CT491" i="27"/>
  <c r="CS491" i="27"/>
  <c r="CR491" i="27"/>
  <c r="CQ491" i="27"/>
  <c r="CP491" i="27"/>
  <c r="CO491" i="27"/>
  <c r="CN491" i="27"/>
  <c r="CM491" i="27"/>
  <c r="CL491" i="27"/>
  <c r="CK491" i="27"/>
  <c r="CJ491" i="27"/>
  <c r="CI491" i="27"/>
  <c r="CH491" i="27"/>
  <c r="CG491" i="27"/>
  <c r="CF491" i="27"/>
  <c r="CE491" i="27"/>
  <c r="CD491" i="27"/>
  <c r="CC491" i="27"/>
  <c r="CB491" i="27"/>
  <c r="CA491" i="27"/>
  <c r="BZ491" i="27"/>
  <c r="BY491" i="27"/>
  <c r="BX491" i="27"/>
  <c r="BW491" i="27"/>
  <c r="BV491" i="27"/>
  <c r="BU491" i="27"/>
  <c r="BT491" i="27"/>
  <c r="BS491" i="27"/>
  <c r="BR491" i="27"/>
  <c r="BQ491" i="27"/>
  <c r="BP491" i="27"/>
  <c r="BO491" i="27"/>
  <c r="BN491" i="27"/>
  <c r="BM491" i="27"/>
  <c r="BL491" i="27"/>
  <c r="BK491" i="27"/>
  <c r="BJ491" i="27"/>
  <c r="BI491" i="27"/>
  <c r="BH491" i="27"/>
  <c r="BG491" i="27"/>
  <c r="BF491" i="27"/>
  <c r="BE491" i="27"/>
  <c r="BD491" i="27"/>
  <c r="BC491" i="27"/>
  <c r="BB491" i="27"/>
  <c r="BA491" i="27"/>
  <c r="AZ491" i="27"/>
  <c r="AY491" i="27"/>
  <c r="AX491" i="27"/>
  <c r="AW491" i="27"/>
  <c r="AV491" i="27"/>
  <c r="AU491" i="27"/>
  <c r="AT491" i="27"/>
  <c r="AS491" i="27"/>
  <c r="AR491" i="27"/>
  <c r="AQ491" i="27"/>
  <c r="AP491" i="27"/>
  <c r="AO491" i="27"/>
  <c r="AN491" i="27"/>
  <c r="AM491" i="27"/>
  <c r="AL491" i="27"/>
  <c r="AK491" i="27"/>
  <c r="AJ491" i="27"/>
  <c r="AI491" i="27"/>
  <c r="AH491" i="27"/>
  <c r="AG491" i="27"/>
  <c r="AF491" i="27"/>
  <c r="AE491" i="27"/>
  <c r="AD491" i="27"/>
  <c r="AC491" i="27"/>
  <c r="AB491" i="27"/>
  <c r="AA491" i="27"/>
  <c r="Z491" i="27"/>
  <c r="Y491" i="27"/>
  <c r="X491" i="27"/>
  <c r="W491" i="27"/>
  <c r="V491" i="27"/>
  <c r="U491" i="27"/>
  <c r="T491" i="27"/>
  <c r="S491" i="27"/>
  <c r="R491" i="27"/>
  <c r="Q491" i="27"/>
  <c r="P491" i="27"/>
  <c r="O491" i="27"/>
  <c r="N491" i="27"/>
  <c r="M491" i="27"/>
  <c r="L491" i="27"/>
  <c r="K491" i="27"/>
  <c r="J491" i="27"/>
  <c r="I491" i="27"/>
  <c r="H491" i="27"/>
  <c r="G491" i="27"/>
  <c r="F491" i="27"/>
  <c r="E491" i="27"/>
  <c r="D491" i="27"/>
  <c r="C491" i="27"/>
  <c r="A491" i="27"/>
  <c r="EE490" i="27"/>
  <c r="ED490" i="27"/>
  <c r="EC490" i="27"/>
  <c r="EB490" i="27"/>
  <c r="EA490" i="27"/>
  <c r="DZ490" i="27"/>
  <c r="DY490" i="27"/>
  <c r="DX490" i="27"/>
  <c r="DW490" i="27"/>
  <c r="DV490" i="27"/>
  <c r="DU490" i="27"/>
  <c r="DT490" i="27"/>
  <c r="DS490" i="27"/>
  <c r="DR490" i="27"/>
  <c r="DQ490" i="27"/>
  <c r="DP490" i="27"/>
  <c r="DO490" i="27"/>
  <c r="DN490" i="27"/>
  <c r="DM490" i="27"/>
  <c r="DL490" i="27"/>
  <c r="DK490" i="27"/>
  <c r="DJ490" i="27"/>
  <c r="DI490" i="27"/>
  <c r="DH490" i="27"/>
  <c r="DG490" i="27"/>
  <c r="DF490" i="27"/>
  <c r="DE490" i="27"/>
  <c r="DD490" i="27"/>
  <c r="DC490" i="27"/>
  <c r="DB490" i="27"/>
  <c r="DA490" i="27"/>
  <c r="CZ490" i="27"/>
  <c r="CY490" i="27"/>
  <c r="CX490" i="27"/>
  <c r="CW490" i="27"/>
  <c r="CV490" i="27"/>
  <c r="CU490" i="27"/>
  <c r="CT490" i="27"/>
  <c r="CS490" i="27"/>
  <c r="CR490" i="27"/>
  <c r="CQ490" i="27"/>
  <c r="CP490" i="27"/>
  <c r="CO490" i="27"/>
  <c r="CN490" i="27"/>
  <c r="CM490" i="27"/>
  <c r="CL490" i="27"/>
  <c r="CK490" i="27"/>
  <c r="CJ490" i="27"/>
  <c r="CI490" i="27"/>
  <c r="CH490" i="27"/>
  <c r="CG490" i="27"/>
  <c r="CF490" i="27"/>
  <c r="CE490" i="27"/>
  <c r="CD490" i="27"/>
  <c r="CC490" i="27"/>
  <c r="CB490" i="27"/>
  <c r="CA490" i="27"/>
  <c r="BZ490" i="27"/>
  <c r="BY490" i="27"/>
  <c r="BX490" i="27"/>
  <c r="BW490" i="27"/>
  <c r="BV490" i="27"/>
  <c r="BU490" i="27"/>
  <c r="BT490" i="27"/>
  <c r="BS490" i="27"/>
  <c r="BR490" i="27"/>
  <c r="BQ490" i="27"/>
  <c r="BP490" i="27"/>
  <c r="BO490" i="27"/>
  <c r="BN490" i="27"/>
  <c r="BM490" i="27"/>
  <c r="BL490" i="27"/>
  <c r="BK490" i="27"/>
  <c r="BJ490" i="27"/>
  <c r="BI490" i="27"/>
  <c r="BH490" i="27"/>
  <c r="BG490" i="27"/>
  <c r="BF490" i="27"/>
  <c r="BE490" i="27"/>
  <c r="BD490" i="27"/>
  <c r="BC490" i="27"/>
  <c r="BB490" i="27"/>
  <c r="BA490" i="27"/>
  <c r="AZ490" i="27"/>
  <c r="AY490" i="27"/>
  <c r="AX490" i="27"/>
  <c r="AW490" i="27"/>
  <c r="AV490" i="27"/>
  <c r="AU490" i="27"/>
  <c r="AT490" i="27"/>
  <c r="AS490" i="27"/>
  <c r="AR490" i="27"/>
  <c r="AQ490" i="27"/>
  <c r="AP490" i="27"/>
  <c r="AO490" i="27"/>
  <c r="AN490" i="27"/>
  <c r="AM490" i="27"/>
  <c r="AL490" i="27"/>
  <c r="AK490" i="27"/>
  <c r="AJ490" i="27"/>
  <c r="AI490" i="27"/>
  <c r="AH490" i="27"/>
  <c r="AG490" i="27"/>
  <c r="AF490" i="27"/>
  <c r="AE490" i="27"/>
  <c r="AD490" i="27"/>
  <c r="AC490" i="27"/>
  <c r="AB490" i="27"/>
  <c r="AA490" i="27"/>
  <c r="Z490" i="27"/>
  <c r="Y490" i="27"/>
  <c r="X490" i="27"/>
  <c r="W490" i="27"/>
  <c r="V490" i="27"/>
  <c r="U490" i="27"/>
  <c r="T490" i="27"/>
  <c r="S490" i="27"/>
  <c r="R490" i="27"/>
  <c r="Q490" i="27"/>
  <c r="P490" i="27"/>
  <c r="O490" i="27"/>
  <c r="N490" i="27"/>
  <c r="M490" i="27"/>
  <c r="L490" i="27"/>
  <c r="K490" i="27"/>
  <c r="J490" i="27"/>
  <c r="I490" i="27"/>
  <c r="H490" i="27"/>
  <c r="G490" i="27"/>
  <c r="F490" i="27"/>
  <c r="E490" i="27"/>
  <c r="D490" i="27"/>
  <c r="C490" i="27" s="1"/>
  <c r="A490" i="27"/>
  <c r="EE489" i="27"/>
  <c r="ED489" i="27"/>
  <c r="EC489" i="27"/>
  <c r="EB489" i="27"/>
  <c r="EA489" i="27"/>
  <c r="DZ489" i="27"/>
  <c r="DY489" i="27"/>
  <c r="DX489" i="27"/>
  <c r="DW489" i="27"/>
  <c r="DV489" i="27"/>
  <c r="DU489" i="27"/>
  <c r="DT489" i="27"/>
  <c r="DS489" i="27"/>
  <c r="DR489" i="27"/>
  <c r="DQ489" i="27"/>
  <c r="DP489" i="27"/>
  <c r="DO489" i="27"/>
  <c r="DN489" i="27"/>
  <c r="DM489" i="27"/>
  <c r="DL489" i="27"/>
  <c r="DK489" i="27"/>
  <c r="DJ489" i="27"/>
  <c r="DI489" i="27"/>
  <c r="DH489" i="27"/>
  <c r="DG489" i="27"/>
  <c r="DF489" i="27"/>
  <c r="DE489" i="27"/>
  <c r="DD489" i="27"/>
  <c r="DC489" i="27"/>
  <c r="DB489" i="27"/>
  <c r="DA489" i="27"/>
  <c r="CZ489" i="27"/>
  <c r="CY489" i="27"/>
  <c r="CX489" i="27"/>
  <c r="CW489" i="27"/>
  <c r="CV489" i="27"/>
  <c r="CU489" i="27"/>
  <c r="CT489" i="27"/>
  <c r="CS489" i="27"/>
  <c r="CR489" i="27"/>
  <c r="CQ489" i="27"/>
  <c r="CP489" i="27"/>
  <c r="CO489" i="27"/>
  <c r="CN489" i="27"/>
  <c r="CM489" i="27"/>
  <c r="CL489" i="27"/>
  <c r="CK489" i="27"/>
  <c r="CJ489" i="27"/>
  <c r="CI489" i="27"/>
  <c r="CH489" i="27"/>
  <c r="CG489" i="27"/>
  <c r="CF489" i="27"/>
  <c r="CE489" i="27"/>
  <c r="CD489" i="27"/>
  <c r="CC489" i="27"/>
  <c r="CB489" i="27"/>
  <c r="CA489" i="27"/>
  <c r="BZ489" i="27"/>
  <c r="BY489" i="27"/>
  <c r="BX489" i="27"/>
  <c r="BW489" i="27"/>
  <c r="BV489" i="27"/>
  <c r="BU489" i="27"/>
  <c r="BT489" i="27"/>
  <c r="BS489" i="27"/>
  <c r="BR489" i="27"/>
  <c r="BQ489" i="27"/>
  <c r="BP489" i="27"/>
  <c r="BO489" i="27"/>
  <c r="BN489" i="27"/>
  <c r="BM489" i="27"/>
  <c r="BL489" i="27"/>
  <c r="BK489" i="27"/>
  <c r="BJ489" i="27"/>
  <c r="BI489" i="27"/>
  <c r="BH489" i="27"/>
  <c r="BG489" i="27"/>
  <c r="BF489" i="27"/>
  <c r="BE489" i="27"/>
  <c r="BD489" i="27"/>
  <c r="BC489" i="27"/>
  <c r="BB489" i="27"/>
  <c r="BA489" i="27"/>
  <c r="AZ489" i="27"/>
  <c r="AY489" i="27"/>
  <c r="AX489" i="27"/>
  <c r="AW489" i="27"/>
  <c r="AV489" i="27"/>
  <c r="AU489" i="27"/>
  <c r="AT489" i="27"/>
  <c r="AS489" i="27"/>
  <c r="AR489" i="27"/>
  <c r="AQ489" i="27"/>
  <c r="AP489" i="27"/>
  <c r="AO489" i="27"/>
  <c r="AN489" i="27"/>
  <c r="AM489" i="27"/>
  <c r="AL489" i="27"/>
  <c r="AK489" i="27"/>
  <c r="AJ489" i="27"/>
  <c r="AI489" i="27"/>
  <c r="AH489" i="27"/>
  <c r="AG489" i="27"/>
  <c r="AF489" i="27"/>
  <c r="AE489" i="27"/>
  <c r="AD489" i="27"/>
  <c r="AC489" i="27"/>
  <c r="AB489" i="27"/>
  <c r="AA489" i="27"/>
  <c r="Z489" i="27"/>
  <c r="Y489" i="27"/>
  <c r="X489" i="27"/>
  <c r="W489" i="27"/>
  <c r="V489" i="27"/>
  <c r="U489" i="27"/>
  <c r="T489" i="27"/>
  <c r="S489" i="27"/>
  <c r="R489" i="27"/>
  <c r="Q489" i="27"/>
  <c r="P489" i="27"/>
  <c r="O489" i="27"/>
  <c r="N489" i="27"/>
  <c r="M489" i="27"/>
  <c r="L489" i="27"/>
  <c r="K489" i="27"/>
  <c r="J489" i="27"/>
  <c r="I489" i="27"/>
  <c r="H489" i="27"/>
  <c r="G489" i="27"/>
  <c r="F489" i="27"/>
  <c r="E489" i="27"/>
  <c r="D489" i="27"/>
  <c r="C489" i="27"/>
  <c r="A489" i="27"/>
  <c r="EE488" i="27"/>
  <c r="ED488" i="27"/>
  <c r="EC488" i="27"/>
  <c r="EB488" i="27"/>
  <c r="EA488" i="27"/>
  <c r="DZ488" i="27"/>
  <c r="DY488" i="27"/>
  <c r="DX488" i="27"/>
  <c r="DW488" i="27"/>
  <c r="DV488" i="27"/>
  <c r="DU488" i="27"/>
  <c r="DT488" i="27"/>
  <c r="DS488" i="27"/>
  <c r="DR488" i="27"/>
  <c r="DQ488" i="27"/>
  <c r="DP488" i="27"/>
  <c r="DO488" i="27"/>
  <c r="DN488" i="27"/>
  <c r="DM488" i="27"/>
  <c r="DL488" i="27"/>
  <c r="DK488" i="27"/>
  <c r="DJ488" i="27"/>
  <c r="DI488" i="27"/>
  <c r="DH488" i="27"/>
  <c r="DG488" i="27"/>
  <c r="DF488" i="27"/>
  <c r="DE488" i="27"/>
  <c r="DD488" i="27"/>
  <c r="DC488" i="27"/>
  <c r="DB488" i="27"/>
  <c r="DA488" i="27"/>
  <c r="CZ488" i="27"/>
  <c r="CY488" i="27"/>
  <c r="CX488" i="27"/>
  <c r="CW488" i="27"/>
  <c r="CV488" i="27"/>
  <c r="CU488" i="27"/>
  <c r="CT488" i="27"/>
  <c r="CS488" i="27"/>
  <c r="CR488" i="27"/>
  <c r="CQ488" i="27"/>
  <c r="CP488" i="27"/>
  <c r="CO488" i="27"/>
  <c r="CN488" i="27"/>
  <c r="CM488" i="27"/>
  <c r="CL488" i="27"/>
  <c r="CK488" i="27"/>
  <c r="CJ488" i="27"/>
  <c r="CI488" i="27"/>
  <c r="CH488" i="27"/>
  <c r="CG488" i="27"/>
  <c r="CF488" i="27"/>
  <c r="CE488" i="27"/>
  <c r="CD488" i="27"/>
  <c r="CC488" i="27"/>
  <c r="CB488" i="27"/>
  <c r="CA488" i="27"/>
  <c r="BZ488" i="27"/>
  <c r="BY488" i="27"/>
  <c r="BX488" i="27"/>
  <c r="BW488" i="27"/>
  <c r="BV488" i="27"/>
  <c r="BU488" i="27"/>
  <c r="BT488" i="27"/>
  <c r="BS488" i="27"/>
  <c r="BR488" i="27"/>
  <c r="BQ488" i="27"/>
  <c r="BP488" i="27"/>
  <c r="BO488" i="27"/>
  <c r="BN488" i="27"/>
  <c r="BM488" i="27"/>
  <c r="BL488" i="27"/>
  <c r="BK488" i="27"/>
  <c r="BJ488" i="27"/>
  <c r="BI488" i="27"/>
  <c r="BH488" i="27"/>
  <c r="BG488" i="27"/>
  <c r="BF488" i="27"/>
  <c r="BE488" i="27"/>
  <c r="BD488" i="27"/>
  <c r="BC488" i="27"/>
  <c r="BB488" i="27"/>
  <c r="BA488" i="27"/>
  <c r="AZ488" i="27"/>
  <c r="AY488" i="27"/>
  <c r="AX488" i="27"/>
  <c r="AW488" i="27"/>
  <c r="AV488" i="27"/>
  <c r="AU488" i="27"/>
  <c r="AT488" i="27"/>
  <c r="AS488" i="27"/>
  <c r="AR488" i="27"/>
  <c r="AQ488" i="27"/>
  <c r="AP488" i="27"/>
  <c r="AO488" i="27"/>
  <c r="AN488" i="27"/>
  <c r="AM488" i="27"/>
  <c r="AL488" i="27"/>
  <c r="AK488" i="27"/>
  <c r="AJ488" i="27"/>
  <c r="AI488" i="27"/>
  <c r="AH488" i="27"/>
  <c r="AG488" i="27"/>
  <c r="AF488" i="27"/>
  <c r="AE488" i="27"/>
  <c r="AD488" i="27"/>
  <c r="AC488" i="27"/>
  <c r="AB488" i="27"/>
  <c r="AA488" i="27"/>
  <c r="Z488" i="27"/>
  <c r="Y488" i="27"/>
  <c r="X488" i="27"/>
  <c r="W488" i="27"/>
  <c r="V488" i="27"/>
  <c r="U488" i="27"/>
  <c r="T488" i="27"/>
  <c r="S488" i="27"/>
  <c r="R488" i="27"/>
  <c r="Q488" i="27"/>
  <c r="P488" i="27"/>
  <c r="O488" i="27"/>
  <c r="N488" i="27"/>
  <c r="M488" i="27"/>
  <c r="L488" i="27"/>
  <c r="K488" i="27"/>
  <c r="J488" i="27"/>
  <c r="I488" i="27"/>
  <c r="H488" i="27"/>
  <c r="G488" i="27"/>
  <c r="F488" i="27"/>
  <c r="E488" i="27"/>
  <c r="D488" i="27"/>
  <c r="C488" i="27" s="1"/>
  <c r="A488" i="27"/>
  <c r="EE487" i="27"/>
  <c r="ED487" i="27"/>
  <c r="EC487" i="27"/>
  <c r="EB487" i="27"/>
  <c r="EA487" i="27"/>
  <c r="DZ487" i="27"/>
  <c r="DY487" i="27"/>
  <c r="DX487" i="27"/>
  <c r="DW487" i="27"/>
  <c r="DV487" i="27"/>
  <c r="DU487" i="27"/>
  <c r="DT487" i="27"/>
  <c r="DS487" i="27"/>
  <c r="DR487" i="27"/>
  <c r="DQ487" i="27"/>
  <c r="DP487" i="27"/>
  <c r="DO487" i="27"/>
  <c r="DN487" i="27"/>
  <c r="DM487" i="27"/>
  <c r="DL487" i="27"/>
  <c r="DK487" i="27"/>
  <c r="DJ487" i="27"/>
  <c r="DI487" i="27"/>
  <c r="DH487" i="27"/>
  <c r="DG487" i="27"/>
  <c r="DF487" i="27"/>
  <c r="DE487" i="27"/>
  <c r="DD487" i="27"/>
  <c r="DC487" i="27"/>
  <c r="DB487" i="27"/>
  <c r="DA487" i="27"/>
  <c r="CZ487" i="27"/>
  <c r="CY487" i="27"/>
  <c r="CX487" i="27"/>
  <c r="CW487" i="27"/>
  <c r="CV487" i="27"/>
  <c r="CU487" i="27"/>
  <c r="CT487" i="27"/>
  <c r="CS487" i="27"/>
  <c r="CR487" i="27"/>
  <c r="CQ487" i="27"/>
  <c r="CP487" i="27"/>
  <c r="CO487" i="27"/>
  <c r="CN487" i="27"/>
  <c r="CM487" i="27"/>
  <c r="CL487" i="27"/>
  <c r="CK487" i="27"/>
  <c r="CJ487" i="27"/>
  <c r="CI487" i="27"/>
  <c r="CH487" i="27"/>
  <c r="CG487" i="27"/>
  <c r="CF487" i="27"/>
  <c r="CE487" i="27"/>
  <c r="CD487" i="27"/>
  <c r="CC487" i="27"/>
  <c r="CB487" i="27"/>
  <c r="CA487" i="27"/>
  <c r="BZ487" i="27"/>
  <c r="BY487" i="27"/>
  <c r="BX487" i="27"/>
  <c r="BW487" i="27"/>
  <c r="BV487" i="27"/>
  <c r="BU487" i="27"/>
  <c r="BT487" i="27"/>
  <c r="BS487" i="27"/>
  <c r="BR487" i="27"/>
  <c r="BQ487" i="27"/>
  <c r="BP487" i="27"/>
  <c r="BO487" i="27"/>
  <c r="BN487" i="27"/>
  <c r="BM487" i="27"/>
  <c r="BL487" i="27"/>
  <c r="BK487" i="27"/>
  <c r="BJ487" i="27"/>
  <c r="BI487" i="27"/>
  <c r="BH487" i="27"/>
  <c r="BG487" i="27"/>
  <c r="BF487" i="27"/>
  <c r="BE487" i="27"/>
  <c r="BD487" i="27"/>
  <c r="BC487" i="27"/>
  <c r="BB487" i="27"/>
  <c r="BA487" i="27"/>
  <c r="AZ487" i="27"/>
  <c r="AY487" i="27"/>
  <c r="AX487" i="27"/>
  <c r="AW487" i="27"/>
  <c r="AV487" i="27"/>
  <c r="AU487" i="27"/>
  <c r="AT487" i="27"/>
  <c r="AS487" i="27"/>
  <c r="AR487" i="27"/>
  <c r="AQ487" i="27"/>
  <c r="AP487" i="27"/>
  <c r="AO487" i="27"/>
  <c r="AN487" i="27"/>
  <c r="AM487" i="27"/>
  <c r="AL487" i="27"/>
  <c r="AK487" i="27"/>
  <c r="AJ487" i="27"/>
  <c r="AI487" i="27"/>
  <c r="AH487" i="27"/>
  <c r="AG487" i="27"/>
  <c r="AF487" i="27"/>
  <c r="AE487" i="27"/>
  <c r="AD487" i="27"/>
  <c r="AC487" i="27"/>
  <c r="AB487" i="27"/>
  <c r="AA487" i="27"/>
  <c r="Z487" i="27"/>
  <c r="Y487" i="27"/>
  <c r="X487" i="27"/>
  <c r="W487" i="27"/>
  <c r="V487" i="27"/>
  <c r="U487" i="27"/>
  <c r="T487" i="27"/>
  <c r="S487" i="27"/>
  <c r="R487" i="27"/>
  <c r="Q487" i="27"/>
  <c r="P487" i="27"/>
  <c r="O487" i="27"/>
  <c r="N487" i="27"/>
  <c r="M487" i="27"/>
  <c r="L487" i="27"/>
  <c r="K487" i="27"/>
  <c r="J487" i="27"/>
  <c r="I487" i="27"/>
  <c r="H487" i="27"/>
  <c r="G487" i="27"/>
  <c r="F487" i="27"/>
  <c r="E487" i="27"/>
  <c r="D487" i="27"/>
  <c r="C487" i="27"/>
  <c r="A487" i="27"/>
  <c r="EE486" i="27"/>
  <c r="ED486" i="27"/>
  <c r="EC486" i="27"/>
  <c r="EB486" i="27"/>
  <c r="EA486" i="27"/>
  <c r="DZ486" i="27"/>
  <c r="DY486" i="27"/>
  <c r="DX486" i="27"/>
  <c r="DW486" i="27"/>
  <c r="DV486" i="27"/>
  <c r="DU486" i="27"/>
  <c r="DT486" i="27"/>
  <c r="DS486" i="27"/>
  <c r="DR486" i="27"/>
  <c r="DQ486" i="27"/>
  <c r="DP486" i="27"/>
  <c r="DO486" i="27"/>
  <c r="DN486" i="27"/>
  <c r="DM486" i="27"/>
  <c r="DL486" i="27"/>
  <c r="DK486" i="27"/>
  <c r="DJ486" i="27"/>
  <c r="DI486" i="27"/>
  <c r="DH486" i="27"/>
  <c r="DG486" i="27"/>
  <c r="DF486" i="27"/>
  <c r="DE486" i="27"/>
  <c r="DD486" i="27"/>
  <c r="DC486" i="27"/>
  <c r="DB486" i="27"/>
  <c r="DA486" i="27"/>
  <c r="CZ486" i="27"/>
  <c r="CY486" i="27"/>
  <c r="CX486" i="27"/>
  <c r="CW486" i="27"/>
  <c r="CV486" i="27"/>
  <c r="CU486" i="27"/>
  <c r="CT486" i="27"/>
  <c r="CS486" i="27"/>
  <c r="CR486" i="27"/>
  <c r="CQ486" i="27"/>
  <c r="CP486" i="27"/>
  <c r="CO486" i="27"/>
  <c r="CN486" i="27"/>
  <c r="CM486" i="27"/>
  <c r="CL486" i="27"/>
  <c r="CK486" i="27"/>
  <c r="CJ486" i="27"/>
  <c r="CI486" i="27"/>
  <c r="CH486" i="27"/>
  <c r="CG486" i="27"/>
  <c r="CF486" i="27"/>
  <c r="CE486" i="27"/>
  <c r="CD486" i="27"/>
  <c r="CC486" i="27"/>
  <c r="CB486" i="27"/>
  <c r="CA486" i="27"/>
  <c r="BZ486" i="27"/>
  <c r="BY486" i="27"/>
  <c r="BX486" i="27"/>
  <c r="BW486" i="27"/>
  <c r="BV486" i="27"/>
  <c r="BU486" i="27"/>
  <c r="BT486" i="27"/>
  <c r="BS486" i="27"/>
  <c r="BR486" i="27"/>
  <c r="BQ486" i="27"/>
  <c r="BP486" i="27"/>
  <c r="BO486" i="27"/>
  <c r="BN486" i="27"/>
  <c r="BM486" i="27"/>
  <c r="BL486" i="27"/>
  <c r="BK486" i="27"/>
  <c r="BJ486" i="27"/>
  <c r="BI486" i="27"/>
  <c r="BH486" i="27"/>
  <c r="BG486" i="27"/>
  <c r="BF486" i="27"/>
  <c r="BE486" i="27"/>
  <c r="BD486" i="27"/>
  <c r="BC486" i="27"/>
  <c r="BB486" i="27"/>
  <c r="BA486" i="27"/>
  <c r="AZ486" i="27"/>
  <c r="AY486" i="27"/>
  <c r="AX486" i="27"/>
  <c r="AW486" i="27"/>
  <c r="AV486" i="27"/>
  <c r="AU486" i="27"/>
  <c r="AT486" i="27"/>
  <c r="AS486" i="27"/>
  <c r="AR486" i="27"/>
  <c r="AQ486" i="27"/>
  <c r="AP486" i="27"/>
  <c r="AO486" i="27"/>
  <c r="AN486" i="27"/>
  <c r="AM486" i="27"/>
  <c r="AL486" i="27"/>
  <c r="AK486" i="27"/>
  <c r="AJ486" i="27"/>
  <c r="AI486" i="27"/>
  <c r="AH486" i="27"/>
  <c r="AG486" i="27"/>
  <c r="AF486" i="27"/>
  <c r="AE486" i="27"/>
  <c r="AD486" i="27"/>
  <c r="AC486" i="27"/>
  <c r="AB486" i="27"/>
  <c r="AA486" i="27"/>
  <c r="Z486" i="27"/>
  <c r="Y486" i="27"/>
  <c r="X486" i="27"/>
  <c r="W486" i="27"/>
  <c r="V486" i="27"/>
  <c r="U486" i="27"/>
  <c r="T486" i="27"/>
  <c r="S486" i="27"/>
  <c r="R486" i="27"/>
  <c r="Q486" i="27"/>
  <c r="P486" i="27"/>
  <c r="O486" i="27"/>
  <c r="N486" i="27"/>
  <c r="M486" i="27"/>
  <c r="L486" i="27"/>
  <c r="K486" i="27"/>
  <c r="J486" i="27"/>
  <c r="I486" i="27"/>
  <c r="H486" i="27"/>
  <c r="G486" i="27"/>
  <c r="F486" i="27"/>
  <c r="E486" i="27"/>
  <c r="D486" i="27"/>
  <c r="C486" i="27" s="1"/>
  <c r="A486" i="27"/>
  <c r="EE485" i="27"/>
  <c r="ED485" i="27"/>
  <c r="EC485" i="27"/>
  <c r="EB485" i="27"/>
  <c r="EA485" i="27"/>
  <c r="DZ485" i="27"/>
  <c r="DY485" i="27"/>
  <c r="DX485" i="27"/>
  <c r="DW485" i="27"/>
  <c r="DV485" i="27"/>
  <c r="DU485" i="27"/>
  <c r="DT485" i="27"/>
  <c r="DS485" i="27"/>
  <c r="DR485" i="27"/>
  <c r="DQ485" i="27"/>
  <c r="DP485" i="27"/>
  <c r="DO485" i="27"/>
  <c r="DN485" i="27"/>
  <c r="DM485" i="27"/>
  <c r="DL485" i="27"/>
  <c r="DK485" i="27"/>
  <c r="DJ485" i="27"/>
  <c r="DI485" i="27"/>
  <c r="DH485" i="27"/>
  <c r="DG485" i="27"/>
  <c r="DF485" i="27"/>
  <c r="DE485" i="27"/>
  <c r="DD485" i="27"/>
  <c r="DC485" i="27"/>
  <c r="DB485" i="27"/>
  <c r="DA485" i="27"/>
  <c r="CZ485" i="27"/>
  <c r="CY485" i="27"/>
  <c r="CX485" i="27"/>
  <c r="CW485" i="27"/>
  <c r="CV485" i="27"/>
  <c r="CU485" i="27"/>
  <c r="CT485" i="27"/>
  <c r="CS485" i="27"/>
  <c r="CR485" i="27"/>
  <c r="CQ485" i="27"/>
  <c r="CP485" i="27"/>
  <c r="CO485" i="27"/>
  <c r="CN485" i="27"/>
  <c r="CM485" i="27"/>
  <c r="CL485" i="27"/>
  <c r="CK485" i="27"/>
  <c r="CJ485" i="27"/>
  <c r="CI485" i="27"/>
  <c r="CH485" i="27"/>
  <c r="CG485" i="27"/>
  <c r="CF485" i="27"/>
  <c r="CE485" i="27"/>
  <c r="CD485" i="27"/>
  <c r="CC485" i="27"/>
  <c r="CB485" i="27"/>
  <c r="CA485" i="27"/>
  <c r="BZ485" i="27"/>
  <c r="BY485" i="27"/>
  <c r="BX485" i="27"/>
  <c r="BW485" i="27"/>
  <c r="BV485" i="27"/>
  <c r="BU485" i="27"/>
  <c r="BT485" i="27"/>
  <c r="BS485" i="27"/>
  <c r="BR485" i="27"/>
  <c r="BQ485" i="27"/>
  <c r="BP485" i="27"/>
  <c r="BO485" i="27"/>
  <c r="BN485" i="27"/>
  <c r="BM485" i="27"/>
  <c r="BL485" i="27"/>
  <c r="BK485" i="27"/>
  <c r="BJ485" i="27"/>
  <c r="BI485" i="27"/>
  <c r="BH485" i="27"/>
  <c r="BG485" i="27"/>
  <c r="BF485" i="27"/>
  <c r="BE485" i="27"/>
  <c r="BD485" i="27"/>
  <c r="BC485" i="27"/>
  <c r="BB485" i="27"/>
  <c r="BA485" i="27"/>
  <c r="AZ485" i="27"/>
  <c r="AY485" i="27"/>
  <c r="AX485" i="27"/>
  <c r="AW485" i="27"/>
  <c r="AV485" i="27"/>
  <c r="AU485" i="27"/>
  <c r="AT485" i="27"/>
  <c r="AS485" i="27"/>
  <c r="AR485" i="27"/>
  <c r="AQ485" i="27"/>
  <c r="AP485" i="27"/>
  <c r="AO485" i="27"/>
  <c r="AN485" i="27"/>
  <c r="AM485" i="27"/>
  <c r="AL485" i="27"/>
  <c r="AK485" i="27"/>
  <c r="AJ485" i="27"/>
  <c r="AI485" i="27"/>
  <c r="AH485" i="27"/>
  <c r="AG485" i="27"/>
  <c r="AF485" i="27"/>
  <c r="AE485" i="27"/>
  <c r="AD485" i="27"/>
  <c r="AC485" i="27"/>
  <c r="AB485" i="27"/>
  <c r="AA485" i="27"/>
  <c r="Z485" i="27"/>
  <c r="Y485" i="27"/>
  <c r="X485" i="27"/>
  <c r="W485" i="27"/>
  <c r="V485" i="27"/>
  <c r="U485" i="27"/>
  <c r="T485" i="27"/>
  <c r="S485" i="27"/>
  <c r="R485" i="27"/>
  <c r="Q485" i="27"/>
  <c r="P485" i="27"/>
  <c r="O485" i="27"/>
  <c r="N485" i="27"/>
  <c r="M485" i="27"/>
  <c r="L485" i="27"/>
  <c r="K485" i="27"/>
  <c r="J485" i="27"/>
  <c r="I485" i="27"/>
  <c r="H485" i="27"/>
  <c r="G485" i="27"/>
  <c r="F485" i="27"/>
  <c r="E485" i="27"/>
  <c r="D485" i="27"/>
  <c r="C485" i="27"/>
  <c r="A485" i="27"/>
  <c r="EE484" i="27"/>
  <c r="ED484" i="27"/>
  <c r="EC484" i="27"/>
  <c r="EB484" i="27"/>
  <c r="EA484" i="27"/>
  <c r="DZ484" i="27"/>
  <c r="DY484" i="27"/>
  <c r="DX484" i="27"/>
  <c r="DW484" i="27"/>
  <c r="DV484" i="27"/>
  <c r="DU484" i="27"/>
  <c r="DT484" i="27"/>
  <c r="DS484" i="27"/>
  <c r="DR484" i="27"/>
  <c r="DQ484" i="27"/>
  <c r="DP484" i="27"/>
  <c r="DO484" i="27"/>
  <c r="DN484" i="27"/>
  <c r="DM484" i="27"/>
  <c r="DL484" i="27"/>
  <c r="DK484" i="27"/>
  <c r="DJ484" i="27"/>
  <c r="DI484" i="27"/>
  <c r="DH484" i="27"/>
  <c r="DG484" i="27"/>
  <c r="DF484" i="27"/>
  <c r="DE484" i="27"/>
  <c r="DD484" i="27"/>
  <c r="DC484" i="27"/>
  <c r="DB484" i="27"/>
  <c r="DA484" i="27"/>
  <c r="CZ484" i="27"/>
  <c r="CY484" i="27"/>
  <c r="CX484" i="27"/>
  <c r="CW484" i="27"/>
  <c r="CV484" i="27"/>
  <c r="CU484" i="27"/>
  <c r="CT484" i="27"/>
  <c r="CS484" i="27"/>
  <c r="CR484" i="27"/>
  <c r="CQ484" i="27"/>
  <c r="CP484" i="27"/>
  <c r="CO484" i="27"/>
  <c r="CN484" i="27"/>
  <c r="CM484" i="27"/>
  <c r="CL484" i="27"/>
  <c r="CK484" i="27"/>
  <c r="CJ484" i="27"/>
  <c r="CI484" i="27"/>
  <c r="CH484" i="27"/>
  <c r="CG484" i="27"/>
  <c r="CF484" i="27"/>
  <c r="CE484" i="27"/>
  <c r="CD484" i="27"/>
  <c r="CC484" i="27"/>
  <c r="CB484" i="27"/>
  <c r="CA484" i="27"/>
  <c r="BZ484" i="27"/>
  <c r="BY484" i="27"/>
  <c r="BX484" i="27"/>
  <c r="BW484" i="27"/>
  <c r="BV484" i="27"/>
  <c r="BU484" i="27"/>
  <c r="BT484" i="27"/>
  <c r="BS484" i="27"/>
  <c r="BR484" i="27"/>
  <c r="BQ484" i="27"/>
  <c r="BP484" i="27"/>
  <c r="BO484" i="27"/>
  <c r="BN484" i="27"/>
  <c r="BM484" i="27"/>
  <c r="BL484" i="27"/>
  <c r="BK484" i="27"/>
  <c r="BJ484" i="27"/>
  <c r="BI484" i="27"/>
  <c r="BH484" i="27"/>
  <c r="BG484" i="27"/>
  <c r="BF484" i="27"/>
  <c r="BE484" i="27"/>
  <c r="BD484" i="27"/>
  <c r="BC484" i="27"/>
  <c r="BB484" i="27"/>
  <c r="BA484" i="27"/>
  <c r="AZ484" i="27"/>
  <c r="AY484" i="27"/>
  <c r="AX484" i="27"/>
  <c r="AW484" i="27"/>
  <c r="AV484" i="27"/>
  <c r="AU484" i="27"/>
  <c r="AT484" i="27"/>
  <c r="AS484" i="27"/>
  <c r="AR484" i="27"/>
  <c r="AQ484" i="27"/>
  <c r="AP484" i="27"/>
  <c r="AO484" i="27"/>
  <c r="AN484" i="27"/>
  <c r="AM484" i="27"/>
  <c r="AL484" i="27"/>
  <c r="AK484" i="27"/>
  <c r="AJ484" i="27"/>
  <c r="AI484" i="27"/>
  <c r="AH484" i="27"/>
  <c r="AG484" i="27"/>
  <c r="AF484" i="27"/>
  <c r="AE484" i="27"/>
  <c r="AD484" i="27"/>
  <c r="AC484" i="27"/>
  <c r="AB484" i="27"/>
  <c r="AA484" i="27"/>
  <c r="Z484" i="27"/>
  <c r="Y484" i="27"/>
  <c r="X484" i="27"/>
  <c r="W484" i="27"/>
  <c r="V484" i="27"/>
  <c r="U484" i="27"/>
  <c r="T484" i="27"/>
  <c r="S484" i="27"/>
  <c r="R484" i="27"/>
  <c r="Q484" i="27"/>
  <c r="P484" i="27"/>
  <c r="O484" i="27"/>
  <c r="N484" i="27"/>
  <c r="M484" i="27"/>
  <c r="L484" i="27"/>
  <c r="K484" i="27"/>
  <c r="J484" i="27"/>
  <c r="I484" i="27"/>
  <c r="H484" i="27"/>
  <c r="G484" i="27"/>
  <c r="F484" i="27"/>
  <c r="E484" i="27"/>
  <c r="D484" i="27"/>
  <c r="C484" i="27" s="1"/>
  <c r="A484" i="27"/>
  <c r="EE483" i="27"/>
  <c r="ED483" i="27"/>
  <c r="EC483" i="27"/>
  <c r="EB483" i="27"/>
  <c r="EA483" i="27"/>
  <c r="DZ483" i="27"/>
  <c r="DY483" i="27"/>
  <c r="DX483" i="27"/>
  <c r="DW483" i="27"/>
  <c r="DV483" i="27"/>
  <c r="DU483" i="27"/>
  <c r="DT483" i="27"/>
  <c r="DS483" i="27"/>
  <c r="DR483" i="27"/>
  <c r="DQ483" i="27"/>
  <c r="DP483" i="27"/>
  <c r="DO483" i="27"/>
  <c r="DN483" i="27"/>
  <c r="DM483" i="27"/>
  <c r="DL483" i="27"/>
  <c r="DK483" i="27"/>
  <c r="DJ483" i="27"/>
  <c r="DI483" i="27"/>
  <c r="DH483" i="27"/>
  <c r="DG483" i="27"/>
  <c r="DF483" i="27"/>
  <c r="DE483" i="27"/>
  <c r="DD483" i="27"/>
  <c r="DC483" i="27"/>
  <c r="DB483" i="27"/>
  <c r="DA483" i="27"/>
  <c r="CZ483" i="27"/>
  <c r="CY483" i="27"/>
  <c r="CX483" i="27"/>
  <c r="CW483" i="27"/>
  <c r="CV483" i="27"/>
  <c r="CU483" i="27"/>
  <c r="CT483" i="27"/>
  <c r="CS483" i="27"/>
  <c r="CR483" i="27"/>
  <c r="CQ483" i="27"/>
  <c r="CP483" i="27"/>
  <c r="CO483" i="27"/>
  <c r="CN483" i="27"/>
  <c r="CM483" i="27"/>
  <c r="CL483" i="27"/>
  <c r="CK483" i="27"/>
  <c r="CJ483" i="27"/>
  <c r="CI483" i="27"/>
  <c r="CH483" i="27"/>
  <c r="CG483" i="27"/>
  <c r="CF483" i="27"/>
  <c r="CE483" i="27"/>
  <c r="CD483" i="27"/>
  <c r="CC483" i="27"/>
  <c r="CB483" i="27"/>
  <c r="CA483" i="27"/>
  <c r="BZ483" i="27"/>
  <c r="BY483" i="27"/>
  <c r="BX483" i="27"/>
  <c r="BW483" i="27"/>
  <c r="BV483" i="27"/>
  <c r="BU483" i="27"/>
  <c r="BT483" i="27"/>
  <c r="BS483" i="27"/>
  <c r="BR483" i="27"/>
  <c r="BQ483" i="27"/>
  <c r="BP483" i="27"/>
  <c r="BO483" i="27"/>
  <c r="BN483" i="27"/>
  <c r="BM483" i="27"/>
  <c r="BL483" i="27"/>
  <c r="BK483" i="27"/>
  <c r="BJ483" i="27"/>
  <c r="BI483" i="27"/>
  <c r="BH483" i="27"/>
  <c r="BG483" i="27"/>
  <c r="BF483" i="27"/>
  <c r="BE483" i="27"/>
  <c r="BD483" i="27"/>
  <c r="BC483" i="27"/>
  <c r="BB483" i="27"/>
  <c r="BA483" i="27"/>
  <c r="AZ483" i="27"/>
  <c r="AY483" i="27"/>
  <c r="AX483" i="27"/>
  <c r="AW483" i="27"/>
  <c r="AV483" i="27"/>
  <c r="AU483" i="27"/>
  <c r="AT483" i="27"/>
  <c r="AS483" i="27"/>
  <c r="AR483" i="27"/>
  <c r="AQ483" i="27"/>
  <c r="AP483" i="27"/>
  <c r="AO483" i="27"/>
  <c r="AN483" i="27"/>
  <c r="AM483" i="27"/>
  <c r="AL483" i="27"/>
  <c r="AK483" i="27"/>
  <c r="AJ483" i="27"/>
  <c r="AI483" i="27"/>
  <c r="AH483" i="27"/>
  <c r="AG483" i="27"/>
  <c r="AF483" i="27"/>
  <c r="AE483" i="27"/>
  <c r="AD483" i="27"/>
  <c r="AC483" i="27"/>
  <c r="AB483" i="27"/>
  <c r="AA483" i="27"/>
  <c r="Z483" i="27"/>
  <c r="Y483" i="27"/>
  <c r="X483" i="27"/>
  <c r="W483" i="27"/>
  <c r="V483" i="27"/>
  <c r="U483" i="27"/>
  <c r="T483" i="27"/>
  <c r="S483" i="27"/>
  <c r="R483" i="27"/>
  <c r="Q483" i="27"/>
  <c r="P483" i="27"/>
  <c r="O483" i="27"/>
  <c r="N483" i="27"/>
  <c r="M483" i="27"/>
  <c r="L483" i="27"/>
  <c r="K483" i="27"/>
  <c r="J483" i="27"/>
  <c r="I483" i="27"/>
  <c r="H483" i="27"/>
  <c r="G483" i="27"/>
  <c r="F483" i="27"/>
  <c r="E483" i="27"/>
  <c r="D483" i="27"/>
  <c r="C483" i="27"/>
  <c r="A483" i="27"/>
  <c r="EE482" i="27"/>
  <c r="ED482" i="27"/>
  <c r="EC482" i="27"/>
  <c r="EB482" i="27"/>
  <c r="EA482" i="27"/>
  <c r="DZ482" i="27"/>
  <c r="DY482" i="27"/>
  <c r="DX482" i="27"/>
  <c r="DW482" i="27"/>
  <c r="DV482" i="27"/>
  <c r="DU482" i="27"/>
  <c r="DT482" i="27"/>
  <c r="DS482" i="27"/>
  <c r="DR482" i="27"/>
  <c r="DQ482" i="27"/>
  <c r="DP482" i="27"/>
  <c r="DO482" i="27"/>
  <c r="DN482" i="27"/>
  <c r="DM482" i="27"/>
  <c r="DL482" i="27"/>
  <c r="DK482" i="27"/>
  <c r="DJ482" i="27"/>
  <c r="DI482" i="27"/>
  <c r="DH482" i="27"/>
  <c r="DG482" i="27"/>
  <c r="DF482" i="27"/>
  <c r="DE482" i="27"/>
  <c r="DD482" i="27"/>
  <c r="DC482" i="27"/>
  <c r="DB482" i="27"/>
  <c r="DA482" i="27"/>
  <c r="CZ482" i="27"/>
  <c r="CY482" i="27"/>
  <c r="CX482" i="27"/>
  <c r="CW482" i="27"/>
  <c r="CV482" i="27"/>
  <c r="CU482" i="27"/>
  <c r="CT482" i="27"/>
  <c r="CS482" i="27"/>
  <c r="CR482" i="27"/>
  <c r="CQ482" i="27"/>
  <c r="CP482" i="27"/>
  <c r="CO482" i="27"/>
  <c r="CN482" i="27"/>
  <c r="CM482" i="27"/>
  <c r="CL482" i="27"/>
  <c r="CK482" i="27"/>
  <c r="CJ482" i="27"/>
  <c r="CI482" i="27"/>
  <c r="CH482" i="27"/>
  <c r="CG482" i="27"/>
  <c r="CF482" i="27"/>
  <c r="CE482" i="27"/>
  <c r="CD482" i="27"/>
  <c r="CC482" i="27"/>
  <c r="CB482" i="27"/>
  <c r="CA482" i="27"/>
  <c r="BZ482" i="27"/>
  <c r="BY482" i="27"/>
  <c r="BX482" i="27"/>
  <c r="BW482" i="27"/>
  <c r="BV482" i="27"/>
  <c r="BU482" i="27"/>
  <c r="BT482" i="27"/>
  <c r="BS482" i="27"/>
  <c r="BR482" i="27"/>
  <c r="BQ482" i="27"/>
  <c r="BP482" i="27"/>
  <c r="BO482" i="27"/>
  <c r="BN482" i="27"/>
  <c r="BM482" i="27"/>
  <c r="BL482" i="27"/>
  <c r="BK482" i="27"/>
  <c r="BJ482" i="27"/>
  <c r="BI482" i="27"/>
  <c r="BH482" i="27"/>
  <c r="BG482" i="27"/>
  <c r="BF482" i="27"/>
  <c r="BE482" i="27"/>
  <c r="BD482" i="27"/>
  <c r="BC482" i="27"/>
  <c r="BB482" i="27"/>
  <c r="BA482" i="27"/>
  <c r="BA492" i="27" s="1"/>
  <c r="AZ482" i="27"/>
  <c r="AZ492" i="27" s="1"/>
  <c r="AY482" i="27"/>
  <c r="AY492" i="27" s="1"/>
  <c r="AX482" i="27"/>
  <c r="AX492" i="27" s="1"/>
  <c r="AW482" i="27"/>
  <c r="AW492" i="27" s="1"/>
  <c r="AV482" i="27"/>
  <c r="AV492" i="27" s="1"/>
  <c r="AU482" i="27"/>
  <c r="AU492" i="27" s="1"/>
  <c r="AT482" i="27"/>
  <c r="AT492" i="27" s="1"/>
  <c r="AS482" i="27"/>
  <c r="AS492" i="27" s="1"/>
  <c r="AR482" i="27"/>
  <c r="AR492" i="27" s="1"/>
  <c r="AQ482" i="27"/>
  <c r="AQ492" i="27" s="1"/>
  <c r="AP482" i="27"/>
  <c r="AP492" i="27" s="1"/>
  <c r="AO482" i="27"/>
  <c r="AO492" i="27" s="1"/>
  <c r="AN482" i="27"/>
  <c r="AN492" i="27" s="1"/>
  <c r="AM482" i="27"/>
  <c r="AM492" i="27" s="1"/>
  <c r="AL482" i="27"/>
  <c r="AL492" i="27" s="1"/>
  <c r="AK482" i="27"/>
  <c r="AK492" i="27" s="1"/>
  <c r="AJ482" i="27"/>
  <c r="AJ492" i="27" s="1"/>
  <c r="AI482" i="27"/>
  <c r="AI492" i="27" s="1"/>
  <c r="AH482" i="27"/>
  <c r="AH492" i="27" s="1"/>
  <c r="AG482" i="27"/>
  <c r="AG492" i="27" s="1"/>
  <c r="AF482" i="27"/>
  <c r="AF492" i="27" s="1"/>
  <c r="AE482" i="27"/>
  <c r="AE492" i="27" s="1"/>
  <c r="AD482" i="27"/>
  <c r="AD492" i="27" s="1"/>
  <c r="AC482" i="27"/>
  <c r="AC492" i="27" s="1"/>
  <c r="AB482" i="27"/>
  <c r="AB492" i="27" s="1"/>
  <c r="AA482" i="27"/>
  <c r="AA492" i="27" s="1"/>
  <c r="Z482" i="27"/>
  <c r="Z492" i="27" s="1"/>
  <c r="Y482" i="27"/>
  <c r="Y492" i="27" s="1"/>
  <c r="X482" i="27"/>
  <c r="X492" i="27" s="1"/>
  <c r="W482" i="27"/>
  <c r="W492" i="27" s="1"/>
  <c r="V482" i="27"/>
  <c r="V492" i="27" s="1"/>
  <c r="U482" i="27"/>
  <c r="U492" i="27" s="1"/>
  <c r="T482" i="27"/>
  <c r="T492" i="27" s="1"/>
  <c r="S482" i="27"/>
  <c r="S492" i="27" s="1"/>
  <c r="R482" i="27"/>
  <c r="R492" i="27" s="1"/>
  <c r="Q482" i="27"/>
  <c r="Q492" i="27" s="1"/>
  <c r="P482" i="27"/>
  <c r="P492" i="27" s="1"/>
  <c r="O482" i="27"/>
  <c r="O492" i="27" s="1"/>
  <c r="N482" i="27"/>
  <c r="N492" i="27" s="1"/>
  <c r="M482" i="27"/>
  <c r="M492" i="27" s="1"/>
  <c r="L482" i="27"/>
  <c r="L492" i="27" s="1"/>
  <c r="K482" i="27"/>
  <c r="K492" i="27" s="1"/>
  <c r="J482" i="27"/>
  <c r="J492" i="27" s="1"/>
  <c r="I482" i="27"/>
  <c r="I492" i="27" s="1"/>
  <c r="H482" i="27"/>
  <c r="H492" i="27" s="1"/>
  <c r="G482" i="27"/>
  <c r="G492" i="27" s="1"/>
  <c r="F482" i="27"/>
  <c r="F492" i="27" s="1"/>
  <c r="E482" i="27"/>
  <c r="E492" i="27" s="1"/>
  <c r="D482" i="27"/>
  <c r="D492" i="27" s="1"/>
  <c r="A482" i="27"/>
  <c r="EE481" i="27"/>
  <c r="EE493" i="27" s="1"/>
  <c r="ED481" i="27"/>
  <c r="ED493" i="27" s="1"/>
  <c r="EC481" i="27"/>
  <c r="EC493" i="27" s="1"/>
  <c r="EB481" i="27"/>
  <c r="EB493" i="27" s="1"/>
  <c r="EA481" i="27"/>
  <c r="EA493" i="27" s="1"/>
  <c r="DZ481" i="27"/>
  <c r="DZ493" i="27" s="1"/>
  <c r="DY481" i="27"/>
  <c r="DY493" i="27" s="1"/>
  <c r="DX481" i="27"/>
  <c r="DX493" i="27" s="1"/>
  <c r="DW481" i="27"/>
  <c r="DW493" i="27" s="1"/>
  <c r="DV481" i="27"/>
  <c r="DV493" i="27" s="1"/>
  <c r="DU481" i="27"/>
  <c r="DU493" i="27" s="1"/>
  <c r="DT481" i="27"/>
  <c r="DT493" i="27" s="1"/>
  <c r="DS481" i="27"/>
  <c r="DS493" i="27" s="1"/>
  <c r="DR481" i="27"/>
  <c r="DR493" i="27" s="1"/>
  <c r="DQ481" i="27"/>
  <c r="DQ493" i="27" s="1"/>
  <c r="DP481" i="27"/>
  <c r="DP493" i="27" s="1"/>
  <c r="DO481" i="27"/>
  <c r="DO493" i="27" s="1"/>
  <c r="DN481" i="27"/>
  <c r="DN493" i="27" s="1"/>
  <c r="DM481" i="27"/>
  <c r="DM493" i="27" s="1"/>
  <c r="DL481" i="27"/>
  <c r="DL493" i="27" s="1"/>
  <c r="DK481" i="27"/>
  <c r="DK493" i="27" s="1"/>
  <c r="DJ481" i="27"/>
  <c r="DJ493" i="27" s="1"/>
  <c r="DI481" i="27"/>
  <c r="DI493" i="27" s="1"/>
  <c r="DH481" i="27"/>
  <c r="DH493" i="27" s="1"/>
  <c r="DG481" i="27"/>
  <c r="DG493" i="27" s="1"/>
  <c r="DF481" i="27"/>
  <c r="DF493" i="27" s="1"/>
  <c r="DE481" i="27"/>
  <c r="DE493" i="27" s="1"/>
  <c r="DD481" i="27"/>
  <c r="DD493" i="27" s="1"/>
  <c r="DC481" i="27"/>
  <c r="DC493" i="27" s="1"/>
  <c r="DB481" i="27"/>
  <c r="DB493" i="27" s="1"/>
  <c r="DA481" i="27"/>
  <c r="DA493" i="27" s="1"/>
  <c r="CZ481" i="27"/>
  <c r="CZ493" i="27" s="1"/>
  <c r="CY481" i="27"/>
  <c r="CY493" i="27" s="1"/>
  <c r="CX481" i="27"/>
  <c r="CX493" i="27" s="1"/>
  <c r="CW481" i="27"/>
  <c r="CW493" i="27" s="1"/>
  <c r="CV481" i="27"/>
  <c r="CV493" i="27" s="1"/>
  <c r="CU481" i="27"/>
  <c r="CU493" i="27" s="1"/>
  <c r="CT481" i="27"/>
  <c r="CT493" i="27" s="1"/>
  <c r="CS481" i="27"/>
  <c r="CS493" i="27" s="1"/>
  <c r="CR481" i="27"/>
  <c r="CR493" i="27" s="1"/>
  <c r="CQ481" i="27"/>
  <c r="CQ493" i="27" s="1"/>
  <c r="CP481" i="27"/>
  <c r="CP493" i="27" s="1"/>
  <c r="CO481" i="27"/>
  <c r="CO493" i="27" s="1"/>
  <c r="CN481" i="27"/>
  <c r="CN493" i="27" s="1"/>
  <c r="CM481" i="27"/>
  <c r="CM493" i="27" s="1"/>
  <c r="CL481" i="27"/>
  <c r="CL493" i="27" s="1"/>
  <c r="CK481" i="27"/>
  <c r="CK493" i="27" s="1"/>
  <c r="CJ481" i="27"/>
  <c r="CJ493" i="27" s="1"/>
  <c r="CI481" i="27"/>
  <c r="CI493" i="27" s="1"/>
  <c r="CH481" i="27"/>
  <c r="CH493" i="27" s="1"/>
  <c r="CG481" i="27"/>
  <c r="CG493" i="27" s="1"/>
  <c r="CF481" i="27"/>
  <c r="CF493" i="27" s="1"/>
  <c r="CE481" i="27"/>
  <c r="CE493" i="27" s="1"/>
  <c r="CD481" i="27"/>
  <c r="CD493" i="27" s="1"/>
  <c r="CC481" i="27"/>
  <c r="CC493" i="27" s="1"/>
  <c r="CB481" i="27"/>
  <c r="CB493" i="27" s="1"/>
  <c r="CA481" i="27"/>
  <c r="CA493" i="27" s="1"/>
  <c r="BZ481" i="27"/>
  <c r="BZ493" i="27" s="1"/>
  <c r="BY481" i="27"/>
  <c r="BY493" i="27" s="1"/>
  <c r="BX481" i="27"/>
  <c r="BX493" i="27" s="1"/>
  <c r="BW481" i="27"/>
  <c r="BW493" i="27" s="1"/>
  <c r="BV481" i="27"/>
  <c r="BV493" i="27" s="1"/>
  <c r="BU481" i="27"/>
  <c r="BU493" i="27" s="1"/>
  <c r="BT481" i="27"/>
  <c r="BT493" i="27" s="1"/>
  <c r="BS481" i="27"/>
  <c r="BS493" i="27" s="1"/>
  <c r="BR481" i="27"/>
  <c r="BR493" i="27" s="1"/>
  <c r="BQ481" i="27"/>
  <c r="BQ493" i="27" s="1"/>
  <c r="BP481" i="27"/>
  <c r="BP493" i="27" s="1"/>
  <c r="BO481" i="27"/>
  <c r="BO493" i="27" s="1"/>
  <c r="BN481" i="27"/>
  <c r="BN493" i="27" s="1"/>
  <c r="BM481" i="27"/>
  <c r="BM493" i="27" s="1"/>
  <c r="BL481" i="27"/>
  <c r="BL493" i="27" s="1"/>
  <c r="BK481" i="27"/>
  <c r="BK493" i="27" s="1"/>
  <c r="BJ481" i="27"/>
  <c r="BJ493" i="27" s="1"/>
  <c r="BI481" i="27"/>
  <c r="BI493" i="27" s="1"/>
  <c r="BH481" i="27"/>
  <c r="BH493" i="27" s="1"/>
  <c r="BG481" i="27"/>
  <c r="BG493" i="27" s="1"/>
  <c r="BF481" i="27"/>
  <c r="BF493" i="27" s="1"/>
  <c r="BE481" i="27"/>
  <c r="BE493" i="27" s="1"/>
  <c r="BD481" i="27"/>
  <c r="BD493" i="27" s="1"/>
  <c r="BC481" i="27"/>
  <c r="BC493" i="27" s="1"/>
  <c r="BB481" i="27"/>
  <c r="BB493" i="27" s="1"/>
  <c r="BA481" i="27"/>
  <c r="AZ481" i="27"/>
  <c r="AZ493" i="27" s="1"/>
  <c r="AY481" i="27"/>
  <c r="AX481" i="27"/>
  <c r="AX493" i="27" s="1"/>
  <c r="AW481" i="27"/>
  <c r="AV481" i="27"/>
  <c r="AV493" i="27" s="1"/>
  <c r="AU481" i="27"/>
  <c r="AT481" i="27"/>
  <c r="AT493" i="27" s="1"/>
  <c r="AS481" i="27"/>
  <c r="AR481" i="27"/>
  <c r="AR493" i="27" s="1"/>
  <c r="AQ481" i="27"/>
  <c r="AP481" i="27"/>
  <c r="AP493" i="27" s="1"/>
  <c r="AO481" i="27"/>
  <c r="AN481" i="27"/>
  <c r="AN493" i="27" s="1"/>
  <c r="AM481" i="27"/>
  <c r="AL481" i="27"/>
  <c r="AL493" i="27" s="1"/>
  <c r="AK481" i="27"/>
  <c r="AJ481" i="27"/>
  <c r="AJ493" i="27" s="1"/>
  <c r="AI481" i="27"/>
  <c r="AH481" i="27"/>
  <c r="AH493" i="27" s="1"/>
  <c r="AG481" i="27"/>
  <c r="AF481" i="27"/>
  <c r="AF493" i="27" s="1"/>
  <c r="AE481" i="27"/>
  <c r="AD481" i="27"/>
  <c r="AD493" i="27" s="1"/>
  <c r="AC481" i="27"/>
  <c r="AB481" i="27"/>
  <c r="AB493" i="27" s="1"/>
  <c r="AA481" i="27"/>
  <c r="Z481" i="27"/>
  <c r="Z493" i="27" s="1"/>
  <c r="Y481" i="27"/>
  <c r="X481" i="27"/>
  <c r="X493" i="27" s="1"/>
  <c r="W481" i="27"/>
  <c r="V481" i="27"/>
  <c r="V493" i="27" s="1"/>
  <c r="U481" i="27"/>
  <c r="T481" i="27"/>
  <c r="T493" i="27" s="1"/>
  <c r="S481" i="27"/>
  <c r="R481" i="27"/>
  <c r="R493" i="27" s="1"/>
  <c r="Q481" i="27"/>
  <c r="P481" i="27"/>
  <c r="P493" i="27" s="1"/>
  <c r="O481" i="27"/>
  <c r="N481" i="27"/>
  <c r="N493" i="27" s="1"/>
  <c r="M481" i="27"/>
  <c r="L481" i="27"/>
  <c r="L493" i="27" s="1"/>
  <c r="K481" i="27"/>
  <c r="J481" i="27"/>
  <c r="J493" i="27" s="1"/>
  <c r="I481" i="27"/>
  <c r="H481" i="27"/>
  <c r="H493" i="27" s="1"/>
  <c r="G481" i="27"/>
  <c r="F481" i="27"/>
  <c r="F493" i="27" s="1"/>
  <c r="E481" i="27"/>
  <c r="D481" i="27"/>
  <c r="D493" i="27" s="1"/>
  <c r="C481" i="27"/>
  <c r="C494" i="27" s="1"/>
  <c r="A481" i="27"/>
  <c r="C480" i="27"/>
  <c r="A480" i="27"/>
  <c r="C479" i="27"/>
  <c r="A479" i="27"/>
  <c r="C478" i="27"/>
  <c r="A478" i="27"/>
  <c r="C477" i="27"/>
  <c r="A477" i="27"/>
  <c r="C476" i="27"/>
  <c r="A476" i="27"/>
  <c r="C475" i="27"/>
  <c r="A475" i="27"/>
  <c r="C474" i="27"/>
  <c r="A474" i="27"/>
  <c r="C473" i="27"/>
  <c r="A473" i="27"/>
  <c r="C472" i="27"/>
  <c r="A472" i="27"/>
  <c r="C471" i="27"/>
  <c r="A471" i="27"/>
  <c r="C470" i="27"/>
  <c r="A470" i="27"/>
  <c r="C469" i="27"/>
  <c r="A469" i="27"/>
  <c r="A468" i="27"/>
  <c r="A467" i="27"/>
  <c r="A466" i="27"/>
  <c r="A465" i="27"/>
  <c r="A464" i="27"/>
  <c r="A463" i="27"/>
  <c r="A462" i="27"/>
  <c r="A461" i="27"/>
  <c r="EE460" i="27"/>
  <c r="ED460" i="27"/>
  <c r="EC460" i="27"/>
  <c r="EB460" i="27"/>
  <c r="EA460" i="27"/>
  <c r="DZ460" i="27"/>
  <c r="DY460" i="27"/>
  <c r="DX460" i="27"/>
  <c r="DW460" i="27"/>
  <c r="DV460" i="27"/>
  <c r="DU460" i="27"/>
  <c r="DT460" i="27"/>
  <c r="DS460" i="27"/>
  <c r="DR460" i="27"/>
  <c r="DQ460" i="27"/>
  <c r="DP460" i="27"/>
  <c r="DO460" i="27"/>
  <c r="DN460" i="27"/>
  <c r="DM460" i="27"/>
  <c r="DL460" i="27"/>
  <c r="DK460" i="27"/>
  <c r="DJ460" i="27"/>
  <c r="DI460" i="27"/>
  <c r="DH460" i="27"/>
  <c r="DG460" i="27"/>
  <c r="DF460" i="27"/>
  <c r="DE460" i="27"/>
  <c r="DD460" i="27"/>
  <c r="DC460" i="27"/>
  <c r="DB460" i="27"/>
  <c r="DA460" i="27"/>
  <c r="CZ460" i="27"/>
  <c r="CY460" i="27"/>
  <c r="CX460" i="27"/>
  <c r="CW460" i="27"/>
  <c r="CV460" i="27"/>
  <c r="CU460" i="27"/>
  <c r="CT460" i="27"/>
  <c r="CS460" i="27"/>
  <c r="CR460" i="27"/>
  <c r="CQ460" i="27"/>
  <c r="CP460" i="27"/>
  <c r="CO460" i="27"/>
  <c r="CN460" i="27"/>
  <c r="CM460" i="27"/>
  <c r="CL460" i="27"/>
  <c r="CK460" i="27"/>
  <c r="CJ460" i="27"/>
  <c r="CI460" i="27"/>
  <c r="CH460" i="27"/>
  <c r="CG460" i="27"/>
  <c r="CF460" i="27"/>
  <c r="CE460" i="27"/>
  <c r="CD460" i="27"/>
  <c r="CC460" i="27"/>
  <c r="CB460" i="27"/>
  <c r="CA460" i="27"/>
  <c r="BZ460" i="27"/>
  <c r="BY460" i="27"/>
  <c r="BX460" i="27"/>
  <c r="BW460" i="27"/>
  <c r="BV460" i="27"/>
  <c r="BU460" i="27"/>
  <c r="BT460" i="27"/>
  <c r="BS460" i="27"/>
  <c r="BR460" i="27"/>
  <c r="BQ460" i="27"/>
  <c r="BP460" i="27"/>
  <c r="BO460" i="27"/>
  <c r="BN460" i="27"/>
  <c r="BM460" i="27"/>
  <c r="BL460" i="27"/>
  <c r="BK460" i="27"/>
  <c r="BJ460" i="27"/>
  <c r="BI460" i="27"/>
  <c r="BH460" i="27"/>
  <c r="BG460" i="27"/>
  <c r="BF460" i="27"/>
  <c r="BE460" i="27"/>
  <c r="BD460" i="27"/>
  <c r="BC460" i="27"/>
  <c r="BB460" i="27"/>
  <c r="A460" i="27"/>
  <c r="EE459" i="27"/>
  <c r="ED459" i="27"/>
  <c r="EC459" i="27"/>
  <c r="EB459" i="27"/>
  <c r="EA459" i="27"/>
  <c r="DZ459" i="27"/>
  <c r="DY459" i="27"/>
  <c r="DX459" i="27"/>
  <c r="DW459" i="27"/>
  <c r="DV459" i="27"/>
  <c r="DU459" i="27"/>
  <c r="DT459" i="27"/>
  <c r="DS459" i="27"/>
  <c r="DR459" i="27"/>
  <c r="DQ459" i="27"/>
  <c r="DP459" i="27"/>
  <c r="DO459" i="27"/>
  <c r="DN459" i="27"/>
  <c r="DM459" i="27"/>
  <c r="DL459" i="27"/>
  <c r="DK459" i="27"/>
  <c r="DJ459" i="27"/>
  <c r="DI459" i="27"/>
  <c r="DH459" i="27"/>
  <c r="DG459" i="27"/>
  <c r="DF459" i="27"/>
  <c r="DE459" i="27"/>
  <c r="DD459" i="27"/>
  <c r="DC459" i="27"/>
  <c r="DB459" i="27"/>
  <c r="DA459" i="27"/>
  <c r="CZ459" i="27"/>
  <c r="CY459" i="27"/>
  <c r="CX459" i="27"/>
  <c r="CW459" i="27"/>
  <c r="CV459" i="27"/>
  <c r="CU459" i="27"/>
  <c r="CT459" i="27"/>
  <c r="CS459" i="27"/>
  <c r="CR459" i="27"/>
  <c r="CQ459" i="27"/>
  <c r="CP459" i="27"/>
  <c r="CO459" i="27"/>
  <c r="CN459" i="27"/>
  <c r="CM459" i="27"/>
  <c r="CL459" i="27"/>
  <c r="CK459" i="27"/>
  <c r="CJ459" i="27"/>
  <c r="CI459" i="27"/>
  <c r="CH459" i="27"/>
  <c r="CG459" i="27"/>
  <c r="CF459" i="27"/>
  <c r="CE459" i="27"/>
  <c r="CD459" i="27"/>
  <c r="CC459" i="27"/>
  <c r="CB459" i="27"/>
  <c r="CA459" i="27"/>
  <c r="BZ459" i="27"/>
  <c r="BY459" i="27"/>
  <c r="BX459" i="27"/>
  <c r="BW459" i="27"/>
  <c r="BV459" i="27"/>
  <c r="BU459" i="27"/>
  <c r="BT459" i="27"/>
  <c r="BS459" i="27"/>
  <c r="BR459" i="27"/>
  <c r="BQ459" i="27"/>
  <c r="BP459" i="27"/>
  <c r="BO459" i="27"/>
  <c r="BN459" i="27"/>
  <c r="BM459" i="27"/>
  <c r="BL459" i="27"/>
  <c r="BK459" i="27"/>
  <c r="BJ459" i="27"/>
  <c r="BI459" i="27"/>
  <c r="BH459" i="27"/>
  <c r="BG459" i="27"/>
  <c r="BF459" i="27"/>
  <c r="BE459" i="27"/>
  <c r="BD459" i="27"/>
  <c r="BC459" i="27"/>
  <c r="BB459" i="27"/>
  <c r="BA459" i="27"/>
  <c r="AZ459" i="27"/>
  <c r="AY459" i="27"/>
  <c r="AX459" i="27"/>
  <c r="AW459" i="27"/>
  <c r="AV459" i="27"/>
  <c r="AU459" i="27"/>
  <c r="AT459" i="27"/>
  <c r="AS459" i="27"/>
  <c r="AR459" i="27"/>
  <c r="AQ459" i="27"/>
  <c r="AP459" i="27"/>
  <c r="AO459" i="27"/>
  <c r="AN459" i="27"/>
  <c r="AM459" i="27"/>
  <c r="AL459" i="27"/>
  <c r="AK459" i="27"/>
  <c r="AJ459" i="27"/>
  <c r="AI459" i="27"/>
  <c r="AH459" i="27"/>
  <c r="AG459" i="27"/>
  <c r="AF459" i="27"/>
  <c r="AE459" i="27"/>
  <c r="AD459" i="27"/>
  <c r="AC459" i="27"/>
  <c r="AB459" i="27"/>
  <c r="AA459" i="27"/>
  <c r="Z459" i="27"/>
  <c r="Y459" i="27"/>
  <c r="X459" i="27"/>
  <c r="W459" i="27"/>
  <c r="V459" i="27"/>
  <c r="U459" i="27"/>
  <c r="T459" i="27"/>
  <c r="S459" i="27"/>
  <c r="R459" i="27"/>
  <c r="Q459" i="27"/>
  <c r="P459" i="27"/>
  <c r="O459" i="27"/>
  <c r="N459" i="27"/>
  <c r="M459" i="27"/>
  <c r="L459" i="27"/>
  <c r="K459" i="27"/>
  <c r="J459" i="27"/>
  <c r="I459" i="27"/>
  <c r="H459" i="27"/>
  <c r="G459" i="27"/>
  <c r="F459" i="27"/>
  <c r="E459" i="27"/>
  <c r="D459" i="27"/>
  <c r="C459" i="27" s="1"/>
  <c r="A459" i="27"/>
  <c r="EE458" i="27"/>
  <c r="ED458" i="27"/>
  <c r="EC458" i="27"/>
  <c r="EB458" i="27"/>
  <c r="EA458" i="27"/>
  <c r="DZ458" i="27"/>
  <c r="DY458" i="27"/>
  <c r="DX458" i="27"/>
  <c r="DW458" i="27"/>
  <c r="DV458" i="27"/>
  <c r="DU458" i="27"/>
  <c r="DT458" i="27"/>
  <c r="DS458" i="27"/>
  <c r="DR458" i="27"/>
  <c r="DQ458" i="27"/>
  <c r="DP458" i="27"/>
  <c r="DO458" i="27"/>
  <c r="DN458" i="27"/>
  <c r="DM458" i="27"/>
  <c r="DL458" i="27"/>
  <c r="DK458" i="27"/>
  <c r="DJ458" i="27"/>
  <c r="DI458" i="27"/>
  <c r="DH458" i="27"/>
  <c r="DG458" i="27"/>
  <c r="DF458" i="27"/>
  <c r="DE458" i="27"/>
  <c r="DD458" i="27"/>
  <c r="DC458" i="27"/>
  <c r="DB458" i="27"/>
  <c r="DA458" i="27"/>
  <c r="CZ458" i="27"/>
  <c r="CY458" i="27"/>
  <c r="CX458" i="27"/>
  <c r="CW458" i="27"/>
  <c r="CV458" i="27"/>
  <c r="CU458" i="27"/>
  <c r="CT458" i="27"/>
  <c r="CS458" i="27"/>
  <c r="CR458" i="27"/>
  <c r="CQ458" i="27"/>
  <c r="CP458" i="27"/>
  <c r="CO458" i="27"/>
  <c r="CN458" i="27"/>
  <c r="CM458" i="27"/>
  <c r="CL458" i="27"/>
  <c r="CK458" i="27"/>
  <c r="CJ458" i="27"/>
  <c r="CI458" i="27"/>
  <c r="CH458" i="27"/>
  <c r="CG458" i="27"/>
  <c r="CF458" i="27"/>
  <c r="CE458" i="27"/>
  <c r="CD458" i="27"/>
  <c r="CC458" i="27"/>
  <c r="CB458" i="27"/>
  <c r="CA458" i="27"/>
  <c r="BZ458" i="27"/>
  <c r="BY458" i="27"/>
  <c r="BX458" i="27"/>
  <c r="BW458" i="27"/>
  <c r="BV458" i="27"/>
  <c r="BU458" i="27"/>
  <c r="BT458" i="27"/>
  <c r="BS458" i="27"/>
  <c r="BR458" i="27"/>
  <c r="BQ458" i="27"/>
  <c r="BP458" i="27"/>
  <c r="BO458" i="27"/>
  <c r="BN458" i="27"/>
  <c r="BM458" i="27"/>
  <c r="BL458" i="27"/>
  <c r="BK458" i="27"/>
  <c r="BJ458" i="27"/>
  <c r="BI458" i="27"/>
  <c r="BH458" i="27"/>
  <c r="BG458" i="27"/>
  <c r="BF458" i="27"/>
  <c r="BE458" i="27"/>
  <c r="BD458" i="27"/>
  <c r="BC458" i="27"/>
  <c r="BB458" i="27"/>
  <c r="BA458" i="27"/>
  <c r="AZ458" i="27"/>
  <c r="AY458" i="27"/>
  <c r="AX458" i="27"/>
  <c r="AW458" i="27"/>
  <c r="AV458" i="27"/>
  <c r="AU458" i="27"/>
  <c r="AT458" i="27"/>
  <c r="AS458" i="27"/>
  <c r="AR458" i="27"/>
  <c r="AQ458" i="27"/>
  <c r="AP458" i="27"/>
  <c r="AO458" i="27"/>
  <c r="AN458" i="27"/>
  <c r="AM458" i="27"/>
  <c r="AL458" i="27"/>
  <c r="AK458" i="27"/>
  <c r="AJ458" i="27"/>
  <c r="AI458" i="27"/>
  <c r="AH458" i="27"/>
  <c r="AG458" i="27"/>
  <c r="AF458" i="27"/>
  <c r="AE458" i="27"/>
  <c r="AD458" i="27"/>
  <c r="AC458" i="27"/>
  <c r="AB458" i="27"/>
  <c r="AA458" i="27"/>
  <c r="Z458" i="27"/>
  <c r="Y458" i="27"/>
  <c r="X458" i="27"/>
  <c r="W458" i="27"/>
  <c r="V458" i="27"/>
  <c r="U458" i="27"/>
  <c r="T458" i="27"/>
  <c r="S458" i="27"/>
  <c r="R458" i="27"/>
  <c r="Q458" i="27"/>
  <c r="P458" i="27"/>
  <c r="O458" i="27"/>
  <c r="N458" i="27"/>
  <c r="M458" i="27"/>
  <c r="L458" i="27"/>
  <c r="K458" i="27"/>
  <c r="J458" i="27"/>
  <c r="I458" i="27"/>
  <c r="H458" i="27"/>
  <c r="G458" i="27"/>
  <c r="F458" i="27"/>
  <c r="E458" i="27"/>
  <c r="D458" i="27"/>
  <c r="C458" i="27"/>
  <c r="A458" i="27"/>
  <c r="EE457" i="27"/>
  <c r="ED457" i="27"/>
  <c r="EC457" i="27"/>
  <c r="EB457" i="27"/>
  <c r="EA457" i="27"/>
  <c r="DZ457" i="27"/>
  <c r="DY457" i="27"/>
  <c r="DX457" i="27"/>
  <c r="DW457" i="27"/>
  <c r="DV457" i="27"/>
  <c r="DU457" i="27"/>
  <c r="DT457" i="27"/>
  <c r="DS457" i="27"/>
  <c r="DR457" i="27"/>
  <c r="DQ457" i="27"/>
  <c r="DP457" i="27"/>
  <c r="DO457" i="27"/>
  <c r="DN457" i="27"/>
  <c r="DM457" i="27"/>
  <c r="DL457" i="27"/>
  <c r="DK457" i="27"/>
  <c r="DJ457" i="27"/>
  <c r="DI457" i="27"/>
  <c r="DH457" i="27"/>
  <c r="DG457" i="27"/>
  <c r="DF457" i="27"/>
  <c r="DE457" i="27"/>
  <c r="DD457" i="27"/>
  <c r="DC457" i="27"/>
  <c r="DB457" i="27"/>
  <c r="DA457" i="27"/>
  <c r="CZ457" i="27"/>
  <c r="CY457" i="27"/>
  <c r="CX457" i="27"/>
  <c r="CW457" i="27"/>
  <c r="CV457" i="27"/>
  <c r="CU457" i="27"/>
  <c r="CT457" i="27"/>
  <c r="CS457" i="27"/>
  <c r="CR457" i="27"/>
  <c r="CQ457" i="27"/>
  <c r="CP457" i="27"/>
  <c r="CO457" i="27"/>
  <c r="CN457" i="27"/>
  <c r="CM457" i="27"/>
  <c r="CL457" i="27"/>
  <c r="CK457" i="27"/>
  <c r="CJ457" i="27"/>
  <c r="CI457" i="27"/>
  <c r="CH457" i="27"/>
  <c r="CG457" i="27"/>
  <c r="CF457" i="27"/>
  <c r="CE457" i="27"/>
  <c r="CD457" i="27"/>
  <c r="CC457" i="27"/>
  <c r="CB457" i="27"/>
  <c r="CA457" i="27"/>
  <c r="BZ457" i="27"/>
  <c r="BY457" i="27"/>
  <c r="BX457" i="27"/>
  <c r="BW457" i="27"/>
  <c r="BV457" i="27"/>
  <c r="BU457" i="27"/>
  <c r="BT457" i="27"/>
  <c r="BS457" i="27"/>
  <c r="BR457" i="27"/>
  <c r="BQ457" i="27"/>
  <c r="BP457" i="27"/>
  <c r="BO457" i="27"/>
  <c r="BN457" i="27"/>
  <c r="BM457" i="27"/>
  <c r="BL457" i="27"/>
  <c r="BK457" i="27"/>
  <c r="BJ457" i="27"/>
  <c r="BI457" i="27"/>
  <c r="BH457" i="27"/>
  <c r="BG457" i="27"/>
  <c r="BF457" i="27"/>
  <c r="BE457" i="27"/>
  <c r="BD457" i="27"/>
  <c r="BC457" i="27"/>
  <c r="BB457" i="27"/>
  <c r="BA457" i="27"/>
  <c r="AZ457" i="27"/>
  <c r="AY457" i="27"/>
  <c r="AX457" i="27"/>
  <c r="AW457" i="27"/>
  <c r="AV457" i="27"/>
  <c r="AU457" i="27"/>
  <c r="AT457" i="27"/>
  <c r="AS457" i="27"/>
  <c r="AR457" i="27"/>
  <c r="AQ457" i="27"/>
  <c r="AP457" i="27"/>
  <c r="AO457" i="27"/>
  <c r="AN457" i="27"/>
  <c r="AM457" i="27"/>
  <c r="AL457" i="27"/>
  <c r="AK457" i="27"/>
  <c r="AJ457" i="27"/>
  <c r="AI457" i="27"/>
  <c r="AH457" i="27"/>
  <c r="AG457" i="27"/>
  <c r="AF457" i="27"/>
  <c r="AE457" i="27"/>
  <c r="AD457" i="27"/>
  <c r="AC457" i="27"/>
  <c r="AB457" i="27"/>
  <c r="AA457" i="27"/>
  <c r="Z457" i="27"/>
  <c r="Y457" i="27"/>
  <c r="X457" i="27"/>
  <c r="W457" i="27"/>
  <c r="V457" i="27"/>
  <c r="U457" i="27"/>
  <c r="T457" i="27"/>
  <c r="S457" i="27"/>
  <c r="R457" i="27"/>
  <c r="Q457" i="27"/>
  <c r="P457" i="27"/>
  <c r="O457" i="27"/>
  <c r="N457" i="27"/>
  <c r="M457" i="27"/>
  <c r="L457" i="27"/>
  <c r="K457" i="27"/>
  <c r="J457" i="27"/>
  <c r="I457" i="27"/>
  <c r="H457" i="27"/>
  <c r="G457" i="27"/>
  <c r="F457" i="27"/>
  <c r="E457" i="27"/>
  <c r="D457" i="27"/>
  <c r="C457" i="27" s="1"/>
  <c r="A457" i="27"/>
  <c r="EE456" i="27"/>
  <c r="ED456" i="27"/>
  <c r="EC456" i="27"/>
  <c r="EB456" i="27"/>
  <c r="EA456" i="27"/>
  <c r="DZ456" i="27"/>
  <c r="DY456" i="27"/>
  <c r="DX456" i="27"/>
  <c r="DW456" i="27"/>
  <c r="DV456" i="27"/>
  <c r="DU456" i="27"/>
  <c r="DT456" i="27"/>
  <c r="DS456" i="27"/>
  <c r="DR456" i="27"/>
  <c r="DQ456" i="27"/>
  <c r="DP456" i="27"/>
  <c r="DO456" i="27"/>
  <c r="DN456" i="27"/>
  <c r="DM456" i="27"/>
  <c r="DL456" i="27"/>
  <c r="DK456" i="27"/>
  <c r="DJ456" i="27"/>
  <c r="DI456" i="27"/>
  <c r="DH456" i="27"/>
  <c r="DG456" i="27"/>
  <c r="DF456" i="27"/>
  <c r="DE456" i="27"/>
  <c r="DD456" i="27"/>
  <c r="DC456" i="27"/>
  <c r="DB456" i="27"/>
  <c r="DA456" i="27"/>
  <c r="CZ456" i="27"/>
  <c r="CY456" i="27"/>
  <c r="CX456" i="27"/>
  <c r="CW456" i="27"/>
  <c r="CV456" i="27"/>
  <c r="CU456" i="27"/>
  <c r="CT456" i="27"/>
  <c r="CS456" i="27"/>
  <c r="CR456" i="27"/>
  <c r="CQ456" i="27"/>
  <c r="CP456" i="27"/>
  <c r="CO456" i="27"/>
  <c r="CN456" i="27"/>
  <c r="CM456" i="27"/>
  <c r="CL456" i="27"/>
  <c r="CK456" i="27"/>
  <c r="CJ456" i="27"/>
  <c r="CI456" i="27"/>
  <c r="CH456" i="27"/>
  <c r="CG456" i="27"/>
  <c r="CF456" i="27"/>
  <c r="CE456" i="27"/>
  <c r="CD456" i="27"/>
  <c r="CC456" i="27"/>
  <c r="CB456" i="27"/>
  <c r="CA456" i="27"/>
  <c r="BZ456" i="27"/>
  <c r="BY456" i="27"/>
  <c r="BX456" i="27"/>
  <c r="BW456" i="27"/>
  <c r="BV456" i="27"/>
  <c r="BU456" i="27"/>
  <c r="BT456" i="27"/>
  <c r="BS456" i="27"/>
  <c r="BR456" i="27"/>
  <c r="BQ456" i="27"/>
  <c r="BP456" i="27"/>
  <c r="BO456" i="27"/>
  <c r="BN456" i="27"/>
  <c r="BM456" i="27"/>
  <c r="BL456" i="27"/>
  <c r="BK456" i="27"/>
  <c r="BJ456" i="27"/>
  <c r="BI456" i="27"/>
  <c r="BH456" i="27"/>
  <c r="BG456" i="27"/>
  <c r="BF456" i="27"/>
  <c r="BE456" i="27"/>
  <c r="BD456" i="27"/>
  <c r="BC456" i="27"/>
  <c r="BB456" i="27"/>
  <c r="BA456" i="27"/>
  <c r="AZ456" i="27"/>
  <c r="AY456" i="27"/>
  <c r="AX456" i="27"/>
  <c r="AW456" i="27"/>
  <c r="AV456" i="27"/>
  <c r="AU456" i="27"/>
  <c r="AT456" i="27"/>
  <c r="AS456" i="27"/>
  <c r="AR456" i="27"/>
  <c r="AQ456" i="27"/>
  <c r="AP456" i="27"/>
  <c r="AO456" i="27"/>
  <c r="AN456" i="27"/>
  <c r="AM456" i="27"/>
  <c r="AL456" i="27"/>
  <c r="AK456" i="27"/>
  <c r="AJ456" i="27"/>
  <c r="AI456" i="27"/>
  <c r="AH456" i="27"/>
  <c r="AG456" i="27"/>
  <c r="AF456" i="27"/>
  <c r="AE456" i="27"/>
  <c r="AD456" i="27"/>
  <c r="AC456" i="27"/>
  <c r="AB456" i="27"/>
  <c r="AA456" i="27"/>
  <c r="Z456" i="27"/>
  <c r="Y456" i="27"/>
  <c r="X456" i="27"/>
  <c r="W456" i="27"/>
  <c r="V456" i="27"/>
  <c r="U456" i="27"/>
  <c r="T456" i="27"/>
  <c r="S456" i="27"/>
  <c r="R456" i="27"/>
  <c r="Q456" i="27"/>
  <c r="P456" i="27"/>
  <c r="O456" i="27"/>
  <c r="N456" i="27"/>
  <c r="M456" i="27"/>
  <c r="L456" i="27"/>
  <c r="K456" i="27"/>
  <c r="J456" i="27"/>
  <c r="I456" i="27"/>
  <c r="H456" i="27"/>
  <c r="G456" i="27"/>
  <c r="F456" i="27"/>
  <c r="E456" i="27"/>
  <c r="D456" i="27"/>
  <c r="C456" i="27"/>
  <c r="A456" i="27"/>
  <c r="EE455" i="27"/>
  <c r="ED455" i="27"/>
  <c r="EC455" i="27"/>
  <c r="EB455" i="27"/>
  <c r="EA455" i="27"/>
  <c r="DZ455" i="27"/>
  <c r="DY455" i="27"/>
  <c r="DX455" i="27"/>
  <c r="DW455" i="27"/>
  <c r="DV455" i="27"/>
  <c r="DU455" i="27"/>
  <c r="DT455" i="27"/>
  <c r="DS455" i="27"/>
  <c r="DR455" i="27"/>
  <c r="DQ455" i="27"/>
  <c r="DP455" i="27"/>
  <c r="DO455" i="27"/>
  <c r="DN455" i="27"/>
  <c r="DM455" i="27"/>
  <c r="DL455" i="27"/>
  <c r="DK455" i="27"/>
  <c r="DJ455" i="27"/>
  <c r="DI455" i="27"/>
  <c r="DH455" i="27"/>
  <c r="DG455" i="27"/>
  <c r="DF455" i="27"/>
  <c r="DE455" i="27"/>
  <c r="DD455" i="27"/>
  <c r="DC455" i="27"/>
  <c r="DB455" i="27"/>
  <c r="DA455" i="27"/>
  <c r="CZ455" i="27"/>
  <c r="CY455" i="27"/>
  <c r="CX455" i="27"/>
  <c r="CW455" i="27"/>
  <c r="CV455" i="27"/>
  <c r="CU455" i="27"/>
  <c r="CT455" i="27"/>
  <c r="CS455" i="27"/>
  <c r="CR455" i="27"/>
  <c r="CQ455" i="27"/>
  <c r="CP455" i="27"/>
  <c r="CO455" i="27"/>
  <c r="CN455" i="27"/>
  <c r="CM455" i="27"/>
  <c r="CL455" i="27"/>
  <c r="CK455" i="27"/>
  <c r="CJ455" i="27"/>
  <c r="CI455" i="27"/>
  <c r="CH455" i="27"/>
  <c r="CG455" i="27"/>
  <c r="CF455" i="27"/>
  <c r="CE455" i="27"/>
  <c r="CD455" i="27"/>
  <c r="CC455" i="27"/>
  <c r="CB455" i="27"/>
  <c r="CA455" i="27"/>
  <c r="BZ455" i="27"/>
  <c r="BY455" i="27"/>
  <c r="BX455" i="27"/>
  <c r="BW455" i="27"/>
  <c r="BV455" i="27"/>
  <c r="BU455" i="27"/>
  <c r="BT455" i="27"/>
  <c r="BS455" i="27"/>
  <c r="BR455" i="27"/>
  <c r="BQ455" i="27"/>
  <c r="BP455" i="27"/>
  <c r="BO455" i="27"/>
  <c r="BN455" i="27"/>
  <c r="BM455" i="27"/>
  <c r="BL455" i="27"/>
  <c r="BK455" i="27"/>
  <c r="BJ455" i="27"/>
  <c r="BI455" i="27"/>
  <c r="BH455" i="27"/>
  <c r="BG455" i="27"/>
  <c r="BF455" i="27"/>
  <c r="BE455" i="27"/>
  <c r="BD455" i="27"/>
  <c r="BC455" i="27"/>
  <c r="BB455" i="27"/>
  <c r="BA455" i="27"/>
  <c r="AZ455" i="27"/>
  <c r="AY455" i="27"/>
  <c r="AX455" i="27"/>
  <c r="AW455" i="27"/>
  <c r="AV455" i="27"/>
  <c r="AU455" i="27"/>
  <c r="AT455" i="27"/>
  <c r="AS455" i="27"/>
  <c r="AR455" i="27"/>
  <c r="AQ455" i="27"/>
  <c r="AP455" i="27"/>
  <c r="AO455" i="27"/>
  <c r="AN455" i="27"/>
  <c r="AM455" i="27"/>
  <c r="AL455" i="27"/>
  <c r="AK455" i="27"/>
  <c r="AJ455" i="27"/>
  <c r="AI455" i="27"/>
  <c r="AH455" i="27"/>
  <c r="AG455" i="27"/>
  <c r="AF455" i="27"/>
  <c r="AE455" i="27"/>
  <c r="AD455" i="27"/>
  <c r="AC455" i="27"/>
  <c r="AB455" i="27"/>
  <c r="AA455" i="27"/>
  <c r="Z455" i="27"/>
  <c r="Y455" i="27"/>
  <c r="X455" i="27"/>
  <c r="W455" i="27"/>
  <c r="V455" i="27"/>
  <c r="U455" i="27"/>
  <c r="T455" i="27"/>
  <c r="S455" i="27"/>
  <c r="R455" i="27"/>
  <c r="Q455" i="27"/>
  <c r="P455" i="27"/>
  <c r="O455" i="27"/>
  <c r="N455" i="27"/>
  <c r="M455" i="27"/>
  <c r="L455" i="27"/>
  <c r="K455" i="27"/>
  <c r="J455" i="27"/>
  <c r="I455" i="27"/>
  <c r="H455" i="27"/>
  <c r="G455" i="27"/>
  <c r="F455" i="27"/>
  <c r="E455" i="27"/>
  <c r="D455" i="27"/>
  <c r="C455" i="27" s="1"/>
  <c r="A455" i="27"/>
  <c r="EE454" i="27"/>
  <c r="ED454" i="27"/>
  <c r="EC454" i="27"/>
  <c r="EB454" i="27"/>
  <c r="EA454" i="27"/>
  <c r="DZ454" i="27"/>
  <c r="DY454" i="27"/>
  <c r="DX454" i="27"/>
  <c r="DW454" i="27"/>
  <c r="DV454" i="27"/>
  <c r="DU454" i="27"/>
  <c r="DT454" i="27"/>
  <c r="DS454" i="27"/>
  <c r="DR454" i="27"/>
  <c r="DQ454" i="27"/>
  <c r="DP454" i="27"/>
  <c r="DO454" i="27"/>
  <c r="DN454" i="27"/>
  <c r="DM454" i="27"/>
  <c r="DL454" i="27"/>
  <c r="DK454" i="27"/>
  <c r="DJ454" i="27"/>
  <c r="DI454" i="27"/>
  <c r="DH454" i="27"/>
  <c r="DG454" i="27"/>
  <c r="DF454" i="27"/>
  <c r="DE454" i="27"/>
  <c r="DD454" i="27"/>
  <c r="DC454" i="27"/>
  <c r="DB454" i="27"/>
  <c r="DA454" i="27"/>
  <c r="CZ454" i="27"/>
  <c r="CY454" i="27"/>
  <c r="CX454" i="27"/>
  <c r="CW454" i="27"/>
  <c r="CV454" i="27"/>
  <c r="CU454" i="27"/>
  <c r="CT454" i="27"/>
  <c r="CS454" i="27"/>
  <c r="CR454" i="27"/>
  <c r="CQ454" i="27"/>
  <c r="CP454" i="27"/>
  <c r="CO454" i="27"/>
  <c r="CN454" i="27"/>
  <c r="CM454" i="27"/>
  <c r="CL454" i="27"/>
  <c r="CK454" i="27"/>
  <c r="CJ454" i="27"/>
  <c r="CI454" i="27"/>
  <c r="CH454" i="27"/>
  <c r="CG454" i="27"/>
  <c r="CF454" i="27"/>
  <c r="CE454" i="27"/>
  <c r="CD454" i="27"/>
  <c r="CC454" i="27"/>
  <c r="CB454" i="27"/>
  <c r="CA454" i="27"/>
  <c r="BZ454" i="27"/>
  <c r="BY454" i="27"/>
  <c r="BX454" i="27"/>
  <c r="BW454" i="27"/>
  <c r="BV454" i="27"/>
  <c r="BU454" i="27"/>
  <c r="BT454" i="27"/>
  <c r="BS454" i="27"/>
  <c r="BR454" i="27"/>
  <c r="BQ454" i="27"/>
  <c r="BP454" i="27"/>
  <c r="BO454" i="27"/>
  <c r="BN454" i="27"/>
  <c r="BM454" i="27"/>
  <c r="BL454" i="27"/>
  <c r="BK454" i="27"/>
  <c r="BJ454" i="27"/>
  <c r="BI454" i="27"/>
  <c r="BH454" i="27"/>
  <c r="BG454" i="27"/>
  <c r="BF454" i="27"/>
  <c r="BE454" i="27"/>
  <c r="BD454" i="27"/>
  <c r="BC454" i="27"/>
  <c r="BB454" i="27"/>
  <c r="BA454" i="27"/>
  <c r="AZ454" i="27"/>
  <c r="AY454" i="27"/>
  <c r="AX454" i="27"/>
  <c r="AW454" i="27"/>
  <c r="AV454" i="27"/>
  <c r="AU454" i="27"/>
  <c r="AT454" i="27"/>
  <c r="AS454" i="27"/>
  <c r="AR454" i="27"/>
  <c r="AQ454" i="27"/>
  <c r="AP454" i="27"/>
  <c r="AO454" i="27"/>
  <c r="AN454" i="27"/>
  <c r="AM454" i="27"/>
  <c r="AL454" i="27"/>
  <c r="AK454" i="27"/>
  <c r="AJ454" i="27"/>
  <c r="AI454" i="27"/>
  <c r="AH454" i="27"/>
  <c r="AG454" i="27"/>
  <c r="AF454" i="27"/>
  <c r="AE454" i="27"/>
  <c r="AD454" i="27"/>
  <c r="AC454" i="27"/>
  <c r="AB454" i="27"/>
  <c r="AA454" i="27"/>
  <c r="Z454" i="27"/>
  <c r="Y454" i="27"/>
  <c r="X454" i="27"/>
  <c r="W454" i="27"/>
  <c r="V454" i="27"/>
  <c r="U454" i="27"/>
  <c r="T454" i="27"/>
  <c r="S454" i="27"/>
  <c r="R454" i="27"/>
  <c r="Q454" i="27"/>
  <c r="P454" i="27"/>
  <c r="O454" i="27"/>
  <c r="N454" i="27"/>
  <c r="M454" i="27"/>
  <c r="L454" i="27"/>
  <c r="K454" i="27"/>
  <c r="J454" i="27"/>
  <c r="I454" i="27"/>
  <c r="H454" i="27"/>
  <c r="G454" i="27"/>
  <c r="F454" i="27"/>
  <c r="E454" i="27"/>
  <c r="D454" i="27"/>
  <c r="C454" i="27"/>
  <c r="A454" i="27"/>
  <c r="EE453" i="27"/>
  <c r="ED453" i="27"/>
  <c r="EC453" i="27"/>
  <c r="EB453" i="27"/>
  <c r="EA453" i="27"/>
  <c r="DZ453" i="27"/>
  <c r="DY453" i="27"/>
  <c r="DX453" i="27"/>
  <c r="DW453" i="27"/>
  <c r="DV453" i="27"/>
  <c r="DU453" i="27"/>
  <c r="DT453" i="27"/>
  <c r="DS453" i="27"/>
  <c r="DR453" i="27"/>
  <c r="DQ453" i="27"/>
  <c r="DP453" i="27"/>
  <c r="DO453" i="27"/>
  <c r="DN453" i="27"/>
  <c r="DM453" i="27"/>
  <c r="DL453" i="27"/>
  <c r="DK453" i="27"/>
  <c r="DJ453" i="27"/>
  <c r="DI453" i="27"/>
  <c r="DH453" i="27"/>
  <c r="DG453" i="27"/>
  <c r="DF453" i="27"/>
  <c r="DE453" i="27"/>
  <c r="DD453" i="27"/>
  <c r="DC453" i="27"/>
  <c r="DB453" i="27"/>
  <c r="DA453" i="27"/>
  <c r="CZ453" i="27"/>
  <c r="CY453" i="27"/>
  <c r="CX453" i="27"/>
  <c r="CW453" i="27"/>
  <c r="CV453" i="27"/>
  <c r="CU453" i="27"/>
  <c r="CT453" i="27"/>
  <c r="CS453" i="27"/>
  <c r="CR453" i="27"/>
  <c r="CQ453" i="27"/>
  <c r="CP453" i="27"/>
  <c r="CO453" i="27"/>
  <c r="CN453" i="27"/>
  <c r="CM453" i="27"/>
  <c r="CL453" i="27"/>
  <c r="CK453" i="27"/>
  <c r="CJ453" i="27"/>
  <c r="CI453" i="27"/>
  <c r="CH453" i="27"/>
  <c r="CG453" i="27"/>
  <c r="CF453" i="27"/>
  <c r="CE453" i="27"/>
  <c r="CD453" i="27"/>
  <c r="CC453" i="27"/>
  <c r="CB453" i="27"/>
  <c r="CA453" i="27"/>
  <c r="BZ453" i="27"/>
  <c r="BY453" i="27"/>
  <c r="BX453" i="27"/>
  <c r="BW453" i="27"/>
  <c r="BV453" i="27"/>
  <c r="BU453" i="27"/>
  <c r="BT453" i="27"/>
  <c r="BS453" i="27"/>
  <c r="BR453" i="27"/>
  <c r="BQ453" i="27"/>
  <c r="BP453" i="27"/>
  <c r="BO453" i="27"/>
  <c r="BN453" i="27"/>
  <c r="BM453" i="27"/>
  <c r="BL453" i="27"/>
  <c r="BK453" i="27"/>
  <c r="BJ453" i="27"/>
  <c r="BI453" i="27"/>
  <c r="BH453" i="27"/>
  <c r="BG453" i="27"/>
  <c r="BF453" i="27"/>
  <c r="BE453" i="27"/>
  <c r="BD453" i="27"/>
  <c r="BC453" i="27"/>
  <c r="BB453" i="27"/>
  <c r="BA453" i="27"/>
  <c r="AZ453" i="27"/>
  <c r="AY453" i="27"/>
  <c r="AX453" i="27"/>
  <c r="AW453" i="27"/>
  <c r="AV453" i="27"/>
  <c r="AU453" i="27"/>
  <c r="AT453" i="27"/>
  <c r="AS453" i="27"/>
  <c r="AR453" i="27"/>
  <c r="AQ453" i="27"/>
  <c r="AP453" i="27"/>
  <c r="AO453" i="27"/>
  <c r="AN453" i="27"/>
  <c r="AM453" i="27"/>
  <c r="AL453" i="27"/>
  <c r="AK453" i="27"/>
  <c r="AJ453" i="27"/>
  <c r="AI453" i="27"/>
  <c r="AH453" i="27"/>
  <c r="AG453" i="27"/>
  <c r="AF453" i="27"/>
  <c r="AE453" i="27"/>
  <c r="AD453" i="27"/>
  <c r="AC453" i="27"/>
  <c r="AB453" i="27"/>
  <c r="AA453" i="27"/>
  <c r="Z453" i="27"/>
  <c r="Y453" i="27"/>
  <c r="X453" i="27"/>
  <c r="W453" i="27"/>
  <c r="V453" i="27"/>
  <c r="U453" i="27"/>
  <c r="T453" i="27"/>
  <c r="S453" i="27"/>
  <c r="R453" i="27"/>
  <c r="Q453" i="27"/>
  <c r="P453" i="27"/>
  <c r="O453" i="27"/>
  <c r="N453" i="27"/>
  <c r="M453" i="27"/>
  <c r="L453" i="27"/>
  <c r="K453" i="27"/>
  <c r="J453" i="27"/>
  <c r="I453" i="27"/>
  <c r="H453" i="27"/>
  <c r="G453" i="27"/>
  <c r="F453" i="27"/>
  <c r="E453" i="27"/>
  <c r="D453" i="27"/>
  <c r="C453" i="27" s="1"/>
  <c r="A453" i="27"/>
  <c r="EE452" i="27"/>
  <c r="ED452" i="27"/>
  <c r="EC452" i="27"/>
  <c r="EB452" i="27"/>
  <c r="EA452" i="27"/>
  <c r="DZ452" i="27"/>
  <c r="DY452" i="27"/>
  <c r="DX452" i="27"/>
  <c r="DW452" i="27"/>
  <c r="DV452" i="27"/>
  <c r="DU452" i="27"/>
  <c r="DT452" i="27"/>
  <c r="DS452" i="27"/>
  <c r="DR452" i="27"/>
  <c r="DQ452" i="27"/>
  <c r="DP452" i="27"/>
  <c r="DO452" i="27"/>
  <c r="DN452" i="27"/>
  <c r="DM452" i="27"/>
  <c r="DL452" i="27"/>
  <c r="DK452" i="27"/>
  <c r="DJ452" i="27"/>
  <c r="DI452" i="27"/>
  <c r="DH452" i="27"/>
  <c r="DG452" i="27"/>
  <c r="DF452" i="27"/>
  <c r="DE452" i="27"/>
  <c r="DD452" i="27"/>
  <c r="DC452" i="27"/>
  <c r="DB452" i="27"/>
  <c r="DA452" i="27"/>
  <c r="CZ452" i="27"/>
  <c r="CY452" i="27"/>
  <c r="CX452" i="27"/>
  <c r="CW452" i="27"/>
  <c r="CV452" i="27"/>
  <c r="CU452" i="27"/>
  <c r="CT452" i="27"/>
  <c r="CS452" i="27"/>
  <c r="CR452" i="27"/>
  <c r="CQ452" i="27"/>
  <c r="CP452" i="27"/>
  <c r="CO452" i="27"/>
  <c r="CN452" i="27"/>
  <c r="CM452" i="27"/>
  <c r="CL452" i="27"/>
  <c r="CK452" i="27"/>
  <c r="CJ452" i="27"/>
  <c r="CI452" i="27"/>
  <c r="CH452" i="27"/>
  <c r="CG452" i="27"/>
  <c r="CF452" i="27"/>
  <c r="CE452" i="27"/>
  <c r="CD452" i="27"/>
  <c r="CC452" i="27"/>
  <c r="CB452" i="27"/>
  <c r="CA452" i="27"/>
  <c r="BZ452" i="27"/>
  <c r="BY452" i="27"/>
  <c r="BX452" i="27"/>
  <c r="BW452" i="27"/>
  <c r="BV452" i="27"/>
  <c r="BU452" i="27"/>
  <c r="BT452" i="27"/>
  <c r="BS452" i="27"/>
  <c r="BR452" i="27"/>
  <c r="BQ452" i="27"/>
  <c r="BP452" i="27"/>
  <c r="BO452" i="27"/>
  <c r="BN452" i="27"/>
  <c r="BM452" i="27"/>
  <c r="BL452" i="27"/>
  <c r="BK452" i="27"/>
  <c r="BJ452" i="27"/>
  <c r="BI452" i="27"/>
  <c r="BH452" i="27"/>
  <c r="BG452" i="27"/>
  <c r="BF452" i="27"/>
  <c r="BE452" i="27"/>
  <c r="BD452" i="27"/>
  <c r="BC452" i="27"/>
  <c r="BB452" i="27"/>
  <c r="BA452" i="27"/>
  <c r="AZ452" i="27"/>
  <c r="AY452" i="27"/>
  <c r="AX452" i="27"/>
  <c r="AW452" i="27"/>
  <c r="AV452" i="27"/>
  <c r="AU452" i="27"/>
  <c r="AT452" i="27"/>
  <c r="AS452" i="27"/>
  <c r="AR452" i="27"/>
  <c r="AQ452" i="27"/>
  <c r="AP452" i="27"/>
  <c r="AO452" i="27"/>
  <c r="AN452" i="27"/>
  <c r="AM452" i="27"/>
  <c r="AL452" i="27"/>
  <c r="AK452" i="27"/>
  <c r="AJ452" i="27"/>
  <c r="AI452" i="27"/>
  <c r="AH452" i="27"/>
  <c r="AG452" i="27"/>
  <c r="AF452" i="27"/>
  <c r="AE452" i="27"/>
  <c r="AD452" i="27"/>
  <c r="AC452" i="27"/>
  <c r="AB452" i="27"/>
  <c r="AA452" i="27"/>
  <c r="Z452" i="27"/>
  <c r="Y452" i="27"/>
  <c r="X452" i="27"/>
  <c r="W452" i="27"/>
  <c r="V452" i="27"/>
  <c r="U452" i="27"/>
  <c r="T452" i="27"/>
  <c r="S452" i="27"/>
  <c r="R452" i="27"/>
  <c r="Q452" i="27"/>
  <c r="P452" i="27"/>
  <c r="O452" i="27"/>
  <c r="N452" i="27"/>
  <c r="M452" i="27"/>
  <c r="L452" i="27"/>
  <c r="K452" i="27"/>
  <c r="J452" i="27"/>
  <c r="I452" i="27"/>
  <c r="H452" i="27"/>
  <c r="G452" i="27"/>
  <c r="F452" i="27"/>
  <c r="E452" i="27"/>
  <c r="D452" i="27"/>
  <c r="C452" i="27"/>
  <c r="A452" i="27"/>
  <c r="EE451" i="27"/>
  <c r="ED451" i="27"/>
  <c r="EC451" i="27"/>
  <c r="EB451" i="27"/>
  <c r="EA451" i="27"/>
  <c r="DZ451" i="27"/>
  <c r="DY451" i="27"/>
  <c r="DX451" i="27"/>
  <c r="DW451" i="27"/>
  <c r="DV451" i="27"/>
  <c r="DU451" i="27"/>
  <c r="DT451" i="27"/>
  <c r="DS451" i="27"/>
  <c r="DR451" i="27"/>
  <c r="DQ451" i="27"/>
  <c r="DP451" i="27"/>
  <c r="DO451" i="27"/>
  <c r="DN451" i="27"/>
  <c r="DM451" i="27"/>
  <c r="DL451" i="27"/>
  <c r="DK451" i="27"/>
  <c r="DJ451" i="27"/>
  <c r="DI451" i="27"/>
  <c r="DH451" i="27"/>
  <c r="DG451" i="27"/>
  <c r="DF451" i="27"/>
  <c r="DE451" i="27"/>
  <c r="DD451" i="27"/>
  <c r="DC451" i="27"/>
  <c r="DB451" i="27"/>
  <c r="DA451" i="27"/>
  <c r="CZ451" i="27"/>
  <c r="CY451" i="27"/>
  <c r="CX451" i="27"/>
  <c r="CW451" i="27"/>
  <c r="CV451" i="27"/>
  <c r="CU451" i="27"/>
  <c r="CT451" i="27"/>
  <c r="CS451" i="27"/>
  <c r="CR451" i="27"/>
  <c r="CQ451" i="27"/>
  <c r="CP451" i="27"/>
  <c r="CO451" i="27"/>
  <c r="CN451" i="27"/>
  <c r="CM451" i="27"/>
  <c r="CL451" i="27"/>
  <c r="CK451" i="27"/>
  <c r="CJ451" i="27"/>
  <c r="CI451" i="27"/>
  <c r="CH451" i="27"/>
  <c r="CG451" i="27"/>
  <c r="CF451" i="27"/>
  <c r="CE451" i="27"/>
  <c r="CD451" i="27"/>
  <c r="CC451" i="27"/>
  <c r="CB451" i="27"/>
  <c r="CA451" i="27"/>
  <c r="BZ451" i="27"/>
  <c r="BY451" i="27"/>
  <c r="BX451" i="27"/>
  <c r="BW451" i="27"/>
  <c r="BV451" i="27"/>
  <c r="BU451" i="27"/>
  <c r="BT451" i="27"/>
  <c r="BS451" i="27"/>
  <c r="BR451" i="27"/>
  <c r="BQ451" i="27"/>
  <c r="BP451" i="27"/>
  <c r="BO451" i="27"/>
  <c r="BN451" i="27"/>
  <c r="BM451" i="27"/>
  <c r="BL451" i="27"/>
  <c r="BK451" i="27"/>
  <c r="BJ451" i="27"/>
  <c r="BI451" i="27"/>
  <c r="BH451" i="27"/>
  <c r="BG451" i="27"/>
  <c r="BF451" i="27"/>
  <c r="BE451" i="27"/>
  <c r="BD451" i="27"/>
  <c r="BC451" i="27"/>
  <c r="BB451" i="27"/>
  <c r="BA451" i="27"/>
  <c r="AZ451" i="27"/>
  <c r="AY451" i="27"/>
  <c r="AX451" i="27"/>
  <c r="AW451" i="27"/>
  <c r="AV451" i="27"/>
  <c r="AU451" i="27"/>
  <c r="AT451" i="27"/>
  <c r="AS451" i="27"/>
  <c r="AR451" i="27"/>
  <c r="AQ451" i="27"/>
  <c r="AP451" i="27"/>
  <c r="AO451" i="27"/>
  <c r="AN451" i="27"/>
  <c r="AM451" i="27"/>
  <c r="AL451" i="27"/>
  <c r="AK451" i="27"/>
  <c r="AJ451" i="27"/>
  <c r="AI451" i="27"/>
  <c r="AH451" i="27"/>
  <c r="AG451" i="27"/>
  <c r="AF451" i="27"/>
  <c r="AE451" i="27"/>
  <c r="AD451" i="27"/>
  <c r="AC451" i="27"/>
  <c r="AB451" i="27"/>
  <c r="AA451" i="27"/>
  <c r="Z451" i="27"/>
  <c r="Y451" i="27"/>
  <c r="X451" i="27"/>
  <c r="W451" i="27"/>
  <c r="V451" i="27"/>
  <c r="U451" i="27"/>
  <c r="T451" i="27"/>
  <c r="S451" i="27"/>
  <c r="R451" i="27"/>
  <c r="Q451" i="27"/>
  <c r="P451" i="27"/>
  <c r="O451" i="27"/>
  <c r="N451" i="27"/>
  <c r="M451" i="27"/>
  <c r="L451" i="27"/>
  <c r="K451" i="27"/>
  <c r="J451" i="27"/>
  <c r="I451" i="27"/>
  <c r="H451" i="27"/>
  <c r="G451" i="27"/>
  <c r="F451" i="27"/>
  <c r="E451" i="27"/>
  <c r="D451" i="27"/>
  <c r="C451" i="27" s="1"/>
  <c r="A451" i="27"/>
  <c r="EE450" i="27"/>
  <c r="ED450" i="27"/>
  <c r="EC450" i="27"/>
  <c r="EB450" i="27"/>
  <c r="EA450" i="27"/>
  <c r="DZ450" i="27"/>
  <c r="DY450" i="27"/>
  <c r="DX450" i="27"/>
  <c r="DW450" i="27"/>
  <c r="DV450" i="27"/>
  <c r="DU450" i="27"/>
  <c r="DT450" i="27"/>
  <c r="DS450" i="27"/>
  <c r="DR450" i="27"/>
  <c r="DQ450" i="27"/>
  <c r="DP450" i="27"/>
  <c r="DO450" i="27"/>
  <c r="DN450" i="27"/>
  <c r="DM450" i="27"/>
  <c r="DL450" i="27"/>
  <c r="DK450" i="27"/>
  <c r="DJ450" i="27"/>
  <c r="DI450" i="27"/>
  <c r="DH450" i="27"/>
  <c r="DG450" i="27"/>
  <c r="DF450" i="27"/>
  <c r="DE450" i="27"/>
  <c r="DD450" i="27"/>
  <c r="DC450" i="27"/>
  <c r="DB450" i="27"/>
  <c r="DA450" i="27"/>
  <c r="CZ450" i="27"/>
  <c r="CY450" i="27"/>
  <c r="CX450" i="27"/>
  <c r="CW450" i="27"/>
  <c r="CV450" i="27"/>
  <c r="CU450" i="27"/>
  <c r="CT450" i="27"/>
  <c r="CS450" i="27"/>
  <c r="CR450" i="27"/>
  <c r="CQ450" i="27"/>
  <c r="CP450" i="27"/>
  <c r="CO450" i="27"/>
  <c r="CN450" i="27"/>
  <c r="CM450" i="27"/>
  <c r="CL450" i="27"/>
  <c r="CK450" i="27"/>
  <c r="CJ450" i="27"/>
  <c r="CI450" i="27"/>
  <c r="CH450" i="27"/>
  <c r="CG450" i="27"/>
  <c r="CF450" i="27"/>
  <c r="CE450" i="27"/>
  <c r="CD450" i="27"/>
  <c r="CC450" i="27"/>
  <c r="CB450" i="27"/>
  <c r="CA450" i="27"/>
  <c r="BZ450" i="27"/>
  <c r="BY450" i="27"/>
  <c r="BX450" i="27"/>
  <c r="BW450" i="27"/>
  <c r="BV450" i="27"/>
  <c r="BU450" i="27"/>
  <c r="BT450" i="27"/>
  <c r="BS450" i="27"/>
  <c r="BR450" i="27"/>
  <c r="BQ450" i="27"/>
  <c r="BP450" i="27"/>
  <c r="BO450" i="27"/>
  <c r="BN450" i="27"/>
  <c r="BM450" i="27"/>
  <c r="BL450" i="27"/>
  <c r="BK450" i="27"/>
  <c r="BJ450" i="27"/>
  <c r="BI450" i="27"/>
  <c r="BH450" i="27"/>
  <c r="BG450" i="27"/>
  <c r="BF450" i="27"/>
  <c r="BE450" i="27"/>
  <c r="BD450" i="27"/>
  <c r="BC450" i="27"/>
  <c r="BB450" i="27"/>
  <c r="BA450" i="27"/>
  <c r="BA460" i="27" s="1"/>
  <c r="AZ450" i="27"/>
  <c r="AZ460" i="27" s="1"/>
  <c r="AY450" i="27"/>
  <c r="AY460" i="27" s="1"/>
  <c r="AX450" i="27"/>
  <c r="AX460" i="27" s="1"/>
  <c r="AW450" i="27"/>
  <c r="AW460" i="27" s="1"/>
  <c r="AV450" i="27"/>
  <c r="AV460" i="27" s="1"/>
  <c r="AU450" i="27"/>
  <c r="AU460" i="27" s="1"/>
  <c r="AT450" i="27"/>
  <c r="AT460" i="27" s="1"/>
  <c r="AS450" i="27"/>
  <c r="AS460" i="27" s="1"/>
  <c r="AR450" i="27"/>
  <c r="AR460" i="27" s="1"/>
  <c r="AQ450" i="27"/>
  <c r="AQ460" i="27" s="1"/>
  <c r="AP450" i="27"/>
  <c r="AP460" i="27" s="1"/>
  <c r="AO450" i="27"/>
  <c r="AO460" i="27" s="1"/>
  <c r="AN450" i="27"/>
  <c r="AN460" i="27" s="1"/>
  <c r="AM450" i="27"/>
  <c r="AM460" i="27" s="1"/>
  <c r="AL450" i="27"/>
  <c r="AL460" i="27" s="1"/>
  <c r="AK450" i="27"/>
  <c r="AK460" i="27" s="1"/>
  <c r="AJ450" i="27"/>
  <c r="AJ460" i="27" s="1"/>
  <c r="AI450" i="27"/>
  <c r="AI460" i="27" s="1"/>
  <c r="AH450" i="27"/>
  <c r="AH460" i="27" s="1"/>
  <c r="AG450" i="27"/>
  <c r="AG460" i="27" s="1"/>
  <c r="AF450" i="27"/>
  <c r="AF460" i="27" s="1"/>
  <c r="AE450" i="27"/>
  <c r="AE460" i="27" s="1"/>
  <c r="AD450" i="27"/>
  <c r="AD460" i="27" s="1"/>
  <c r="AC450" i="27"/>
  <c r="AC460" i="27" s="1"/>
  <c r="AB450" i="27"/>
  <c r="AB460" i="27" s="1"/>
  <c r="AA450" i="27"/>
  <c r="AA460" i="27" s="1"/>
  <c r="Z450" i="27"/>
  <c r="Z460" i="27" s="1"/>
  <c r="Y450" i="27"/>
  <c r="Y460" i="27" s="1"/>
  <c r="X450" i="27"/>
  <c r="X460" i="27" s="1"/>
  <c r="W450" i="27"/>
  <c r="W460" i="27" s="1"/>
  <c r="V450" i="27"/>
  <c r="V460" i="27" s="1"/>
  <c r="U450" i="27"/>
  <c r="U460" i="27" s="1"/>
  <c r="T450" i="27"/>
  <c r="T460" i="27" s="1"/>
  <c r="S450" i="27"/>
  <c r="S460" i="27" s="1"/>
  <c r="R450" i="27"/>
  <c r="R460" i="27" s="1"/>
  <c r="Q450" i="27"/>
  <c r="Q460" i="27" s="1"/>
  <c r="P450" i="27"/>
  <c r="P460" i="27" s="1"/>
  <c r="O450" i="27"/>
  <c r="O460" i="27" s="1"/>
  <c r="N450" i="27"/>
  <c r="N460" i="27" s="1"/>
  <c r="M450" i="27"/>
  <c r="M460" i="27" s="1"/>
  <c r="L450" i="27"/>
  <c r="L460" i="27" s="1"/>
  <c r="K450" i="27"/>
  <c r="K460" i="27" s="1"/>
  <c r="J450" i="27"/>
  <c r="J460" i="27" s="1"/>
  <c r="I450" i="27"/>
  <c r="I460" i="27" s="1"/>
  <c r="H450" i="27"/>
  <c r="H460" i="27" s="1"/>
  <c r="G450" i="27"/>
  <c r="G460" i="27" s="1"/>
  <c r="F450" i="27"/>
  <c r="F460" i="27" s="1"/>
  <c r="E450" i="27"/>
  <c r="E460" i="27" s="1"/>
  <c r="D450" i="27"/>
  <c r="D460" i="27" s="1"/>
  <c r="C460" i="27" s="1"/>
  <c r="C450" i="27"/>
  <c r="A450" i="27"/>
  <c r="EE449" i="27"/>
  <c r="EE461" i="27" s="1"/>
  <c r="ED449" i="27"/>
  <c r="ED461" i="27" s="1"/>
  <c r="EC449" i="27"/>
  <c r="EC461" i="27" s="1"/>
  <c r="EB449" i="27"/>
  <c r="EB461" i="27" s="1"/>
  <c r="EA449" i="27"/>
  <c r="EA461" i="27" s="1"/>
  <c r="DZ449" i="27"/>
  <c r="DZ461" i="27" s="1"/>
  <c r="DY449" i="27"/>
  <c r="DY461" i="27" s="1"/>
  <c r="DX449" i="27"/>
  <c r="DX461" i="27" s="1"/>
  <c r="DW449" i="27"/>
  <c r="DW461" i="27" s="1"/>
  <c r="DV449" i="27"/>
  <c r="DV461" i="27" s="1"/>
  <c r="DU449" i="27"/>
  <c r="DU461" i="27" s="1"/>
  <c r="DT449" i="27"/>
  <c r="DT461" i="27" s="1"/>
  <c r="DS449" i="27"/>
  <c r="DS461" i="27" s="1"/>
  <c r="DR449" i="27"/>
  <c r="DR461" i="27" s="1"/>
  <c r="DQ449" i="27"/>
  <c r="DQ461" i="27" s="1"/>
  <c r="DP449" i="27"/>
  <c r="DP461" i="27" s="1"/>
  <c r="DO449" i="27"/>
  <c r="DO461" i="27" s="1"/>
  <c r="DN449" i="27"/>
  <c r="DN461" i="27" s="1"/>
  <c r="DM449" i="27"/>
  <c r="DM461" i="27" s="1"/>
  <c r="DL449" i="27"/>
  <c r="DL461" i="27" s="1"/>
  <c r="DK449" i="27"/>
  <c r="DK461" i="27" s="1"/>
  <c r="DJ449" i="27"/>
  <c r="DJ461" i="27" s="1"/>
  <c r="DI449" i="27"/>
  <c r="DI461" i="27" s="1"/>
  <c r="DH449" i="27"/>
  <c r="DH461" i="27" s="1"/>
  <c r="DG449" i="27"/>
  <c r="DG461" i="27" s="1"/>
  <c r="DF449" i="27"/>
  <c r="DF461" i="27" s="1"/>
  <c r="DE449" i="27"/>
  <c r="DE461" i="27" s="1"/>
  <c r="DD449" i="27"/>
  <c r="DD461" i="27" s="1"/>
  <c r="DC449" i="27"/>
  <c r="DC461" i="27" s="1"/>
  <c r="DB449" i="27"/>
  <c r="DB461" i="27" s="1"/>
  <c r="DA449" i="27"/>
  <c r="DA461" i="27" s="1"/>
  <c r="CZ449" i="27"/>
  <c r="CZ461" i="27" s="1"/>
  <c r="CY449" i="27"/>
  <c r="CY461" i="27" s="1"/>
  <c r="CX449" i="27"/>
  <c r="CX461" i="27" s="1"/>
  <c r="CW449" i="27"/>
  <c r="CW461" i="27" s="1"/>
  <c r="CV449" i="27"/>
  <c r="CV461" i="27" s="1"/>
  <c r="CU449" i="27"/>
  <c r="CU461" i="27" s="1"/>
  <c r="CT449" i="27"/>
  <c r="CT461" i="27" s="1"/>
  <c r="CS449" i="27"/>
  <c r="CS461" i="27" s="1"/>
  <c r="CR449" i="27"/>
  <c r="CR461" i="27" s="1"/>
  <c r="CQ449" i="27"/>
  <c r="CQ461" i="27" s="1"/>
  <c r="CP449" i="27"/>
  <c r="CP461" i="27" s="1"/>
  <c r="CO449" i="27"/>
  <c r="CO461" i="27" s="1"/>
  <c r="CN449" i="27"/>
  <c r="CN461" i="27" s="1"/>
  <c r="CM449" i="27"/>
  <c r="CM461" i="27" s="1"/>
  <c r="CL449" i="27"/>
  <c r="CL461" i="27" s="1"/>
  <c r="CK449" i="27"/>
  <c r="CK461" i="27" s="1"/>
  <c r="CJ449" i="27"/>
  <c r="CJ461" i="27" s="1"/>
  <c r="CI449" i="27"/>
  <c r="CI461" i="27" s="1"/>
  <c r="CH449" i="27"/>
  <c r="CH461" i="27" s="1"/>
  <c r="CG449" i="27"/>
  <c r="CG461" i="27" s="1"/>
  <c r="CF449" i="27"/>
  <c r="CF461" i="27" s="1"/>
  <c r="CE449" i="27"/>
  <c r="CE461" i="27" s="1"/>
  <c r="CD449" i="27"/>
  <c r="CD461" i="27" s="1"/>
  <c r="CC449" i="27"/>
  <c r="CC461" i="27" s="1"/>
  <c r="CB449" i="27"/>
  <c r="CB461" i="27" s="1"/>
  <c r="CA449" i="27"/>
  <c r="CA461" i="27" s="1"/>
  <c r="BZ449" i="27"/>
  <c r="BZ461" i="27" s="1"/>
  <c r="BY449" i="27"/>
  <c r="BY461" i="27" s="1"/>
  <c r="BX449" i="27"/>
  <c r="BX461" i="27" s="1"/>
  <c r="BW449" i="27"/>
  <c r="BW461" i="27" s="1"/>
  <c r="BV449" i="27"/>
  <c r="BV461" i="27" s="1"/>
  <c r="BU449" i="27"/>
  <c r="BU461" i="27" s="1"/>
  <c r="BT449" i="27"/>
  <c r="BT461" i="27" s="1"/>
  <c r="BS449" i="27"/>
  <c r="BS461" i="27" s="1"/>
  <c r="BR449" i="27"/>
  <c r="BR461" i="27" s="1"/>
  <c r="BQ449" i="27"/>
  <c r="BQ461" i="27" s="1"/>
  <c r="BP449" i="27"/>
  <c r="BP461" i="27" s="1"/>
  <c r="BO449" i="27"/>
  <c r="BO461" i="27" s="1"/>
  <c r="BN449" i="27"/>
  <c r="BN461" i="27" s="1"/>
  <c r="BM449" i="27"/>
  <c r="BM461" i="27" s="1"/>
  <c r="BL449" i="27"/>
  <c r="BL461" i="27" s="1"/>
  <c r="BK449" i="27"/>
  <c r="BK461" i="27" s="1"/>
  <c r="BJ449" i="27"/>
  <c r="BJ461" i="27" s="1"/>
  <c r="BI449" i="27"/>
  <c r="BI461" i="27" s="1"/>
  <c r="BH449" i="27"/>
  <c r="BH461" i="27" s="1"/>
  <c r="BG449" i="27"/>
  <c r="BG461" i="27" s="1"/>
  <c r="BF449" i="27"/>
  <c r="BF461" i="27" s="1"/>
  <c r="BE449" i="27"/>
  <c r="BE461" i="27" s="1"/>
  <c r="BD449" i="27"/>
  <c r="BD461" i="27" s="1"/>
  <c r="BC449" i="27"/>
  <c r="BC461" i="27" s="1"/>
  <c r="BB449" i="27"/>
  <c r="BB461" i="27" s="1"/>
  <c r="BA449" i="27"/>
  <c r="BA461" i="27" s="1"/>
  <c r="AZ449" i="27"/>
  <c r="AZ461" i="27" s="1"/>
  <c r="AY449" i="27"/>
  <c r="AY461" i="27" s="1"/>
  <c r="AX449" i="27"/>
  <c r="AX461" i="27" s="1"/>
  <c r="AW449" i="27"/>
  <c r="AW461" i="27" s="1"/>
  <c r="AV449" i="27"/>
  <c r="AV461" i="27" s="1"/>
  <c r="AU449" i="27"/>
  <c r="AU461" i="27" s="1"/>
  <c r="AT449" i="27"/>
  <c r="AT461" i="27" s="1"/>
  <c r="AS449" i="27"/>
  <c r="AS461" i="27" s="1"/>
  <c r="AR449" i="27"/>
  <c r="AR461" i="27" s="1"/>
  <c r="AQ449" i="27"/>
  <c r="AQ461" i="27" s="1"/>
  <c r="AP449" i="27"/>
  <c r="AP461" i="27" s="1"/>
  <c r="AO449" i="27"/>
  <c r="AO461" i="27" s="1"/>
  <c r="AN449" i="27"/>
  <c r="AN461" i="27" s="1"/>
  <c r="AM449" i="27"/>
  <c r="AM461" i="27" s="1"/>
  <c r="AL449" i="27"/>
  <c r="AL461" i="27" s="1"/>
  <c r="AK449" i="27"/>
  <c r="AK461" i="27" s="1"/>
  <c r="AJ449" i="27"/>
  <c r="AJ461" i="27" s="1"/>
  <c r="AI449" i="27"/>
  <c r="AI461" i="27" s="1"/>
  <c r="AH449" i="27"/>
  <c r="AH461" i="27" s="1"/>
  <c r="AG449" i="27"/>
  <c r="AG461" i="27" s="1"/>
  <c r="AF449" i="27"/>
  <c r="AF461" i="27" s="1"/>
  <c r="AE449" i="27"/>
  <c r="AE461" i="27" s="1"/>
  <c r="AD449" i="27"/>
  <c r="AD461" i="27" s="1"/>
  <c r="AC449" i="27"/>
  <c r="AC461" i="27" s="1"/>
  <c r="AB449" i="27"/>
  <c r="AB461" i="27" s="1"/>
  <c r="AA449" i="27"/>
  <c r="AA461" i="27" s="1"/>
  <c r="Z449" i="27"/>
  <c r="Z461" i="27" s="1"/>
  <c r="Y449" i="27"/>
  <c r="Y461" i="27" s="1"/>
  <c r="X449" i="27"/>
  <c r="X461" i="27" s="1"/>
  <c r="W449" i="27"/>
  <c r="W461" i="27" s="1"/>
  <c r="V449" i="27"/>
  <c r="V461" i="27" s="1"/>
  <c r="U449" i="27"/>
  <c r="U461" i="27" s="1"/>
  <c r="T449" i="27"/>
  <c r="T461" i="27" s="1"/>
  <c r="S449" i="27"/>
  <c r="S461" i="27" s="1"/>
  <c r="R449" i="27"/>
  <c r="R461" i="27" s="1"/>
  <c r="Q449" i="27"/>
  <c r="Q461" i="27" s="1"/>
  <c r="P449" i="27"/>
  <c r="P461" i="27" s="1"/>
  <c r="O449" i="27"/>
  <c r="O461" i="27" s="1"/>
  <c r="N449" i="27"/>
  <c r="N461" i="27" s="1"/>
  <c r="M449" i="27"/>
  <c r="M461" i="27" s="1"/>
  <c r="L449" i="27"/>
  <c r="L461" i="27" s="1"/>
  <c r="K449" i="27"/>
  <c r="K461" i="27" s="1"/>
  <c r="J449" i="27"/>
  <c r="J461" i="27" s="1"/>
  <c r="I449" i="27"/>
  <c r="I461" i="27" s="1"/>
  <c r="H449" i="27"/>
  <c r="H461" i="27" s="1"/>
  <c r="G449" i="27"/>
  <c r="G461" i="27" s="1"/>
  <c r="F449" i="27"/>
  <c r="F461" i="27" s="1"/>
  <c r="E449" i="27"/>
  <c r="E461" i="27" s="1"/>
  <c r="D449" i="27"/>
  <c r="D461" i="27" s="1"/>
  <c r="C461" i="27" s="1"/>
  <c r="A449" i="27"/>
  <c r="C448" i="27"/>
  <c r="A448" i="27"/>
  <c r="C447" i="27"/>
  <c r="A447" i="27"/>
  <c r="C446" i="27"/>
  <c r="A446" i="27"/>
  <c r="C445" i="27"/>
  <c r="A445" i="27"/>
  <c r="C444" i="27"/>
  <c r="A444" i="27"/>
  <c r="C443" i="27"/>
  <c r="A443" i="27"/>
  <c r="C442" i="27"/>
  <c r="A442" i="27"/>
  <c r="C441" i="27"/>
  <c r="A441" i="27"/>
  <c r="C440" i="27"/>
  <c r="A440" i="27"/>
  <c r="C439" i="27"/>
  <c r="A439" i="27"/>
  <c r="C438" i="27"/>
  <c r="A438" i="27"/>
  <c r="C437" i="27"/>
  <c r="A437" i="27"/>
  <c r="A436" i="27"/>
  <c r="A435" i="27"/>
  <c r="A434" i="27"/>
  <c r="A433" i="27"/>
  <c r="A432" i="27"/>
  <c r="A431" i="27"/>
  <c r="A430" i="27"/>
  <c r="A429" i="27"/>
  <c r="EE428" i="27"/>
  <c r="ED428" i="27"/>
  <c r="EC428" i="27"/>
  <c r="EB428" i="27"/>
  <c r="EA428" i="27"/>
  <c r="DZ428" i="27"/>
  <c r="DY428" i="27"/>
  <c r="DX428" i="27"/>
  <c r="DW428" i="27"/>
  <c r="DV428" i="27"/>
  <c r="DU428" i="27"/>
  <c r="DT428" i="27"/>
  <c r="DS428" i="27"/>
  <c r="DR428" i="27"/>
  <c r="DQ428" i="27"/>
  <c r="DP428" i="27"/>
  <c r="DO428" i="27"/>
  <c r="DN428" i="27"/>
  <c r="DM428" i="27"/>
  <c r="DL428" i="27"/>
  <c r="DK428" i="27"/>
  <c r="DJ428" i="27"/>
  <c r="DI428" i="27"/>
  <c r="DH428" i="27"/>
  <c r="DG428" i="27"/>
  <c r="DF428" i="27"/>
  <c r="DE428" i="27"/>
  <c r="DD428" i="27"/>
  <c r="DC428" i="27"/>
  <c r="DB428" i="27"/>
  <c r="DA428" i="27"/>
  <c r="CZ428" i="27"/>
  <c r="CY428" i="27"/>
  <c r="CX428" i="27"/>
  <c r="CW428" i="27"/>
  <c r="CV428" i="27"/>
  <c r="CU428" i="27"/>
  <c r="CT428" i="27"/>
  <c r="CS428" i="27"/>
  <c r="CR428" i="27"/>
  <c r="CQ428" i="27"/>
  <c r="CP428" i="27"/>
  <c r="CO428" i="27"/>
  <c r="CN428" i="27"/>
  <c r="CM428" i="27"/>
  <c r="CL428" i="27"/>
  <c r="CK428" i="27"/>
  <c r="CJ428" i="27"/>
  <c r="CI428" i="27"/>
  <c r="CH428" i="27"/>
  <c r="CG428" i="27"/>
  <c r="CF428" i="27"/>
  <c r="CE428" i="27"/>
  <c r="CD428" i="27"/>
  <c r="CC428" i="27"/>
  <c r="CB428" i="27"/>
  <c r="CA428" i="27"/>
  <c r="BZ428" i="27"/>
  <c r="BY428" i="27"/>
  <c r="BX428" i="27"/>
  <c r="BW428" i="27"/>
  <c r="BV428" i="27"/>
  <c r="BU428" i="27"/>
  <c r="BT428" i="27"/>
  <c r="BS428" i="27"/>
  <c r="BR428" i="27"/>
  <c r="BQ428" i="27"/>
  <c r="BP428" i="27"/>
  <c r="BO428" i="27"/>
  <c r="BN428" i="27"/>
  <c r="BM428" i="27"/>
  <c r="BL428" i="27"/>
  <c r="BK428" i="27"/>
  <c r="BJ428" i="27"/>
  <c r="BI428" i="27"/>
  <c r="BH428" i="27"/>
  <c r="BG428" i="27"/>
  <c r="BF428" i="27"/>
  <c r="BE428" i="27"/>
  <c r="BD428" i="27"/>
  <c r="BC428" i="27"/>
  <c r="BB428" i="27"/>
  <c r="A428" i="27"/>
  <c r="EE427" i="27"/>
  <c r="ED427" i="27"/>
  <c r="EC427" i="27"/>
  <c r="EB427" i="27"/>
  <c r="EA427" i="27"/>
  <c r="DZ427" i="27"/>
  <c r="DY427" i="27"/>
  <c r="DX427" i="27"/>
  <c r="DW427" i="27"/>
  <c r="DV427" i="27"/>
  <c r="DU427" i="27"/>
  <c r="DT427" i="27"/>
  <c r="DS427" i="27"/>
  <c r="DR427" i="27"/>
  <c r="DQ427" i="27"/>
  <c r="DP427" i="27"/>
  <c r="DO427" i="27"/>
  <c r="DN427" i="27"/>
  <c r="DM427" i="27"/>
  <c r="DL427" i="27"/>
  <c r="DK427" i="27"/>
  <c r="DJ427" i="27"/>
  <c r="DI427" i="27"/>
  <c r="DH427" i="27"/>
  <c r="DG427" i="27"/>
  <c r="DF427" i="27"/>
  <c r="DE427" i="27"/>
  <c r="DD427" i="27"/>
  <c r="DC427" i="27"/>
  <c r="DB427" i="27"/>
  <c r="DA427" i="27"/>
  <c r="CZ427" i="27"/>
  <c r="CY427" i="27"/>
  <c r="CX427" i="27"/>
  <c r="CW427" i="27"/>
  <c r="CV427" i="27"/>
  <c r="CU427" i="27"/>
  <c r="CT427" i="27"/>
  <c r="CS427" i="27"/>
  <c r="CR427" i="27"/>
  <c r="CQ427" i="27"/>
  <c r="CP427" i="27"/>
  <c r="CO427" i="27"/>
  <c r="CN427" i="27"/>
  <c r="CM427" i="27"/>
  <c r="CL427" i="27"/>
  <c r="CK427" i="27"/>
  <c r="CJ427" i="27"/>
  <c r="CI427" i="27"/>
  <c r="CH427" i="27"/>
  <c r="CG427" i="27"/>
  <c r="CF427" i="27"/>
  <c r="CE427" i="27"/>
  <c r="CD427" i="27"/>
  <c r="CC427" i="27"/>
  <c r="CB427" i="27"/>
  <c r="CA427" i="27"/>
  <c r="BZ427" i="27"/>
  <c r="BY427" i="27"/>
  <c r="BX427" i="27"/>
  <c r="BW427" i="27"/>
  <c r="BV427" i="27"/>
  <c r="BU427" i="27"/>
  <c r="BT427" i="27"/>
  <c r="BS427" i="27"/>
  <c r="BR427" i="27"/>
  <c r="BQ427" i="27"/>
  <c r="BP427" i="27"/>
  <c r="BO427" i="27"/>
  <c r="BN427" i="27"/>
  <c r="BM427" i="27"/>
  <c r="BL427" i="27"/>
  <c r="BK427" i="27"/>
  <c r="BJ427" i="27"/>
  <c r="BI427" i="27"/>
  <c r="BH427" i="27"/>
  <c r="BG427" i="27"/>
  <c r="BF427" i="27"/>
  <c r="BE427" i="27"/>
  <c r="BD427" i="27"/>
  <c r="BC427" i="27"/>
  <c r="BB427" i="27"/>
  <c r="BA427" i="27"/>
  <c r="AZ427" i="27"/>
  <c r="AY427" i="27"/>
  <c r="AX427" i="27"/>
  <c r="AW427" i="27"/>
  <c r="AV427" i="27"/>
  <c r="AU427" i="27"/>
  <c r="AT427" i="27"/>
  <c r="AS427" i="27"/>
  <c r="AR427" i="27"/>
  <c r="AQ427" i="27"/>
  <c r="AP427" i="27"/>
  <c r="AO427" i="27"/>
  <c r="AN427" i="27"/>
  <c r="AM427" i="27"/>
  <c r="AL427" i="27"/>
  <c r="AK427" i="27"/>
  <c r="AJ427" i="27"/>
  <c r="AI427" i="27"/>
  <c r="AH427" i="27"/>
  <c r="AG427" i="27"/>
  <c r="AF427" i="27"/>
  <c r="AE427" i="27"/>
  <c r="AD427" i="27"/>
  <c r="AC427" i="27"/>
  <c r="AB427" i="27"/>
  <c r="AA427" i="27"/>
  <c r="Z427" i="27"/>
  <c r="Y427" i="27"/>
  <c r="X427" i="27"/>
  <c r="W427" i="27"/>
  <c r="V427" i="27"/>
  <c r="U427" i="27"/>
  <c r="T427" i="27"/>
  <c r="S427" i="27"/>
  <c r="R427" i="27"/>
  <c r="Q427" i="27"/>
  <c r="P427" i="27"/>
  <c r="O427" i="27"/>
  <c r="N427" i="27"/>
  <c r="M427" i="27"/>
  <c r="L427" i="27"/>
  <c r="K427" i="27"/>
  <c r="J427" i="27"/>
  <c r="I427" i="27"/>
  <c r="H427" i="27"/>
  <c r="G427" i="27"/>
  <c r="F427" i="27"/>
  <c r="E427" i="27"/>
  <c r="D427" i="27"/>
  <c r="C427" i="27"/>
  <c r="A427" i="27"/>
  <c r="EE426" i="27"/>
  <c r="ED426" i="27"/>
  <c r="EC426" i="27"/>
  <c r="EB426" i="27"/>
  <c r="EA426" i="27"/>
  <c r="DZ426" i="27"/>
  <c r="DY426" i="27"/>
  <c r="DX426" i="27"/>
  <c r="DW426" i="27"/>
  <c r="DV426" i="27"/>
  <c r="DU426" i="27"/>
  <c r="DT426" i="27"/>
  <c r="DS426" i="27"/>
  <c r="DR426" i="27"/>
  <c r="DQ426" i="27"/>
  <c r="DP426" i="27"/>
  <c r="DO426" i="27"/>
  <c r="DN426" i="27"/>
  <c r="DM426" i="27"/>
  <c r="DL426" i="27"/>
  <c r="DK426" i="27"/>
  <c r="DJ426" i="27"/>
  <c r="DI426" i="27"/>
  <c r="DH426" i="27"/>
  <c r="DG426" i="27"/>
  <c r="DF426" i="27"/>
  <c r="DE426" i="27"/>
  <c r="DD426" i="27"/>
  <c r="DC426" i="27"/>
  <c r="DB426" i="27"/>
  <c r="DA426" i="27"/>
  <c r="CZ426" i="27"/>
  <c r="CY426" i="27"/>
  <c r="CX426" i="27"/>
  <c r="CW426" i="27"/>
  <c r="CV426" i="27"/>
  <c r="CU426" i="27"/>
  <c r="CT426" i="27"/>
  <c r="CS426" i="27"/>
  <c r="CR426" i="27"/>
  <c r="CQ426" i="27"/>
  <c r="CP426" i="27"/>
  <c r="CO426" i="27"/>
  <c r="CN426" i="27"/>
  <c r="CM426" i="27"/>
  <c r="CL426" i="27"/>
  <c r="CK426" i="27"/>
  <c r="CJ426" i="27"/>
  <c r="CI426" i="27"/>
  <c r="CH426" i="27"/>
  <c r="CG426" i="27"/>
  <c r="CF426" i="27"/>
  <c r="CE426" i="27"/>
  <c r="CD426" i="27"/>
  <c r="CC426" i="27"/>
  <c r="CB426" i="27"/>
  <c r="CA426" i="27"/>
  <c r="BZ426" i="27"/>
  <c r="BY426" i="27"/>
  <c r="BX426" i="27"/>
  <c r="BW426" i="27"/>
  <c r="BV426" i="27"/>
  <c r="BU426" i="27"/>
  <c r="BT426" i="27"/>
  <c r="BS426" i="27"/>
  <c r="BR426" i="27"/>
  <c r="BQ426" i="27"/>
  <c r="BP426" i="27"/>
  <c r="BO426" i="27"/>
  <c r="BN426" i="27"/>
  <c r="BM426" i="27"/>
  <c r="BL426" i="27"/>
  <c r="BK426" i="27"/>
  <c r="BJ426" i="27"/>
  <c r="BI426" i="27"/>
  <c r="BH426" i="27"/>
  <c r="BG426" i="27"/>
  <c r="BF426" i="27"/>
  <c r="BE426" i="27"/>
  <c r="BD426" i="27"/>
  <c r="BC426" i="27"/>
  <c r="BB426" i="27"/>
  <c r="BA426" i="27"/>
  <c r="AZ426" i="27"/>
  <c r="AY426" i="27"/>
  <c r="AX426" i="27"/>
  <c r="AW426" i="27"/>
  <c r="AV426" i="27"/>
  <c r="AU426" i="27"/>
  <c r="AT426" i="27"/>
  <c r="AS426" i="27"/>
  <c r="AR426" i="27"/>
  <c r="AQ426" i="27"/>
  <c r="AP426" i="27"/>
  <c r="AO426" i="27"/>
  <c r="AN426" i="27"/>
  <c r="AM426" i="27"/>
  <c r="AL426" i="27"/>
  <c r="AK426" i="27"/>
  <c r="AJ426" i="27"/>
  <c r="AI426" i="27"/>
  <c r="AH426" i="27"/>
  <c r="AG426" i="27"/>
  <c r="AF426" i="27"/>
  <c r="AE426" i="27"/>
  <c r="AD426" i="27"/>
  <c r="AC426" i="27"/>
  <c r="AB426" i="27"/>
  <c r="AA426" i="27"/>
  <c r="Z426" i="27"/>
  <c r="Y426" i="27"/>
  <c r="X426" i="27"/>
  <c r="W426" i="27"/>
  <c r="V426" i="27"/>
  <c r="U426" i="27"/>
  <c r="T426" i="27"/>
  <c r="S426" i="27"/>
  <c r="R426" i="27"/>
  <c r="Q426" i="27"/>
  <c r="P426" i="27"/>
  <c r="O426" i="27"/>
  <c r="N426" i="27"/>
  <c r="M426" i="27"/>
  <c r="L426" i="27"/>
  <c r="K426" i="27"/>
  <c r="J426" i="27"/>
  <c r="I426" i="27"/>
  <c r="H426" i="27"/>
  <c r="G426" i="27"/>
  <c r="F426" i="27"/>
  <c r="E426" i="27"/>
  <c r="D426" i="27"/>
  <c r="C426" i="27" s="1"/>
  <c r="A426" i="27"/>
  <c r="EE425" i="27"/>
  <c r="ED425" i="27"/>
  <c r="EC425" i="27"/>
  <c r="EB425" i="27"/>
  <c r="EA425" i="27"/>
  <c r="DZ425" i="27"/>
  <c r="DY425" i="27"/>
  <c r="DX425" i="27"/>
  <c r="DW425" i="27"/>
  <c r="DV425" i="27"/>
  <c r="DU425" i="27"/>
  <c r="DT425" i="27"/>
  <c r="DS425" i="27"/>
  <c r="DR425" i="27"/>
  <c r="DQ425" i="27"/>
  <c r="DP425" i="27"/>
  <c r="DO425" i="27"/>
  <c r="DN425" i="27"/>
  <c r="DM425" i="27"/>
  <c r="DL425" i="27"/>
  <c r="DK425" i="27"/>
  <c r="DJ425" i="27"/>
  <c r="DI425" i="27"/>
  <c r="DH425" i="27"/>
  <c r="DG425" i="27"/>
  <c r="DF425" i="27"/>
  <c r="DE425" i="27"/>
  <c r="DD425" i="27"/>
  <c r="DC425" i="27"/>
  <c r="DB425" i="27"/>
  <c r="DA425" i="27"/>
  <c r="CZ425" i="27"/>
  <c r="CY425" i="27"/>
  <c r="CX425" i="27"/>
  <c r="CW425" i="27"/>
  <c r="CV425" i="27"/>
  <c r="CU425" i="27"/>
  <c r="CT425" i="27"/>
  <c r="CS425" i="27"/>
  <c r="CR425" i="27"/>
  <c r="CQ425" i="27"/>
  <c r="CP425" i="27"/>
  <c r="CO425" i="27"/>
  <c r="CN425" i="27"/>
  <c r="CM425" i="27"/>
  <c r="CL425" i="27"/>
  <c r="CK425" i="27"/>
  <c r="CJ425" i="27"/>
  <c r="CI425" i="27"/>
  <c r="CH425" i="27"/>
  <c r="CG425" i="27"/>
  <c r="CF425" i="27"/>
  <c r="CE425" i="27"/>
  <c r="CD425" i="27"/>
  <c r="CC425" i="27"/>
  <c r="CB425" i="27"/>
  <c r="CA425" i="27"/>
  <c r="BZ425" i="27"/>
  <c r="BY425" i="27"/>
  <c r="BX425" i="27"/>
  <c r="BW425" i="27"/>
  <c r="BV425" i="27"/>
  <c r="BU425" i="27"/>
  <c r="BT425" i="27"/>
  <c r="BS425" i="27"/>
  <c r="BR425" i="27"/>
  <c r="BQ425" i="27"/>
  <c r="BP425" i="27"/>
  <c r="BO425" i="27"/>
  <c r="BN425" i="27"/>
  <c r="BM425" i="27"/>
  <c r="BL425" i="27"/>
  <c r="BK425" i="27"/>
  <c r="BJ425" i="27"/>
  <c r="BI425" i="27"/>
  <c r="BH425" i="27"/>
  <c r="BG425" i="27"/>
  <c r="BF425" i="27"/>
  <c r="BE425" i="27"/>
  <c r="BD425" i="27"/>
  <c r="BC425" i="27"/>
  <c r="BB425" i="27"/>
  <c r="BA425" i="27"/>
  <c r="AZ425" i="27"/>
  <c r="AY425" i="27"/>
  <c r="AX425" i="27"/>
  <c r="AW425" i="27"/>
  <c r="AV425" i="27"/>
  <c r="AU425" i="27"/>
  <c r="AT425" i="27"/>
  <c r="AS425" i="27"/>
  <c r="AR425" i="27"/>
  <c r="AQ425" i="27"/>
  <c r="AP425" i="27"/>
  <c r="AO425" i="27"/>
  <c r="AN425" i="27"/>
  <c r="AM425" i="27"/>
  <c r="AL425" i="27"/>
  <c r="AK425" i="27"/>
  <c r="AJ425" i="27"/>
  <c r="AI425" i="27"/>
  <c r="AH425" i="27"/>
  <c r="AG425" i="27"/>
  <c r="AF425" i="27"/>
  <c r="AE425" i="27"/>
  <c r="AD425" i="27"/>
  <c r="AC425" i="27"/>
  <c r="AB425" i="27"/>
  <c r="AA425" i="27"/>
  <c r="Z425" i="27"/>
  <c r="Y425" i="27"/>
  <c r="X425" i="27"/>
  <c r="W425" i="27"/>
  <c r="V425" i="27"/>
  <c r="U425" i="27"/>
  <c r="T425" i="27"/>
  <c r="S425" i="27"/>
  <c r="R425" i="27"/>
  <c r="Q425" i="27"/>
  <c r="P425" i="27"/>
  <c r="O425" i="27"/>
  <c r="N425" i="27"/>
  <c r="M425" i="27"/>
  <c r="L425" i="27"/>
  <c r="K425" i="27"/>
  <c r="J425" i="27"/>
  <c r="I425" i="27"/>
  <c r="H425" i="27"/>
  <c r="G425" i="27"/>
  <c r="F425" i="27"/>
  <c r="E425" i="27"/>
  <c r="D425" i="27"/>
  <c r="C425" i="27"/>
  <c r="A425" i="27"/>
  <c r="EE424" i="27"/>
  <c r="ED424" i="27"/>
  <c r="EC424" i="27"/>
  <c r="EB424" i="27"/>
  <c r="EA424" i="27"/>
  <c r="DZ424" i="27"/>
  <c r="DY424" i="27"/>
  <c r="DX424" i="27"/>
  <c r="DW424" i="27"/>
  <c r="DV424" i="27"/>
  <c r="DU424" i="27"/>
  <c r="DT424" i="27"/>
  <c r="DS424" i="27"/>
  <c r="DR424" i="27"/>
  <c r="DQ424" i="27"/>
  <c r="DP424" i="27"/>
  <c r="DO424" i="27"/>
  <c r="DN424" i="27"/>
  <c r="DM424" i="27"/>
  <c r="DL424" i="27"/>
  <c r="DK424" i="27"/>
  <c r="DJ424" i="27"/>
  <c r="DI424" i="27"/>
  <c r="DH424" i="27"/>
  <c r="DG424" i="27"/>
  <c r="DF424" i="27"/>
  <c r="DE424" i="27"/>
  <c r="DD424" i="27"/>
  <c r="DC424" i="27"/>
  <c r="DB424" i="27"/>
  <c r="DA424" i="27"/>
  <c r="CZ424" i="27"/>
  <c r="CY424" i="27"/>
  <c r="CX424" i="27"/>
  <c r="CW424" i="27"/>
  <c r="CV424" i="27"/>
  <c r="CU424" i="27"/>
  <c r="CT424" i="27"/>
  <c r="CS424" i="27"/>
  <c r="CR424" i="27"/>
  <c r="CQ424" i="27"/>
  <c r="CP424" i="27"/>
  <c r="CO424" i="27"/>
  <c r="CN424" i="27"/>
  <c r="CM424" i="27"/>
  <c r="CL424" i="27"/>
  <c r="CK424" i="27"/>
  <c r="CJ424" i="27"/>
  <c r="CI424" i="27"/>
  <c r="CH424" i="27"/>
  <c r="CG424" i="27"/>
  <c r="CF424" i="27"/>
  <c r="CE424" i="27"/>
  <c r="CD424" i="27"/>
  <c r="CC424" i="27"/>
  <c r="CB424" i="27"/>
  <c r="CA424" i="27"/>
  <c r="BZ424" i="27"/>
  <c r="BY424" i="27"/>
  <c r="BX424" i="27"/>
  <c r="BW424" i="27"/>
  <c r="BV424" i="27"/>
  <c r="BU424" i="27"/>
  <c r="BT424" i="27"/>
  <c r="BS424" i="27"/>
  <c r="BR424" i="27"/>
  <c r="BQ424" i="27"/>
  <c r="BP424" i="27"/>
  <c r="BO424" i="27"/>
  <c r="BN424" i="27"/>
  <c r="BM424" i="27"/>
  <c r="BL424" i="27"/>
  <c r="BK424" i="27"/>
  <c r="BJ424" i="27"/>
  <c r="BI424" i="27"/>
  <c r="BH424" i="27"/>
  <c r="BG424" i="27"/>
  <c r="BF424" i="27"/>
  <c r="BE424" i="27"/>
  <c r="BD424" i="27"/>
  <c r="BC424" i="27"/>
  <c r="BB424" i="27"/>
  <c r="BA424" i="27"/>
  <c r="AZ424" i="27"/>
  <c r="AY424" i="27"/>
  <c r="AX424" i="27"/>
  <c r="AW424" i="27"/>
  <c r="AV424" i="27"/>
  <c r="AU424" i="27"/>
  <c r="AT424" i="27"/>
  <c r="AS424" i="27"/>
  <c r="AR424" i="27"/>
  <c r="AQ424" i="27"/>
  <c r="AP424" i="27"/>
  <c r="AO424" i="27"/>
  <c r="AN424" i="27"/>
  <c r="AM424" i="27"/>
  <c r="AL424" i="27"/>
  <c r="AK424" i="27"/>
  <c r="AJ424" i="27"/>
  <c r="AI424" i="27"/>
  <c r="AH424" i="27"/>
  <c r="AG424" i="27"/>
  <c r="AF424" i="27"/>
  <c r="AE424" i="27"/>
  <c r="AD424" i="27"/>
  <c r="AC424" i="27"/>
  <c r="AB424" i="27"/>
  <c r="AA424" i="27"/>
  <c r="Z424" i="27"/>
  <c r="Y424" i="27"/>
  <c r="X424" i="27"/>
  <c r="W424" i="27"/>
  <c r="V424" i="27"/>
  <c r="U424" i="27"/>
  <c r="T424" i="27"/>
  <c r="S424" i="27"/>
  <c r="R424" i="27"/>
  <c r="Q424" i="27"/>
  <c r="P424" i="27"/>
  <c r="O424" i="27"/>
  <c r="N424" i="27"/>
  <c r="M424" i="27"/>
  <c r="L424" i="27"/>
  <c r="K424" i="27"/>
  <c r="J424" i="27"/>
  <c r="I424" i="27"/>
  <c r="H424" i="27"/>
  <c r="G424" i="27"/>
  <c r="F424" i="27"/>
  <c r="E424" i="27"/>
  <c r="D424" i="27"/>
  <c r="C424" i="27" s="1"/>
  <c r="A424" i="27"/>
  <c r="EE423" i="27"/>
  <c r="ED423" i="27"/>
  <c r="EC423" i="27"/>
  <c r="EB423" i="27"/>
  <c r="EA423" i="27"/>
  <c r="DZ423" i="27"/>
  <c r="DY423" i="27"/>
  <c r="DX423" i="27"/>
  <c r="DW423" i="27"/>
  <c r="DV423" i="27"/>
  <c r="DU423" i="27"/>
  <c r="DT423" i="27"/>
  <c r="DS423" i="27"/>
  <c r="DR423" i="27"/>
  <c r="DQ423" i="27"/>
  <c r="DP423" i="27"/>
  <c r="DO423" i="27"/>
  <c r="DN423" i="27"/>
  <c r="DM423" i="27"/>
  <c r="DL423" i="27"/>
  <c r="DK423" i="27"/>
  <c r="DJ423" i="27"/>
  <c r="DI423" i="27"/>
  <c r="DH423" i="27"/>
  <c r="DG423" i="27"/>
  <c r="DF423" i="27"/>
  <c r="DE423" i="27"/>
  <c r="DD423" i="27"/>
  <c r="DC423" i="27"/>
  <c r="DB423" i="27"/>
  <c r="DA423" i="27"/>
  <c r="CZ423" i="27"/>
  <c r="CY423" i="27"/>
  <c r="CX423" i="27"/>
  <c r="CW423" i="27"/>
  <c r="CV423" i="27"/>
  <c r="CU423" i="27"/>
  <c r="CT423" i="27"/>
  <c r="CS423" i="27"/>
  <c r="CR423" i="27"/>
  <c r="CQ423" i="27"/>
  <c r="CP423" i="27"/>
  <c r="CO423" i="27"/>
  <c r="CN423" i="27"/>
  <c r="CM423" i="27"/>
  <c r="CL423" i="27"/>
  <c r="CK423" i="27"/>
  <c r="CJ423" i="27"/>
  <c r="CI423" i="27"/>
  <c r="CH423" i="27"/>
  <c r="CG423" i="27"/>
  <c r="CF423" i="27"/>
  <c r="CE423" i="27"/>
  <c r="CD423" i="27"/>
  <c r="CC423" i="27"/>
  <c r="CB423" i="27"/>
  <c r="CA423" i="27"/>
  <c r="BZ423" i="27"/>
  <c r="BY423" i="27"/>
  <c r="BX423" i="27"/>
  <c r="BW423" i="27"/>
  <c r="BV423" i="27"/>
  <c r="BU423" i="27"/>
  <c r="BT423" i="27"/>
  <c r="BS423" i="27"/>
  <c r="BR423" i="27"/>
  <c r="BQ423" i="27"/>
  <c r="BP423" i="27"/>
  <c r="BO423" i="27"/>
  <c r="BN423" i="27"/>
  <c r="BM423" i="27"/>
  <c r="BL423" i="27"/>
  <c r="BK423" i="27"/>
  <c r="BJ423" i="27"/>
  <c r="BI423" i="27"/>
  <c r="BH423" i="27"/>
  <c r="BG423" i="27"/>
  <c r="BF423" i="27"/>
  <c r="BE423" i="27"/>
  <c r="BD423" i="27"/>
  <c r="BC423" i="27"/>
  <c r="BB423" i="27"/>
  <c r="BA423" i="27"/>
  <c r="AZ423" i="27"/>
  <c r="AY423" i="27"/>
  <c r="AX423" i="27"/>
  <c r="AW423" i="27"/>
  <c r="AV423" i="27"/>
  <c r="AU423" i="27"/>
  <c r="AT423" i="27"/>
  <c r="AS423" i="27"/>
  <c r="AR423" i="27"/>
  <c r="AQ423" i="27"/>
  <c r="AP423" i="27"/>
  <c r="AO423" i="27"/>
  <c r="AN423" i="27"/>
  <c r="AM423" i="27"/>
  <c r="AL423" i="27"/>
  <c r="AK423" i="27"/>
  <c r="AJ423" i="27"/>
  <c r="AI423" i="27"/>
  <c r="AH423" i="27"/>
  <c r="AG423" i="27"/>
  <c r="AF423" i="27"/>
  <c r="AE423" i="27"/>
  <c r="AD423" i="27"/>
  <c r="AC423" i="27"/>
  <c r="AB423" i="27"/>
  <c r="AA423" i="27"/>
  <c r="Z423" i="27"/>
  <c r="Y423" i="27"/>
  <c r="X423" i="27"/>
  <c r="W423" i="27"/>
  <c r="V423" i="27"/>
  <c r="U423" i="27"/>
  <c r="T423" i="27"/>
  <c r="S423" i="27"/>
  <c r="R423" i="27"/>
  <c r="Q423" i="27"/>
  <c r="P423" i="27"/>
  <c r="O423" i="27"/>
  <c r="N423" i="27"/>
  <c r="M423" i="27"/>
  <c r="L423" i="27"/>
  <c r="K423" i="27"/>
  <c r="J423" i="27"/>
  <c r="I423" i="27"/>
  <c r="H423" i="27"/>
  <c r="G423" i="27"/>
  <c r="F423" i="27"/>
  <c r="E423" i="27"/>
  <c r="D423" i="27"/>
  <c r="C423" i="27"/>
  <c r="A423" i="27"/>
  <c r="EE422" i="27"/>
  <c r="ED422" i="27"/>
  <c r="EC422" i="27"/>
  <c r="EB422" i="27"/>
  <c r="EA422" i="27"/>
  <c r="DZ422" i="27"/>
  <c r="DY422" i="27"/>
  <c r="DX422" i="27"/>
  <c r="DW422" i="27"/>
  <c r="DV422" i="27"/>
  <c r="DU422" i="27"/>
  <c r="DT422" i="27"/>
  <c r="DS422" i="27"/>
  <c r="DR422" i="27"/>
  <c r="DQ422" i="27"/>
  <c r="DP422" i="27"/>
  <c r="DO422" i="27"/>
  <c r="DN422" i="27"/>
  <c r="DM422" i="27"/>
  <c r="DL422" i="27"/>
  <c r="DK422" i="27"/>
  <c r="DJ422" i="27"/>
  <c r="DI422" i="27"/>
  <c r="DH422" i="27"/>
  <c r="DG422" i="27"/>
  <c r="DF422" i="27"/>
  <c r="DE422" i="27"/>
  <c r="DD422" i="27"/>
  <c r="DC422" i="27"/>
  <c r="DB422" i="27"/>
  <c r="DA422" i="27"/>
  <c r="CZ422" i="27"/>
  <c r="CY422" i="27"/>
  <c r="CX422" i="27"/>
  <c r="CW422" i="27"/>
  <c r="CV422" i="27"/>
  <c r="CU422" i="27"/>
  <c r="CT422" i="27"/>
  <c r="CS422" i="27"/>
  <c r="CR422" i="27"/>
  <c r="CQ422" i="27"/>
  <c r="CP422" i="27"/>
  <c r="CO422" i="27"/>
  <c r="CN422" i="27"/>
  <c r="CM422" i="27"/>
  <c r="CL422" i="27"/>
  <c r="CK422" i="27"/>
  <c r="CJ422" i="27"/>
  <c r="CI422" i="27"/>
  <c r="CH422" i="27"/>
  <c r="CG422" i="27"/>
  <c r="CF422" i="27"/>
  <c r="CE422" i="27"/>
  <c r="CD422" i="27"/>
  <c r="CC422" i="27"/>
  <c r="CB422" i="27"/>
  <c r="CA422" i="27"/>
  <c r="BZ422" i="27"/>
  <c r="BY422" i="27"/>
  <c r="BX422" i="27"/>
  <c r="BW422" i="27"/>
  <c r="BV422" i="27"/>
  <c r="BU422" i="27"/>
  <c r="BT422" i="27"/>
  <c r="BS422" i="27"/>
  <c r="BR422" i="27"/>
  <c r="BQ422" i="27"/>
  <c r="BP422" i="27"/>
  <c r="BO422" i="27"/>
  <c r="BN422" i="27"/>
  <c r="BM422" i="27"/>
  <c r="BL422" i="27"/>
  <c r="BK422" i="27"/>
  <c r="BJ422" i="27"/>
  <c r="BI422" i="27"/>
  <c r="BH422" i="27"/>
  <c r="BG422" i="27"/>
  <c r="BF422" i="27"/>
  <c r="BE422" i="27"/>
  <c r="BD422" i="27"/>
  <c r="BC422" i="27"/>
  <c r="BB422" i="27"/>
  <c r="BA422" i="27"/>
  <c r="AZ422" i="27"/>
  <c r="AY422" i="27"/>
  <c r="AX422" i="27"/>
  <c r="AW422" i="27"/>
  <c r="AV422" i="27"/>
  <c r="AU422" i="27"/>
  <c r="AT422" i="27"/>
  <c r="AS422" i="27"/>
  <c r="AR422" i="27"/>
  <c r="AQ422" i="27"/>
  <c r="AP422" i="27"/>
  <c r="AO422" i="27"/>
  <c r="AN422" i="27"/>
  <c r="AM422" i="27"/>
  <c r="AL422" i="27"/>
  <c r="AK422" i="27"/>
  <c r="AJ422" i="27"/>
  <c r="AI422" i="27"/>
  <c r="AH422" i="27"/>
  <c r="AG422" i="27"/>
  <c r="AF422" i="27"/>
  <c r="AE422" i="27"/>
  <c r="AD422" i="27"/>
  <c r="AC422" i="27"/>
  <c r="AB422" i="27"/>
  <c r="AA422" i="27"/>
  <c r="Z422" i="27"/>
  <c r="Y422" i="27"/>
  <c r="X422" i="27"/>
  <c r="W422" i="27"/>
  <c r="V422" i="27"/>
  <c r="U422" i="27"/>
  <c r="T422" i="27"/>
  <c r="S422" i="27"/>
  <c r="R422" i="27"/>
  <c r="Q422" i="27"/>
  <c r="P422" i="27"/>
  <c r="O422" i="27"/>
  <c r="N422" i="27"/>
  <c r="M422" i="27"/>
  <c r="L422" i="27"/>
  <c r="K422" i="27"/>
  <c r="J422" i="27"/>
  <c r="I422" i="27"/>
  <c r="H422" i="27"/>
  <c r="G422" i="27"/>
  <c r="F422" i="27"/>
  <c r="E422" i="27"/>
  <c r="D422" i="27"/>
  <c r="C422" i="27" s="1"/>
  <c r="A422" i="27"/>
  <c r="EE421" i="27"/>
  <c r="ED421" i="27"/>
  <c r="EC421" i="27"/>
  <c r="EB421" i="27"/>
  <c r="EA421" i="27"/>
  <c r="DZ421" i="27"/>
  <c r="DY421" i="27"/>
  <c r="DX421" i="27"/>
  <c r="DW421" i="27"/>
  <c r="DV421" i="27"/>
  <c r="DU421" i="27"/>
  <c r="DT421" i="27"/>
  <c r="DS421" i="27"/>
  <c r="DR421" i="27"/>
  <c r="DQ421" i="27"/>
  <c r="DP421" i="27"/>
  <c r="DO421" i="27"/>
  <c r="DN421" i="27"/>
  <c r="DM421" i="27"/>
  <c r="DL421" i="27"/>
  <c r="DK421" i="27"/>
  <c r="DJ421" i="27"/>
  <c r="DI421" i="27"/>
  <c r="DH421" i="27"/>
  <c r="DG421" i="27"/>
  <c r="DF421" i="27"/>
  <c r="DE421" i="27"/>
  <c r="DD421" i="27"/>
  <c r="DC421" i="27"/>
  <c r="DB421" i="27"/>
  <c r="DA421" i="27"/>
  <c r="CZ421" i="27"/>
  <c r="CY421" i="27"/>
  <c r="CX421" i="27"/>
  <c r="CW421" i="27"/>
  <c r="CV421" i="27"/>
  <c r="CU421" i="27"/>
  <c r="CT421" i="27"/>
  <c r="CS421" i="27"/>
  <c r="CR421" i="27"/>
  <c r="CQ421" i="27"/>
  <c r="CP421" i="27"/>
  <c r="CO421" i="27"/>
  <c r="CN421" i="27"/>
  <c r="CM421" i="27"/>
  <c r="CL421" i="27"/>
  <c r="CK421" i="27"/>
  <c r="CJ421" i="27"/>
  <c r="CI421" i="27"/>
  <c r="CH421" i="27"/>
  <c r="CG421" i="27"/>
  <c r="CF421" i="27"/>
  <c r="CE421" i="27"/>
  <c r="CD421" i="27"/>
  <c r="CC421" i="27"/>
  <c r="CB421" i="27"/>
  <c r="CA421" i="27"/>
  <c r="BZ421" i="27"/>
  <c r="BY421" i="27"/>
  <c r="BX421" i="27"/>
  <c r="BW421" i="27"/>
  <c r="BV421" i="27"/>
  <c r="BU421" i="27"/>
  <c r="BT421" i="27"/>
  <c r="BS421" i="27"/>
  <c r="BR421" i="27"/>
  <c r="BQ421" i="27"/>
  <c r="BP421" i="27"/>
  <c r="BO421" i="27"/>
  <c r="BN421" i="27"/>
  <c r="BM421" i="27"/>
  <c r="BL421" i="27"/>
  <c r="BK421" i="27"/>
  <c r="BJ421" i="27"/>
  <c r="BI421" i="27"/>
  <c r="BH421" i="27"/>
  <c r="BG421" i="27"/>
  <c r="BF421" i="27"/>
  <c r="BE421" i="27"/>
  <c r="BD421" i="27"/>
  <c r="BC421" i="27"/>
  <c r="BB421" i="27"/>
  <c r="BA421" i="27"/>
  <c r="AZ421" i="27"/>
  <c r="AY421" i="27"/>
  <c r="AX421" i="27"/>
  <c r="AW421" i="27"/>
  <c r="AV421" i="27"/>
  <c r="AU421" i="27"/>
  <c r="AT421" i="27"/>
  <c r="AS421" i="27"/>
  <c r="AR421" i="27"/>
  <c r="AQ421" i="27"/>
  <c r="AP421" i="27"/>
  <c r="AO421" i="27"/>
  <c r="AN421" i="27"/>
  <c r="AM421" i="27"/>
  <c r="AL421" i="27"/>
  <c r="AK421" i="27"/>
  <c r="AJ421" i="27"/>
  <c r="AI421" i="27"/>
  <c r="AH421" i="27"/>
  <c r="AG421" i="27"/>
  <c r="AF421" i="27"/>
  <c r="AE421" i="27"/>
  <c r="AD421" i="27"/>
  <c r="AC421" i="27"/>
  <c r="AB421" i="27"/>
  <c r="AA421" i="27"/>
  <c r="Z421" i="27"/>
  <c r="Y421" i="27"/>
  <c r="X421" i="27"/>
  <c r="W421" i="27"/>
  <c r="V421" i="27"/>
  <c r="U421" i="27"/>
  <c r="T421" i="27"/>
  <c r="S421" i="27"/>
  <c r="R421" i="27"/>
  <c r="Q421" i="27"/>
  <c r="P421" i="27"/>
  <c r="O421" i="27"/>
  <c r="N421" i="27"/>
  <c r="M421" i="27"/>
  <c r="L421" i="27"/>
  <c r="K421" i="27"/>
  <c r="J421" i="27"/>
  <c r="I421" i="27"/>
  <c r="H421" i="27"/>
  <c r="G421" i="27"/>
  <c r="F421" i="27"/>
  <c r="E421" i="27"/>
  <c r="D421" i="27"/>
  <c r="C421" i="27"/>
  <c r="A421" i="27"/>
  <c r="EE420" i="27"/>
  <c r="ED420" i="27"/>
  <c r="EC420" i="27"/>
  <c r="EB420" i="27"/>
  <c r="EA420" i="27"/>
  <c r="DZ420" i="27"/>
  <c r="DY420" i="27"/>
  <c r="DX420" i="27"/>
  <c r="DW420" i="27"/>
  <c r="DV420" i="27"/>
  <c r="DU420" i="27"/>
  <c r="DT420" i="27"/>
  <c r="DS420" i="27"/>
  <c r="DR420" i="27"/>
  <c r="DQ420" i="27"/>
  <c r="DP420" i="27"/>
  <c r="DO420" i="27"/>
  <c r="DN420" i="27"/>
  <c r="DM420" i="27"/>
  <c r="DL420" i="27"/>
  <c r="DK420" i="27"/>
  <c r="DJ420" i="27"/>
  <c r="DI420" i="27"/>
  <c r="DH420" i="27"/>
  <c r="DG420" i="27"/>
  <c r="DF420" i="27"/>
  <c r="DE420" i="27"/>
  <c r="DD420" i="27"/>
  <c r="DC420" i="27"/>
  <c r="DB420" i="27"/>
  <c r="DA420" i="27"/>
  <c r="CZ420" i="27"/>
  <c r="CY420" i="27"/>
  <c r="CX420" i="27"/>
  <c r="CW420" i="27"/>
  <c r="CV420" i="27"/>
  <c r="CU420" i="27"/>
  <c r="CT420" i="27"/>
  <c r="CS420" i="27"/>
  <c r="CR420" i="27"/>
  <c r="CQ420" i="27"/>
  <c r="CP420" i="27"/>
  <c r="CO420" i="27"/>
  <c r="CN420" i="27"/>
  <c r="CM420" i="27"/>
  <c r="CL420" i="27"/>
  <c r="CK420" i="27"/>
  <c r="CJ420" i="27"/>
  <c r="CI420" i="27"/>
  <c r="CH420" i="27"/>
  <c r="CG420" i="27"/>
  <c r="CF420" i="27"/>
  <c r="CE420" i="27"/>
  <c r="CD420" i="27"/>
  <c r="CC420" i="27"/>
  <c r="CB420" i="27"/>
  <c r="CA420" i="27"/>
  <c r="BZ420" i="27"/>
  <c r="BY420" i="27"/>
  <c r="BX420" i="27"/>
  <c r="BW420" i="27"/>
  <c r="BV420" i="27"/>
  <c r="BU420" i="27"/>
  <c r="BT420" i="27"/>
  <c r="BS420" i="27"/>
  <c r="BR420" i="27"/>
  <c r="BQ420" i="27"/>
  <c r="BP420" i="27"/>
  <c r="BO420" i="27"/>
  <c r="BN420" i="27"/>
  <c r="BM420" i="27"/>
  <c r="BL420" i="27"/>
  <c r="BK420" i="27"/>
  <c r="BJ420" i="27"/>
  <c r="BI420" i="27"/>
  <c r="BH420" i="27"/>
  <c r="BG420" i="27"/>
  <c r="BF420" i="27"/>
  <c r="BE420" i="27"/>
  <c r="BD420" i="27"/>
  <c r="BC420" i="27"/>
  <c r="BB420" i="27"/>
  <c r="BA420" i="27"/>
  <c r="AZ420" i="27"/>
  <c r="AY420" i="27"/>
  <c r="AX420" i="27"/>
  <c r="AW420" i="27"/>
  <c r="AV420" i="27"/>
  <c r="AU420" i="27"/>
  <c r="AT420" i="27"/>
  <c r="AS420" i="27"/>
  <c r="AR420" i="27"/>
  <c r="AQ420" i="27"/>
  <c r="AP420" i="27"/>
  <c r="AO420" i="27"/>
  <c r="AN420" i="27"/>
  <c r="AM420" i="27"/>
  <c r="AL420" i="27"/>
  <c r="AK420" i="27"/>
  <c r="AJ420" i="27"/>
  <c r="AI420" i="27"/>
  <c r="AH420" i="27"/>
  <c r="AG420" i="27"/>
  <c r="AF420" i="27"/>
  <c r="AE420" i="27"/>
  <c r="AD420" i="27"/>
  <c r="AC420" i="27"/>
  <c r="AB420" i="27"/>
  <c r="AA420" i="27"/>
  <c r="Z420" i="27"/>
  <c r="Y420" i="27"/>
  <c r="X420" i="27"/>
  <c r="W420" i="27"/>
  <c r="V420" i="27"/>
  <c r="U420" i="27"/>
  <c r="T420" i="27"/>
  <c r="S420" i="27"/>
  <c r="R420" i="27"/>
  <c r="Q420" i="27"/>
  <c r="P420" i="27"/>
  <c r="O420" i="27"/>
  <c r="N420" i="27"/>
  <c r="M420" i="27"/>
  <c r="L420" i="27"/>
  <c r="K420" i="27"/>
  <c r="J420" i="27"/>
  <c r="I420" i="27"/>
  <c r="H420" i="27"/>
  <c r="G420" i="27"/>
  <c r="F420" i="27"/>
  <c r="E420" i="27"/>
  <c r="D420" i="27"/>
  <c r="C420" i="27" s="1"/>
  <c r="A420" i="27"/>
  <c r="EE419" i="27"/>
  <c r="ED419" i="27"/>
  <c r="EC419" i="27"/>
  <c r="EB419" i="27"/>
  <c r="EA419" i="27"/>
  <c r="DZ419" i="27"/>
  <c r="DY419" i="27"/>
  <c r="DX419" i="27"/>
  <c r="DW419" i="27"/>
  <c r="DV419" i="27"/>
  <c r="DU419" i="27"/>
  <c r="DT419" i="27"/>
  <c r="DS419" i="27"/>
  <c r="DR419" i="27"/>
  <c r="DQ419" i="27"/>
  <c r="DP419" i="27"/>
  <c r="DO419" i="27"/>
  <c r="DN419" i="27"/>
  <c r="DM419" i="27"/>
  <c r="DL419" i="27"/>
  <c r="DK419" i="27"/>
  <c r="DJ419" i="27"/>
  <c r="DI419" i="27"/>
  <c r="DH419" i="27"/>
  <c r="DG419" i="27"/>
  <c r="DF419" i="27"/>
  <c r="DE419" i="27"/>
  <c r="DD419" i="27"/>
  <c r="DC419" i="27"/>
  <c r="DB419" i="27"/>
  <c r="DA419" i="27"/>
  <c r="CZ419" i="27"/>
  <c r="CY419" i="27"/>
  <c r="CX419" i="27"/>
  <c r="CW419" i="27"/>
  <c r="CV419" i="27"/>
  <c r="CU419" i="27"/>
  <c r="CT419" i="27"/>
  <c r="CS419" i="27"/>
  <c r="CR419" i="27"/>
  <c r="CQ419" i="27"/>
  <c r="CP419" i="27"/>
  <c r="CO419" i="27"/>
  <c r="CN419" i="27"/>
  <c r="CM419" i="27"/>
  <c r="CL419" i="27"/>
  <c r="CK419" i="27"/>
  <c r="CJ419" i="27"/>
  <c r="CI419" i="27"/>
  <c r="CH419" i="27"/>
  <c r="CG419" i="27"/>
  <c r="CF419" i="27"/>
  <c r="CE419" i="27"/>
  <c r="CD419" i="27"/>
  <c r="CC419" i="27"/>
  <c r="CB419" i="27"/>
  <c r="CA419" i="27"/>
  <c r="BZ419" i="27"/>
  <c r="BY419" i="27"/>
  <c r="BX419" i="27"/>
  <c r="BW419" i="27"/>
  <c r="BV419" i="27"/>
  <c r="BU419" i="27"/>
  <c r="BT419" i="27"/>
  <c r="BS419" i="27"/>
  <c r="BR419" i="27"/>
  <c r="BQ419" i="27"/>
  <c r="BP419" i="27"/>
  <c r="BO419" i="27"/>
  <c r="BN419" i="27"/>
  <c r="BM419" i="27"/>
  <c r="BL419" i="27"/>
  <c r="BK419" i="27"/>
  <c r="BJ419" i="27"/>
  <c r="BI419" i="27"/>
  <c r="BH419" i="27"/>
  <c r="BG419" i="27"/>
  <c r="BF419" i="27"/>
  <c r="BE419" i="27"/>
  <c r="BD419" i="27"/>
  <c r="BC419" i="27"/>
  <c r="BB419" i="27"/>
  <c r="BA419" i="27"/>
  <c r="AZ419" i="27"/>
  <c r="AY419" i="27"/>
  <c r="AX419" i="27"/>
  <c r="AW419" i="27"/>
  <c r="AV419" i="27"/>
  <c r="AU419" i="27"/>
  <c r="AT419" i="27"/>
  <c r="AS419" i="27"/>
  <c r="AR419" i="27"/>
  <c r="AQ419" i="27"/>
  <c r="AP419" i="27"/>
  <c r="AO419" i="27"/>
  <c r="AN419" i="27"/>
  <c r="AM419" i="27"/>
  <c r="AL419" i="27"/>
  <c r="AK419" i="27"/>
  <c r="AJ419" i="27"/>
  <c r="AI419" i="27"/>
  <c r="AH419" i="27"/>
  <c r="AG419" i="27"/>
  <c r="AF419" i="27"/>
  <c r="AE419" i="27"/>
  <c r="AD419" i="27"/>
  <c r="AC419" i="27"/>
  <c r="AB419" i="27"/>
  <c r="AA419" i="27"/>
  <c r="Z419" i="27"/>
  <c r="Y419" i="27"/>
  <c r="X419" i="27"/>
  <c r="W419" i="27"/>
  <c r="V419" i="27"/>
  <c r="U419" i="27"/>
  <c r="T419" i="27"/>
  <c r="S419" i="27"/>
  <c r="R419" i="27"/>
  <c r="Q419" i="27"/>
  <c r="P419" i="27"/>
  <c r="O419" i="27"/>
  <c r="N419" i="27"/>
  <c r="M419" i="27"/>
  <c r="L419" i="27"/>
  <c r="K419" i="27"/>
  <c r="J419" i="27"/>
  <c r="I419" i="27"/>
  <c r="H419" i="27"/>
  <c r="G419" i="27"/>
  <c r="F419" i="27"/>
  <c r="E419" i="27"/>
  <c r="D419" i="27"/>
  <c r="C419" i="27"/>
  <c r="A419" i="27"/>
  <c r="EE418" i="27"/>
  <c r="ED418" i="27"/>
  <c r="EC418" i="27"/>
  <c r="EB418" i="27"/>
  <c r="EA418" i="27"/>
  <c r="DZ418" i="27"/>
  <c r="DY418" i="27"/>
  <c r="DX418" i="27"/>
  <c r="DW418" i="27"/>
  <c r="DV418" i="27"/>
  <c r="DU418" i="27"/>
  <c r="DT418" i="27"/>
  <c r="DS418" i="27"/>
  <c r="DR418" i="27"/>
  <c r="DQ418" i="27"/>
  <c r="DP418" i="27"/>
  <c r="DO418" i="27"/>
  <c r="DN418" i="27"/>
  <c r="DM418" i="27"/>
  <c r="DL418" i="27"/>
  <c r="DK418" i="27"/>
  <c r="DJ418" i="27"/>
  <c r="DI418" i="27"/>
  <c r="DH418" i="27"/>
  <c r="DG418" i="27"/>
  <c r="DF418" i="27"/>
  <c r="DE418" i="27"/>
  <c r="DD418" i="27"/>
  <c r="DC418" i="27"/>
  <c r="DB418" i="27"/>
  <c r="DA418" i="27"/>
  <c r="CZ418" i="27"/>
  <c r="CY418" i="27"/>
  <c r="CX418" i="27"/>
  <c r="CW418" i="27"/>
  <c r="CV418" i="27"/>
  <c r="CU418" i="27"/>
  <c r="CT418" i="27"/>
  <c r="CS418" i="27"/>
  <c r="CR418" i="27"/>
  <c r="CQ418" i="27"/>
  <c r="CP418" i="27"/>
  <c r="CO418" i="27"/>
  <c r="CN418" i="27"/>
  <c r="CM418" i="27"/>
  <c r="CL418" i="27"/>
  <c r="CK418" i="27"/>
  <c r="CJ418" i="27"/>
  <c r="CI418" i="27"/>
  <c r="CH418" i="27"/>
  <c r="CG418" i="27"/>
  <c r="CF418" i="27"/>
  <c r="CE418" i="27"/>
  <c r="CD418" i="27"/>
  <c r="CC418" i="27"/>
  <c r="CB418" i="27"/>
  <c r="CA418" i="27"/>
  <c r="BZ418" i="27"/>
  <c r="BY418" i="27"/>
  <c r="BX418" i="27"/>
  <c r="BW418" i="27"/>
  <c r="BV418" i="27"/>
  <c r="BU418" i="27"/>
  <c r="BT418" i="27"/>
  <c r="BS418" i="27"/>
  <c r="BR418" i="27"/>
  <c r="BQ418" i="27"/>
  <c r="BP418" i="27"/>
  <c r="BO418" i="27"/>
  <c r="BN418" i="27"/>
  <c r="BM418" i="27"/>
  <c r="BL418" i="27"/>
  <c r="BK418" i="27"/>
  <c r="BJ418" i="27"/>
  <c r="BI418" i="27"/>
  <c r="BH418" i="27"/>
  <c r="BG418" i="27"/>
  <c r="BF418" i="27"/>
  <c r="BE418" i="27"/>
  <c r="BD418" i="27"/>
  <c r="BC418" i="27"/>
  <c r="BB418" i="27"/>
  <c r="BA418" i="27"/>
  <c r="BA428" i="27" s="1"/>
  <c r="AZ418" i="27"/>
  <c r="AZ428" i="27" s="1"/>
  <c r="AY418" i="27"/>
  <c r="AY428" i="27" s="1"/>
  <c r="AX418" i="27"/>
  <c r="AX428" i="27" s="1"/>
  <c r="AW418" i="27"/>
  <c r="AW428" i="27" s="1"/>
  <c r="AV418" i="27"/>
  <c r="AV428" i="27" s="1"/>
  <c r="AU418" i="27"/>
  <c r="AU428" i="27" s="1"/>
  <c r="AT418" i="27"/>
  <c r="AT428" i="27" s="1"/>
  <c r="AS418" i="27"/>
  <c r="AS428" i="27" s="1"/>
  <c r="AR418" i="27"/>
  <c r="AR428" i="27" s="1"/>
  <c r="AQ418" i="27"/>
  <c r="AQ428" i="27" s="1"/>
  <c r="AP418" i="27"/>
  <c r="AP428" i="27" s="1"/>
  <c r="AO418" i="27"/>
  <c r="AO428" i="27" s="1"/>
  <c r="AN418" i="27"/>
  <c r="AN428" i="27" s="1"/>
  <c r="AM418" i="27"/>
  <c r="AM428" i="27" s="1"/>
  <c r="AL418" i="27"/>
  <c r="AL428" i="27" s="1"/>
  <c r="AK418" i="27"/>
  <c r="AK428" i="27" s="1"/>
  <c r="AJ418" i="27"/>
  <c r="AJ428" i="27" s="1"/>
  <c r="AI418" i="27"/>
  <c r="AI428" i="27" s="1"/>
  <c r="AH418" i="27"/>
  <c r="AH428" i="27" s="1"/>
  <c r="AG418" i="27"/>
  <c r="AG428" i="27" s="1"/>
  <c r="AF418" i="27"/>
  <c r="AF428" i="27" s="1"/>
  <c r="AE418" i="27"/>
  <c r="AE428" i="27" s="1"/>
  <c r="AD418" i="27"/>
  <c r="AD428" i="27" s="1"/>
  <c r="AC418" i="27"/>
  <c r="AC428" i="27" s="1"/>
  <c r="AB418" i="27"/>
  <c r="AB428" i="27" s="1"/>
  <c r="AA418" i="27"/>
  <c r="AA428" i="27" s="1"/>
  <c r="Z418" i="27"/>
  <c r="Z428" i="27" s="1"/>
  <c r="Y418" i="27"/>
  <c r="Y428" i="27" s="1"/>
  <c r="X418" i="27"/>
  <c r="X428" i="27" s="1"/>
  <c r="W418" i="27"/>
  <c r="W428" i="27" s="1"/>
  <c r="V418" i="27"/>
  <c r="V428" i="27" s="1"/>
  <c r="U418" i="27"/>
  <c r="U428" i="27" s="1"/>
  <c r="T418" i="27"/>
  <c r="T428" i="27" s="1"/>
  <c r="S418" i="27"/>
  <c r="S428" i="27" s="1"/>
  <c r="R418" i="27"/>
  <c r="R428" i="27" s="1"/>
  <c r="Q418" i="27"/>
  <c r="Q428" i="27" s="1"/>
  <c r="P418" i="27"/>
  <c r="P428" i="27" s="1"/>
  <c r="O418" i="27"/>
  <c r="O428" i="27" s="1"/>
  <c r="N418" i="27"/>
  <c r="N428" i="27" s="1"/>
  <c r="M418" i="27"/>
  <c r="M428" i="27" s="1"/>
  <c r="L418" i="27"/>
  <c r="L428" i="27" s="1"/>
  <c r="K418" i="27"/>
  <c r="K428" i="27" s="1"/>
  <c r="J418" i="27"/>
  <c r="J428" i="27" s="1"/>
  <c r="I418" i="27"/>
  <c r="I428" i="27" s="1"/>
  <c r="H418" i="27"/>
  <c r="H428" i="27" s="1"/>
  <c r="G418" i="27"/>
  <c r="G428" i="27" s="1"/>
  <c r="F418" i="27"/>
  <c r="F428" i="27" s="1"/>
  <c r="E418" i="27"/>
  <c r="E428" i="27" s="1"/>
  <c r="D418" i="27"/>
  <c r="D428" i="27" s="1"/>
  <c r="C428" i="27" s="1"/>
  <c r="A418" i="27"/>
  <c r="EE417" i="27"/>
  <c r="EE429" i="27" s="1"/>
  <c r="ED417" i="27"/>
  <c r="ED429" i="27" s="1"/>
  <c r="EC417" i="27"/>
  <c r="EC429" i="27" s="1"/>
  <c r="EB417" i="27"/>
  <c r="EB429" i="27" s="1"/>
  <c r="EA417" i="27"/>
  <c r="EA429" i="27" s="1"/>
  <c r="DZ417" i="27"/>
  <c r="DZ429" i="27" s="1"/>
  <c r="DY417" i="27"/>
  <c r="DY429" i="27" s="1"/>
  <c r="DX417" i="27"/>
  <c r="DX429" i="27" s="1"/>
  <c r="DW417" i="27"/>
  <c r="DW429" i="27" s="1"/>
  <c r="DV417" i="27"/>
  <c r="DV429" i="27" s="1"/>
  <c r="DU417" i="27"/>
  <c r="DU429" i="27" s="1"/>
  <c r="DT417" i="27"/>
  <c r="DT429" i="27" s="1"/>
  <c r="DS417" i="27"/>
  <c r="DS429" i="27" s="1"/>
  <c r="DR417" i="27"/>
  <c r="DR429" i="27" s="1"/>
  <c r="DQ417" i="27"/>
  <c r="DQ429" i="27" s="1"/>
  <c r="DP417" i="27"/>
  <c r="DP429" i="27" s="1"/>
  <c r="DO417" i="27"/>
  <c r="DO429" i="27" s="1"/>
  <c r="DN417" i="27"/>
  <c r="DN429" i="27" s="1"/>
  <c r="DM417" i="27"/>
  <c r="DM429" i="27" s="1"/>
  <c r="DL417" i="27"/>
  <c r="DL429" i="27" s="1"/>
  <c r="DK417" i="27"/>
  <c r="DK429" i="27" s="1"/>
  <c r="DJ417" i="27"/>
  <c r="DJ429" i="27" s="1"/>
  <c r="DI417" i="27"/>
  <c r="DI429" i="27" s="1"/>
  <c r="DH417" i="27"/>
  <c r="DH429" i="27" s="1"/>
  <c r="DG417" i="27"/>
  <c r="DG429" i="27" s="1"/>
  <c r="DF417" i="27"/>
  <c r="DF429" i="27" s="1"/>
  <c r="DE417" i="27"/>
  <c r="DE429" i="27" s="1"/>
  <c r="DD417" i="27"/>
  <c r="DD429" i="27" s="1"/>
  <c r="DC417" i="27"/>
  <c r="DC429" i="27" s="1"/>
  <c r="DB417" i="27"/>
  <c r="DB429" i="27" s="1"/>
  <c r="DA417" i="27"/>
  <c r="DA429" i="27" s="1"/>
  <c r="CZ417" i="27"/>
  <c r="CZ429" i="27" s="1"/>
  <c r="CY417" i="27"/>
  <c r="CY429" i="27" s="1"/>
  <c r="CX417" i="27"/>
  <c r="CX429" i="27" s="1"/>
  <c r="CW417" i="27"/>
  <c r="CW429" i="27" s="1"/>
  <c r="CV417" i="27"/>
  <c r="CV429" i="27" s="1"/>
  <c r="CU417" i="27"/>
  <c r="CU429" i="27" s="1"/>
  <c r="CT417" i="27"/>
  <c r="CT429" i="27" s="1"/>
  <c r="CS417" i="27"/>
  <c r="CS429" i="27" s="1"/>
  <c r="CR417" i="27"/>
  <c r="CR429" i="27" s="1"/>
  <c r="CQ417" i="27"/>
  <c r="CQ429" i="27" s="1"/>
  <c r="CP417" i="27"/>
  <c r="CP429" i="27" s="1"/>
  <c r="CO417" i="27"/>
  <c r="CO429" i="27" s="1"/>
  <c r="CN417" i="27"/>
  <c r="CN429" i="27" s="1"/>
  <c r="CM417" i="27"/>
  <c r="CM429" i="27" s="1"/>
  <c r="CL417" i="27"/>
  <c r="CL429" i="27" s="1"/>
  <c r="CK417" i="27"/>
  <c r="CK429" i="27" s="1"/>
  <c r="CJ417" i="27"/>
  <c r="CJ429" i="27" s="1"/>
  <c r="CI417" i="27"/>
  <c r="CI429" i="27" s="1"/>
  <c r="CH417" i="27"/>
  <c r="CH429" i="27" s="1"/>
  <c r="CG417" i="27"/>
  <c r="CG429" i="27" s="1"/>
  <c r="CF417" i="27"/>
  <c r="CF429" i="27" s="1"/>
  <c r="CE417" i="27"/>
  <c r="CE429" i="27" s="1"/>
  <c r="CD417" i="27"/>
  <c r="CD429" i="27" s="1"/>
  <c r="CC417" i="27"/>
  <c r="CC429" i="27" s="1"/>
  <c r="CB417" i="27"/>
  <c r="CB429" i="27" s="1"/>
  <c r="CA417" i="27"/>
  <c r="CA429" i="27" s="1"/>
  <c r="BZ417" i="27"/>
  <c r="BZ429" i="27" s="1"/>
  <c r="BY417" i="27"/>
  <c r="BY429" i="27" s="1"/>
  <c r="BX417" i="27"/>
  <c r="BX429" i="27" s="1"/>
  <c r="BW417" i="27"/>
  <c r="BW429" i="27" s="1"/>
  <c r="BV417" i="27"/>
  <c r="BV429" i="27" s="1"/>
  <c r="BU417" i="27"/>
  <c r="BU429" i="27" s="1"/>
  <c r="BT417" i="27"/>
  <c r="BT429" i="27" s="1"/>
  <c r="BS417" i="27"/>
  <c r="BS429" i="27" s="1"/>
  <c r="BR417" i="27"/>
  <c r="BR429" i="27" s="1"/>
  <c r="BQ417" i="27"/>
  <c r="BQ429" i="27" s="1"/>
  <c r="BP417" i="27"/>
  <c r="BP429" i="27" s="1"/>
  <c r="BO417" i="27"/>
  <c r="BO429" i="27" s="1"/>
  <c r="BN417" i="27"/>
  <c r="BN429" i="27" s="1"/>
  <c r="BM417" i="27"/>
  <c r="BM429" i="27" s="1"/>
  <c r="BL417" i="27"/>
  <c r="BL429" i="27" s="1"/>
  <c r="BK417" i="27"/>
  <c r="BK429" i="27" s="1"/>
  <c r="BJ417" i="27"/>
  <c r="BJ429" i="27" s="1"/>
  <c r="BI417" i="27"/>
  <c r="BI429" i="27" s="1"/>
  <c r="BH417" i="27"/>
  <c r="BH429" i="27" s="1"/>
  <c r="BG417" i="27"/>
  <c r="BG429" i="27" s="1"/>
  <c r="BF417" i="27"/>
  <c r="BF429" i="27" s="1"/>
  <c r="BE417" i="27"/>
  <c r="BE429" i="27" s="1"/>
  <c r="BD417" i="27"/>
  <c r="BD429" i="27" s="1"/>
  <c r="BC417" i="27"/>
  <c r="BC429" i="27" s="1"/>
  <c r="BB417" i="27"/>
  <c r="BB429" i="27" s="1"/>
  <c r="BA417" i="27"/>
  <c r="BA429" i="27" s="1"/>
  <c r="AZ417" i="27"/>
  <c r="AY417" i="27"/>
  <c r="AY429" i="27" s="1"/>
  <c r="AX417" i="27"/>
  <c r="AW417" i="27"/>
  <c r="AW429" i="27" s="1"/>
  <c r="AV417" i="27"/>
  <c r="AU417" i="27"/>
  <c r="AU429" i="27" s="1"/>
  <c r="AT417" i="27"/>
  <c r="AS417" i="27"/>
  <c r="AS429" i="27" s="1"/>
  <c r="AR417" i="27"/>
  <c r="AQ417" i="27"/>
  <c r="AQ429" i="27" s="1"/>
  <c r="AP417" i="27"/>
  <c r="AO417" i="27"/>
  <c r="AO429" i="27" s="1"/>
  <c r="AN417" i="27"/>
  <c r="AM417" i="27"/>
  <c r="AM429" i="27" s="1"/>
  <c r="AL417" i="27"/>
  <c r="AK417" i="27"/>
  <c r="AK429" i="27" s="1"/>
  <c r="AJ417" i="27"/>
  <c r="AI417" i="27"/>
  <c r="AI429" i="27" s="1"/>
  <c r="AH417" i="27"/>
  <c r="AG417" i="27"/>
  <c r="AG429" i="27" s="1"/>
  <c r="AF417" i="27"/>
  <c r="AE417" i="27"/>
  <c r="AE429" i="27" s="1"/>
  <c r="AD417" i="27"/>
  <c r="AC417" i="27"/>
  <c r="AC429" i="27" s="1"/>
  <c r="AB417" i="27"/>
  <c r="AA417" i="27"/>
  <c r="AA429" i="27" s="1"/>
  <c r="Z417" i="27"/>
  <c r="Y417" i="27"/>
  <c r="Y429" i="27" s="1"/>
  <c r="X417" i="27"/>
  <c r="W417" i="27"/>
  <c r="W429" i="27" s="1"/>
  <c r="V417" i="27"/>
  <c r="U417" i="27"/>
  <c r="U429" i="27" s="1"/>
  <c r="T417" i="27"/>
  <c r="S417" i="27"/>
  <c r="S429" i="27" s="1"/>
  <c r="R417" i="27"/>
  <c r="Q417" i="27"/>
  <c r="Q429" i="27" s="1"/>
  <c r="P417" i="27"/>
  <c r="O417" i="27"/>
  <c r="O429" i="27" s="1"/>
  <c r="N417" i="27"/>
  <c r="M417" i="27"/>
  <c r="M429" i="27" s="1"/>
  <c r="L417" i="27"/>
  <c r="K417" i="27"/>
  <c r="K429" i="27" s="1"/>
  <c r="J417" i="27"/>
  <c r="I417" i="27"/>
  <c r="I429" i="27" s="1"/>
  <c r="H417" i="27"/>
  <c r="G417" i="27"/>
  <c r="G429" i="27" s="1"/>
  <c r="F417" i="27"/>
  <c r="E417" i="27"/>
  <c r="E429" i="27" s="1"/>
  <c r="D417" i="27"/>
  <c r="C417" i="27"/>
  <c r="C430" i="27" s="1"/>
  <c r="A417" i="27"/>
  <c r="C416" i="27"/>
  <c r="A416" i="27"/>
  <c r="C415" i="27"/>
  <c r="A415" i="27"/>
  <c r="C414" i="27"/>
  <c r="A414" i="27"/>
  <c r="C413" i="27"/>
  <c r="A413" i="27"/>
  <c r="C412" i="27"/>
  <c r="A412" i="27"/>
  <c r="C411" i="27"/>
  <c r="A411" i="27"/>
  <c r="C410" i="27"/>
  <c r="A410" i="27"/>
  <c r="C409" i="27"/>
  <c r="A409" i="27"/>
  <c r="C408" i="27"/>
  <c r="A408" i="27"/>
  <c r="C407" i="27"/>
  <c r="A407" i="27"/>
  <c r="C406" i="27"/>
  <c r="A406" i="27"/>
  <c r="C405" i="27"/>
  <c r="A405" i="27"/>
  <c r="A404" i="27"/>
  <c r="A403" i="27"/>
  <c r="A402" i="27"/>
  <c r="A401" i="27"/>
  <c r="A400" i="27"/>
  <c r="A399" i="27"/>
  <c r="A398" i="27"/>
  <c r="A397" i="27"/>
  <c r="EE396" i="27"/>
  <c r="ED396" i="27"/>
  <c r="EC396" i="27"/>
  <c r="EB396" i="27"/>
  <c r="EA396" i="27"/>
  <c r="DZ396" i="27"/>
  <c r="DY396" i="27"/>
  <c r="DX396" i="27"/>
  <c r="DW396" i="27"/>
  <c r="DV396" i="27"/>
  <c r="DU396" i="27"/>
  <c r="DT396" i="27"/>
  <c r="DS396" i="27"/>
  <c r="DR396" i="27"/>
  <c r="DQ396" i="27"/>
  <c r="DP396" i="27"/>
  <c r="DO396" i="27"/>
  <c r="DN396" i="27"/>
  <c r="DM396" i="27"/>
  <c r="DL396" i="27"/>
  <c r="DK396" i="27"/>
  <c r="DJ396" i="27"/>
  <c r="DI396" i="27"/>
  <c r="DH396" i="27"/>
  <c r="DG396" i="27"/>
  <c r="DF396" i="27"/>
  <c r="DE396" i="27"/>
  <c r="DD396" i="27"/>
  <c r="DC396" i="27"/>
  <c r="DB396" i="27"/>
  <c r="DA396" i="27"/>
  <c r="CZ396" i="27"/>
  <c r="CY396" i="27"/>
  <c r="CX396" i="27"/>
  <c r="CW396" i="27"/>
  <c r="CV396" i="27"/>
  <c r="CU396" i="27"/>
  <c r="CT396" i="27"/>
  <c r="CS396" i="27"/>
  <c r="CR396" i="27"/>
  <c r="CQ396" i="27"/>
  <c r="CP396" i="27"/>
  <c r="CO396" i="27"/>
  <c r="CN396" i="27"/>
  <c r="CM396" i="27"/>
  <c r="CL396" i="27"/>
  <c r="CK396" i="27"/>
  <c r="CJ396" i="27"/>
  <c r="CI396" i="27"/>
  <c r="CH396" i="27"/>
  <c r="CG396" i="27"/>
  <c r="CF396" i="27"/>
  <c r="CE396" i="27"/>
  <c r="CD396" i="27"/>
  <c r="CC396" i="27"/>
  <c r="CB396" i="27"/>
  <c r="CA396" i="27"/>
  <c r="BZ396" i="27"/>
  <c r="BY396" i="27"/>
  <c r="BX396" i="27"/>
  <c r="BW396" i="27"/>
  <c r="BV396" i="27"/>
  <c r="BU396" i="27"/>
  <c r="BT396" i="27"/>
  <c r="BS396" i="27"/>
  <c r="BR396" i="27"/>
  <c r="BQ396" i="27"/>
  <c r="BP396" i="27"/>
  <c r="BO396" i="27"/>
  <c r="BN396" i="27"/>
  <c r="BM396" i="27"/>
  <c r="BL396" i="27"/>
  <c r="BK396" i="27"/>
  <c r="BJ396" i="27"/>
  <c r="BI396" i="27"/>
  <c r="BH396" i="27"/>
  <c r="BG396" i="27"/>
  <c r="BF396" i="27"/>
  <c r="BE396" i="27"/>
  <c r="BD396" i="27"/>
  <c r="BC396" i="27"/>
  <c r="BB396" i="27"/>
  <c r="A396" i="27"/>
  <c r="EE395" i="27"/>
  <c r="ED395" i="27"/>
  <c r="EC395" i="27"/>
  <c r="EB395" i="27"/>
  <c r="EA395" i="27"/>
  <c r="DZ395" i="27"/>
  <c r="DY395" i="27"/>
  <c r="DX395" i="27"/>
  <c r="DW395" i="27"/>
  <c r="DV395" i="27"/>
  <c r="DU395" i="27"/>
  <c r="DT395" i="27"/>
  <c r="DS395" i="27"/>
  <c r="DR395" i="27"/>
  <c r="DQ395" i="27"/>
  <c r="DP395" i="27"/>
  <c r="DO395" i="27"/>
  <c r="DN395" i="27"/>
  <c r="DM395" i="27"/>
  <c r="DL395" i="27"/>
  <c r="DK395" i="27"/>
  <c r="DJ395" i="27"/>
  <c r="DI395" i="27"/>
  <c r="DH395" i="27"/>
  <c r="DG395" i="27"/>
  <c r="DF395" i="27"/>
  <c r="DE395" i="27"/>
  <c r="DD395" i="27"/>
  <c r="DC395" i="27"/>
  <c r="DB395" i="27"/>
  <c r="DA395" i="27"/>
  <c r="CZ395" i="27"/>
  <c r="CY395" i="27"/>
  <c r="CX395" i="27"/>
  <c r="CW395" i="27"/>
  <c r="CV395" i="27"/>
  <c r="CU395" i="27"/>
  <c r="CT395" i="27"/>
  <c r="CS395" i="27"/>
  <c r="CR395" i="27"/>
  <c r="CQ395" i="27"/>
  <c r="CP395" i="27"/>
  <c r="CO395" i="27"/>
  <c r="CN395" i="27"/>
  <c r="CM395" i="27"/>
  <c r="CL395" i="27"/>
  <c r="CK395" i="27"/>
  <c r="CJ395" i="27"/>
  <c r="CI395" i="27"/>
  <c r="CH395" i="27"/>
  <c r="CG395" i="27"/>
  <c r="CF395" i="27"/>
  <c r="CE395" i="27"/>
  <c r="CD395" i="27"/>
  <c r="CC395" i="27"/>
  <c r="CB395" i="27"/>
  <c r="CA395" i="27"/>
  <c r="BZ395" i="27"/>
  <c r="BY395" i="27"/>
  <c r="BX395" i="27"/>
  <c r="BW395" i="27"/>
  <c r="BV395" i="27"/>
  <c r="BU395" i="27"/>
  <c r="BT395" i="27"/>
  <c r="BS395" i="27"/>
  <c r="BR395" i="27"/>
  <c r="BQ395" i="27"/>
  <c r="BP395" i="27"/>
  <c r="BO395" i="27"/>
  <c r="BN395" i="27"/>
  <c r="BM395" i="27"/>
  <c r="BL395" i="27"/>
  <c r="BK395" i="27"/>
  <c r="BJ395" i="27"/>
  <c r="BI395" i="27"/>
  <c r="BH395" i="27"/>
  <c r="BG395" i="27"/>
  <c r="BF395" i="27"/>
  <c r="BE395" i="27"/>
  <c r="BD395" i="27"/>
  <c r="BC395" i="27"/>
  <c r="BB395" i="27"/>
  <c r="BA395" i="27"/>
  <c r="AZ395" i="27"/>
  <c r="AY395" i="27"/>
  <c r="AX395" i="27"/>
  <c r="AW395" i="27"/>
  <c r="AV395" i="27"/>
  <c r="AU395" i="27"/>
  <c r="AT395" i="27"/>
  <c r="AS395" i="27"/>
  <c r="AR395" i="27"/>
  <c r="AQ395" i="27"/>
  <c r="AP395" i="27"/>
  <c r="AO395" i="27"/>
  <c r="AN395" i="27"/>
  <c r="AM395" i="27"/>
  <c r="AL395" i="27"/>
  <c r="AK395" i="27"/>
  <c r="AJ395" i="27"/>
  <c r="AI395" i="27"/>
  <c r="AH395" i="27"/>
  <c r="AG395" i="27"/>
  <c r="AF395" i="27"/>
  <c r="AE395" i="27"/>
  <c r="AD395" i="27"/>
  <c r="AC395" i="27"/>
  <c r="AB395" i="27"/>
  <c r="AA395" i="27"/>
  <c r="Z395" i="27"/>
  <c r="Y395" i="27"/>
  <c r="X395" i="27"/>
  <c r="W395" i="27"/>
  <c r="V395" i="27"/>
  <c r="U395" i="27"/>
  <c r="T395" i="27"/>
  <c r="S395" i="27"/>
  <c r="R395" i="27"/>
  <c r="Q395" i="27"/>
  <c r="P395" i="27"/>
  <c r="O395" i="27"/>
  <c r="N395" i="27"/>
  <c r="M395" i="27"/>
  <c r="L395" i="27"/>
  <c r="K395" i="27"/>
  <c r="J395" i="27"/>
  <c r="I395" i="27"/>
  <c r="H395" i="27"/>
  <c r="G395" i="27"/>
  <c r="F395" i="27"/>
  <c r="E395" i="27"/>
  <c r="D395" i="27"/>
  <c r="C395" i="27" s="1"/>
  <c r="A395" i="27"/>
  <c r="EE394" i="27"/>
  <c r="ED394" i="27"/>
  <c r="EC394" i="27"/>
  <c r="EB394" i="27"/>
  <c r="EA394" i="27"/>
  <c r="DZ394" i="27"/>
  <c r="DY394" i="27"/>
  <c r="DX394" i="27"/>
  <c r="DW394" i="27"/>
  <c r="DV394" i="27"/>
  <c r="DU394" i="27"/>
  <c r="DT394" i="27"/>
  <c r="DS394" i="27"/>
  <c r="DR394" i="27"/>
  <c r="DQ394" i="27"/>
  <c r="DP394" i="27"/>
  <c r="DO394" i="27"/>
  <c r="DN394" i="27"/>
  <c r="DM394" i="27"/>
  <c r="DL394" i="27"/>
  <c r="DK394" i="27"/>
  <c r="DJ394" i="27"/>
  <c r="DI394" i="27"/>
  <c r="DH394" i="27"/>
  <c r="DG394" i="27"/>
  <c r="DF394" i="27"/>
  <c r="DE394" i="27"/>
  <c r="DD394" i="27"/>
  <c r="DC394" i="27"/>
  <c r="DB394" i="27"/>
  <c r="DA394" i="27"/>
  <c r="CZ394" i="27"/>
  <c r="CY394" i="27"/>
  <c r="CX394" i="27"/>
  <c r="CW394" i="27"/>
  <c r="CV394" i="27"/>
  <c r="CU394" i="27"/>
  <c r="CT394" i="27"/>
  <c r="CS394" i="27"/>
  <c r="CR394" i="27"/>
  <c r="CQ394" i="27"/>
  <c r="CP394" i="27"/>
  <c r="CO394" i="27"/>
  <c r="CN394" i="27"/>
  <c r="CM394" i="27"/>
  <c r="CL394" i="27"/>
  <c r="CK394" i="27"/>
  <c r="CJ394" i="27"/>
  <c r="CI394" i="27"/>
  <c r="CH394" i="27"/>
  <c r="CG394" i="27"/>
  <c r="CF394" i="27"/>
  <c r="CE394" i="27"/>
  <c r="CD394" i="27"/>
  <c r="CC394" i="27"/>
  <c r="CB394" i="27"/>
  <c r="CA394" i="27"/>
  <c r="BZ394" i="27"/>
  <c r="BY394" i="27"/>
  <c r="BX394" i="27"/>
  <c r="BW394" i="27"/>
  <c r="BV394" i="27"/>
  <c r="BU394" i="27"/>
  <c r="BT394" i="27"/>
  <c r="BS394" i="27"/>
  <c r="BR394" i="27"/>
  <c r="BQ394" i="27"/>
  <c r="BP394" i="27"/>
  <c r="BO394" i="27"/>
  <c r="BN394" i="27"/>
  <c r="BM394" i="27"/>
  <c r="BL394" i="27"/>
  <c r="BK394" i="27"/>
  <c r="BJ394" i="27"/>
  <c r="BI394" i="27"/>
  <c r="BH394" i="27"/>
  <c r="BG394" i="27"/>
  <c r="BF394" i="27"/>
  <c r="BE394" i="27"/>
  <c r="BD394" i="27"/>
  <c r="BC394" i="27"/>
  <c r="BB394" i="27"/>
  <c r="BA394" i="27"/>
  <c r="AZ394" i="27"/>
  <c r="AY394" i="27"/>
  <c r="AX394" i="27"/>
  <c r="AW394" i="27"/>
  <c r="AV394" i="27"/>
  <c r="AU394" i="27"/>
  <c r="AT394" i="27"/>
  <c r="AS394" i="27"/>
  <c r="AR394" i="27"/>
  <c r="AQ394" i="27"/>
  <c r="AP394" i="27"/>
  <c r="AO394" i="27"/>
  <c r="AN394" i="27"/>
  <c r="AM394" i="27"/>
  <c r="AL394" i="27"/>
  <c r="AK394" i="27"/>
  <c r="AJ394" i="27"/>
  <c r="AI394" i="27"/>
  <c r="AH394" i="27"/>
  <c r="AG394" i="27"/>
  <c r="AF394" i="27"/>
  <c r="AE394" i="27"/>
  <c r="AD394" i="27"/>
  <c r="AC394" i="27"/>
  <c r="AB394" i="27"/>
  <c r="AA394" i="27"/>
  <c r="Z394" i="27"/>
  <c r="Y394" i="27"/>
  <c r="X394" i="27"/>
  <c r="W394" i="27"/>
  <c r="V394" i="27"/>
  <c r="U394" i="27"/>
  <c r="T394" i="27"/>
  <c r="S394" i="27"/>
  <c r="R394" i="27"/>
  <c r="Q394" i="27"/>
  <c r="P394" i="27"/>
  <c r="O394" i="27"/>
  <c r="N394" i="27"/>
  <c r="M394" i="27"/>
  <c r="L394" i="27"/>
  <c r="K394" i="27"/>
  <c r="J394" i="27"/>
  <c r="I394" i="27"/>
  <c r="H394" i="27"/>
  <c r="G394" i="27"/>
  <c r="F394" i="27"/>
  <c r="E394" i="27"/>
  <c r="D394" i="27"/>
  <c r="C394" i="27"/>
  <c r="A394" i="27"/>
  <c r="EE393" i="27"/>
  <c r="ED393" i="27"/>
  <c r="EC393" i="27"/>
  <c r="EB393" i="27"/>
  <c r="EA393" i="27"/>
  <c r="DZ393" i="27"/>
  <c r="DY393" i="27"/>
  <c r="DX393" i="27"/>
  <c r="DW393" i="27"/>
  <c r="DV393" i="27"/>
  <c r="DU393" i="27"/>
  <c r="DT393" i="27"/>
  <c r="DS393" i="27"/>
  <c r="DR393" i="27"/>
  <c r="DQ393" i="27"/>
  <c r="DP393" i="27"/>
  <c r="DO393" i="27"/>
  <c r="DN393" i="27"/>
  <c r="DM393" i="27"/>
  <c r="DL393" i="27"/>
  <c r="DK393" i="27"/>
  <c r="DJ393" i="27"/>
  <c r="DI393" i="27"/>
  <c r="DH393" i="27"/>
  <c r="DG393" i="27"/>
  <c r="DF393" i="27"/>
  <c r="DE393" i="27"/>
  <c r="DD393" i="27"/>
  <c r="DC393" i="27"/>
  <c r="DB393" i="27"/>
  <c r="DA393" i="27"/>
  <c r="CZ393" i="27"/>
  <c r="CY393" i="27"/>
  <c r="CX393" i="27"/>
  <c r="CW393" i="27"/>
  <c r="CV393" i="27"/>
  <c r="CU393" i="27"/>
  <c r="CT393" i="27"/>
  <c r="CS393" i="27"/>
  <c r="CR393" i="27"/>
  <c r="CQ393" i="27"/>
  <c r="CP393" i="27"/>
  <c r="CO393" i="27"/>
  <c r="CN393" i="27"/>
  <c r="CM393" i="27"/>
  <c r="CL393" i="27"/>
  <c r="CK393" i="27"/>
  <c r="CJ393" i="27"/>
  <c r="CI393" i="27"/>
  <c r="CH393" i="27"/>
  <c r="CG393" i="27"/>
  <c r="CF393" i="27"/>
  <c r="CE393" i="27"/>
  <c r="CD393" i="27"/>
  <c r="CC393" i="27"/>
  <c r="CB393" i="27"/>
  <c r="CA393" i="27"/>
  <c r="BZ393" i="27"/>
  <c r="BY393" i="27"/>
  <c r="BX393" i="27"/>
  <c r="BW393" i="27"/>
  <c r="BV393" i="27"/>
  <c r="BU393" i="27"/>
  <c r="BT393" i="27"/>
  <c r="BS393" i="27"/>
  <c r="BR393" i="27"/>
  <c r="BQ393" i="27"/>
  <c r="BP393" i="27"/>
  <c r="BO393" i="27"/>
  <c r="BN393" i="27"/>
  <c r="BM393" i="27"/>
  <c r="BL393" i="27"/>
  <c r="BK393" i="27"/>
  <c r="BJ393" i="27"/>
  <c r="BI393" i="27"/>
  <c r="BH393" i="27"/>
  <c r="BG393" i="27"/>
  <c r="BF393" i="27"/>
  <c r="BE393" i="27"/>
  <c r="BD393" i="27"/>
  <c r="BC393" i="27"/>
  <c r="BB393" i="27"/>
  <c r="BA393" i="27"/>
  <c r="AZ393" i="27"/>
  <c r="AY393" i="27"/>
  <c r="AX393" i="27"/>
  <c r="AW393" i="27"/>
  <c r="AV393" i="27"/>
  <c r="AU393" i="27"/>
  <c r="AT393" i="27"/>
  <c r="AS393" i="27"/>
  <c r="AR393" i="27"/>
  <c r="AQ393" i="27"/>
  <c r="AP393" i="27"/>
  <c r="AO393" i="27"/>
  <c r="AN393" i="27"/>
  <c r="AM393" i="27"/>
  <c r="AL393" i="27"/>
  <c r="AK393" i="27"/>
  <c r="AJ393" i="27"/>
  <c r="AI393" i="27"/>
  <c r="AH393" i="27"/>
  <c r="AG393" i="27"/>
  <c r="AF393" i="27"/>
  <c r="AE393" i="27"/>
  <c r="AD393" i="27"/>
  <c r="AC393" i="27"/>
  <c r="AB393" i="27"/>
  <c r="AA393" i="27"/>
  <c r="Z393" i="27"/>
  <c r="Y393" i="27"/>
  <c r="X393" i="27"/>
  <c r="W393" i="27"/>
  <c r="V393" i="27"/>
  <c r="U393" i="27"/>
  <c r="T393" i="27"/>
  <c r="S393" i="27"/>
  <c r="R393" i="27"/>
  <c r="Q393" i="27"/>
  <c r="P393" i="27"/>
  <c r="O393" i="27"/>
  <c r="N393" i="27"/>
  <c r="M393" i="27"/>
  <c r="L393" i="27"/>
  <c r="K393" i="27"/>
  <c r="J393" i="27"/>
  <c r="I393" i="27"/>
  <c r="H393" i="27"/>
  <c r="G393" i="27"/>
  <c r="F393" i="27"/>
  <c r="E393" i="27"/>
  <c r="D393" i="27"/>
  <c r="C393" i="27" s="1"/>
  <c r="A393" i="27"/>
  <c r="EE392" i="27"/>
  <c r="ED392" i="27"/>
  <c r="EC392" i="27"/>
  <c r="EB392" i="27"/>
  <c r="EA392" i="27"/>
  <c r="DZ392" i="27"/>
  <c r="DY392" i="27"/>
  <c r="DX392" i="27"/>
  <c r="DW392" i="27"/>
  <c r="DV392" i="27"/>
  <c r="DU392" i="27"/>
  <c r="DT392" i="27"/>
  <c r="DS392" i="27"/>
  <c r="DR392" i="27"/>
  <c r="DQ392" i="27"/>
  <c r="DP392" i="27"/>
  <c r="DO392" i="27"/>
  <c r="DN392" i="27"/>
  <c r="DM392" i="27"/>
  <c r="DL392" i="27"/>
  <c r="DK392" i="27"/>
  <c r="DJ392" i="27"/>
  <c r="DI392" i="27"/>
  <c r="DH392" i="27"/>
  <c r="DG392" i="27"/>
  <c r="DF392" i="27"/>
  <c r="DE392" i="27"/>
  <c r="DD392" i="27"/>
  <c r="DC392" i="27"/>
  <c r="DB392" i="27"/>
  <c r="DA392" i="27"/>
  <c r="CZ392" i="27"/>
  <c r="CY392" i="27"/>
  <c r="CX392" i="27"/>
  <c r="CW392" i="27"/>
  <c r="CV392" i="27"/>
  <c r="CU392" i="27"/>
  <c r="CT392" i="27"/>
  <c r="CS392" i="27"/>
  <c r="CR392" i="27"/>
  <c r="CQ392" i="27"/>
  <c r="CP392" i="27"/>
  <c r="CO392" i="27"/>
  <c r="CN392" i="27"/>
  <c r="CM392" i="27"/>
  <c r="CL392" i="27"/>
  <c r="CK392" i="27"/>
  <c r="CJ392" i="27"/>
  <c r="CI392" i="27"/>
  <c r="CH392" i="27"/>
  <c r="CG392" i="27"/>
  <c r="CF392" i="27"/>
  <c r="CE392" i="27"/>
  <c r="CD392" i="27"/>
  <c r="CC392" i="27"/>
  <c r="CB392" i="27"/>
  <c r="CA392" i="27"/>
  <c r="BZ392" i="27"/>
  <c r="BY392" i="27"/>
  <c r="BX392" i="27"/>
  <c r="BW392" i="27"/>
  <c r="BV392" i="27"/>
  <c r="BU392" i="27"/>
  <c r="BT392" i="27"/>
  <c r="BS392" i="27"/>
  <c r="BR392" i="27"/>
  <c r="BQ392" i="27"/>
  <c r="BP392" i="27"/>
  <c r="BO392" i="27"/>
  <c r="BN392" i="27"/>
  <c r="BM392" i="27"/>
  <c r="BL392" i="27"/>
  <c r="BK392" i="27"/>
  <c r="BJ392" i="27"/>
  <c r="BI392" i="27"/>
  <c r="BH392" i="27"/>
  <c r="BG392" i="27"/>
  <c r="BF392" i="27"/>
  <c r="BE392" i="27"/>
  <c r="BD392" i="27"/>
  <c r="BC392" i="27"/>
  <c r="BB392" i="27"/>
  <c r="BA392" i="27"/>
  <c r="AZ392" i="27"/>
  <c r="AY392" i="27"/>
  <c r="AX392" i="27"/>
  <c r="AW392" i="27"/>
  <c r="AV392" i="27"/>
  <c r="AU392" i="27"/>
  <c r="AT392" i="27"/>
  <c r="AS392" i="27"/>
  <c r="AR392" i="27"/>
  <c r="AQ392" i="27"/>
  <c r="AP392" i="27"/>
  <c r="AO392" i="27"/>
  <c r="AN392" i="27"/>
  <c r="AM392" i="27"/>
  <c r="AL392" i="27"/>
  <c r="AK392" i="27"/>
  <c r="AJ392" i="27"/>
  <c r="AI392" i="27"/>
  <c r="AH392" i="27"/>
  <c r="AG392" i="27"/>
  <c r="AF392" i="27"/>
  <c r="AE392" i="27"/>
  <c r="AD392" i="27"/>
  <c r="AC392" i="27"/>
  <c r="AB392" i="27"/>
  <c r="AA392" i="27"/>
  <c r="Z392" i="27"/>
  <c r="Y392" i="27"/>
  <c r="X392" i="27"/>
  <c r="W392" i="27"/>
  <c r="V392" i="27"/>
  <c r="U392" i="27"/>
  <c r="T392" i="27"/>
  <c r="S392" i="27"/>
  <c r="R392" i="27"/>
  <c r="Q392" i="27"/>
  <c r="P392" i="27"/>
  <c r="O392" i="27"/>
  <c r="N392" i="27"/>
  <c r="M392" i="27"/>
  <c r="L392" i="27"/>
  <c r="K392" i="27"/>
  <c r="J392" i="27"/>
  <c r="I392" i="27"/>
  <c r="H392" i="27"/>
  <c r="G392" i="27"/>
  <c r="F392" i="27"/>
  <c r="E392" i="27"/>
  <c r="D392" i="27"/>
  <c r="C392" i="27"/>
  <c r="A392" i="27"/>
  <c r="EE391" i="27"/>
  <c r="ED391" i="27"/>
  <c r="EC391" i="27"/>
  <c r="EB391" i="27"/>
  <c r="EA391" i="27"/>
  <c r="DZ391" i="27"/>
  <c r="DY391" i="27"/>
  <c r="DX391" i="27"/>
  <c r="DW391" i="27"/>
  <c r="DV391" i="27"/>
  <c r="DU391" i="27"/>
  <c r="DT391" i="27"/>
  <c r="DS391" i="27"/>
  <c r="DR391" i="27"/>
  <c r="DQ391" i="27"/>
  <c r="DP391" i="27"/>
  <c r="DO391" i="27"/>
  <c r="DN391" i="27"/>
  <c r="DM391" i="27"/>
  <c r="DL391" i="27"/>
  <c r="DK391" i="27"/>
  <c r="DJ391" i="27"/>
  <c r="DI391" i="27"/>
  <c r="DH391" i="27"/>
  <c r="DG391" i="27"/>
  <c r="DF391" i="27"/>
  <c r="DE391" i="27"/>
  <c r="DD391" i="27"/>
  <c r="DC391" i="27"/>
  <c r="DB391" i="27"/>
  <c r="DA391" i="27"/>
  <c r="CZ391" i="27"/>
  <c r="CY391" i="27"/>
  <c r="CX391" i="27"/>
  <c r="CW391" i="27"/>
  <c r="CV391" i="27"/>
  <c r="CU391" i="27"/>
  <c r="CT391" i="27"/>
  <c r="CS391" i="27"/>
  <c r="CR391" i="27"/>
  <c r="CQ391" i="27"/>
  <c r="CP391" i="27"/>
  <c r="CO391" i="27"/>
  <c r="CN391" i="27"/>
  <c r="CM391" i="27"/>
  <c r="CL391" i="27"/>
  <c r="CK391" i="27"/>
  <c r="CJ391" i="27"/>
  <c r="CI391" i="27"/>
  <c r="CH391" i="27"/>
  <c r="CG391" i="27"/>
  <c r="CF391" i="27"/>
  <c r="CE391" i="27"/>
  <c r="CD391" i="27"/>
  <c r="CC391" i="27"/>
  <c r="CB391" i="27"/>
  <c r="CA391" i="27"/>
  <c r="BZ391" i="27"/>
  <c r="BY391" i="27"/>
  <c r="BX391" i="27"/>
  <c r="BW391" i="27"/>
  <c r="BV391" i="27"/>
  <c r="BU391" i="27"/>
  <c r="BT391" i="27"/>
  <c r="BS391" i="27"/>
  <c r="BR391" i="27"/>
  <c r="BQ391" i="27"/>
  <c r="BP391" i="27"/>
  <c r="BO391" i="27"/>
  <c r="BN391" i="27"/>
  <c r="BM391" i="27"/>
  <c r="BL391" i="27"/>
  <c r="BK391" i="27"/>
  <c r="BJ391" i="27"/>
  <c r="BI391" i="27"/>
  <c r="BH391" i="27"/>
  <c r="BG391" i="27"/>
  <c r="BF391" i="27"/>
  <c r="BE391" i="27"/>
  <c r="BD391" i="27"/>
  <c r="BC391" i="27"/>
  <c r="BB391" i="27"/>
  <c r="BA391" i="27"/>
  <c r="AZ391" i="27"/>
  <c r="AY391" i="27"/>
  <c r="AX391" i="27"/>
  <c r="AW391" i="27"/>
  <c r="AV391" i="27"/>
  <c r="AU391" i="27"/>
  <c r="AT391" i="27"/>
  <c r="AS391" i="27"/>
  <c r="AR391" i="27"/>
  <c r="AQ391" i="27"/>
  <c r="AP391" i="27"/>
  <c r="AO391" i="27"/>
  <c r="AN391" i="27"/>
  <c r="AM391" i="27"/>
  <c r="AL391" i="27"/>
  <c r="AK391" i="27"/>
  <c r="AJ391" i="27"/>
  <c r="AI391" i="27"/>
  <c r="AH391" i="27"/>
  <c r="AG391" i="27"/>
  <c r="AF391" i="27"/>
  <c r="AE391" i="27"/>
  <c r="AD391" i="27"/>
  <c r="AC391" i="27"/>
  <c r="AB391" i="27"/>
  <c r="AA391" i="27"/>
  <c r="Z391" i="27"/>
  <c r="Y391" i="27"/>
  <c r="X391" i="27"/>
  <c r="W391" i="27"/>
  <c r="V391" i="27"/>
  <c r="U391" i="27"/>
  <c r="T391" i="27"/>
  <c r="S391" i="27"/>
  <c r="R391" i="27"/>
  <c r="Q391" i="27"/>
  <c r="P391" i="27"/>
  <c r="O391" i="27"/>
  <c r="N391" i="27"/>
  <c r="M391" i="27"/>
  <c r="L391" i="27"/>
  <c r="K391" i="27"/>
  <c r="J391" i="27"/>
  <c r="I391" i="27"/>
  <c r="H391" i="27"/>
  <c r="G391" i="27"/>
  <c r="F391" i="27"/>
  <c r="E391" i="27"/>
  <c r="D391" i="27"/>
  <c r="C391" i="27" s="1"/>
  <c r="A391" i="27"/>
  <c r="EE390" i="27"/>
  <c r="ED390" i="27"/>
  <c r="EC390" i="27"/>
  <c r="EB390" i="27"/>
  <c r="EA390" i="27"/>
  <c r="DZ390" i="27"/>
  <c r="DY390" i="27"/>
  <c r="DX390" i="27"/>
  <c r="DW390" i="27"/>
  <c r="DV390" i="27"/>
  <c r="DU390" i="27"/>
  <c r="DT390" i="27"/>
  <c r="DS390" i="27"/>
  <c r="DR390" i="27"/>
  <c r="DQ390" i="27"/>
  <c r="DP390" i="27"/>
  <c r="DO390" i="27"/>
  <c r="DN390" i="27"/>
  <c r="DM390" i="27"/>
  <c r="DL390" i="27"/>
  <c r="DK390" i="27"/>
  <c r="DJ390" i="27"/>
  <c r="DI390" i="27"/>
  <c r="DH390" i="27"/>
  <c r="DG390" i="27"/>
  <c r="DF390" i="27"/>
  <c r="DE390" i="27"/>
  <c r="DD390" i="27"/>
  <c r="DC390" i="27"/>
  <c r="DB390" i="27"/>
  <c r="DA390" i="27"/>
  <c r="CZ390" i="27"/>
  <c r="CY390" i="27"/>
  <c r="CX390" i="27"/>
  <c r="CW390" i="27"/>
  <c r="CV390" i="27"/>
  <c r="CU390" i="27"/>
  <c r="CT390" i="27"/>
  <c r="CS390" i="27"/>
  <c r="CR390" i="27"/>
  <c r="CQ390" i="27"/>
  <c r="CP390" i="27"/>
  <c r="CO390" i="27"/>
  <c r="CN390" i="27"/>
  <c r="CM390" i="27"/>
  <c r="CL390" i="27"/>
  <c r="CK390" i="27"/>
  <c r="CJ390" i="27"/>
  <c r="CI390" i="27"/>
  <c r="CH390" i="27"/>
  <c r="CG390" i="27"/>
  <c r="CF390" i="27"/>
  <c r="CE390" i="27"/>
  <c r="CD390" i="27"/>
  <c r="CC390" i="27"/>
  <c r="CB390" i="27"/>
  <c r="CA390" i="27"/>
  <c r="BZ390" i="27"/>
  <c r="BY390" i="27"/>
  <c r="BX390" i="27"/>
  <c r="BW390" i="27"/>
  <c r="BV390" i="27"/>
  <c r="BU390" i="27"/>
  <c r="BT390" i="27"/>
  <c r="BS390" i="27"/>
  <c r="BR390" i="27"/>
  <c r="BQ390" i="27"/>
  <c r="BP390" i="27"/>
  <c r="BO390" i="27"/>
  <c r="BN390" i="27"/>
  <c r="BM390" i="27"/>
  <c r="BL390" i="27"/>
  <c r="BK390" i="27"/>
  <c r="BJ390" i="27"/>
  <c r="BI390" i="27"/>
  <c r="BH390" i="27"/>
  <c r="BG390" i="27"/>
  <c r="BF390" i="27"/>
  <c r="BE390" i="27"/>
  <c r="BD390" i="27"/>
  <c r="BC390" i="27"/>
  <c r="BB390" i="27"/>
  <c r="BA390" i="27"/>
  <c r="AZ390" i="27"/>
  <c r="AY390" i="27"/>
  <c r="AX390" i="27"/>
  <c r="AW390" i="27"/>
  <c r="AV390" i="27"/>
  <c r="AU390" i="27"/>
  <c r="AT390" i="27"/>
  <c r="AS390" i="27"/>
  <c r="AR390" i="27"/>
  <c r="AQ390" i="27"/>
  <c r="AP390" i="27"/>
  <c r="AO390" i="27"/>
  <c r="AN390" i="27"/>
  <c r="AM390" i="27"/>
  <c r="AL390" i="27"/>
  <c r="AK390" i="27"/>
  <c r="AJ390" i="27"/>
  <c r="AI390" i="27"/>
  <c r="AH390" i="27"/>
  <c r="AG390" i="27"/>
  <c r="AF390" i="27"/>
  <c r="AE390" i="27"/>
  <c r="AD390" i="27"/>
  <c r="AC390" i="27"/>
  <c r="AB390" i="27"/>
  <c r="AA390" i="27"/>
  <c r="Z390" i="27"/>
  <c r="Y390" i="27"/>
  <c r="X390" i="27"/>
  <c r="W390" i="27"/>
  <c r="V390" i="27"/>
  <c r="U390" i="27"/>
  <c r="T390" i="27"/>
  <c r="S390" i="27"/>
  <c r="R390" i="27"/>
  <c r="Q390" i="27"/>
  <c r="P390" i="27"/>
  <c r="O390" i="27"/>
  <c r="N390" i="27"/>
  <c r="M390" i="27"/>
  <c r="L390" i="27"/>
  <c r="K390" i="27"/>
  <c r="J390" i="27"/>
  <c r="I390" i="27"/>
  <c r="H390" i="27"/>
  <c r="G390" i="27"/>
  <c r="F390" i="27"/>
  <c r="E390" i="27"/>
  <c r="D390" i="27"/>
  <c r="C390" i="27"/>
  <c r="A390" i="27"/>
  <c r="EE389" i="27"/>
  <c r="ED389" i="27"/>
  <c r="EC389" i="27"/>
  <c r="EB389" i="27"/>
  <c r="EA389" i="27"/>
  <c r="DZ389" i="27"/>
  <c r="DY389" i="27"/>
  <c r="DX389" i="27"/>
  <c r="DW389" i="27"/>
  <c r="DV389" i="27"/>
  <c r="DU389" i="27"/>
  <c r="DT389" i="27"/>
  <c r="DS389" i="27"/>
  <c r="DR389" i="27"/>
  <c r="DQ389" i="27"/>
  <c r="DP389" i="27"/>
  <c r="DO389" i="27"/>
  <c r="DN389" i="27"/>
  <c r="DM389" i="27"/>
  <c r="DL389" i="27"/>
  <c r="DK389" i="27"/>
  <c r="DJ389" i="27"/>
  <c r="DI389" i="27"/>
  <c r="DH389" i="27"/>
  <c r="DG389" i="27"/>
  <c r="DF389" i="27"/>
  <c r="DE389" i="27"/>
  <c r="DD389" i="27"/>
  <c r="DC389" i="27"/>
  <c r="DB389" i="27"/>
  <c r="DA389" i="27"/>
  <c r="CZ389" i="27"/>
  <c r="CY389" i="27"/>
  <c r="CX389" i="27"/>
  <c r="CW389" i="27"/>
  <c r="CV389" i="27"/>
  <c r="CU389" i="27"/>
  <c r="CT389" i="27"/>
  <c r="CS389" i="27"/>
  <c r="CR389" i="27"/>
  <c r="CQ389" i="27"/>
  <c r="CP389" i="27"/>
  <c r="CO389" i="27"/>
  <c r="CN389" i="27"/>
  <c r="CM389" i="27"/>
  <c r="CL389" i="27"/>
  <c r="CK389" i="27"/>
  <c r="CJ389" i="27"/>
  <c r="CI389" i="27"/>
  <c r="CH389" i="27"/>
  <c r="CG389" i="27"/>
  <c r="CF389" i="27"/>
  <c r="CE389" i="27"/>
  <c r="CD389" i="27"/>
  <c r="CC389" i="27"/>
  <c r="CB389" i="27"/>
  <c r="CA389" i="27"/>
  <c r="BZ389" i="27"/>
  <c r="BY389" i="27"/>
  <c r="BX389" i="27"/>
  <c r="BW389" i="27"/>
  <c r="BV389" i="27"/>
  <c r="BU389" i="27"/>
  <c r="BT389" i="27"/>
  <c r="BS389" i="27"/>
  <c r="BR389" i="27"/>
  <c r="BQ389" i="27"/>
  <c r="BP389" i="27"/>
  <c r="BO389" i="27"/>
  <c r="BN389" i="27"/>
  <c r="BM389" i="27"/>
  <c r="BL389" i="27"/>
  <c r="BK389" i="27"/>
  <c r="BJ389" i="27"/>
  <c r="BI389" i="27"/>
  <c r="BH389" i="27"/>
  <c r="BG389" i="27"/>
  <c r="BF389" i="27"/>
  <c r="BE389" i="27"/>
  <c r="BD389" i="27"/>
  <c r="BC389" i="27"/>
  <c r="BB389" i="27"/>
  <c r="BA389" i="27"/>
  <c r="AZ389" i="27"/>
  <c r="AY389" i="27"/>
  <c r="AX389" i="27"/>
  <c r="AW389" i="27"/>
  <c r="AV389" i="27"/>
  <c r="AU389" i="27"/>
  <c r="AT389" i="27"/>
  <c r="AS389" i="27"/>
  <c r="AR389" i="27"/>
  <c r="AQ389" i="27"/>
  <c r="AP389" i="27"/>
  <c r="AO389" i="27"/>
  <c r="AN389" i="27"/>
  <c r="AM389" i="27"/>
  <c r="AL389" i="27"/>
  <c r="AK389" i="27"/>
  <c r="AJ389" i="27"/>
  <c r="AI389" i="27"/>
  <c r="AH389" i="27"/>
  <c r="AG389" i="27"/>
  <c r="AF389" i="27"/>
  <c r="AE389" i="27"/>
  <c r="AD389" i="27"/>
  <c r="AC389" i="27"/>
  <c r="AB389" i="27"/>
  <c r="AA389" i="27"/>
  <c r="Z389" i="27"/>
  <c r="Y389" i="27"/>
  <c r="X389" i="27"/>
  <c r="W389" i="27"/>
  <c r="V389" i="27"/>
  <c r="U389" i="27"/>
  <c r="T389" i="27"/>
  <c r="S389" i="27"/>
  <c r="R389" i="27"/>
  <c r="Q389" i="27"/>
  <c r="P389" i="27"/>
  <c r="O389" i="27"/>
  <c r="N389" i="27"/>
  <c r="M389" i="27"/>
  <c r="L389" i="27"/>
  <c r="K389" i="27"/>
  <c r="J389" i="27"/>
  <c r="I389" i="27"/>
  <c r="H389" i="27"/>
  <c r="G389" i="27"/>
  <c r="F389" i="27"/>
  <c r="E389" i="27"/>
  <c r="D389" i="27"/>
  <c r="C389" i="27" s="1"/>
  <c r="A389" i="27"/>
  <c r="EE388" i="27"/>
  <c r="ED388" i="27"/>
  <c r="EC388" i="27"/>
  <c r="EB388" i="27"/>
  <c r="EA388" i="27"/>
  <c r="DZ388" i="27"/>
  <c r="DY388" i="27"/>
  <c r="DX388" i="27"/>
  <c r="DW388" i="27"/>
  <c r="DV388" i="27"/>
  <c r="DU388" i="27"/>
  <c r="DT388" i="27"/>
  <c r="DS388" i="27"/>
  <c r="DR388" i="27"/>
  <c r="DQ388" i="27"/>
  <c r="DP388" i="27"/>
  <c r="DO388" i="27"/>
  <c r="DN388" i="27"/>
  <c r="DM388" i="27"/>
  <c r="DL388" i="27"/>
  <c r="DK388" i="27"/>
  <c r="DJ388" i="27"/>
  <c r="DI388" i="27"/>
  <c r="DH388" i="27"/>
  <c r="DG388" i="27"/>
  <c r="DF388" i="27"/>
  <c r="DE388" i="27"/>
  <c r="DD388" i="27"/>
  <c r="DC388" i="27"/>
  <c r="DB388" i="27"/>
  <c r="DA388" i="27"/>
  <c r="CZ388" i="27"/>
  <c r="CY388" i="27"/>
  <c r="CX388" i="27"/>
  <c r="CW388" i="27"/>
  <c r="CV388" i="27"/>
  <c r="CU388" i="27"/>
  <c r="CT388" i="27"/>
  <c r="CS388" i="27"/>
  <c r="CR388" i="27"/>
  <c r="CQ388" i="27"/>
  <c r="CP388" i="27"/>
  <c r="CO388" i="27"/>
  <c r="CN388" i="27"/>
  <c r="CM388" i="27"/>
  <c r="CL388" i="27"/>
  <c r="CK388" i="27"/>
  <c r="CJ388" i="27"/>
  <c r="CI388" i="27"/>
  <c r="CH388" i="27"/>
  <c r="CG388" i="27"/>
  <c r="CF388" i="27"/>
  <c r="CE388" i="27"/>
  <c r="CD388" i="27"/>
  <c r="CC388" i="27"/>
  <c r="CB388" i="27"/>
  <c r="CA388" i="27"/>
  <c r="BZ388" i="27"/>
  <c r="BY388" i="27"/>
  <c r="BX388" i="27"/>
  <c r="BW388" i="27"/>
  <c r="BV388" i="27"/>
  <c r="BU388" i="27"/>
  <c r="BT388" i="27"/>
  <c r="BS388" i="27"/>
  <c r="BR388" i="27"/>
  <c r="BQ388" i="27"/>
  <c r="BP388" i="27"/>
  <c r="BO388" i="27"/>
  <c r="BN388" i="27"/>
  <c r="BM388" i="27"/>
  <c r="BL388" i="27"/>
  <c r="BK388" i="27"/>
  <c r="BJ388" i="27"/>
  <c r="BI388" i="27"/>
  <c r="BH388" i="27"/>
  <c r="BG388" i="27"/>
  <c r="BF388" i="27"/>
  <c r="BE388" i="27"/>
  <c r="BD388" i="27"/>
  <c r="BC388" i="27"/>
  <c r="BB388" i="27"/>
  <c r="BA388" i="27"/>
  <c r="AZ388" i="27"/>
  <c r="AY388" i="27"/>
  <c r="AX388" i="27"/>
  <c r="AW388" i="27"/>
  <c r="AV388" i="27"/>
  <c r="AU388" i="27"/>
  <c r="AT388" i="27"/>
  <c r="AS388" i="27"/>
  <c r="AR388" i="27"/>
  <c r="AQ388" i="27"/>
  <c r="AP388" i="27"/>
  <c r="AO388" i="27"/>
  <c r="AN388" i="27"/>
  <c r="AM388" i="27"/>
  <c r="AL388" i="27"/>
  <c r="AK388" i="27"/>
  <c r="AJ388" i="27"/>
  <c r="AI388" i="27"/>
  <c r="AH388" i="27"/>
  <c r="AG388" i="27"/>
  <c r="AF388" i="27"/>
  <c r="AE388" i="27"/>
  <c r="AD388" i="27"/>
  <c r="AC388" i="27"/>
  <c r="AB388" i="27"/>
  <c r="AA388" i="27"/>
  <c r="Z388" i="27"/>
  <c r="Y388" i="27"/>
  <c r="X388" i="27"/>
  <c r="W388" i="27"/>
  <c r="V388" i="27"/>
  <c r="U388" i="27"/>
  <c r="T388" i="27"/>
  <c r="S388" i="27"/>
  <c r="R388" i="27"/>
  <c r="Q388" i="27"/>
  <c r="P388" i="27"/>
  <c r="O388" i="27"/>
  <c r="N388" i="27"/>
  <c r="M388" i="27"/>
  <c r="L388" i="27"/>
  <c r="K388" i="27"/>
  <c r="J388" i="27"/>
  <c r="I388" i="27"/>
  <c r="H388" i="27"/>
  <c r="G388" i="27"/>
  <c r="F388" i="27"/>
  <c r="E388" i="27"/>
  <c r="D388" i="27"/>
  <c r="C388" i="27"/>
  <c r="A388" i="27"/>
  <c r="EE387" i="27"/>
  <c r="ED387" i="27"/>
  <c r="EC387" i="27"/>
  <c r="EB387" i="27"/>
  <c r="EA387" i="27"/>
  <c r="DZ387" i="27"/>
  <c r="DY387" i="27"/>
  <c r="DX387" i="27"/>
  <c r="DW387" i="27"/>
  <c r="DV387" i="27"/>
  <c r="DU387" i="27"/>
  <c r="DT387" i="27"/>
  <c r="DS387" i="27"/>
  <c r="DR387" i="27"/>
  <c r="DQ387" i="27"/>
  <c r="DP387" i="27"/>
  <c r="DO387" i="27"/>
  <c r="DN387" i="27"/>
  <c r="DM387" i="27"/>
  <c r="DL387" i="27"/>
  <c r="DK387" i="27"/>
  <c r="DJ387" i="27"/>
  <c r="DI387" i="27"/>
  <c r="DH387" i="27"/>
  <c r="DG387" i="27"/>
  <c r="DF387" i="27"/>
  <c r="DE387" i="27"/>
  <c r="DD387" i="27"/>
  <c r="DC387" i="27"/>
  <c r="DB387" i="27"/>
  <c r="DA387" i="27"/>
  <c r="CZ387" i="27"/>
  <c r="CY387" i="27"/>
  <c r="CX387" i="27"/>
  <c r="CW387" i="27"/>
  <c r="CV387" i="27"/>
  <c r="CU387" i="27"/>
  <c r="CT387" i="27"/>
  <c r="CS387" i="27"/>
  <c r="CR387" i="27"/>
  <c r="CQ387" i="27"/>
  <c r="CP387" i="27"/>
  <c r="CO387" i="27"/>
  <c r="CN387" i="27"/>
  <c r="CM387" i="27"/>
  <c r="CL387" i="27"/>
  <c r="CK387" i="27"/>
  <c r="CJ387" i="27"/>
  <c r="CI387" i="27"/>
  <c r="CH387" i="27"/>
  <c r="CG387" i="27"/>
  <c r="CF387" i="27"/>
  <c r="CE387" i="27"/>
  <c r="CD387" i="27"/>
  <c r="CC387" i="27"/>
  <c r="CB387" i="27"/>
  <c r="CA387" i="27"/>
  <c r="BZ387" i="27"/>
  <c r="BY387" i="27"/>
  <c r="BX387" i="27"/>
  <c r="BW387" i="27"/>
  <c r="BV387" i="27"/>
  <c r="BU387" i="27"/>
  <c r="BT387" i="27"/>
  <c r="BS387" i="27"/>
  <c r="BR387" i="27"/>
  <c r="BQ387" i="27"/>
  <c r="BP387" i="27"/>
  <c r="BO387" i="27"/>
  <c r="BN387" i="27"/>
  <c r="BM387" i="27"/>
  <c r="BL387" i="27"/>
  <c r="BK387" i="27"/>
  <c r="BJ387" i="27"/>
  <c r="BI387" i="27"/>
  <c r="BH387" i="27"/>
  <c r="BG387" i="27"/>
  <c r="BF387" i="27"/>
  <c r="BE387" i="27"/>
  <c r="BD387" i="27"/>
  <c r="BC387" i="27"/>
  <c r="BB387" i="27"/>
  <c r="BA387" i="27"/>
  <c r="AZ387" i="27"/>
  <c r="AY387" i="27"/>
  <c r="AX387" i="27"/>
  <c r="AW387" i="27"/>
  <c r="AV387" i="27"/>
  <c r="AU387" i="27"/>
  <c r="AT387" i="27"/>
  <c r="AS387" i="27"/>
  <c r="AR387" i="27"/>
  <c r="AQ387" i="27"/>
  <c r="AP387" i="27"/>
  <c r="AO387" i="27"/>
  <c r="AN387" i="27"/>
  <c r="AM387" i="27"/>
  <c r="AL387" i="27"/>
  <c r="AK387" i="27"/>
  <c r="AJ387" i="27"/>
  <c r="AI387" i="27"/>
  <c r="AH387" i="27"/>
  <c r="AG387" i="27"/>
  <c r="AF387" i="27"/>
  <c r="AE387" i="27"/>
  <c r="AD387" i="27"/>
  <c r="AC387" i="27"/>
  <c r="AB387" i="27"/>
  <c r="AA387" i="27"/>
  <c r="Z387" i="27"/>
  <c r="Y387" i="27"/>
  <c r="X387" i="27"/>
  <c r="W387" i="27"/>
  <c r="V387" i="27"/>
  <c r="U387" i="27"/>
  <c r="T387" i="27"/>
  <c r="S387" i="27"/>
  <c r="R387" i="27"/>
  <c r="Q387" i="27"/>
  <c r="P387" i="27"/>
  <c r="O387" i="27"/>
  <c r="N387" i="27"/>
  <c r="M387" i="27"/>
  <c r="L387" i="27"/>
  <c r="K387" i="27"/>
  <c r="J387" i="27"/>
  <c r="I387" i="27"/>
  <c r="H387" i="27"/>
  <c r="G387" i="27"/>
  <c r="F387" i="27"/>
  <c r="E387" i="27"/>
  <c r="D387" i="27"/>
  <c r="C387" i="27" s="1"/>
  <c r="A387" i="27"/>
  <c r="EE386" i="27"/>
  <c r="ED386" i="27"/>
  <c r="EC386" i="27"/>
  <c r="EB386" i="27"/>
  <c r="EA386" i="27"/>
  <c r="DZ386" i="27"/>
  <c r="DY386" i="27"/>
  <c r="DX386" i="27"/>
  <c r="DW386" i="27"/>
  <c r="DV386" i="27"/>
  <c r="DU386" i="27"/>
  <c r="DT386" i="27"/>
  <c r="DS386" i="27"/>
  <c r="DR386" i="27"/>
  <c r="DQ386" i="27"/>
  <c r="DP386" i="27"/>
  <c r="DO386" i="27"/>
  <c r="DN386" i="27"/>
  <c r="DM386" i="27"/>
  <c r="DL386" i="27"/>
  <c r="DK386" i="27"/>
  <c r="DJ386" i="27"/>
  <c r="DI386" i="27"/>
  <c r="DH386" i="27"/>
  <c r="DG386" i="27"/>
  <c r="DF386" i="27"/>
  <c r="DE386" i="27"/>
  <c r="DD386" i="27"/>
  <c r="DC386" i="27"/>
  <c r="DB386" i="27"/>
  <c r="DA386" i="27"/>
  <c r="CZ386" i="27"/>
  <c r="CY386" i="27"/>
  <c r="CX386" i="27"/>
  <c r="CW386" i="27"/>
  <c r="CV386" i="27"/>
  <c r="CU386" i="27"/>
  <c r="CT386" i="27"/>
  <c r="CS386" i="27"/>
  <c r="CR386" i="27"/>
  <c r="CQ386" i="27"/>
  <c r="CP386" i="27"/>
  <c r="CO386" i="27"/>
  <c r="CN386" i="27"/>
  <c r="CM386" i="27"/>
  <c r="CL386" i="27"/>
  <c r="CK386" i="27"/>
  <c r="CJ386" i="27"/>
  <c r="CI386" i="27"/>
  <c r="CH386" i="27"/>
  <c r="CG386" i="27"/>
  <c r="CF386" i="27"/>
  <c r="CE386" i="27"/>
  <c r="CD386" i="27"/>
  <c r="CC386" i="27"/>
  <c r="CB386" i="27"/>
  <c r="CA386" i="27"/>
  <c r="BZ386" i="27"/>
  <c r="BY386" i="27"/>
  <c r="BX386" i="27"/>
  <c r="BW386" i="27"/>
  <c r="BV386" i="27"/>
  <c r="BU386" i="27"/>
  <c r="BT386" i="27"/>
  <c r="BS386" i="27"/>
  <c r="BR386" i="27"/>
  <c r="BQ386" i="27"/>
  <c r="BP386" i="27"/>
  <c r="BO386" i="27"/>
  <c r="BN386" i="27"/>
  <c r="BM386" i="27"/>
  <c r="BL386" i="27"/>
  <c r="BK386" i="27"/>
  <c r="BJ386" i="27"/>
  <c r="BI386" i="27"/>
  <c r="BH386" i="27"/>
  <c r="BG386" i="27"/>
  <c r="BF386" i="27"/>
  <c r="BE386" i="27"/>
  <c r="BD386" i="27"/>
  <c r="BC386" i="27"/>
  <c r="BB386" i="27"/>
  <c r="BA386" i="27"/>
  <c r="BA396" i="27" s="1"/>
  <c r="AZ386" i="27"/>
  <c r="AZ396" i="27" s="1"/>
  <c r="AY386" i="27"/>
  <c r="AY396" i="27" s="1"/>
  <c r="AX386" i="27"/>
  <c r="AX396" i="27" s="1"/>
  <c r="AW386" i="27"/>
  <c r="AW396" i="27" s="1"/>
  <c r="AV386" i="27"/>
  <c r="AV396" i="27" s="1"/>
  <c r="AU386" i="27"/>
  <c r="AU396" i="27" s="1"/>
  <c r="AT386" i="27"/>
  <c r="AT396" i="27" s="1"/>
  <c r="AS386" i="27"/>
  <c r="AS396" i="27" s="1"/>
  <c r="AR386" i="27"/>
  <c r="AR396" i="27" s="1"/>
  <c r="AQ386" i="27"/>
  <c r="AQ396" i="27" s="1"/>
  <c r="AP386" i="27"/>
  <c r="AP396" i="27" s="1"/>
  <c r="AO386" i="27"/>
  <c r="AO396" i="27" s="1"/>
  <c r="AN386" i="27"/>
  <c r="AN396" i="27" s="1"/>
  <c r="AM386" i="27"/>
  <c r="AM396" i="27" s="1"/>
  <c r="AL386" i="27"/>
  <c r="AL396" i="27" s="1"/>
  <c r="AK386" i="27"/>
  <c r="AK396" i="27" s="1"/>
  <c r="AJ386" i="27"/>
  <c r="AJ396" i="27" s="1"/>
  <c r="AI386" i="27"/>
  <c r="AI396" i="27" s="1"/>
  <c r="AH386" i="27"/>
  <c r="AH396" i="27" s="1"/>
  <c r="AG386" i="27"/>
  <c r="AG396" i="27" s="1"/>
  <c r="AF386" i="27"/>
  <c r="AF396" i="27" s="1"/>
  <c r="AE386" i="27"/>
  <c r="AE396" i="27" s="1"/>
  <c r="AD386" i="27"/>
  <c r="AD396" i="27" s="1"/>
  <c r="AC386" i="27"/>
  <c r="AC396" i="27" s="1"/>
  <c r="AB386" i="27"/>
  <c r="AB396" i="27" s="1"/>
  <c r="AA386" i="27"/>
  <c r="AA396" i="27" s="1"/>
  <c r="Z386" i="27"/>
  <c r="Z396" i="27" s="1"/>
  <c r="Y386" i="27"/>
  <c r="Y396" i="27" s="1"/>
  <c r="X386" i="27"/>
  <c r="X396" i="27" s="1"/>
  <c r="W386" i="27"/>
  <c r="W396" i="27" s="1"/>
  <c r="V386" i="27"/>
  <c r="V396" i="27" s="1"/>
  <c r="U386" i="27"/>
  <c r="U396" i="27" s="1"/>
  <c r="T386" i="27"/>
  <c r="T396" i="27" s="1"/>
  <c r="S386" i="27"/>
  <c r="S396" i="27" s="1"/>
  <c r="R386" i="27"/>
  <c r="R396" i="27" s="1"/>
  <c r="Q386" i="27"/>
  <c r="Q396" i="27" s="1"/>
  <c r="P386" i="27"/>
  <c r="P396" i="27" s="1"/>
  <c r="O386" i="27"/>
  <c r="O396" i="27" s="1"/>
  <c r="N386" i="27"/>
  <c r="N396" i="27" s="1"/>
  <c r="M386" i="27"/>
  <c r="M396" i="27" s="1"/>
  <c r="L386" i="27"/>
  <c r="L396" i="27" s="1"/>
  <c r="K386" i="27"/>
  <c r="K396" i="27" s="1"/>
  <c r="J386" i="27"/>
  <c r="J396" i="27" s="1"/>
  <c r="I386" i="27"/>
  <c r="I396" i="27" s="1"/>
  <c r="H386" i="27"/>
  <c r="H396" i="27" s="1"/>
  <c r="G386" i="27"/>
  <c r="G396" i="27" s="1"/>
  <c r="F386" i="27"/>
  <c r="F396" i="27" s="1"/>
  <c r="E386" i="27"/>
  <c r="E396" i="27" s="1"/>
  <c r="D386" i="27"/>
  <c r="D396" i="27" s="1"/>
  <c r="C386" i="27"/>
  <c r="A386" i="27"/>
  <c r="EE385" i="27"/>
  <c r="EE397" i="27" s="1"/>
  <c r="ED385" i="27"/>
  <c r="ED397" i="27" s="1"/>
  <c r="EC385" i="27"/>
  <c r="EC397" i="27" s="1"/>
  <c r="EB385" i="27"/>
  <c r="EB397" i="27" s="1"/>
  <c r="EA385" i="27"/>
  <c r="EA397" i="27" s="1"/>
  <c r="DZ385" i="27"/>
  <c r="DZ397" i="27" s="1"/>
  <c r="DY385" i="27"/>
  <c r="DY397" i="27" s="1"/>
  <c r="DX385" i="27"/>
  <c r="DX397" i="27" s="1"/>
  <c r="DW385" i="27"/>
  <c r="DW397" i="27" s="1"/>
  <c r="DV385" i="27"/>
  <c r="DV397" i="27" s="1"/>
  <c r="DU385" i="27"/>
  <c r="DU397" i="27" s="1"/>
  <c r="DT385" i="27"/>
  <c r="DT397" i="27" s="1"/>
  <c r="DS385" i="27"/>
  <c r="DS397" i="27" s="1"/>
  <c r="DR385" i="27"/>
  <c r="DR397" i="27" s="1"/>
  <c r="DQ385" i="27"/>
  <c r="DQ397" i="27" s="1"/>
  <c r="DP385" i="27"/>
  <c r="DP397" i="27" s="1"/>
  <c r="DO385" i="27"/>
  <c r="DO397" i="27" s="1"/>
  <c r="DN385" i="27"/>
  <c r="DN397" i="27" s="1"/>
  <c r="DM385" i="27"/>
  <c r="DM397" i="27" s="1"/>
  <c r="DL385" i="27"/>
  <c r="DL397" i="27" s="1"/>
  <c r="DK385" i="27"/>
  <c r="DK397" i="27" s="1"/>
  <c r="DJ385" i="27"/>
  <c r="DJ397" i="27" s="1"/>
  <c r="DI385" i="27"/>
  <c r="DI397" i="27" s="1"/>
  <c r="DH385" i="27"/>
  <c r="DH397" i="27" s="1"/>
  <c r="DG385" i="27"/>
  <c r="DG397" i="27" s="1"/>
  <c r="DF385" i="27"/>
  <c r="DF397" i="27" s="1"/>
  <c r="DE385" i="27"/>
  <c r="DE397" i="27" s="1"/>
  <c r="DD385" i="27"/>
  <c r="DD397" i="27" s="1"/>
  <c r="DC385" i="27"/>
  <c r="DC397" i="27" s="1"/>
  <c r="DB385" i="27"/>
  <c r="DB397" i="27" s="1"/>
  <c r="DA385" i="27"/>
  <c r="DA397" i="27" s="1"/>
  <c r="CZ385" i="27"/>
  <c r="CZ397" i="27" s="1"/>
  <c r="CY385" i="27"/>
  <c r="CY397" i="27" s="1"/>
  <c r="CX385" i="27"/>
  <c r="CX397" i="27" s="1"/>
  <c r="CW385" i="27"/>
  <c r="CW397" i="27" s="1"/>
  <c r="CV385" i="27"/>
  <c r="CV397" i="27" s="1"/>
  <c r="CU385" i="27"/>
  <c r="CU397" i="27" s="1"/>
  <c r="CT385" i="27"/>
  <c r="CT397" i="27" s="1"/>
  <c r="CS385" i="27"/>
  <c r="CS397" i="27" s="1"/>
  <c r="CR385" i="27"/>
  <c r="CR397" i="27" s="1"/>
  <c r="CQ385" i="27"/>
  <c r="CQ397" i="27" s="1"/>
  <c r="CP385" i="27"/>
  <c r="CP397" i="27" s="1"/>
  <c r="CO385" i="27"/>
  <c r="CO397" i="27" s="1"/>
  <c r="CN385" i="27"/>
  <c r="CN397" i="27" s="1"/>
  <c r="CM385" i="27"/>
  <c r="CM397" i="27" s="1"/>
  <c r="CL385" i="27"/>
  <c r="CL397" i="27" s="1"/>
  <c r="CK385" i="27"/>
  <c r="CK397" i="27" s="1"/>
  <c r="CJ385" i="27"/>
  <c r="CJ397" i="27" s="1"/>
  <c r="CI385" i="27"/>
  <c r="CI397" i="27" s="1"/>
  <c r="CH385" i="27"/>
  <c r="CH397" i="27" s="1"/>
  <c r="CG385" i="27"/>
  <c r="CG397" i="27" s="1"/>
  <c r="CF385" i="27"/>
  <c r="CF397" i="27" s="1"/>
  <c r="CE385" i="27"/>
  <c r="CE397" i="27" s="1"/>
  <c r="CD385" i="27"/>
  <c r="CD397" i="27" s="1"/>
  <c r="CC385" i="27"/>
  <c r="CC397" i="27" s="1"/>
  <c r="CB385" i="27"/>
  <c r="CB397" i="27" s="1"/>
  <c r="CA385" i="27"/>
  <c r="CA397" i="27" s="1"/>
  <c r="BZ385" i="27"/>
  <c r="BZ397" i="27" s="1"/>
  <c r="BY385" i="27"/>
  <c r="BY397" i="27" s="1"/>
  <c r="BX385" i="27"/>
  <c r="BX397" i="27" s="1"/>
  <c r="BW385" i="27"/>
  <c r="BW397" i="27" s="1"/>
  <c r="BV385" i="27"/>
  <c r="BV397" i="27" s="1"/>
  <c r="BU385" i="27"/>
  <c r="BU397" i="27" s="1"/>
  <c r="BT385" i="27"/>
  <c r="BT397" i="27" s="1"/>
  <c r="BS385" i="27"/>
  <c r="BS397" i="27" s="1"/>
  <c r="BR385" i="27"/>
  <c r="BR397" i="27" s="1"/>
  <c r="BQ385" i="27"/>
  <c r="BQ397" i="27" s="1"/>
  <c r="BP385" i="27"/>
  <c r="BP397" i="27" s="1"/>
  <c r="BO385" i="27"/>
  <c r="BO397" i="27" s="1"/>
  <c r="BN385" i="27"/>
  <c r="BN397" i="27" s="1"/>
  <c r="BM385" i="27"/>
  <c r="BM397" i="27" s="1"/>
  <c r="BL385" i="27"/>
  <c r="BL397" i="27" s="1"/>
  <c r="BK385" i="27"/>
  <c r="BK397" i="27" s="1"/>
  <c r="BJ385" i="27"/>
  <c r="BJ397" i="27" s="1"/>
  <c r="BI385" i="27"/>
  <c r="BI397" i="27" s="1"/>
  <c r="BH385" i="27"/>
  <c r="BH397" i="27" s="1"/>
  <c r="BG385" i="27"/>
  <c r="BG397" i="27" s="1"/>
  <c r="BF385" i="27"/>
  <c r="BF397" i="27" s="1"/>
  <c r="BE385" i="27"/>
  <c r="BE397" i="27" s="1"/>
  <c r="BD385" i="27"/>
  <c r="BD397" i="27" s="1"/>
  <c r="BC385" i="27"/>
  <c r="BC397" i="27" s="1"/>
  <c r="BB385" i="27"/>
  <c r="BB397" i="27" s="1"/>
  <c r="BA385" i="27"/>
  <c r="BA397" i="27" s="1"/>
  <c r="AZ385" i="27"/>
  <c r="AZ397" i="27" s="1"/>
  <c r="AY385" i="27"/>
  <c r="AY397" i="27" s="1"/>
  <c r="AX385" i="27"/>
  <c r="AX397" i="27" s="1"/>
  <c r="AW385" i="27"/>
  <c r="AW397" i="27" s="1"/>
  <c r="AV385" i="27"/>
  <c r="AV397" i="27" s="1"/>
  <c r="AU385" i="27"/>
  <c r="AU397" i="27" s="1"/>
  <c r="AT385" i="27"/>
  <c r="AT397" i="27" s="1"/>
  <c r="AS385" i="27"/>
  <c r="AS397" i="27" s="1"/>
  <c r="AR385" i="27"/>
  <c r="AR397" i="27" s="1"/>
  <c r="AQ385" i="27"/>
  <c r="AQ397" i="27" s="1"/>
  <c r="AP385" i="27"/>
  <c r="AP397" i="27" s="1"/>
  <c r="AO385" i="27"/>
  <c r="AO397" i="27" s="1"/>
  <c r="AN385" i="27"/>
  <c r="AN397" i="27" s="1"/>
  <c r="AM385" i="27"/>
  <c r="AM397" i="27" s="1"/>
  <c r="AL385" i="27"/>
  <c r="AL397" i="27" s="1"/>
  <c r="AK385" i="27"/>
  <c r="AK397" i="27" s="1"/>
  <c r="AJ385" i="27"/>
  <c r="AJ397" i="27" s="1"/>
  <c r="AI385" i="27"/>
  <c r="AI397" i="27" s="1"/>
  <c r="AH385" i="27"/>
  <c r="AH397" i="27" s="1"/>
  <c r="AG385" i="27"/>
  <c r="AG397" i="27" s="1"/>
  <c r="AF385" i="27"/>
  <c r="AF397" i="27" s="1"/>
  <c r="AE385" i="27"/>
  <c r="AE397" i="27" s="1"/>
  <c r="AD385" i="27"/>
  <c r="AD397" i="27" s="1"/>
  <c r="AC385" i="27"/>
  <c r="AC397" i="27" s="1"/>
  <c r="AB385" i="27"/>
  <c r="AB397" i="27" s="1"/>
  <c r="AA385" i="27"/>
  <c r="AA397" i="27" s="1"/>
  <c r="Z385" i="27"/>
  <c r="Z397" i="27" s="1"/>
  <c r="Y385" i="27"/>
  <c r="Y397" i="27" s="1"/>
  <c r="X385" i="27"/>
  <c r="X397" i="27" s="1"/>
  <c r="W385" i="27"/>
  <c r="W397" i="27" s="1"/>
  <c r="V385" i="27"/>
  <c r="V397" i="27" s="1"/>
  <c r="U385" i="27"/>
  <c r="U397" i="27" s="1"/>
  <c r="T385" i="27"/>
  <c r="T397" i="27" s="1"/>
  <c r="S385" i="27"/>
  <c r="S397" i="27" s="1"/>
  <c r="R385" i="27"/>
  <c r="R397" i="27" s="1"/>
  <c r="Q385" i="27"/>
  <c r="Q397" i="27" s="1"/>
  <c r="P385" i="27"/>
  <c r="P397" i="27" s="1"/>
  <c r="O385" i="27"/>
  <c r="O397" i="27" s="1"/>
  <c r="N385" i="27"/>
  <c r="N397" i="27" s="1"/>
  <c r="M385" i="27"/>
  <c r="M397" i="27" s="1"/>
  <c r="L385" i="27"/>
  <c r="L397" i="27" s="1"/>
  <c r="K385" i="27"/>
  <c r="K397" i="27" s="1"/>
  <c r="J385" i="27"/>
  <c r="J397" i="27" s="1"/>
  <c r="I385" i="27"/>
  <c r="I397" i="27" s="1"/>
  <c r="H385" i="27"/>
  <c r="H397" i="27" s="1"/>
  <c r="G385" i="27"/>
  <c r="G397" i="27" s="1"/>
  <c r="F385" i="27"/>
  <c r="F397" i="27" s="1"/>
  <c r="E385" i="27"/>
  <c r="E397" i="27" s="1"/>
  <c r="D385" i="27"/>
  <c r="D397" i="27" s="1"/>
  <c r="A385" i="27"/>
  <c r="C384" i="27"/>
  <c r="A384" i="27"/>
  <c r="C383" i="27"/>
  <c r="A383" i="27"/>
  <c r="C382" i="27"/>
  <c r="A382" i="27"/>
  <c r="C381" i="27"/>
  <c r="A381" i="27"/>
  <c r="C380" i="27"/>
  <c r="A380" i="27"/>
  <c r="C379" i="27"/>
  <c r="A379" i="27"/>
  <c r="C378" i="27"/>
  <c r="A378" i="27"/>
  <c r="C377" i="27"/>
  <c r="A377" i="27"/>
  <c r="C376" i="27"/>
  <c r="A376" i="27"/>
  <c r="C375" i="27"/>
  <c r="A375" i="27"/>
  <c r="C374" i="27"/>
  <c r="A374" i="27"/>
  <c r="C373" i="27"/>
  <c r="A373" i="27"/>
  <c r="A372" i="27"/>
  <c r="A371" i="27"/>
  <c r="A370" i="27"/>
  <c r="A369" i="27"/>
  <c r="A368" i="27"/>
  <c r="A367" i="27"/>
  <c r="A366" i="27"/>
  <c r="A365" i="27"/>
  <c r="EE364" i="27"/>
  <c r="ED364" i="27"/>
  <c r="EC364" i="27"/>
  <c r="EB364" i="27"/>
  <c r="EA364" i="27"/>
  <c r="DZ364" i="27"/>
  <c r="DY364" i="27"/>
  <c r="DX364" i="27"/>
  <c r="DW364" i="27"/>
  <c r="DV364" i="27"/>
  <c r="DU364" i="27"/>
  <c r="DT364" i="27"/>
  <c r="DS364" i="27"/>
  <c r="DR364" i="27"/>
  <c r="DQ364" i="27"/>
  <c r="DP364" i="27"/>
  <c r="DO364" i="27"/>
  <c r="DN364" i="27"/>
  <c r="DM364" i="27"/>
  <c r="DL364" i="27"/>
  <c r="DK364" i="27"/>
  <c r="DJ364" i="27"/>
  <c r="DI364" i="27"/>
  <c r="DH364" i="27"/>
  <c r="DG364" i="27"/>
  <c r="DF364" i="27"/>
  <c r="DE364" i="27"/>
  <c r="DD364" i="27"/>
  <c r="DC364" i="27"/>
  <c r="DB364" i="27"/>
  <c r="DA364" i="27"/>
  <c r="CZ364" i="27"/>
  <c r="CY364" i="27"/>
  <c r="CX364" i="27"/>
  <c r="CW364" i="27"/>
  <c r="CV364" i="27"/>
  <c r="CU364" i="27"/>
  <c r="CT364" i="27"/>
  <c r="CS364" i="27"/>
  <c r="CR364" i="27"/>
  <c r="CQ364" i="27"/>
  <c r="CP364" i="27"/>
  <c r="CO364" i="27"/>
  <c r="CN364" i="27"/>
  <c r="CM364" i="27"/>
  <c r="CL364" i="27"/>
  <c r="CK364" i="27"/>
  <c r="CJ364" i="27"/>
  <c r="CI364" i="27"/>
  <c r="CH364" i="27"/>
  <c r="CG364" i="27"/>
  <c r="CF364" i="27"/>
  <c r="CE364" i="27"/>
  <c r="CD364" i="27"/>
  <c r="CC364" i="27"/>
  <c r="CB364" i="27"/>
  <c r="CA364" i="27"/>
  <c r="BZ364" i="27"/>
  <c r="BY364" i="27"/>
  <c r="BX364" i="27"/>
  <c r="BW364" i="27"/>
  <c r="BV364" i="27"/>
  <c r="BU364" i="27"/>
  <c r="BT364" i="27"/>
  <c r="BS364" i="27"/>
  <c r="BR364" i="27"/>
  <c r="BQ364" i="27"/>
  <c r="BP364" i="27"/>
  <c r="BO364" i="27"/>
  <c r="BN364" i="27"/>
  <c r="BM364" i="27"/>
  <c r="BL364" i="27"/>
  <c r="BK364" i="27"/>
  <c r="BJ364" i="27"/>
  <c r="BI364" i="27"/>
  <c r="BH364" i="27"/>
  <c r="BG364" i="27"/>
  <c r="BF364" i="27"/>
  <c r="BE364" i="27"/>
  <c r="BD364" i="27"/>
  <c r="BC364" i="27"/>
  <c r="BB364" i="27"/>
  <c r="A364" i="27"/>
  <c r="EE363" i="27"/>
  <c r="ED363" i="27"/>
  <c r="EC363" i="27"/>
  <c r="EB363" i="27"/>
  <c r="EA363" i="27"/>
  <c r="DZ363" i="27"/>
  <c r="DY363" i="27"/>
  <c r="DX363" i="27"/>
  <c r="DW363" i="27"/>
  <c r="DV363" i="27"/>
  <c r="DU363" i="27"/>
  <c r="DT363" i="27"/>
  <c r="DS363" i="27"/>
  <c r="DR363" i="27"/>
  <c r="DQ363" i="27"/>
  <c r="DP363" i="27"/>
  <c r="DO363" i="27"/>
  <c r="DN363" i="27"/>
  <c r="DM363" i="27"/>
  <c r="DL363" i="27"/>
  <c r="DK363" i="27"/>
  <c r="DJ363" i="27"/>
  <c r="DI363" i="27"/>
  <c r="DH363" i="27"/>
  <c r="DG363" i="27"/>
  <c r="DF363" i="27"/>
  <c r="DE363" i="27"/>
  <c r="DD363" i="27"/>
  <c r="DC363" i="27"/>
  <c r="DB363" i="27"/>
  <c r="DA363" i="27"/>
  <c r="CZ363" i="27"/>
  <c r="CY363" i="27"/>
  <c r="CX363" i="27"/>
  <c r="CW363" i="27"/>
  <c r="CV363" i="27"/>
  <c r="CU363" i="27"/>
  <c r="CT363" i="27"/>
  <c r="CS363" i="27"/>
  <c r="CR363" i="27"/>
  <c r="CQ363" i="27"/>
  <c r="CP363" i="27"/>
  <c r="CO363" i="27"/>
  <c r="CN363" i="27"/>
  <c r="CM363" i="27"/>
  <c r="CL363" i="27"/>
  <c r="CK363" i="27"/>
  <c r="CJ363" i="27"/>
  <c r="CI363" i="27"/>
  <c r="CH363" i="27"/>
  <c r="CG363" i="27"/>
  <c r="CF363" i="27"/>
  <c r="CE363" i="27"/>
  <c r="CD363" i="27"/>
  <c r="CC363" i="27"/>
  <c r="CB363" i="27"/>
  <c r="CA363" i="27"/>
  <c r="BZ363" i="27"/>
  <c r="BY363" i="27"/>
  <c r="BX363" i="27"/>
  <c r="BW363" i="27"/>
  <c r="BV363" i="27"/>
  <c r="BU363" i="27"/>
  <c r="BT363" i="27"/>
  <c r="BS363" i="27"/>
  <c r="BR363" i="27"/>
  <c r="BQ363" i="27"/>
  <c r="BP363" i="27"/>
  <c r="BO363" i="27"/>
  <c r="BN363" i="27"/>
  <c r="BM363" i="27"/>
  <c r="BL363" i="27"/>
  <c r="BK363" i="27"/>
  <c r="BJ363" i="27"/>
  <c r="BI363" i="27"/>
  <c r="BH363" i="27"/>
  <c r="BG363" i="27"/>
  <c r="BF363" i="27"/>
  <c r="BE363" i="27"/>
  <c r="BD363" i="27"/>
  <c r="BC363" i="27"/>
  <c r="BB363" i="27"/>
  <c r="BA363" i="27"/>
  <c r="AZ363" i="27"/>
  <c r="AY363" i="27"/>
  <c r="AX363" i="27"/>
  <c r="AW363" i="27"/>
  <c r="AV363" i="27"/>
  <c r="AU363" i="27"/>
  <c r="AT363" i="27"/>
  <c r="AS363" i="27"/>
  <c r="AR363" i="27"/>
  <c r="AQ363" i="27"/>
  <c r="AP363" i="27"/>
  <c r="AO363" i="27"/>
  <c r="AN363" i="27"/>
  <c r="AM363" i="27"/>
  <c r="AL363" i="27"/>
  <c r="AK363" i="27"/>
  <c r="AJ363" i="27"/>
  <c r="AI363" i="27"/>
  <c r="AH363" i="27"/>
  <c r="AG363" i="27"/>
  <c r="AF363" i="27"/>
  <c r="AE363" i="27"/>
  <c r="AD363" i="27"/>
  <c r="AC363" i="27"/>
  <c r="AB363" i="27"/>
  <c r="AA363" i="27"/>
  <c r="Z363" i="27"/>
  <c r="Y363" i="27"/>
  <c r="X363" i="27"/>
  <c r="W363" i="27"/>
  <c r="V363" i="27"/>
  <c r="U363" i="27"/>
  <c r="T363" i="27"/>
  <c r="S363" i="27"/>
  <c r="R363" i="27"/>
  <c r="Q363" i="27"/>
  <c r="P363" i="27"/>
  <c r="O363" i="27"/>
  <c r="N363" i="27"/>
  <c r="M363" i="27"/>
  <c r="L363" i="27"/>
  <c r="K363" i="27"/>
  <c r="J363" i="27"/>
  <c r="I363" i="27"/>
  <c r="H363" i="27"/>
  <c r="G363" i="27"/>
  <c r="F363" i="27"/>
  <c r="E363" i="27"/>
  <c r="D363" i="27"/>
  <c r="C363" i="27"/>
  <c r="A363" i="27"/>
  <c r="EE362" i="27"/>
  <c r="ED362" i="27"/>
  <c r="EC362" i="27"/>
  <c r="EB362" i="27"/>
  <c r="EA362" i="27"/>
  <c r="DZ362" i="27"/>
  <c r="DY362" i="27"/>
  <c r="DX362" i="27"/>
  <c r="DW362" i="27"/>
  <c r="DV362" i="27"/>
  <c r="DU362" i="27"/>
  <c r="DT362" i="27"/>
  <c r="DS362" i="27"/>
  <c r="DR362" i="27"/>
  <c r="DQ362" i="27"/>
  <c r="DP362" i="27"/>
  <c r="DO362" i="27"/>
  <c r="DN362" i="27"/>
  <c r="DM362" i="27"/>
  <c r="DL362" i="27"/>
  <c r="DK362" i="27"/>
  <c r="DJ362" i="27"/>
  <c r="DI362" i="27"/>
  <c r="DH362" i="27"/>
  <c r="DG362" i="27"/>
  <c r="DF362" i="27"/>
  <c r="DE362" i="27"/>
  <c r="DD362" i="27"/>
  <c r="DC362" i="27"/>
  <c r="DB362" i="27"/>
  <c r="DA362" i="27"/>
  <c r="CZ362" i="27"/>
  <c r="CY362" i="27"/>
  <c r="CX362" i="27"/>
  <c r="CW362" i="27"/>
  <c r="CV362" i="27"/>
  <c r="CU362" i="27"/>
  <c r="CT362" i="27"/>
  <c r="CS362" i="27"/>
  <c r="CR362" i="27"/>
  <c r="CQ362" i="27"/>
  <c r="CP362" i="27"/>
  <c r="CO362" i="27"/>
  <c r="CN362" i="27"/>
  <c r="CM362" i="27"/>
  <c r="CL362" i="27"/>
  <c r="CK362" i="27"/>
  <c r="CJ362" i="27"/>
  <c r="CI362" i="27"/>
  <c r="CH362" i="27"/>
  <c r="CG362" i="27"/>
  <c r="CF362" i="27"/>
  <c r="CE362" i="27"/>
  <c r="CD362" i="27"/>
  <c r="CC362" i="27"/>
  <c r="CB362" i="27"/>
  <c r="CA362" i="27"/>
  <c r="BZ362" i="27"/>
  <c r="BY362" i="27"/>
  <c r="BX362" i="27"/>
  <c r="BW362" i="27"/>
  <c r="BV362" i="27"/>
  <c r="BU362" i="27"/>
  <c r="BT362" i="27"/>
  <c r="BS362" i="27"/>
  <c r="BR362" i="27"/>
  <c r="BQ362" i="27"/>
  <c r="BP362" i="27"/>
  <c r="BO362" i="27"/>
  <c r="BN362" i="27"/>
  <c r="BM362" i="27"/>
  <c r="BL362" i="27"/>
  <c r="BK362" i="27"/>
  <c r="BJ362" i="27"/>
  <c r="BI362" i="27"/>
  <c r="BH362" i="27"/>
  <c r="BG362" i="27"/>
  <c r="BF362" i="27"/>
  <c r="BE362" i="27"/>
  <c r="BD362" i="27"/>
  <c r="BC362" i="27"/>
  <c r="BB362" i="27"/>
  <c r="BA362" i="27"/>
  <c r="AZ362" i="27"/>
  <c r="AY362" i="27"/>
  <c r="AX362" i="27"/>
  <c r="AW362" i="27"/>
  <c r="AV362" i="27"/>
  <c r="AU362" i="27"/>
  <c r="AT362" i="27"/>
  <c r="AS362" i="27"/>
  <c r="AR362" i="27"/>
  <c r="AQ362" i="27"/>
  <c r="AP362" i="27"/>
  <c r="AO362" i="27"/>
  <c r="AN362" i="27"/>
  <c r="AM362" i="27"/>
  <c r="AL362" i="27"/>
  <c r="AK362" i="27"/>
  <c r="AJ362" i="27"/>
  <c r="AI362" i="27"/>
  <c r="AH362" i="27"/>
  <c r="AG362" i="27"/>
  <c r="AF362" i="27"/>
  <c r="AE362" i="27"/>
  <c r="AD362" i="27"/>
  <c r="AC362" i="27"/>
  <c r="AB362" i="27"/>
  <c r="AA362" i="27"/>
  <c r="Z362" i="27"/>
  <c r="Y362" i="27"/>
  <c r="X362" i="27"/>
  <c r="W362" i="27"/>
  <c r="V362" i="27"/>
  <c r="U362" i="27"/>
  <c r="T362" i="27"/>
  <c r="S362" i="27"/>
  <c r="R362" i="27"/>
  <c r="Q362" i="27"/>
  <c r="P362" i="27"/>
  <c r="O362" i="27"/>
  <c r="N362" i="27"/>
  <c r="M362" i="27"/>
  <c r="L362" i="27"/>
  <c r="K362" i="27"/>
  <c r="J362" i="27"/>
  <c r="I362" i="27"/>
  <c r="H362" i="27"/>
  <c r="G362" i="27"/>
  <c r="F362" i="27"/>
  <c r="E362" i="27"/>
  <c r="D362" i="27"/>
  <c r="C362" i="27" s="1"/>
  <c r="A362" i="27"/>
  <c r="EE361" i="27"/>
  <c r="ED361" i="27"/>
  <c r="EC361" i="27"/>
  <c r="EB361" i="27"/>
  <c r="EA361" i="27"/>
  <c r="DZ361" i="27"/>
  <c r="DY361" i="27"/>
  <c r="DX361" i="27"/>
  <c r="DW361" i="27"/>
  <c r="DV361" i="27"/>
  <c r="DU361" i="27"/>
  <c r="DT361" i="27"/>
  <c r="DS361" i="27"/>
  <c r="DR361" i="27"/>
  <c r="DQ361" i="27"/>
  <c r="DP361" i="27"/>
  <c r="DO361" i="27"/>
  <c r="DN361" i="27"/>
  <c r="DM361" i="27"/>
  <c r="DL361" i="27"/>
  <c r="DK361" i="27"/>
  <c r="DJ361" i="27"/>
  <c r="DI361" i="27"/>
  <c r="DH361" i="27"/>
  <c r="DG361" i="27"/>
  <c r="DF361" i="27"/>
  <c r="DE361" i="27"/>
  <c r="DD361" i="27"/>
  <c r="DC361" i="27"/>
  <c r="DB361" i="27"/>
  <c r="DA361" i="27"/>
  <c r="CZ361" i="27"/>
  <c r="CY361" i="27"/>
  <c r="CX361" i="27"/>
  <c r="CW361" i="27"/>
  <c r="CV361" i="27"/>
  <c r="CU361" i="27"/>
  <c r="CT361" i="27"/>
  <c r="CS361" i="27"/>
  <c r="CR361" i="27"/>
  <c r="CQ361" i="27"/>
  <c r="CP361" i="27"/>
  <c r="CO361" i="27"/>
  <c r="CN361" i="27"/>
  <c r="CM361" i="27"/>
  <c r="CL361" i="27"/>
  <c r="CK361" i="27"/>
  <c r="CJ361" i="27"/>
  <c r="CI361" i="27"/>
  <c r="CH361" i="27"/>
  <c r="CG361" i="27"/>
  <c r="CF361" i="27"/>
  <c r="CE361" i="27"/>
  <c r="CD361" i="27"/>
  <c r="CC361" i="27"/>
  <c r="CB361" i="27"/>
  <c r="CA361" i="27"/>
  <c r="BZ361" i="27"/>
  <c r="BY361" i="27"/>
  <c r="BX361" i="27"/>
  <c r="BW361" i="27"/>
  <c r="BV361" i="27"/>
  <c r="BU361" i="27"/>
  <c r="BT361" i="27"/>
  <c r="BS361" i="27"/>
  <c r="BR361" i="27"/>
  <c r="BQ361" i="27"/>
  <c r="BP361" i="27"/>
  <c r="BO361" i="27"/>
  <c r="BN361" i="27"/>
  <c r="BM361" i="27"/>
  <c r="BL361" i="27"/>
  <c r="BK361" i="27"/>
  <c r="BJ361" i="27"/>
  <c r="BI361" i="27"/>
  <c r="BH361" i="27"/>
  <c r="BG361" i="27"/>
  <c r="BF361" i="27"/>
  <c r="BE361" i="27"/>
  <c r="BD361" i="27"/>
  <c r="BC361" i="27"/>
  <c r="BB361" i="27"/>
  <c r="BA361" i="27"/>
  <c r="AZ361" i="27"/>
  <c r="AY361" i="27"/>
  <c r="AX361" i="27"/>
  <c r="AW361" i="27"/>
  <c r="AV361" i="27"/>
  <c r="AU361" i="27"/>
  <c r="AT361" i="27"/>
  <c r="AS361" i="27"/>
  <c r="AR361" i="27"/>
  <c r="AQ361" i="27"/>
  <c r="AP361" i="27"/>
  <c r="AO361" i="27"/>
  <c r="AN361" i="27"/>
  <c r="AM361" i="27"/>
  <c r="AL361" i="27"/>
  <c r="AK361" i="27"/>
  <c r="AJ361" i="27"/>
  <c r="AI361" i="27"/>
  <c r="AH361" i="27"/>
  <c r="AG361" i="27"/>
  <c r="AF361" i="27"/>
  <c r="AE361" i="27"/>
  <c r="AD361" i="27"/>
  <c r="AC361" i="27"/>
  <c r="AB361" i="27"/>
  <c r="AA361" i="27"/>
  <c r="Z361" i="27"/>
  <c r="Y361" i="27"/>
  <c r="X361" i="27"/>
  <c r="W361" i="27"/>
  <c r="V361" i="27"/>
  <c r="U361" i="27"/>
  <c r="T361" i="27"/>
  <c r="S361" i="27"/>
  <c r="R361" i="27"/>
  <c r="Q361" i="27"/>
  <c r="P361" i="27"/>
  <c r="O361" i="27"/>
  <c r="N361" i="27"/>
  <c r="M361" i="27"/>
  <c r="L361" i="27"/>
  <c r="K361" i="27"/>
  <c r="J361" i="27"/>
  <c r="I361" i="27"/>
  <c r="H361" i="27"/>
  <c r="G361" i="27"/>
  <c r="F361" i="27"/>
  <c r="E361" i="27"/>
  <c r="D361" i="27"/>
  <c r="C361" i="27"/>
  <c r="A361" i="27"/>
  <c r="EE360" i="27"/>
  <c r="ED360" i="27"/>
  <c r="EC360" i="27"/>
  <c r="EB360" i="27"/>
  <c r="EA360" i="27"/>
  <c r="DZ360" i="27"/>
  <c r="DY360" i="27"/>
  <c r="DX360" i="27"/>
  <c r="DW360" i="27"/>
  <c r="DV360" i="27"/>
  <c r="DU360" i="27"/>
  <c r="DT360" i="27"/>
  <c r="DS360" i="27"/>
  <c r="DR360" i="27"/>
  <c r="DQ360" i="27"/>
  <c r="DP360" i="27"/>
  <c r="DO360" i="27"/>
  <c r="DN360" i="27"/>
  <c r="DM360" i="27"/>
  <c r="DL360" i="27"/>
  <c r="DK360" i="27"/>
  <c r="DJ360" i="27"/>
  <c r="DI360" i="27"/>
  <c r="DH360" i="27"/>
  <c r="DG360" i="27"/>
  <c r="DF360" i="27"/>
  <c r="DE360" i="27"/>
  <c r="DD360" i="27"/>
  <c r="DC360" i="27"/>
  <c r="DB360" i="27"/>
  <c r="DA360" i="27"/>
  <c r="CZ360" i="27"/>
  <c r="CY360" i="27"/>
  <c r="CX360" i="27"/>
  <c r="CW360" i="27"/>
  <c r="CV360" i="27"/>
  <c r="CU360" i="27"/>
  <c r="CT360" i="27"/>
  <c r="CS360" i="27"/>
  <c r="CR360" i="27"/>
  <c r="CQ360" i="27"/>
  <c r="CP360" i="27"/>
  <c r="CO360" i="27"/>
  <c r="CN360" i="27"/>
  <c r="CM360" i="27"/>
  <c r="CL360" i="27"/>
  <c r="CK360" i="27"/>
  <c r="CJ360" i="27"/>
  <c r="CI360" i="27"/>
  <c r="CH360" i="27"/>
  <c r="CG360" i="27"/>
  <c r="CF360" i="27"/>
  <c r="CE360" i="27"/>
  <c r="CD360" i="27"/>
  <c r="CC360" i="27"/>
  <c r="CB360" i="27"/>
  <c r="CA360" i="27"/>
  <c r="BZ360" i="27"/>
  <c r="BY360" i="27"/>
  <c r="BX360" i="27"/>
  <c r="BW360" i="27"/>
  <c r="BV360" i="27"/>
  <c r="BU360" i="27"/>
  <c r="BT360" i="27"/>
  <c r="BS360" i="27"/>
  <c r="BR360" i="27"/>
  <c r="BQ360" i="27"/>
  <c r="BP360" i="27"/>
  <c r="BO360" i="27"/>
  <c r="BN360" i="27"/>
  <c r="BM360" i="27"/>
  <c r="BL360" i="27"/>
  <c r="BK360" i="27"/>
  <c r="BJ360" i="27"/>
  <c r="BI360" i="27"/>
  <c r="BH360" i="27"/>
  <c r="BG360" i="27"/>
  <c r="BF360" i="27"/>
  <c r="BE360" i="27"/>
  <c r="BD360" i="27"/>
  <c r="BC360" i="27"/>
  <c r="BB360" i="27"/>
  <c r="BA360" i="27"/>
  <c r="AZ360" i="27"/>
  <c r="AY360" i="27"/>
  <c r="AX360" i="27"/>
  <c r="AW360" i="27"/>
  <c r="AV360" i="27"/>
  <c r="AU360" i="27"/>
  <c r="AT360" i="27"/>
  <c r="AS360" i="27"/>
  <c r="AR360" i="27"/>
  <c r="AQ360" i="27"/>
  <c r="AP360" i="27"/>
  <c r="AO360" i="27"/>
  <c r="AN360" i="27"/>
  <c r="AM360" i="27"/>
  <c r="AL360" i="27"/>
  <c r="AK360" i="27"/>
  <c r="AJ360" i="27"/>
  <c r="AI360" i="27"/>
  <c r="AH360" i="27"/>
  <c r="AG360" i="27"/>
  <c r="AF360" i="27"/>
  <c r="AE360" i="27"/>
  <c r="AD360" i="27"/>
  <c r="AC360" i="27"/>
  <c r="AB360" i="27"/>
  <c r="AA360" i="27"/>
  <c r="Z360" i="27"/>
  <c r="Y360" i="27"/>
  <c r="X360" i="27"/>
  <c r="W360" i="27"/>
  <c r="V360" i="27"/>
  <c r="U360" i="27"/>
  <c r="T360" i="27"/>
  <c r="S360" i="27"/>
  <c r="R360" i="27"/>
  <c r="Q360" i="27"/>
  <c r="P360" i="27"/>
  <c r="O360" i="27"/>
  <c r="N360" i="27"/>
  <c r="M360" i="27"/>
  <c r="L360" i="27"/>
  <c r="K360" i="27"/>
  <c r="J360" i="27"/>
  <c r="I360" i="27"/>
  <c r="H360" i="27"/>
  <c r="G360" i="27"/>
  <c r="F360" i="27"/>
  <c r="E360" i="27"/>
  <c r="D360" i="27"/>
  <c r="C360" i="27" s="1"/>
  <c r="A360" i="27"/>
  <c r="EE359" i="27"/>
  <c r="ED359" i="27"/>
  <c r="EC359" i="27"/>
  <c r="EB359" i="27"/>
  <c r="EA359" i="27"/>
  <c r="DZ359" i="27"/>
  <c r="DY359" i="27"/>
  <c r="DX359" i="27"/>
  <c r="DW359" i="27"/>
  <c r="DV359" i="27"/>
  <c r="DU359" i="27"/>
  <c r="DT359" i="27"/>
  <c r="DS359" i="27"/>
  <c r="DR359" i="27"/>
  <c r="DQ359" i="27"/>
  <c r="DP359" i="27"/>
  <c r="DO359" i="27"/>
  <c r="DN359" i="27"/>
  <c r="DM359" i="27"/>
  <c r="DL359" i="27"/>
  <c r="DK359" i="27"/>
  <c r="DJ359" i="27"/>
  <c r="DI359" i="27"/>
  <c r="DH359" i="27"/>
  <c r="DG359" i="27"/>
  <c r="DF359" i="27"/>
  <c r="DE359" i="27"/>
  <c r="DD359" i="27"/>
  <c r="DC359" i="27"/>
  <c r="DB359" i="27"/>
  <c r="DA359" i="27"/>
  <c r="CZ359" i="27"/>
  <c r="CY359" i="27"/>
  <c r="CX359" i="27"/>
  <c r="CW359" i="27"/>
  <c r="CV359" i="27"/>
  <c r="CU359" i="27"/>
  <c r="CT359" i="27"/>
  <c r="CS359" i="27"/>
  <c r="CR359" i="27"/>
  <c r="CQ359" i="27"/>
  <c r="CP359" i="27"/>
  <c r="CO359" i="27"/>
  <c r="CN359" i="27"/>
  <c r="CM359" i="27"/>
  <c r="CL359" i="27"/>
  <c r="CK359" i="27"/>
  <c r="CJ359" i="27"/>
  <c r="CI359" i="27"/>
  <c r="CH359" i="27"/>
  <c r="CG359" i="27"/>
  <c r="CF359" i="27"/>
  <c r="CE359" i="27"/>
  <c r="CD359" i="27"/>
  <c r="CC359" i="27"/>
  <c r="CB359" i="27"/>
  <c r="CA359" i="27"/>
  <c r="BZ359" i="27"/>
  <c r="BY359" i="27"/>
  <c r="BX359" i="27"/>
  <c r="BW359" i="27"/>
  <c r="BV359" i="27"/>
  <c r="BU359" i="27"/>
  <c r="BT359" i="27"/>
  <c r="BS359" i="27"/>
  <c r="BR359" i="27"/>
  <c r="BQ359" i="27"/>
  <c r="BP359" i="27"/>
  <c r="BO359" i="27"/>
  <c r="BN359" i="27"/>
  <c r="BM359" i="27"/>
  <c r="BL359" i="27"/>
  <c r="BK359" i="27"/>
  <c r="BJ359" i="27"/>
  <c r="BI359" i="27"/>
  <c r="BH359" i="27"/>
  <c r="BG359" i="27"/>
  <c r="BF359" i="27"/>
  <c r="BE359" i="27"/>
  <c r="BD359" i="27"/>
  <c r="BC359" i="27"/>
  <c r="BB359" i="27"/>
  <c r="BA359" i="27"/>
  <c r="AZ359" i="27"/>
  <c r="AY359" i="27"/>
  <c r="AX359" i="27"/>
  <c r="AW359" i="27"/>
  <c r="AV359" i="27"/>
  <c r="AU359" i="27"/>
  <c r="AT359" i="27"/>
  <c r="AS359" i="27"/>
  <c r="AR359" i="27"/>
  <c r="AQ359" i="27"/>
  <c r="AP359" i="27"/>
  <c r="AO359" i="27"/>
  <c r="AN359" i="27"/>
  <c r="AM359" i="27"/>
  <c r="AL359" i="27"/>
  <c r="AK359" i="27"/>
  <c r="AJ359" i="27"/>
  <c r="AI359" i="27"/>
  <c r="AH359" i="27"/>
  <c r="AG359" i="27"/>
  <c r="AF359" i="27"/>
  <c r="AE359" i="27"/>
  <c r="AD359" i="27"/>
  <c r="AC359" i="27"/>
  <c r="AB359" i="27"/>
  <c r="AA359" i="27"/>
  <c r="Z359" i="27"/>
  <c r="Y359" i="27"/>
  <c r="X359" i="27"/>
  <c r="W359" i="27"/>
  <c r="V359" i="27"/>
  <c r="U359" i="27"/>
  <c r="T359" i="27"/>
  <c r="S359" i="27"/>
  <c r="R359" i="27"/>
  <c r="Q359" i="27"/>
  <c r="P359" i="27"/>
  <c r="O359" i="27"/>
  <c r="N359" i="27"/>
  <c r="M359" i="27"/>
  <c r="L359" i="27"/>
  <c r="K359" i="27"/>
  <c r="J359" i="27"/>
  <c r="I359" i="27"/>
  <c r="H359" i="27"/>
  <c r="G359" i="27"/>
  <c r="F359" i="27"/>
  <c r="E359" i="27"/>
  <c r="D359" i="27"/>
  <c r="C359" i="27"/>
  <c r="A359" i="27"/>
  <c r="EE358" i="27"/>
  <c r="ED358" i="27"/>
  <c r="EC358" i="27"/>
  <c r="EB358" i="27"/>
  <c r="EA358" i="27"/>
  <c r="DZ358" i="27"/>
  <c r="DY358" i="27"/>
  <c r="DX358" i="27"/>
  <c r="DW358" i="27"/>
  <c r="DV358" i="27"/>
  <c r="DU358" i="27"/>
  <c r="DT358" i="27"/>
  <c r="DS358" i="27"/>
  <c r="DR358" i="27"/>
  <c r="DQ358" i="27"/>
  <c r="DP358" i="27"/>
  <c r="DO358" i="27"/>
  <c r="DN358" i="27"/>
  <c r="DM358" i="27"/>
  <c r="DL358" i="27"/>
  <c r="DK358" i="27"/>
  <c r="DJ358" i="27"/>
  <c r="DI358" i="27"/>
  <c r="DH358" i="27"/>
  <c r="DG358" i="27"/>
  <c r="DF358" i="27"/>
  <c r="DE358" i="27"/>
  <c r="DD358" i="27"/>
  <c r="DC358" i="27"/>
  <c r="DB358" i="27"/>
  <c r="DA358" i="27"/>
  <c r="CZ358" i="27"/>
  <c r="CY358" i="27"/>
  <c r="CX358" i="27"/>
  <c r="CW358" i="27"/>
  <c r="CV358" i="27"/>
  <c r="CU358" i="27"/>
  <c r="CT358" i="27"/>
  <c r="CS358" i="27"/>
  <c r="CR358" i="27"/>
  <c r="CQ358" i="27"/>
  <c r="CP358" i="27"/>
  <c r="CO358" i="27"/>
  <c r="CN358" i="27"/>
  <c r="CM358" i="27"/>
  <c r="CL358" i="27"/>
  <c r="CK358" i="27"/>
  <c r="CJ358" i="27"/>
  <c r="CI358" i="27"/>
  <c r="CH358" i="27"/>
  <c r="CG358" i="27"/>
  <c r="CF358" i="27"/>
  <c r="CE358" i="27"/>
  <c r="CD358" i="27"/>
  <c r="CC358" i="27"/>
  <c r="CB358" i="27"/>
  <c r="CA358" i="27"/>
  <c r="BZ358" i="27"/>
  <c r="BY358" i="27"/>
  <c r="BX358" i="27"/>
  <c r="BW358" i="27"/>
  <c r="BV358" i="27"/>
  <c r="BU358" i="27"/>
  <c r="BT358" i="27"/>
  <c r="BS358" i="27"/>
  <c r="BR358" i="27"/>
  <c r="BQ358" i="27"/>
  <c r="BP358" i="27"/>
  <c r="BO358" i="27"/>
  <c r="BN358" i="27"/>
  <c r="BM358" i="27"/>
  <c r="BL358" i="27"/>
  <c r="BK358" i="27"/>
  <c r="BJ358" i="27"/>
  <c r="BI358" i="27"/>
  <c r="BH358" i="27"/>
  <c r="BG358" i="27"/>
  <c r="BF358" i="27"/>
  <c r="BE358" i="27"/>
  <c r="BD358" i="27"/>
  <c r="BC358" i="27"/>
  <c r="BB358" i="27"/>
  <c r="BA358" i="27"/>
  <c r="AZ358" i="27"/>
  <c r="AY358" i="27"/>
  <c r="AX358" i="27"/>
  <c r="AW358" i="27"/>
  <c r="AV358" i="27"/>
  <c r="AU358" i="27"/>
  <c r="AT358" i="27"/>
  <c r="AS358" i="27"/>
  <c r="AR358" i="27"/>
  <c r="AQ358" i="27"/>
  <c r="AP358" i="27"/>
  <c r="AO358" i="27"/>
  <c r="AN358" i="27"/>
  <c r="AM358" i="27"/>
  <c r="AL358" i="27"/>
  <c r="AK358" i="27"/>
  <c r="AJ358" i="27"/>
  <c r="AI358" i="27"/>
  <c r="AH358" i="27"/>
  <c r="AG358" i="27"/>
  <c r="AF358" i="27"/>
  <c r="AE358" i="27"/>
  <c r="AD358" i="27"/>
  <c r="AC358" i="27"/>
  <c r="AB358" i="27"/>
  <c r="AA358" i="27"/>
  <c r="Z358" i="27"/>
  <c r="Y358" i="27"/>
  <c r="X358" i="27"/>
  <c r="W358" i="27"/>
  <c r="V358" i="27"/>
  <c r="U358" i="27"/>
  <c r="T358" i="27"/>
  <c r="S358" i="27"/>
  <c r="R358" i="27"/>
  <c r="Q358" i="27"/>
  <c r="P358" i="27"/>
  <c r="O358" i="27"/>
  <c r="N358" i="27"/>
  <c r="M358" i="27"/>
  <c r="L358" i="27"/>
  <c r="K358" i="27"/>
  <c r="J358" i="27"/>
  <c r="I358" i="27"/>
  <c r="H358" i="27"/>
  <c r="G358" i="27"/>
  <c r="F358" i="27"/>
  <c r="E358" i="27"/>
  <c r="D358" i="27"/>
  <c r="C358" i="27" s="1"/>
  <c r="A358" i="27"/>
  <c r="EE357" i="27"/>
  <c r="ED357" i="27"/>
  <c r="EC357" i="27"/>
  <c r="EB357" i="27"/>
  <c r="EA357" i="27"/>
  <c r="DZ357" i="27"/>
  <c r="DY357" i="27"/>
  <c r="DX357" i="27"/>
  <c r="DW357" i="27"/>
  <c r="DV357" i="27"/>
  <c r="DU357" i="27"/>
  <c r="DT357" i="27"/>
  <c r="DS357" i="27"/>
  <c r="DR357" i="27"/>
  <c r="DQ357" i="27"/>
  <c r="DP357" i="27"/>
  <c r="DO357" i="27"/>
  <c r="DN357" i="27"/>
  <c r="DM357" i="27"/>
  <c r="DL357" i="27"/>
  <c r="DK357" i="27"/>
  <c r="DJ357" i="27"/>
  <c r="DI357" i="27"/>
  <c r="DH357" i="27"/>
  <c r="DG357" i="27"/>
  <c r="DF357" i="27"/>
  <c r="DE357" i="27"/>
  <c r="DD357" i="27"/>
  <c r="DC357" i="27"/>
  <c r="DB357" i="27"/>
  <c r="DA357" i="27"/>
  <c r="CZ357" i="27"/>
  <c r="CY357" i="27"/>
  <c r="CX357" i="27"/>
  <c r="CW357" i="27"/>
  <c r="CV357" i="27"/>
  <c r="CU357" i="27"/>
  <c r="CT357" i="27"/>
  <c r="CS357" i="27"/>
  <c r="CR357" i="27"/>
  <c r="CQ357" i="27"/>
  <c r="CP357" i="27"/>
  <c r="CO357" i="27"/>
  <c r="CN357" i="27"/>
  <c r="CM357" i="27"/>
  <c r="CL357" i="27"/>
  <c r="CK357" i="27"/>
  <c r="CJ357" i="27"/>
  <c r="CI357" i="27"/>
  <c r="CH357" i="27"/>
  <c r="CG357" i="27"/>
  <c r="CF357" i="27"/>
  <c r="CE357" i="27"/>
  <c r="CD357" i="27"/>
  <c r="CC357" i="27"/>
  <c r="CB357" i="27"/>
  <c r="CA357" i="27"/>
  <c r="BZ357" i="27"/>
  <c r="BY357" i="27"/>
  <c r="BX357" i="27"/>
  <c r="BW357" i="27"/>
  <c r="BV357" i="27"/>
  <c r="BU357" i="27"/>
  <c r="BT357" i="27"/>
  <c r="BS357" i="27"/>
  <c r="BR357" i="27"/>
  <c r="BQ357" i="27"/>
  <c r="BP357" i="27"/>
  <c r="BO357" i="27"/>
  <c r="BN357" i="27"/>
  <c r="BM357" i="27"/>
  <c r="BL357" i="27"/>
  <c r="BK357" i="27"/>
  <c r="BJ357" i="27"/>
  <c r="BI357" i="27"/>
  <c r="BH357" i="27"/>
  <c r="BG357" i="27"/>
  <c r="BF357" i="27"/>
  <c r="BE357" i="27"/>
  <c r="BD357" i="27"/>
  <c r="BC357" i="27"/>
  <c r="BB357" i="27"/>
  <c r="BA357" i="27"/>
  <c r="AZ357" i="27"/>
  <c r="AY357" i="27"/>
  <c r="AX357" i="27"/>
  <c r="AW357" i="27"/>
  <c r="AV357" i="27"/>
  <c r="AU357" i="27"/>
  <c r="AT357" i="27"/>
  <c r="AS357" i="27"/>
  <c r="AR357" i="27"/>
  <c r="AQ357" i="27"/>
  <c r="AP357" i="27"/>
  <c r="AO357" i="27"/>
  <c r="AN357" i="27"/>
  <c r="AM357" i="27"/>
  <c r="AL357" i="27"/>
  <c r="AK357" i="27"/>
  <c r="AJ357" i="27"/>
  <c r="AI357" i="27"/>
  <c r="AH357" i="27"/>
  <c r="AG357" i="27"/>
  <c r="AF357" i="27"/>
  <c r="AE357" i="27"/>
  <c r="AD357" i="27"/>
  <c r="AC357" i="27"/>
  <c r="AB357" i="27"/>
  <c r="AA357" i="27"/>
  <c r="Z357" i="27"/>
  <c r="Y357" i="27"/>
  <c r="X357" i="27"/>
  <c r="W357" i="27"/>
  <c r="V357" i="27"/>
  <c r="U357" i="27"/>
  <c r="T357" i="27"/>
  <c r="S357" i="27"/>
  <c r="R357" i="27"/>
  <c r="Q357" i="27"/>
  <c r="P357" i="27"/>
  <c r="O357" i="27"/>
  <c r="N357" i="27"/>
  <c r="M357" i="27"/>
  <c r="L357" i="27"/>
  <c r="K357" i="27"/>
  <c r="J357" i="27"/>
  <c r="I357" i="27"/>
  <c r="H357" i="27"/>
  <c r="G357" i="27"/>
  <c r="F357" i="27"/>
  <c r="E357" i="27"/>
  <c r="D357" i="27"/>
  <c r="C357" i="27"/>
  <c r="A357" i="27"/>
  <c r="EE356" i="27"/>
  <c r="ED356" i="27"/>
  <c r="EC356" i="27"/>
  <c r="EB356" i="27"/>
  <c r="EA356" i="27"/>
  <c r="DZ356" i="27"/>
  <c r="DY356" i="27"/>
  <c r="DX356" i="27"/>
  <c r="DW356" i="27"/>
  <c r="DV356" i="27"/>
  <c r="DU356" i="27"/>
  <c r="DT356" i="27"/>
  <c r="DS356" i="27"/>
  <c r="DR356" i="27"/>
  <c r="DQ356" i="27"/>
  <c r="DP356" i="27"/>
  <c r="DO356" i="27"/>
  <c r="DN356" i="27"/>
  <c r="DM356" i="27"/>
  <c r="DL356" i="27"/>
  <c r="DK356" i="27"/>
  <c r="DJ356" i="27"/>
  <c r="DI356" i="27"/>
  <c r="DH356" i="27"/>
  <c r="DG356" i="27"/>
  <c r="DF356" i="27"/>
  <c r="DE356" i="27"/>
  <c r="DD356" i="27"/>
  <c r="DC356" i="27"/>
  <c r="DB356" i="27"/>
  <c r="DA356" i="27"/>
  <c r="CZ356" i="27"/>
  <c r="CY356" i="27"/>
  <c r="CX356" i="27"/>
  <c r="CW356" i="27"/>
  <c r="CV356" i="27"/>
  <c r="CU356" i="27"/>
  <c r="CT356" i="27"/>
  <c r="CS356" i="27"/>
  <c r="CR356" i="27"/>
  <c r="CQ356" i="27"/>
  <c r="CP356" i="27"/>
  <c r="CO356" i="27"/>
  <c r="CN356" i="27"/>
  <c r="CM356" i="27"/>
  <c r="CL356" i="27"/>
  <c r="CK356" i="27"/>
  <c r="CJ356" i="27"/>
  <c r="CI356" i="27"/>
  <c r="CH356" i="27"/>
  <c r="CG356" i="27"/>
  <c r="CF356" i="27"/>
  <c r="CE356" i="27"/>
  <c r="CD356" i="27"/>
  <c r="CC356" i="27"/>
  <c r="CB356" i="27"/>
  <c r="CA356" i="27"/>
  <c r="BZ356" i="27"/>
  <c r="BY356" i="27"/>
  <c r="BX356" i="27"/>
  <c r="BW356" i="27"/>
  <c r="BV356" i="27"/>
  <c r="BU356" i="27"/>
  <c r="BT356" i="27"/>
  <c r="BS356" i="27"/>
  <c r="BR356" i="27"/>
  <c r="BQ356" i="27"/>
  <c r="BP356" i="27"/>
  <c r="BO356" i="27"/>
  <c r="BN356" i="27"/>
  <c r="BM356" i="27"/>
  <c r="BL356" i="27"/>
  <c r="BK356" i="27"/>
  <c r="BJ356" i="27"/>
  <c r="BI356" i="27"/>
  <c r="BH356" i="27"/>
  <c r="BG356" i="27"/>
  <c r="BF356" i="27"/>
  <c r="BE356" i="27"/>
  <c r="BD356" i="27"/>
  <c r="BC356" i="27"/>
  <c r="BB356" i="27"/>
  <c r="BA356" i="27"/>
  <c r="AZ356" i="27"/>
  <c r="AY356" i="27"/>
  <c r="AX356" i="27"/>
  <c r="AW356" i="27"/>
  <c r="AV356" i="27"/>
  <c r="AU356" i="27"/>
  <c r="AT356" i="27"/>
  <c r="AS356" i="27"/>
  <c r="AR356" i="27"/>
  <c r="AQ356" i="27"/>
  <c r="AP356" i="27"/>
  <c r="AO356" i="27"/>
  <c r="AN356" i="27"/>
  <c r="AM356" i="27"/>
  <c r="AL356" i="27"/>
  <c r="AK356" i="27"/>
  <c r="AJ356" i="27"/>
  <c r="AI356" i="27"/>
  <c r="AH356" i="27"/>
  <c r="AG356" i="27"/>
  <c r="AF356" i="27"/>
  <c r="AE356" i="27"/>
  <c r="AD356" i="27"/>
  <c r="AC356" i="27"/>
  <c r="AB356" i="27"/>
  <c r="AA356" i="27"/>
  <c r="Z356" i="27"/>
  <c r="Y356" i="27"/>
  <c r="X356" i="27"/>
  <c r="W356" i="27"/>
  <c r="V356" i="27"/>
  <c r="U356" i="27"/>
  <c r="T356" i="27"/>
  <c r="S356" i="27"/>
  <c r="R356" i="27"/>
  <c r="Q356" i="27"/>
  <c r="P356" i="27"/>
  <c r="O356" i="27"/>
  <c r="N356" i="27"/>
  <c r="M356" i="27"/>
  <c r="L356" i="27"/>
  <c r="K356" i="27"/>
  <c r="J356" i="27"/>
  <c r="I356" i="27"/>
  <c r="H356" i="27"/>
  <c r="G356" i="27"/>
  <c r="F356" i="27"/>
  <c r="E356" i="27"/>
  <c r="D356" i="27"/>
  <c r="C356" i="27" s="1"/>
  <c r="A356" i="27"/>
  <c r="EE355" i="27"/>
  <c r="ED355" i="27"/>
  <c r="EC355" i="27"/>
  <c r="EB355" i="27"/>
  <c r="EA355" i="27"/>
  <c r="DZ355" i="27"/>
  <c r="DY355" i="27"/>
  <c r="DX355" i="27"/>
  <c r="DW355" i="27"/>
  <c r="DV355" i="27"/>
  <c r="DU355" i="27"/>
  <c r="DT355" i="27"/>
  <c r="DS355" i="27"/>
  <c r="DR355" i="27"/>
  <c r="DQ355" i="27"/>
  <c r="DP355" i="27"/>
  <c r="DO355" i="27"/>
  <c r="DN355" i="27"/>
  <c r="DM355" i="27"/>
  <c r="DL355" i="27"/>
  <c r="DK355" i="27"/>
  <c r="DJ355" i="27"/>
  <c r="DI355" i="27"/>
  <c r="DH355" i="27"/>
  <c r="DG355" i="27"/>
  <c r="DF355" i="27"/>
  <c r="DE355" i="27"/>
  <c r="DD355" i="27"/>
  <c r="DC355" i="27"/>
  <c r="DB355" i="27"/>
  <c r="DA355" i="27"/>
  <c r="CZ355" i="27"/>
  <c r="CY355" i="27"/>
  <c r="CX355" i="27"/>
  <c r="CW355" i="27"/>
  <c r="CV355" i="27"/>
  <c r="CU355" i="27"/>
  <c r="CT355" i="27"/>
  <c r="CS355" i="27"/>
  <c r="CR355" i="27"/>
  <c r="CQ355" i="27"/>
  <c r="CP355" i="27"/>
  <c r="CO355" i="27"/>
  <c r="CN355" i="27"/>
  <c r="CM355" i="27"/>
  <c r="CL355" i="27"/>
  <c r="CK355" i="27"/>
  <c r="CJ355" i="27"/>
  <c r="CI355" i="27"/>
  <c r="CH355" i="27"/>
  <c r="CG355" i="27"/>
  <c r="CF355" i="27"/>
  <c r="CE355" i="27"/>
  <c r="CD355" i="27"/>
  <c r="CC355" i="27"/>
  <c r="CB355" i="27"/>
  <c r="CA355" i="27"/>
  <c r="BZ355" i="27"/>
  <c r="BY355" i="27"/>
  <c r="BX355" i="27"/>
  <c r="BW355" i="27"/>
  <c r="BV355" i="27"/>
  <c r="BU355" i="27"/>
  <c r="BT355" i="27"/>
  <c r="BS355" i="27"/>
  <c r="BR355" i="27"/>
  <c r="BQ355" i="27"/>
  <c r="BP355" i="27"/>
  <c r="BO355" i="27"/>
  <c r="BN355" i="27"/>
  <c r="BM355" i="27"/>
  <c r="BL355" i="27"/>
  <c r="BK355" i="27"/>
  <c r="BJ355" i="27"/>
  <c r="BI355" i="27"/>
  <c r="BH355" i="27"/>
  <c r="BG355" i="27"/>
  <c r="BF355" i="27"/>
  <c r="BE355" i="27"/>
  <c r="BD355" i="27"/>
  <c r="BC355" i="27"/>
  <c r="BB355" i="27"/>
  <c r="BA355" i="27"/>
  <c r="AZ355" i="27"/>
  <c r="AY355" i="27"/>
  <c r="AX355" i="27"/>
  <c r="AW355" i="27"/>
  <c r="AV355" i="27"/>
  <c r="AU355" i="27"/>
  <c r="AT355" i="27"/>
  <c r="AS355" i="27"/>
  <c r="AR355" i="27"/>
  <c r="AQ355" i="27"/>
  <c r="AP355" i="27"/>
  <c r="AO355" i="27"/>
  <c r="AN355" i="27"/>
  <c r="AM355" i="27"/>
  <c r="AL355" i="27"/>
  <c r="AK355" i="27"/>
  <c r="AJ355" i="27"/>
  <c r="AI355" i="27"/>
  <c r="AH355" i="27"/>
  <c r="AG355" i="27"/>
  <c r="AF355" i="27"/>
  <c r="AE355" i="27"/>
  <c r="AD355" i="27"/>
  <c r="AC355" i="27"/>
  <c r="AB355" i="27"/>
  <c r="AA355" i="27"/>
  <c r="Z355" i="27"/>
  <c r="Y355" i="27"/>
  <c r="X355" i="27"/>
  <c r="W355" i="27"/>
  <c r="V355" i="27"/>
  <c r="U355" i="27"/>
  <c r="T355" i="27"/>
  <c r="S355" i="27"/>
  <c r="R355" i="27"/>
  <c r="Q355" i="27"/>
  <c r="P355" i="27"/>
  <c r="O355" i="27"/>
  <c r="N355" i="27"/>
  <c r="M355" i="27"/>
  <c r="L355" i="27"/>
  <c r="K355" i="27"/>
  <c r="J355" i="27"/>
  <c r="I355" i="27"/>
  <c r="H355" i="27"/>
  <c r="G355" i="27"/>
  <c r="F355" i="27"/>
  <c r="E355" i="27"/>
  <c r="D355" i="27"/>
  <c r="C355" i="27"/>
  <c r="A355" i="27"/>
  <c r="EE354" i="27"/>
  <c r="ED354" i="27"/>
  <c r="EC354" i="27"/>
  <c r="EB354" i="27"/>
  <c r="EA354" i="27"/>
  <c r="DZ354" i="27"/>
  <c r="DY354" i="27"/>
  <c r="DX354" i="27"/>
  <c r="DW354" i="27"/>
  <c r="DV354" i="27"/>
  <c r="DU354" i="27"/>
  <c r="DT354" i="27"/>
  <c r="DS354" i="27"/>
  <c r="DR354" i="27"/>
  <c r="DQ354" i="27"/>
  <c r="DP354" i="27"/>
  <c r="DO354" i="27"/>
  <c r="DN354" i="27"/>
  <c r="DM354" i="27"/>
  <c r="DL354" i="27"/>
  <c r="DK354" i="27"/>
  <c r="DJ354" i="27"/>
  <c r="DI354" i="27"/>
  <c r="DH354" i="27"/>
  <c r="DG354" i="27"/>
  <c r="DF354" i="27"/>
  <c r="DE354" i="27"/>
  <c r="DD354" i="27"/>
  <c r="DC354" i="27"/>
  <c r="DB354" i="27"/>
  <c r="DA354" i="27"/>
  <c r="CZ354" i="27"/>
  <c r="CY354" i="27"/>
  <c r="CX354" i="27"/>
  <c r="CW354" i="27"/>
  <c r="CV354" i="27"/>
  <c r="CU354" i="27"/>
  <c r="CT354" i="27"/>
  <c r="CS354" i="27"/>
  <c r="CR354" i="27"/>
  <c r="CQ354" i="27"/>
  <c r="CP354" i="27"/>
  <c r="CO354" i="27"/>
  <c r="CN354" i="27"/>
  <c r="CM354" i="27"/>
  <c r="CL354" i="27"/>
  <c r="CK354" i="27"/>
  <c r="CJ354" i="27"/>
  <c r="CI354" i="27"/>
  <c r="CH354" i="27"/>
  <c r="CG354" i="27"/>
  <c r="CF354" i="27"/>
  <c r="CE354" i="27"/>
  <c r="CD354" i="27"/>
  <c r="CC354" i="27"/>
  <c r="CB354" i="27"/>
  <c r="CA354" i="27"/>
  <c r="BZ354" i="27"/>
  <c r="BY354" i="27"/>
  <c r="BX354" i="27"/>
  <c r="BW354" i="27"/>
  <c r="BV354" i="27"/>
  <c r="BU354" i="27"/>
  <c r="BT354" i="27"/>
  <c r="BS354" i="27"/>
  <c r="BR354" i="27"/>
  <c r="BQ354" i="27"/>
  <c r="BP354" i="27"/>
  <c r="BO354" i="27"/>
  <c r="BN354" i="27"/>
  <c r="BM354" i="27"/>
  <c r="BL354" i="27"/>
  <c r="BK354" i="27"/>
  <c r="BJ354" i="27"/>
  <c r="BI354" i="27"/>
  <c r="BH354" i="27"/>
  <c r="BG354" i="27"/>
  <c r="BF354" i="27"/>
  <c r="BE354" i="27"/>
  <c r="BD354" i="27"/>
  <c r="BC354" i="27"/>
  <c r="BB354" i="27"/>
  <c r="BA354" i="27"/>
  <c r="BA364" i="27" s="1"/>
  <c r="AZ354" i="27"/>
  <c r="AZ364" i="27" s="1"/>
  <c r="AY354" i="27"/>
  <c r="AY364" i="27" s="1"/>
  <c r="AX354" i="27"/>
  <c r="AX364" i="27" s="1"/>
  <c r="AW354" i="27"/>
  <c r="AW364" i="27" s="1"/>
  <c r="AV354" i="27"/>
  <c r="AV364" i="27" s="1"/>
  <c r="AU354" i="27"/>
  <c r="AU364" i="27" s="1"/>
  <c r="AT354" i="27"/>
  <c r="AT364" i="27" s="1"/>
  <c r="AS354" i="27"/>
  <c r="AS364" i="27" s="1"/>
  <c r="AR354" i="27"/>
  <c r="AR364" i="27" s="1"/>
  <c r="AQ354" i="27"/>
  <c r="AQ364" i="27" s="1"/>
  <c r="AP354" i="27"/>
  <c r="AP364" i="27" s="1"/>
  <c r="AO354" i="27"/>
  <c r="AO364" i="27" s="1"/>
  <c r="AN354" i="27"/>
  <c r="AN364" i="27" s="1"/>
  <c r="AM354" i="27"/>
  <c r="AM364" i="27" s="1"/>
  <c r="AL354" i="27"/>
  <c r="AL364" i="27" s="1"/>
  <c r="AK354" i="27"/>
  <c r="AK364" i="27" s="1"/>
  <c r="AJ354" i="27"/>
  <c r="AJ364" i="27" s="1"/>
  <c r="AI354" i="27"/>
  <c r="AI364" i="27" s="1"/>
  <c r="AH354" i="27"/>
  <c r="AH364" i="27" s="1"/>
  <c r="AG354" i="27"/>
  <c r="AG364" i="27" s="1"/>
  <c r="AF354" i="27"/>
  <c r="AF364" i="27" s="1"/>
  <c r="AE354" i="27"/>
  <c r="AE364" i="27" s="1"/>
  <c r="AD354" i="27"/>
  <c r="AD364" i="27" s="1"/>
  <c r="AC354" i="27"/>
  <c r="AC364" i="27" s="1"/>
  <c r="AB354" i="27"/>
  <c r="AB364" i="27" s="1"/>
  <c r="AA354" i="27"/>
  <c r="AA364" i="27" s="1"/>
  <c r="Z354" i="27"/>
  <c r="Z364" i="27" s="1"/>
  <c r="Y354" i="27"/>
  <c r="Y364" i="27" s="1"/>
  <c r="X354" i="27"/>
  <c r="X364" i="27" s="1"/>
  <c r="W354" i="27"/>
  <c r="W364" i="27" s="1"/>
  <c r="V354" i="27"/>
  <c r="V364" i="27" s="1"/>
  <c r="U354" i="27"/>
  <c r="U364" i="27" s="1"/>
  <c r="T354" i="27"/>
  <c r="T364" i="27" s="1"/>
  <c r="S354" i="27"/>
  <c r="S364" i="27" s="1"/>
  <c r="R354" i="27"/>
  <c r="R364" i="27" s="1"/>
  <c r="Q354" i="27"/>
  <c r="Q364" i="27" s="1"/>
  <c r="P354" i="27"/>
  <c r="P364" i="27" s="1"/>
  <c r="O354" i="27"/>
  <c r="O364" i="27" s="1"/>
  <c r="N354" i="27"/>
  <c r="N364" i="27" s="1"/>
  <c r="M354" i="27"/>
  <c r="M364" i="27" s="1"/>
  <c r="L354" i="27"/>
  <c r="L364" i="27" s="1"/>
  <c r="K354" i="27"/>
  <c r="K364" i="27" s="1"/>
  <c r="J354" i="27"/>
  <c r="J364" i="27" s="1"/>
  <c r="I354" i="27"/>
  <c r="I364" i="27" s="1"/>
  <c r="H354" i="27"/>
  <c r="H364" i="27" s="1"/>
  <c r="G354" i="27"/>
  <c r="G364" i="27" s="1"/>
  <c r="F354" i="27"/>
  <c r="F364" i="27" s="1"/>
  <c r="E354" i="27"/>
  <c r="E364" i="27" s="1"/>
  <c r="D354" i="27"/>
  <c r="D364" i="27" s="1"/>
  <c r="A354" i="27"/>
  <c r="EE353" i="27"/>
  <c r="EE365" i="27" s="1"/>
  <c r="ED353" i="27"/>
  <c r="ED365" i="27" s="1"/>
  <c r="EC353" i="27"/>
  <c r="EC365" i="27" s="1"/>
  <c r="EB353" i="27"/>
  <c r="EB365" i="27" s="1"/>
  <c r="EA353" i="27"/>
  <c r="EA365" i="27" s="1"/>
  <c r="DZ353" i="27"/>
  <c r="DZ365" i="27" s="1"/>
  <c r="DY353" i="27"/>
  <c r="DY365" i="27" s="1"/>
  <c r="DX353" i="27"/>
  <c r="DX365" i="27" s="1"/>
  <c r="DW353" i="27"/>
  <c r="DW365" i="27" s="1"/>
  <c r="DV353" i="27"/>
  <c r="DV365" i="27" s="1"/>
  <c r="DU353" i="27"/>
  <c r="DU365" i="27" s="1"/>
  <c r="DT353" i="27"/>
  <c r="DT365" i="27" s="1"/>
  <c r="DS353" i="27"/>
  <c r="DS365" i="27" s="1"/>
  <c r="DR353" i="27"/>
  <c r="DR365" i="27" s="1"/>
  <c r="DQ353" i="27"/>
  <c r="DQ365" i="27" s="1"/>
  <c r="DP353" i="27"/>
  <c r="DP365" i="27" s="1"/>
  <c r="DO353" i="27"/>
  <c r="DO365" i="27" s="1"/>
  <c r="DN353" i="27"/>
  <c r="DN365" i="27" s="1"/>
  <c r="DM353" i="27"/>
  <c r="DM365" i="27" s="1"/>
  <c r="DL353" i="27"/>
  <c r="DL365" i="27" s="1"/>
  <c r="DK353" i="27"/>
  <c r="DK365" i="27" s="1"/>
  <c r="DJ353" i="27"/>
  <c r="DJ365" i="27" s="1"/>
  <c r="DI353" i="27"/>
  <c r="DI365" i="27" s="1"/>
  <c r="DH353" i="27"/>
  <c r="DH365" i="27" s="1"/>
  <c r="DG353" i="27"/>
  <c r="DG365" i="27" s="1"/>
  <c r="DF353" i="27"/>
  <c r="DF365" i="27" s="1"/>
  <c r="DE353" i="27"/>
  <c r="DE365" i="27" s="1"/>
  <c r="DD353" i="27"/>
  <c r="DD365" i="27" s="1"/>
  <c r="DC353" i="27"/>
  <c r="DC365" i="27" s="1"/>
  <c r="DB353" i="27"/>
  <c r="DB365" i="27" s="1"/>
  <c r="DA353" i="27"/>
  <c r="DA365" i="27" s="1"/>
  <c r="CZ353" i="27"/>
  <c r="CZ365" i="27" s="1"/>
  <c r="CY353" i="27"/>
  <c r="CY365" i="27" s="1"/>
  <c r="CX353" i="27"/>
  <c r="CX365" i="27" s="1"/>
  <c r="CW353" i="27"/>
  <c r="CW365" i="27" s="1"/>
  <c r="CV353" i="27"/>
  <c r="CV365" i="27" s="1"/>
  <c r="CU353" i="27"/>
  <c r="CU365" i="27" s="1"/>
  <c r="CT353" i="27"/>
  <c r="CT365" i="27" s="1"/>
  <c r="CS353" i="27"/>
  <c r="CS365" i="27" s="1"/>
  <c r="CR353" i="27"/>
  <c r="CR365" i="27" s="1"/>
  <c r="CQ353" i="27"/>
  <c r="CQ365" i="27" s="1"/>
  <c r="CP353" i="27"/>
  <c r="CP365" i="27" s="1"/>
  <c r="CO353" i="27"/>
  <c r="CO365" i="27" s="1"/>
  <c r="CN353" i="27"/>
  <c r="CN365" i="27" s="1"/>
  <c r="CM353" i="27"/>
  <c r="CM365" i="27" s="1"/>
  <c r="CL353" i="27"/>
  <c r="CL365" i="27" s="1"/>
  <c r="CK353" i="27"/>
  <c r="CK365" i="27" s="1"/>
  <c r="CJ353" i="27"/>
  <c r="CJ365" i="27" s="1"/>
  <c r="CI353" i="27"/>
  <c r="CI365" i="27" s="1"/>
  <c r="CH353" i="27"/>
  <c r="CH365" i="27" s="1"/>
  <c r="CG353" i="27"/>
  <c r="CG365" i="27" s="1"/>
  <c r="CF353" i="27"/>
  <c r="CF365" i="27" s="1"/>
  <c r="CE353" i="27"/>
  <c r="CE365" i="27" s="1"/>
  <c r="CD353" i="27"/>
  <c r="CD365" i="27" s="1"/>
  <c r="CC353" i="27"/>
  <c r="CC365" i="27" s="1"/>
  <c r="CB353" i="27"/>
  <c r="CB365" i="27" s="1"/>
  <c r="CA353" i="27"/>
  <c r="CA365" i="27" s="1"/>
  <c r="BZ353" i="27"/>
  <c r="BZ365" i="27" s="1"/>
  <c r="BY353" i="27"/>
  <c r="BY365" i="27" s="1"/>
  <c r="BX353" i="27"/>
  <c r="BX365" i="27" s="1"/>
  <c r="BW353" i="27"/>
  <c r="BW365" i="27" s="1"/>
  <c r="BV353" i="27"/>
  <c r="BV365" i="27" s="1"/>
  <c r="BU353" i="27"/>
  <c r="BU365" i="27" s="1"/>
  <c r="BT353" i="27"/>
  <c r="BT365" i="27" s="1"/>
  <c r="BS353" i="27"/>
  <c r="BS365" i="27" s="1"/>
  <c r="BR353" i="27"/>
  <c r="BR365" i="27" s="1"/>
  <c r="BQ353" i="27"/>
  <c r="BQ365" i="27" s="1"/>
  <c r="BP353" i="27"/>
  <c r="BP365" i="27" s="1"/>
  <c r="BO353" i="27"/>
  <c r="BO365" i="27" s="1"/>
  <c r="BN353" i="27"/>
  <c r="BN365" i="27" s="1"/>
  <c r="BM353" i="27"/>
  <c r="BM365" i="27" s="1"/>
  <c r="BL353" i="27"/>
  <c r="BL365" i="27" s="1"/>
  <c r="BK353" i="27"/>
  <c r="BK365" i="27" s="1"/>
  <c r="BJ353" i="27"/>
  <c r="BJ365" i="27" s="1"/>
  <c r="BI353" i="27"/>
  <c r="BI365" i="27" s="1"/>
  <c r="BH353" i="27"/>
  <c r="BH365" i="27" s="1"/>
  <c r="BG353" i="27"/>
  <c r="BG365" i="27" s="1"/>
  <c r="BF353" i="27"/>
  <c r="BF365" i="27" s="1"/>
  <c r="BE353" i="27"/>
  <c r="BE365" i="27" s="1"/>
  <c r="BD353" i="27"/>
  <c r="BD365" i="27" s="1"/>
  <c r="BC353" i="27"/>
  <c r="BC365" i="27" s="1"/>
  <c r="BB353" i="27"/>
  <c r="BB365" i="27" s="1"/>
  <c r="BA353" i="27"/>
  <c r="AZ353" i="27"/>
  <c r="AZ365" i="27" s="1"/>
  <c r="AY353" i="27"/>
  <c r="AX353" i="27"/>
  <c r="AX365" i="27" s="1"/>
  <c r="AW353" i="27"/>
  <c r="AV353" i="27"/>
  <c r="AV365" i="27" s="1"/>
  <c r="AU353" i="27"/>
  <c r="AT353" i="27"/>
  <c r="AT365" i="27" s="1"/>
  <c r="AS353" i="27"/>
  <c r="AR353" i="27"/>
  <c r="AR365" i="27" s="1"/>
  <c r="AQ353" i="27"/>
  <c r="AP353" i="27"/>
  <c r="AP365" i="27" s="1"/>
  <c r="AO353" i="27"/>
  <c r="AN353" i="27"/>
  <c r="AN365" i="27" s="1"/>
  <c r="AM353" i="27"/>
  <c r="AL353" i="27"/>
  <c r="AL365" i="27" s="1"/>
  <c r="AK353" i="27"/>
  <c r="AJ353" i="27"/>
  <c r="AJ365" i="27" s="1"/>
  <c r="AI353" i="27"/>
  <c r="AH353" i="27"/>
  <c r="AH365" i="27" s="1"/>
  <c r="AG353" i="27"/>
  <c r="AF353" i="27"/>
  <c r="AF365" i="27" s="1"/>
  <c r="AE353" i="27"/>
  <c r="AD353" i="27"/>
  <c r="AD365" i="27" s="1"/>
  <c r="AC353" i="27"/>
  <c r="AB353" i="27"/>
  <c r="AB365" i="27" s="1"/>
  <c r="AA353" i="27"/>
  <c r="Z353" i="27"/>
  <c r="Z365" i="27" s="1"/>
  <c r="Y353" i="27"/>
  <c r="X353" i="27"/>
  <c r="X365" i="27" s="1"/>
  <c r="W353" i="27"/>
  <c r="V353" i="27"/>
  <c r="V365" i="27" s="1"/>
  <c r="U353" i="27"/>
  <c r="T353" i="27"/>
  <c r="T365" i="27" s="1"/>
  <c r="S353" i="27"/>
  <c r="R353" i="27"/>
  <c r="R365" i="27" s="1"/>
  <c r="Q353" i="27"/>
  <c r="P353" i="27"/>
  <c r="P365" i="27" s="1"/>
  <c r="O353" i="27"/>
  <c r="N353" i="27"/>
  <c r="N365" i="27" s="1"/>
  <c r="M353" i="27"/>
  <c r="L353" i="27"/>
  <c r="L365" i="27" s="1"/>
  <c r="K353" i="27"/>
  <c r="J353" i="27"/>
  <c r="J365" i="27" s="1"/>
  <c r="I353" i="27"/>
  <c r="H353" i="27"/>
  <c r="H365" i="27" s="1"/>
  <c r="G353" i="27"/>
  <c r="F353" i="27"/>
  <c r="F365" i="27" s="1"/>
  <c r="E353" i="27"/>
  <c r="D353" i="27"/>
  <c r="D365" i="27" s="1"/>
  <c r="C353" i="27"/>
  <c r="A353" i="27"/>
  <c r="C352" i="27"/>
  <c r="A352" i="27"/>
  <c r="C351" i="27"/>
  <c r="A351" i="27"/>
  <c r="C350" i="27"/>
  <c r="A350" i="27"/>
  <c r="C349" i="27"/>
  <c r="A349" i="27"/>
  <c r="C348" i="27"/>
  <c r="A348" i="27"/>
  <c r="C347" i="27"/>
  <c r="A347" i="27"/>
  <c r="C346" i="27"/>
  <c r="A346" i="27"/>
  <c r="C345" i="27"/>
  <c r="A345" i="27"/>
  <c r="C344" i="27"/>
  <c r="A344" i="27"/>
  <c r="C343" i="27"/>
  <c r="A343" i="27"/>
  <c r="C342" i="27"/>
  <c r="A342" i="27"/>
  <c r="C341" i="27"/>
  <c r="A341" i="27"/>
  <c r="A340" i="27"/>
  <c r="A339" i="27"/>
  <c r="A338" i="27"/>
  <c r="C337" i="27"/>
  <c r="C369" i="27" s="1"/>
  <c r="C401" i="27" s="1"/>
  <c r="C433" i="27" s="1"/>
  <c r="C465" i="27" s="1"/>
  <c r="C497" i="27" s="1"/>
  <c r="C529" i="27" s="1"/>
  <c r="C561" i="27" s="1"/>
  <c r="C593" i="27" s="1"/>
  <c r="C625" i="27" s="1"/>
  <c r="C657" i="27" s="1"/>
  <c r="C689" i="27" s="1"/>
  <c r="C721" i="27" s="1"/>
  <c r="C753" i="27" s="1"/>
  <c r="C785" i="27" s="1"/>
  <c r="C817" i="27" s="1"/>
  <c r="C849" i="27" s="1"/>
  <c r="C881" i="27" s="1"/>
  <c r="C913" i="27" s="1"/>
  <c r="A337" i="27"/>
  <c r="A336" i="27"/>
  <c r="A335" i="27"/>
  <c r="A334" i="27"/>
  <c r="A333" i="27"/>
  <c r="EE332" i="27"/>
  <c r="ED332" i="27"/>
  <c r="EC332" i="27"/>
  <c r="EB332" i="27"/>
  <c r="EA332" i="27"/>
  <c r="DZ332" i="27"/>
  <c r="DY332" i="27"/>
  <c r="DX332" i="27"/>
  <c r="DW332" i="27"/>
  <c r="DV332" i="27"/>
  <c r="DU332" i="27"/>
  <c r="DT332" i="27"/>
  <c r="DS332" i="27"/>
  <c r="DR332" i="27"/>
  <c r="DQ332" i="27"/>
  <c r="DP332" i="27"/>
  <c r="DO332" i="27"/>
  <c r="DN332" i="27"/>
  <c r="DM332" i="27"/>
  <c r="DL332" i="27"/>
  <c r="DK332" i="27"/>
  <c r="DJ332" i="27"/>
  <c r="DI332" i="27"/>
  <c r="DH332" i="27"/>
  <c r="DG332" i="27"/>
  <c r="DF332" i="27"/>
  <c r="DE332" i="27"/>
  <c r="DD332" i="27"/>
  <c r="DC332" i="27"/>
  <c r="DB332" i="27"/>
  <c r="DA332" i="27"/>
  <c r="CZ332" i="27"/>
  <c r="CY332" i="27"/>
  <c r="CX332" i="27"/>
  <c r="CW332" i="27"/>
  <c r="CV332" i="27"/>
  <c r="CU332" i="27"/>
  <c r="CT332" i="27"/>
  <c r="CS332" i="27"/>
  <c r="CR332" i="27"/>
  <c r="CQ332" i="27"/>
  <c r="CP332" i="27"/>
  <c r="CO332" i="27"/>
  <c r="CN332" i="27"/>
  <c r="CM332" i="27"/>
  <c r="CL332" i="27"/>
  <c r="CK332" i="27"/>
  <c r="CJ332" i="27"/>
  <c r="CI332" i="27"/>
  <c r="CH332" i="27"/>
  <c r="CG332" i="27"/>
  <c r="CF332" i="27"/>
  <c r="CE332" i="27"/>
  <c r="CD332" i="27"/>
  <c r="CC332" i="27"/>
  <c r="CB332" i="27"/>
  <c r="CA332" i="27"/>
  <c r="BZ332" i="27"/>
  <c r="BY332" i="27"/>
  <c r="BX332" i="27"/>
  <c r="BW332" i="27"/>
  <c r="BV332" i="27"/>
  <c r="BU332" i="27"/>
  <c r="BT332" i="27"/>
  <c r="BS332" i="27"/>
  <c r="BR332" i="27"/>
  <c r="BQ332" i="27"/>
  <c r="BP332" i="27"/>
  <c r="BO332" i="27"/>
  <c r="BN332" i="27"/>
  <c r="BM332" i="27"/>
  <c r="BL332" i="27"/>
  <c r="BK332" i="27"/>
  <c r="BJ332" i="27"/>
  <c r="BI332" i="27"/>
  <c r="BH332" i="27"/>
  <c r="BG332" i="27"/>
  <c r="BF332" i="27"/>
  <c r="BE332" i="27"/>
  <c r="BD332" i="27"/>
  <c r="BC332" i="27"/>
  <c r="BB332" i="27"/>
  <c r="A332" i="27"/>
  <c r="EE331" i="27"/>
  <c r="ED331" i="27"/>
  <c r="EC331" i="27"/>
  <c r="EB331" i="27"/>
  <c r="EA331" i="27"/>
  <c r="DZ331" i="27"/>
  <c r="DY331" i="27"/>
  <c r="DX331" i="27"/>
  <c r="DW331" i="27"/>
  <c r="DV331" i="27"/>
  <c r="DU331" i="27"/>
  <c r="DT331" i="27"/>
  <c r="DS331" i="27"/>
  <c r="DR331" i="27"/>
  <c r="DQ331" i="27"/>
  <c r="DP331" i="27"/>
  <c r="DO331" i="27"/>
  <c r="DN331" i="27"/>
  <c r="DM331" i="27"/>
  <c r="DL331" i="27"/>
  <c r="DK331" i="27"/>
  <c r="DJ331" i="27"/>
  <c r="DI331" i="27"/>
  <c r="DH331" i="27"/>
  <c r="DG331" i="27"/>
  <c r="DF331" i="27"/>
  <c r="DE331" i="27"/>
  <c r="DD331" i="27"/>
  <c r="DC331" i="27"/>
  <c r="DB331" i="27"/>
  <c r="DA331" i="27"/>
  <c r="CZ331" i="27"/>
  <c r="CY331" i="27"/>
  <c r="CX331" i="27"/>
  <c r="CW331" i="27"/>
  <c r="CV331" i="27"/>
  <c r="CU331" i="27"/>
  <c r="CT331" i="27"/>
  <c r="CS331" i="27"/>
  <c r="CR331" i="27"/>
  <c r="CQ331" i="27"/>
  <c r="CP331" i="27"/>
  <c r="CO331" i="27"/>
  <c r="CN331" i="27"/>
  <c r="CM331" i="27"/>
  <c r="CL331" i="27"/>
  <c r="CK331" i="27"/>
  <c r="CJ331" i="27"/>
  <c r="CI331" i="27"/>
  <c r="CH331" i="27"/>
  <c r="CG331" i="27"/>
  <c r="CF331" i="27"/>
  <c r="CE331" i="27"/>
  <c r="CD331" i="27"/>
  <c r="CC331" i="27"/>
  <c r="CB331" i="27"/>
  <c r="CA331" i="27"/>
  <c r="BZ331" i="27"/>
  <c r="BY331" i="27"/>
  <c r="BX331" i="27"/>
  <c r="BW331" i="27"/>
  <c r="BV331" i="27"/>
  <c r="BU331" i="27"/>
  <c r="BT331" i="27"/>
  <c r="BS331" i="27"/>
  <c r="BR331" i="27"/>
  <c r="BQ331" i="27"/>
  <c r="BP331" i="27"/>
  <c r="BO331" i="27"/>
  <c r="BN331" i="27"/>
  <c r="BM331" i="27"/>
  <c r="BL331" i="27"/>
  <c r="BK331" i="27"/>
  <c r="BJ331" i="27"/>
  <c r="BI331" i="27"/>
  <c r="BH331" i="27"/>
  <c r="BG331" i="27"/>
  <c r="BF331" i="27"/>
  <c r="BE331" i="27"/>
  <c r="BD331" i="27"/>
  <c r="BC331" i="27"/>
  <c r="BB331" i="27"/>
  <c r="BA331" i="27"/>
  <c r="AZ331" i="27"/>
  <c r="AY331" i="27"/>
  <c r="AX331" i="27"/>
  <c r="AW331" i="27"/>
  <c r="AV331" i="27"/>
  <c r="AU331" i="27"/>
  <c r="AT331" i="27"/>
  <c r="AS331" i="27"/>
  <c r="AR331" i="27"/>
  <c r="AQ331" i="27"/>
  <c r="AP331" i="27"/>
  <c r="AO331" i="27"/>
  <c r="AN331" i="27"/>
  <c r="AM331" i="27"/>
  <c r="AL331" i="27"/>
  <c r="AK331" i="27"/>
  <c r="AJ331" i="27"/>
  <c r="AI331" i="27"/>
  <c r="AH331" i="27"/>
  <c r="AG331" i="27"/>
  <c r="AF331" i="27"/>
  <c r="AE331" i="27"/>
  <c r="AD331" i="27"/>
  <c r="AC331" i="27"/>
  <c r="AB331" i="27"/>
  <c r="AA331" i="27"/>
  <c r="Z331" i="27"/>
  <c r="Y331" i="27"/>
  <c r="X331" i="27"/>
  <c r="W331" i="27"/>
  <c r="V331" i="27"/>
  <c r="U331" i="27"/>
  <c r="T331" i="27"/>
  <c r="S331" i="27"/>
  <c r="R331" i="27"/>
  <c r="Q331" i="27"/>
  <c r="P331" i="27"/>
  <c r="O331" i="27"/>
  <c r="N331" i="27"/>
  <c r="M331" i="27"/>
  <c r="L331" i="27"/>
  <c r="K331" i="27"/>
  <c r="J331" i="27"/>
  <c r="I331" i="27"/>
  <c r="H331" i="27"/>
  <c r="G331" i="27"/>
  <c r="F331" i="27"/>
  <c r="E331" i="27"/>
  <c r="D331" i="27"/>
  <c r="C331" i="27" s="1"/>
  <c r="A331" i="27"/>
  <c r="EE330" i="27"/>
  <c r="ED330" i="27"/>
  <c r="EC330" i="27"/>
  <c r="EB330" i="27"/>
  <c r="EA330" i="27"/>
  <c r="DZ330" i="27"/>
  <c r="DY330" i="27"/>
  <c r="DX330" i="27"/>
  <c r="DW330" i="27"/>
  <c r="DV330" i="27"/>
  <c r="DU330" i="27"/>
  <c r="DT330" i="27"/>
  <c r="DS330" i="27"/>
  <c r="DR330" i="27"/>
  <c r="DQ330" i="27"/>
  <c r="DP330" i="27"/>
  <c r="DO330" i="27"/>
  <c r="DN330" i="27"/>
  <c r="DM330" i="27"/>
  <c r="DL330" i="27"/>
  <c r="DK330" i="27"/>
  <c r="DJ330" i="27"/>
  <c r="DI330" i="27"/>
  <c r="DH330" i="27"/>
  <c r="DG330" i="27"/>
  <c r="DF330" i="27"/>
  <c r="DE330" i="27"/>
  <c r="DD330" i="27"/>
  <c r="DC330" i="27"/>
  <c r="DB330" i="27"/>
  <c r="DA330" i="27"/>
  <c r="CZ330" i="27"/>
  <c r="CY330" i="27"/>
  <c r="CX330" i="27"/>
  <c r="CW330" i="27"/>
  <c r="CV330" i="27"/>
  <c r="CU330" i="27"/>
  <c r="CT330" i="27"/>
  <c r="CS330" i="27"/>
  <c r="CR330" i="27"/>
  <c r="CQ330" i="27"/>
  <c r="CP330" i="27"/>
  <c r="CO330" i="27"/>
  <c r="CN330" i="27"/>
  <c r="CM330" i="27"/>
  <c r="CL330" i="27"/>
  <c r="CK330" i="27"/>
  <c r="CJ330" i="27"/>
  <c r="CI330" i="27"/>
  <c r="CH330" i="27"/>
  <c r="CG330" i="27"/>
  <c r="CF330" i="27"/>
  <c r="CE330" i="27"/>
  <c r="CD330" i="27"/>
  <c r="CC330" i="27"/>
  <c r="CB330" i="27"/>
  <c r="CA330" i="27"/>
  <c r="BZ330" i="27"/>
  <c r="BY330" i="27"/>
  <c r="BX330" i="27"/>
  <c r="BW330" i="27"/>
  <c r="BV330" i="27"/>
  <c r="BU330" i="27"/>
  <c r="BT330" i="27"/>
  <c r="BS330" i="27"/>
  <c r="BR330" i="27"/>
  <c r="BQ330" i="27"/>
  <c r="BP330" i="27"/>
  <c r="BO330" i="27"/>
  <c r="BN330" i="27"/>
  <c r="BM330" i="27"/>
  <c r="BL330" i="27"/>
  <c r="BK330" i="27"/>
  <c r="BJ330" i="27"/>
  <c r="BI330" i="27"/>
  <c r="BH330" i="27"/>
  <c r="BG330" i="27"/>
  <c r="BF330" i="27"/>
  <c r="BE330" i="27"/>
  <c r="BD330" i="27"/>
  <c r="BC330" i="27"/>
  <c r="BB330" i="27"/>
  <c r="BA330" i="27"/>
  <c r="AZ330" i="27"/>
  <c r="AY330" i="27"/>
  <c r="AX330" i="27"/>
  <c r="AW330" i="27"/>
  <c r="AV330" i="27"/>
  <c r="AU330" i="27"/>
  <c r="AT330" i="27"/>
  <c r="AS330" i="27"/>
  <c r="AR330" i="27"/>
  <c r="AQ330" i="27"/>
  <c r="AP330" i="27"/>
  <c r="AO330" i="27"/>
  <c r="AN330" i="27"/>
  <c r="AM330" i="27"/>
  <c r="AL330" i="27"/>
  <c r="AK330" i="27"/>
  <c r="AJ330" i="27"/>
  <c r="AI330" i="27"/>
  <c r="AH330" i="27"/>
  <c r="AG330" i="27"/>
  <c r="AF330" i="27"/>
  <c r="AE330" i="27"/>
  <c r="AD330" i="27"/>
  <c r="AC330" i="27"/>
  <c r="AB330" i="27"/>
  <c r="AA330" i="27"/>
  <c r="Z330" i="27"/>
  <c r="Y330" i="27"/>
  <c r="X330" i="27"/>
  <c r="W330" i="27"/>
  <c r="V330" i="27"/>
  <c r="U330" i="27"/>
  <c r="T330" i="27"/>
  <c r="S330" i="27"/>
  <c r="R330" i="27"/>
  <c r="Q330" i="27"/>
  <c r="P330" i="27"/>
  <c r="O330" i="27"/>
  <c r="N330" i="27"/>
  <c r="M330" i="27"/>
  <c r="L330" i="27"/>
  <c r="K330" i="27"/>
  <c r="J330" i="27"/>
  <c r="I330" i="27"/>
  <c r="H330" i="27"/>
  <c r="G330" i="27"/>
  <c r="F330" i="27"/>
  <c r="E330" i="27"/>
  <c r="D330" i="27"/>
  <c r="C330" i="27"/>
  <c r="A330" i="27"/>
  <c r="EE329" i="27"/>
  <c r="ED329" i="27"/>
  <c r="EC329" i="27"/>
  <c r="EB329" i="27"/>
  <c r="EA329" i="27"/>
  <c r="DZ329" i="27"/>
  <c r="DY329" i="27"/>
  <c r="DX329" i="27"/>
  <c r="DW329" i="27"/>
  <c r="DV329" i="27"/>
  <c r="DU329" i="27"/>
  <c r="DT329" i="27"/>
  <c r="DS329" i="27"/>
  <c r="DR329" i="27"/>
  <c r="DQ329" i="27"/>
  <c r="DP329" i="27"/>
  <c r="DO329" i="27"/>
  <c r="DN329" i="27"/>
  <c r="DM329" i="27"/>
  <c r="DL329" i="27"/>
  <c r="DK329" i="27"/>
  <c r="DJ329" i="27"/>
  <c r="DI329" i="27"/>
  <c r="DH329" i="27"/>
  <c r="DG329" i="27"/>
  <c r="DF329" i="27"/>
  <c r="DE329" i="27"/>
  <c r="DD329" i="27"/>
  <c r="DC329" i="27"/>
  <c r="DB329" i="27"/>
  <c r="DA329" i="27"/>
  <c r="CZ329" i="27"/>
  <c r="CY329" i="27"/>
  <c r="CX329" i="27"/>
  <c r="CW329" i="27"/>
  <c r="CV329" i="27"/>
  <c r="CU329" i="27"/>
  <c r="CT329" i="27"/>
  <c r="CS329" i="27"/>
  <c r="CR329" i="27"/>
  <c r="CQ329" i="27"/>
  <c r="CP329" i="27"/>
  <c r="CO329" i="27"/>
  <c r="CN329" i="27"/>
  <c r="CM329" i="27"/>
  <c r="CL329" i="27"/>
  <c r="CK329" i="27"/>
  <c r="CJ329" i="27"/>
  <c r="CI329" i="27"/>
  <c r="CH329" i="27"/>
  <c r="CG329" i="27"/>
  <c r="CF329" i="27"/>
  <c r="CE329" i="27"/>
  <c r="CD329" i="27"/>
  <c r="CC329" i="27"/>
  <c r="CB329" i="27"/>
  <c r="CA329" i="27"/>
  <c r="BZ329" i="27"/>
  <c r="BY329" i="27"/>
  <c r="BX329" i="27"/>
  <c r="BW329" i="27"/>
  <c r="BV329" i="27"/>
  <c r="BU329" i="27"/>
  <c r="BT329" i="27"/>
  <c r="BS329" i="27"/>
  <c r="BR329" i="27"/>
  <c r="BQ329" i="27"/>
  <c r="BP329" i="27"/>
  <c r="BO329" i="27"/>
  <c r="BN329" i="27"/>
  <c r="BM329" i="27"/>
  <c r="BL329" i="27"/>
  <c r="BK329" i="27"/>
  <c r="BJ329" i="27"/>
  <c r="BI329" i="27"/>
  <c r="BH329" i="27"/>
  <c r="BG329" i="27"/>
  <c r="BF329" i="27"/>
  <c r="BE329" i="27"/>
  <c r="BD329" i="27"/>
  <c r="BC329" i="27"/>
  <c r="BB329" i="27"/>
  <c r="BA329" i="27"/>
  <c r="AZ329" i="27"/>
  <c r="AY329" i="27"/>
  <c r="AX329" i="27"/>
  <c r="AW329" i="27"/>
  <c r="AV329" i="27"/>
  <c r="AU329" i="27"/>
  <c r="AT329" i="27"/>
  <c r="AS329" i="27"/>
  <c r="AR329" i="27"/>
  <c r="AQ329" i="27"/>
  <c r="AP329" i="27"/>
  <c r="AO329" i="27"/>
  <c r="AN329" i="27"/>
  <c r="AM329" i="27"/>
  <c r="AL329" i="27"/>
  <c r="AK329" i="27"/>
  <c r="AJ329" i="27"/>
  <c r="AI329" i="27"/>
  <c r="AH329" i="27"/>
  <c r="AG329" i="27"/>
  <c r="AF329" i="27"/>
  <c r="AE329" i="27"/>
  <c r="AD329" i="27"/>
  <c r="AC329" i="27"/>
  <c r="AB329" i="27"/>
  <c r="AA329" i="27"/>
  <c r="Z329" i="27"/>
  <c r="Y329" i="27"/>
  <c r="X329" i="27"/>
  <c r="W329" i="27"/>
  <c r="V329" i="27"/>
  <c r="U329" i="27"/>
  <c r="T329" i="27"/>
  <c r="S329" i="27"/>
  <c r="R329" i="27"/>
  <c r="Q329" i="27"/>
  <c r="P329" i="27"/>
  <c r="O329" i="27"/>
  <c r="N329" i="27"/>
  <c r="M329" i="27"/>
  <c r="L329" i="27"/>
  <c r="K329" i="27"/>
  <c r="J329" i="27"/>
  <c r="I329" i="27"/>
  <c r="H329" i="27"/>
  <c r="G329" i="27"/>
  <c r="F329" i="27"/>
  <c r="E329" i="27"/>
  <c r="D329" i="27"/>
  <c r="C329" i="27" s="1"/>
  <c r="A329" i="27"/>
  <c r="EE328" i="27"/>
  <c r="ED328" i="27"/>
  <c r="EC328" i="27"/>
  <c r="EB328" i="27"/>
  <c r="EA328" i="27"/>
  <c r="DZ328" i="27"/>
  <c r="DY328" i="27"/>
  <c r="DX328" i="27"/>
  <c r="DW328" i="27"/>
  <c r="DV328" i="27"/>
  <c r="DU328" i="27"/>
  <c r="DT328" i="27"/>
  <c r="DS328" i="27"/>
  <c r="DR328" i="27"/>
  <c r="DQ328" i="27"/>
  <c r="DP328" i="27"/>
  <c r="DO328" i="27"/>
  <c r="DN328" i="27"/>
  <c r="DM328" i="27"/>
  <c r="DL328" i="27"/>
  <c r="DK328" i="27"/>
  <c r="DJ328" i="27"/>
  <c r="DI328" i="27"/>
  <c r="DH328" i="27"/>
  <c r="DG328" i="27"/>
  <c r="DF328" i="27"/>
  <c r="DE328" i="27"/>
  <c r="DD328" i="27"/>
  <c r="DC328" i="27"/>
  <c r="DB328" i="27"/>
  <c r="DA328" i="27"/>
  <c r="CZ328" i="27"/>
  <c r="CY328" i="27"/>
  <c r="CX328" i="27"/>
  <c r="CW328" i="27"/>
  <c r="CV328" i="27"/>
  <c r="CU328" i="27"/>
  <c r="CT328" i="27"/>
  <c r="CS328" i="27"/>
  <c r="CR328" i="27"/>
  <c r="CQ328" i="27"/>
  <c r="CP328" i="27"/>
  <c r="CO328" i="27"/>
  <c r="CN328" i="27"/>
  <c r="CM328" i="27"/>
  <c r="CL328" i="27"/>
  <c r="CK328" i="27"/>
  <c r="CJ328" i="27"/>
  <c r="CI328" i="27"/>
  <c r="CH328" i="27"/>
  <c r="CG328" i="27"/>
  <c r="CF328" i="27"/>
  <c r="CE328" i="27"/>
  <c r="CD328" i="27"/>
  <c r="CC328" i="27"/>
  <c r="CB328" i="27"/>
  <c r="CA328" i="27"/>
  <c r="BZ328" i="27"/>
  <c r="BY328" i="27"/>
  <c r="BX328" i="27"/>
  <c r="BW328" i="27"/>
  <c r="BV328" i="27"/>
  <c r="BU328" i="27"/>
  <c r="BT328" i="27"/>
  <c r="BS328" i="27"/>
  <c r="BR328" i="27"/>
  <c r="BQ328" i="27"/>
  <c r="BP328" i="27"/>
  <c r="BO328" i="27"/>
  <c r="BN328" i="27"/>
  <c r="BM328" i="27"/>
  <c r="BL328" i="27"/>
  <c r="BK328" i="27"/>
  <c r="BJ328" i="27"/>
  <c r="BI328" i="27"/>
  <c r="BH328" i="27"/>
  <c r="BG328" i="27"/>
  <c r="BF328" i="27"/>
  <c r="BE328" i="27"/>
  <c r="BD328" i="27"/>
  <c r="BC328" i="27"/>
  <c r="BB328" i="27"/>
  <c r="BA328" i="27"/>
  <c r="AZ328" i="27"/>
  <c r="AY328" i="27"/>
  <c r="AX328" i="27"/>
  <c r="AW328" i="27"/>
  <c r="AV328" i="27"/>
  <c r="AU328" i="27"/>
  <c r="AT328" i="27"/>
  <c r="AS328" i="27"/>
  <c r="AR328" i="27"/>
  <c r="AQ328" i="27"/>
  <c r="AP328" i="27"/>
  <c r="AO328" i="27"/>
  <c r="AN328" i="27"/>
  <c r="AM328" i="27"/>
  <c r="AL328" i="27"/>
  <c r="AK328" i="27"/>
  <c r="AJ328" i="27"/>
  <c r="AI328" i="27"/>
  <c r="AH328" i="27"/>
  <c r="AG328" i="27"/>
  <c r="AF328" i="27"/>
  <c r="AE328" i="27"/>
  <c r="AD328" i="27"/>
  <c r="AC328" i="27"/>
  <c r="AB328" i="27"/>
  <c r="AA328" i="27"/>
  <c r="Z328" i="27"/>
  <c r="Y328" i="27"/>
  <c r="X328" i="27"/>
  <c r="W328" i="27"/>
  <c r="V328" i="27"/>
  <c r="U328" i="27"/>
  <c r="T328" i="27"/>
  <c r="S328" i="27"/>
  <c r="R328" i="27"/>
  <c r="Q328" i="27"/>
  <c r="P328" i="27"/>
  <c r="O328" i="27"/>
  <c r="N328" i="27"/>
  <c r="M328" i="27"/>
  <c r="L328" i="27"/>
  <c r="K328" i="27"/>
  <c r="J328" i="27"/>
  <c r="I328" i="27"/>
  <c r="H328" i="27"/>
  <c r="G328" i="27"/>
  <c r="F328" i="27"/>
  <c r="E328" i="27"/>
  <c r="D328" i="27"/>
  <c r="C328" i="27"/>
  <c r="A328" i="27"/>
  <c r="EE327" i="27"/>
  <c r="ED327" i="27"/>
  <c r="EC327" i="27"/>
  <c r="EB327" i="27"/>
  <c r="EA327" i="27"/>
  <c r="DZ327" i="27"/>
  <c r="DY327" i="27"/>
  <c r="DX327" i="27"/>
  <c r="DW327" i="27"/>
  <c r="DV327" i="27"/>
  <c r="DU327" i="27"/>
  <c r="DT327" i="27"/>
  <c r="DS327" i="27"/>
  <c r="DR327" i="27"/>
  <c r="DQ327" i="27"/>
  <c r="DP327" i="27"/>
  <c r="DO327" i="27"/>
  <c r="DN327" i="27"/>
  <c r="DM327" i="27"/>
  <c r="DL327" i="27"/>
  <c r="DK327" i="27"/>
  <c r="DJ327" i="27"/>
  <c r="DI327" i="27"/>
  <c r="DH327" i="27"/>
  <c r="DG327" i="27"/>
  <c r="DF327" i="27"/>
  <c r="DE327" i="27"/>
  <c r="DD327" i="27"/>
  <c r="DC327" i="27"/>
  <c r="DB327" i="27"/>
  <c r="DA327" i="27"/>
  <c r="CZ327" i="27"/>
  <c r="CY327" i="27"/>
  <c r="CX327" i="27"/>
  <c r="CW327" i="27"/>
  <c r="CV327" i="27"/>
  <c r="CU327" i="27"/>
  <c r="CT327" i="27"/>
  <c r="CS327" i="27"/>
  <c r="CR327" i="27"/>
  <c r="CQ327" i="27"/>
  <c r="CP327" i="27"/>
  <c r="CO327" i="27"/>
  <c r="CN327" i="27"/>
  <c r="CM327" i="27"/>
  <c r="CL327" i="27"/>
  <c r="CK327" i="27"/>
  <c r="CJ327" i="27"/>
  <c r="CI327" i="27"/>
  <c r="CH327" i="27"/>
  <c r="CG327" i="27"/>
  <c r="CF327" i="27"/>
  <c r="CE327" i="27"/>
  <c r="CD327" i="27"/>
  <c r="CC327" i="27"/>
  <c r="CB327" i="27"/>
  <c r="CA327" i="27"/>
  <c r="BZ327" i="27"/>
  <c r="BY327" i="27"/>
  <c r="BX327" i="27"/>
  <c r="BW327" i="27"/>
  <c r="BV327" i="27"/>
  <c r="BU327" i="27"/>
  <c r="BT327" i="27"/>
  <c r="BS327" i="27"/>
  <c r="BR327" i="27"/>
  <c r="BQ327" i="27"/>
  <c r="BP327" i="27"/>
  <c r="BO327" i="27"/>
  <c r="BN327" i="27"/>
  <c r="BM327" i="27"/>
  <c r="BL327" i="27"/>
  <c r="BK327" i="27"/>
  <c r="BJ327" i="27"/>
  <c r="BI327" i="27"/>
  <c r="BH327" i="27"/>
  <c r="BG327" i="27"/>
  <c r="BF327" i="27"/>
  <c r="BE327" i="27"/>
  <c r="BD327" i="27"/>
  <c r="BC327" i="27"/>
  <c r="BB327" i="27"/>
  <c r="BA327" i="27"/>
  <c r="AZ327" i="27"/>
  <c r="AY327" i="27"/>
  <c r="AX327" i="27"/>
  <c r="AW327" i="27"/>
  <c r="AV327" i="27"/>
  <c r="AU327" i="27"/>
  <c r="AT327" i="27"/>
  <c r="AS327" i="27"/>
  <c r="AR327" i="27"/>
  <c r="AQ327" i="27"/>
  <c r="AP327" i="27"/>
  <c r="AO327" i="27"/>
  <c r="AN327" i="27"/>
  <c r="AM327" i="27"/>
  <c r="AL327" i="27"/>
  <c r="AK327" i="27"/>
  <c r="AJ327" i="27"/>
  <c r="AI327" i="27"/>
  <c r="AH327" i="27"/>
  <c r="AG327" i="27"/>
  <c r="AF327" i="27"/>
  <c r="AE327" i="27"/>
  <c r="AD327" i="27"/>
  <c r="AC327" i="27"/>
  <c r="AB327" i="27"/>
  <c r="AA327" i="27"/>
  <c r="Z327" i="27"/>
  <c r="Y327" i="27"/>
  <c r="X327" i="27"/>
  <c r="W327" i="27"/>
  <c r="V327" i="27"/>
  <c r="U327" i="27"/>
  <c r="T327" i="27"/>
  <c r="S327" i="27"/>
  <c r="R327" i="27"/>
  <c r="Q327" i="27"/>
  <c r="P327" i="27"/>
  <c r="O327" i="27"/>
  <c r="N327" i="27"/>
  <c r="M327" i="27"/>
  <c r="L327" i="27"/>
  <c r="K327" i="27"/>
  <c r="J327" i="27"/>
  <c r="I327" i="27"/>
  <c r="H327" i="27"/>
  <c r="G327" i="27"/>
  <c r="F327" i="27"/>
  <c r="E327" i="27"/>
  <c r="D327" i="27"/>
  <c r="C327" i="27" s="1"/>
  <c r="A327" i="27"/>
  <c r="EE326" i="27"/>
  <c r="ED326" i="27"/>
  <c r="EC326" i="27"/>
  <c r="EB326" i="27"/>
  <c r="EA326" i="27"/>
  <c r="DZ326" i="27"/>
  <c r="DY326" i="27"/>
  <c r="DX326" i="27"/>
  <c r="DW326" i="27"/>
  <c r="DV326" i="27"/>
  <c r="DU326" i="27"/>
  <c r="DT326" i="27"/>
  <c r="DS326" i="27"/>
  <c r="DR326" i="27"/>
  <c r="DQ326" i="27"/>
  <c r="DP326" i="27"/>
  <c r="DO326" i="27"/>
  <c r="DN326" i="27"/>
  <c r="DM326" i="27"/>
  <c r="DL326" i="27"/>
  <c r="DK326" i="27"/>
  <c r="DJ326" i="27"/>
  <c r="DI326" i="27"/>
  <c r="DH326" i="27"/>
  <c r="DG326" i="27"/>
  <c r="DF326" i="27"/>
  <c r="DE326" i="27"/>
  <c r="DD326" i="27"/>
  <c r="DC326" i="27"/>
  <c r="DB326" i="27"/>
  <c r="DA326" i="27"/>
  <c r="CZ326" i="27"/>
  <c r="CY326" i="27"/>
  <c r="CX326" i="27"/>
  <c r="CW326" i="27"/>
  <c r="CV326" i="27"/>
  <c r="CU326" i="27"/>
  <c r="CT326" i="27"/>
  <c r="CS326" i="27"/>
  <c r="CR326" i="27"/>
  <c r="CQ326" i="27"/>
  <c r="CP326" i="27"/>
  <c r="CO326" i="27"/>
  <c r="CN326" i="27"/>
  <c r="CM326" i="27"/>
  <c r="CL326" i="27"/>
  <c r="CK326" i="27"/>
  <c r="CJ326" i="27"/>
  <c r="CI326" i="27"/>
  <c r="CH326" i="27"/>
  <c r="CG326" i="27"/>
  <c r="CF326" i="27"/>
  <c r="CE326" i="27"/>
  <c r="CD326" i="27"/>
  <c r="CC326" i="27"/>
  <c r="CB326" i="27"/>
  <c r="CA326" i="27"/>
  <c r="BZ326" i="27"/>
  <c r="BY326" i="27"/>
  <c r="BX326" i="27"/>
  <c r="BW326" i="27"/>
  <c r="BV326" i="27"/>
  <c r="BU326" i="27"/>
  <c r="BT326" i="27"/>
  <c r="BS326" i="27"/>
  <c r="BR326" i="27"/>
  <c r="BQ326" i="27"/>
  <c r="BP326" i="27"/>
  <c r="BO326" i="27"/>
  <c r="BN326" i="27"/>
  <c r="BM326" i="27"/>
  <c r="BL326" i="27"/>
  <c r="BK326" i="27"/>
  <c r="BJ326" i="27"/>
  <c r="BI326" i="27"/>
  <c r="BH326" i="27"/>
  <c r="BG326" i="27"/>
  <c r="BF326" i="27"/>
  <c r="BE326" i="27"/>
  <c r="BD326" i="27"/>
  <c r="BC326" i="27"/>
  <c r="BB326" i="27"/>
  <c r="BA326" i="27"/>
  <c r="AZ326" i="27"/>
  <c r="AY326" i="27"/>
  <c r="AX326" i="27"/>
  <c r="AW326" i="27"/>
  <c r="AV326" i="27"/>
  <c r="AU326" i="27"/>
  <c r="AT326" i="27"/>
  <c r="AS326" i="27"/>
  <c r="AR326" i="27"/>
  <c r="AQ326" i="27"/>
  <c r="AP326" i="27"/>
  <c r="AO326" i="27"/>
  <c r="AN326" i="27"/>
  <c r="AM326" i="27"/>
  <c r="AL326" i="27"/>
  <c r="AK326" i="27"/>
  <c r="AJ326" i="27"/>
  <c r="AI326" i="27"/>
  <c r="AH326" i="27"/>
  <c r="AG326" i="27"/>
  <c r="AF326" i="27"/>
  <c r="AE326" i="27"/>
  <c r="AD326" i="27"/>
  <c r="AC326" i="27"/>
  <c r="AB326" i="27"/>
  <c r="AA326" i="27"/>
  <c r="Z326" i="27"/>
  <c r="Y326" i="27"/>
  <c r="X326" i="27"/>
  <c r="W326" i="27"/>
  <c r="V326" i="27"/>
  <c r="U326" i="27"/>
  <c r="T326" i="27"/>
  <c r="S326" i="27"/>
  <c r="R326" i="27"/>
  <c r="Q326" i="27"/>
  <c r="P326" i="27"/>
  <c r="O326" i="27"/>
  <c r="N326" i="27"/>
  <c r="M326" i="27"/>
  <c r="L326" i="27"/>
  <c r="K326" i="27"/>
  <c r="J326" i="27"/>
  <c r="I326" i="27"/>
  <c r="H326" i="27"/>
  <c r="G326" i="27"/>
  <c r="F326" i="27"/>
  <c r="E326" i="27"/>
  <c r="D326" i="27"/>
  <c r="C326" i="27"/>
  <c r="A326" i="27"/>
  <c r="EE325" i="27"/>
  <c r="ED325" i="27"/>
  <c r="EC325" i="27"/>
  <c r="EB325" i="27"/>
  <c r="EA325" i="27"/>
  <c r="DZ325" i="27"/>
  <c r="DY325" i="27"/>
  <c r="DX325" i="27"/>
  <c r="DW325" i="27"/>
  <c r="DV325" i="27"/>
  <c r="DU325" i="27"/>
  <c r="DT325" i="27"/>
  <c r="DS325" i="27"/>
  <c r="DR325" i="27"/>
  <c r="DQ325" i="27"/>
  <c r="DP325" i="27"/>
  <c r="DO325" i="27"/>
  <c r="DN325" i="27"/>
  <c r="DM325" i="27"/>
  <c r="DL325" i="27"/>
  <c r="DK325" i="27"/>
  <c r="DJ325" i="27"/>
  <c r="DI325" i="27"/>
  <c r="DH325" i="27"/>
  <c r="DG325" i="27"/>
  <c r="DF325" i="27"/>
  <c r="DE325" i="27"/>
  <c r="DD325" i="27"/>
  <c r="DC325" i="27"/>
  <c r="DB325" i="27"/>
  <c r="DA325" i="27"/>
  <c r="CZ325" i="27"/>
  <c r="CY325" i="27"/>
  <c r="CX325" i="27"/>
  <c r="CW325" i="27"/>
  <c r="CV325" i="27"/>
  <c r="CU325" i="27"/>
  <c r="CT325" i="27"/>
  <c r="CS325" i="27"/>
  <c r="CR325" i="27"/>
  <c r="CQ325" i="27"/>
  <c r="CP325" i="27"/>
  <c r="CO325" i="27"/>
  <c r="CN325" i="27"/>
  <c r="CM325" i="27"/>
  <c r="CL325" i="27"/>
  <c r="CK325" i="27"/>
  <c r="CJ325" i="27"/>
  <c r="CI325" i="27"/>
  <c r="CH325" i="27"/>
  <c r="CG325" i="27"/>
  <c r="CF325" i="27"/>
  <c r="CE325" i="27"/>
  <c r="CD325" i="27"/>
  <c r="CC325" i="27"/>
  <c r="CB325" i="27"/>
  <c r="CA325" i="27"/>
  <c r="BZ325" i="27"/>
  <c r="BY325" i="27"/>
  <c r="BX325" i="27"/>
  <c r="BW325" i="27"/>
  <c r="BV325" i="27"/>
  <c r="BU325" i="27"/>
  <c r="BT325" i="27"/>
  <c r="BS325" i="27"/>
  <c r="BR325" i="27"/>
  <c r="BQ325" i="27"/>
  <c r="BP325" i="27"/>
  <c r="BO325" i="27"/>
  <c r="BN325" i="27"/>
  <c r="BM325" i="27"/>
  <c r="BL325" i="27"/>
  <c r="BK325" i="27"/>
  <c r="BJ325" i="27"/>
  <c r="BI325" i="27"/>
  <c r="BH325" i="27"/>
  <c r="BG325" i="27"/>
  <c r="BF325" i="27"/>
  <c r="BE325" i="27"/>
  <c r="BD325" i="27"/>
  <c r="BC325" i="27"/>
  <c r="BB325" i="27"/>
  <c r="BA325" i="27"/>
  <c r="AZ325" i="27"/>
  <c r="AY325" i="27"/>
  <c r="AX325" i="27"/>
  <c r="AW325" i="27"/>
  <c r="AV325" i="27"/>
  <c r="AU325" i="27"/>
  <c r="AT325" i="27"/>
  <c r="AS325" i="27"/>
  <c r="AR325" i="27"/>
  <c r="AQ325" i="27"/>
  <c r="AP325" i="27"/>
  <c r="AO325" i="27"/>
  <c r="AN325" i="27"/>
  <c r="AM325" i="27"/>
  <c r="AL325" i="27"/>
  <c r="AK325" i="27"/>
  <c r="AJ325" i="27"/>
  <c r="AI325" i="27"/>
  <c r="AH325" i="27"/>
  <c r="AG325" i="27"/>
  <c r="AF325" i="27"/>
  <c r="AE325" i="27"/>
  <c r="AD325" i="27"/>
  <c r="AC325" i="27"/>
  <c r="AB325" i="27"/>
  <c r="AA325" i="27"/>
  <c r="Z325" i="27"/>
  <c r="Y325" i="27"/>
  <c r="X325" i="27"/>
  <c r="W325" i="27"/>
  <c r="V325" i="27"/>
  <c r="U325" i="27"/>
  <c r="T325" i="27"/>
  <c r="S325" i="27"/>
  <c r="R325" i="27"/>
  <c r="Q325" i="27"/>
  <c r="P325" i="27"/>
  <c r="O325" i="27"/>
  <c r="N325" i="27"/>
  <c r="M325" i="27"/>
  <c r="L325" i="27"/>
  <c r="K325" i="27"/>
  <c r="J325" i="27"/>
  <c r="I325" i="27"/>
  <c r="H325" i="27"/>
  <c r="G325" i="27"/>
  <c r="F325" i="27"/>
  <c r="E325" i="27"/>
  <c r="D325" i="27"/>
  <c r="C325" i="27" s="1"/>
  <c r="A325" i="27"/>
  <c r="EE324" i="27"/>
  <c r="ED324" i="27"/>
  <c r="EC324" i="27"/>
  <c r="EB324" i="27"/>
  <c r="EA324" i="27"/>
  <c r="DZ324" i="27"/>
  <c r="DY324" i="27"/>
  <c r="DX324" i="27"/>
  <c r="DW324" i="27"/>
  <c r="DV324" i="27"/>
  <c r="DU324" i="27"/>
  <c r="DT324" i="27"/>
  <c r="DS324" i="27"/>
  <c r="DR324" i="27"/>
  <c r="DQ324" i="27"/>
  <c r="DP324" i="27"/>
  <c r="DO324" i="27"/>
  <c r="DN324" i="27"/>
  <c r="DM324" i="27"/>
  <c r="DL324" i="27"/>
  <c r="DK324" i="27"/>
  <c r="DJ324" i="27"/>
  <c r="DI324" i="27"/>
  <c r="DH324" i="27"/>
  <c r="DG324" i="27"/>
  <c r="DF324" i="27"/>
  <c r="DE324" i="27"/>
  <c r="DD324" i="27"/>
  <c r="DC324" i="27"/>
  <c r="DB324" i="27"/>
  <c r="DA324" i="27"/>
  <c r="CZ324" i="27"/>
  <c r="CY324" i="27"/>
  <c r="CX324" i="27"/>
  <c r="CW324" i="27"/>
  <c r="CV324" i="27"/>
  <c r="CU324" i="27"/>
  <c r="CT324" i="27"/>
  <c r="CS324" i="27"/>
  <c r="CR324" i="27"/>
  <c r="CQ324" i="27"/>
  <c r="CP324" i="27"/>
  <c r="CO324" i="27"/>
  <c r="CN324" i="27"/>
  <c r="CM324" i="27"/>
  <c r="CL324" i="27"/>
  <c r="CK324" i="27"/>
  <c r="CJ324" i="27"/>
  <c r="CI324" i="27"/>
  <c r="CH324" i="27"/>
  <c r="CG324" i="27"/>
  <c r="CF324" i="27"/>
  <c r="CE324" i="27"/>
  <c r="CD324" i="27"/>
  <c r="CC324" i="27"/>
  <c r="CB324" i="27"/>
  <c r="CA324" i="27"/>
  <c r="BZ324" i="27"/>
  <c r="BY324" i="27"/>
  <c r="BX324" i="27"/>
  <c r="BW324" i="27"/>
  <c r="BV324" i="27"/>
  <c r="BU324" i="27"/>
  <c r="BT324" i="27"/>
  <c r="BS324" i="27"/>
  <c r="BR324" i="27"/>
  <c r="BQ324" i="27"/>
  <c r="BP324" i="27"/>
  <c r="BO324" i="27"/>
  <c r="BN324" i="27"/>
  <c r="BM324" i="27"/>
  <c r="BL324" i="27"/>
  <c r="BK324" i="27"/>
  <c r="BJ324" i="27"/>
  <c r="BI324" i="27"/>
  <c r="BH324" i="27"/>
  <c r="BG324" i="27"/>
  <c r="BF324" i="27"/>
  <c r="BE324" i="27"/>
  <c r="BD324" i="27"/>
  <c r="BC324" i="27"/>
  <c r="BB324" i="27"/>
  <c r="BA324" i="27"/>
  <c r="AZ324" i="27"/>
  <c r="AY324" i="27"/>
  <c r="AX324" i="27"/>
  <c r="AW324" i="27"/>
  <c r="AV324" i="27"/>
  <c r="AU324" i="27"/>
  <c r="AT324" i="27"/>
  <c r="AS324" i="27"/>
  <c r="AR324" i="27"/>
  <c r="AQ324" i="27"/>
  <c r="AP324" i="27"/>
  <c r="AO324" i="27"/>
  <c r="AN324" i="27"/>
  <c r="AM324" i="27"/>
  <c r="AL324" i="27"/>
  <c r="AK324" i="27"/>
  <c r="AJ324" i="27"/>
  <c r="AI324" i="27"/>
  <c r="AH324" i="27"/>
  <c r="AG324" i="27"/>
  <c r="AF324" i="27"/>
  <c r="AE324" i="27"/>
  <c r="AD324" i="27"/>
  <c r="AC324" i="27"/>
  <c r="AB324" i="27"/>
  <c r="AA324" i="27"/>
  <c r="Z324" i="27"/>
  <c r="Y324" i="27"/>
  <c r="X324" i="27"/>
  <c r="W324" i="27"/>
  <c r="V324" i="27"/>
  <c r="U324" i="27"/>
  <c r="T324" i="27"/>
  <c r="S324" i="27"/>
  <c r="R324" i="27"/>
  <c r="Q324" i="27"/>
  <c r="P324" i="27"/>
  <c r="O324" i="27"/>
  <c r="N324" i="27"/>
  <c r="M324" i="27"/>
  <c r="L324" i="27"/>
  <c r="K324" i="27"/>
  <c r="J324" i="27"/>
  <c r="I324" i="27"/>
  <c r="H324" i="27"/>
  <c r="G324" i="27"/>
  <c r="F324" i="27"/>
  <c r="E324" i="27"/>
  <c r="D324" i="27"/>
  <c r="C324" i="27"/>
  <c r="A324" i="27"/>
  <c r="EE323" i="27"/>
  <c r="ED323" i="27"/>
  <c r="EC323" i="27"/>
  <c r="EB323" i="27"/>
  <c r="EA323" i="27"/>
  <c r="DZ323" i="27"/>
  <c r="DY323" i="27"/>
  <c r="DX323" i="27"/>
  <c r="DW323" i="27"/>
  <c r="DV323" i="27"/>
  <c r="DU323" i="27"/>
  <c r="DT323" i="27"/>
  <c r="DS323" i="27"/>
  <c r="DR323" i="27"/>
  <c r="DQ323" i="27"/>
  <c r="DP323" i="27"/>
  <c r="DO323" i="27"/>
  <c r="DN323" i="27"/>
  <c r="DM323" i="27"/>
  <c r="DL323" i="27"/>
  <c r="DK323" i="27"/>
  <c r="DJ323" i="27"/>
  <c r="DI323" i="27"/>
  <c r="DH323" i="27"/>
  <c r="DG323" i="27"/>
  <c r="DF323" i="27"/>
  <c r="DE323" i="27"/>
  <c r="DD323" i="27"/>
  <c r="DC323" i="27"/>
  <c r="DB323" i="27"/>
  <c r="DA323" i="27"/>
  <c r="CZ323" i="27"/>
  <c r="CY323" i="27"/>
  <c r="CX323" i="27"/>
  <c r="CW323" i="27"/>
  <c r="CV323" i="27"/>
  <c r="CU323" i="27"/>
  <c r="CT323" i="27"/>
  <c r="CS323" i="27"/>
  <c r="CR323" i="27"/>
  <c r="CQ323" i="27"/>
  <c r="CP323" i="27"/>
  <c r="CO323" i="27"/>
  <c r="CN323" i="27"/>
  <c r="CM323" i="27"/>
  <c r="CL323" i="27"/>
  <c r="CK323" i="27"/>
  <c r="CJ323" i="27"/>
  <c r="CI323" i="27"/>
  <c r="CH323" i="27"/>
  <c r="CG323" i="27"/>
  <c r="CF323" i="27"/>
  <c r="CE323" i="27"/>
  <c r="CD323" i="27"/>
  <c r="CC323" i="27"/>
  <c r="CB323" i="27"/>
  <c r="CA323" i="27"/>
  <c r="BZ323" i="27"/>
  <c r="BY323" i="27"/>
  <c r="BX323" i="27"/>
  <c r="BW323" i="27"/>
  <c r="BV323" i="27"/>
  <c r="BU323" i="27"/>
  <c r="BT323" i="27"/>
  <c r="BS323" i="27"/>
  <c r="BR323" i="27"/>
  <c r="BQ323" i="27"/>
  <c r="BP323" i="27"/>
  <c r="BO323" i="27"/>
  <c r="BN323" i="27"/>
  <c r="BM323" i="27"/>
  <c r="BL323" i="27"/>
  <c r="BK323" i="27"/>
  <c r="BJ323" i="27"/>
  <c r="BI323" i="27"/>
  <c r="BH323" i="27"/>
  <c r="BG323" i="27"/>
  <c r="BF323" i="27"/>
  <c r="BE323" i="27"/>
  <c r="BD323" i="27"/>
  <c r="BC323" i="27"/>
  <c r="BB323" i="27"/>
  <c r="BA323" i="27"/>
  <c r="AZ323" i="27"/>
  <c r="AY323" i="27"/>
  <c r="AX323" i="27"/>
  <c r="AW323" i="27"/>
  <c r="AV323" i="27"/>
  <c r="AU323" i="27"/>
  <c r="AT323" i="27"/>
  <c r="AS323" i="27"/>
  <c r="AR323" i="27"/>
  <c r="AQ323" i="27"/>
  <c r="AP323" i="27"/>
  <c r="AO323" i="27"/>
  <c r="AN323" i="27"/>
  <c r="AM323" i="27"/>
  <c r="AL323" i="27"/>
  <c r="AK323" i="27"/>
  <c r="AJ323" i="27"/>
  <c r="AI323" i="27"/>
  <c r="AH323" i="27"/>
  <c r="AG323" i="27"/>
  <c r="AF323" i="27"/>
  <c r="AE323" i="27"/>
  <c r="AD323" i="27"/>
  <c r="AC323" i="27"/>
  <c r="AB323" i="27"/>
  <c r="AA323" i="27"/>
  <c r="Z323" i="27"/>
  <c r="Y323" i="27"/>
  <c r="X323" i="27"/>
  <c r="W323" i="27"/>
  <c r="V323" i="27"/>
  <c r="U323" i="27"/>
  <c r="T323" i="27"/>
  <c r="S323" i="27"/>
  <c r="R323" i="27"/>
  <c r="Q323" i="27"/>
  <c r="P323" i="27"/>
  <c r="O323" i="27"/>
  <c r="N323" i="27"/>
  <c r="M323" i="27"/>
  <c r="L323" i="27"/>
  <c r="K323" i="27"/>
  <c r="J323" i="27"/>
  <c r="I323" i="27"/>
  <c r="H323" i="27"/>
  <c r="G323" i="27"/>
  <c r="F323" i="27"/>
  <c r="E323" i="27"/>
  <c r="D323" i="27"/>
  <c r="C323" i="27" s="1"/>
  <c r="B323" i="27"/>
  <c r="A323" i="27"/>
  <c r="EE322" i="27"/>
  <c r="ED322" i="27"/>
  <c r="EC322" i="27"/>
  <c r="EB322" i="27"/>
  <c r="EA322" i="27"/>
  <c r="DZ322" i="27"/>
  <c r="DY322" i="27"/>
  <c r="DX322" i="27"/>
  <c r="DW322" i="27"/>
  <c r="DV322" i="27"/>
  <c r="DU322" i="27"/>
  <c r="DT322" i="27"/>
  <c r="DS322" i="27"/>
  <c r="DR322" i="27"/>
  <c r="DQ322" i="27"/>
  <c r="DP322" i="27"/>
  <c r="DO322" i="27"/>
  <c r="DN322" i="27"/>
  <c r="DM322" i="27"/>
  <c r="DL322" i="27"/>
  <c r="DK322" i="27"/>
  <c r="DJ322" i="27"/>
  <c r="DI322" i="27"/>
  <c r="DH322" i="27"/>
  <c r="DG322" i="27"/>
  <c r="DF322" i="27"/>
  <c r="DE322" i="27"/>
  <c r="DD322" i="27"/>
  <c r="DC322" i="27"/>
  <c r="DB322" i="27"/>
  <c r="DA322" i="27"/>
  <c r="CZ322" i="27"/>
  <c r="CY322" i="27"/>
  <c r="CX322" i="27"/>
  <c r="CW322" i="27"/>
  <c r="CV322" i="27"/>
  <c r="CU322" i="27"/>
  <c r="CT322" i="27"/>
  <c r="CS322" i="27"/>
  <c r="CR322" i="27"/>
  <c r="CQ322" i="27"/>
  <c r="CP322" i="27"/>
  <c r="CO322" i="27"/>
  <c r="CN322" i="27"/>
  <c r="CM322" i="27"/>
  <c r="CL322" i="27"/>
  <c r="CK322" i="27"/>
  <c r="CJ322" i="27"/>
  <c r="CI322" i="27"/>
  <c r="CH322" i="27"/>
  <c r="CG322" i="27"/>
  <c r="CF322" i="27"/>
  <c r="CE322" i="27"/>
  <c r="CD322" i="27"/>
  <c r="CC322" i="27"/>
  <c r="CB322" i="27"/>
  <c r="CA322" i="27"/>
  <c r="BZ322" i="27"/>
  <c r="BY322" i="27"/>
  <c r="BX322" i="27"/>
  <c r="BW322" i="27"/>
  <c r="BV322" i="27"/>
  <c r="BU322" i="27"/>
  <c r="BT322" i="27"/>
  <c r="BS322" i="27"/>
  <c r="BR322" i="27"/>
  <c r="BQ322" i="27"/>
  <c r="BP322" i="27"/>
  <c r="BO322" i="27"/>
  <c r="BN322" i="27"/>
  <c r="BM322" i="27"/>
  <c r="BL322" i="27"/>
  <c r="BK322" i="27"/>
  <c r="BJ322" i="27"/>
  <c r="BI322" i="27"/>
  <c r="BH322" i="27"/>
  <c r="BG322" i="27"/>
  <c r="BF322" i="27"/>
  <c r="BE322" i="27"/>
  <c r="BD322" i="27"/>
  <c r="BC322" i="27"/>
  <c r="BB322" i="27"/>
  <c r="BA322" i="27"/>
  <c r="BA332" i="27" s="1"/>
  <c r="AZ322" i="27"/>
  <c r="AZ332" i="27" s="1"/>
  <c r="AY322" i="27"/>
  <c r="AY332" i="27" s="1"/>
  <c r="AX322" i="27"/>
  <c r="AX332" i="27" s="1"/>
  <c r="AW322" i="27"/>
  <c r="AW332" i="27" s="1"/>
  <c r="AV322" i="27"/>
  <c r="AV332" i="27" s="1"/>
  <c r="AU322" i="27"/>
  <c r="AU332" i="27" s="1"/>
  <c r="AT322" i="27"/>
  <c r="AT332" i="27" s="1"/>
  <c r="AS322" i="27"/>
  <c r="AS332" i="27" s="1"/>
  <c r="AR322" i="27"/>
  <c r="AR332" i="27" s="1"/>
  <c r="AQ322" i="27"/>
  <c r="AQ332" i="27" s="1"/>
  <c r="AP322" i="27"/>
  <c r="AP332" i="27" s="1"/>
  <c r="AO322" i="27"/>
  <c r="AO332" i="27" s="1"/>
  <c r="AN322" i="27"/>
  <c r="AN332" i="27" s="1"/>
  <c r="AM322" i="27"/>
  <c r="AM332" i="27" s="1"/>
  <c r="AL322" i="27"/>
  <c r="AL332" i="27" s="1"/>
  <c r="AK322" i="27"/>
  <c r="AK332" i="27" s="1"/>
  <c r="AJ322" i="27"/>
  <c r="AJ332" i="27" s="1"/>
  <c r="AI322" i="27"/>
  <c r="AI332" i="27" s="1"/>
  <c r="AH322" i="27"/>
  <c r="AH332" i="27" s="1"/>
  <c r="AG322" i="27"/>
  <c r="AG332" i="27" s="1"/>
  <c r="AF322" i="27"/>
  <c r="AF332" i="27" s="1"/>
  <c r="AE322" i="27"/>
  <c r="AE332" i="27" s="1"/>
  <c r="AD322" i="27"/>
  <c r="AD332" i="27" s="1"/>
  <c r="AC322" i="27"/>
  <c r="AC332" i="27" s="1"/>
  <c r="AB322" i="27"/>
  <c r="AB332" i="27" s="1"/>
  <c r="AA322" i="27"/>
  <c r="AA332" i="27" s="1"/>
  <c r="Z322" i="27"/>
  <c r="Z332" i="27" s="1"/>
  <c r="Y322" i="27"/>
  <c r="Y332" i="27" s="1"/>
  <c r="X322" i="27"/>
  <c r="X332" i="27" s="1"/>
  <c r="W322" i="27"/>
  <c r="W332" i="27" s="1"/>
  <c r="V322" i="27"/>
  <c r="V332" i="27" s="1"/>
  <c r="U322" i="27"/>
  <c r="U332" i="27" s="1"/>
  <c r="T322" i="27"/>
  <c r="T332" i="27" s="1"/>
  <c r="S322" i="27"/>
  <c r="S332" i="27" s="1"/>
  <c r="R322" i="27"/>
  <c r="R332" i="27" s="1"/>
  <c r="Q322" i="27"/>
  <c r="Q332" i="27" s="1"/>
  <c r="P322" i="27"/>
  <c r="P332" i="27" s="1"/>
  <c r="O322" i="27"/>
  <c r="O332" i="27" s="1"/>
  <c r="N322" i="27"/>
  <c r="N332" i="27" s="1"/>
  <c r="M322" i="27"/>
  <c r="M332" i="27" s="1"/>
  <c r="L322" i="27"/>
  <c r="L332" i="27" s="1"/>
  <c r="K322" i="27"/>
  <c r="K332" i="27" s="1"/>
  <c r="J322" i="27"/>
  <c r="J332" i="27" s="1"/>
  <c r="I322" i="27"/>
  <c r="I332" i="27" s="1"/>
  <c r="H322" i="27"/>
  <c r="H332" i="27" s="1"/>
  <c r="G322" i="27"/>
  <c r="G332" i="27" s="1"/>
  <c r="F322" i="27"/>
  <c r="F332" i="27" s="1"/>
  <c r="E322" i="27"/>
  <c r="E332" i="27" s="1"/>
  <c r="D322" i="27"/>
  <c r="D332" i="27" s="1"/>
  <c r="C332" i="27" s="1"/>
  <c r="C322" i="27"/>
  <c r="A322" i="27"/>
  <c r="EE321" i="27"/>
  <c r="EE333" i="27" s="1"/>
  <c r="ED321" i="27"/>
  <c r="ED333" i="27" s="1"/>
  <c r="EC321" i="27"/>
  <c r="EC333" i="27" s="1"/>
  <c r="EB321" i="27"/>
  <c r="EB333" i="27" s="1"/>
  <c r="EA321" i="27"/>
  <c r="EA333" i="27" s="1"/>
  <c r="DZ321" i="27"/>
  <c r="DZ333" i="27" s="1"/>
  <c r="DY321" i="27"/>
  <c r="DY333" i="27" s="1"/>
  <c r="DX321" i="27"/>
  <c r="DX333" i="27" s="1"/>
  <c r="DW321" i="27"/>
  <c r="DW333" i="27" s="1"/>
  <c r="DV321" i="27"/>
  <c r="DV333" i="27" s="1"/>
  <c r="DU321" i="27"/>
  <c r="DU333" i="27" s="1"/>
  <c r="DT321" i="27"/>
  <c r="DT333" i="27" s="1"/>
  <c r="DS321" i="27"/>
  <c r="DS333" i="27" s="1"/>
  <c r="DR321" i="27"/>
  <c r="DR333" i="27" s="1"/>
  <c r="DQ321" i="27"/>
  <c r="DQ333" i="27" s="1"/>
  <c r="DP321" i="27"/>
  <c r="DP333" i="27" s="1"/>
  <c r="DO321" i="27"/>
  <c r="DO333" i="27" s="1"/>
  <c r="DN321" i="27"/>
  <c r="DN333" i="27" s="1"/>
  <c r="DM321" i="27"/>
  <c r="DM333" i="27" s="1"/>
  <c r="DL321" i="27"/>
  <c r="DL333" i="27" s="1"/>
  <c r="DK321" i="27"/>
  <c r="DK333" i="27" s="1"/>
  <c r="DJ321" i="27"/>
  <c r="DJ333" i="27" s="1"/>
  <c r="DI321" i="27"/>
  <c r="DI333" i="27" s="1"/>
  <c r="DH321" i="27"/>
  <c r="DH333" i="27" s="1"/>
  <c r="DG321" i="27"/>
  <c r="DG333" i="27" s="1"/>
  <c r="DF321" i="27"/>
  <c r="DF333" i="27" s="1"/>
  <c r="DE321" i="27"/>
  <c r="DE333" i="27" s="1"/>
  <c r="DD321" i="27"/>
  <c r="DD333" i="27" s="1"/>
  <c r="DC321" i="27"/>
  <c r="DC333" i="27" s="1"/>
  <c r="DB321" i="27"/>
  <c r="DB333" i="27" s="1"/>
  <c r="DA321" i="27"/>
  <c r="DA333" i="27" s="1"/>
  <c r="CZ321" i="27"/>
  <c r="CZ333" i="27" s="1"/>
  <c r="CY321" i="27"/>
  <c r="CY333" i="27" s="1"/>
  <c r="CX321" i="27"/>
  <c r="CX333" i="27" s="1"/>
  <c r="CW321" i="27"/>
  <c r="CW333" i="27" s="1"/>
  <c r="CV321" i="27"/>
  <c r="CV333" i="27" s="1"/>
  <c r="CU321" i="27"/>
  <c r="CU333" i="27" s="1"/>
  <c r="CT321" i="27"/>
  <c r="CT333" i="27" s="1"/>
  <c r="CS321" i="27"/>
  <c r="CS333" i="27" s="1"/>
  <c r="CR321" i="27"/>
  <c r="CR333" i="27" s="1"/>
  <c r="CQ321" i="27"/>
  <c r="CQ333" i="27" s="1"/>
  <c r="CP321" i="27"/>
  <c r="CP333" i="27" s="1"/>
  <c r="CO321" i="27"/>
  <c r="CO333" i="27" s="1"/>
  <c r="CN321" i="27"/>
  <c r="CN333" i="27" s="1"/>
  <c r="CM321" i="27"/>
  <c r="CM333" i="27" s="1"/>
  <c r="CL321" i="27"/>
  <c r="CL333" i="27" s="1"/>
  <c r="CK321" i="27"/>
  <c r="CK333" i="27" s="1"/>
  <c r="CJ321" i="27"/>
  <c r="CJ333" i="27" s="1"/>
  <c r="CI321" i="27"/>
  <c r="CI333" i="27" s="1"/>
  <c r="CH321" i="27"/>
  <c r="CH333" i="27" s="1"/>
  <c r="CG321" i="27"/>
  <c r="CG333" i="27" s="1"/>
  <c r="CF321" i="27"/>
  <c r="CF333" i="27" s="1"/>
  <c r="CE321" i="27"/>
  <c r="CE333" i="27" s="1"/>
  <c r="CD321" i="27"/>
  <c r="CD333" i="27" s="1"/>
  <c r="CC321" i="27"/>
  <c r="CC333" i="27" s="1"/>
  <c r="CB321" i="27"/>
  <c r="CB333" i="27" s="1"/>
  <c r="CA321" i="27"/>
  <c r="CA333" i="27" s="1"/>
  <c r="BZ321" i="27"/>
  <c r="BZ333" i="27" s="1"/>
  <c r="BY321" i="27"/>
  <c r="BY333" i="27" s="1"/>
  <c r="BX321" i="27"/>
  <c r="BX333" i="27" s="1"/>
  <c r="BW321" i="27"/>
  <c r="BW333" i="27" s="1"/>
  <c r="BV321" i="27"/>
  <c r="BV333" i="27" s="1"/>
  <c r="BU321" i="27"/>
  <c r="BU333" i="27" s="1"/>
  <c r="BT321" i="27"/>
  <c r="BT333" i="27" s="1"/>
  <c r="BS321" i="27"/>
  <c r="BS333" i="27" s="1"/>
  <c r="BR321" i="27"/>
  <c r="BR333" i="27" s="1"/>
  <c r="BQ321" i="27"/>
  <c r="BQ333" i="27" s="1"/>
  <c r="BP321" i="27"/>
  <c r="BP333" i="27" s="1"/>
  <c r="BO321" i="27"/>
  <c r="BO333" i="27" s="1"/>
  <c r="BN321" i="27"/>
  <c r="BN333" i="27" s="1"/>
  <c r="BM321" i="27"/>
  <c r="BM333" i="27" s="1"/>
  <c r="BL321" i="27"/>
  <c r="BL333" i="27" s="1"/>
  <c r="BK321" i="27"/>
  <c r="BK333" i="27" s="1"/>
  <c r="BJ321" i="27"/>
  <c r="BJ333" i="27" s="1"/>
  <c r="BI321" i="27"/>
  <c r="BI333" i="27" s="1"/>
  <c r="BH321" i="27"/>
  <c r="BH333" i="27" s="1"/>
  <c r="BG321" i="27"/>
  <c r="BG333" i="27" s="1"/>
  <c r="BF321" i="27"/>
  <c r="BF333" i="27" s="1"/>
  <c r="BE321" i="27"/>
  <c r="BE333" i="27" s="1"/>
  <c r="BD321" i="27"/>
  <c r="BD333" i="27" s="1"/>
  <c r="BC321" i="27"/>
  <c r="BC333" i="27" s="1"/>
  <c r="BB321" i="27"/>
  <c r="BB333" i="27" s="1"/>
  <c r="BA321" i="27"/>
  <c r="BA333" i="27" s="1"/>
  <c r="AZ321" i="27"/>
  <c r="AZ333" i="27" s="1"/>
  <c r="AY321" i="27"/>
  <c r="AY333" i="27" s="1"/>
  <c r="AX321" i="27"/>
  <c r="AX333" i="27" s="1"/>
  <c r="AW321" i="27"/>
  <c r="AW333" i="27" s="1"/>
  <c r="AV321" i="27"/>
  <c r="AV333" i="27" s="1"/>
  <c r="AU321" i="27"/>
  <c r="AU333" i="27" s="1"/>
  <c r="AT321" i="27"/>
  <c r="AT333" i="27" s="1"/>
  <c r="AS321" i="27"/>
  <c r="AS333" i="27" s="1"/>
  <c r="AR321" i="27"/>
  <c r="AR333" i="27" s="1"/>
  <c r="AQ321" i="27"/>
  <c r="AQ333" i="27" s="1"/>
  <c r="AP321" i="27"/>
  <c r="AP333" i="27" s="1"/>
  <c r="AO321" i="27"/>
  <c r="AO333" i="27" s="1"/>
  <c r="AN321" i="27"/>
  <c r="AN333" i="27" s="1"/>
  <c r="AM321" i="27"/>
  <c r="AM333" i="27" s="1"/>
  <c r="AL321" i="27"/>
  <c r="AL333" i="27" s="1"/>
  <c r="AK321" i="27"/>
  <c r="AK333" i="27" s="1"/>
  <c r="AJ321" i="27"/>
  <c r="AJ333" i="27" s="1"/>
  <c r="AI321" i="27"/>
  <c r="AI333" i="27" s="1"/>
  <c r="AH321" i="27"/>
  <c r="AH333" i="27" s="1"/>
  <c r="AG321" i="27"/>
  <c r="AG333" i="27" s="1"/>
  <c r="AF321" i="27"/>
  <c r="AF333" i="27" s="1"/>
  <c r="AE321" i="27"/>
  <c r="AE333" i="27" s="1"/>
  <c r="AD321" i="27"/>
  <c r="AD333" i="27" s="1"/>
  <c r="AC321" i="27"/>
  <c r="AC333" i="27" s="1"/>
  <c r="AB321" i="27"/>
  <c r="AB333" i="27" s="1"/>
  <c r="AA321" i="27"/>
  <c r="AA333" i="27" s="1"/>
  <c r="Z321" i="27"/>
  <c r="Z333" i="27" s="1"/>
  <c r="Y321" i="27"/>
  <c r="Y333" i="27" s="1"/>
  <c r="X321" i="27"/>
  <c r="X333" i="27" s="1"/>
  <c r="W321" i="27"/>
  <c r="W333" i="27" s="1"/>
  <c r="V321" i="27"/>
  <c r="V333" i="27" s="1"/>
  <c r="U321" i="27"/>
  <c r="U333" i="27" s="1"/>
  <c r="T321" i="27"/>
  <c r="T333" i="27" s="1"/>
  <c r="S321" i="27"/>
  <c r="S333" i="27" s="1"/>
  <c r="R321" i="27"/>
  <c r="R333" i="27" s="1"/>
  <c r="Q321" i="27"/>
  <c r="Q333" i="27" s="1"/>
  <c r="P321" i="27"/>
  <c r="P333" i="27" s="1"/>
  <c r="O321" i="27"/>
  <c r="O333" i="27" s="1"/>
  <c r="N321" i="27"/>
  <c r="N333" i="27" s="1"/>
  <c r="M321" i="27"/>
  <c r="M333" i="27" s="1"/>
  <c r="L321" i="27"/>
  <c r="L333" i="27" s="1"/>
  <c r="K321" i="27"/>
  <c r="K333" i="27" s="1"/>
  <c r="J321" i="27"/>
  <c r="J333" i="27" s="1"/>
  <c r="I321" i="27"/>
  <c r="I333" i="27" s="1"/>
  <c r="H321" i="27"/>
  <c r="H333" i="27" s="1"/>
  <c r="G321" i="27"/>
  <c r="G333" i="27" s="1"/>
  <c r="F321" i="27"/>
  <c r="F333" i="27" s="1"/>
  <c r="E321" i="27"/>
  <c r="E333" i="27" s="1"/>
  <c r="D321" i="27"/>
  <c r="D333" i="27" s="1"/>
  <c r="C333" i="27" s="1"/>
  <c r="A321" i="27"/>
  <c r="C320" i="27"/>
  <c r="B320" i="27"/>
  <c r="B448" i="27" s="1"/>
  <c r="B576" i="27" s="1"/>
  <c r="B704" i="27" s="1"/>
  <c r="B832" i="27" s="1"/>
  <c r="A320" i="27"/>
  <c r="C319" i="27"/>
  <c r="B319" i="27"/>
  <c r="B447" i="27" s="1"/>
  <c r="B575" i="27" s="1"/>
  <c r="B703" i="27" s="1"/>
  <c r="B831" i="27" s="1"/>
  <c r="A319" i="27"/>
  <c r="C318" i="27"/>
  <c r="B318" i="27"/>
  <c r="B446" i="27" s="1"/>
  <c r="A318" i="27"/>
  <c r="C317" i="27"/>
  <c r="B317" i="27"/>
  <c r="B445" i="27" s="1"/>
  <c r="A317" i="27"/>
  <c r="C316" i="27"/>
  <c r="B316" i="27"/>
  <c r="B444" i="27" s="1"/>
  <c r="A316" i="27"/>
  <c r="C315" i="27"/>
  <c r="B315" i="27"/>
  <c r="B443" i="27" s="1"/>
  <c r="A315" i="27"/>
  <c r="C314" i="27"/>
  <c r="B314" i="27"/>
  <c r="B442" i="27" s="1"/>
  <c r="A314" i="27"/>
  <c r="C313" i="27"/>
  <c r="B313" i="27"/>
  <c r="B441" i="27" s="1"/>
  <c r="A313" i="27"/>
  <c r="C312" i="27"/>
  <c r="B312" i="27"/>
  <c r="B440" i="27" s="1"/>
  <c r="A312" i="27"/>
  <c r="C311" i="27"/>
  <c r="B311" i="27"/>
  <c r="B439" i="27" s="1"/>
  <c r="A311" i="27"/>
  <c r="C310" i="27"/>
  <c r="B310" i="27"/>
  <c r="B438" i="27" s="1"/>
  <c r="A310" i="27"/>
  <c r="C309" i="27"/>
  <c r="B309" i="27"/>
  <c r="B437" i="27" s="1"/>
  <c r="A309" i="27"/>
  <c r="A308" i="27"/>
  <c r="A307" i="27"/>
  <c r="A306" i="27"/>
  <c r="A305" i="27"/>
  <c r="A304" i="27"/>
  <c r="A303" i="27"/>
  <c r="A302" i="27"/>
  <c r="EE301" i="27"/>
  <c r="ED301" i="27"/>
  <c r="EC301" i="27"/>
  <c r="EB301" i="27"/>
  <c r="EA301" i="27"/>
  <c r="DZ301" i="27"/>
  <c r="DY301" i="27"/>
  <c r="DX301" i="27"/>
  <c r="DW301" i="27"/>
  <c r="DV301" i="27"/>
  <c r="DU301" i="27"/>
  <c r="DT301" i="27"/>
  <c r="DS301" i="27"/>
  <c r="DR301" i="27"/>
  <c r="DQ301" i="27"/>
  <c r="DP301" i="27"/>
  <c r="DO301" i="27"/>
  <c r="DN301" i="27"/>
  <c r="DM301" i="27"/>
  <c r="DL301" i="27"/>
  <c r="DK301" i="27"/>
  <c r="DJ301" i="27"/>
  <c r="DI301" i="27"/>
  <c r="DH301" i="27"/>
  <c r="DG301" i="27"/>
  <c r="DF301" i="27"/>
  <c r="DE301" i="27"/>
  <c r="DD301" i="27"/>
  <c r="DC301" i="27"/>
  <c r="DB301" i="27"/>
  <c r="DA301" i="27"/>
  <c r="CZ301" i="27"/>
  <c r="CY301" i="27"/>
  <c r="CX301" i="27"/>
  <c r="CW301" i="27"/>
  <c r="CV301" i="27"/>
  <c r="CU301" i="27"/>
  <c r="CT301" i="27"/>
  <c r="CS301" i="27"/>
  <c r="CR301" i="27"/>
  <c r="CQ301" i="27"/>
  <c r="CP301" i="27"/>
  <c r="CO301" i="27"/>
  <c r="CN301" i="27"/>
  <c r="CM301" i="27"/>
  <c r="CL301" i="27"/>
  <c r="CK301" i="27"/>
  <c r="CJ301" i="27"/>
  <c r="CI301" i="27"/>
  <c r="CH301" i="27"/>
  <c r="CG301" i="27"/>
  <c r="CF301" i="27"/>
  <c r="CE301" i="27"/>
  <c r="CD301" i="27"/>
  <c r="CC301" i="27"/>
  <c r="CB301" i="27"/>
  <c r="CA301" i="27"/>
  <c r="BZ301" i="27"/>
  <c r="BY301" i="27"/>
  <c r="BX301" i="27"/>
  <c r="BW301" i="27"/>
  <c r="BV301" i="27"/>
  <c r="BU301" i="27"/>
  <c r="BT301" i="27"/>
  <c r="BS301" i="27"/>
  <c r="BR301" i="27"/>
  <c r="BQ301" i="27"/>
  <c r="BP301" i="27"/>
  <c r="BO301" i="27"/>
  <c r="BN301" i="27"/>
  <c r="BM301" i="27"/>
  <c r="BL301" i="27"/>
  <c r="BK301" i="27"/>
  <c r="BJ301" i="27"/>
  <c r="BI301" i="27"/>
  <c r="BH301" i="27"/>
  <c r="BG301" i="27"/>
  <c r="BF301" i="27"/>
  <c r="BE301" i="27"/>
  <c r="BD301" i="27"/>
  <c r="BC301" i="27"/>
  <c r="BB301" i="27"/>
  <c r="A301" i="27"/>
  <c r="EE300" i="27"/>
  <c r="ED300" i="27"/>
  <c r="EC300" i="27"/>
  <c r="EB300" i="27"/>
  <c r="EA300" i="27"/>
  <c r="DZ300" i="27"/>
  <c r="DY300" i="27"/>
  <c r="DX300" i="27"/>
  <c r="DW300" i="27"/>
  <c r="DV300" i="27"/>
  <c r="DU300" i="27"/>
  <c r="DT300" i="27"/>
  <c r="DS300" i="27"/>
  <c r="DR300" i="27"/>
  <c r="DQ300" i="27"/>
  <c r="DP300" i="27"/>
  <c r="DO300" i="27"/>
  <c r="DN300" i="27"/>
  <c r="DM300" i="27"/>
  <c r="DL300" i="27"/>
  <c r="DK300" i="27"/>
  <c r="DJ300" i="27"/>
  <c r="DI300" i="27"/>
  <c r="DH300" i="27"/>
  <c r="DG300" i="27"/>
  <c r="DF300" i="27"/>
  <c r="DE300" i="27"/>
  <c r="DD300" i="27"/>
  <c r="DC300" i="27"/>
  <c r="DB300" i="27"/>
  <c r="DA300" i="27"/>
  <c r="CZ300" i="27"/>
  <c r="CY300" i="27"/>
  <c r="CX300" i="27"/>
  <c r="CW300" i="27"/>
  <c r="CV300" i="27"/>
  <c r="CU300" i="27"/>
  <c r="CT300" i="27"/>
  <c r="CS300" i="27"/>
  <c r="CR300" i="27"/>
  <c r="CQ300" i="27"/>
  <c r="CP300" i="27"/>
  <c r="CO300" i="27"/>
  <c r="CN300" i="27"/>
  <c r="CM300" i="27"/>
  <c r="CL300" i="27"/>
  <c r="CK300" i="27"/>
  <c r="CJ300" i="27"/>
  <c r="CI300" i="27"/>
  <c r="CH300" i="27"/>
  <c r="CG300" i="27"/>
  <c r="CF300" i="27"/>
  <c r="CE300" i="27"/>
  <c r="CD300" i="27"/>
  <c r="CC300" i="27"/>
  <c r="CB300" i="27"/>
  <c r="CA300" i="27"/>
  <c r="BZ300" i="27"/>
  <c r="BY300" i="27"/>
  <c r="BX300" i="27"/>
  <c r="BW300" i="27"/>
  <c r="BV300" i="27"/>
  <c r="BU300" i="27"/>
  <c r="BT300" i="27"/>
  <c r="BS300" i="27"/>
  <c r="BR300" i="27"/>
  <c r="BQ300" i="27"/>
  <c r="BP300" i="27"/>
  <c r="BO300" i="27"/>
  <c r="BN300" i="27"/>
  <c r="BM300" i="27"/>
  <c r="BL300" i="27"/>
  <c r="BK300" i="27"/>
  <c r="BJ300" i="27"/>
  <c r="BI300" i="27"/>
  <c r="BH300" i="27"/>
  <c r="BG300" i="27"/>
  <c r="BF300" i="27"/>
  <c r="BE300" i="27"/>
  <c r="BD300" i="27"/>
  <c r="BC300" i="27"/>
  <c r="BB300" i="27"/>
  <c r="BA300" i="27"/>
  <c r="AZ300" i="27"/>
  <c r="AY300" i="27"/>
  <c r="AX300" i="27"/>
  <c r="AW300" i="27"/>
  <c r="AV300" i="27"/>
  <c r="AU300" i="27"/>
  <c r="AT300" i="27"/>
  <c r="AS300" i="27"/>
  <c r="AR300" i="27"/>
  <c r="AQ300" i="27"/>
  <c r="AP300" i="27"/>
  <c r="AO300" i="27"/>
  <c r="AN300" i="27"/>
  <c r="AM300" i="27"/>
  <c r="AL300" i="27"/>
  <c r="AK300" i="27"/>
  <c r="AJ300" i="27"/>
  <c r="AI300" i="27"/>
  <c r="AH300" i="27"/>
  <c r="AG300" i="27"/>
  <c r="AF300" i="27"/>
  <c r="AE300" i="27"/>
  <c r="AD300" i="27"/>
  <c r="AC300" i="27"/>
  <c r="AB300" i="27"/>
  <c r="AA300" i="27"/>
  <c r="Z300" i="27"/>
  <c r="Y300" i="27"/>
  <c r="X300" i="27"/>
  <c r="W300" i="27"/>
  <c r="V300" i="27"/>
  <c r="U300" i="27"/>
  <c r="T300" i="27"/>
  <c r="S300" i="27"/>
  <c r="R300" i="27"/>
  <c r="Q300" i="27"/>
  <c r="P300" i="27"/>
  <c r="O300" i="27"/>
  <c r="N300" i="27"/>
  <c r="M300" i="27"/>
  <c r="L300" i="27"/>
  <c r="K300" i="27"/>
  <c r="J300" i="27"/>
  <c r="I300" i="27"/>
  <c r="H300" i="27"/>
  <c r="G300" i="27"/>
  <c r="F300" i="27"/>
  <c r="E300" i="27"/>
  <c r="D300" i="27"/>
  <c r="C300" i="27" s="1"/>
  <c r="A300" i="27"/>
  <c r="EE299" i="27"/>
  <c r="ED299" i="27"/>
  <c r="EC299" i="27"/>
  <c r="EB299" i="27"/>
  <c r="EA299" i="27"/>
  <c r="DZ299" i="27"/>
  <c r="DY299" i="27"/>
  <c r="DX299" i="27"/>
  <c r="DW299" i="27"/>
  <c r="DV299" i="27"/>
  <c r="DU299" i="27"/>
  <c r="DT299" i="27"/>
  <c r="DS299" i="27"/>
  <c r="DR299" i="27"/>
  <c r="DQ299" i="27"/>
  <c r="DP299" i="27"/>
  <c r="DO299" i="27"/>
  <c r="DN299" i="27"/>
  <c r="DM299" i="27"/>
  <c r="DL299" i="27"/>
  <c r="DK299" i="27"/>
  <c r="DJ299" i="27"/>
  <c r="DI299" i="27"/>
  <c r="DH299" i="27"/>
  <c r="DG299" i="27"/>
  <c r="DF299" i="27"/>
  <c r="DE299" i="27"/>
  <c r="DD299" i="27"/>
  <c r="DC299" i="27"/>
  <c r="DB299" i="27"/>
  <c r="DA299" i="27"/>
  <c r="CZ299" i="27"/>
  <c r="CY299" i="27"/>
  <c r="CX299" i="27"/>
  <c r="CW299" i="27"/>
  <c r="CV299" i="27"/>
  <c r="CU299" i="27"/>
  <c r="CT299" i="27"/>
  <c r="CS299" i="27"/>
  <c r="CR299" i="27"/>
  <c r="CQ299" i="27"/>
  <c r="CP299" i="27"/>
  <c r="CO299" i="27"/>
  <c r="CN299" i="27"/>
  <c r="CM299" i="27"/>
  <c r="CL299" i="27"/>
  <c r="CK299" i="27"/>
  <c r="CJ299" i="27"/>
  <c r="CI299" i="27"/>
  <c r="CH299" i="27"/>
  <c r="CG299" i="27"/>
  <c r="CF299" i="27"/>
  <c r="CE299" i="27"/>
  <c r="CD299" i="27"/>
  <c r="CC299" i="27"/>
  <c r="CB299" i="27"/>
  <c r="CA299" i="27"/>
  <c r="BZ299" i="27"/>
  <c r="BY299" i="27"/>
  <c r="BX299" i="27"/>
  <c r="BW299" i="27"/>
  <c r="BV299" i="27"/>
  <c r="BU299" i="27"/>
  <c r="BT299" i="27"/>
  <c r="BS299" i="27"/>
  <c r="BR299" i="27"/>
  <c r="BQ299" i="27"/>
  <c r="BP299" i="27"/>
  <c r="BO299" i="27"/>
  <c r="BN299" i="27"/>
  <c r="BM299" i="27"/>
  <c r="BL299" i="27"/>
  <c r="BK299" i="27"/>
  <c r="BJ299" i="27"/>
  <c r="BI299" i="27"/>
  <c r="BH299" i="27"/>
  <c r="BG299" i="27"/>
  <c r="BF299" i="27"/>
  <c r="BE299" i="27"/>
  <c r="BD299" i="27"/>
  <c r="BC299" i="27"/>
  <c r="BB299" i="27"/>
  <c r="BA299" i="27"/>
  <c r="AZ299" i="27"/>
  <c r="AY299" i="27"/>
  <c r="AX299" i="27"/>
  <c r="AW299" i="27"/>
  <c r="AV299" i="27"/>
  <c r="AU299" i="27"/>
  <c r="AT299" i="27"/>
  <c r="AS299" i="27"/>
  <c r="AR299" i="27"/>
  <c r="AQ299" i="27"/>
  <c r="AP299" i="27"/>
  <c r="AO299" i="27"/>
  <c r="AN299" i="27"/>
  <c r="AM299" i="27"/>
  <c r="AL299" i="27"/>
  <c r="AK299" i="27"/>
  <c r="AJ299" i="27"/>
  <c r="AI299" i="27"/>
  <c r="AH299" i="27"/>
  <c r="AG299" i="27"/>
  <c r="AF299" i="27"/>
  <c r="AE299" i="27"/>
  <c r="AD299" i="27"/>
  <c r="AC299" i="27"/>
  <c r="AB299" i="27"/>
  <c r="AA299" i="27"/>
  <c r="Z299" i="27"/>
  <c r="Y299" i="27"/>
  <c r="X299" i="27"/>
  <c r="W299" i="27"/>
  <c r="V299" i="27"/>
  <c r="U299" i="27"/>
  <c r="T299" i="27"/>
  <c r="S299" i="27"/>
  <c r="R299" i="27"/>
  <c r="Q299" i="27"/>
  <c r="P299" i="27"/>
  <c r="O299" i="27"/>
  <c r="N299" i="27"/>
  <c r="M299" i="27"/>
  <c r="L299" i="27"/>
  <c r="K299" i="27"/>
  <c r="J299" i="27"/>
  <c r="I299" i="27"/>
  <c r="H299" i="27"/>
  <c r="G299" i="27"/>
  <c r="F299" i="27"/>
  <c r="E299" i="27"/>
  <c r="D299" i="27"/>
  <c r="C299" i="27"/>
  <c r="A299" i="27"/>
  <c r="EE298" i="27"/>
  <c r="ED298" i="27"/>
  <c r="EC298" i="27"/>
  <c r="EB298" i="27"/>
  <c r="EA298" i="27"/>
  <c r="DZ298" i="27"/>
  <c r="DY298" i="27"/>
  <c r="DX298" i="27"/>
  <c r="DW298" i="27"/>
  <c r="DV298" i="27"/>
  <c r="DU298" i="27"/>
  <c r="DT298" i="27"/>
  <c r="DS298" i="27"/>
  <c r="DR298" i="27"/>
  <c r="DQ298" i="27"/>
  <c r="DP298" i="27"/>
  <c r="DO298" i="27"/>
  <c r="DN298" i="27"/>
  <c r="DM298" i="27"/>
  <c r="DL298" i="27"/>
  <c r="DK298" i="27"/>
  <c r="DJ298" i="27"/>
  <c r="DI298" i="27"/>
  <c r="DH298" i="27"/>
  <c r="DG298" i="27"/>
  <c r="DF298" i="27"/>
  <c r="DE298" i="27"/>
  <c r="DD298" i="27"/>
  <c r="DC298" i="27"/>
  <c r="DB298" i="27"/>
  <c r="DA298" i="27"/>
  <c r="CZ298" i="27"/>
  <c r="CY298" i="27"/>
  <c r="CX298" i="27"/>
  <c r="CW298" i="27"/>
  <c r="CV298" i="27"/>
  <c r="CU298" i="27"/>
  <c r="CT298" i="27"/>
  <c r="CS298" i="27"/>
  <c r="CR298" i="27"/>
  <c r="CQ298" i="27"/>
  <c r="CP298" i="27"/>
  <c r="CO298" i="27"/>
  <c r="CN298" i="27"/>
  <c r="CM298" i="27"/>
  <c r="CL298" i="27"/>
  <c r="CK298" i="27"/>
  <c r="CJ298" i="27"/>
  <c r="CI298" i="27"/>
  <c r="CH298" i="27"/>
  <c r="CG298" i="27"/>
  <c r="CF298" i="27"/>
  <c r="CE298" i="27"/>
  <c r="CD298" i="27"/>
  <c r="CC298" i="27"/>
  <c r="CB298" i="27"/>
  <c r="CA298" i="27"/>
  <c r="BZ298" i="27"/>
  <c r="BY298" i="27"/>
  <c r="BX298" i="27"/>
  <c r="BW298" i="27"/>
  <c r="BV298" i="27"/>
  <c r="BU298" i="27"/>
  <c r="BT298" i="27"/>
  <c r="BS298" i="27"/>
  <c r="BR298" i="27"/>
  <c r="BQ298" i="27"/>
  <c r="BP298" i="27"/>
  <c r="BO298" i="27"/>
  <c r="BN298" i="27"/>
  <c r="BM298" i="27"/>
  <c r="BL298" i="27"/>
  <c r="BK298" i="27"/>
  <c r="BJ298" i="27"/>
  <c r="BI298" i="27"/>
  <c r="BH298" i="27"/>
  <c r="BG298" i="27"/>
  <c r="BF298" i="27"/>
  <c r="BE298" i="27"/>
  <c r="BD298" i="27"/>
  <c r="BC298" i="27"/>
  <c r="BB298" i="27"/>
  <c r="BA298" i="27"/>
  <c r="AZ298" i="27"/>
  <c r="AY298" i="27"/>
  <c r="AX298" i="27"/>
  <c r="AW298" i="27"/>
  <c r="AV298" i="27"/>
  <c r="AU298" i="27"/>
  <c r="AT298" i="27"/>
  <c r="AS298" i="27"/>
  <c r="AR298" i="27"/>
  <c r="AQ298" i="27"/>
  <c r="AP298" i="27"/>
  <c r="AO298" i="27"/>
  <c r="AN298" i="27"/>
  <c r="AM298" i="27"/>
  <c r="AL298" i="27"/>
  <c r="AK298" i="27"/>
  <c r="AJ298" i="27"/>
  <c r="AI298" i="27"/>
  <c r="AH298" i="27"/>
  <c r="AG298" i="27"/>
  <c r="AF298" i="27"/>
  <c r="AE298" i="27"/>
  <c r="AD298" i="27"/>
  <c r="AC298" i="27"/>
  <c r="AB298" i="27"/>
  <c r="AA298" i="27"/>
  <c r="Z298" i="27"/>
  <c r="Y298" i="27"/>
  <c r="X298" i="27"/>
  <c r="W298" i="27"/>
  <c r="V298" i="27"/>
  <c r="U298" i="27"/>
  <c r="T298" i="27"/>
  <c r="S298" i="27"/>
  <c r="R298" i="27"/>
  <c r="Q298" i="27"/>
  <c r="P298" i="27"/>
  <c r="O298" i="27"/>
  <c r="N298" i="27"/>
  <c r="M298" i="27"/>
  <c r="L298" i="27"/>
  <c r="K298" i="27"/>
  <c r="J298" i="27"/>
  <c r="I298" i="27"/>
  <c r="H298" i="27"/>
  <c r="G298" i="27"/>
  <c r="F298" i="27"/>
  <c r="E298" i="27"/>
  <c r="D298" i="27"/>
  <c r="C298" i="27" s="1"/>
  <c r="A298" i="27"/>
  <c r="EE297" i="27"/>
  <c r="ED297" i="27"/>
  <c r="EC297" i="27"/>
  <c r="EB297" i="27"/>
  <c r="EA297" i="27"/>
  <c r="DZ297" i="27"/>
  <c r="DY297" i="27"/>
  <c r="DX297" i="27"/>
  <c r="DW297" i="27"/>
  <c r="DV297" i="27"/>
  <c r="DU297" i="27"/>
  <c r="DT297" i="27"/>
  <c r="DS297" i="27"/>
  <c r="DR297" i="27"/>
  <c r="DQ297" i="27"/>
  <c r="DP297" i="27"/>
  <c r="DO297" i="27"/>
  <c r="DN297" i="27"/>
  <c r="DM297" i="27"/>
  <c r="DL297" i="27"/>
  <c r="DK297" i="27"/>
  <c r="DJ297" i="27"/>
  <c r="DI297" i="27"/>
  <c r="DH297" i="27"/>
  <c r="DG297" i="27"/>
  <c r="DF297" i="27"/>
  <c r="DE297" i="27"/>
  <c r="DD297" i="27"/>
  <c r="DC297" i="27"/>
  <c r="DB297" i="27"/>
  <c r="DA297" i="27"/>
  <c r="CZ297" i="27"/>
  <c r="CY297" i="27"/>
  <c r="CX297" i="27"/>
  <c r="CW297" i="27"/>
  <c r="CV297" i="27"/>
  <c r="CU297" i="27"/>
  <c r="CT297" i="27"/>
  <c r="CS297" i="27"/>
  <c r="CR297" i="27"/>
  <c r="CQ297" i="27"/>
  <c r="CP297" i="27"/>
  <c r="CO297" i="27"/>
  <c r="CN297" i="27"/>
  <c r="CM297" i="27"/>
  <c r="CL297" i="27"/>
  <c r="CK297" i="27"/>
  <c r="CJ297" i="27"/>
  <c r="CI297" i="27"/>
  <c r="CH297" i="27"/>
  <c r="CG297" i="27"/>
  <c r="CF297" i="27"/>
  <c r="CE297" i="27"/>
  <c r="CD297" i="27"/>
  <c r="CC297" i="27"/>
  <c r="CB297" i="27"/>
  <c r="CA297" i="27"/>
  <c r="BZ297" i="27"/>
  <c r="BY297" i="27"/>
  <c r="BX297" i="27"/>
  <c r="BW297" i="27"/>
  <c r="BV297" i="27"/>
  <c r="BU297" i="27"/>
  <c r="BT297" i="27"/>
  <c r="BS297" i="27"/>
  <c r="BR297" i="27"/>
  <c r="BQ297" i="27"/>
  <c r="BP297" i="27"/>
  <c r="BO297" i="27"/>
  <c r="BN297" i="27"/>
  <c r="BM297" i="27"/>
  <c r="BL297" i="27"/>
  <c r="BK297" i="27"/>
  <c r="BJ297" i="27"/>
  <c r="BI297" i="27"/>
  <c r="BH297" i="27"/>
  <c r="BG297" i="27"/>
  <c r="BF297" i="27"/>
  <c r="BE297" i="27"/>
  <c r="BD297" i="27"/>
  <c r="BC297" i="27"/>
  <c r="BB297" i="27"/>
  <c r="BA297" i="27"/>
  <c r="AZ297" i="27"/>
  <c r="AY297" i="27"/>
  <c r="AX297" i="27"/>
  <c r="AW297" i="27"/>
  <c r="AV297" i="27"/>
  <c r="AU297" i="27"/>
  <c r="AT297" i="27"/>
  <c r="AS297" i="27"/>
  <c r="AR297" i="27"/>
  <c r="AQ297" i="27"/>
  <c r="AP297" i="27"/>
  <c r="AO297" i="27"/>
  <c r="AN297" i="27"/>
  <c r="AM297" i="27"/>
  <c r="AL297" i="27"/>
  <c r="AK297" i="27"/>
  <c r="AJ297" i="27"/>
  <c r="AI297" i="27"/>
  <c r="AH297" i="27"/>
  <c r="AG297" i="27"/>
  <c r="AF297" i="27"/>
  <c r="AE297" i="27"/>
  <c r="AD297" i="27"/>
  <c r="AC297" i="27"/>
  <c r="AB297" i="27"/>
  <c r="AA297" i="27"/>
  <c r="Z297" i="27"/>
  <c r="Y297" i="27"/>
  <c r="X297" i="27"/>
  <c r="W297" i="27"/>
  <c r="V297" i="27"/>
  <c r="U297" i="27"/>
  <c r="T297" i="27"/>
  <c r="S297" i="27"/>
  <c r="R297" i="27"/>
  <c r="Q297" i="27"/>
  <c r="P297" i="27"/>
  <c r="O297" i="27"/>
  <c r="N297" i="27"/>
  <c r="M297" i="27"/>
  <c r="L297" i="27"/>
  <c r="K297" i="27"/>
  <c r="J297" i="27"/>
  <c r="I297" i="27"/>
  <c r="H297" i="27"/>
  <c r="G297" i="27"/>
  <c r="F297" i="27"/>
  <c r="E297" i="27"/>
  <c r="D297" i="27"/>
  <c r="C297" i="27"/>
  <c r="A297" i="27"/>
  <c r="EE296" i="27"/>
  <c r="ED296" i="27"/>
  <c r="EC296" i="27"/>
  <c r="EB296" i="27"/>
  <c r="EA296" i="27"/>
  <c r="DZ296" i="27"/>
  <c r="DY296" i="27"/>
  <c r="DX296" i="27"/>
  <c r="DW296" i="27"/>
  <c r="DV296" i="27"/>
  <c r="DU296" i="27"/>
  <c r="DT296" i="27"/>
  <c r="DS296" i="27"/>
  <c r="DR296" i="27"/>
  <c r="DQ296" i="27"/>
  <c r="DP296" i="27"/>
  <c r="DO296" i="27"/>
  <c r="DN296" i="27"/>
  <c r="DM296" i="27"/>
  <c r="DL296" i="27"/>
  <c r="DK296" i="27"/>
  <c r="DJ296" i="27"/>
  <c r="DI296" i="27"/>
  <c r="DH296" i="27"/>
  <c r="DG296" i="27"/>
  <c r="DF296" i="27"/>
  <c r="DE296" i="27"/>
  <c r="DD296" i="27"/>
  <c r="DC296" i="27"/>
  <c r="DB296" i="27"/>
  <c r="DA296" i="27"/>
  <c r="CZ296" i="27"/>
  <c r="CY296" i="27"/>
  <c r="CX296" i="27"/>
  <c r="CW296" i="27"/>
  <c r="CV296" i="27"/>
  <c r="CU296" i="27"/>
  <c r="CT296" i="27"/>
  <c r="CS296" i="27"/>
  <c r="CR296" i="27"/>
  <c r="CQ296" i="27"/>
  <c r="CP296" i="27"/>
  <c r="CO296" i="27"/>
  <c r="CN296" i="27"/>
  <c r="CM296" i="27"/>
  <c r="CL296" i="27"/>
  <c r="CK296" i="27"/>
  <c r="CJ296" i="27"/>
  <c r="CI296" i="27"/>
  <c r="CH296" i="27"/>
  <c r="CG296" i="27"/>
  <c r="CF296" i="27"/>
  <c r="CE296" i="27"/>
  <c r="CD296" i="27"/>
  <c r="CC296" i="27"/>
  <c r="CB296" i="27"/>
  <c r="CA296" i="27"/>
  <c r="BZ296" i="27"/>
  <c r="BY296" i="27"/>
  <c r="BX296" i="27"/>
  <c r="BW296" i="27"/>
  <c r="BV296" i="27"/>
  <c r="BU296" i="27"/>
  <c r="BT296" i="27"/>
  <c r="BS296" i="27"/>
  <c r="BR296" i="27"/>
  <c r="BQ296" i="27"/>
  <c r="BP296" i="27"/>
  <c r="BO296" i="27"/>
  <c r="BN296" i="27"/>
  <c r="BM296" i="27"/>
  <c r="BL296" i="27"/>
  <c r="BK296" i="27"/>
  <c r="BJ296" i="27"/>
  <c r="BI296" i="27"/>
  <c r="BH296" i="27"/>
  <c r="BG296" i="27"/>
  <c r="BF296" i="27"/>
  <c r="BE296" i="27"/>
  <c r="BD296" i="27"/>
  <c r="BC296" i="27"/>
  <c r="BB296" i="27"/>
  <c r="BA296" i="27"/>
  <c r="AZ296" i="27"/>
  <c r="AY296" i="27"/>
  <c r="AX296" i="27"/>
  <c r="AW296" i="27"/>
  <c r="AV296" i="27"/>
  <c r="AU296" i="27"/>
  <c r="AT296" i="27"/>
  <c r="AS296" i="27"/>
  <c r="AR296" i="27"/>
  <c r="AQ296" i="27"/>
  <c r="AP296" i="27"/>
  <c r="AO296" i="27"/>
  <c r="AN296" i="27"/>
  <c r="AM296" i="27"/>
  <c r="AL296" i="27"/>
  <c r="AK296" i="27"/>
  <c r="AJ296" i="27"/>
  <c r="AI296" i="27"/>
  <c r="AH296" i="27"/>
  <c r="AG296" i="27"/>
  <c r="AF296" i="27"/>
  <c r="AE296" i="27"/>
  <c r="AD296" i="27"/>
  <c r="AC296" i="27"/>
  <c r="AB296" i="27"/>
  <c r="AA296" i="27"/>
  <c r="Z296" i="27"/>
  <c r="Y296" i="27"/>
  <c r="X296" i="27"/>
  <c r="W296" i="27"/>
  <c r="V296" i="27"/>
  <c r="U296" i="27"/>
  <c r="T296" i="27"/>
  <c r="S296" i="27"/>
  <c r="R296" i="27"/>
  <c r="Q296" i="27"/>
  <c r="P296" i="27"/>
  <c r="O296" i="27"/>
  <c r="N296" i="27"/>
  <c r="M296" i="27"/>
  <c r="L296" i="27"/>
  <c r="K296" i="27"/>
  <c r="J296" i="27"/>
  <c r="I296" i="27"/>
  <c r="H296" i="27"/>
  <c r="G296" i="27"/>
  <c r="F296" i="27"/>
  <c r="E296" i="27"/>
  <c r="D296" i="27"/>
  <c r="C296" i="27" s="1"/>
  <c r="A296" i="27"/>
  <c r="EE295" i="27"/>
  <c r="ED295" i="27"/>
  <c r="EC295" i="27"/>
  <c r="EB295" i="27"/>
  <c r="EA295" i="27"/>
  <c r="DZ295" i="27"/>
  <c r="DY295" i="27"/>
  <c r="DX295" i="27"/>
  <c r="DW295" i="27"/>
  <c r="DV295" i="27"/>
  <c r="DU295" i="27"/>
  <c r="DT295" i="27"/>
  <c r="DS295" i="27"/>
  <c r="DR295" i="27"/>
  <c r="DQ295" i="27"/>
  <c r="DP295" i="27"/>
  <c r="DO295" i="27"/>
  <c r="DN295" i="27"/>
  <c r="DM295" i="27"/>
  <c r="DL295" i="27"/>
  <c r="DK295" i="27"/>
  <c r="DJ295" i="27"/>
  <c r="DI295" i="27"/>
  <c r="DH295" i="27"/>
  <c r="DG295" i="27"/>
  <c r="DF295" i="27"/>
  <c r="DE295" i="27"/>
  <c r="DD295" i="27"/>
  <c r="DC295" i="27"/>
  <c r="DB295" i="27"/>
  <c r="DA295" i="27"/>
  <c r="CZ295" i="27"/>
  <c r="CY295" i="27"/>
  <c r="CX295" i="27"/>
  <c r="CW295" i="27"/>
  <c r="CV295" i="27"/>
  <c r="CU295" i="27"/>
  <c r="CT295" i="27"/>
  <c r="CS295" i="27"/>
  <c r="CR295" i="27"/>
  <c r="CQ295" i="27"/>
  <c r="CP295" i="27"/>
  <c r="CO295" i="27"/>
  <c r="CN295" i="27"/>
  <c r="CM295" i="27"/>
  <c r="CL295" i="27"/>
  <c r="CK295" i="27"/>
  <c r="CJ295" i="27"/>
  <c r="CI295" i="27"/>
  <c r="CH295" i="27"/>
  <c r="CG295" i="27"/>
  <c r="CF295" i="27"/>
  <c r="CE295" i="27"/>
  <c r="CD295" i="27"/>
  <c r="CC295" i="27"/>
  <c r="CB295" i="27"/>
  <c r="CA295" i="27"/>
  <c r="BZ295" i="27"/>
  <c r="BY295" i="27"/>
  <c r="BX295" i="27"/>
  <c r="BW295" i="27"/>
  <c r="BV295" i="27"/>
  <c r="BU295" i="27"/>
  <c r="BT295" i="27"/>
  <c r="BS295" i="27"/>
  <c r="BR295" i="27"/>
  <c r="BQ295" i="27"/>
  <c r="BP295" i="27"/>
  <c r="BO295" i="27"/>
  <c r="BN295" i="27"/>
  <c r="BM295" i="27"/>
  <c r="BL295" i="27"/>
  <c r="BK295" i="27"/>
  <c r="BJ295" i="27"/>
  <c r="BI295" i="27"/>
  <c r="BH295" i="27"/>
  <c r="BG295" i="27"/>
  <c r="BF295" i="27"/>
  <c r="BE295" i="27"/>
  <c r="BD295" i="27"/>
  <c r="BC295" i="27"/>
  <c r="BB295" i="27"/>
  <c r="BA295" i="27"/>
  <c r="AZ295" i="27"/>
  <c r="AY295" i="27"/>
  <c r="AX295" i="27"/>
  <c r="AW295" i="27"/>
  <c r="AV295" i="27"/>
  <c r="AU295" i="27"/>
  <c r="AT295" i="27"/>
  <c r="AS295" i="27"/>
  <c r="AR295" i="27"/>
  <c r="AQ295" i="27"/>
  <c r="AP295" i="27"/>
  <c r="AO295" i="27"/>
  <c r="AN295" i="27"/>
  <c r="AM295" i="27"/>
  <c r="AL295" i="27"/>
  <c r="AK295" i="27"/>
  <c r="AJ295" i="27"/>
  <c r="AI295" i="27"/>
  <c r="AH295" i="27"/>
  <c r="AG295" i="27"/>
  <c r="AF295" i="27"/>
  <c r="AE295" i="27"/>
  <c r="AD295" i="27"/>
  <c r="AC295" i="27"/>
  <c r="AB295" i="27"/>
  <c r="AA295" i="27"/>
  <c r="Z295" i="27"/>
  <c r="Y295" i="27"/>
  <c r="X295" i="27"/>
  <c r="W295" i="27"/>
  <c r="V295" i="27"/>
  <c r="U295" i="27"/>
  <c r="T295" i="27"/>
  <c r="S295" i="27"/>
  <c r="R295" i="27"/>
  <c r="Q295" i="27"/>
  <c r="P295" i="27"/>
  <c r="O295" i="27"/>
  <c r="N295" i="27"/>
  <c r="M295" i="27"/>
  <c r="L295" i="27"/>
  <c r="K295" i="27"/>
  <c r="J295" i="27"/>
  <c r="I295" i="27"/>
  <c r="H295" i="27"/>
  <c r="G295" i="27"/>
  <c r="F295" i="27"/>
  <c r="E295" i="27"/>
  <c r="D295" i="27"/>
  <c r="C295" i="27"/>
  <c r="A295" i="27"/>
  <c r="EE294" i="27"/>
  <c r="ED294" i="27"/>
  <c r="EC294" i="27"/>
  <c r="EB294" i="27"/>
  <c r="EA294" i="27"/>
  <c r="DZ294" i="27"/>
  <c r="DY294" i="27"/>
  <c r="DX294" i="27"/>
  <c r="DW294" i="27"/>
  <c r="DV294" i="27"/>
  <c r="DU294" i="27"/>
  <c r="DT294" i="27"/>
  <c r="DS294" i="27"/>
  <c r="DR294" i="27"/>
  <c r="DQ294" i="27"/>
  <c r="DP294" i="27"/>
  <c r="DO294" i="27"/>
  <c r="DN294" i="27"/>
  <c r="DM294" i="27"/>
  <c r="DL294" i="27"/>
  <c r="DK294" i="27"/>
  <c r="DJ294" i="27"/>
  <c r="DI294" i="27"/>
  <c r="DH294" i="27"/>
  <c r="DG294" i="27"/>
  <c r="DF294" i="27"/>
  <c r="DE294" i="27"/>
  <c r="DD294" i="27"/>
  <c r="DC294" i="27"/>
  <c r="DB294" i="27"/>
  <c r="DA294" i="27"/>
  <c r="CZ294" i="27"/>
  <c r="CY294" i="27"/>
  <c r="CX294" i="27"/>
  <c r="CW294" i="27"/>
  <c r="CV294" i="27"/>
  <c r="CU294" i="27"/>
  <c r="CT294" i="27"/>
  <c r="CS294" i="27"/>
  <c r="CR294" i="27"/>
  <c r="CQ294" i="27"/>
  <c r="CP294" i="27"/>
  <c r="CO294" i="27"/>
  <c r="CN294" i="27"/>
  <c r="CM294" i="27"/>
  <c r="CL294" i="27"/>
  <c r="CK294" i="27"/>
  <c r="CJ294" i="27"/>
  <c r="CI294" i="27"/>
  <c r="CH294" i="27"/>
  <c r="CG294" i="27"/>
  <c r="CF294" i="27"/>
  <c r="CE294" i="27"/>
  <c r="CD294" i="27"/>
  <c r="CC294" i="27"/>
  <c r="CB294" i="27"/>
  <c r="CA294" i="27"/>
  <c r="BZ294" i="27"/>
  <c r="BY294" i="27"/>
  <c r="BX294" i="27"/>
  <c r="BW294" i="27"/>
  <c r="BV294" i="27"/>
  <c r="BU294" i="27"/>
  <c r="BT294" i="27"/>
  <c r="BS294" i="27"/>
  <c r="BR294" i="27"/>
  <c r="BQ294" i="27"/>
  <c r="BP294" i="27"/>
  <c r="BO294" i="27"/>
  <c r="BN294" i="27"/>
  <c r="BM294" i="27"/>
  <c r="BL294" i="27"/>
  <c r="BK294" i="27"/>
  <c r="BJ294" i="27"/>
  <c r="BI294" i="27"/>
  <c r="BH294" i="27"/>
  <c r="BG294" i="27"/>
  <c r="BF294" i="27"/>
  <c r="BE294" i="27"/>
  <c r="BD294" i="27"/>
  <c r="BC294" i="27"/>
  <c r="BB294" i="27"/>
  <c r="BA294" i="27"/>
  <c r="AZ294" i="27"/>
  <c r="AY294" i="27"/>
  <c r="AX294" i="27"/>
  <c r="AW294" i="27"/>
  <c r="AV294" i="27"/>
  <c r="AU294" i="27"/>
  <c r="AT294" i="27"/>
  <c r="AS294" i="27"/>
  <c r="AR294" i="27"/>
  <c r="AQ294" i="27"/>
  <c r="AP294" i="27"/>
  <c r="AO294" i="27"/>
  <c r="AN294" i="27"/>
  <c r="AM294" i="27"/>
  <c r="AL294" i="27"/>
  <c r="AK294" i="27"/>
  <c r="AJ294" i="27"/>
  <c r="AI294" i="27"/>
  <c r="AH294" i="27"/>
  <c r="AG294" i="27"/>
  <c r="AF294" i="27"/>
  <c r="AE294" i="27"/>
  <c r="AD294" i="27"/>
  <c r="AC294" i="27"/>
  <c r="AB294" i="27"/>
  <c r="AA294" i="27"/>
  <c r="Z294" i="27"/>
  <c r="Y294" i="27"/>
  <c r="X294" i="27"/>
  <c r="W294" i="27"/>
  <c r="V294" i="27"/>
  <c r="U294" i="27"/>
  <c r="T294" i="27"/>
  <c r="S294" i="27"/>
  <c r="R294" i="27"/>
  <c r="Q294" i="27"/>
  <c r="P294" i="27"/>
  <c r="O294" i="27"/>
  <c r="N294" i="27"/>
  <c r="M294" i="27"/>
  <c r="L294" i="27"/>
  <c r="K294" i="27"/>
  <c r="J294" i="27"/>
  <c r="I294" i="27"/>
  <c r="H294" i="27"/>
  <c r="G294" i="27"/>
  <c r="F294" i="27"/>
  <c r="E294" i="27"/>
  <c r="D294" i="27"/>
  <c r="C294" i="27" s="1"/>
  <c r="A294" i="27"/>
  <c r="EE293" i="27"/>
  <c r="ED293" i="27"/>
  <c r="EC293" i="27"/>
  <c r="EB293" i="27"/>
  <c r="EA293" i="27"/>
  <c r="DZ293" i="27"/>
  <c r="DY293" i="27"/>
  <c r="DX293" i="27"/>
  <c r="DW293" i="27"/>
  <c r="DV293" i="27"/>
  <c r="DU293" i="27"/>
  <c r="DT293" i="27"/>
  <c r="DS293" i="27"/>
  <c r="DR293" i="27"/>
  <c r="DQ293" i="27"/>
  <c r="DP293" i="27"/>
  <c r="DO293" i="27"/>
  <c r="DN293" i="27"/>
  <c r="DM293" i="27"/>
  <c r="DL293" i="27"/>
  <c r="DK293" i="27"/>
  <c r="DJ293" i="27"/>
  <c r="DI293" i="27"/>
  <c r="DH293" i="27"/>
  <c r="DG293" i="27"/>
  <c r="DF293" i="27"/>
  <c r="DE293" i="27"/>
  <c r="DD293" i="27"/>
  <c r="DC293" i="27"/>
  <c r="DB293" i="27"/>
  <c r="DA293" i="27"/>
  <c r="CZ293" i="27"/>
  <c r="CY293" i="27"/>
  <c r="CX293" i="27"/>
  <c r="CW293" i="27"/>
  <c r="CV293" i="27"/>
  <c r="CU293" i="27"/>
  <c r="CT293" i="27"/>
  <c r="CS293" i="27"/>
  <c r="CR293" i="27"/>
  <c r="CQ293" i="27"/>
  <c r="CP293" i="27"/>
  <c r="CO293" i="27"/>
  <c r="CN293" i="27"/>
  <c r="CM293" i="27"/>
  <c r="CL293" i="27"/>
  <c r="CK293" i="27"/>
  <c r="CJ293" i="27"/>
  <c r="CI293" i="27"/>
  <c r="CH293" i="27"/>
  <c r="CG293" i="27"/>
  <c r="CF293" i="27"/>
  <c r="CE293" i="27"/>
  <c r="CD293" i="27"/>
  <c r="CC293" i="27"/>
  <c r="CB293" i="27"/>
  <c r="CA293" i="27"/>
  <c r="BZ293" i="27"/>
  <c r="BY293" i="27"/>
  <c r="BX293" i="27"/>
  <c r="BW293" i="27"/>
  <c r="BV293" i="27"/>
  <c r="BU293" i="27"/>
  <c r="BT293" i="27"/>
  <c r="BS293" i="27"/>
  <c r="BR293" i="27"/>
  <c r="BQ293" i="27"/>
  <c r="BP293" i="27"/>
  <c r="BO293" i="27"/>
  <c r="BN293" i="27"/>
  <c r="BM293" i="27"/>
  <c r="BL293" i="27"/>
  <c r="BK293" i="27"/>
  <c r="BJ293" i="27"/>
  <c r="BI293" i="27"/>
  <c r="BH293" i="27"/>
  <c r="BG293" i="27"/>
  <c r="BF293" i="27"/>
  <c r="BE293" i="27"/>
  <c r="BD293" i="27"/>
  <c r="BC293" i="27"/>
  <c r="BB293" i="27"/>
  <c r="BA293" i="27"/>
  <c r="AZ293" i="27"/>
  <c r="AY293" i="27"/>
  <c r="AX293" i="27"/>
  <c r="AW293" i="27"/>
  <c r="AV293" i="27"/>
  <c r="AU293" i="27"/>
  <c r="AT293" i="27"/>
  <c r="AS293" i="27"/>
  <c r="AR293" i="27"/>
  <c r="AQ293" i="27"/>
  <c r="AP293" i="27"/>
  <c r="AO293" i="27"/>
  <c r="AN293" i="27"/>
  <c r="AM293" i="27"/>
  <c r="AL293" i="27"/>
  <c r="AK293" i="27"/>
  <c r="AJ293" i="27"/>
  <c r="AI293" i="27"/>
  <c r="AH293" i="27"/>
  <c r="AG293" i="27"/>
  <c r="AF293" i="27"/>
  <c r="AE293" i="27"/>
  <c r="AD293" i="27"/>
  <c r="AC293" i="27"/>
  <c r="AB293" i="27"/>
  <c r="AA293" i="27"/>
  <c r="Z293" i="27"/>
  <c r="Y293" i="27"/>
  <c r="X293" i="27"/>
  <c r="W293" i="27"/>
  <c r="V293" i="27"/>
  <c r="U293" i="27"/>
  <c r="T293" i="27"/>
  <c r="S293" i="27"/>
  <c r="R293" i="27"/>
  <c r="Q293" i="27"/>
  <c r="P293" i="27"/>
  <c r="O293" i="27"/>
  <c r="N293" i="27"/>
  <c r="M293" i="27"/>
  <c r="L293" i="27"/>
  <c r="K293" i="27"/>
  <c r="J293" i="27"/>
  <c r="I293" i="27"/>
  <c r="H293" i="27"/>
  <c r="G293" i="27"/>
  <c r="F293" i="27"/>
  <c r="E293" i="27"/>
  <c r="D293" i="27"/>
  <c r="C293" i="27"/>
  <c r="A293" i="27"/>
  <c r="EE292" i="27"/>
  <c r="ED292" i="27"/>
  <c r="EC292" i="27"/>
  <c r="EB292" i="27"/>
  <c r="EA292" i="27"/>
  <c r="DZ292" i="27"/>
  <c r="DY292" i="27"/>
  <c r="DX292" i="27"/>
  <c r="DW292" i="27"/>
  <c r="DV292" i="27"/>
  <c r="DU292" i="27"/>
  <c r="DT292" i="27"/>
  <c r="DS292" i="27"/>
  <c r="DR292" i="27"/>
  <c r="DQ292" i="27"/>
  <c r="DP292" i="27"/>
  <c r="DO292" i="27"/>
  <c r="DN292" i="27"/>
  <c r="DM292" i="27"/>
  <c r="DL292" i="27"/>
  <c r="DK292" i="27"/>
  <c r="DJ292" i="27"/>
  <c r="DI292" i="27"/>
  <c r="DH292" i="27"/>
  <c r="DG292" i="27"/>
  <c r="DF292" i="27"/>
  <c r="DE292" i="27"/>
  <c r="DD292" i="27"/>
  <c r="DC292" i="27"/>
  <c r="DB292" i="27"/>
  <c r="DA292" i="27"/>
  <c r="CZ292" i="27"/>
  <c r="CY292" i="27"/>
  <c r="CX292" i="27"/>
  <c r="CW292" i="27"/>
  <c r="CV292" i="27"/>
  <c r="CU292" i="27"/>
  <c r="CT292" i="27"/>
  <c r="CS292" i="27"/>
  <c r="CR292" i="27"/>
  <c r="CQ292" i="27"/>
  <c r="CP292" i="27"/>
  <c r="CO292" i="27"/>
  <c r="CN292" i="27"/>
  <c r="CM292" i="27"/>
  <c r="CL292" i="27"/>
  <c r="CK292" i="27"/>
  <c r="CJ292" i="27"/>
  <c r="CI292" i="27"/>
  <c r="CH292" i="27"/>
  <c r="CG292" i="27"/>
  <c r="CF292" i="27"/>
  <c r="CE292" i="27"/>
  <c r="CD292" i="27"/>
  <c r="CC292" i="27"/>
  <c r="CB292" i="27"/>
  <c r="CA292" i="27"/>
  <c r="BZ292" i="27"/>
  <c r="BY292" i="27"/>
  <c r="BX292" i="27"/>
  <c r="BW292" i="27"/>
  <c r="BV292" i="27"/>
  <c r="BU292" i="27"/>
  <c r="BT292" i="27"/>
  <c r="BS292" i="27"/>
  <c r="BR292" i="27"/>
  <c r="BQ292" i="27"/>
  <c r="BP292" i="27"/>
  <c r="BO292" i="27"/>
  <c r="BN292" i="27"/>
  <c r="BM292" i="27"/>
  <c r="BL292" i="27"/>
  <c r="BK292" i="27"/>
  <c r="BJ292" i="27"/>
  <c r="BI292" i="27"/>
  <c r="BH292" i="27"/>
  <c r="BG292" i="27"/>
  <c r="BF292" i="27"/>
  <c r="BE292" i="27"/>
  <c r="BD292" i="27"/>
  <c r="BC292" i="27"/>
  <c r="BB292" i="27"/>
  <c r="BA292" i="27"/>
  <c r="AZ292" i="27"/>
  <c r="AY292" i="27"/>
  <c r="AX292" i="27"/>
  <c r="AW292" i="27"/>
  <c r="AV292" i="27"/>
  <c r="AU292" i="27"/>
  <c r="AT292" i="27"/>
  <c r="AS292" i="27"/>
  <c r="AR292" i="27"/>
  <c r="AQ292" i="27"/>
  <c r="AP292" i="27"/>
  <c r="AO292" i="27"/>
  <c r="AN292" i="27"/>
  <c r="AM292" i="27"/>
  <c r="AL292" i="27"/>
  <c r="AK292" i="27"/>
  <c r="AJ292" i="27"/>
  <c r="AI292" i="27"/>
  <c r="AH292" i="27"/>
  <c r="AG292" i="27"/>
  <c r="AF292" i="27"/>
  <c r="AE292" i="27"/>
  <c r="AD292" i="27"/>
  <c r="AC292" i="27"/>
  <c r="AB292" i="27"/>
  <c r="AA292" i="27"/>
  <c r="Z292" i="27"/>
  <c r="Y292" i="27"/>
  <c r="X292" i="27"/>
  <c r="W292" i="27"/>
  <c r="V292" i="27"/>
  <c r="U292" i="27"/>
  <c r="T292" i="27"/>
  <c r="S292" i="27"/>
  <c r="R292" i="27"/>
  <c r="Q292" i="27"/>
  <c r="P292" i="27"/>
  <c r="O292" i="27"/>
  <c r="N292" i="27"/>
  <c r="M292" i="27"/>
  <c r="L292" i="27"/>
  <c r="K292" i="27"/>
  <c r="J292" i="27"/>
  <c r="I292" i="27"/>
  <c r="H292" i="27"/>
  <c r="G292" i="27"/>
  <c r="F292" i="27"/>
  <c r="E292" i="27"/>
  <c r="D292" i="27"/>
  <c r="C292" i="27" s="1"/>
  <c r="B292" i="27"/>
  <c r="A292" i="27"/>
  <c r="EE291" i="27"/>
  <c r="ED291" i="27"/>
  <c r="EC291" i="27"/>
  <c r="EB291" i="27"/>
  <c r="EA291" i="27"/>
  <c r="DZ291" i="27"/>
  <c r="DY291" i="27"/>
  <c r="DX291" i="27"/>
  <c r="DW291" i="27"/>
  <c r="DV291" i="27"/>
  <c r="DU291" i="27"/>
  <c r="DT291" i="27"/>
  <c r="DS291" i="27"/>
  <c r="DR291" i="27"/>
  <c r="DQ291" i="27"/>
  <c r="DP291" i="27"/>
  <c r="DO291" i="27"/>
  <c r="DN291" i="27"/>
  <c r="DM291" i="27"/>
  <c r="DL291" i="27"/>
  <c r="DK291" i="27"/>
  <c r="DJ291" i="27"/>
  <c r="DI291" i="27"/>
  <c r="DH291" i="27"/>
  <c r="DG291" i="27"/>
  <c r="DF291" i="27"/>
  <c r="DE291" i="27"/>
  <c r="DD291" i="27"/>
  <c r="DC291" i="27"/>
  <c r="DB291" i="27"/>
  <c r="DA291" i="27"/>
  <c r="CZ291" i="27"/>
  <c r="CY291" i="27"/>
  <c r="CX291" i="27"/>
  <c r="CW291" i="27"/>
  <c r="CV291" i="27"/>
  <c r="CU291" i="27"/>
  <c r="CT291" i="27"/>
  <c r="CS291" i="27"/>
  <c r="CR291" i="27"/>
  <c r="CQ291" i="27"/>
  <c r="CP291" i="27"/>
  <c r="CO291" i="27"/>
  <c r="CN291" i="27"/>
  <c r="CM291" i="27"/>
  <c r="CL291" i="27"/>
  <c r="CK291" i="27"/>
  <c r="CJ291" i="27"/>
  <c r="CI291" i="27"/>
  <c r="CH291" i="27"/>
  <c r="CG291" i="27"/>
  <c r="CF291" i="27"/>
  <c r="CE291" i="27"/>
  <c r="CD291" i="27"/>
  <c r="CC291" i="27"/>
  <c r="CB291" i="27"/>
  <c r="CA291" i="27"/>
  <c r="BZ291" i="27"/>
  <c r="BY291" i="27"/>
  <c r="BX291" i="27"/>
  <c r="BW291" i="27"/>
  <c r="BV291" i="27"/>
  <c r="BU291" i="27"/>
  <c r="BT291" i="27"/>
  <c r="BS291" i="27"/>
  <c r="BR291" i="27"/>
  <c r="BQ291" i="27"/>
  <c r="BP291" i="27"/>
  <c r="BO291" i="27"/>
  <c r="BN291" i="27"/>
  <c r="BM291" i="27"/>
  <c r="BL291" i="27"/>
  <c r="BK291" i="27"/>
  <c r="BJ291" i="27"/>
  <c r="BI291" i="27"/>
  <c r="BH291" i="27"/>
  <c r="BG291" i="27"/>
  <c r="BF291" i="27"/>
  <c r="BE291" i="27"/>
  <c r="BD291" i="27"/>
  <c r="BC291" i="27"/>
  <c r="BB291" i="27"/>
  <c r="BA291" i="27"/>
  <c r="BA301" i="27" s="1"/>
  <c r="AZ291" i="27"/>
  <c r="AZ301" i="27" s="1"/>
  <c r="AY291" i="27"/>
  <c r="AY301" i="27" s="1"/>
  <c r="AX291" i="27"/>
  <c r="AX301" i="27" s="1"/>
  <c r="AW291" i="27"/>
  <c r="AW301" i="27" s="1"/>
  <c r="AV291" i="27"/>
  <c r="AV301" i="27" s="1"/>
  <c r="AU291" i="27"/>
  <c r="AU301" i="27" s="1"/>
  <c r="AT291" i="27"/>
  <c r="AT301" i="27" s="1"/>
  <c r="AS291" i="27"/>
  <c r="AS301" i="27" s="1"/>
  <c r="AR291" i="27"/>
  <c r="AR301" i="27" s="1"/>
  <c r="AQ291" i="27"/>
  <c r="AQ301" i="27" s="1"/>
  <c r="AP291" i="27"/>
  <c r="AP301" i="27" s="1"/>
  <c r="AO291" i="27"/>
  <c r="AO301" i="27" s="1"/>
  <c r="AN291" i="27"/>
  <c r="AN301" i="27" s="1"/>
  <c r="AM291" i="27"/>
  <c r="AM301" i="27" s="1"/>
  <c r="AL291" i="27"/>
  <c r="AL301" i="27" s="1"/>
  <c r="AK291" i="27"/>
  <c r="AK301" i="27" s="1"/>
  <c r="AJ291" i="27"/>
  <c r="AJ301" i="27" s="1"/>
  <c r="AI291" i="27"/>
  <c r="AI301" i="27" s="1"/>
  <c r="AH291" i="27"/>
  <c r="AH301" i="27" s="1"/>
  <c r="AG291" i="27"/>
  <c r="AG301" i="27" s="1"/>
  <c r="AF291" i="27"/>
  <c r="AF301" i="27" s="1"/>
  <c r="AE291" i="27"/>
  <c r="AE301" i="27" s="1"/>
  <c r="AD291" i="27"/>
  <c r="AD301" i="27" s="1"/>
  <c r="AC291" i="27"/>
  <c r="AC301" i="27" s="1"/>
  <c r="AB291" i="27"/>
  <c r="AB301" i="27" s="1"/>
  <c r="AA291" i="27"/>
  <c r="AA301" i="27" s="1"/>
  <c r="Z291" i="27"/>
  <c r="Z301" i="27" s="1"/>
  <c r="Y291" i="27"/>
  <c r="Y301" i="27" s="1"/>
  <c r="X291" i="27"/>
  <c r="X301" i="27" s="1"/>
  <c r="W291" i="27"/>
  <c r="W301" i="27" s="1"/>
  <c r="V291" i="27"/>
  <c r="V301" i="27" s="1"/>
  <c r="U291" i="27"/>
  <c r="U301" i="27" s="1"/>
  <c r="T291" i="27"/>
  <c r="T301" i="27" s="1"/>
  <c r="S291" i="27"/>
  <c r="S301" i="27" s="1"/>
  <c r="R291" i="27"/>
  <c r="R301" i="27" s="1"/>
  <c r="Q291" i="27"/>
  <c r="Q301" i="27" s="1"/>
  <c r="P291" i="27"/>
  <c r="P301" i="27" s="1"/>
  <c r="O291" i="27"/>
  <c r="O301" i="27" s="1"/>
  <c r="N291" i="27"/>
  <c r="N301" i="27" s="1"/>
  <c r="M291" i="27"/>
  <c r="M301" i="27" s="1"/>
  <c r="L291" i="27"/>
  <c r="L301" i="27" s="1"/>
  <c r="K291" i="27"/>
  <c r="K301" i="27" s="1"/>
  <c r="J291" i="27"/>
  <c r="J301" i="27" s="1"/>
  <c r="I291" i="27"/>
  <c r="I301" i="27" s="1"/>
  <c r="H291" i="27"/>
  <c r="H301" i="27" s="1"/>
  <c r="G291" i="27"/>
  <c r="G301" i="27" s="1"/>
  <c r="F291" i="27"/>
  <c r="F301" i="27" s="1"/>
  <c r="E291" i="27"/>
  <c r="E301" i="27" s="1"/>
  <c r="D291" i="27"/>
  <c r="D301" i="27" s="1"/>
  <c r="C291" i="27"/>
  <c r="A291" i="27"/>
  <c r="EE290" i="27"/>
  <c r="EE302" i="27" s="1"/>
  <c r="ED290" i="27"/>
  <c r="ED302" i="27" s="1"/>
  <c r="EC290" i="27"/>
  <c r="EC302" i="27" s="1"/>
  <c r="EB290" i="27"/>
  <c r="EB302" i="27" s="1"/>
  <c r="EA290" i="27"/>
  <c r="EA302" i="27" s="1"/>
  <c r="DZ290" i="27"/>
  <c r="DZ302" i="27" s="1"/>
  <c r="DY290" i="27"/>
  <c r="DY302" i="27" s="1"/>
  <c r="DX290" i="27"/>
  <c r="DX302" i="27" s="1"/>
  <c r="DW290" i="27"/>
  <c r="DW302" i="27" s="1"/>
  <c r="DV290" i="27"/>
  <c r="DV302" i="27" s="1"/>
  <c r="DU290" i="27"/>
  <c r="DU302" i="27" s="1"/>
  <c r="DT290" i="27"/>
  <c r="DT302" i="27" s="1"/>
  <c r="DS290" i="27"/>
  <c r="DS302" i="27" s="1"/>
  <c r="DR290" i="27"/>
  <c r="DR302" i="27" s="1"/>
  <c r="DQ290" i="27"/>
  <c r="DQ302" i="27" s="1"/>
  <c r="DP290" i="27"/>
  <c r="DP302" i="27" s="1"/>
  <c r="DO290" i="27"/>
  <c r="DO302" i="27" s="1"/>
  <c r="DN290" i="27"/>
  <c r="DN302" i="27" s="1"/>
  <c r="DM290" i="27"/>
  <c r="DM302" i="27" s="1"/>
  <c r="DL290" i="27"/>
  <c r="DL302" i="27" s="1"/>
  <c r="DK290" i="27"/>
  <c r="DK302" i="27" s="1"/>
  <c r="DJ290" i="27"/>
  <c r="DJ302" i="27" s="1"/>
  <c r="DI290" i="27"/>
  <c r="DI302" i="27" s="1"/>
  <c r="DH290" i="27"/>
  <c r="DH302" i="27" s="1"/>
  <c r="DG290" i="27"/>
  <c r="DG302" i="27" s="1"/>
  <c r="DF290" i="27"/>
  <c r="DF302" i="27" s="1"/>
  <c r="DE290" i="27"/>
  <c r="DE302" i="27" s="1"/>
  <c r="DD290" i="27"/>
  <c r="DD302" i="27" s="1"/>
  <c r="DC290" i="27"/>
  <c r="DC302" i="27" s="1"/>
  <c r="DB290" i="27"/>
  <c r="DB302" i="27" s="1"/>
  <c r="DA290" i="27"/>
  <c r="DA302" i="27" s="1"/>
  <c r="CZ290" i="27"/>
  <c r="CZ302" i="27" s="1"/>
  <c r="CY290" i="27"/>
  <c r="CY302" i="27" s="1"/>
  <c r="CX290" i="27"/>
  <c r="CX302" i="27" s="1"/>
  <c r="CW290" i="27"/>
  <c r="CW302" i="27" s="1"/>
  <c r="CV290" i="27"/>
  <c r="CV302" i="27" s="1"/>
  <c r="CU290" i="27"/>
  <c r="CU302" i="27" s="1"/>
  <c r="CT290" i="27"/>
  <c r="CT302" i="27" s="1"/>
  <c r="CS290" i="27"/>
  <c r="CS302" i="27" s="1"/>
  <c r="CR290" i="27"/>
  <c r="CR302" i="27" s="1"/>
  <c r="CQ290" i="27"/>
  <c r="CQ302" i="27" s="1"/>
  <c r="CP290" i="27"/>
  <c r="CP302" i="27" s="1"/>
  <c r="CO290" i="27"/>
  <c r="CO302" i="27" s="1"/>
  <c r="CN290" i="27"/>
  <c r="CN302" i="27" s="1"/>
  <c r="CM290" i="27"/>
  <c r="CM302" i="27" s="1"/>
  <c r="CL290" i="27"/>
  <c r="CL302" i="27" s="1"/>
  <c r="CK290" i="27"/>
  <c r="CK302" i="27" s="1"/>
  <c r="CJ290" i="27"/>
  <c r="CJ302" i="27" s="1"/>
  <c r="CI290" i="27"/>
  <c r="CI302" i="27" s="1"/>
  <c r="CH290" i="27"/>
  <c r="CH302" i="27" s="1"/>
  <c r="CG290" i="27"/>
  <c r="CG302" i="27" s="1"/>
  <c r="CF290" i="27"/>
  <c r="CF302" i="27" s="1"/>
  <c r="CE290" i="27"/>
  <c r="CE302" i="27" s="1"/>
  <c r="CD290" i="27"/>
  <c r="CD302" i="27" s="1"/>
  <c r="CC290" i="27"/>
  <c r="CC302" i="27" s="1"/>
  <c r="CB290" i="27"/>
  <c r="CB302" i="27" s="1"/>
  <c r="CA290" i="27"/>
  <c r="CA302" i="27" s="1"/>
  <c r="BZ290" i="27"/>
  <c r="BZ302" i="27" s="1"/>
  <c r="BY290" i="27"/>
  <c r="BY302" i="27" s="1"/>
  <c r="BX290" i="27"/>
  <c r="BX302" i="27" s="1"/>
  <c r="BW290" i="27"/>
  <c r="BW302" i="27" s="1"/>
  <c r="BV290" i="27"/>
  <c r="BV302" i="27" s="1"/>
  <c r="BU290" i="27"/>
  <c r="BU302" i="27" s="1"/>
  <c r="BT290" i="27"/>
  <c r="BT302" i="27" s="1"/>
  <c r="BS290" i="27"/>
  <c r="BS302" i="27" s="1"/>
  <c r="BR290" i="27"/>
  <c r="BR302" i="27" s="1"/>
  <c r="BQ290" i="27"/>
  <c r="BQ302" i="27" s="1"/>
  <c r="BP290" i="27"/>
  <c r="BP302" i="27" s="1"/>
  <c r="BO290" i="27"/>
  <c r="BO302" i="27" s="1"/>
  <c r="BN290" i="27"/>
  <c r="BN302" i="27" s="1"/>
  <c r="BM290" i="27"/>
  <c r="BM302" i="27" s="1"/>
  <c r="BL290" i="27"/>
  <c r="BL302" i="27" s="1"/>
  <c r="BK290" i="27"/>
  <c r="BK302" i="27" s="1"/>
  <c r="BJ290" i="27"/>
  <c r="BJ302" i="27" s="1"/>
  <c r="BI290" i="27"/>
  <c r="BI302" i="27" s="1"/>
  <c r="BH290" i="27"/>
  <c r="BH302" i="27" s="1"/>
  <c r="BG290" i="27"/>
  <c r="BG302" i="27" s="1"/>
  <c r="BF290" i="27"/>
  <c r="BF302" i="27" s="1"/>
  <c r="BE290" i="27"/>
  <c r="BE302" i="27" s="1"/>
  <c r="BD290" i="27"/>
  <c r="BD302" i="27" s="1"/>
  <c r="BC290" i="27"/>
  <c r="BC302" i="27" s="1"/>
  <c r="BB290" i="27"/>
  <c r="BB302" i="27" s="1"/>
  <c r="BA290" i="27"/>
  <c r="BA302" i="27" s="1"/>
  <c r="AZ290" i="27"/>
  <c r="AZ302" i="27" s="1"/>
  <c r="AY290" i="27"/>
  <c r="AY302" i="27" s="1"/>
  <c r="AX290" i="27"/>
  <c r="AX302" i="27" s="1"/>
  <c r="AW290" i="27"/>
  <c r="AW302" i="27" s="1"/>
  <c r="AV290" i="27"/>
  <c r="AV302" i="27" s="1"/>
  <c r="AU290" i="27"/>
  <c r="AU302" i="27" s="1"/>
  <c r="AT290" i="27"/>
  <c r="AT302" i="27" s="1"/>
  <c r="AS290" i="27"/>
  <c r="AS302" i="27" s="1"/>
  <c r="AR290" i="27"/>
  <c r="AR302" i="27" s="1"/>
  <c r="AQ290" i="27"/>
  <c r="AQ302" i="27" s="1"/>
  <c r="AP290" i="27"/>
  <c r="AP302" i="27" s="1"/>
  <c r="AO290" i="27"/>
  <c r="AO302" i="27" s="1"/>
  <c r="AN290" i="27"/>
  <c r="AN302" i="27" s="1"/>
  <c r="AM290" i="27"/>
  <c r="AM302" i="27" s="1"/>
  <c r="AL290" i="27"/>
  <c r="AL302" i="27" s="1"/>
  <c r="AK290" i="27"/>
  <c r="AK302" i="27" s="1"/>
  <c r="AJ290" i="27"/>
  <c r="AJ302" i="27" s="1"/>
  <c r="AI290" i="27"/>
  <c r="AI302" i="27" s="1"/>
  <c r="AH290" i="27"/>
  <c r="AH302" i="27" s="1"/>
  <c r="AG290" i="27"/>
  <c r="AG302" i="27" s="1"/>
  <c r="AF290" i="27"/>
  <c r="AF302" i="27" s="1"/>
  <c r="AE290" i="27"/>
  <c r="AE302" i="27" s="1"/>
  <c r="AD290" i="27"/>
  <c r="AD302" i="27" s="1"/>
  <c r="AC290" i="27"/>
  <c r="AC302" i="27" s="1"/>
  <c r="AB290" i="27"/>
  <c r="AB302" i="27" s="1"/>
  <c r="AA290" i="27"/>
  <c r="AA302" i="27" s="1"/>
  <c r="Z290" i="27"/>
  <c r="Z302" i="27" s="1"/>
  <c r="Y290" i="27"/>
  <c r="Y302" i="27" s="1"/>
  <c r="X290" i="27"/>
  <c r="X302" i="27" s="1"/>
  <c r="W290" i="27"/>
  <c r="W302" i="27" s="1"/>
  <c r="V290" i="27"/>
  <c r="V302" i="27" s="1"/>
  <c r="U290" i="27"/>
  <c r="U302" i="27" s="1"/>
  <c r="T290" i="27"/>
  <c r="T302" i="27" s="1"/>
  <c r="S290" i="27"/>
  <c r="S302" i="27" s="1"/>
  <c r="R290" i="27"/>
  <c r="R302" i="27" s="1"/>
  <c r="Q290" i="27"/>
  <c r="Q302" i="27" s="1"/>
  <c r="P290" i="27"/>
  <c r="P302" i="27" s="1"/>
  <c r="O290" i="27"/>
  <c r="O302" i="27" s="1"/>
  <c r="N290" i="27"/>
  <c r="N302" i="27" s="1"/>
  <c r="M290" i="27"/>
  <c r="M302" i="27" s="1"/>
  <c r="L290" i="27"/>
  <c r="L302" i="27" s="1"/>
  <c r="K290" i="27"/>
  <c r="K302" i="27" s="1"/>
  <c r="J290" i="27"/>
  <c r="J302" i="27" s="1"/>
  <c r="I290" i="27"/>
  <c r="I302" i="27" s="1"/>
  <c r="H290" i="27"/>
  <c r="H302" i="27" s="1"/>
  <c r="G290" i="27"/>
  <c r="G302" i="27" s="1"/>
  <c r="F290" i="27"/>
  <c r="F302" i="27" s="1"/>
  <c r="E290" i="27"/>
  <c r="E302" i="27" s="1"/>
  <c r="D290" i="27"/>
  <c r="D302" i="27" s="1"/>
  <c r="A290" i="27"/>
  <c r="C289" i="27"/>
  <c r="B289" i="27"/>
  <c r="B416" i="27" s="1"/>
  <c r="B544" i="27" s="1"/>
  <c r="B672" i="27" s="1"/>
  <c r="B800" i="27" s="1"/>
  <c r="B928" i="27" s="1"/>
  <c r="A289" i="27"/>
  <c r="C288" i="27"/>
  <c r="B288" i="27"/>
  <c r="B415" i="27" s="1"/>
  <c r="B543" i="27" s="1"/>
  <c r="B671" i="27" s="1"/>
  <c r="B799" i="27" s="1"/>
  <c r="B927" i="27" s="1"/>
  <c r="A288" i="27"/>
  <c r="C287" i="27"/>
  <c r="B287" i="27"/>
  <c r="B414" i="27" s="1"/>
  <c r="A287" i="27"/>
  <c r="C286" i="27"/>
  <c r="B286" i="27"/>
  <c r="B413" i="27" s="1"/>
  <c r="A286" i="27"/>
  <c r="C285" i="27"/>
  <c r="B285" i="27"/>
  <c r="B412" i="27" s="1"/>
  <c r="A285" i="27"/>
  <c r="C284" i="27"/>
  <c r="B284" i="27"/>
  <c r="B411" i="27" s="1"/>
  <c r="A284" i="27"/>
  <c r="C283" i="27"/>
  <c r="B283" i="27"/>
  <c r="B410" i="27" s="1"/>
  <c r="A283" i="27"/>
  <c r="C282" i="27"/>
  <c r="B282" i="27"/>
  <c r="B409" i="27" s="1"/>
  <c r="A282" i="27"/>
  <c r="C281" i="27"/>
  <c r="B281" i="27"/>
  <c r="B408" i="27" s="1"/>
  <c r="A281" i="27"/>
  <c r="C280" i="27"/>
  <c r="B280" i="27"/>
  <c r="B407" i="27" s="1"/>
  <c r="A280" i="27"/>
  <c r="C279" i="27"/>
  <c r="B279" i="27"/>
  <c r="B406" i="27" s="1"/>
  <c r="A279" i="27"/>
  <c r="C278" i="27"/>
  <c r="B278" i="27"/>
  <c r="B405" i="27" s="1"/>
  <c r="A278" i="27"/>
  <c r="A277" i="27"/>
  <c r="A276" i="27"/>
  <c r="A275" i="27"/>
  <c r="A274" i="27"/>
  <c r="A273" i="27"/>
  <c r="A272" i="27"/>
  <c r="A271" i="27"/>
  <c r="A270" i="27"/>
  <c r="EE269" i="27"/>
  <c r="ED269" i="27"/>
  <c r="EC269" i="27"/>
  <c r="EB269" i="27"/>
  <c r="EA269" i="27"/>
  <c r="DZ269" i="27"/>
  <c r="DY269" i="27"/>
  <c r="DX269" i="27"/>
  <c r="DW269" i="27"/>
  <c r="DV269" i="27"/>
  <c r="DU269" i="27"/>
  <c r="DT269" i="27"/>
  <c r="DS269" i="27"/>
  <c r="DR269" i="27"/>
  <c r="DQ269" i="27"/>
  <c r="DP269" i="27"/>
  <c r="DO269" i="27"/>
  <c r="DN269" i="27"/>
  <c r="DM269" i="27"/>
  <c r="DL269" i="27"/>
  <c r="DK269" i="27"/>
  <c r="DJ269" i="27"/>
  <c r="DI269" i="27"/>
  <c r="DH269" i="27"/>
  <c r="DG269" i="27"/>
  <c r="DF269" i="27"/>
  <c r="DE269" i="27"/>
  <c r="DD269" i="27"/>
  <c r="DC269" i="27"/>
  <c r="DB269" i="27"/>
  <c r="DA269" i="27"/>
  <c r="CZ269" i="27"/>
  <c r="CY269" i="27"/>
  <c r="CX269" i="27"/>
  <c r="CW269" i="27"/>
  <c r="CV269" i="27"/>
  <c r="CU269" i="27"/>
  <c r="CT269" i="27"/>
  <c r="CS269" i="27"/>
  <c r="CR269" i="27"/>
  <c r="CQ269" i="27"/>
  <c r="CP269" i="27"/>
  <c r="CO269" i="27"/>
  <c r="CN269" i="27"/>
  <c r="CM269" i="27"/>
  <c r="CL269" i="27"/>
  <c r="CK269" i="27"/>
  <c r="CJ269" i="27"/>
  <c r="CI269" i="27"/>
  <c r="CH269" i="27"/>
  <c r="CG269" i="27"/>
  <c r="CF269" i="27"/>
  <c r="CE269" i="27"/>
  <c r="CD269" i="27"/>
  <c r="CC269" i="27"/>
  <c r="CB269" i="27"/>
  <c r="CA269" i="27"/>
  <c r="BZ269" i="27"/>
  <c r="BY269" i="27"/>
  <c r="BX269" i="27"/>
  <c r="BW269" i="27"/>
  <c r="BV269" i="27"/>
  <c r="BU269" i="27"/>
  <c r="BT269" i="27"/>
  <c r="BS269" i="27"/>
  <c r="BR269" i="27"/>
  <c r="BQ269" i="27"/>
  <c r="BP269" i="27"/>
  <c r="BO269" i="27"/>
  <c r="BN269" i="27"/>
  <c r="BM269" i="27"/>
  <c r="BL269" i="27"/>
  <c r="BK269" i="27"/>
  <c r="BJ269" i="27"/>
  <c r="BI269" i="27"/>
  <c r="BH269" i="27"/>
  <c r="BG269" i="27"/>
  <c r="BF269" i="27"/>
  <c r="BE269" i="27"/>
  <c r="BD269" i="27"/>
  <c r="BC269" i="27"/>
  <c r="BB269" i="27"/>
  <c r="A269" i="27"/>
  <c r="EE268" i="27"/>
  <c r="ED268" i="27"/>
  <c r="EC268" i="27"/>
  <c r="EB268" i="27"/>
  <c r="EA268" i="27"/>
  <c r="DZ268" i="27"/>
  <c r="DY268" i="27"/>
  <c r="DX268" i="27"/>
  <c r="DW268" i="27"/>
  <c r="DV268" i="27"/>
  <c r="DU268" i="27"/>
  <c r="DT268" i="27"/>
  <c r="DS268" i="27"/>
  <c r="DR268" i="27"/>
  <c r="DQ268" i="27"/>
  <c r="DP268" i="27"/>
  <c r="DO268" i="27"/>
  <c r="DN268" i="27"/>
  <c r="DM268" i="27"/>
  <c r="DL268" i="27"/>
  <c r="DK268" i="27"/>
  <c r="DJ268" i="27"/>
  <c r="DI268" i="27"/>
  <c r="DH268" i="27"/>
  <c r="DG268" i="27"/>
  <c r="DF268" i="27"/>
  <c r="DE268" i="27"/>
  <c r="DD268" i="27"/>
  <c r="DC268" i="27"/>
  <c r="DB268" i="27"/>
  <c r="DA268" i="27"/>
  <c r="CZ268" i="27"/>
  <c r="CY268" i="27"/>
  <c r="CX268" i="27"/>
  <c r="CW268" i="27"/>
  <c r="CV268" i="27"/>
  <c r="CU268" i="27"/>
  <c r="CT268" i="27"/>
  <c r="CS268" i="27"/>
  <c r="CR268" i="27"/>
  <c r="CQ268" i="27"/>
  <c r="CP268" i="27"/>
  <c r="CO268" i="27"/>
  <c r="CN268" i="27"/>
  <c r="CM268" i="27"/>
  <c r="CL268" i="27"/>
  <c r="CK268" i="27"/>
  <c r="CJ268" i="27"/>
  <c r="CI268" i="27"/>
  <c r="CH268" i="27"/>
  <c r="CG268" i="27"/>
  <c r="CF268" i="27"/>
  <c r="CE268" i="27"/>
  <c r="CD268" i="27"/>
  <c r="CC268" i="27"/>
  <c r="CB268" i="27"/>
  <c r="CA268" i="27"/>
  <c r="BZ268" i="27"/>
  <c r="BY268" i="27"/>
  <c r="BX268" i="27"/>
  <c r="BW268" i="27"/>
  <c r="BV268" i="27"/>
  <c r="BU268" i="27"/>
  <c r="BT268" i="27"/>
  <c r="BS268" i="27"/>
  <c r="BR268" i="27"/>
  <c r="BQ268" i="27"/>
  <c r="BP268" i="27"/>
  <c r="BO268" i="27"/>
  <c r="BN268" i="27"/>
  <c r="BM268" i="27"/>
  <c r="BL268" i="27"/>
  <c r="BK268" i="27"/>
  <c r="BJ268" i="27"/>
  <c r="BI268" i="27"/>
  <c r="BH268" i="27"/>
  <c r="BG268" i="27"/>
  <c r="BF268" i="27"/>
  <c r="BE268" i="27"/>
  <c r="BD268" i="27"/>
  <c r="BC268" i="27"/>
  <c r="BB268" i="27"/>
  <c r="BA268" i="27"/>
  <c r="AZ268" i="27"/>
  <c r="AY268" i="27"/>
  <c r="AX268" i="27"/>
  <c r="AW268" i="27"/>
  <c r="AV268" i="27"/>
  <c r="AU268" i="27"/>
  <c r="AT268" i="27"/>
  <c r="AS268" i="27"/>
  <c r="AR268" i="27"/>
  <c r="AQ268" i="27"/>
  <c r="AP268" i="27"/>
  <c r="AO268" i="27"/>
  <c r="AN268" i="27"/>
  <c r="AM268" i="27"/>
  <c r="AL268" i="27"/>
  <c r="AK268" i="27"/>
  <c r="AJ268" i="27"/>
  <c r="AI268" i="27"/>
  <c r="AH268" i="27"/>
  <c r="AG268" i="27"/>
  <c r="AF268" i="27"/>
  <c r="AE268" i="27"/>
  <c r="AD268" i="27"/>
  <c r="AC268" i="27"/>
  <c r="AB268" i="27"/>
  <c r="AA268" i="27"/>
  <c r="Z268" i="27"/>
  <c r="Y268" i="27"/>
  <c r="X268" i="27"/>
  <c r="W268" i="27"/>
  <c r="V268" i="27"/>
  <c r="U268" i="27"/>
  <c r="T268" i="27"/>
  <c r="S268" i="27"/>
  <c r="R268" i="27"/>
  <c r="Q268" i="27"/>
  <c r="P268" i="27"/>
  <c r="O268" i="27"/>
  <c r="N268" i="27"/>
  <c r="M268" i="27"/>
  <c r="L268" i="27"/>
  <c r="K268" i="27"/>
  <c r="J268" i="27"/>
  <c r="I268" i="27"/>
  <c r="H268" i="27"/>
  <c r="G268" i="27"/>
  <c r="F268" i="27"/>
  <c r="E268" i="27"/>
  <c r="D268" i="27"/>
  <c r="C268" i="27"/>
  <c r="A268" i="27"/>
  <c r="EE267" i="27"/>
  <c r="ED267" i="27"/>
  <c r="EC267" i="27"/>
  <c r="EB267" i="27"/>
  <c r="EA267" i="27"/>
  <c r="DZ267" i="27"/>
  <c r="DY267" i="27"/>
  <c r="DX267" i="27"/>
  <c r="DW267" i="27"/>
  <c r="DV267" i="27"/>
  <c r="DU267" i="27"/>
  <c r="DT267" i="27"/>
  <c r="DS267" i="27"/>
  <c r="DR267" i="27"/>
  <c r="DQ267" i="27"/>
  <c r="DP267" i="27"/>
  <c r="DO267" i="27"/>
  <c r="DN267" i="27"/>
  <c r="DM267" i="27"/>
  <c r="DL267" i="27"/>
  <c r="DK267" i="27"/>
  <c r="DJ267" i="27"/>
  <c r="DI267" i="27"/>
  <c r="DH267" i="27"/>
  <c r="DG267" i="27"/>
  <c r="DF267" i="27"/>
  <c r="DE267" i="27"/>
  <c r="DD267" i="27"/>
  <c r="DC267" i="27"/>
  <c r="DB267" i="27"/>
  <c r="DA267" i="27"/>
  <c r="CZ267" i="27"/>
  <c r="CY267" i="27"/>
  <c r="CX267" i="27"/>
  <c r="CW267" i="27"/>
  <c r="CV267" i="27"/>
  <c r="CU267" i="27"/>
  <c r="CT267" i="27"/>
  <c r="CS267" i="27"/>
  <c r="CR267" i="27"/>
  <c r="CQ267" i="27"/>
  <c r="CP267" i="27"/>
  <c r="CO267" i="27"/>
  <c r="CN267" i="27"/>
  <c r="CM267" i="27"/>
  <c r="CL267" i="27"/>
  <c r="CK267" i="27"/>
  <c r="CJ267" i="27"/>
  <c r="CI267" i="27"/>
  <c r="CH267" i="27"/>
  <c r="CG267" i="27"/>
  <c r="CF267" i="27"/>
  <c r="CE267" i="27"/>
  <c r="CD267" i="27"/>
  <c r="CC267" i="27"/>
  <c r="CB267" i="27"/>
  <c r="CA267" i="27"/>
  <c r="BZ267" i="27"/>
  <c r="BY267" i="27"/>
  <c r="BX267" i="27"/>
  <c r="BW267" i="27"/>
  <c r="BV267" i="27"/>
  <c r="BU267" i="27"/>
  <c r="BT267" i="27"/>
  <c r="BS267" i="27"/>
  <c r="BR267" i="27"/>
  <c r="BQ267" i="27"/>
  <c r="BP267" i="27"/>
  <c r="BO267" i="27"/>
  <c r="BN267" i="27"/>
  <c r="BM267" i="27"/>
  <c r="BL267" i="27"/>
  <c r="BK267" i="27"/>
  <c r="BJ267" i="27"/>
  <c r="BI267" i="27"/>
  <c r="BH267" i="27"/>
  <c r="BG267" i="27"/>
  <c r="BF267" i="27"/>
  <c r="BE267" i="27"/>
  <c r="BD267" i="27"/>
  <c r="BC267" i="27"/>
  <c r="BB267" i="27"/>
  <c r="BA267" i="27"/>
  <c r="AZ267" i="27"/>
  <c r="AY267" i="27"/>
  <c r="AX267" i="27"/>
  <c r="AW267" i="27"/>
  <c r="AV267" i="27"/>
  <c r="AU267" i="27"/>
  <c r="AT267" i="27"/>
  <c r="AS267" i="27"/>
  <c r="AR267" i="27"/>
  <c r="AQ267" i="27"/>
  <c r="AP267" i="27"/>
  <c r="AO267" i="27"/>
  <c r="AN267" i="27"/>
  <c r="AM267" i="27"/>
  <c r="AL267" i="27"/>
  <c r="AK267" i="27"/>
  <c r="AJ267" i="27"/>
  <c r="AI267" i="27"/>
  <c r="AH267" i="27"/>
  <c r="AG267" i="27"/>
  <c r="AF267" i="27"/>
  <c r="AE267" i="27"/>
  <c r="AD267" i="27"/>
  <c r="AC267" i="27"/>
  <c r="AB267" i="27"/>
  <c r="AA267" i="27"/>
  <c r="Z267" i="27"/>
  <c r="Y267" i="27"/>
  <c r="X267" i="27"/>
  <c r="W267" i="27"/>
  <c r="V267" i="27"/>
  <c r="U267" i="27"/>
  <c r="T267" i="27"/>
  <c r="S267" i="27"/>
  <c r="R267" i="27"/>
  <c r="Q267" i="27"/>
  <c r="P267" i="27"/>
  <c r="O267" i="27"/>
  <c r="N267" i="27"/>
  <c r="M267" i="27"/>
  <c r="L267" i="27"/>
  <c r="K267" i="27"/>
  <c r="J267" i="27"/>
  <c r="I267" i="27"/>
  <c r="H267" i="27"/>
  <c r="G267" i="27"/>
  <c r="F267" i="27"/>
  <c r="E267" i="27"/>
  <c r="D267" i="27"/>
  <c r="C267" i="27" s="1"/>
  <c r="A267" i="27"/>
  <c r="EE266" i="27"/>
  <c r="ED266" i="27"/>
  <c r="EC266" i="27"/>
  <c r="EB266" i="27"/>
  <c r="EA266" i="27"/>
  <c r="DZ266" i="27"/>
  <c r="DY266" i="27"/>
  <c r="DX266" i="27"/>
  <c r="DW266" i="27"/>
  <c r="DV266" i="27"/>
  <c r="DU266" i="27"/>
  <c r="DT266" i="27"/>
  <c r="DS266" i="27"/>
  <c r="DR266" i="27"/>
  <c r="DQ266" i="27"/>
  <c r="DP266" i="27"/>
  <c r="DO266" i="27"/>
  <c r="DN266" i="27"/>
  <c r="DM266" i="27"/>
  <c r="DL266" i="27"/>
  <c r="DK266" i="27"/>
  <c r="DJ266" i="27"/>
  <c r="DI266" i="27"/>
  <c r="DH266" i="27"/>
  <c r="DG266" i="27"/>
  <c r="DF266" i="27"/>
  <c r="DE266" i="27"/>
  <c r="DD266" i="27"/>
  <c r="DC266" i="27"/>
  <c r="DB266" i="27"/>
  <c r="DA266" i="27"/>
  <c r="CZ266" i="27"/>
  <c r="CY266" i="27"/>
  <c r="CX266" i="27"/>
  <c r="CW266" i="27"/>
  <c r="CV266" i="27"/>
  <c r="CU266" i="27"/>
  <c r="CT266" i="27"/>
  <c r="CS266" i="27"/>
  <c r="CR266" i="27"/>
  <c r="CQ266" i="27"/>
  <c r="CP266" i="27"/>
  <c r="CO266" i="27"/>
  <c r="CN266" i="27"/>
  <c r="CM266" i="27"/>
  <c r="CL266" i="27"/>
  <c r="CK266" i="27"/>
  <c r="CJ266" i="27"/>
  <c r="CI266" i="27"/>
  <c r="CH266" i="27"/>
  <c r="CG266" i="27"/>
  <c r="CF266" i="27"/>
  <c r="CE266" i="27"/>
  <c r="CD266" i="27"/>
  <c r="CC266" i="27"/>
  <c r="CB266" i="27"/>
  <c r="CA266" i="27"/>
  <c r="BZ266" i="27"/>
  <c r="BY266" i="27"/>
  <c r="BX266" i="27"/>
  <c r="BW266" i="27"/>
  <c r="BV266" i="27"/>
  <c r="BU266" i="27"/>
  <c r="BT266" i="27"/>
  <c r="BS266" i="27"/>
  <c r="BR266" i="27"/>
  <c r="BQ266" i="27"/>
  <c r="BP266" i="27"/>
  <c r="BO266" i="27"/>
  <c r="BN266" i="27"/>
  <c r="BM266" i="27"/>
  <c r="BL266" i="27"/>
  <c r="BK266" i="27"/>
  <c r="BJ266" i="27"/>
  <c r="BI266" i="27"/>
  <c r="BH266" i="27"/>
  <c r="BG266" i="27"/>
  <c r="BF266" i="27"/>
  <c r="BE266" i="27"/>
  <c r="BD266" i="27"/>
  <c r="BC266" i="27"/>
  <c r="BB266" i="27"/>
  <c r="BA266" i="27"/>
  <c r="AZ266" i="27"/>
  <c r="AY266" i="27"/>
  <c r="AX266" i="27"/>
  <c r="AW266" i="27"/>
  <c r="AV266" i="27"/>
  <c r="AU266" i="27"/>
  <c r="AT266" i="27"/>
  <c r="AS266" i="27"/>
  <c r="AR266" i="27"/>
  <c r="AQ266" i="27"/>
  <c r="AP266" i="27"/>
  <c r="AO266" i="27"/>
  <c r="AN266" i="27"/>
  <c r="AM266" i="27"/>
  <c r="AL266" i="27"/>
  <c r="AK266" i="27"/>
  <c r="AJ266" i="27"/>
  <c r="AI266" i="27"/>
  <c r="AH266" i="27"/>
  <c r="AG266" i="27"/>
  <c r="AF266" i="27"/>
  <c r="AE266" i="27"/>
  <c r="AD266" i="27"/>
  <c r="AC266" i="27"/>
  <c r="AB266" i="27"/>
  <c r="AA266" i="27"/>
  <c r="Z266" i="27"/>
  <c r="Y266" i="27"/>
  <c r="X266" i="27"/>
  <c r="W266" i="27"/>
  <c r="V266" i="27"/>
  <c r="U266" i="27"/>
  <c r="T266" i="27"/>
  <c r="S266" i="27"/>
  <c r="R266" i="27"/>
  <c r="Q266" i="27"/>
  <c r="P266" i="27"/>
  <c r="O266" i="27"/>
  <c r="N266" i="27"/>
  <c r="M266" i="27"/>
  <c r="L266" i="27"/>
  <c r="K266" i="27"/>
  <c r="J266" i="27"/>
  <c r="I266" i="27"/>
  <c r="H266" i="27"/>
  <c r="G266" i="27"/>
  <c r="F266" i="27"/>
  <c r="E266" i="27"/>
  <c r="D266" i="27"/>
  <c r="C266" i="27"/>
  <c r="A266" i="27"/>
  <c r="EE265" i="27"/>
  <c r="ED265" i="27"/>
  <c r="EC265" i="27"/>
  <c r="EB265" i="27"/>
  <c r="EA265" i="27"/>
  <c r="DZ265" i="27"/>
  <c r="DY265" i="27"/>
  <c r="DX265" i="27"/>
  <c r="DW265" i="27"/>
  <c r="DV265" i="27"/>
  <c r="DU265" i="27"/>
  <c r="DT265" i="27"/>
  <c r="DS265" i="27"/>
  <c r="DR265" i="27"/>
  <c r="DQ265" i="27"/>
  <c r="DP265" i="27"/>
  <c r="DO265" i="27"/>
  <c r="DN265" i="27"/>
  <c r="DM265" i="27"/>
  <c r="DL265" i="27"/>
  <c r="DK265" i="27"/>
  <c r="DJ265" i="27"/>
  <c r="DI265" i="27"/>
  <c r="DH265" i="27"/>
  <c r="DG265" i="27"/>
  <c r="DF265" i="27"/>
  <c r="DE265" i="27"/>
  <c r="DD265" i="27"/>
  <c r="DC265" i="27"/>
  <c r="DB265" i="27"/>
  <c r="DA265" i="27"/>
  <c r="CZ265" i="27"/>
  <c r="CY265" i="27"/>
  <c r="CX265" i="27"/>
  <c r="CW265" i="27"/>
  <c r="CV265" i="27"/>
  <c r="CU265" i="27"/>
  <c r="CT265" i="27"/>
  <c r="CS265" i="27"/>
  <c r="CR265" i="27"/>
  <c r="CQ265" i="27"/>
  <c r="CP265" i="27"/>
  <c r="CO265" i="27"/>
  <c r="CN265" i="27"/>
  <c r="CM265" i="27"/>
  <c r="CL265" i="27"/>
  <c r="CK265" i="27"/>
  <c r="CJ265" i="27"/>
  <c r="CI265" i="27"/>
  <c r="CH265" i="27"/>
  <c r="CG265" i="27"/>
  <c r="CF265" i="27"/>
  <c r="CE265" i="27"/>
  <c r="CD265" i="27"/>
  <c r="CC265" i="27"/>
  <c r="CB265" i="27"/>
  <c r="CA265" i="27"/>
  <c r="BZ265" i="27"/>
  <c r="BY265" i="27"/>
  <c r="BX265" i="27"/>
  <c r="BW265" i="27"/>
  <c r="BV265" i="27"/>
  <c r="BU265" i="27"/>
  <c r="BT265" i="27"/>
  <c r="BS265" i="27"/>
  <c r="BR265" i="27"/>
  <c r="BQ265" i="27"/>
  <c r="BP265" i="27"/>
  <c r="BO265" i="27"/>
  <c r="BN265" i="27"/>
  <c r="BM265" i="27"/>
  <c r="BL265" i="27"/>
  <c r="BK265" i="27"/>
  <c r="BJ265" i="27"/>
  <c r="BI265" i="27"/>
  <c r="BH265" i="27"/>
  <c r="BG265" i="27"/>
  <c r="BF265" i="27"/>
  <c r="BE265" i="27"/>
  <c r="BD265" i="27"/>
  <c r="BC265" i="27"/>
  <c r="BB265" i="27"/>
  <c r="BA265" i="27"/>
  <c r="AZ265" i="27"/>
  <c r="AY265" i="27"/>
  <c r="AX265" i="27"/>
  <c r="AW265" i="27"/>
  <c r="AV265" i="27"/>
  <c r="AU265" i="27"/>
  <c r="AT265" i="27"/>
  <c r="AS265" i="27"/>
  <c r="AR265" i="27"/>
  <c r="AQ265" i="27"/>
  <c r="AP265" i="27"/>
  <c r="AO265" i="27"/>
  <c r="AN265" i="27"/>
  <c r="AM265" i="27"/>
  <c r="AL265" i="27"/>
  <c r="AK265" i="27"/>
  <c r="AJ265" i="27"/>
  <c r="AI265" i="27"/>
  <c r="AH265" i="27"/>
  <c r="AG265" i="27"/>
  <c r="AF265" i="27"/>
  <c r="AE265" i="27"/>
  <c r="AD265" i="27"/>
  <c r="AC265" i="27"/>
  <c r="AB265" i="27"/>
  <c r="AA265" i="27"/>
  <c r="Z265" i="27"/>
  <c r="Y265" i="27"/>
  <c r="X265" i="27"/>
  <c r="W265" i="27"/>
  <c r="V265" i="27"/>
  <c r="U265" i="27"/>
  <c r="T265" i="27"/>
  <c r="S265" i="27"/>
  <c r="R265" i="27"/>
  <c r="Q265" i="27"/>
  <c r="P265" i="27"/>
  <c r="O265" i="27"/>
  <c r="N265" i="27"/>
  <c r="M265" i="27"/>
  <c r="L265" i="27"/>
  <c r="K265" i="27"/>
  <c r="J265" i="27"/>
  <c r="I265" i="27"/>
  <c r="H265" i="27"/>
  <c r="G265" i="27"/>
  <c r="F265" i="27"/>
  <c r="E265" i="27"/>
  <c r="D265" i="27"/>
  <c r="C265" i="27" s="1"/>
  <c r="A265" i="27"/>
  <c r="EE264" i="27"/>
  <c r="ED264" i="27"/>
  <c r="EC264" i="27"/>
  <c r="EB264" i="27"/>
  <c r="EA264" i="27"/>
  <c r="DZ264" i="27"/>
  <c r="DY264" i="27"/>
  <c r="DX264" i="27"/>
  <c r="DW264" i="27"/>
  <c r="DV264" i="27"/>
  <c r="DU264" i="27"/>
  <c r="DT264" i="27"/>
  <c r="DS264" i="27"/>
  <c r="DR264" i="27"/>
  <c r="DQ264" i="27"/>
  <c r="DP264" i="27"/>
  <c r="DO264" i="27"/>
  <c r="DN264" i="27"/>
  <c r="DM264" i="27"/>
  <c r="DL264" i="27"/>
  <c r="DK264" i="27"/>
  <c r="DJ264" i="27"/>
  <c r="DI264" i="27"/>
  <c r="DH264" i="27"/>
  <c r="DG264" i="27"/>
  <c r="DF264" i="27"/>
  <c r="DE264" i="27"/>
  <c r="DD264" i="27"/>
  <c r="DC264" i="27"/>
  <c r="DB264" i="27"/>
  <c r="DA264" i="27"/>
  <c r="CZ264" i="27"/>
  <c r="CY264" i="27"/>
  <c r="CX264" i="27"/>
  <c r="CW264" i="27"/>
  <c r="CV264" i="27"/>
  <c r="CU264" i="27"/>
  <c r="CT264" i="27"/>
  <c r="CS264" i="27"/>
  <c r="CR264" i="27"/>
  <c r="CQ264" i="27"/>
  <c r="CP264" i="27"/>
  <c r="CO264" i="27"/>
  <c r="CN264" i="27"/>
  <c r="CM264" i="27"/>
  <c r="CL264" i="27"/>
  <c r="CK264" i="27"/>
  <c r="CJ264" i="27"/>
  <c r="CI264" i="27"/>
  <c r="CH264" i="27"/>
  <c r="CG264" i="27"/>
  <c r="CF264" i="27"/>
  <c r="CE264" i="27"/>
  <c r="CD264" i="27"/>
  <c r="CC264" i="27"/>
  <c r="CB264" i="27"/>
  <c r="CA264" i="27"/>
  <c r="BZ264" i="27"/>
  <c r="BY264" i="27"/>
  <c r="BX264" i="27"/>
  <c r="BW264" i="27"/>
  <c r="BV264" i="27"/>
  <c r="BU264" i="27"/>
  <c r="BT264" i="27"/>
  <c r="BS264" i="27"/>
  <c r="BR264" i="27"/>
  <c r="BQ264" i="27"/>
  <c r="BP264" i="27"/>
  <c r="BO264" i="27"/>
  <c r="BN264" i="27"/>
  <c r="BM264" i="27"/>
  <c r="BL264" i="27"/>
  <c r="BK264" i="27"/>
  <c r="BJ264" i="27"/>
  <c r="BI264" i="27"/>
  <c r="BH264" i="27"/>
  <c r="BG264" i="27"/>
  <c r="BF264" i="27"/>
  <c r="BE264" i="27"/>
  <c r="BD264" i="27"/>
  <c r="BC264" i="27"/>
  <c r="BB264" i="27"/>
  <c r="BA264" i="27"/>
  <c r="AZ264" i="27"/>
  <c r="AY264" i="27"/>
  <c r="AX264" i="27"/>
  <c r="AW264" i="27"/>
  <c r="AV264" i="27"/>
  <c r="AU264" i="27"/>
  <c r="AT264" i="27"/>
  <c r="AS264" i="27"/>
  <c r="AR264" i="27"/>
  <c r="AQ264" i="27"/>
  <c r="AP264" i="27"/>
  <c r="AO264" i="27"/>
  <c r="AN264" i="27"/>
  <c r="AM264" i="27"/>
  <c r="AL264" i="27"/>
  <c r="AK264" i="27"/>
  <c r="AJ264" i="27"/>
  <c r="AI264" i="27"/>
  <c r="AH264" i="27"/>
  <c r="AG264" i="27"/>
  <c r="AF264" i="27"/>
  <c r="AE264" i="27"/>
  <c r="AD264" i="27"/>
  <c r="AC264" i="27"/>
  <c r="AB264" i="27"/>
  <c r="AA264" i="27"/>
  <c r="Z264" i="27"/>
  <c r="Y264" i="27"/>
  <c r="X264" i="27"/>
  <c r="W264" i="27"/>
  <c r="V264" i="27"/>
  <c r="U264" i="27"/>
  <c r="T264" i="27"/>
  <c r="S264" i="27"/>
  <c r="R264" i="27"/>
  <c r="Q264" i="27"/>
  <c r="P264" i="27"/>
  <c r="O264" i="27"/>
  <c r="N264" i="27"/>
  <c r="M264" i="27"/>
  <c r="L264" i="27"/>
  <c r="K264" i="27"/>
  <c r="J264" i="27"/>
  <c r="I264" i="27"/>
  <c r="H264" i="27"/>
  <c r="G264" i="27"/>
  <c r="F264" i="27"/>
  <c r="E264" i="27"/>
  <c r="D264" i="27"/>
  <c r="C264" i="27"/>
  <c r="A264" i="27"/>
  <c r="EE263" i="27"/>
  <c r="ED263" i="27"/>
  <c r="EC263" i="27"/>
  <c r="EB263" i="27"/>
  <c r="EA263" i="27"/>
  <c r="DZ263" i="27"/>
  <c r="DY263" i="27"/>
  <c r="DX263" i="27"/>
  <c r="DW263" i="27"/>
  <c r="DV263" i="27"/>
  <c r="DU263" i="27"/>
  <c r="DT263" i="27"/>
  <c r="DS263" i="27"/>
  <c r="DR263" i="27"/>
  <c r="DQ263" i="27"/>
  <c r="DP263" i="27"/>
  <c r="DO263" i="27"/>
  <c r="DN263" i="27"/>
  <c r="DM263" i="27"/>
  <c r="DL263" i="27"/>
  <c r="DK263" i="27"/>
  <c r="DJ263" i="27"/>
  <c r="DI263" i="27"/>
  <c r="DH263" i="27"/>
  <c r="DG263" i="27"/>
  <c r="DF263" i="27"/>
  <c r="DE263" i="27"/>
  <c r="DD263" i="27"/>
  <c r="DC263" i="27"/>
  <c r="DB263" i="27"/>
  <c r="DA263" i="27"/>
  <c r="CZ263" i="27"/>
  <c r="CY263" i="27"/>
  <c r="CX263" i="27"/>
  <c r="CW263" i="27"/>
  <c r="CV263" i="27"/>
  <c r="CU263" i="27"/>
  <c r="CT263" i="27"/>
  <c r="CS263" i="27"/>
  <c r="CR263" i="27"/>
  <c r="CQ263" i="27"/>
  <c r="CP263" i="27"/>
  <c r="CO263" i="27"/>
  <c r="CN263" i="27"/>
  <c r="CM263" i="27"/>
  <c r="CL263" i="27"/>
  <c r="CK263" i="27"/>
  <c r="CJ263" i="27"/>
  <c r="CI263" i="27"/>
  <c r="CH263" i="27"/>
  <c r="CG263" i="27"/>
  <c r="CF263" i="27"/>
  <c r="CE263" i="27"/>
  <c r="CD263" i="27"/>
  <c r="CC263" i="27"/>
  <c r="CB263" i="27"/>
  <c r="CA263" i="27"/>
  <c r="BZ263" i="27"/>
  <c r="BY263" i="27"/>
  <c r="BX263" i="27"/>
  <c r="BW263" i="27"/>
  <c r="BV263" i="27"/>
  <c r="BU263" i="27"/>
  <c r="BT263" i="27"/>
  <c r="BS263" i="27"/>
  <c r="BR263" i="27"/>
  <c r="BQ263" i="27"/>
  <c r="BP263" i="27"/>
  <c r="BO263" i="27"/>
  <c r="BN263" i="27"/>
  <c r="BM263" i="27"/>
  <c r="BL263" i="27"/>
  <c r="BK263" i="27"/>
  <c r="BJ263" i="27"/>
  <c r="BI263" i="27"/>
  <c r="BH263" i="27"/>
  <c r="BG263" i="27"/>
  <c r="BF263" i="27"/>
  <c r="BE263" i="27"/>
  <c r="BD263" i="27"/>
  <c r="BC263" i="27"/>
  <c r="BB263" i="27"/>
  <c r="BA263" i="27"/>
  <c r="AZ263" i="27"/>
  <c r="AY263" i="27"/>
  <c r="AX263" i="27"/>
  <c r="AW263" i="27"/>
  <c r="AV263" i="27"/>
  <c r="AU263" i="27"/>
  <c r="AT263" i="27"/>
  <c r="AS263" i="27"/>
  <c r="AR263" i="27"/>
  <c r="AQ263" i="27"/>
  <c r="AP263" i="27"/>
  <c r="AO263" i="27"/>
  <c r="AN263" i="27"/>
  <c r="AM263" i="27"/>
  <c r="AL263" i="27"/>
  <c r="AK263" i="27"/>
  <c r="AJ263" i="27"/>
  <c r="AI263" i="27"/>
  <c r="AH263" i="27"/>
  <c r="AG263" i="27"/>
  <c r="AF263" i="27"/>
  <c r="AE263" i="27"/>
  <c r="AD263" i="27"/>
  <c r="AC263" i="27"/>
  <c r="AB263" i="27"/>
  <c r="AA263" i="27"/>
  <c r="Z263" i="27"/>
  <c r="Y263" i="27"/>
  <c r="X263" i="27"/>
  <c r="W263" i="27"/>
  <c r="V263" i="27"/>
  <c r="U263" i="27"/>
  <c r="T263" i="27"/>
  <c r="S263" i="27"/>
  <c r="R263" i="27"/>
  <c r="Q263" i="27"/>
  <c r="P263" i="27"/>
  <c r="O263" i="27"/>
  <c r="N263" i="27"/>
  <c r="M263" i="27"/>
  <c r="L263" i="27"/>
  <c r="K263" i="27"/>
  <c r="J263" i="27"/>
  <c r="I263" i="27"/>
  <c r="H263" i="27"/>
  <c r="G263" i="27"/>
  <c r="F263" i="27"/>
  <c r="E263" i="27"/>
  <c r="D263" i="27"/>
  <c r="C263" i="27" s="1"/>
  <c r="A263" i="27"/>
  <c r="EE262" i="27"/>
  <c r="ED262" i="27"/>
  <c r="EC262" i="27"/>
  <c r="EB262" i="27"/>
  <c r="EA262" i="27"/>
  <c r="DZ262" i="27"/>
  <c r="DY262" i="27"/>
  <c r="DX262" i="27"/>
  <c r="DW262" i="27"/>
  <c r="DV262" i="27"/>
  <c r="DU262" i="27"/>
  <c r="DT262" i="27"/>
  <c r="DS262" i="27"/>
  <c r="DR262" i="27"/>
  <c r="DQ262" i="27"/>
  <c r="DP262" i="27"/>
  <c r="DO262" i="27"/>
  <c r="DN262" i="27"/>
  <c r="DM262" i="27"/>
  <c r="DL262" i="27"/>
  <c r="DK262" i="27"/>
  <c r="DJ262" i="27"/>
  <c r="DI262" i="27"/>
  <c r="DH262" i="27"/>
  <c r="DG262" i="27"/>
  <c r="DF262" i="27"/>
  <c r="DE262" i="27"/>
  <c r="DD262" i="27"/>
  <c r="DC262" i="27"/>
  <c r="DB262" i="27"/>
  <c r="DA262" i="27"/>
  <c r="CZ262" i="27"/>
  <c r="CY262" i="27"/>
  <c r="CX262" i="27"/>
  <c r="CW262" i="27"/>
  <c r="CV262" i="27"/>
  <c r="CU262" i="27"/>
  <c r="CT262" i="27"/>
  <c r="CS262" i="27"/>
  <c r="CR262" i="27"/>
  <c r="CQ262" i="27"/>
  <c r="CP262" i="27"/>
  <c r="CO262" i="27"/>
  <c r="CN262" i="27"/>
  <c r="CM262" i="27"/>
  <c r="CL262" i="27"/>
  <c r="CK262" i="27"/>
  <c r="CJ262" i="27"/>
  <c r="CI262" i="27"/>
  <c r="CH262" i="27"/>
  <c r="CG262" i="27"/>
  <c r="CF262" i="27"/>
  <c r="CE262" i="27"/>
  <c r="CD262" i="27"/>
  <c r="CC262" i="27"/>
  <c r="CB262" i="27"/>
  <c r="CA262" i="27"/>
  <c r="BZ262" i="27"/>
  <c r="BY262" i="27"/>
  <c r="BX262" i="27"/>
  <c r="BW262" i="27"/>
  <c r="BV262" i="27"/>
  <c r="BU262" i="27"/>
  <c r="BT262" i="27"/>
  <c r="BS262" i="27"/>
  <c r="BR262" i="27"/>
  <c r="BQ262" i="27"/>
  <c r="BP262" i="27"/>
  <c r="BO262" i="27"/>
  <c r="BN262" i="27"/>
  <c r="BM262" i="27"/>
  <c r="BL262" i="27"/>
  <c r="BK262" i="27"/>
  <c r="BJ262" i="27"/>
  <c r="BI262" i="27"/>
  <c r="BH262" i="27"/>
  <c r="BG262" i="27"/>
  <c r="BF262" i="27"/>
  <c r="BE262" i="27"/>
  <c r="BD262" i="27"/>
  <c r="BC262" i="27"/>
  <c r="BB262" i="27"/>
  <c r="BA262" i="27"/>
  <c r="AZ262" i="27"/>
  <c r="AY262" i="27"/>
  <c r="AX262" i="27"/>
  <c r="AW262" i="27"/>
  <c r="AV262" i="27"/>
  <c r="AU262" i="27"/>
  <c r="AT262" i="27"/>
  <c r="AS262" i="27"/>
  <c r="AR262" i="27"/>
  <c r="AQ262" i="27"/>
  <c r="AP262" i="27"/>
  <c r="AO262" i="27"/>
  <c r="AN262" i="27"/>
  <c r="AM262" i="27"/>
  <c r="AL262" i="27"/>
  <c r="AK262" i="27"/>
  <c r="AJ262" i="27"/>
  <c r="AI262" i="27"/>
  <c r="AH262" i="27"/>
  <c r="AG262" i="27"/>
  <c r="AF262" i="27"/>
  <c r="AE262" i="27"/>
  <c r="AD262" i="27"/>
  <c r="AC262" i="27"/>
  <c r="AB262" i="27"/>
  <c r="AA262" i="27"/>
  <c r="Z262" i="27"/>
  <c r="Y262" i="27"/>
  <c r="X262" i="27"/>
  <c r="W262" i="27"/>
  <c r="V262" i="27"/>
  <c r="U262" i="27"/>
  <c r="T262" i="27"/>
  <c r="S262" i="27"/>
  <c r="R262" i="27"/>
  <c r="Q262" i="27"/>
  <c r="P262" i="27"/>
  <c r="O262" i="27"/>
  <c r="N262" i="27"/>
  <c r="M262" i="27"/>
  <c r="L262" i="27"/>
  <c r="K262" i="27"/>
  <c r="J262" i="27"/>
  <c r="I262" i="27"/>
  <c r="H262" i="27"/>
  <c r="G262" i="27"/>
  <c r="F262" i="27"/>
  <c r="E262" i="27"/>
  <c r="D262" i="27"/>
  <c r="C262" i="27"/>
  <c r="A262" i="27"/>
  <c r="EE261" i="27"/>
  <c r="ED261" i="27"/>
  <c r="EC261" i="27"/>
  <c r="EB261" i="27"/>
  <c r="EA261" i="27"/>
  <c r="DZ261" i="27"/>
  <c r="DY261" i="27"/>
  <c r="DX261" i="27"/>
  <c r="DW261" i="27"/>
  <c r="DV261" i="27"/>
  <c r="DU261" i="27"/>
  <c r="DT261" i="27"/>
  <c r="DS261" i="27"/>
  <c r="DR261" i="27"/>
  <c r="DQ261" i="27"/>
  <c r="DP261" i="27"/>
  <c r="DO261" i="27"/>
  <c r="DN261" i="27"/>
  <c r="DM261" i="27"/>
  <c r="DL261" i="27"/>
  <c r="DK261" i="27"/>
  <c r="DJ261" i="27"/>
  <c r="DI261" i="27"/>
  <c r="DH261" i="27"/>
  <c r="DG261" i="27"/>
  <c r="DF261" i="27"/>
  <c r="DE261" i="27"/>
  <c r="DD261" i="27"/>
  <c r="DC261" i="27"/>
  <c r="DB261" i="27"/>
  <c r="DA261" i="27"/>
  <c r="CZ261" i="27"/>
  <c r="CY261" i="27"/>
  <c r="CX261" i="27"/>
  <c r="CW261" i="27"/>
  <c r="CV261" i="27"/>
  <c r="CU261" i="27"/>
  <c r="CT261" i="27"/>
  <c r="CS261" i="27"/>
  <c r="CR261" i="27"/>
  <c r="CQ261" i="27"/>
  <c r="CP261" i="27"/>
  <c r="CO261" i="27"/>
  <c r="CN261" i="27"/>
  <c r="CM261" i="27"/>
  <c r="CL261" i="27"/>
  <c r="CK261" i="27"/>
  <c r="CJ261" i="27"/>
  <c r="CI261" i="27"/>
  <c r="CH261" i="27"/>
  <c r="CG261" i="27"/>
  <c r="CF261" i="27"/>
  <c r="CE261" i="27"/>
  <c r="CD261" i="27"/>
  <c r="CC261" i="27"/>
  <c r="CB261" i="27"/>
  <c r="CA261" i="27"/>
  <c r="BZ261" i="27"/>
  <c r="BY261" i="27"/>
  <c r="BX261" i="27"/>
  <c r="BW261" i="27"/>
  <c r="BV261" i="27"/>
  <c r="BU261" i="27"/>
  <c r="BT261" i="27"/>
  <c r="BS261" i="27"/>
  <c r="BR261" i="27"/>
  <c r="BQ261" i="27"/>
  <c r="BP261" i="27"/>
  <c r="BO261" i="27"/>
  <c r="BN261" i="27"/>
  <c r="BM261" i="27"/>
  <c r="BL261" i="27"/>
  <c r="BK261" i="27"/>
  <c r="BJ261" i="27"/>
  <c r="BI261" i="27"/>
  <c r="BH261" i="27"/>
  <c r="BG261" i="27"/>
  <c r="BF261" i="27"/>
  <c r="BE261" i="27"/>
  <c r="BD261" i="27"/>
  <c r="BC261" i="27"/>
  <c r="BB261" i="27"/>
  <c r="BA261" i="27"/>
  <c r="AZ261" i="27"/>
  <c r="AY261" i="27"/>
  <c r="AX261" i="27"/>
  <c r="AW261" i="27"/>
  <c r="AV261" i="27"/>
  <c r="AU261" i="27"/>
  <c r="AT261" i="27"/>
  <c r="AS261" i="27"/>
  <c r="AR261" i="27"/>
  <c r="AQ261" i="27"/>
  <c r="AP261" i="27"/>
  <c r="AO261" i="27"/>
  <c r="AN261" i="27"/>
  <c r="AM261" i="27"/>
  <c r="AL261" i="27"/>
  <c r="AK261" i="27"/>
  <c r="AJ261" i="27"/>
  <c r="AI261" i="27"/>
  <c r="AH261" i="27"/>
  <c r="AG261" i="27"/>
  <c r="AF261" i="27"/>
  <c r="AE261" i="27"/>
  <c r="AD261" i="27"/>
  <c r="AC261" i="27"/>
  <c r="AB261" i="27"/>
  <c r="AA261" i="27"/>
  <c r="Z261" i="27"/>
  <c r="Y261" i="27"/>
  <c r="X261" i="27"/>
  <c r="W261" i="27"/>
  <c r="V261" i="27"/>
  <c r="U261" i="27"/>
  <c r="T261" i="27"/>
  <c r="S261" i="27"/>
  <c r="R261" i="27"/>
  <c r="Q261" i="27"/>
  <c r="P261" i="27"/>
  <c r="O261" i="27"/>
  <c r="N261" i="27"/>
  <c r="M261" i="27"/>
  <c r="L261" i="27"/>
  <c r="K261" i="27"/>
  <c r="J261" i="27"/>
  <c r="I261" i="27"/>
  <c r="H261" i="27"/>
  <c r="G261" i="27"/>
  <c r="F261" i="27"/>
  <c r="E261" i="27"/>
  <c r="D261" i="27"/>
  <c r="C261" i="27" s="1"/>
  <c r="B261" i="27"/>
  <c r="A261" i="27"/>
  <c r="EE260" i="27"/>
  <c r="ED260" i="27"/>
  <c r="EC260" i="27"/>
  <c r="EB260" i="27"/>
  <c r="EA260" i="27"/>
  <c r="DZ260" i="27"/>
  <c r="DY260" i="27"/>
  <c r="DX260" i="27"/>
  <c r="DW260" i="27"/>
  <c r="DV260" i="27"/>
  <c r="DU260" i="27"/>
  <c r="DT260" i="27"/>
  <c r="DS260" i="27"/>
  <c r="DR260" i="27"/>
  <c r="DQ260" i="27"/>
  <c r="DP260" i="27"/>
  <c r="DO260" i="27"/>
  <c r="DN260" i="27"/>
  <c r="DM260" i="27"/>
  <c r="DL260" i="27"/>
  <c r="DK260" i="27"/>
  <c r="DJ260" i="27"/>
  <c r="DI260" i="27"/>
  <c r="DH260" i="27"/>
  <c r="DG260" i="27"/>
  <c r="DF260" i="27"/>
  <c r="DE260" i="27"/>
  <c r="DD260" i="27"/>
  <c r="DC260" i="27"/>
  <c r="DB260" i="27"/>
  <c r="DA260" i="27"/>
  <c r="CZ260" i="27"/>
  <c r="CY260" i="27"/>
  <c r="CX260" i="27"/>
  <c r="CW260" i="27"/>
  <c r="CV260" i="27"/>
  <c r="CU260" i="27"/>
  <c r="CT260" i="27"/>
  <c r="CS260" i="27"/>
  <c r="CR260" i="27"/>
  <c r="CQ260" i="27"/>
  <c r="CP260" i="27"/>
  <c r="CO260" i="27"/>
  <c r="CN260" i="27"/>
  <c r="CM260" i="27"/>
  <c r="CL260" i="27"/>
  <c r="CK260" i="27"/>
  <c r="CJ260" i="27"/>
  <c r="CI260" i="27"/>
  <c r="CH260" i="27"/>
  <c r="CG260" i="27"/>
  <c r="CF260" i="27"/>
  <c r="CE260" i="27"/>
  <c r="CD260" i="27"/>
  <c r="CC260" i="27"/>
  <c r="CB260" i="27"/>
  <c r="CA260" i="27"/>
  <c r="BZ260" i="27"/>
  <c r="BY260" i="27"/>
  <c r="BX260" i="27"/>
  <c r="BW260" i="27"/>
  <c r="BV260" i="27"/>
  <c r="BU260" i="27"/>
  <c r="BT260" i="27"/>
  <c r="BS260" i="27"/>
  <c r="BR260" i="27"/>
  <c r="BQ260" i="27"/>
  <c r="BP260" i="27"/>
  <c r="BO260" i="27"/>
  <c r="BN260" i="27"/>
  <c r="BM260" i="27"/>
  <c r="BL260" i="27"/>
  <c r="BK260" i="27"/>
  <c r="BJ260" i="27"/>
  <c r="BI260" i="27"/>
  <c r="BH260" i="27"/>
  <c r="BG260" i="27"/>
  <c r="BF260" i="27"/>
  <c r="BE260" i="27"/>
  <c r="BD260" i="27"/>
  <c r="BC260" i="27"/>
  <c r="BB260" i="27"/>
  <c r="BA260" i="27"/>
  <c r="AZ260" i="27"/>
  <c r="AY260" i="27"/>
  <c r="AX260" i="27"/>
  <c r="AW260" i="27"/>
  <c r="AV260" i="27"/>
  <c r="AU260" i="27"/>
  <c r="AT260" i="27"/>
  <c r="AS260" i="27"/>
  <c r="AR260" i="27"/>
  <c r="AQ260" i="27"/>
  <c r="AP260" i="27"/>
  <c r="AO260" i="27"/>
  <c r="AN260" i="27"/>
  <c r="AM260" i="27"/>
  <c r="AL260" i="27"/>
  <c r="AK260" i="27"/>
  <c r="AJ260" i="27"/>
  <c r="AI260" i="27"/>
  <c r="AH260" i="27"/>
  <c r="AG260" i="27"/>
  <c r="AF260" i="27"/>
  <c r="AE260" i="27"/>
  <c r="AD260" i="27"/>
  <c r="AC260" i="27"/>
  <c r="AB260" i="27"/>
  <c r="AA260" i="27"/>
  <c r="Z260" i="27"/>
  <c r="Y260" i="27"/>
  <c r="X260" i="27"/>
  <c r="W260" i="27"/>
  <c r="V260" i="27"/>
  <c r="U260" i="27"/>
  <c r="T260" i="27"/>
  <c r="S260" i="27"/>
  <c r="R260" i="27"/>
  <c r="Q260" i="27"/>
  <c r="P260" i="27"/>
  <c r="O260" i="27"/>
  <c r="N260" i="27"/>
  <c r="M260" i="27"/>
  <c r="L260" i="27"/>
  <c r="K260" i="27"/>
  <c r="J260" i="27"/>
  <c r="I260" i="27"/>
  <c r="H260" i="27"/>
  <c r="G260" i="27"/>
  <c r="F260" i="27"/>
  <c r="E260" i="27"/>
  <c r="D260" i="27"/>
  <c r="C260" i="27"/>
  <c r="A260" i="27"/>
  <c r="EE259" i="27"/>
  <c r="ED259" i="27"/>
  <c r="EC259" i="27"/>
  <c r="EB259" i="27"/>
  <c r="EA259" i="27"/>
  <c r="DZ259" i="27"/>
  <c r="DY259" i="27"/>
  <c r="DX259" i="27"/>
  <c r="DW259" i="27"/>
  <c r="DV259" i="27"/>
  <c r="DU259" i="27"/>
  <c r="DT259" i="27"/>
  <c r="DS259" i="27"/>
  <c r="DR259" i="27"/>
  <c r="DQ259" i="27"/>
  <c r="DP259" i="27"/>
  <c r="DO259" i="27"/>
  <c r="DN259" i="27"/>
  <c r="DM259" i="27"/>
  <c r="DL259" i="27"/>
  <c r="DK259" i="27"/>
  <c r="DJ259" i="27"/>
  <c r="DI259" i="27"/>
  <c r="DH259" i="27"/>
  <c r="DG259" i="27"/>
  <c r="DF259" i="27"/>
  <c r="DE259" i="27"/>
  <c r="DD259" i="27"/>
  <c r="DC259" i="27"/>
  <c r="DB259" i="27"/>
  <c r="DA259" i="27"/>
  <c r="CZ259" i="27"/>
  <c r="CY259" i="27"/>
  <c r="CX259" i="27"/>
  <c r="CW259" i="27"/>
  <c r="CV259" i="27"/>
  <c r="CU259" i="27"/>
  <c r="CT259" i="27"/>
  <c r="CS259" i="27"/>
  <c r="CR259" i="27"/>
  <c r="CQ259" i="27"/>
  <c r="CP259" i="27"/>
  <c r="CO259" i="27"/>
  <c r="CN259" i="27"/>
  <c r="CM259" i="27"/>
  <c r="CL259" i="27"/>
  <c r="CK259" i="27"/>
  <c r="CJ259" i="27"/>
  <c r="CI259" i="27"/>
  <c r="CH259" i="27"/>
  <c r="CG259" i="27"/>
  <c r="CF259" i="27"/>
  <c r="CE259" i="27"/>
  <c r="CD259" i="27"/>
  <c r="CC259" i="27"/>
  <c r="CB259" i="27"/>
  <c r="CA259" i="27"/>
  <c r="BZ259" i="27"/>
  <c r="BY259" i="27"/>
  <c r="BX259" i="27"/>
  <c r="BW259" i="27"/>
  <c r="BV259" i="27"/>
  <c r="BU259" i="27"/>
  <c r="BT259" i="27"/>
  <c r="BS259" i="27"/>
  <c r="BR259" i="27"/>
  <c r="BQ259" i="27"/>
  <c r="BP259" i="27"/>
  <c r="BO259" i="27"/>
  <c r="BN259" i="27"/>
  <c r="BM259" i="27"/>
  <c r="BL259" i="27"/>
  <c r="BK259" i="27"/>
  <c r="BJ259" i="27"/>
  <c r="BI259" i="27"/>
  <c r="BH259" i="27"/>
  <c r="BG259" i="27"/>
  <c r="BF259" i="27"/>
  <c r="BE259" i="27"/>
  <c r="BD259" i="27"/>
  <c r="BC259" i="27"/>
  <c r="BB259" i="27"/>
  <c r="BA259" i="27"/>
  <c r="BA269" i="27" s="1"/>
  <c r="AZ259" i="27"/>
  <c r="AZ269" i="27" s="1"/>
  <c r="AY259" i="27"/>
  <c r="AY269" i="27" s="1"/>
  <c r="AX259" i="27"/>
  <c r="AX269" i="27" s="1"/>
  <c r="AW259" i="27"/>
  <c r="AW269" i="27" s="1"/>
  <c r="AV259" i="27"/>
  <c r="AV269" i="27" s="1"/>
  <c r="AU259" i="27"/>
  <c r="AU269" i="27" s="1"/>
  <c r="AT259" i="27"/>
  <c r="AT269" i="27" s="1"/>
  <c r="AS259" i="27"/>
  <c r="AS269" i="27" s="1"/>
  <c r="AR259" i="27"/>
  <c r="AR269" i="27" s="1"/>
  <c r="AQ259" i="27"/>
  <c r="AQ269" i="27" s="1"/>
  <c r="AP259" i="27"/>
  <c r="AP269" i="27" s="1"/>
  <c r="AO259" i="27"/>
  <c r="AO269" i="27" s="1"/>
  <c r="AN259" i="27"/>
  <c r="AN269" i="27" s="1"/>
  <c r="AM259" i="27"/>
  <c r="AM269" i="27" s="1"/>
  <c r="AL259" i="27"/>
  <c r="AL269" i="27" s="1"/>
  <c r="AK259" i="27"/>
  <c r="AK269" i="27" s="1"/>
  <c r="AJ259" i="27"/>
  <c r="AJ269" i="27" s="1"/>
  <c r="AI259" i="27"/>
  <c r="AI269" i="27" s="1"/>
  <c r="AH259" i="27"/>
  <c r="AH269" i="27" s="1"/>
  <c r="AG259" i="27"/>
  <c r="AG269" i="27" s="1"/>
  <c r="AF259" i="27"/>
  <c r="AF269" i="27" s="1"/>
  <c r="AE259" i="27"/>
  <c r="AE269" i="27" s="1"/>
  <c r="AD259" i="27"/>
  <c r="AD269" i="27" s="1"/>
  <c r="AC259" i="27"/>
  <c r="AC269" i="27" s="1"/>
  <c r="AB259" i="27"/>
  <c r="AB269" i="27" s="1"/>
  <c r="AA259" i="27"/>
  <c r="AA269" i="27" s="1"/>
  <c r="Z259" i="27"/>
  <c r="Z269" i="27" s="1"/>
  <c r="Y259" i="27"/>
  <c r="Y269" i="27" s="1"/>
  <c r="X259" i="27"/>
  <c r="X269" i="27" s="1"/>
  <c r="W259" i="27"/>
  <c r="W269" i="27" s="1"/>
  <c r="V259" i="27"/>
  <c r="V269" i="27" s="1"/>
  <c r="U259" i="27"/>
  <c r="U269" i="27" s="1"/>
  <c r="T259" i="27"/>
  <c r="T269" i="27" s="1"/>
  <c r="S259" i="27"/>
  <c r="S269" i="27" s="1"/>
  <c r="R259" i="27"/>
  <c r="R269" i="27" s="1"/>
  <c r="Q259" i="27"/>
  <c r="Q269" i="27" s="1"/>
  <c r="P259" i="27"/>
  <c r="P269" i="27" s="1"/>
  <c r="O259" i="27"/>
  <c r="O269" i="27" s="1"/>
  <c r="N259" i="27"/>
  <c r="N269" i="27" s="1"/>
  <c r="M259" i="27"/>
  <c r="M269" i="27" s="1"/>
  <c r="L259" i="27"/>
  <c r="L269" i="27" s="1"/>
  <c r="K259" i="27"/>
  <c r="K269" i="27" s="1"/>
  <c r="J259" i="27"/>
  <c r="J269" i="27" s="1"/>
  <c r="I259" i="27"/>
  <c r="I269" i="27" s="1"/>
  <c r="H259" i="27"/>
  <c r="H269" i="27" s="1"/>
  <c r="G259" i="27"/>
  <c r="G269" i="27" s="1"/>
  <c r="F259" i="27"/>
  <c r="F269" i="27" s="1"/>
  <c r="E259" i="27"/>
  <c r="E269" i="27" s="1"/>
  <c r="D259" i="27"/>
  <c r="D269" i="27" s="1"/>
  <c r="C269" i="27" s="1"/>
  <c r="B259" i="27"/>
  <c r="A259" i="27"/>
  <c r="EE258" i="27"/>
  <c r="EE270" i="27" s="1"/>
  <c r="ED258" i="27"/>
  <c r="ED270" i="27" s="1"/>
  <c r="EC258" i="27"/>
  <c r="EC270" i="27" s="1"/>
  <c r="EB258" i="27"/>
  <c r="EB270" i="27" s="1"/>
  <c r="EA258" i="27"/>
  <c r="EA270" i="27" s="1"/>
  <c r="DZ258" i="27"/>
  <c r="DZ270" i="27" s="1"/>
  <c r="DY258" i="27"/>
  <c r="DY270" i="27" s="1"/>
  <c r="DX258" i="27"/>
  <c r="DX270" i="27" s="1"/>
  <c r="DW258" i="27"/>
  <c r="DW270" i="27" s="1"/>
  <c r="DV258" i="27"/>
  <c r="DV270" i="27" s="1"/>
  <c r="DU258" i="27"/>
  <c r="DU270" i="27" s="1"/>
  <c r="DT258" i="27"/>
  <c r="DT270" i="27" s="1"/>
  <c r="DS258" i="27"/>
  <c r="DS270" i="27" s="1"/>
  <c r="DR258" i="27"/>
  <c r="DR270" i="27" s="1"/>
  <c r="DQ258" i="27"/>
  <c r="DQ270" i="27" s="1"/>
  <c r="DP258" i="27"/>
  <c r="DP270" i="27" s="1"/>
  <c r="DO258" i="27"/>
  <c r="DO270" i="27" s="1"/>
  <c r="DN258" i="27"/>
  <c r="DN270" i="27" s="1"/>
  <c r="DM258" i="27"/>
  <c r="DM270" i="27" s="1"/>
  <c r="DL258" i="27"/>
  <c r="DL270" i="27" s="1"/>
  <c r="DK258" i="27"/>
  <c r="DK270" i="27" s="1"/>
  <c r="DJ258" i="27"/>
  <c r="DJ270" i="27" s="1"/>
  <c r="DI258" i="27"/>
  <c r="DI270" i="27" s="1"/>
  <c r="DH258" i="27"/>
  <c r="DH270" i="27" s="1"/>
  <c r="DG258" i="27"/>
  <c r="DG270" i="27" s="1"/>
  <c r="DF258" i="27"/>
  <c r="DF270" i="27" s="1"/>
  <c r="DE258" i="27"/>
  <c r="DE270" i="27" s="1"/>
  <c r="DD258" i="27"/>
  <c r="DD270" i="27" s="1"/>
  <c r="DC258" i="27"/>
  <c r="DC270" i="27" s="1"/>
  <c r="DB258" i="27"/>
  <c r="DB270" i="27" s="1"/>
  <c r="DA258" i="27"/>
  <c r="DA270" i="27" s="1"/>
  <c r="CZ258" i="27"/>
  <c r="CZ270" i="27" s="1"/>
  <c r="CY258" i="27"/>
  <c r="CY270" i="27" s="1"/>
  <c r="CX258" i="27"/>
  <c r="CX270" i="27" s="1"/>
  <c r="CW258" i="27"/>
  <c r="CW270" i="27" s="1"/>
  <c r="CV258" i="27"/>
  <c r="CV270" i="27" s="1"/>
  <c r="CU258" i="27"/>
  <c r="CU270" i="27" s="1"/>
  <c r="CT258" i="27"/>
  <c r="CT270" i="27" s="1"/>
  <c r="CS258" i="27"/>
  <c r="CS270" i="27" s="1"/>
  <c r="CR258" i="27"/>
  <c r="CR270" i="27" s="1"/>
  <c r="CQ258" i="27"/>
  <c r="CQ270" i="27" s="1"/>
  <c r="CP258" i="27"/>
  <c r="CP270" i="27" s="1"/>
  <c r="CO258" i="27"/>
  <c r="CO270" i="27" s="1"/>
  <c r="CN258" i="27"/>
  <c r="CN270" i="27" s="1"/>
  <c r="CM258" i="27"/>
  <c r="CM270" i="27" s="1"/>
  <c r="CL258" i="27"/>
  <c r="CL270" i="27" s="1"/>
  <c r="CK258" i="27"/>
  <c r="CK270" i="27" s="1"/>
  <c r="CJ258" i="27"/>
  <c r="CJ270" i="27" s="1"/>
  <c r="CI258" i="27"/>
  <c r="CI270" i="27" s="1"/>
  <c r="CH258" i="27"/>
  <c r="CH270" i="27" s="1"/>
  <c r="CG258" i="27"/>
  <c r="CG270" i="27" s="1"/>
  <c r="CF258" i="27"/>
  <c r="CF270" i="27" s="1"/>
  <c r="CE258" i="27"/>
  <c r="CE270" i="27" s="1"/>
  <c r="CD258" i="27"/>
  <c r="CD270" i="27" s="1"/>
  <c r="CC258" i="27"/>
  <c r="CC270" i="27" s="1"/>
  <c r="CB258" i="27"/>
  <c r="CB270" i="27" s="1"/>
  <c r="CA258" i="27"/>
  <c r="CA270" i="27" s="1"/>
  <c r="BZ258" i="27"/>
  <c r="BZ270" i="27" s="1"/>
  <c r="BY258" i="27"/>
  <c r="BY270" i="27" s="1"/>
  <c r="BX258" i="27"/>
  <c r="BX270" i="27" s="1"/>
  <c r="BW258" i="27"/>
  <c r="BW270" i="27" s="1"/>
  <c r="BV258" i="27"/>
  <c r="BV270" i="27" s="1"/>
  <c r="BU258" i="27"/>
  <c r="BU270" i="27" s="1"/>
  <c r="BT258" i="27"/>
  <c r="BT270" i="27" s="1"/>
  <c r="BS258" i="27"/>
  <c r="BS270" i="27" s="1"/>
  <c r="BR258" i="27"/>
  <c r="BR270" i="27" s="1"/>
  <c r="BQ258" i="27"/>
  <c r="BQ270" i="27" s="1"/>
  <c r="BP258" i="27"/>
  <c r="BP270" i="27" s="1"/>
  <c r="BO258" i="27"/>
  <c r="BO270" i="27" s="1"/>
  <c r="BN258" i="27"/>
  <c r="BN270" i="27" s="1"/>
  <c r="BM258" i="27"/>
  <c r="BM270" i="27" s="1"/>
  <c r="BL258" i="27"/>
  <c r="BL270" i="27" s="1"/>
  <c r="BK258" i="27"/>
  <c r="BK270" i="27" s="1"/>
  <c r="BJ258" i="27"/>
  <c r="BJ270" i="27" s="1"/>
  <c r="BI258" i="27"/>
  <c r="BI270" i="27" s="1"/>
  <c r="BH258" i="27"/>
  <c r="BH270" i="27" s="1"/>
  <c r="BG258" i="27"/>
  <c r="BG270" i="27" s="1"/>
  <c r="BF258" i="27"/>
  <c r="BF270" i="27" s="1"/>
  <c r="BE258" i="27"/>
  <c r="BE270" i="27" s="1"/>
  <c r="BD258" i="27"/>
  <c r="BD270" i="27" s="1"/>
  <c r="BC258" i="27"/>
  <c r="BC270" i="27" s="1"/>
  <c r="BB258" i="27"/>
  <c r="BB270" i="27" s="1"/>
  <c r="BA258" i="27"/>
  <c r="BA270" i="27" s="1"/>
  <c r="AZ258" i="27"/>
  <c r="AZ270" i="27" s="1"/>
  <c r="AY258" i="27"/>
  <c r="AY270" i="27" s="1"/>
  <c r="AX258" i="27"/>
  <c r="AX270" i="27" s="1"/>
  <c r="AW258" i="27"/>
  <c r="AW270" i="27" s="1"/>
  <c r="AV258" i="27"/>
  <c r="AV270" i="27" s="1"/>
  <c r="AU258" i="27"/>
  <c r="AU270" i="27" s="1"/>
  <c r="AT258" i="27"/>
  <c r="AT270" i="27" s="1"/>
  <c r="AS258" i="27"/>
  <c r="AS270" i="27" s="1"/>
  <c r="AR258" i="27"/>
  <c r="AR270" i="27" s="1"/>
  <c r="AQ258" i="27"/>
  <c r="AQ270" i="27" s="1"/>
  <c r="AP258" i="27"/>
  <c r="AP270" i="27" s="1"/>
  <c r="AO258" i="27"/>
  <c r="AO270" i="27" s="1"/>
  <c r="AN258" i="27"/>
  <c r="AN270" i="27" s="1"/>
  <c r="AM258" i="27"/>
  <c r="AM270" i="27" s="1"/>
  <c r="AL258" i="27"/>
  <c r="AL270" i="27" s="1"/>
  <c r="AK258" i="27"/>
  <c r="AK270" i="27" s="1"/>
  <c r="AJ258" i="27"/>
  <c r="AJ270" i="27" s="1"/>
  <c r="AI258" i="27"/>
  <c r="AI270" i="27" s="1"/>
  <c r="AH258" i="27"/>
  <c r="AH270" i="27" s="1"/>
  <c r="AG258" i="27"/>
  <c r="AG270" i="27" s="1"/>
  <c r="AF258" i="27"/>
  <c r="AF270" i="27" s="1"/>
  <c r="AE258" i="27"/>
  <c r="AE270" i="27" s="1"/>
  <c r="AD258" i="27"/>
  <c r="AD270" i="27" s="1"/>
  <c r="AC258" i="27"/>
  <c r="AC270" i="27" s="1"/>
  <c r="AB258" i="27"/>
  <c r="AB270" i="27" s="1"/>
  <c r="AA258" i="27"/>
  <c r="AA270" i="27" s="1"/>
  <c r="Z258" i="27"/>
  <c r="Z270" i="27" s="1"/>
  <c r="Y258" i="27"/>
  <c r="Y270" i="27" s="1"/>
  <c r="X258" i="27"/>
  <c r="X270" i="27" s="1"/>
  <c r="W258" i="27"/>
  <c r="W270" i="27" s="1"/>
  <c r="V258" i="27"/>
  <c r="V270" i="27" s="1"/>
  <c r="U258" i="27"/>
  <c r="U270" i="27" s="1"/>
  <c r="T258" i="27"/>
  <c r="T270" i="27" s="1"/>
  <c r="S258" i="27"/>
  <c r="S270" i="27" s="1"/>
  <c r="R258" i="27"/>
  <c r="R270" i="27" s="1"/>
  <c r="Q258" i="27"/>
  <c r="Q270" i="27" s="1"/>
  <c r="P258" i="27"/>
  <c r="P270" i="27" s="1"/>
  <c r="O258" i="27"/>
  <c r="O270" i="27" s="1"/>
  <c r="N258" i="27"/>
  <c r="N270" i="27" s="1"/>
  <c r="M258" i="27"/>
  <c r="M270" i="27" s="1"/>
  <c r="L258" i="27"/>
  <c r="L270" i="27" s="1"/>
  <c r="K258" i="27"/>
  <c r="K270" i="27" s="1"/>
  <c r="J258" i="27"/>
  <c r="J270" i="27" s="1"/>
  <c r="I258" i="27"/>
  <c r="I270" i="27" s="1"/>
  <c r="H258" i="27"/>
  <c r="H270" i="27" s="1"/>
  <c r="G258" i="27"/>
  <c r="G270" i="27" s="1"/>
  <c r="F258" i="27"/>
  <c r="F270" i="27" s="1"/>
  <c r="E258" i="27"/>
  <c r="E270" i="27" s="1"/>
  <c r="D258" i="27"/>
  <c r="D270" i="27" s="1"/>
  <c r="C270" i="27" s="1"/>
  <c r="C258" i="27"/>
  <c r="C271" i="27" s="1"/>
  <c r="A258" i="27"/>
  <c r="C257" i="27"/>
  <c r="B257" i="27"/>
  <c r="B384" i="27" s="1"/>
  <c r="B512" i="27" s="1"/>
  <c r="B640" i="27" s="1"/>
  <c r="B768" i="27" s="1"/>
  <c r="B896" i="27" s="1"/>
  <c r="A257" i="27"/>
  <c r="C256" i="27"/>
  <c r="B256" i="27"/>
  <c r="B383" i="27" s="1"/>
  <c r="B511" i="27" s="1"/>
  <c r="B639" i="27" s="1"/>
  <c r="B767" i="27" s="1"/>
  <c r="B895" i="27" s="1"/>
  <c r="A256" i="27"/>
  <c r="C255" i="27"/>
  <c r="B255" i="27"/>
  <c r="B382" i="27" s="1"/>
  <c r="A255" i="27"/>
  <c r="C254" i="27"/>
  <c r="B254" i="27"/>
  <c r="B381" i="27" s="1"/>
  <c r="A254" i="27"/>
  <c r="C253" i="27"/>
  <c r="B253" i="27"/>
  <c r="B380" i="27" s="1"/>
  <c r="A253" i="27"/>
  <c r="C252" i="27"/>
  <c r="B252" i="27"/>
  <c r="B379" i="27" s="1"/>
  <c r="A252" i="27"/>
  <c r="C251" i="27"/>
  <c r="B251" i="27"/>
  <c r="B378" i="27" s="1"/>
  <c r="A251" i="27"/>
  <c r="C250" i="27"/>
  <c r="B250" i="27"/>
  <c r="B377" i="27" s="1"/>
  <c r="A250" i="27"/>
  <c r="C249" i="27"/>
  <c r="B249" i="27"/>
  <c r="B376" i="27" s="1"/>
  <c r="A249" i="27"/>
  <c r="C248" i="27"/>
  <c r="B248" i="27"/>
  <c r="B375" i="27" s="1"/>
  <c r="A248" i="27"/>
  <c r="C247" i="27"/>
  <c r="B247" i="27"/>
  <c r="B374" i="27" s="1"/>
  <c r="A247" i="27"/>
  <c r="C246" i="27"/>
  <c r="B246" i="27"/>
  <c r="B373" i="27" s="1"/>
  <c r="A246" i="27"/>
  <c r="A245" i="27"/>
  <c r="A244" i="27"/>
  <c r="A243" i="27"/>
  <c r="A242" i="27"/>
  <c r="A241" i="27"/>
  <c r="A240" i="27"/>
  <c r="EE239" i="27"/>
  <c r="ED239" i="27"/>
  <c r="EC239" i="27"/>
  <c r="EB239" i="27"/>
  <c r="EA239" i="27"/>
  <c r="DZ239" i="27"/>
  <c r="DY239" i="27"/>
  <c r="DX239" i="27"/>
  <c r="DW239" i="27"/>
  <c r="DV239" i="27"/>
  <c r="DU239" i="27"/>
  <c r="DT239" i="27"/>
  <c r="DS239" i="27"/>
  <c r="DR239" i="27"/>
  <c r="DQ239" i="27"/>
  <c r="DP239" i="27"/>
  <c r="DO239" i="27"/>
  <c r="DN239" i="27"/>
  <c r="DM239" i="27"/>
  <c r="DL239" i="27"/>
  <c r="DK239" i="27"/>
  <c r="DJ239" i="27"/>
  <c r="DI239" i="27"/>
  <c r="DH239" i="27"/>
  <c r="DG239" i="27"/>
  <c r="DF239" i="27"/>
  <c r="DE239" i="27"/>
  <c r="DD239" i="27"/>
  <c r="DC239" i="27"/>
  <c r="DB239" i="27"/>
  <c r="DA239" i="27"/>
  <c r="CZ239" i="27"/>
  <c r="CY239" i="27"/>
  <c r="CX239" i="27"/>
  <c r="CW239" i="27"/>
  <c r="CV239" i="27"/>
  <c r="CU239" i="27"/>
  <c r="CT239" i="27"/>
  <c r="CS239" i="27"/>
  <c r="CR239" i="27"/>
  <c r="CQ239" i="27"/>
  <c r="CP239" i="27"/>
  <c r="CO239" i="27"/>
  <c r="CN239" i="27"/>
  <c r="CM239" i="27"/>
  <c r="CL239" i="27"/>
  <c r="CK239" i="27"/>
  <c r="CJ239" i="27"/>
  <c r="CI239" i="27"/>
  <c r="CH239" i="27"/>
  <c r="CG239" i="27"/>
  <c r="CF239" i="27"/>
  <c r="CE239" i="27"/>
  <c r="CD239" i="27"/>
  <c r="CC239" i="27"/>
  <c r="CB239" i="27"/>
  <c r="CA239" i="27"/>
  <c r="BZ239" i="27"/>
  <c r="BY239" i="27"/>
  <c r="BX239" i="27"/>
  <c r="BW239" i="27"/>
  <c r="BV239" i="27"/>
  <c r="BU239" i="27"/>
  <c r="BT239" i="27"/>
  <c r="BS239" i="27"/>
  <c r="BR239" i="27"/>
  <c r="BQ239" i="27"/>
  <c r="BP239" i="27"/>
  <c r="BO239" i="27"/>
  <c r="BN239" i="27"/>
  <c r="BM239" i="27"/>
  <c r="BL239" i="27"/>
  <c r="BK239" i="27"/>
  <c r="BJ239" i="27"/>
  <c r="BI239" i="27"/>
  <c r="BH239" i="27"/>
  <c r="BG239" i="27"/>
  <c r="BF239" i="27"/>
  <c r="BE239" i="27"/>
  <c r="BD239" i="27"/>
  <c r="BC239" i="27"/>
  <c r="BB239" i="27"/>
  <c r="BA239" i="27"/>
  <c r="AZ239" i="27"/>
  <c r="AY239" i="27"/>
  <c r="AX239" i="27"/>
  <c r="AW239" i="27"/>
  <c r="AV239" i="27"/>
  <c r="AU239" i="27"/>
  <c r="AT239" i="27"/>
  <c r="AS239" i="27"/>
  <c r="AR239" i="27"/>
  <c r="AQ239" i="27"/>
  <c r="AP239" i="27"/>
  <c r="AO239" i="27"/>
  <c r="AN239" i="27"/>
  <c r="AM239" i="27"/>
  <c r="AL239" i="27"/>
  <c r="AK239" i="27"/>
  <c r="AJ239" i="27"/>
  <c r="AI239" i="27"/>
  <c r="AH239" i="27"/>
  <c r="AG239" i="27"/>
  <c r="AF239" i="27"/>
  <c r="AE239" i="27"/>
  <c r="AD239" i="27"/>
  <c r="AC239" i="27"/>
  <c r="AB239" i="27"/>
  <c r="AA239" i="27"/>
  <c r="Z239" i="27"/>
  <c r="Y239" i="27"/>
  <c r="X239" i="27"/>
  <c r="W239" i="27"/>
  <c r="V239" i="27"/>
  <c r="U239" i="27"/>
  <c r="T239" i="27"/>
  <c r="S239" i="27"/>
  <c r="R239" i="27"/>
  <c r="Q239" i="27"/>
  <c r="P239" i="27"/>
  <c r="O239" i="27"/>
  <c r="N239" i="27"/>
  <c r="M239" i="27"/>
  <c r="L239" i="27"/>
  <c r="K239" i="27"/>
  <c r="J239" i="27"/>
  <c r="I239" i="27"/>
  <c r="H239" i="27"/>
  <c r="G239" i="27"/>
  <c r="F239" i="27"/>
  <c r="E239" i="27"/>
  <c r="D239" i="27"/>
  <c r="C239" i="27"/>
  <c r="A239" i="27"/>
  <c r="C238" i="27"/>
  <c r="C237" i="27"/>
  <c r="C236" i="27"/>
  <c r="C235" i="27"/>
  <c r="C234" i="27"/>
  <c r="C233" i="27"/>
  <c r="C232" i="27"/>
  <c r="C231" i="27"/>
  <c r="C230" i="27"/>
  <c r="C229" i="27"/>
  <c r="C228" i="27"/>
  <c r="C227" i="27"/>
  <c r="C226" i="27"/>
  <c r="A226" i="27"/>
  <c r="A225" i="27"/>
  <c r="A224" i="27"/>
  <c r="A223" i="27"/>
  <c r="B222" i="27"/>
  <c r="B270" i="27" s="1"/>
  <c r="B302" i="27" s="1"/>
  <c r="A222" i="27"/>
  <c r="EE221" i="27"/>
  <c r="ED221" i="27"/>
  <c r="EC221" i="27"/>
  <c r="EB221" i="27"/>
  <c r="EA221" i="27"/>
  <c r="DZ221" i="27"/>
  <c r="DY221" i="27"/>
  <c r="DX221" i="27"/>
  <c r="DW221" i="27"/>
  <c r="DV221" i="27"/>
  <c r="DU221" i="27"/>
  <c r="DT221" i="27"/>
  <c r="DS221" i="27"/>
  <c r="DR221" i="27"/>
  <c r="DQ221" i="27"/>
  <c r="DP221" i="27"/>
  <c r="DO221" i="27"/>
  <c r="DN221" i="27"/>
  <c r="DM221" i="27"/>
  <c r="DL221" i="27"/>
  <c r="DK221" i="27"/>
  <c r="DJ221" i="27"/>
  <c r="DI221" i="27"/>
  <c r="DH221" i="27"/>
  <c r="DG221" i="27"/>
  <c r="DF221" i="27"/>
  <c r="DE221" i="27"/>
  <c r="DD221" i="27"/>
  <c r="DC221" i="27"/>
  <c r="DB221" i="27"/>
  <c r="DA221" i="27"/>
  <c r="CZ221" i="27"/>
  <c r="CY221" i="27"/>
  <c r="CX221" i="27"/>
  <c r="CW221" i="27"/>
  <c r="CV221" i="27"/>
  <c r="CU221" i="27"/>
  <c r="CT221" i="27"/>
  <c r="CS221" i="27"/>
  <c r="CR221" i="27"/>
  <c r="CQ221" i="27"/>
  <c r="CP221" i="27"/>
  <c r="CO221" i="27"/>
  <c r="CN221" i="27"/>
  <c r="CM221" i="27"/>
  <c r="CL221" i="27"/>
  <c r="CK221" i="27"/>
  <c r="CJ221" i="27"/>
  <c r="CI221" i="27"/>
  <c r="CH221" i="27"/>
  <c r="CG221" i="27"/>
  <c r="CF221" i="27"/>
  <c r="CE221" i="27"/>
  <c r="CD221" i="27"/>
  <c r="CC221" i="27"/>
  <c r="CB221" i="27"/>
  <c r="CA221" i="27"/>
  <c r="BZ221" i="27"/>
  <c r="BY221" i="27"/>
  <c r="BX221" i="27"/>
  <c r="BW221" i="27"/>
  <c r="BV221" i="27"/>
  <c r="BU221" i="27"/>
  <c r="BT221" i="27"/>
  <c r="BS221" i="27"/>
  <c r="BR221" i="27"/>
  <c r="BQ221" i="27"/>
  <c r="BP221" i="27"/>
  <c r="BO221" i="27"/>
  <c r="BN221" i="27"/>
  <c r="BM221" i="27"/>
  <c r="BL221" i="27"/>
  <c r="BK221" i="27"/>
  <c r="BJ221" i="27"/>
  <c r="BI221" i="27"/>
  <c r="BH221" i="27"/>
  <c r="BG221" i="27"/>
  <c r="BF221" i="27"/>
  <c r="BE221" i="27"/>
  <c r="BD221" i="27"/>
  <c r="BC221" i="27"/>
  <c r="BB221" i="27"/>
  <c r="A221" i="27"/>
  <c r="EE220" i="27"/>
  <c r="ED220" i="27"/>
  <c r="EC220" i="27"/>
  <c r="EB220" i="27"/>
  <c r="EA220" i="27"/>
  <c r="DZ220" i="27"/>
  <c r="DY220" i="27"/>
  <c r="DX220" i="27"/>
  <c r="DW220" i="27"/>
  <c r="DV220" i="27"/>
  <c r="DU220" i="27"/>
  <c r="DT220" i="27"/>
  <c r="DS220" i="27"/>
  <c r="DR220" i="27"/>
  <c r="DQ220" i="27"/>
  <c r="DP220" i="27"/>
  <c r="DO220" i="27"/>
  <c r="DN220" i="27"/>
  <c r="DM220" i="27"/>
  <c r="DL220" i="27"/>
  <c r="DK220" i="27"/>
  <c r="DJ220" i="27"/>
  <c r="DI220" i="27"/>
  <c r="DH220" i="27"/>
  <c r="DG220" i="27"/>
  <c r="DF220" i="27"/>
  <c r="DE220" i="27"/>
  <c r="DD220" i="27"/>
  <c r="DC220" i="27"/>
  <c r="DB220" i="27"/>
  <c r="DA220" i="27"/>
  <c r="CZ220" i="27"/>
  <c r="CY220" i="27"/>
  <c r="CX220" i="27"/>
  <c r="CW220" i="27"/>
  <c r="CV220" i="27"/>
  <c r="CU220" i="27"/>
  <c r="CT220" i="27"/>
  <c r="CS220" i="27"/>
  <c r="CR220" i="27"/>
  <c r="CQ220" i="27"/>
  <c r="CP220" i="27"/>
  <c r="CO220" i="27"/>
  <c r="CN220" i="27"/>
  <c r="CM220" i="27"/>
  <c r="CL220" i="27"/>
  <c r="CK220" i="27"/>
  <c r="CJ220" i="27"/>
  <c r="CI220" i="27"/>
  <c r="CH220" i="27"/>
  <c r="CG220" i="27"/>
  <c r="CF220" i="27"/>
  <c r="CE220" i="27"/>
  <c r="CD220" i="27"/>
  <c r="CC220" i="27"/>
  <c r="CB220" i="27"/>
  <c r="CA220" i="27"/>
  <c r="BZ220" i="27"/>
  <c r="BY220" i="27"/>
  <c r="BX220" i="27"/>
  <c r="BW220" i="27"/>
  <c r="BV220" i="27"/>
  <c r="BU220" i="27"/>
  <c r="BT220" i="27"/>
  <c r="BS220" i="27"/>
  <c r="BR220" i="27"/>
  <c r="BQ220" i="27"/>
  <c r="BP220" i="27"/>
  <c r="BO220" i="27"/>
  <c r="BN220" i="27"/>
  <c r="BM220" i="27"/>
  <c r="BL220" i="27"/>
  <c r="BK220" i="27"/>
  <c r="BJ220" i="27"/>
  <c r="BI220" i="27"/>
  <c r="BH220" i="27"/>
  <c r="BG220" i="27"/>
  <c r="BF220" i="27"/>
  <c r="BE220" i="27"/>
  <c r="BD220" i="27"/>
  <c r="BC220" i="27"/>
  <c r="BB220" i="27"/>
  <c r="BA220" i="27"/>
  <c r="BA971" i="27" s="1"/>
  <c r="AZ220" i="27"/>
  <c r="AZ971" i="27" s="1"/>
  <c r="AY220" i="27"/>
  <c r="AY971" i="27" s="1"/>
  <c r="AX220" i="27"/>
  <c r="AX971" i="27" s="1"/>
  <c r="AW220" i="27"/>
  <c r="AW971" i="27" s="1"/>
  <c r="AV220" i="27"/>
  <c r="AV971" i="27" s="1"/>
  <c r="AU220" i="27"/>
  <c r="AU971" i="27" s="1"/>
  <c r="AT220" i="27"/>
  <c r="AT971" i="27" s="1"/>
  <c r="AS220" i="27"/>
  <c r="AS971" i="27" s="1"/>
  <c r="AR220" i="27"/>
  <c r="AR971" i="27" s="1"/>
  <c r="AQ220" i="27"/>
  <c r="AQ971" i="27" s="1"/>
  <c r="AP220" i="27"/>
  <c r="AP971" i="27" s="1"/>
  <c r="AO220" i="27"/>
  <c r="AO971" i="27" s="1"/>
  <c r="AN220" i="27"/>
  <c r="AN971" i="27" s="1"/>
  <c r="AM220" i="27"/>
  <c r="AM971" i="27" s="1"/>
  <c r="AL220" i="27"/>
  <c r="AL971" i="27" s="1"/>
  <c r="AK220" i="27"/>
  <c r="AK971" i="27" s="1"/>
  <c r="AJ220" i="27"/>
  <c r="AJ971" i="27" s="1"/>
  <c r="AI220" i="27"/>
  <c r="AI971" i="27" s="1"/>
  <c r="AH220" i="27"/>
  <c r="AH971" i="27" s="1"/>
  <c r="AG220" i="27"/>
  <c r="AG971" i="27" s="1"/>
  <c r="AF220" i="27"/>
  <c r="AF971" i="27" s="1"/>
  <c r="AE220" i="27"/>
  <c r="AE971" i="27" s="1"/>
  <c r="AD220" i="27"/>
  <c r="AD971" i="27" s="1"/>
  <c r="AC220" i="27"/>
  <c r="AC971" i="27" s="1"/>
  <c r="AB220" i="27"/>
  <c r="AB971" i="27" s="1"/>
  <c r="AA220" i="27"/>
  <c r="AA971" i="27" s="1"/>
  <c r="Z220" i="27"/>
  <c r="Z971" i="27" s="1"/>
  <c r="Y220" i="27"/>
  <c r="Y971" i="27" s="1"/>
  <c r="X220" i="27"/>
  <c r="X971" i="27" s="1"/>
  <c r="W220" i="27"/>
  <c r="W971" i="27" s="1"/>
  <c r="V220" i="27"/>
  <c r="V971" i="27" s="1"/>
  <c r="U220" i="27"/>
  <c r="U971" i="27" s="1"/>
  <c r="T220" i="27"/>
  <c r="T971" i="27" s="1"/>
  <c r="S220" i="27"/>
  <c r="S971" i="27" s="1"/>
  <c r="R220" i="27"/>
  <c r="R971" i="27" s="1"/>
  <c r="Q220" i="27"/>
  <c r="Q971" i="27" s="1"/>
  <c r="P220" i="27"/>
  <c r="P971" i="27" s="1"/>
  <c r="O220" i="27"/>
  <c r="O971" i="27" s="1"/>
  <c r="N220" i="27"/>
  <c r="N971" i="27" s="1"/>
  <c r="M220" i="27"/>
  <c r="M971" i="27" s="1"/>
  <c r="L220" i="27"/>
  <c r="L971" i="27" s="1"/>
  <c r="K220" i="27"/>
  <c r="K971" i="27" s="1"/>
  <c r="J220" i="27"/>
  <c r="J971" i="27" s="1"/>
  <c r="I220" i="27"/>
  <c r="I971" i="27" s="1"/>
  <c r="H220" i="27"/>
  <c r="H971" i="27" s="1"/>
  <c r="G220" i="27"/>
  <c r="G971" i="27" s="1"/>
  <c r="F220" i="27"/>
  <c r="F971" i="27" s="1"/>
  <c r="E220" i="27"/>
  <c r="E971" i="27" s="1"/>
  <c r="D220" i="27"/>
  <c r="D971" i="27" s="1"/>
  <c r="C220" i="27"/>
  <c r="EE219" i="27"/>
  <c r="ED219" i="27"/>
  <c r="EC219" i="27"/>
  <c r="EB219" i="27"/>
  <c r="EA219" i="27"/>
  <c r="DZ219" i="27"/>
  <c r="DY219" i="27"/>
  <c r="DX219" i="27"/>
  <c r="DW219" i="27"/>
  <c r="DV219" i="27"/>
  <c r="DU219" i="27"/>
  <c r="DT219" i="27"/>
  <c r="DS219" i="27"/>
  <c r="DR219" i="27"/>
  <c r="DQ219" i="27"/>
  <c r="DP219" i="27"/>
  <c r="DO219" i="27"/>
  <c r="DN219" i="27"/>
  <c r="DM219" i="27"/>
  <c r="DL219" i="27"/>
  <c r="DK219" i="27"/>
  <c r="DJ219" i="27"/>
  <c r="DI219" i="27"/>
  <c r="DH219" i="27"/>
  <c r="DG219" i="27"/>
  <c r="DF219" i="27"/>
  <c r="DE219" i="27"/>
  <c r="DD219" i="27"/>
  <c r="DC219" i="27"/>
  <c r="DB219" i="27"/>
  <c r="DA219" i="27"/>
  <c r="CZ219" i="27"/>
  <c r="CY219" i="27"/>
  <c r="CX219" i="27"/>
  <c r="CW219" i="27"/>
  <c r="CV219" i="27"/>
  <c r="CU219" i="27"/>
  <c r="CT219" i="27"/>
  <c r="CS219" i="27"/>
  <c r="CR219" i="27"/>
  <c r="CQ219" i="27"/>
  <c r="CP219" i="27"/>
  <c r="CO219" i="27"/>
  <c r="CN219" i="27"/>
  <c r="CM219" i="27"/>
  <c r="CL219" i="27"/>
  <c r="CK219" i="27"/>
  <c r="CJ219" i="27"/>
  <c r="CI219" i="27"/>
  <c r="CH219" i="27"/>
  <c r="CG219" i="27"/>
  <c r="CF219" i="27"/>
  <c r="CE219" i="27"/>
  <c r="CD219" i="27"/>
  <c r="CC219" i="27"/>
  <c r="CB219" i="27"/>
  <c r="CA219" i="27"/>
  <c r="BZ219" i="27"/>
  <c r="BY219" i="27"/>
  <c r="BX219" i="27"/>
  <c r="BW219" i="27"/>
  <c r="BV219" i="27"/>
  <c r="BU219" i="27"/>
  <c r="BT219" i="27"/>
  <c r="BS219" i="27"/>
  <c r="BR219" i="27"/>
  <c r="BQ219" i="27"/>
  <c r="BP219" i="27"/>
  <c r="BO219" i="27"/>
  <c r="BN219" i="27"/>
  <c r="BM219" i="27"/>
  <c r="BL219" i="27"/>
  <c r="BK219" i="27"/>
  <c r="BJ219" i="27"/>
  <c r="BI219" i="27"/>
  <c r="BH219" i="27"/>
  <c r="BG219" i="27"/>
  <c r="BF219" i="27"/>
  <c r="BE219" i="27"/>
  <c r="BD219" i="27"/>
  <c r="BC219" i="27"/>
  <c r="BB219" i="27"/>
  <c r="BA219" i="27"/>
  <c r="BA970" i="27" s="1"/>
  <c r="AZ219" i="27"/>
  <c r="AZ970" i="27" s="1"/>
  <c r="AY219" i="27"/>
  <c r="AY970" i="27" s="1"/>
  <c r="AX219" i="27"/>
  <c r="AX970" i="27" s="1"/>
  <c r="AW219" i="27"/>
  <c r="AW970" i="27" s="1"/>
  <c r="AV219" i="27"/>
  <c r="AV970" i="27" s="1"/>
  <c r="AU219" i="27"/>
  <c r="AU970" i="27" s="1"/>
  <c r="AT219" i="27"/>
  <c r="AT970" i="27" s="1"/>
  <c r="AS219" i="27"/>
  <c r="AS970" i="27" s="1"/>
  <c r="AR219" i="27"/>
  <c r="AR970" i="27" s="1"/>
  <c r="AQ219" i="27"/>
  <c r="AQ970" i="27" s="1"/>
  <c r="AP219" i="27"/>
  <c r="AP970" i="27" s="1"/>
  <c r="AO219" i="27"/>
  <c r="AO970" i="27" s="1"/>
  <c r="AN219" i="27"/>
  <c r="AN970" i="27" s="1"/>
  <c r="AM219" i="27"/>
  <c r="AM970" i="27" s="1"/>
  <c r="AL219" i="27"/>
  <c r="AL970" i="27" s="1"/>
  <c r="AK219" i="27"/>
  <c r="AK970" i="27" s="1"/>
  <c r="AJ219" i="27"/>
  <c r="AJ970" i="27" s="1"/>
  <c r="AI219" i="27"/>
  <c r="AI970" i="27" s="1"/>
  <c r="AH219" i="27"/>
  <c r="AH970" i="27" s="1"/>
  <c r="AG219" i="27"/>
  <c r="AG970" i="27" s="1"/>
  <c r="AF219" i="27"/>
  <c r="AF970" i="27" s="1"/>
  <c r="AE219" i="27"/>
  <c r="AE970" i="27" s="1"/>
  <c r="AD219" i="27"/>
  <c r="AD970" i="27" s="1"/>
  <c r="AC219" i="27"/>
  <c r="AC970" i="27" s="1"/>
  <c r="AB219" i="27"/>
  <c r="AB970" i="27" s="1"/>
  <c r="AA219" i="27"/>
  <c r="AA970" i="27" s="1"/>
  <c r="Z219" i="27"/>
  <c r="Z970" i="27" s="1"/>
  <c r="Y219" i="27"/>
  <c r="Y970" i="27" s="1"/>
  <c r="X219" i="27"/>
  <c r="X970" i="27" s="1"/>
  <c r="W219" i="27"/>
  <c r="W970" i="27" s="1"/>
  <c r="V219" i="27"/>
  <c r="V970" i="27" s="1"/>
  <c r="U219" i="27"/>
  <c r="U970" i="27" s="1"/>
  <c r="T219" i="27"/>
  <c r="T970" i="27" s="1"/>
  <c r="S219" i="27"/>
  <c r="S970" i="27" s="1"/>
  <c r="R219" i="27"/>
  <c r="R970" i="27" s="1"/>
  <c r="Q219" i="27"/>
  <c r="Q970" i="27" s="1"/>
  <c r="P219" i="27"/>
  <c r="P970" i="27" s="1"/>
  <c r="O219" i="27"/>
  <c r="O970" i="27" s="1"/>
  <c r="N219" i="27"/>
  <c r="N970" i="27" s="1"/>
  <c r="M219" i="27"/>
  <c r="M970" i="27" s="1"/>
  <c r="L219" i="27"/>
  <c r="L970" i="27" s="1"/>
  <c r="K219" i="27"/>
  <c r="K970" i="27" s="1"/>
  <c r="J219" i="27"/>
  <c r="J970" i="27" s="1"/>
  <c r="I219" i="27"/>
  <c r="I970" i="27" s="1"/>
  <c r="H219" i="27"/>
  <c r="H970" i="27" s="1"/>
  <c r="G219" i="27"/>
  <c r="G970" i="27" s="1"/>
  <c r="F219" i="27"/>
  <c r="F970" i="27" s="1"/>
  <c r="E219" i="27"/>
  <c r="E970" i="27" s="1"/>
  <c r="D219" i="27"/>
  <c r="D970" i="27" s="1"/>
  <c r="C970" i="27" s="1"/>
  <c r="EE218" i="27"/>
  <c r="ED218" i="27"/>
  <c r="EC218" i="27"/>
  <c r="EB218" i="27"/>
  <c r="EA218" i="27"/>
  <c r="DZ218" i="27"/>
  <c r="DY218" i="27"/>
  <c r="DX218" i="27"/>
  <c r="DW218" i="27"/>
  <c r="DV218" i="27"/>
  <c r="DU218" i="27"/>
  <c r="DT218" i="27"/>
  <c r="DS218" i="27"/>
  <c r="DR218" i="27"/>
  <c r="DQ218" i="27"/>
  <c r="DP218" i="27"/>
  <c r="DO218" i="27"/>
  <c r="DN218" i="27"/>
  <c r="DM218" i="27"/>
  <c r="DL218" i="27"/>
  <c r="DK218" i="27"/>
  <c r="DJ218" i="27"/>
  <c r="DI218" i="27"/>
  <c r="DH218" i="27"/>
  <c r="DG218" i="27"/>
  <c r="DF218" i="27"/>
  <c r="DE218" i="27"/>
  <c r="DD218" i="27"/>
  <c r="DC218" i="27"/>
  <c r="DB218" i="27"/>
  <c r="DA218" i="27"/>
  <c r="CZ218" i="27"/>
  <c r="CY218" i="27"/>
  <c r="CX218" i="27"/>
  <c r="CW218" i="27"/>
  <c r="CV218" i="27"/>
  <c r="CU218" i="27"/>
  <c r="CT218" i="27"/>
  <c r="CS218" i="27"/>
  <c r="CR218" i="27"/>
  <c r="CQ218" i="27"/>
  <c r="CP218" i="27"/>
  <c r="CO218" i="27"/>
  <c r="CN218" i="27"/>
  <c r="CM218" i="27"/>
  <c r="CL218" i="27"/>
  <c r="CK218" i="27"/>
  <c r="CJ218" i="27"/>
  <c r="CI218" i="27"/>
  <c r="CH218" i="27"/>
  <c r="CG218" i="27"/>
  <c r="CF218" i="27"/>
  <c r="CE218" i="27"/>
  <c r="CD218" i="27"/>
  <c r="CC218" i="27"/>
  <c r="CB218" i="27"/>
  <c r="CA218" i="27"/>
  <c r="BZ218" i="27"/>
  <c r="BY218" i="27"/>
  <c r="BX218" i="27"/>
  <c r="BW218" i="27"/>
  <c r="BV218" i="27"/>
  <c r="BU218" i="27"/>
  <c r="BT218" i="27"/>
  <c r="BS218" i="27"/>
  <c r="BR218" i="27"/>
  <c r="BQ218" i="27"/>
  <c r="BP218" i="27"/>
  <c r="BO218" i="27"/>
  <c r="BN218" i="27"/>
  <c r="BM218" i="27"/>
  <c r="BL218" i="27"/>
  <c r="BK218" i="27"/>
  <c r="BJ218" i="27"/>
  <c r="BI218" i="27"/>
  <c r="BH218" i="27"/>
  <c r="BG218" i="27"/>
  <c r="BF218" i="27"/>
  <c r="BE218" i="27"/>
  <c r="BD218" i="27"/>
  <c r="BC218" i="27"/>
  <c r="BB218" i="27"/>
  <c r="BA218" i="27"/>
  <c r="BA969" i="27" s="1"/>
  <c r="AZ218" i="27"/>
  <c r="AZ969" i="27" s="1"/>
  <c r="AY218" i="27"/>
  <c r="AY969" i="27" s="1"/>
  <c r="AX218" i="27"/>
  <c r="AX969" i="27" s="1"/>
  <c r="AW218" i="27"/>
  <c r="AW969" i="27" s="1"/>
  <c r="AV218" i="27"/>
  <c r="AV969" i="27" s="1"/>
  <c r="AU218" i="27"/>
  <c r="AU969" i="27" s="1"/>
  <c r="AT218" i="27"/>
  <c r="AT969" i="27" s="1"/>
  <c r="AS218" i="27"/>
  <c r="AS969" i="27" s="1"/>
  <c r="AR218" i="27"/>
  <c r="AR969" i="27" s="1"/>
  <c r="AQ218" i="27"/>
  <c r="AQ969" i="27" s="1"/>
  <c r="AP218" i="27"/>
  <c r="AP969" i="27" s="1"/>
  <c r="AO218" i="27"/>
  <c r="AO969" i="27" s="1"/>
  <c r="AN218" i="27"/>
  <c r="AN969" i="27" s="1"/>
  <c r="AM218" i="27"/>
  <c r="AM969" i="27" s="1"/>
  <c r="AL218" i="27"/>
  <c r="AL969" i="27" s="1"/>
  <c r="AK218" i="27"/>
  <c r="AK969" i="27" s="1"/>
  <c r="AJ218" i="27"/>
  <c r="AJ969" i="27" s="1"/>
  <c r="AI218" i="27"/>
  <c r="AI969" i="27" s="1"/>
  <c r="AH218" i="27"/>
  <c r="AH969" i="27" s="1"/>
  <c r="AG218" i="27"/>
  <c r="AG969" i="27" s="1"/>
  <c r="AF218" i="27"/>
  <c r="AF969" i="27" s="1"/>
  <c r="AE218" i="27"/>
  <c r="AE969" i="27" s="1"/>
  <c r="AD218" i="27"/>
  <c r="AD969" i="27" s="1"/>
  <c r="AC218" i="27"/>
  <c r="AC969" i="27" s="1"/>
  <c r="AB218" i="27"/>
  <c r="AB969" i="27" s="1"/>
  <c r="AA218" i="27"/>
  <c r="AA969" i="27" s="1"/>
  <c r="Z218" i="27"/>
  <c r="Z969" i="27" s="1"/>
  <c r="Y218" i="27"/>
  <c r="Y969" i="27" s="1"/>
  <c r="X218" i="27"/>
  <c r="X969" i="27" s="1"/>
  <c r="W218" i="27"/>
  <c r="W969" i="27" s="1"/>
  <c r="V218" i="27"/>
  <c r="V969" i="27" s="1"/>
  <c r="U218" i="27"/>
  <c r="U969" i="27" s="1"/>
  <c r="T218" i="27"/>
  <c r="T969" i="27" s="1"/>
  <c r="S218" i="27"/>
  <c r="S969" i="27" s="1"/>
  <c r="R218" i="27"/>
  <c r="R969" i="27" s="1"/>
  <c r="Q218" i="27"/>
  <c r="Q969" i="27" s="1"/>
  <c r="P218" i="27"/>
  <c r="P969" i="27" s="1"/>
  <c r="O218" i="27"/>
  <c r="O969" i="27" s="1"/>
  <c r="N218" i="27"/>
  <c r="N969" i="27" s="1"/>
  <c r="M218" i="27"/>
  <c r="M969" i="27" s="1"/>
  <c r="L218" i="27"/>
  <c r="L969" i="27" s="1"/>
  <c r="K218" i="27"/>
  <c r="K969" i="27" s="1"/>
  <c r="J218" i="27"/>
  <c r="J969" i="27" s="1"/>
  <c r="I218" i="27"/>
  <c r="I969" i="27" s="1"/>
  <c r="H218" i="27"/>
  <c r="H969" i="27" s="1"/>
  <c r="G218" i="27"/>
  <c r="G969" i="27" s="1"/>
  <c r="F218" i="27"/>
  <c r="F969" i="27" s="1"/>
  <c r="E218" i="27"/>
  <c r="E969" i="27" s="1"/>
  <c r="D218" i="27"/>
  <c r="D969" i="27" s="1"/>
  <c r="C969" i="27" s="1"/>
  <c r="C218" i="27"/>
  <c r="EE217" i="27"/>
  <c r="ED217" i="27"/>
  <c r="EC217" i="27"/>
  <c r="EB217" i="27"/>
  <c r="EA217" i="27"/>
  <c r="DZ217" i="27"/>
  <c r="DY217" i="27"/>
  <c r="DX217" i="27"/>
  <c r="DW217" i="27"/>
  <c r="DV217" i="27"/>
  <c r="DU217" i="27"/>
  <c r="DT217" i="27"/>
  <c r="DS217" i="27"/>
  <c r="DR217" i="27"/>
  <c r="DQ217" i="27"/>
  <c r="DP217" i="27"/>
  <c r="DO217" i="27"/>
  <c r="DN217" i="27"/>
  <c r="DM217" i="27"/>
  <c r="DL217" i="27"/>
  <c r="DK217" i="27"/>
  <c r="DJ217" i="27"/>
  <c r="DI217" i="27"/>
  <c r="DH217" i="27"/>
  <c r="DG217" i="27"/>
  <c r="DF217" i="27"/>
  <c r="DE217" i="27"/>
  <c r="DD217" i="27"/>
  <c r="DC217" i="27"/>
  <c r="DB217" i="27"/>
  <c r="DA217" i="27"/>
  <c r="CZ217" i="27"/>
  <c r="CY217" i="27"/>
  <c r="CX217" i="27"/>
  <c r="CW217" i="27"/>
  <c r="CV217" i="27"/>
  <c r="CU217" i="27"/>
  <c r="CT217" i="27"/>
  <c r="CS217" i="27"/>
  <c r="CR217" i="27"/>
  <c r="CQ217" i="27"/>
  <c r="CP217" i="27"/>
  <c r="CO217" i="27"/>
  <c r="CN217" i="27"/>
  <c r="CM217" i="27"/>
  <c r="CL217" i="27"/>
  <c r="CK217" i="27"/>
  <c r="CJ217" i="27"/>
  <c r="CI217" i="27"/>
  <c r="CH217" i="27"/>
  <c r="CG217" i="27"/>
  <c r="CF217" i="27"/>
  <c r="CE217" i="27"/>
  <c r="CD217" i="27"/>
  <c r="CC217" i="27"/>
  <c r="CB217" i="27"/>
  <c r="CA217" i="27"/>
  <c r="BZ217" i="27"/>
  <c r="BY217" i="27"/>
  <c r="BX217" i="27"/>
  <c r="BW217" i="27"/>
  <c r="BV217" i="27"/>
  <c r="BU217" i="27"/>
  <c r="BT217" i="27"/>
  <c r="BS217" i="27"/>
  <c r="BR217" i="27"/>
  <c r="BQ217" i="27"/>
  <c r="BP217" i="27"/>
  <c r="BO217" i="27"/>
  <c r="BN217" i="27"/>
  <c r="BM217" i="27"/>
  <c r="BL217" i="27"/>
  <c r="BK217" i="27"/>
  <c r="BJ217" i="27"/>
  <c r="BI217" i="27"/>
  <c r="BH217" i="27"/>
  <c r="BG217" i="27"/>
  <c r="BF217" i="27"/>
  <c r="BE217" i="27"/>
  <c r="BD217" i="27"/>
  <c r="BC217" i="27"/>
  <c r="BB217" i="27"/>
  <c r="BA217" i="27"/>
  <c r="BA968" i="27" s="1"/>
  <c r="AZ217" i="27"/>
  <c r="AZ968" i="27" s="1"/>
  <c r="AY217" i="27"/>
  <c r="AY968" i="27" s="1"/>
  <c r="AX217" i="27"/>
  <c r="AX968" i="27" s="1"/>
  <c r="AW217" i="27"/>
  <c r="AW968" i="27" s="1"/>
  <c r="AV217" i="27"/>
  <c r="AV968" i="27" s="1"/>
  <c r="AU217" i="27"/>
  <c r="AU968" i="27" s="1"/>
  <c r="AT217" i="27"/>
  <c r="AT968" i="27" s="1"/>
  <c r="AS217" i="27"/>
  <c r="AS968" i="27" s="1"/>
  <c r="AR217" i="27"/>
  <c r="AR968" i="27" s="1"/>
  <c r="AQ217" i="27"/>
  <c r="AQ968" i="27" s="1"/>
  <c r="AP217" i="27"/>
  <c r="AP968" i="27" s="1"/>
  <c r="AO217" i="27"/>
  <c r="AO968" i="27" s="1"/>
  <c r="AN217" i="27"/>
  <c r="AN968" i="27" s="1"/>
  <c r="AM217" i="27"/>
  <c r="AM968" i="27" s="1"/>
  <c r="AL217" i="27"/>
  <c r="AL968" i="27" s="1"/>
  <c r="AK217" i="27"/>
  <c r="AK968" i="27" s="1"/>
  <c r="AJ217" i="27"/>
  <c r="AJ968" i="27" s="1"/>
  <c r="AI217" i="27"/>
  <c r="AI968" i="27" s="1"/>
  <c r="AH217" i="27"/>
  <c r="AH968" i="27" s="1"/>
  <c r="AG217" i="27"/>
  <c r="AG968" i="27" s="1"/>
  <c r="AF217" i="27"/>
  <c r="AF968" i="27" s="1"/>
  <c r="AE217" i="27"/>
  <c r="AE968" i="27" s="1"/>
  <c r="AD217" i="27"/>
  <c r="AD968" i="27" s="1"/>
  <c r="AC217" i="27"/>
  <c r="AC968" i="27" s="1"/>
  <c r="AB217" i="27"/>
  <c r="AB968" i="27" s="1"/>
  <c r="AA217" i="27"/>
  <c r="AA968" i="27" s="1"/>
  <c r="Z217" i="27"/>
  <c r="Z968" i="27" s="1"/>
  <c r="Y217" i="27"/>
  <c r="Y968" i="27" s="1"/>
  <c r="X217" i="27"/>
  <c r="X968" i="27" s="1"/>
  <c r="W217" i="27"/>
  <c r="W968" i="27" s="1"/>
  <c r="V217" i="27"/>
  <c r="V968" i="27" s="1"/>
  <c r="U217" i="27"/>
  <c r="U968" i="27" s="1"/>
  <c r="T217" i="27"/>
  <c r="T968" i="27" s="1"/>
  <c r="S217" i="27"/>
  <c r="S968" i="27" s="1"/>
  <c r="R217" i="27"/>
  <c r="R968" i="27" s="1"/>
  <c r="Q217" i="27"/>
  <c r="Q968" i="27" s="1"/>
  <c r="P217" i="27"/>
  <c r="P968" i="27" s="1"/>
  <c r="O217" i="27"/>
  <c r="O968" i="27" s="1"/>
  <c r="N217" i="27"/>
  <c r="N968" i="27" s="1"/>
  <c r="M217" i="27"/>
  <c r="M968" i="27" s="1"/>
  <c r="L217" i="27"/>
  <c r="L968" i="27" s="1"/>
  <c r="K217" i="27"/>
  <c r="K968" i="27" s="1"/>
  <c r="J217" i="27"/>
  <c r="J968" i="27" s="1"/>
  <c r="I217" i="27"/>
  <c r="I968" i="27" s="1"/>
  <c r="H217" i="27"/>
  <c r="H968" i="27" s="1"/>
  <c r="G217" i="27"/>
  <c r="G968" i="27" s="1"/>
  <c r="F217" i="27"/>
  <c r="F968" i="27" s="1"/>
  <c r="E217" i="27"/>
  <c r="E968" i="27" s="1"/>
  <c r="D217" i="27"/>
  <c r="D968" i="27" s="1"/>
  <c r="C968" i="27" s="1"/>
  <c r="C217" i="27"/>
  <c r="EE216" i="27"/>
  <c r="ED216" i="27"/>
  <c r="EC216" i="27"/>
  <c r="EB216" i="27"/>
  <c r="EA216" i="27"/>
  <c r="DZ216" i="27"/>
  <c r="DY216" i="27"/>
  <c r="DX216" i="27"/>
  <c r="DW216" i="27"/>
  <c r="DV216" i="27"/>
  <c r="DU216" i="27"/>
  <c r="DT216" i="27"/>
  <c r="DS216" i="27"/>
  <c r="DR216" i="27"/>
  <c r="DQ216" i="27"/>
  <c r="DP216" i="27"/>
  <c r="DO216" i="27"/>
  <c r="DN216" i="27"/>
  <c r="DM216" i="27"/>
  <c r="DL216" i="27"/>
  <c r="DK216" i="27"/>
  <c r="DJ216" i="27"/>
  <c r="DI216" i="27"/>
  <c r="DH216" i="27"/>
  <c r="DG216" i="27"/>
  <c r="DF216" i="27"/>
  <c r="DE216" i="27"/>
  <c r="DD216" i="27"/>
  <c r="DC216" i="27"/>
  <c r="DB216" i="27"/>
  <c r="DA216" i="27"/>
  <c r="CZ216" i="27"/>
  <c r="CY216" i="27"/>
  <c r="CX216" i="27"/>
  <c r="CW216" i="27"/>
  <c r="CV216" i="27"/>
  <c r="CU216" i="27"/>
  <c r="CT216" i="27"/>
  <c r="CS216" i="27"/>
  <c r="CR216" i="27"/>
  <c r="CQ216" i="27"/>
  <c r="CP216" i="27"/>
  <c r="CO216" i="27"/>
  <c r="CN216" i="27"/>
  <c r="CM216" i="27"/>
  <c r="CL216" i="27"/>
  <c r="CK216" i="27"/>
  <c r="CJ216" i="27"/>
  <c r="CI216" i="27"/>
  <c r="CH216" i="27"/>
  <c r="CG216" i="27"/>
  <c r="CF216" i="27"/>
  <c r="CE216" i="27"/>
  <c r="CD216" i="27"/>
  <c r="CC216" i="27"/>
  <c r="CB216" i="27"/>
  <c r="CA216" i="27"/>
  <c r="BZ216" i="27"/>
  <c r="BY216" i="27"/>
  <c r="BX216" i="27"/>
  <c r="BW216" i="27"/>
  <c r="BV216" i="27"/>
  <c r="BU216" i="27"/>
  <c r="BT216" i="27"/>
  <c r="BS216" i="27"/>
  <c r="BR216" i="27"/>
  <c r="BQ216" i="27"/>
  <c r="BP216" i="27"/>
  <c r="BO216" i="27"/>
  <c r="BN216" i="27"/>
  <c r="BM216" i="27"/>
  <c r="BL216" i="27"/>
  <c r="BK216" i="27"/>
  <c r="BJ216" i="27"/>
  <c r="BI216" i="27"/>
  <c r="BH216" i="27"/>
  <c r="BG216" i="27"/>
  <c r="BF216" i="27"/>
  <c r="BE216" i="27"/>
  <c r="BD216" i="27"/>
  <c r="BC216" i="27"/>
  <c r="BB216" i="27"/>
  <c r="BA216" i="27"/>
  <c r="BA967" i="27" s="1"/>
  <c r="AZ216" i="27"/>
  <c r="AZ967" i="27" s="1"/>
  <c r="AY216" i="27"/>
  <c r="AY967" i="27" s="1"/>
  <c r="AX216" i="27"/>
  <c r="AX967" i="27" s="1"/>
  <c r="AW216" i="27"/>
  <c r="AW967" i="27" s="1"/>
  <c r="AV216" i="27"/>
  <c r="AV967" i="27" s="1"/>
  <c r="AU216" i="27"/>
  <c r="AU967" i="27" s="1"/>
  <c r="AT216" i="27"/>
  <c r="AT967" i="27" s="1"/>
  <c r="AS216" i="27"/>
  <c r="AS967" i="27" s="1"/>
  <c r="AR216" i="27"/>
  <c r="AR967" i="27" s="1"/>
  <c r="AQ216" i="27"/>
  <c r="AQ967" i="27" s="1"/>
  <c r="AP216" i="27"/>
  <c r="AP967" i="27" s="1"/>
  <c r="AO216" i="27"/>
  <c r="AO967" i="27" s="1"/>
  <c r="AN216" i="27"/>
  <c r="AN967" i="27" s="1"/>
  <c r="AM216" i="27"/>
  <c r="AM967" i="27" s="1"/>
  <c r="AL216" i="27"/>
  <c r="AL967" i="27" s="1"/>
  <c r="AK216" i="27"/>
  <c r="AK967" i="27" s="1"/>
  <c r="AJ216" i="27"/>
  <c r="AJ967" i="27" s="1"/>
  <c r="AI216" i="27"/>
  <c r="AI967" i="27" s="1"/>
  <c r="AH216" i="27"/>
  <c r="AH967" i="27" s="1"/>
  <c r="AG216" i="27"/>
  <c r="AG967" i="27" s="1"/>
  <c r="AF216" i="27"/>
  <c r="AF967" i="27" s="1"/>
  <c r="AE216" i="27"/>
  <c r="AE967" i="27" s="1"/>
  <c r="AD216" i="27"/>
  <c r="AD967" i="27" s="1"/>
  <c r="AC216" i="27"/>
  <c r="AC967" i="27" s="1"/>
  <c r="AB216" i="27"/>
  <c r="AB967" i="27" s="1"/>
  <c r="AA216" i="27"/>
  <c r="AA967" i="27" s="1"/>
  <c r="Z216" i="27"/>
  <c r="Z967" i="27" s="1"/>
  <c r="Y216" i="27"/>
  <c r="Y967" i="27" s="1"/>
  <c r="X216" i="27"/>
  <c r="X967" i="27" s="1"/>
  <c r="W216" i="27"/>
  <c r="W967" i="27" s="1"/>
  <c r="V216" i="27"/>
  <c r="V967" i="27" s="1"/>
  <c r="U216" i="27"/>
  <c r="U967" i="27" s="1"/>
  <c r="T216" i="27"/>
  <c r="T967" i="27" s="1"/>
  <c r="S216" i="27"/>
  <c r="S967" i="27" s="1"/>
  <c r="R216" i="27"/>
  <c r="R967" i="27" s="1"/>
  <c r="Q216" i="27"/>
  <c r="Q967" i="27" s="1"/>
  <c r="P216" i="27"/>
  <c r="P967" i="27" s="1"/>
  <c r="O216" i="27"/>
  <c r="O967" i="27" s="1"/>
  <c r="N216" i="27"/>
  <c r="N967" i="27" s="1"/>
  <c r="M216" i="27"/>
  <c r="M967" i="27" s="1"/>
  <c r="L216" i="27"/>
  <c r="L967" i="27" s="1"/>
  <c r="K216" i="27"/>
  <c r="K967" i="27" s="1"/>
  <c r="J216" i="27"/>
  <c r="J967" i="27" s="1"/>
  <c r="I216" i="27"/>
  <c r="I967" i="27" s="1"/>
  <c r="H216" i="27"/>
  <c r="H967" i="27" s="1"/>
  <c r="G216" i="27"/>
  <c r="G967" i="27" s="1"/>
  <c r="F216" i="27"/>
  <c r="F967" i="27" s="1"/>
  <c r="E216" i="27"/>
  <c r="E967" i="27" s="1"/>
  <c r="D216" i="27"/>
  <c r="D967" i="27" s="1"/>
  <c r="C967" i="27" s="1"/>
  <c r="C216" i="27"/>
  <c r="EE215" i="27"/>
  <c r="ED215" i="27"/>
  <c r="EC215" i="27"/>
  <c r="EB215" i="27"/>
  <c r="EA215" i="27"/>
  <c r="DZ215" i="27"/>
  <c r="DY215" i="27"/>
  <c r="DX215" i="27"/>
  <c r="DW215" i="27"/>
  <c r="DV215" i="27"/>
  <c r="DU215" i="27"/>
  <c r="DT215" i="27"/>
  <c r="DS215" i="27"/>
  <c r="DR215" i="27"/>
  <c r="DQ215" i="27"/>
  <c r="DP215" i="27"/>
  <c r="DO215" i="27"/>
  <c r="DN215" i="27"/>
  <c r="DM215" i="27"/>
  <c r="DL215" i="27"/>
  <c r="DK215" i="27"/>
  <c r="DJ215" i="27"/>
  <c r="DI215" i="27"/>
  <c r="DH215" i="27"/>
  <c r="DG215" i="27"/>
  <c r="DF215" i="27"/>
  <c r="DE215" i="27"/>
  <c r="DD215" i="27"/>
  <c r="DC215" i="27"/>
  <c r="DB215" i="27"/>
  <c r="DA215" i="27"/>
  <c r="CZ215" i="27"/>
  <c r="CY215" i="27"/>
  <c r="CX215" i="27"/>
  <c r="CW215" i="27"/>
  <c r="CV215" i="27"/>
  <c r="CU215" i="27"/>
  <c r="CT215" i="27"/>
  <c r="CS215" i="27"/>
  <c r="CR215" i="27"/>
  <c r="CQ215" i="27"/>
  <c r="CP215" i="27"/>
  <c r="CO215" i="27"/>
  <c r="CN215" i="27"/>
  <c r="CM215" i="27"/>
  <c r="CL215" i="27"/>
  <c r="CK215" i="27"/>
  <c r="CJ215" i="27"/>
  <c r="CI215" i="27"/>
  <c r="CH215" i="27"/>
  <c r="CG215" i="27"/>
  <c r="CF215" i="27"/>
  <c r="CE215" i="27"/>
  <c r="CD215" i="27"/>
  <c r="CC215" i="27"/>
  <c r="CB215" i="27"/>
  <c r="CA215" i="27"/>
  <c r="BZ215" i="27"/>
  <c r="BY215" i="27"/>
  <c r="BX215" i="27"/>
  <c r="BW215" i="27"/>
  <c r="BV215" i="27"/>
  <c r="BU215" i="27"/>
  <c r="BT215" i="27"/>
  <c r="BS215" i="27"/>
  <c r="BR215" i="27"/>
  <c r="BQ215" i="27"/>
  <c r="BP215" i="27"/>
  <c r="BO215" i="27"/>
  <c r="BN215" i="27"/>
  <c r="BM215" i="27"/>
  <c r="BL215" i="27"/>
  <c r="BK215" i="27"/>
  <c r="BJ215" i="27"/>
  <c r="BI215" i="27"/>
  <c r="BH215" i="27"/>
  <c r="BG215" i="27"/>
  <c r="BF215" i="27"/>
  <c r="BE215" i="27"/>
  <c r="BD215" i="27"/>
  <c r="BC215" i="27"/>
  <c r="BB215" i="27"/>
  <c r="BA215" i="27"/>
  <c r="BA966" i="27" s="1"/>
  <c r="AZ215" i="27"/>
  <c r="AZ966" i="27" s="1"/>
  <c r="AY215" i="27"/>
  <c r="AY966" i="27" s="1"/>
  <c r="AX215" i="27"/>
  <c r="AX966" i="27" s="1"/>
  <c r="AW215" i="27"/>
  <c r="AW966" i="27" s="1"/>
  <c r="AV215" i="27"/>
  <c r="AV966" i="27" s="1"/>
  <c r="AU215" i="27"/>
  <c r="AU966" i="27" s="1"/>
  <c r="AT215" i="27"/>
  <c r="AT966" i="27" s="1"/>
  <c r="AS215" i="27"/>
  <c r="AS966" i="27" s="1"/>
  <c r="AR215" i="27"/>
  <c r="AR966" i="27" s="1"/>
  <c r="AQ215" i="27"/>
  <c r="AQ966" i="27" s="1"/>
  <c r="AP215" i="27"/>
  <c r="AP966" i="27" s="1"/>
  <c r="AO215" i="27"/>
  <c r="AO966" i="27" s="1"/>
  <c r="AN215" i="27"/>
  <c r="AN966" i="27" s="1"/>
  <c r="AM215" i="27"/>
  <c r="AM966" i="27" s="1"/>
  <c r="AL215" i="27"/>
  <c r="AL966" i="27" s="1"/>
  <c r="AK215" i="27"/>
  <c r="AK966" i="27" s="1"/>
  <c r="AJ215" i="27"/>
  <c r="AJ966" i="27" s="1"/>
  <c r="AI215" i="27"/>
  <c r="AI966" i="27" s="1"/>
  <c r="AH215" i="27"/>
  <c r="AH966" i="27" s="1"/>
  <c r="AG215" i="27"/>
  <c r="AG966" i="27" s="1"/>
  <c r="AF215" i="27"/>
  <c r="AF966" i="27" s="1"/>
  <c r="AE215" i="27"/>
  <c r="AE966" i="27" s="1"/>
  <c r="AD215" i="27"/>
  <c r="AD966" i="27" s="1"/>
  <c r="AC215" i="27"/>
  <c r="AC966" i="27" s="1"/>
  <c r="AB215" i="27"/>
  <c r="AB966" i="27" s="1"/>
  <c r="AA215" i="27"/>
  <c r="AA966" i="27" s="1"/>
  <c r="Z215" i="27"/>
  <c r="Z966" i="27" s="1"/>
  <c r="Y215" i="27"/>
  <c r="Y966" i="27" s="1"/>
  <c r="X215" i="27"/>
  <c r="X966" i="27" s="1"/>
  <c r="W215" i="27"/>
  <c r="W966" i="27" s="1"/>
  <c r="V215" i="27"/>
  <c r="V966" i="27" s="1"/>
  <c r="U215" i="27"/>
  <c r="U966" i="27" s="1"/>
  <c r="T215" i="27"/>
  <c r="T966" i="27" s="1"/>
  <c r="S215" i="27"/>
  <c r="S966" i="27" s="1"/>
  <c r="R215" i="27"/>
  <c r="R966" i="27" s="1"/>
  <c r="Q215" i="27"/>
  <c r="Q966" i="27" s="1"/>
  <c r="P215" i="27"/>
  <c r="P966" i="27" s="1"/>
  <c r="O215" i="27"/>
  <c r="O966" i="27" s="1"/>
  <c r="N215" i="27"/>
  <c r="N966" i="27" s="1"/>
  <c r="M215" i="27"/>
  <c r="M966" i="27" s="1"/>
  <c r="L215" i="27"/>
  <c r="L966" i="27" s="1"/>
  <c r="K215" i="27"/>
  <c r="K966" i="27" s="1"/>
  <c r="J215" i="27"/>
  <c r="J966" i="27" s="1"/>
  <c r="I215" i="27"/>
  <c r="I966" i="27" s="1"/>
  <c r="H215" i="27"/>
  <c r="H966" i="27" s="1"/>
  <c r="G215" i="27"/>
  <c r="G966" i="27" s="1"/>
  <c r="F215" i="27"/>
  <c r="F966" i="27" s="1"/>
  <c r="E215" i="27"/>
  <c r="E966" i="27" s="1"/>
  <c r="D215" i="27"/>
  <c r="D966" i="27" s="1"/>
  <c r="C215" i="27"/>
  <c r="EE214" i="27"/>
  <c r="ED214" i="27"/>
  <c r="EC214" i="27"/>
  <c r="EB214" i="27"/>
  <c r="EA214" i="27"/>
  <c r="DZ214" i="27"/>
  <c r="DY214" i="27"/>
  <c r="DX214" i="27"/>
  <c r="DW214" i="27"/>
  <c r="DV214" i="27"/>
  <c r="DU214" i="27"/>
  <c r="DT214" i="27"/>
  <c r="DS214" i="27"/>
  <c r="DR214" i="27"/>
  <c r="DQ214" i="27"/>
  <c r="DP214" i="27"/>
  <c r="DO214" i="27"/>
  <c r="DN214" i="27"/>
  <c r="DM214" i="27"/>
  <c r="DL214" i="27"/>
  <c r="DK214" i="27"/>
  <c r="DJ214" i="27"/>
  <c r="DI214" i="27"/>
  <c r="DH214" i="27"/>
  <c r="DG214" i="27"/>
  <c r="DF214" i="27"/>
  <c r="DE214" i="27"/>
  <c r="DD214" i="27"/>
  <c r="DC214" i="27"/>
  <c r="DB214" i="27"/>
  <c r="DA214" i="27"/>
  <c r="CZ214" i="27"/>
  <c r="CY214" i="27"/>
  <c r="CX214" i="27"/>
  <c r="CW214" i="27"/>
  <c r="CV214" i="27"/>
  <c r="CU214" i="27"/>
  <c r="CT214" i="27"/>
  <c r="CS214" i="27"/>
  <c r="CR214" i="27"/>
  <c r="CQ214" i="27"/>
  <c r="CP214" i="27"/>
  <c r="CO214" i="27"/>
  <c r="CN214" i="27"/>
  <c r="CM214" i="27"/>
  <c r="CL214" i="27"/>
  <c r="CK214" i="27"/>
  <c r="CJ214" i="27"/>
  <c r="CI214" i="27"/>
  <c r="CH214" i="27"/>
  <c r="CG214" i="27"/>
  <c r="CF214" i="27"/>
  <c r="CE214" i="27"/>
  <c r="CD214" i="27"/>
  <c r="CC214" i="27"/>
  <c r="CB214" i="27"/>
  <c r="CA214" i="27"/>
  <c r="BZ214" i="27"/>
  <c r="BY214" i="27"/>
  <c r="BX214" i="27"/>
  <c r="BW214" i="27"/>
  <c r="BV214" i="27"/>
  <c r="BU214" i="27"/>
  <c r="BT214" i="27"/>
  <c r="BS214" i="27"/>
  <c r="BR214" i="27"/>
  <c r="BQ214" i="27"/>
  <c r="BP214" i="27"/>
  <c r="BO214" i="27"/>
  <c r="BN214" i="27"/>
  <c r="BM214" i="27"/>
  <c r="BL214" i="27"/>
  <c r="BK214" i="27"/>
  <c r="BJ214" i="27"/>
  <c r="BI214" i="27"/>
  <c r="BH214" i="27"/>
  <c r="BG214" i="27"/>
  <c r="BF214" i="27"/>
  <c r="BE214" i="27"/>
  <c r="BD214" i="27"/>
  <c r="BC214" i="27"/>
  <c r="BB214" i="27"/>
  <c r="BA214" i="27"/>
  <c r="BA965" i="27" s="1"/>
  <c r="AZ214" i="27"/>
  <c r="AZ965" i="27" s="1"/>
  <c r="AY214" i="27"/>
  <c r="AY965" i="27" s="1"/>
  <c r="AX214" i="27"/>
  <c r="AX965" i="27" s="1"/>
  <c r="AW214" i="27"/>
  <c r="AW965" i="27" s="1"/>
  <c r="AV214" i="27"/>
  <c r="AV965" i="27" s="1"/>
  <c r="AU214" i="27"/>
  <c r="AU965" i="27" s="1"/>
  <c r="AT214" i="27"/>
  <c r="AT965" i="27" s="1"/>
  <c r="AS214" i="27"/>
  <c r="AS965" i="27" s="1"/>
  <c r="AR214" i="27"/>
  <c r="AR965" i="27" s="1"/>
  <c r="AQ214" i="27"/>
  <c r="AQ965" i="27" s="1"/>
  <c r="AP214" i="27"/>
  <c r="AP965" i="27" s="1"/>
  <c r="AO214" i="27"/>
  <c r="AO965" i="27" s="1"/>
  <c r="AN214" i="27"/>
  <c r="AN965" i="27" s="1"/>
  <c r="AM214" i="27"/>
  <c r="AM965" i="27" s="1"/>
  <c r="AL214" i="27"/>
  <c r="AL965" i="27" s="1"/>
  <c r="AK214" i="27"/>
  <c r="AK965" i="27" s="1"/>
  <c r="AJ214" i="27"/>
  <c r="AJ965" i="27" s="1"/>
  <c r="AI214" i="27"/>
  <c r="AI965" i="27" s="1"/>
  <c r="AH214" i="27"/>
  <c r="AH965" i="27" s="1"/>
  <c r="AG214" i="27"/>
  <c r="AG965" i="27" s="1"/>
  <c r="AF214" i="27"/>
  <c r="AF965" i="27" s="1"/>
  <c r="AE214" i="27"/>
  <c r="AE965" i="27" s="1"/>
  <c r="AD214" i="27"/>
  <c r="AD965" i="27" s="1"/>
  <c r="AC214" i="27"/>
  <c r="AC965" i="27" s="1"/>
  <c r="AB214" i="27"/>
  <c r="AB965" i="27" s="1"/>
  <c r="AA214" i="27"/>
  <c r="AA965" i="27" s="1"/>
  <c r="Z214" i="27"/>
  <c r="Z965" i="27" s="1"/>
  <c r="Y214" i="27"/>
  <c r="Y965" i="27" s="1"/>
  <c r="X214" i="27"/>
  <c r="X965" i="27" s="1"/>
  <c r="W214" i="27"/>
  <c r="W965" i="27" s="1"/>
  <c r="V214" i="27"/>
  <c r="V965" i="27" s="1"/>
  <c r="U214" i="27"/>
  <c r="U965" i="27" s="1"/>
  <c r="T214" i="27"/>
  <c r="T965" i="27" s="1"/>
  <c r="S214" i="27"/>
  <c r="S965" i="27" s="1"/>
  <c r="R214" i="27"/>
  <c r="R965" i="27" s="1"/>
  <c r="Q214" i="27"/>
  <c r="Q965" i="27" s="1"/>
  <c r="P214" i="27"/>
  <c r="P965" i="27" s="1"/>
  <c r="O214" i="27"/>
  <c r="O965" i="27" s="1"/>
  <c r="N214" i="27"/>
  <c r="N965" i="27" s="1"/>
  <c r="M214" i="27"/>
  <c r="M965" i="27" s="1"/>
  <c r="L214" i="27"/>
  <c r="L965" i="27" s="1"/>
  <c r="K214" i="27"/>
  <c r="K965" i="27" s="1"/>
  <c r="J214" i="27"/>
  <c r="J965" i="27" s="1"/>
  <c r="I214" i="27"/>
  <c r="I965" i="27" s="1"/>
  <c r="H214" i="27"/>
  <c r="H965" i="27" s="1"/>
  <c r="G214" i="27"/>
  <c r="G965" i="27" s="1"/>
  <c r="F214" i="27"/>
  <c r="F965" i="27" s="1"/>
  <c r="E214" i="27"/>
  <c r="E965" i="27" s="1"/>
  <c r="D214" i="27"/>
  <c r="D965" i="27" s="1"/>
  <c r="C965" i="27" s="1"/>
  <c r="EE213" i="27"/>
  <c r="ED213" i="27"/>
  <c r="EC213" i="27"/>
  <c r="EB213" i="27"/>
  <c r="EA213" i="27"/>
  <c r="DZ213" i="27"/>
  <c r="DY213" i="27"/>
  <c r="DX213" i="27"/>
  <c r="DW213" i="27"/>
  <c r="DV213" i="27"/>
  <c r="DU213" i="27"/>
  <c r="DT213" i="27"/>
  <c r="DS213" i="27"/>
  <c r="DR213" i="27"/>
  <c r="DQ213" i="27"/>
  <c r="DP213" i="27"/>
  <c r="DO213" i="27"/>
  <c r="DN213" i="27"/>
  <c r="DM213" i="27"/>
  <c r="DL213" i="27"/>
  <c r="DK213" i="27"/>
  <c r="DJ213" i="27"/>
  <c r="DI213" i="27"/>
  <c r="DH213" i="27"/>
  <c r="DG213" i="27"/>
  <c r="DF213" i="27"/>
  <c r="DE213" i="27"/>
  <c r="DD213" i="27"/>
  <c r="DC213" i="27"/>
  <c r="DB213" i="27"/>
  <c r="DA213" i="27"/>
  <c r="CZ213" i="27"/>
  <c r="CY213" i="27"/>
  <c r="CX213" i="27"/>
  <c r="CW213" i="27"/>
  <c r="CV213" i="27"/>
  <c r="CU213" i="27"/>
  <c r="CT213" i="27"/>
  <c r="CS213" i="27"/>
  <c r="CR213" i="27"/>
  <c r="CQ213" i="27"/>
  <c r="CP213" i="27"/>
  <c r="CO213" i="27"/>
  <c r="CN213" i="27"/>
  <c r="CM213" i="27"/>
  <c r="CL213" i="27"/>
  <c r="CK213" i="27"/>
  <c r="CJ213" i="27"/>
  <c r="CI213" i="27"/>
  <c r="CH213" i="27"/>
  <c r="CG213" i="27"/>
  <c r="CF213" i="27"/>
  <c r="CE213" i="27"/>
  <c r="CD213" i="27"/>
  <c r="CC213" i="27"/>
  <c r="CB213" i="27"/>
  <c r="CA213" i="27"/>
  <c r="BZ213" i="27"/>
  <c r="BY213" i="27"/>
  <c r="BX213" i="27"/>
  <c r="BW213" i="27"/>
  <c r="BV213" i="27"/>
  <c r="BU213" i="27"/>
  <c r="BT213" i="27"/>
  <c r="BS213" i="27"/>
  <c r="BR213" i="27"/>
  <c r="BQ213" i="27"/>
  <c r="BP213" i="27"/>
  <c r="BO213" i="27"/>
  <c r="BN213" i="27"/>
  <c r="BM213" i="27"/>
  <c r="BL213" i="27"/>
  <c r="BK213" i="27"/>
  <c r="BJ213" i="27"/>
  <c r="BI213" i="27"/>
  <c r="BH213" i="27"/>
  <c r="BG213" i="27"/>
  <c r="BF213" i="27"/>
  <c r="BE213" i="27"/>
  <c r="BD213" i="27"/>
  <c r="BC213" i="27"/>
  <c r="BB213" i="27"/>
  <c r="BA213" i="27"/>
  <c r="BA964" i="27" s="1"/>
  <c r="AZ213" i="27"/>
  <c r="AZ964" i="27" s="1"/>
  <c r="AY213" i="27"/>
  <c r="AY964" i="27" s="1"/>
  <c r="AX213" i="27"/>
  <c r="AX964" i="27" s="1"/>
  <c r="AW213" i="27"/>
  <c r="AW964" i="27" s="1"/>
  <c r="AV213" i="27"/>
  <c r="AV964" i="27" s="1"/>
  <c r="AU213" i="27"/>
  <c r="AU964" i="27" s="1"/>
  <c r="AT213" i="27"/>
  <c r="AT964" i="27" s="1"/>
  <c r="AS213" i="27"/>
  <c r="AS964" i="27" s="1"/>
  <c r="AR213" i="27"/>
  <c r="AR964" i="27" s="1"/>
  <c r="AQ213" i="27"/>
  <c r="AQ964" i="27" s="1"/>
  <c r="AP213" i="27"/>
  <c r="AP964" i="27" s="1"/>
  <c r="AO213" i="27"/>
  <c r="AO964" i="27" s="1"/>
  <c r="AN213" i="27"/>
  <c r="AN964" i="27" s="1"/>
  <c r="AM213" i="27"/>
  <c r="AM964" i="27" s="1"/>
  <c r="AL213" i="27"/>
  <c r="AL964" i="27" s="1"/>
  <c r="AK213" i="27"/>
  <c r="AK964" i="27" s="1"/>
  <c r="AJ213" i="27"/>
  <c r="AJ964" i="27" s="1"/>
  <c r="AI213" i="27"/>
  <c r="AI964" i="27" s="1"/>
  <c r="AH213" i="27"/>
  <c r="AH964" i="27" s="1"/>
  <c r="AG213" i="27"/>
  <c r="AG964" i="27" s="1"/>
  <c r="AF213" i="27"/>
  <c r="AF964" i="27" s="1"/>
  <c r="AE213" i="27"/>
  <c r="AE964" i="27" s="1"/>
  <c r="AD213" i="27"/>
  <c r="AD964" i="27" s="1"/>
  <c r="AC213" i="27"/>
  <c r="AC964" i="27" s="1"/>
  <c r="AB213" i="27"/>
  <c r="AB964" i="27" s="1"/>
  <c r="AA213" i="27"/>
  <c r="AA964" i="27" s="1"/>
  <c r="Z213" i="27"/>
  <c r="Z964" i="27" s="1"/>
  <c r="Y213" i="27"/>
  <c r="Y964" i="27" s="1"/>
  <c r="X213" i="27"/>
  <c r="X964" i="27" s="1"/>
  <c r="W213" i="27"/>
  <c r="W964" i="27" s="1"/>
  <c r="V213" i="27"/>
  <c r="V964" i="27" s="1"/>
  <c r="U213" i="27"/>
  <c r="U964" i="27" s="1"/>
  <c r="T213" i="27"/>
  <c r="T964" i="27" s="1"/>
  <c r="S213" i="27"/>
  <c r="S964" i="27" s="1"/>
  <c r="R213" i="27"/>
  <c r="R964" i="27" s="1"/>
  <c r="Q213" i="27"/>
  <c r="Q964" i="27" s="1"/>
  <c r="P213" i="27"/>
  <c r="P964" i="27" s="1"/>
  <c r="O213" i="27"/>
  <c r="O964" i="27" s="1"/>
  <c r="N213" i="27"/>
  <c r="N964" i="27" s="1"/>
  <c r="M213" i="27"/>
  <c r="M964" i="27" s="1"/>
  <c r="L213" i="27"/>
  <c r="L964" i="27" s="1"/>
  <c r="K213" i="27"/>
  <c r="K964" i="27" s="1"/>
  <c r="J213" i="27"/>
  <c r="J964" i="27" s="1"/>
  <c r="I213" i="27"/>
  <c r="I964" i="27" s="1"/>
  <c r="H213" i="27"/>
  <c r="H964" i="27" s="1"/>
  <c r="G213" i="27"/>
  <c r="G964" i="27" s="1"/>
  <c r="F213" i="27"/>
  <c r="F964" i="27" s="1"/>
  <c r="E213" i="27"/>
  <c r="E964" i="27" s="1"/>
  <c r="D213" i="27"/>
  <c r="D964" i="27" s="1"/>
  <c r="C213" i="27"/>
  <c r="EE212" i="27"/>
  <c r="ED212" i="27"/>
  <c r="EC212" i="27"/>
  <c r="EB212" i="27"/>
  <c r="EA212" i="27"/>
  <c r="DZ212" i="27"/>
  <c r="DY212" i="27"/>
  <c r="DX212" i="27"/>
  <c r="DW212" i="27"/>
  <c r="DV212" i="27"/>
  <c r="DU212" i="27"/>
  <c r="DT212" i="27"/>
  <c r="DS212" i="27"/>
  <c r="DR212" i="27"/>
  <c r="DQ212" i="27"/>
  <c r="DP212" i="27"/>
  <c r="DO212" i="27"/>
  <c r="DN212" i="27"/>
  <c r="DM212" i="27"/>
  <c r="DL212" i="27"/>
  <c r="DK212" i="27"/>
  <c r="DJ212" i="27"/>
  <c r="DI212" i="27"/>
  <c r="DH212" i="27"/>
  <c r="DG212" i="27"/>
  <c r="DF212" i="27"/>
  <c r="DE212" i="27"/>
  <c r="DD212" i="27"/>
  <c r="DC212" i="27"/>
  <c r="DB212" i="27"/>
  <c r="DA212" i="27"/>
  <c r="CZ212" i="27"/>
  <c r="CY212" i="27"/>
  <c r="CX212" i="27"/>
  <c r="CW212" i="27"/>
  <c r="CV212" i="27"/>
  <c r="CU212" i="27"/>
  <c r="CT212" i="27"/>
  <c r="CS212" i="27"/>
  <c r="CR212" i="27"/>
  <c r="CQ212" i="27"/>
  <c r="CP212" i="27"/>
  <c r="CO212" i="27"/>
  <c r="CN212" i="27"/>
  <c r="CM212" i="27"/>
  <c r="CL212" i="27"/>
  <c r="CK212" i="27"/>
  <c r="CJ212" i="27"/>
  <c r="CI212" i="27"/>
  <c r="CH212" i="27"/>
  <c r="CG212" i="27"/>
  <c r="CF212" i="27"/>
  <c r="CE212" i="27"/>
  <c r="CD212" i="27"/>
  <c r="CC212" i="27"/>
  <c r="CB212" i="27"/>
  <c r="CA212" i="27"/>
  <c r="BZ212" i="27"/>
  <c r="BY212" i="27"/>
  <c r="BX212" i="27"/>
  <c r="BW212" i="27"/>
  <c r="BV212" i="27"/>
  <c r="BU212" i="27"/>
  <c r="BT212" i="27"/>
  <c r="BS212" i="27"/>
  <c r="BR212" i="27"/>
  <c r="BQ212" i="27"/>
  <c r="BP212" i="27"/>
  <c r="BO212" i="27"/>
  <c r="BN212" i="27"/>
  <c r="BM212" i="27"/>
  <c r="BL212" i="27"/>
  <c r="BK212" i="27"/>
  <c r="BJ212" i="27"/>
  <c r="BI212" i="27"/>
  <c r="BH212" i="27"/>
  <c r="BG212" i="27"/>
  <c r="BF212" i="27"/>
  <c r="BE212" i="27"/>
  <c r="BD212" i="27"/>
  <c r="BC212" i="27"/>
  <c r="BB212" i="27"/>
  <c r="BA212" i="27"/>
  <c r="BA963" i="27" s="1"/>
  <c r="AZ212" i="27"/>
  <c r="AZ963" i="27" s="1"/>
  <c r="AY212" i="27"/>
  <c r="AY963" i="27" s="1"/>
  <c r="AX212" i="27"/>
  <c r="AX963" i="27" s="1"/>
  <c r="AW212" i="27"/>
  <c r="AW963" i="27" s="1"/>
  <c r="AV212" i="27"/>
  <c r="AV963" i="27" s="1"/>
  <c r="AU212" i="27"/>
  <c r="AU963" i="27" s="1"/>
  <c r="AT212" i="27"/>
  <c r="AT963" i="27" s="1"/>
  <c r="AS212" i="27"/>
  <c r="AS963" i="27" s="1"/>
  <c r="AR212" i="27"/>
  <c r="AR963" i="27" s="1"/>
  <c r="AQ212" i="27"/>
  <c r="AQ963" i="27" s="1"/>
  <c r="AP212" i="27"/>
  <c r="AP963" i="27" s="1"/>
  <c r="AO212" i="27"/>
  <c r="AO963" i="27" s="1"/>
  <c r="AN212" i="27"/>
  <c r="AN963" i="27" s="1"/>
  <c r="AM212" i="27"/>
  <c r="AM963" i="27" s="1"/>
  <c r="AL212" i="27"/>
  <c r="AL963" i="27" s="1"/>
  <c r="AK212" i="27"/>
  <c r="AK963" i="27" s="1"/>
  <c r="AJ212" i="27"/>
  <c r="AJ963" i="27" s="1"/>
  <c r="AI212" i="27"/>
  <c r="AI963" i="27" s="1"/>
  <c r="AH212" i="27"/>
  <c r="AH963" i="27" s="1"/>
  <c r="AG212" i="27"/>
  <c r="AG963" i="27" s="1"/>
  <c r="AF212" i="27"/>
  <c r="AF963" i="27" s="1"/>
  <c r="AE212" i="27"/>
  <c r="AE963" i="27" s="1"/>
  <c r="AD212" i="27"/>
  <c r="AD963" i="27" s="1"/>
  <c r="AC212" i="27"/>
  <c r="AC963" i="27" s="1"/>
  <c r="AB212" i="27"/>
  <c r="AB963" i="27" s="1"/>
  <c r="AA212" i="27"/>
  <c r="AA963" i="27" s="1"/>
  <c r="Z212" i="27"/>
  <c r="Z963" i="27" s="1"/>
  <c r="Y212" i="27"/>
  <c r="Y963" i="27" s="1"/>
  <c r="X212" i="27"/>
  <c r="X963" i="27" s="1"/>
  <c r="W212" i="27"/>
  <c r="W963" i="27" s="1"/>
  <c r="V212" i="27"/>
  <c r="V963" i="27" s="1"/>
  <c r="U212" i="27"/>
  <c r="U963" i="27" s="1"/>
  <c r="T212" i="27"/>
  <c r="T963" i="27" s="1"/>
  <c r="S212" i="27"/>
  <c r="S963" i="27" s="1"/>
  <c r="R212" i="27"/>
  <c r="R963" i="27" s="1"/>
  <c r="Q212" i="27"/>
  <c r="Q963" i="27" s="1"/>
  <c r="P212" i="27"/>
  <c r="P963" i="27" s="1"/>
  <c r="O212" i="27"/>
  <c r="O963" i="27" s="1"/>
  <c r="N212" i="27"/>
  <c r="N963" i="27" s="1"/>
  <c r="M212" i="27"/>
  <c r="M963" i="27" s="1"/>
  <c r="L212" i="27"/>
  <c r="L963" i="27" s="1"/>
  <c r="K212" i="27"/>
  <c r="K963" i="27" s="1"/>
  <c r="J212" i="27"/>
  <c r="J963" i="27" s="1"/>
  <c r="I212" i="27"/>
  <c r="I963" i="27" s="1"/>
  <c r="H212" i="27"/>
  <c r="H963" i="27" s="1"/>
  <c r="G212" i="27"/>
  <c r="G963" i="27" s="1"/>
  <c r="F212" i="27"/>
  <c r="F963" i="27" s="1"/>
  <c r="E212" i="27"/>
  <c r="E963" i="27" s="1"/>
  <c r="D212" i="27"/>
  <c r="D963" i="27" s="1"/>
  <c r="C963" i="27" s="1"/>
  <c r="C212" i="27"/>
  <c r="EE211" i="27"/>
  <c r="ED211" i="27"/>
  <c r="EC211" i="27"/>
  <c r="EB211" i="27"/>
  <c r="EA211" i="27"/>
  <c r="DZ211" i="27"/>
  <c r="DY211" i="27"/>
  <c r="DX211" i="27"/>
  <c r="DW211" i="27"/>
  <c r="DV211" i="27"/>
  <c r="DU211" i="27"/>
  <c r="DT211" i="27"/>
  <c r="DS211" i="27"/>
  <c r="DR211" i="27"/>
  <c r="DQ211" i="27"/>
  <c r="DP211" i="27"/>
  <c r="DO211" i="27"/>
  <c r="DN211" i="27"/>
  <c r="DM211" i="27"/>
  <c r="DL211" i="27"/>
  <c r="DK211" i="27"/>
  <c r="DJ211" i="27"/>
  <c r="DI211" i="27"/>
  <c r="DH211" i="27"/>
  <c r="DG211" i="27"/>
  <c r="DF211" i="27"/>
  <c r="DE211" i="27"/>
  <c r="DD211" i="27"/>
  <c r="DC211" i="27"/>
  <c r="DB211" i="27"/>
  <c r="DA211" i="27"/>
  <c r="CZ211" i="27"/>
  <c r="CY211" i="27"/>
  <c r="CX211" i="27"/>
  <c r="CW211" i="27"/>
  <c r="CV211" i="27"/>
  <c r="CU211" i="27"/>
  <c r="CT211" i="27"/>
  <c r="CS211" i="27"/>
  <c r="CR211" i="27"/>
  <c r="CQ211" i="27"/>
  <c r="CP211" i="27"/>
  <c r="CO211" i="27"/>
  <c r="CN211" i="27"/>
  <c r="CM211" i="27"/>
  <c r="CL211" i="27"/>
  <c r="CK211" i="27"/>
  <c r="CJ211" i="27"/>
  <c r="CI211" i="27"/>
  <c r="CH211" i="27"/>
  <c r="CG211" i="27"/>
  <c r="CF211" i="27"/>
  <c r="CE211" i="27"/>
  <c r="CD211" i="27"/>
  <c r="CC211" i="27"/>
  <c r="CB211" i="27"/>
  <c r="CA211" i="27"/>
  <c r="BZ211" i="27"/>
  <c r="BY211" i="27"/>
  <c r="BX211" i="27"/>
  <c r="BX962" i="27" s="1"/>
  <c r="BW211" i="27"/>
  <c r="BW962" i="27" s="1"/>
  <c r="BV211" i="27"/>
  <c r="BV962" i="27" s="1"/>
  <c r="BU211" i="27"/>
  <c r="BU962" i="27" s="1"/>
  <c r="BT211" i="27"/>
  <c r="BT962" i="27" s="1"/>
  <c r="BS211" i="27"/>
  <c r="BS962" i="27" s="1"/>
  <c r="BR211" i="27"/>
  <c r="BR962" i="27" s="1"/>
  <c r="BQ211" i="27"/>
  <c r="BQ962" i="27" s="1"/>
  <c r="BP211" i="27"/>
  <c r="BP962" i="27" s="1"/>
  <c r="BO211" i="27"/>
  <c r="BO962" i="27" s="1"/>
  <c r="BN211" i="27"/>
  <c r="BN962" i="27" s="1"/>
  <c r="BM211" i="27"/>
  <c r="BM962" i="27" s="1"/>
  <c r="BL211" i="27"/>
  <c r="BL962" i="27" s="1"/>
  <c r="BK211" i="27"/>
  <c r="BK962" i="27" s="1"/>
  <c r="BJ211" i="27"/>
  <c r="BJ962" i="27" s="1"/>
  <c r="BI211" i="27"/>
  <c r="BI962" i="27" s="1"/>
  <c r="BH211" i="27"/>
  <c r="BH962" i="27" s="1"/>
  <c r="BG211" i="27"/>
  <c r="BG962" i="27" s="1"/>
  <c r="BF211" i="27"/>
  <c r="BF962" i="27" s="1"/>
  <c r="BE211" i="27"/>
  <c r="BE962" i="27" s="1"/>
  <c r="BD211" i="27"/>
  <c r="BD962" i="27" s="1"/>
  <c r="BC211" i="27"/>
  <c r="BC962" i="27" s="1"/>
  <c r="BB211" i="27"/>
  <c r="BB962" i="27" s="1"/>
  <c r="BA211" i="27"/>
  <c r="BA962" i="27" s="1"/>
  <c r="AZ211" i="27"/>
  <c r="AZ962" i="27" s="1"/>
  <c r="AY211" i="27"/>
  <c r="AY962" i="27" s="1"/>
  <c r="AX211" i="27"/>
  <c r="AX962" i="27" s="1"/>
  <c r="AW211" i="27"/>
  <c r="AW962" i="27" s="1"/>
  <c r="AV211" i="27"/>
  <c r="AV962" i="27" s="1"/>
  <c r="AU211" i="27"/>
  <c r="AU962" i="27" s="1"/>
  <c r="AT211" i="27"/>
  <c r="AT962" i="27" s="1"/>
  <c r="AS211" i="27"/>
  <c r="AS962" i="27" s="1"/>
  <c r="AR211" i="27"/>
  <c r="AR962" i="27" s="1"/>
  <c r="AQ211" i="27"/>
  <c r="AQ962" i="27" s="1"/>
  <c r="AP211" i="27"/>
  <c r="AP962" i="27" s="1"/>
  <c r="AO211" i="27"/>
  <c r="AO962" i="27" s="1"/>
  <c r="AN211" i="27"/>
  <c r="AN962" i="27" s="1"/>
  <c r="AM211" i="27"/>
  <c r="AM962" i="27" s="1"/>
  <c r="AL211" i="27"/>
  <c r="AL962" i="27" s="1"/>
  <c r="AK211" i="27"/>
  <c r="AK962" i="27" s="1"/>
  <c r="AJ211" i="27"/>
  <c r="AJ962" i="27" s="1"/>
  <c r="AI211" i="27"/>
  <c r="AI962" i="27" s="1"/>
  <c r="AH211" i="27"/>
  <c r="AH962" i="27" s="1"/>
  <c r="AG211" i="27"/>
  <c r="AG962" i="27" s="1"/>
  <c r="AF211" i="27"/>
  <c r="AF962" i="27" s="1"/>
  <c r="AE211" i="27"/>
  <c r="AE962" i="27" s="1"/>
  <c r="AD211" i="27"/>
  <c r="AD962" i="27" s="1"/>
  <c r="AC211" i="27"/>
  <c r="AC962" i="27" s="1"/>
  <c r="AB211" i="27"/>
  <c r="AB962" i="27" s="1"/>
  <c r="AA211" i="27"/>
  <c r="AA962" i="27" s="1"/>
  <c r="Z211" i="27"/>
  <c r="Z962" i="27" s="1"/>
  <c r="Y211" i="27"/>
  <c r="Y962" i="27" s="1"/>
  <c r="X211" i="27"/>
  <c r="X962" i="27" s="1"/>
  <c r="W211" i="27"/>
  <c r="W962" i="27" s="1"/>
  <c r="V211" i="27"/>
  <c r="V962" i="27" s="1"/>
  <c r="U211" i="27"/>
  <c r="U962" i="27" s="1"/>
  <c r="T211" i="27"/>
  <c r="T962" i="27" s="1"/>
  <c r="S211" i="27"/>
  <c r="S962" i="27" s="1"/>
  <c r="R211" i="27"/>
  <c r="R962" i="27" s="1"/>
  <c r="Q211" i="27"/>
  <c r="Q962" i="27" s="1"/>
  <c r="P211" i="27"/>
  <c r="P962" i="27" s="1"/>
  <c r="O211" i="27"/>
  <c r="O962" i="27" s="1"/>
  <c r="N211" i="27"/>
  <c r="N962" i="27" s="1"/>
  <c r="M211" i="27"/>
  <c r="M962" i="27" s="1"/>
  <c r="L211" i="27"/>
  <c r="L962" i="27" s="1"/>
  <c r="K211" i="27"/>
  <c r="K962" i="27" s="1"/>
  <c r="J211" i="27"/>
  <c r="J962" i="27" s="1"/>
  <c r="I211" i="27"/>
  <c r="I962" i="27" s="1"/>
  <c r="H211" i="27"/>
  <c r="H962" i="27" s="1"/>
  <c r="G211" i="27"/>
  <c r="G962" i="27" s="1"/>
  <c r="F211" i="27"/>
  <c r="F962" i="27" s="1"/>
  <c r="E211" i="27"/>
  <c r="E962" i="27" s="1"/>
  <c r="D211" i="27"/>
  <c r="D962" i="27" s="1"/>
  <c r="C211" i="27"/>
  <c r="EE210" i="27"/>
  <c r="EE222" i="27" s="1"/>
  <c r="ED210" i="27"/>
  <c r="ED222" i="27" s="1"/>
  <c r="EC210" i="27"/>
  <c r="EC222" i="27" s="1"/>
  <c r="EB210" i="27"/>
  <c r="EB222" i="27" s="1"/>
  <c r="EA210" i="27"/>
  <c r="EA222" i="27" s="1"/>
  <c r="DZ210" i="27"/>
  <c r="DZ222" i="27" s="1"/>
  <c r="DY210" i="27"/>
  <c r="DY222" i="27" s="1"/>
  <c r="DX210" i="27"/>
  <c r="DX222" i="27" s="1"/>
  <c r="DW210" i="27"/>
  <c r="DW222" i="27" s="1"/>
  <c r="DV210" i="27"/>
  <c r="DV222" i="27" s="1"/>
  <c r="DU210" i="27"/>
  <c r="DU222" i="27" s="1"/>
  <c r="DT210" i="27"/>
  <c r="DT222" i="27" s="1"/>
  <c r="DS210" i="27"/>
  <c r="DS222" i="27" s="1"/>
  <c r="DR210" i="27"/>
  <c r="DR222" i="27" s="1"/>
  <c r="DQ210" i="27"/>
  <c r="DQ222" i="27" s="1"/>
  <c r="DP210" i="27"/>
  <c r="DP222" i="27" s="1"/>
  <c r="DO210" i="27"/>
  <c r="DO222" i="27" s="1"/>
  <c r="DN210" i="27"/>
  <c r="DN222" i="27" s="1"/>
  <c r="DM210" i="27"/>
  <c r="DM222" i="27" s="1"/>
  <c r="DL210" i="27"/>
  <c r="DL222" i="27" s="1"/>
  <c r="DK210" i="27"/>
  <c r="DK222" i="27" s="1"/>
  <c r="DJ210" i="27"/>
  <c r="DJ222" i="27" s="1"/>
  <c r="DI210" i="27"/>
  <c r="DI222" i="27" s="1"/>
  <c r="DH210" i="27"/>
  <c r="DH222" i="27" s="1"/>
  <c r="DG210" i="27"/>
  <c r="DG222" i="27" s="1"/>
  <c r="DF210" i="27"/>
  <c r="DF222" i="27" s="1"/>
  <c r="DE210" i="27"/>
  <c r="DE222" i="27" s="1"/>
  <c r="DD210" i="27"/>
  <c r="DD222" i="27" s="1"/>
  <c r="DC210" i="27"/>
  <c r="DC222" i="27" s="1"/>
  <c r="DB210" i="27"/>
  <c r="DB222" i="27" s="1"/>
  <c r="DA210" i="27"/>
  <c r="DA222" i="27" s="1"/>
  <c r="CZ210" i="27"/>
  <c r="CZ222" i="27" s="1"/>
  <c r="CY210" i="27"/>
  <c r="CY222" i="27" s="1"/>
  <c r="CX210" i="27"/>
  <c r="CX222" i="27" s="1"/>
  <c r="CW210" i="27"/>
  <c r="CW222" i="27" s="1"/>
  <c r="CV210" i="27"/>
  <c r="CV222" i="27" s="1"/>
  <c r="CU210" i="27"/>
  <c r="CU222" i="27" s="1"/>
  <c r="CT210" i="27"/>
  <c r="CT222" i="27" s="1"/>
  <c r="CS210" i="27"/>
  <c r="CS222" i="27" s="1"/>
  <c r="CR210" i="27"/>
  <c r="CR222" i="27" s="1"/>
  <c r="CQ210" i="27"/>
  <c r="CQ222" i="27" s="1"/>
  <c r="CP210" i="27"/>
  <c r="CP222" i="27" s="1"/>
  <c r="CO210" i="27"/>
  <c r="CO222" i="27" s="1"/>
  <c r="CN210" i="27"/>
  <c r="CN222" i="27" s="1"/>
  <c r="CM210" i="27"/>
  <c r="CM222" i="27" s="1"/>
  <c r="CL210" i="27"/>
  <c r="CL222" i="27" s="1"/>
  <c r="CK210" i="27"/>
  <c r="CK222" i="27" s="1"/>
  <c r="CJ210" i="27"/>
  <c r="CJ222" i="27" s="1"/>
  <c r="CI210" i="27"/>
  <c r="CI222" i="27" s="1"/>
  <c r="CH210" i="27"/>
  <c r="CH222" i="27" s="1"/>
  <c r="CG210" i="27"/>
  <c r="CG222" i="27" s="1"/>
  <c r="CF210" i="27"/>
  <c r="CF222" i="27" s="1"/>
  <c r="CE210" i="27"/>
  <c r="CE222" i="27" s="1"/>
  <c r="CD210" i="27"/>
  <c r="CD222" i="27" s="1"/>
  <c r="CC210" i="27"/>
  <c r="CC222" i="27" s="1"/>
  <c r="CB210" i="27"/>
  <c r="CB222" i="27" s="1"/>
  <c r="CA210" i="27"/>
  <c r="CA222" i="27" s="1"/>
  <c r="BZ210" i="27"/>
  <c r="BZ222" i="27" s="1"/>
  <c r="BY210" i="27"/>
  <c r="BY222" i="27" s="1"/>
  <c r="BX210" i="27"/>
  <c r="BX222" i="27" s="1"/>
  <c r="BW210" i="27"/>
  <c r="BW222" i="27" s="1"/>
  <c r="BV210" i="27"/>
  <c r="BV222" i="27" s="1"/>
  <c r="BU210" i="27"/>
  <c r="BU222" i="27" s="1"/>
  <c r="BT210" i="27"/>
  <c r="BT222" i="27" s="1"/>
  <c r="BS210" i="27"/>
  <c r="BS222" i="27" s="1"/>
  <c r="BR210" i="27"/>
  <c r="BR222" i="27" s="1"/>
  <c r="BQ210" i="27"/>
  <c r="BQ222" i="27" s="1"/>
  <c r="BP210" i="27"/>
  <c r="BP222" i="27" s="1"/>
  <c r="BO210" i="27"/>
  <c r="BO222" i="27" s="1"/>
  <c r="BN210" i="27"/>
  <c r="BN222" i="27" s="1"/>
  <c r="BM210" i="27"/>
  <c r="BM222" i="27" s="1"/>
  <c r="BL210" i="27"/>
  <c r="BL222" i="27" s="1"/>
  <c r="BK210" i="27"/>
  <c r="BK222" i="27" s="1"/>
  <c r="BJ210" i="27"/>
  <c r="BJ222" i="27" s="1"/>
  <c r="BI210" i="27"/>
  <c r="BI222" i="27" s="1"/>
  <c r="BH210" i="27"/>
  <c r="BH222" i="27" s="1"/>
  <c r="BG210" i="27"/>
  <c r="BG222" i="27" s="1"/>
  <c r="BF210" i="27"/>
  <c r="BF222" i="27" s="1"/>
  <c r="BE210" i="27"/>
  <c r="BE222" i="27" s="1"/>
  <c r="BD210" i="27"/>
  <c r="BD222" i="27" s="1"/>
  <c r="BC210" i="27"/>
  <c r="BC222" i="27" s="1"/>
  <c r="BB210" i="27"/>
  <c r="BB222" i="27" s="1"/>
  <c r="BA210" i="27"/>
  <c r="AZ210" i="27"/>
  <c r="AY210" i="27"/>
  <c r="AX210" i="27"/>
  <c r="AW210" i="27"/>
  <c r="AV210" i="27"/>
  <c r="AU210" i="27"/>
  <c r="AT210" i="27"/>
  <c r="AS210" i="27"/>
  <c r="AR210" i="27"/>
  <c r="AQ210" i="27"/>
  <c r="AP210" i="27"/>
  <c r="AO210" i="27"/>
  <c r="AN210" i="27"/>
  <c r="AM210" i="27"/>
  <c r="AL210" i="27"/>
  <c r="AK210" i="27"/>
  <c r="AJ210" i="27"/>
  <c r="AI210" i="27"/>
  <c r="AH210" i="27"/>
  <c r="AG210" i="27"/>
  <c r="AF210" i="27"/>
  <c r="AE210" i="27"/>
  <c r="AD210" i="27"/>
  <c r="AC210" i="27"/>
  <c r="AB210" i="27"/>
  <c r="AA210" i="27"/>
  <c r="Z210" i="27"/>
  <c r="Y210" i="27"/>
  <c r="X210" i="27"/>
  <c r="W210" i="27"/>
  <c r="V210" i="27"/>
  <c r="U210" i="27"/>
  <c r="T210" i="27"/>
  <c r="S210" i="27"/>
  <c r="R210" i="27"/>
  <c r="Q210" i="27"/>
  <c r="P210" i="27"/>
  <c r="O210" i="27"/>
  <c r="N210" i="27"/>
  <c r="M210" i="27"/>
  <c r="L210" i="27"/>
  <c r="K210" i="27"/>
  <c r="J210" i="27"/>
  <c r="I210" i="27"/>
  <c r="H210" i="27"/>
  <c r="G210" i="27"/>
  <c r="F210" i="27"/>
  <c r="E210" i="27"/>
  <c r="D210" i="27"/>
  <c r="C210" i="27"/>
  <c r="C223" i="27" s="1"/>
  <c r="A210" i="27"/>
  <c r="C209" i="27"/>
  <c r="B209" i="27"/>
  <c r="B352" i="27" s="1"/>
  <c r="B480" i="27" s="1"/>
  <c r="B608" i="27" s="1"/>
  <c r="B736" i="27" s="1"/>
  <c r="B864" i="27" s="1"/>
  <c r="C208" i="27"/>
  <c r="B208" i="27"/>
  <c r="A208" i="27" s="1"/>
  <c r="C207" i="27"/>
  <c r="B207" i="27"/>
  <c r="B350" i="27" s="1"/>
  <c r="A207" i="27"/>
  <c r="C206" i="27"/>
  <c r="B206" i="27"/>
  <c r="C205" i="27"/>
  <c r="B205" i="27"/>
  <c r="B348" i="27" s="1"/>
  <c r="A205" i="27"/>
  <c r="C204" i="27"/>
  <c r="B204" i="27"/>
  <c r="C203" i="27"/>
  <c r="B203" i="27"/>
  <c r="B346" i="27" s="1"/>
  <c r="A203" i="27"/>
  <c r="C202" i="27"/>
  <c r="B202" i="27"/>
  <c r="C201" i="27"/>
  <c r="B201" i="27"/>
  <c r="B344" i="27" s="1"/>
  <c r="A201" i="27"/>
  <c r="C200" i="27"/>
  <c r="B200" i="27"/>
  <c r="C199" i="27"/>
  <c r="B199" i="27"/>
  <c r="B342" i="27" s="1"/>
  <c r="A199" i="27"/>
  <c r="C198" i="27"/>
  <c r="B198" i="27"/>
  <c r="A197" i="27"/>
  <c r="A196" i="27"/>
  <c r="A195" i="27"/>
  <c r="C194" i="27"/>
  <c r="C242" i="27" s="1"/>
  <c r="C274" i="27" s="1"/>
  <c r="A194" i="27"/>
  <c r="A193" i="27"/>
  <c r="A192" i="27"/>
  <c r="EE191" i="27"/>
  <c r="ED191" i="27"/>
  <c r="EC191" i="27"/>
  <c r="EB191" i="27"/>
  <c r="EA191" i="27"/>
  <c r="DZ191" i="27"/>
  <c r="DY191" i="27"/>
  <c r="DX191" i="27"/>
  <c r="DW191" i="27"/>
  <c r="DV191" i="27"/>
  <c r="DU191" i="27"/>
  <c r="DT191" i="27"/>
  <c r="DS191" i="27"/>
  <c r="DR191" i="27"/>
  <c r="DQ191" i="27"/>
  <c r="DP191" i="27"/>
  <c r="DO191" i="27"/>
  <c r="DN191" i="27"/>
  <c r="DM191" i="27"/>
  <c r="DL191" i="27"/>
  <c r="DK191" i="27"/>
  <c r="DJ191" i="27"/>
  <c r="DI191" i="27"/>
  <c r="DH191" i="27"/>
  <c r="DG191" i="27"/>
  <c r="DF191" i="27"/>
  <c r="DE191" i="27"/>
  <c r="DD191" i="27"/>
  <c r="DC191" i="27"/>
  <c r="DB191" i="27"/>
  <c r="DA191" i="27"/>
  <c r="CZ191" i="27"/>
  <c r="CY191" i="27"/>
  <c r="CX191" i="27"/>
  <c r="CW191" i="27"/>
  <c r="CV191" i="27"/>
  <c r="CU191" i="27"/>
  <c r="CT191" i="27"/>
  <c r="CS191" i="27"/>
  <c r="CR191" i="27"/>
  <c r="CQ191" i="27"/>
  <c r="CP191" i="27"/>
  <c r="CO191" i="27"/>
  <c r="CN191" i="27"/>
  <c r="CM191" i="27"/>
  <c r="CL191" i="27"/>
  <c r="CK191" i="27"/>
  <c r="CJ191" i="27"/>
  <c r="CI191" i="27"/>
  <c r="CH191" i="27"/>
  <c r="CG191" i="27"/>
  <c r="CF191" i="27"/>
  <c r="CE191" i="27"/>
  <c r="CD191" i="27"/>
  <c r="CC191" i="27"/>
  <c r="CB191" i="27"/>
  <c r="CA191" i="27"/>
  <c r="BZ191" i="27"/>
  <c r="BY191" i="27"/>
  <c r="BX191" i="27"/>
  <c r="BW191" i="27"/>
  <c r="BV191" i="27"/>
  <c r="BU191" i="27"/>
  <c r="BT191" i="27"/>
  <c r="BS191" i="27"/>
  <c r="BR191" i="27"/>
  <c r="BQ191" i="27"/>
  <c r="BP191" i="27"/>
  <c r="BO191" i="27"/>
  <c r="BN191" i="27"/>
  <c r="BM191" i="27"/>
  <c r="BL191" i="27"/>
  <c r="BK191" i="27"/>
  <c r="BJ191" i="27"/>
  <c r="BI191" i="27"/>
  <c r="BH191" i="27"/>
  <c r="BG191" i="27"/>
  <c r="BF191" i="27"/>
  <c r="BE191" i="27"/>
  <c r="BD191" i="27"/>
  <c r="BC191" i="27"/>
  <c r="BB191" i="27"/>
  <c r="BA191" i="27"/>
  <c r="AZ191" i="27"/>
  <c r="AY191" i="27"/>
  <c r="AX191" i="27"/>
  <c r="AW191" i="27"/>
  <c r="AV191" i="27"/>
  <c r="AU191" i="27"/>
  <c r="AT191" i="27"/>
  <c r="AS191" i="27"/>
  <c r="AR191" i="27"/>
  <c r="AQ191" i="27"/>
  <c r="AP191" i="27"/>
  <c r="AO191" i="27"/>
  <c r="AN191" i="27"/>
  <c r="AM191" i="27"/>
  <c r="AL191" i="27"/>
  <c r="AK191" i="27"/>
  <c r="AJ191" i="27"/>
  <c r="AI191" i="27"/>
  <c r="AH191" i="27"/>
  <c r="AG191" i="27"/>
  <c r="AF191" i="27"/>
  <c r="AE191" i="27"/>
  <c r="AD191" i="27"/>
  <c r="AC191" i="27"/>
  <c r="AB191" i="27"/>
  <c r="AA191" i="27"/>
  <c r="Z191" i="27"/>
  <c r="Y191" i="27"/>
  <c r="X191" i="27"/>
  <c r="W191" i="27"/>
  <c r="V191" i="27"/>
  <c r="U191" i="27"/>
  <c r="T191" i="27"/>
  <c r="S191" i="27"/>
  <c r="R191" i="27"/>
  <c r="Q191" i="27"/>
  <c r="P191" i="27"/>
  <c r="O191" i="27"/>
  <c r="N191" i="27"/>
  <c r="M191" i="27"/>
  <c r="L191" i="27"/>
  <c r="K191" i="27"/>
  <c r="J191" i="27"/>
  <c r="I191" i="27"/>
  <c r="H191" i="27"/>
  <c r="G191" i="27"/>
  <c r="F191" i="27"/>
  <c r="E191" i="27"/>
  <c r="D191" i="27"/>
  <c r="C191" i="27" s="1"/>
  <c r="B191" i="27"/>
  <c r="B239" i="27" s="1"/>
  <c r="A191" i="27"/>
  <c r="T190" i="27"/>
  <c r="C190" i="27" s="1"/>
  <c r="B190" i="27"/>
  <c r="A190" i="27"/>
  <c r="C189" i="27"/>
  <c r="B189" i="27"/>
  <c r="A189" i="27"/>
  <c r="C188" i="27"/>
  <c r="B188" i="27"/>
  <c r="A188" i="27"/>
  <c r="C187" i="27"/>
  <c r="B187" i="27"/>
  <c r="A187" i="27"/>
  <c r="C186" i="27"/>
  <c r="B186" i="27"/>
  <c r="A186" i="27"/>
  <c r="C185" i="27"/>
  <c r="B185" i="27"/>
  <c r="A185" i="27"/>
  <c r="C184" i="27"/>
  <c r="B184" i="27"/>
  <c r="A184" i="27"/>
  <c r="C183" i="27"/>
  <c r="B183" i="27"/>
  <c r="A183" i="27"/>
  <c r="C182" i="27"/>
  <c r="B182" i="27"/>
  <c r="A182" i="27"/>
  <c r="C181" i="27"/>
  <c r="B181" i="27"/>
  <c r="A181" i="27"/>
  <c r="C180" i="27"/>
  <c r="B180" i="27"/>
  <c r="A180" i="27"/>
  <c r="C179" i="27"/>
  <c r="B179" i="27"/>
  <c r="A179" i="27"/>
  <c r="C178" i="27"/>
  <c r="A178" i="27"/>
  <c r="A177" i="27"/>
  <c r="A176" i="27"/>
  <c r="EE161" i="27"/>
  <c r="ED161" i="27"/>
  <c r="EC161" i="27"/>
  <c r="EB161" i="27"/>
  <c r="EA161" i="27"/>
  <c r="DZ161" i="27"/>
  <c r="DY161" i="27"/>
  <c r="DX161" i="27"/>
  <c r="DW161" i="27"/>
  <c r="DV161" i="27"/>
  <c r="DU161" i="27"/>
  <c r="DT161" i="27"/>
  <c r="DS161" i="27"/>
  <c r="DR161" i="27"/>
  <c r="DQ161" i="27"/>
  <c r="DP161" i="27"/>
  <c r="DO161" i="27"/>
  <c r="DN161" i="27"/>
  <c r="DM161" i="27"/>
  <c r="DL161" i="27"/>
  <c r="DK161" i="27"/>
  <c r="DJ161" i="27"/>
  <c r="DI161" i="27"/>
  <c r="DH161" i="27"/>
  <c r="DG161" i="27"/>
  <c r="DF161" i="27"/>
  <c r="DE161" i="27"/>
  <c r="DD161" i="27"/>
  <c r="DC161" i="27"/>
  <c r="DB161" i="27"/>
  <c r="DA161" i="27"/>
  <c r="CZ161" i="27"/>
  <c r="CY161" i="27"/>
  <c r="CX161" i="27"/>
  <c r="CW161" i="27"/>
  <c r="CV161" i="27"/>
  <c r="CU161" i="27"/>
  <c r="CT161" i="27"/>
  <c r="CS161" i="27"/>
  <c r="CR161" i="27"/>
  <c r="CQ161" i="27"/>
  <c r="CP161" i="27"/>
  <c r="CO161" i="27"/>
  <c r="CN161" i="27"/>
  <c r="CM161" i="27"/>
  <c r="CL161" i="27"/>
  <c r="CK161" i="27"/>
  <c r="CJ161" i="27"/>
  <c r="CI161" i="27"/>
  <c r="CH161" i="27"/>
  <c r="CG161" i="27"/>
  <c r="CF161" i="27"/>
  <c r="CE161" i="27"/>
  <c r="CD161" i="27"/>
  <c r="CC161" i="27"/>
  <c r="CB161" i="27"/>
  <c r="CA161" i="27"/>
  <c r="BZ161" i="27"/>
  <c r="BY161" i="27"/>
  <c r="BX161" i="27"/>
  <c r="BW161" i="27"/>
  <c r="BV161" i="27"/>
  <c r="BU161" i="27"/>
  <c r="BT161" i="27"/>
  <c r="BS161" i="27"/>
  <c r="BR161" i="27"/>
  <c r="BQ161" i="27"/>
  <c r="BP161" i="27"/>
  <c r="BO161" i="27"/>
  <c r="BN161" i="27"/>
  <c r="BM161" i="27"/>
  <c r="BL161" i="27"/>
  <c r="BK161" i="27"/>
  <c r="BJ161" i="27"/>
  <c r="BI161" i="27"/>
  <c r="BH161" i="27"/>
  <c r="BG161" i="27"/>
  <c r="BF161" i="27"/>
  <c r="BE161" i="27"/>
  <c r="BD161" i="27"/>
  <c r="BC161" i="27"/>
  <c r="BB161" i="27"/>
  <c r="BA161" i="27"/>
  <c r="AZ161" i="27"/>
  <c r="AY161" i="27"/>
  <c r="AX161" i="27"/>
  <c r="AW161" i="27"/>
  <c r="AV161" i="27"/>
  <c r="AU161" i="27"/>
  <c r="AT161" i="27"/>
  <c r="AS161" i="27"/>
  <c r="AR161" i="27"/>
  <c r="AQ161" i="27"/>
  <c r="AP161" i="27"/>
  <c r="AO161" i="27"/>
  <c r="AN161" i="27"/>
  <c r="AM161" i="27"/>
  <c r="AL161" i="27"/>
  <c r="AK161" i="27"/>
  <c r="AJ161" i="27"/>
  <c r="AI161" i="27"/>
  <c r="AH161" i="27"/>
  <c r="AG161" i="27"/>
  <c r="AF161" i="27"/>
  <c r="AE161" i="27"/>
  <c r="AD161" i="27"/>
  <c r="AC161" i="27"/>
  <c r="AB161" i="27"/>
  <c r="AA161" i="27"/>
  <c r="Z161" i="27"/>
  <c r="Y161" i="27"/>
  <c r="X161" i="27"/>
  <c r="W161" i="27"/>
  <c r="V161" i="27"/>
  <c r="U161" i="27"/>
  <c r="T161" i="27"/>
  <c r="S161" i="27"/>
  <c r="R161" i="27"/>
  <c r="Q161" i="27"/>
  <c r="P161" i="27"/>
  <c r="O161" i="27"/>
  <c r="N161" i="27"/>
  <c r="M161" i="27"/>
  <c r="L161" i="27"/>
  <c r="K161" i="27"/>
  <c r="J161" i="27"/>
  <c r="I161" i="27"/>
  <c r="H161" i="27"/>
  <c r="G161" i="27"/>
  <c r="F161" i="27"/>
  <c r="E161" i="27"/>
  <c r="D161" i="27"/>
  <c r="C161" i="27" s="1"/>
  <c r="C160" i="27"/>
  <c r="B160" i="27"/>
  <c r="C159" i="27"/>
  <c r="B159" i="27"/>
  <c r="C158" i="27"/>
  <c r="B158" i="27"/>
  <c r="C157" i="27"/>
  <c r="B157" i="27"/>
  <c r="C156" i="27"/>
  <c r="B156" i="27"/>
  <c r="C155" i="27"/>
  <c r="B155" i="27"/>
  <c r="C154" i="27"/>
  <c r="C153" i="27"/>
  <c r="C152" i="27"/>
  <c r="C151" i="27"/>
  <c r="C150" i="27"/>
  <c r="C149" i="27"/>
  <c r="EE148" i="27"/>
  <c r="EC148" i="27"/>
  <c r="EA148" i="27"/>
  <c r="DY148" i="27"/>
  <c r="DW148" i="27"/>
  <c r="DU148" i="27"/>
  <c r="DS148" i="27"/>
  <c r="DQ148" i="27"/>
  <c r="DO148" i="27"/>
  <c r="DM148" i="27"/>
  <c r="DK148" i="27"/>
  <c r="DI148" i="27"/>
  <c r="DG148" i="27"/>
  <c r="DE148" i="27"/>
  <c r="DC148" i="27"/>
  <c r="DA148" i="27"/>
  <c r="CY148" i="27"/>
  <c r="CW148" i="27"/>
  <c r="CU148" i="27"/>
  <c r="CS148" i="27"/>
  <c r="CQ148" i="27"/>
  <c r="CO148" i="27"/>
  <c r="CM148" i="27"/>
  <c r="CK148" i="27"/>
  <c r="CI148" i="27"/>
  <c r="CG148" i="27"/>
  <c r="CE148" i="27"/>
  <c r="CC148" i="27"/>
  <c r="CA148" i="27"/>
  <c r="BY148" i="27"/>
  <c r="BX148" i="27"/>
  <c r="BW148" i="27"/>
  <c r="BV148" i="27"/>
  <c r="BU148" i="27"/>
  <c r="BT148" i="27"/>
  <c r="BS148" i="27"/>
  <c r="BR148" i="27"/>
  <c r="BQ148" i="27"/>
  <c r="BP148" i="27"/>
  <c r="BO148" i="27"/>
  <c r="BN148" i="27"/>
  <c r="BM148" i="27"/>
  <c r="BL148" i="27"/>
  <c r="BK148" i="27"/>
  <c r="BJ148" i="27"/>
  <c r="BI148" i="27"/>
  <c r="BH148" i="27"/>
  <c r="BG148" i="27"/>
  <c r="BF148" i="27"/>
  <c r="BE148" i="27"/>
  <c r="BD148" i="27"/>
  <c r="BC148" i="27"/>
  <c r="BB148" i="27"/>
  <c r="BA148" i="27"/>
  <c r="AZ148" i="27"/>
  <c r="AY148" i="27"/>
  <c r="AX148" i="27"/>
  <c r="AW148" i="27"/>
  <c r="AV148" i="27"/>
  <c r="AU148" i="27"/>
  <c r="AT148" i="27"/>
  <c r="AS148" i="27"/>
  <c r="AR148" i="27"/>
  <c r="AQ148" i="27"/>
  <c r="AP148" i="27"/>
  <c r="AO148" i="27"/>
  <c r="AN148" i="27"/>
  <c r="AM148" i="27"/>
  <c r="AL148" i="27"/>
  <c r="AK148" i="27"/>
  <c r="AJ148" i="27"/>
  <c r="AI148" i="27"/>
  <c r="AH148" i="27"/>
  <c r="AG148" i="27"/>
  <c r="AF148" i="27"/>
  <c r="AE148" i="27"/>
  <c r="AD148" i="27"/>
  <c r="AC148" i="27"/>
  <c r="AB148" i="27"/>
  <c r="AA148" i="27"/>
  <c r="Z148" i="27"/>
  <c r="Y148" i="27"/>
  <c r="X148" i="27"/>
  <c r="W148" i="27"/>
  <c r="V148" i="27"/>
  <c r="U148" i="27"/>
  <c r="T148" i="27"/>
  <c r="S148" i="27"/>
  <c r="R148" i="27"/>
  <c r="Q148" i="27"/>
  <c r="P148" i="27"/>
  <c r="O148" i="27"/>
  <c r="N148" i="27"/>
  <c r="M148" i="27"/>
  <c r="L148" i="27"/>
  <c r="K148" i="27"/>
  <c r="J148" i="27"/>
  <c r="I148" i="27"/>
  <c r="H148" i="27"/>
  <c r="G148" i="27"/>
  <c r="F148" i="27"/>
  <c r="E148" i="27"/>
  <c r="D148" i="27"/>
  <c r="C148" i="27"/>
  <c r="A146" i="27"/>
  <c r="EE145" i="27"/>
  <c r="ED145" i="27"/>
  <c r="EC145" i="27"/>
  <c r="EB145" i="27"/>
  <c r="EA145" i="27"/>
  <c r="DZ145" i="27"/>
  <c r="DY145" i="27"/>
  <c r="DX145" i="27"/>
  <c r="DW145" i="27"/>
  <c r="DV145" i="27"/>
  <c r="DU145" i="27"/>
  <c r="DT145" i="27"/>
  <c r="DS145" i="27"/>
  <c r="DR145" i="27"/>
  <c r="DQ145" i="27"/>
  <c r="DP145" i="27"/>
  <c r="DO145" i="27"/>
  <c r="DN145" i="27"/>
  <c r="DM145" i="27"/>
  <c r="DL145" i="27"/>
  <c r="DK145" i="27"/>
  <c r="DJ145" i="27"/>
  <c r="DI145" i="27"/>
  <c r="DH145" i="27"/>
  <c r="DG145" i="27"/>
  <c r="DF145" i="27"/>
  <c r="DE145" i="27"/>
  <c r="DD145" i="27"/>
  <c r="DC145" i="27"/>
  <c r="DB145" i="27"/>
  <c r="DA145" i="27"/>
  <c r="CZ145" i="27"/>
  <c r="CY145" i="27"/>
  <c r="CX145" i="27"/>
  <c r="CW145" i="27"/>
  <c r="CV145" i="27"/>
  <c r="CU145" i="27"/>
  <c r="CT145" i="27"/>
  <c r="CS145" i="27"/>
  <c r="CR145" i="27"/>
  <c r="CQ145" i="27"/>
  <c r="CP145" i="27"/>
  <c r="CO145" i="27"/>
  <c r="CN145" i="27"/>
  <c r="CM145" i="27"/>
  <c r="CL145" i="27"/>
  <c r="CK145" i="27"/>
  <c r="CJ145" i="27"/>
  <c r="CI145" i="27"/>
  <c r="CH145" i="27"/>
  <c r="CG145" i="27"/>
  <c r="CF145" i="27"/>
  <c r="CE145" i="27"/>
  <c r="CD145" i="27"/>
  <c r="CC145" i="27"/>
  <c r="CB145" i="27"/>
  <c r="CA145" i="27"/>
  <c r="BZ145" i="27"/>
  <c r="BY145" i="27"/>
  <c r="BX145" i="27"/>
  <c r="BW145" i="27"/>
  <c r="BV145" i="27"/>
  <c r="BU145" i="27"/>
  <c r="BT145" i="27"/>
  <c r="BS145" i="27"/>
  <c r="BR145" i="27"/>
  <c r="BQ145" i="27"/>
  <c r="BP145" i="27"/>
  <c r="BO145" i="27"/>
  <c r="BN145" i="27"/>
  <c r="BM145" i="27"/>
  <c r="BL145" i="27"/>
  <c r="BK145" i="27"/>
  <c r="BJ145" i="27"/>
  <c r="BI145" i="27"/>
  <c r="BH145" i="27"/>
  <c r="BG145" i="27"/>
  <c r="BF145" i="27"/>
  <c r="BE145" i="27"/>
  <c r="BD145" i="27"/>
  <c r="BC145" i="27"/>
  <c r="BB145" i="27"/>
  <c r="BA145" i="27"/>
  <c r="AZ145" i="27"/>
  <c r="AY145" i="27"/>
  <c r="AX145" i="27"/>
  <c r="AW145" i="27"/>
  <c r="AV145" i="27"/>
  <c r="AU145" i="27"/>
  <c r="AT145" i="27"/>
  <c r="AS145" i="27"/>
  <c r="AR145" i="27"/>
  <c r="AQ145" i="27"/>
  <c r="AP145" i="27"/>
  <c r="AO145" i="27"/>
  <c r="AN145" i="27"/>
  <c r="AM145" i="27"/>
  <c r="AL145" i="27"/>
  <c r="AK145" i="27"/>
  <c r="AJ145" i="27"/>
  <c r="AI145" i="27"/>
  <c r="AH145" i="27"/>
  <c r="AG145" i="27"/>
  <c r="AF145" i="27"/>
  <c r="AE145" i="27"/>
  <c r="AD145" i="27"/>
  <c r="AC145" i="27"/>
  <c r="AB145" i="27"/>
  <c r="AA145" i="27"/>
  <c r="Z145" i="27"/>
  <c r="Y145" i="27"/>
  <c r="X145" i="27"/>
  <c r="W145" i="27"/>
  <c r="V145" i="27"/>
  <c r="U145" i="27"/>
  <c r="T145" i="27"/>
  <c r="S145" i="27"/>
  <c r="R145" i="27"/>
  <c r="Q145" i="27"/>
  <c r="P145" i="27"/>
  <c r="O145" i="27"/>
  <c r="N145" i="27"/>
  <c r="M145" i="27"/>
  <c r="L145" i="27"/>
  <c r="K145" i="27"/>
  <c r="J145" i="27"/>
  <c r="I145" i="27"/>
  <c r="H145" i="27"/>
  <c r="G145" i="27"/>
  <c r="F145" i="27"/>
  <c r="E145" i="27"/>
  <c r="D145" i="27"/>
  <c r="A145" i="27"/>
  <c r="C144" i="27"/>
  <c r="B144" i="27"/>
  <c r="A144" i="27"/>
  <c r="C143" i="27"/>
  <c r="B143" i="27"/>
  <c r="A143" i="27"/>
  <c r="C142" i="27"/>
  <c r="B142" i="27"/>
  <c r="A142" i="27"/>
  <c r="C141" i="27"/>
  <c r="B141" i="27"/>
  <c r="A141" i="27"/>
  <c r="C140" i="27"/>
  <c r="B140" i="27"/>
  <c r="A140" i="27"/>
  <c r="C139" i="27"/>
  <c r="B139" i="27"/>
  <c r="A139" i="27"/>
  <c r="C138" i="27"/>
  <c r="B138" i="27"/>
  <c r="A138" i="27"/>
  <c r="C137" i="27"/>
  <c r="B137" i="27"/>
  <c r="A137" i="27"/>
  <c r="C136" i="27"/>
  <c r="B136" i="27"/>
  <c r="A136" i="27"/>
  <c r="C135" i="27"/>
  <c r="B135" i="27"/>
  <c r="A135" i="27"/>
  <c r="C134" i="27"/>
  <c r="B134" i="27"/>
  <c r="A134" i="27"/>
  <c r="C133" i="27"/>
  <c r="B133" i="27"/>
  <c r="A133" i="27"/>
  <c r="C132" i="27"/>
  <c r="A132" i="27"/>
  <c r="A131" i="27"/>
  <c r="K130" i="27"/>
  <c r="I130" i="27"/>
  <c r="A130" i="27"/>
  <c r="B128" i="27"/>
  <c r="CD126" i="27"/>
  <c r="CC126" i="27"/>
  <c r="CB126" i="27"/>
  <c r="CA126" i="27"/>
  <c r="BZ126" i="27"/>
  <c r="BY126" i="27"/>
  <c r="BX126" i="27"/>
  <c r="BW126" i="27"/>
  <c r="BV126" i="27"/>
  <c r="BU126" i="27"/>
  <c r="BT126" i="27"/>
  <c r="BS126" i="27"/>
  <c r="BR126" i="27"/>
  <c r="BQ126" i="27"/>
  <c r="BP126" i="27"/>
  <c r="BO126" i="27"/>
  <c r="BN126" i="27"/>
  <c r="BM126" i="27"/>
  <c r="BL126" i="27"/>
  <c r="BK126" i="27"/>
  <c r="BJ126" i="27"/>
  <c r="BI126" i="27"/>
  <c r="BH126" i="27"/>
  <c r="BG126" i="27"/>
  <c r="BF126" i="27"/>
  <c r="BE126" i="27"/>
  <c r="BD126" i="27"/>
  <c r="BC126" i="27"/>
  <c r="BB126" i="27"/>
  <c r="BA126" i="27"/>
  <c r="AZ126" i="27"/>
  <c r="AY126" i="27"/>
  <c r="AX126" i="27"/>
  <c r="AW126" i="27"/>
  <c r="AV126" i="27"/>
  <c r="AU126" i="27"/>
  <c r="AT126" i="27"/>
  <c r="AS126" i="27"/>
  <c r="AR126" i="27"/>
  <c r="AQ126" i="27"/>
  <c r="AP126" i="27"/>
  <c r="AO126" i="27"/>
  <c r="AN126" i="27"/>
  <c r="AM126" i="27"/>
  <c r="AL126" i="27"/>
  <c r="AK126" i="27"/>
  <c r="AJ126" i="27"/>
  <c r="AI126" i="27"/>
  <c r="AH126" i="27"/>
  <c r="AG126" i="27"/>
  <c r="AF126" i="27"/>
  <c r="AE126" i="27"/>
  <c r="AD126" i="27"/>
  <c r="AC126" i="27"/>
  <c r="AB126" i="27"/>
  <c r="AA126" i="27"/>
  <c r="Z126" i="27"/>
  <c r="Y126" i="27"/>
  <c r="X126" i="27"/>
  <c r="W126" i="27"/>
  <c r="V126" i="27"/>
  <c r="U126" i="27"/>
  <c r="T126" i="27"/>
  <c r="S126" i="27"/>
  <c r="R126" i="27"/>
  <c r="Q126" i="27"/>
  <c r="P126" i="27"/>
  <c r="O126" i="27"/>
  <c r="N126" i="27"/>
  <c r="M126" i="27"/>
  <c r="L126" i="27"/>
  <c r="K126" i="27"/>
  <c r="J126" i="27"/>
  <c r="I126" i="27"/>
  <c r="H126" i="27"/>
  <c r="G126" i="27"/>
  <c r="F126" i="27"/>
  <c r="E126" i="27"/>
  <c r="D126" i="27"/>
  <c r="C126" i="27"/>
  <c r="CD125" i="27"/>
  <c r="CC125" i="27"/>
  <c r="CB125" i="27"/>
  <c r="CA125" i="27"/>
  <c r="BZ125" i="27"/>
  <c r="BY125" i="27"/>
  <c r="BX125" i="27"/>
  <c r="BW125" i="27"/>
  <c r="BV125" i="27"/>
  <c r="BU125" i="27"/>
  <c r="BT125" i="27"/>
  <c r="BS125" i="27"/>
  <c r="BR125" i="27"/>
  <c r="BQ125" i="27"/>
  <c r="BP125" i="27"/>
  <c r="BO125" i="27"/>
  <c r="BN125" i="27"/>
  <c r="BM125" i="27"/>
  <c r="BL125" i="27"/>
  <c r="BK125" i="27"/>
  <c r="BJ125" i="27"/>
  <c r="BI125" i="27"/>
  <c r="BH125" i="27"/>
  <c r="BG125" i="27"/>
  <c r="BF125" i="27"/>
  <c r="BE125" i="27"/>
  <c r="BD125" i="27"/>
  <c r="BC125" i="27"/>
  <c r="BB125" i="27"/>
  <c r="BA125" i="27"/>
  <c r="AZ125" i="27"/>
  <c r="AY125" i="27"/>
  <c r="AX125" i="27"/>
  <c r="AW125" i="27"/>
  <c r="AV125" i="27"/>
  <c r="AU125" i="27"/>
  <c r="AT125" i="27"/>
  <c r="AS125" i="27"/>
  <c r="AR125" i="27"/>
  <c r="AQ125" i="27"/>
  <c r="AP125" i="27"/>
  <c r="AO125" i="27"/>
  <c r="AN125" i="27"/>
  <c r="AM125" i="27"/>
  <c r="AL125" i="27"/>
  <c r="AK125" i="27"/>
  <c r="AJ125" i="27"/>
  <c r="AI125" i="27"/>
  <c r="AH125" i="27"/>
  <c r="AG125" i="27"/>
  <c r="AF125" i="27"/>
  <c r="AE125" i="27"/>
  <c r="AD125" i="27"/>
  <c r="AC125" i="27"/>
  <c r="AB125" i="27"/>
  <c r="AA125" i="27"/>
  <c r="Z125" i="27"/>
  <c r="Y125" i="27"/>
  <c r="X125" i="27"/>
  <c r="W125" i="27"/>
  <c r="V125" i="27"/>
  <c r="U125" i="27"/>
  <c r="T125" i="27"/>
  <c r="S125" i="27"/>
  <c r="R125" i="27"/>
  <c r="Q125" i="27"/>
  <c r="P125" i="27"/>
  <c r="O125" i="27"/>
  <c r="N125" i="27"/>
  <c r="M125" i="27"/>
  <c r="L125" i="27"/>
  <c r="K125" i="27"/>
  <c r="J125" i="27"/>
  <c r="I125" i="27"/>
  <c r="H125" i="27"/>
  <c r="G125" i="27"/>
  <c r="F125" i="27"/>
  <c r="E125" i="27"/>
  <c r="D125" i="27"/>
  <c r="C125" i="27" s="1"/>
  <c r="B125" i="27"/>
  <c r="CD124" i="27"/>
  <c r="CC124" i="27"/>
  <c r="CB124" i="27"/>
  <c r="CA124" i="27"/>
  <c r="BZ124" i="27"/>
  <c r="BY124" i="27"/>
  <c r="BX124" i="27"/>
  <c r="BW124" i="27"/>
  <c r="BV124" i="27"/>
  <c r="BU124" i="27"/>
  <c r="BT124" i="27"/>
  <c r="BS124" i="27"/>
  <c r="BR124" i="27"/>
  <c r="BQ124" i="27"/>
  <c r="BP124" i="27"/>
  <c r="BO124" i="27"/>
  <c r="BN124" i="27"/>
  <c r="BM124" i="27"/>
  <c r="BL124" i="27"/>
  <c r="BK124" i="27"/>
  <c r="BJ124" i="27"/>
  <c r="BI124" i="27"/>
  <c r="BH124" i="27"/>
  <c r="BG124" i="27"/>
  <c r="BF124" i="27"/>
  <c r="BE124" i="27"/>
  <c r="BD124" i="27"/>
  <c r="BC124" i="27"/>
  <c r="BB124" i="27"/>
  <c r="BA124" i="27"/>
  <c r="AZ124" i="27"/>
  <c r="AY124" i="27"/>
  <c r="AX124" i="27"/>
  <c r="AW124" i="27"/>
  <c r="AV124" i="27"/>
  <c r="AU124" i="27"/>
  <c r="AT124" i="27"/>
  <c r="AS124" i="27"/>
  <c r="AR124" i="27"/>
  <c r="AQ124" i="27"/>
  <c r="AP124" i="27"/>
  <c r="AO124" i="27"/>
  <c r="AN124" i="27"/>
  <c r="AM124" i="27"/>
  <c r="AL124" i="27"/>
  <c r="AK124" i="27"/>
  <c r="AJ124" i="27"/>
  <c r="AI124" i="27"/>
  <c r="AH124" i="27"/>
  <c r="AG124" i="27"/>
  <c r="AF124" i="27"/>
  <c r="AE124" i="27"/>
  <c r="AD124" i="27"/>
  <c r="AC124" i="27"/>
  <c r="AB124" i="27"/>
  <c r="AA124" i="27"/>
  <c r="Z124" i="27"/>
  <c r="Y124" i="27"/>
  <c r="X124" i="27"/>
  <c r="W124" i="27"/>
  <c r="V124" i="27"/>
  <c r="U124" i="27"/>
  <c r="T124" i="27"/>
  <c r="S124" i="27"/>
  <c r="R124" i="27"/>
  <c r="Q124" i="27"/>
  <c r="P124" i="27"/>
  <c r="O124" i="27"/>
  <c r="N124" i="27"/>
  <c r="M124" i="27"/>
  <c r="L124" i="27"/>
  <c r="K124" i="27"/>
  <c r="J124" i="27"/>
  <c r="I124" i="27"/>
  <c r="H124" i="27"/>
  <c r="G124" i="27"/>
  <c r="F124" i="27"/>
  <c r="E124" i="27"/>
  <c r="D124" i="27"/>
  <c r="C124" i="27"/>
  <c r="CD123" i="27"/>
  <c r="CC123" i="27"/>
  <c r="CB123" i="27"/>
  <c r="CA123" i="27"/>
  <c r="BZ123" i="27"/>
  <c r="BY123" i="27"/>
  <c r="BX123" i="27"/>
  <c r="BW123" i="27"/>
  <c r="BV123" i="27"/>
  <c r="BU123" i="27"/>
  <c r="BT123" i="27"/>
  <c r="BS123" i="27"/>
  <c r="BR123" i="27"/>
  <c r="BQ123" i="27"/>
  <c r="BP123" i="27"/>
  <c r="BO123" i="27"/>
  <c r="BN123" i="27"/>
  <c r="BM123" i="27"/>
  <c r="BL123" i="27"/>
  <c r="BK123" i="27"/>
  <c r="BJ123" i="27"/>
  <c r="BI123" i="27"/>
  <c r="BH123" i="27"/>
  <c r="BG123" i="27"/>
  <c r="BF123" i="27"/>
  <c r="BE123" i="27"/>
  <c r="BD123" i="27"/>
  <c r="BC123" i="27"/>
  <c r="BB123" i="27"/>
  <c r="BA123" i="27"/>
  <c r="AZ123" i="27"/>
  <c r="AY123" i="27"/>
  <c r="AX123" i="27"/>
  <c r="AW123" i="27"/>
  <c r="AV123" i="27"/>
  <c r="AU123" i="27"/>
  <c r="AT123" i="27"/>
  <c r="AS123" i="27"/>
  <c r="AR123" i="27"/>
  <c r="AQ123" i="27"/>
  <c r="AP123" i="27"/>
  <c r="AO123" i="27"/>
  <c r="AN123" i="27"/>
  <c r="AM123" i="27"/>
  <c r="AL123" i="27"/>
  <c r="AK123" i="27"/>
  <c r="AJ123" i="27"/>
  <c r="AI123" i="27"/>
  <c r="AH123" i="27"/>
  <c r="AG123" i="27"/>
  <c r="AF123" i="27"/>
  <c r="AE123" i="27"/>
  <c r="AD123" i="27"/>
  <c r="AC123" i="27"/>
  <c r="AB123" i="27"/>
  <c r="AA123" i="27"/>
  <c r="Z123" i="27"/>
  <c r="Y123" i="27"/>
  <c r="X123" i="27"/>
  <c r="W123" i="27"/>
  <c r="V123" i="27"/>
  <c r="U123" i="27"/>
  <c r="T123" i="27"/>
  <c r="S123" i="27"/>
  <c r="R123" i="27"/>
  <c r="Q123" i="27"/>
  <c r="P123" i="27"/>
  <c r="O123" i="27"/>
  <c r="N123" i="27"/>
  <c r="M123" i="27"/>
  <c r="L123" i="27"/>
  <c r="K123" i="27"/>
  <c r="J123" i="27"/>
  <c r="I123" i="27"/>
  <c r="H123" i="27"/>
  <c r="G123" i="27"/>
  <c r="F123" i="27"/>
  <c r="E123" i="27"/>
  <c r="D123" i="27"/>
  <c r="C123" i="27" s="1"/>
  <c r="B123" i="27"/>
  <c r="CD122" i="27"/>
  <c r="CC122" i="27"/>
  <c r="CB122" i="27"/>
  <c r="CA122" i="27"/>
  <c r="BZ122" i="27"/>
  <c r="BY122" i="27"/>
  <c r="BX122" i="27"/>
  <c r="BW122" i="27"/>
  <c r="BV122" i="27"/>
  <c r="BU122" i="27"/>
  <c r="BT122" i="27"/>
  <c r="BS122" i="27"/>
  <c r="BR122" i="27"/>
  <c r="BQ122" i="27"/>
  <c r="BP122" i="27"/>
  <c r="BO122" i="27"/>
  <c r="BN122" i="27"/>
  <c r="BM122" i="27"/>
  <c r="BL122" i="27"/>
  <c r="BK122" i="27"/>
  <c r="BJ122" i="27"/>
  <c r="BI122" i="27"/>
  <c r="BH122" i="27"/>
  <c r="BG122" i="27"/>
  <c r="BF122" i="27"/>
  <c r="BE122" i="27"/>
  <c r="BD122" i="27"/>
  <c r="BC122" i="27"/>
  <c r="BB122" i="27"/>
  <c r="BA122" i="27"/>
  <c r="AZ122" i="27"/>
  <c r="AY122" i="27"/>
  <c r="AX122" i="27"/>
  <c r="AW122" i="27"/>
  <c r="AV122" i="27"/>
  <c r="AU122" i="27"/>
  <c r="AT122" i="27"/>
  <c r="AS122" i="27"/>
  <c r="AR122" i="27"/>
  <c r="AQ122" i="27"/>
  <c r="AP122" i="27"/>
  <c r="AO122" i="27"/>
  <c r="AN122" i="27"/>
  <c r="AM122" i="27"/>
  <c r="AL122" i="27"/>
  <c r="AK122" i="27"/>
  <c r="AJ122" i="27"/>
  <c r="AI122" i="27"/>
  <c r="AH122" i="27"/>
  <c r="AG122" i="27"/>
  <c r="AF122" i="27"/>
  <c r="AE122" i="27"/>
  <c r="AD122" i="27"/>
  <c r="AC122" i="27"/>
  <c r="AB122" i="27"/>
  <c r="AA122" i="27"/>
  <c r="Z122" i="27"/>
  <c r="Y122" i="27"/>
  <c r="X122" i="27"/>
  <c r="W122" i="27"/>
  <c r="V122" i="27"/>
  <c r="U122" i="27"/>
  <c r="T122" i="27"/>
  <c r="S122" i="27"/>
  <c r="R122" i="27"/>
  <c r="Q122" i="27"/>
  <c r="P122" i="27"/>
  <c r="O122" i="27"/>
  <c r="N122" i="27"/>
  <c r="M122" i="27"/>
  <c r="L122" i="27"/>
  <c r="K122" i="27"/>
  <c r="J122" i="27"/>
  <c r="I122" i="27"/>
  <c r="H122" i="27"/>
  <c r="G122" i="27"/>
  <c r="F122" i="27"/>
  <c r="E122" i="27"/>
  <c r="D122" i="27"/>
  <c r="C122" i="27"/>
  <c r="CD121" i="27"/>
  <c r="CC121" i="27"/>
  <c r="CB121" i="27"/>
  <c r="CA121" i="27"/>
  <c r="BZ121" i="27"/>
  <c r="BY121" i="27"/>
  <c r="BX121" i="27"/>
  <c r="BW121" i="27"/>
  <c r="BV121" i="27"/>
  <c r="BU121" i="27"/>
  <c r="BT121" i="27"/>
  <c r="BS121" i="27"/>
  <c r="BR121" i="27"/>
  <c r="BQ121" i="27"/>
  <c r="BP121" i="27"/>
  <c r="BO121" i="27"/>
  <c r="BN121" i="27"/>
  <c r="BM121" i="27"/>
  <c r="BL121" i="27"/>
  <c r="BK121" i="27"/>
  <c r="BJ121" i="27"/>
  <c r="BI121" i="27"/>
  <c r="BH121" i="27"/>
  <c r="BG121" i="27"/>
  <c r="BF121" i="27"/>
  <c r="BE121" i="27"/>
  <c r="BD121" i="27"/>
  <c r="BC121" i="27"/>
  <c r="BB121" i="27"/>
  <c r="BA121" i="27"/>
  <c r="AZ121" i="27"/>
  <c r="AY121" i="27"/>
  <c r="AX121" i="27"/>
  <c r="AW121" i="27"/>
  <c r="AV121" i="27"/>
  <c r="AU121" i="27"/>
  <c r="AT121" i="27"/>
  <c r="AS121" i="27"/>
  <c r="AR121" i="27"/>
  <c r="AQ121" i="27"/>
  <c r="AP121" i="27"/>
  <c r="AO121" i="27"/>
  <c r="AN121" i="27"/>
  <c r="AM121" i="27"/>
  <c r="AL121" i="27"/>
  <c r="AK121" i="27"/>
  <c r="AJ121" i="27"/>
  <c r="AI121" i="27"/>
  <c r="AH121" i="27"/>
  <c r="AG121" i="27"/>
  <c r="AF121" i="27"/>
  <c r="AE121" i="27"/>
  <c r="AD121" i="27"/>
  <c r="AC121" i="27"/>
  <c r="AB121" i="27"/>
  <c r="AA121" i="27"/>
  <c r="Z121" i="27"/>
  <c r="Y121" i="27"/>
  <c r="X121" i="27"/>
  <c r="W121" i="27"/>
  <c r="V121" i="27"/>
  <c r="U121" i="27"/>
  <c r="T121" i="27"/>
  <c r="S121" i="27"/>
  <c r="R121" i="27"/>
  <c r="Q121" i="27"/>
  <c r="P121" i="27"/>
  <c r="O121" i="27"/>
  <c r="N121" i="27"/>
  <c r="M121" i="27"/>
  <c r="L121" i="27"/>
  <c r="K121" i="27"/>
  <c r="J121" i="27"/>
  <c r="I121" i="27"/>
  <c r="H121" i="27"/>
  <c r="G121" i="27"/>
  <c r="F121" i="27"/>
  <c r="E121" i="27"/>
  <c r="D121" i="27"/>
  <c r="C121" i="27" s="1"/>
  <c r="B121" i="27"/>
  <c r="CD120" i="27"/>
  <c r="CC120" i="27"/>
  <c r="CB120" i="27"/>
  <c r="CA120" i="27"/>
  <c r="BZ120" i="27"/>
  <c r="BY120" i="27"/>
  <c r="BX120" i="27"/>
  <c r="BW120" i="27"/>
  <c r="BV120" i="27"/>
  <c r="BU120" i="27"/>
  <c r="BT120" i="27"/>
  <c r="BS120" i="27"/>
  <c r="BR120" i="27"/>
  <c r="BQ120" i="27"/>
  <c r="BP120" i="27"/>
  <c r="BO120" i="27"/>
  <c r="BN120" i="27"/>
  <c r="BM120" i="27"/>
  <c r="BL120" i="27"/>
  <c r="BK120" i="27"/>
  <c r="BJ120" i="27"/>
  <c r="BI120" i="27"/>
  <c r="BH120" i="27"/>
  <c r="BG120" i="27"/>
  <c r="BF120" i="27"/>
  <c r="BE120" i="27"/>
  <c r="BD120" i="27"/>
  <c r="BC120" i="27"/>
  <c r="BB120" i="27"/>
  <c r="BA120" i="27"/>
  <c r="AZ120" i="27"/>
  <c r="AY120" i="27"/>
  <c r="AX120" i="27"/>
  <c r="AW120" i="27"/>
  <c r="AV120" i="27"/>
  <c r="AU120" i="27"/>
  <c r="AT120" i="27"/>
  <c r="AS120" i="27"/>
  <c r="AR120" i="27"/>
  <c r="AQ120" i="27"/>
  <c r="AP120" i="27"/>
  <c r="AO120" i="27"/>
  <c r="AN120" i="27"/>
  <c r="AM120" i="27"/>
  <c r="AL120" i="27"/>
  <c r="AK120" i="27"/>
  <c r="AJ120" i="27"/>
  <c r="AI120" i="27"/>
  <c r="AH120" i="27"/>
  <c r="AG120" i="27"/>
  <c r="AF120" i="27"/>
  <c r="AE120" i="27"/>
  <c r="AD120" i="27"/>
  <c r="AC120" i="27"/>
  <c r="AB120" i="27"/>
  <c r="AA120" i="27"/>
  <c r="Z120" i="27"/>
  <c r="Y120" i="27"/>
  <c r="X120" i="27"/>
  <c r="W120" i="27"/>
  <c r="V120" i="27"/>
  <c r="U120" i="27"/>
  <c r="T120" i="27"/>
  <c r="S120" i="27"/>
  <c r="R120" i="27"/>
  <c r="Q120" i="27"/>
  <c r="P120" i="27"/>
  <c r="O120" i="27"/>
  <c r="N120" i="27"/>
  <c r="M120" i="27"/>
  <c r="L120" i="27"/>
  <c r="K120" i="27"/>
  <c r="J120" i="27"/>
  <c r="I120" i="27"/>
  <c r="H120" i="27"/>
  <c r="G120" i="27"/>
  <c r="F120" i="27"/>
  <c r="E120" i="27"/>
  <c r="D120" i="27"/>
  <c r="C120" i="27"/>
  <c r="CD119" i="27"/>
  <c r="CC119" i="27"/>
  <c r="CB119" i="27"/>
  <c r="CA119" i="27"/>
  <c r="BZ119" i="27"/>
  <c r="BY119" i="27"/>
  <c r="BX119" i="27"/>
  <c r="BW119" i="27"/>
  <c r="BV119" i="27"/>
  <c r="BU119" i="27"/>
  <c r="BT119" i="27"/>
  <c r="BS119" i="27"/>
  <c r="BR119" i="27"/>
  <c r="BQ119" i="27"/>
  <c r="BP119" i="27"/>
  <c r="BO119" i="27"/>
  <c r="BN119" i="27"/>
  <c r="BM119" i="27"/>
  <c r="BL119" i="27"/>
  <c r="BK119" i="27"/>
  <c r="BJ119" i="27"/>
  <c r="BI119" i="27"/>
  <c r="BH119" i="27"/>
  <c r="BG119" i="27"/>
  <c r="BF119" i="27"/>
  <c r="BE119" i="27"/>
  <c r="BD119" i="27"/>
  <c r="BC119" i="27"/>
  <c r="BB119" i="27"/>
  <c r="BA119" i="27"/>
  <c r="AZ119" i="27"/>
  <c r="AY119" i="27"/>
  <c r="AX119" i="27"/>
  <c r="AW119" i="27"/>
  <c r="AV119" i="27"/>
  <c r="AU119" i="27"/>
  <c r="AT119" i="27"/>
  <c r="AS119" i="27"/>
  <c r="AR119" i="27"/>
  <c r="AQ119" i="27"/>
  <c r="AP119" i="27"/>
  <c r="AO119" i="27"/>
  <c r="AN119" i="27"/>
  <c r="AM119" i="27"/>
  <c r="AL119" i="27"/>
  <c r="AK119" i="27"/>
  <c r="AJ119" i="27"/>
  <c r="AI119" i="27"/>
  <c r="AH119" i="27"/>
  <c r="AG119" i="27"/>
  <c r="AF119" i="27"/>
  <c r="AE119" i="27"/>
  <c r="AD119" i="27"/>
  <c r="AC119" i="27"/>
  <c r="AB119" i="27"/>
  <c r="AA119" i="27"/>
  <c r="Z119" i="27"/>
  <c r="Y119" i="27"/>
  <c r="X119" i="27"/>
  <c r="W119" i="27"/>
  <c r="V119" i="27"/>
  <c r="U119" i="27"/>
  <c r="T119" i="27"/>
  <c r="S119" i="27"/>
  <c r="R119" i="27"/>
  <c r="Q119" i="27"/>
  <c r="P119" i="27"/>
  <c r="O119" i="27"/>
  <c r="N119" i="27"/>
  <c r="M119" i="27"/>
  <c r="L119" i="27"/>
  <c r="K119" i="27"/>
  <c r="J119" i="27"/>
  <c r="I119" i="27"/>
  <c r="H119" i="27"/>
  <c r="G119" i="27"/>
  <c r="F119" i="27"/>
  <c r="E119" i="27"/>
  <c r="D119" i="27"/>
  <c r="C119" i="27" s="1"/>
  <c r="B119" i="27"/>
  <c r="CD118" i="27"/>
  <c r="CC118" i="27"/>
  <c r="CB118" i="27"/>
  <c r="CA118" i="27"/>
  <c r="BZ118" i="27"/>
  <c r="BY118" i="27"/>
  <c r="BX118" i="27"/>
  <c r="BW118" i="27"/>
  <c r="BV118" i="27"/>
  <c r="BU118" i="27"/>
  <c r="BT118" i="27"/>
  <c r="BS118" i="27"/>
  <c r="BR118" i="27"/>
  <c r="BQ118" i="27"/>
  <c r="BP118" i="27"/>
  <c r="BO118" i="27"/>
  <c r="BN118" i="27"/>
  <c r="BM118" i="27"/>
  <c r="BL118" i="27"/>
  <c r="BK118" i="27"/>
  <c r="BJ118" i="27"/>
  <c r="BI118" i="27"/>
  <c r="BH118" i="27"/>
  <c r="BG118" i="27"/>
  <c r="BF118" i="27"/>
  <c r="BE118" i="27"/>
  <c r="BD118" i="27"/>
  <c r="BC118" i="27"/>
  <c r="BB118" i="27"/>
  <c r="BA118" i="27"/>
  <c r="AZ118" i="27"/>
  <c r="AY118" i="27"/>
  <c r="AX118" i="27"/>
  <c r="AW118" i="27"/>
  <c r="AV118" i="27"/>
  <c r="AU118" i="27"/>
  <c r="AT118" i="27"/>
  <c r="AS118" i="27"/>
  <c r="AR118" i="27"/>
  <c r="AQ118" i="27"/>
  <c r="AP118" i="27"/>
  <c r="AO118" i="27"/>
  <c r="AN118" i="27"/>
  <c r="AM118" i="27"/>
  <c r="AL118" i="27"/>
  <c r="AK118" i="27"/>
  <c r="AJ118" i="27"/>
  <c r="AI118" i="27"/>
  <c r="AH118" i="27"/>
  <c r="AG118" i="27"/>
  <c r="AF118" i="27"/>
  <c r="AE118" i="27"/>
  <c r="AD118" i="27"/>
  <c r="AC118" i="27"/>
  <c r="AB118" i="27"/>
  <c r="AA118" i="27"/>
  <c r="Z118" i="27"/>
  <c r="Y118" i="27"/>
  <c r="X118" i="27"/>
  <c r="W118" i="27"/>
  <c r="V118" i="27"/>
  <c r="U118" i="27"/>
  <c r="T118" i="27"/>
  <c r="S118" i="27"/>
  <c r="R118" i="27"/>
  <c r="Q118" i="27"/>
  <c r="P118" i="27"/>
  <c r="O118" i="27"/>
  <c r="N118" i="27"/>
  <c r="M118" i="27"/>
  <c r="L118" i="27"/>
  <c r="K118" i="27"/>
  <c r="J118" i="27"/>
  <c r="I118" i="27"/>
  <c r="H118" i="27"/>
  <c r="G118" i="27"/>
  <c r="F118" i="27"/>
  <c r="E118" i="27"/>
  <c r="D118" i="27"/>
  <c r="C118" i="27"/>
  <c r="CD117" i="27"/>
  <c r="CC117" i="27"/>
  <c r="CB117" i="27"/>
  <c r="CA117" i="27"/>
  <c r="BZ117" i="27"/>
  <c r="BY117" i="27"/>
  <c r="BX117" i="27"/>
  <c r="BW117" i="27"/>
  <c r="BV117" i="27"/>
  <c r="BU117" i="27"/>
  <c r="BT117" i="27"/>
  <c r="BS117" i="27"/>
  <c r="BR117" i="27"/>
  <c r="BQ117" i="27"/>
  <c r="BP117" i="27"/>
  <c r="BO117" i="27"/>
  <c r="BN117" i="27"/>
  <c r="BM117" i="27"/>
  <c r="BL117" i="27"/>
  <c r="BK117" i="27"/>
  <c r="BJ117" i="27"/>
  <c r="BI117" i="27"/>
  <c r="BH117" i="27"/>
  <c r="BG117" i="27"/>
  <c r="BF117" i="27"/>
  <c r="BE117" i="27"/>
  <c r="BD117" i="27"/>
  <c r="BC117" i="27"/>
  <c r="BB117" i="27"/>
  <c r="BA117" i="27"/>
  <c r="AZ117" i="27"/>
  <c r="AY117" i="27"/>
  <c r="AX117" i="27"/>
  <c r="AW117" i="27"/>
  <c r="AV117" i="27"/>
  <c r="AU117" i="27"/>
  <c r="AT117" i="27"/>
  <c r="AS117" i="27"/>
  <c r="AR117" i="27"/>
  <c r="AQ117" i="27"/>
  <c r="AP117" i="27"/>
  <c r="AO117" i="27"/>
  <c r="AN117" i="27"/>
  <c r="AM117" i="27"/>
  <c r="AL117" i="27"/>
  <c r="AK117" i="27"/>
  <c r="AJ117" i="27"/>
  <c r="AI117" i="27"/>
  <c r="AH117" i="27"/>
  <c r="AG117" i="27"/>
  <c r="AF117" i="27"/>
  <c r="AE117" i="27"/>
  <c r="AD117" i="27"/>
  <c r="AC117" i="27"/>
  <c r="AB117" i="27"/>
  <c r="AA117" i="27"/>
  <c r="Z117" i="27"/>
  <c r="Y117" i="27"/>
  <c r="X117" i="27"/>
  <c r="W117" i="27"/>
  <c r="V117" i="27"/>
  <c r="U117" i="27"/>
  <c r="T117" i="27"/>
  <c r="S117" i="27"/>
  <c r="R117" i="27"/>
  <c r="Q117" i="27"/>
  <c r="P117" i="27"/>
  <c r="O117" i="27"/>
  <c r="N117" i="27"/>
  <c r="M117" i="27"/>
  <c r="L117" i="27"/>
  <c r="K117" i="27"/>
  <c r="J117" i="27"/>
  <c r="I117" i="27"/>
  <c r="H117" i="27"/>
  <c r="G117" i="27"/>
  <c r="F117" i="27"/>
  <c r="E117" i="27"/>
  <c r="D117" i="27"/>
  <c r="C117" i="27" s="1"/>
  <c r="B117" i="27"/>
  <c r="CD116" i="27"/>
  <c r="CC116" i="27"/>
  <c r="CC127" i="27" s="1"/>
  <c r="CC128" i="27" s="1"/>
  <c r="CB116" i="27"/>
  <c r="CA116" i="27"/>
  <c r="CA127" i="27" s="1"/>
  <c r="CA128" i="27" s="1"/>
  <c r="BZ116" i="27"/>
  <c r="BY116" i="27"/>
  <c r="BY127" i="27" s="1"/>
  <c r="BY128" i="27" s="1"/>
  <c r="BX116" i="27"/>
  <c r="BW116" i="27"/>
  <c r="BW127" i="27" s="1"/>
  <c r="BV116" i="27"/>
  <c r="BU116" i="27"/>
  <c r="BU127" i="27" s="1"/>
  <c r="BT116" i="27"/>
  <c r="BS116" i="27"/>
  <c r="BS127" i="27" s="1"/>
  <c r="BR116" i="27"/>
  <c r="BQ116" i="27"/>
  <c r="BQ127" i="27" s="1"/>
  <c r="BP116" i="27"/>
  <c r="BO116" i="27"/>
  <c r="BO127" i="27" s="1"/>
  <c r="BN116" i="27"/>
  <c r="BM116" i="27"/>
  <c r="BM127" i="27" s="1"/>
  <c r="BL116" i="27"/>
  <c r="BK116" i="27"/>
  <c r="BK127" i="27" s="1"/>
  <c r="BJ116" i="27"/>
  <c r="BI116" i="27"/>
  <c r="BI127" i="27" s="1"/>
  <c r="BH116" i="27"/>
  <c r="BG116" i="27"/>
  <c r="BG127" i="27" s="1"/>
  <c r="BF116" i="27"/>
  <c r="BE116" i="27"/>
  <c r="BE127" i="27" s="1"/>
  <c r="BD116" i="27"/>
  <c r="BC116" i="27"/>
  <c r="BC127" i="27" s="1"/>
  <c r="BB116" i="27"/>
  <c r="BA116" i="27"/>
  <c r="BA127" i="27" s="1"/>
  <c r="AZ116" i="27"/>
  <c r="AY116" i="27"/>
  <c r="AY127" i="27" s="1"/>
  <c r="AX116" i="27"/>
  <c r="AW116" i="27"/>
  <c r="AW127" i="27" s="1"/>
  <c r="AV116" i="27"/>
  <c r="AU116" i="27"/>
  <c r="AU127" i="27" s="1"/>
  <c r="AT116" i="27"/>
  <c r="AS116" i="27"/>
  <c r="AS127" i="27" s="1"/>
  <c r="AR116" i="27"/>
  <c r="AQ116" i="27"/>
  <c r="AQ127" i="27" s="1"/>
  <c r="AP116" i="27"/>
  <c r="AO116" i="27"/>
  <c r="AO127" i="27" s="1"/>
  <c r="AN116" i="27"/>
  <c r="AM116" i="27"/>
  <c r="AM127" i="27" s="1"/>
  <c r="AL116" i="27"/>
  <c r="AK116" i="27"/>
  <c r="AK127" i="27" s="1"/>
  <c r="AJ116" i="27"/>
  <c r="AI116" i="27"/>
  <c r="AI127" i="27" s="1"/>
  <c r="AH116" i="27"/>
  <c r="AG116" i="27"/>
  <c r="AG127" i="27" s="1"/>
  <c r="AF116" i="27"/>
  <c r="AE116" i="27"/>
  <c r="AE127" i="27" s="1"/>
  <c r="AD116" i="27"/>
  <c r="AC116" i="27"/>
  <c r="AC127" i="27" s="1"/>
  <c r="AB116" i="27"/>
  <c r="AA116" i="27"/>
  <c r="AA127" i="27" s="1"/>
  <c r="Z116" i="27"/>
  <c r="Y116" i="27"/>
  <c r="Y127" i="27" s="1"/>
  <c r="X116" i="27"/>
  <c r="W116" i="27"/>
  <c r="W127" i="27" s="1"/>
  <c r="V116" i="27"/>
  <c r="U116" i="27"/>
  <c r="U127" i="27" s="1"/>
  <c r="T116" i="27"/>
  <c r="S116" i="27"/>
  <c r="S127" i="27" s="1"/>
  <c r="R116" i="27"/>
  <c r="Q116" i="27"/>
  <c r="Q127" i="27" s="1"/>
  <c r="P116" i="27"/>
  <c r="O116" i="27"/>
  <c r="O127" i="27" s="1"/>
  <c r="N116" i="27"/>
  <c r="M116" i="27"/>
  <c r="M127" i="27" s="1"/>
  <c r="L116" i="27"/>
  <c r="K116" i="27"/>
  <c r="K127" i="27" s="1"/>
  <c r="J116" i="27"/>
  <c r="I116" i="27"/>
  <c r="I127" i="27" s="1"/>
  <c r="H116" i="27"/>
  <c r="G116" i="27"/>
  <c r="G127" i="27" s="1"/>
  <c r="F116" i="27"/>
  <c r="E116" i="27"/>
  <c r="E127" i="27" s="1"/>
  <c r="D116" i="27"/>
  <c r="C116" i="27"/>
  <c r="CD115" i="27"/>
  <c r="CD127" i="27" s="1"/>
  <c r="CD128" i="27" s="1"/>
  <c r="CC115" i="27"/>
  <c r="CB115" i="27"/>
  <c r="CB127" i="27" s="1"/>
  <c r="CB128" i="27" s="1"/>
  <c r="CA115" i="27"/>
  <c r="BZ115" i="27"/>
  <c r="BZ127" i="27" s="1"/>
  <c r="BZ128" i="27" s="1"/>
  <c r="BY115" i="27"/>
  <c r="BX115" i="27"/>
  <c r="BX127" i="27" s="1"/>
  <c r="BX128" i="27" s="1"/>
  <c r="BW115" i="27"/>
  <c r="BV115" i="27"/>
  <c r="BV127" i="27" s="1"/>
  <c r="BU115" i="27"/>
  <c r="BT115" i="27"/>
  <c r="BT127" i="27" s="1"/>
  <c r="BS115" i="27"/>
  <c r="BR115" i="27"/>
  <c r="BR127" i="27" s="1"/>
  <c r="BQ115" i="27"/>
  <c r="BP115" i="27"/>
  <c r="BP127" i="27" s="1"/>
  <c r="BO115" i="27"/>
  <c r="BN115" i="27"/>
  <c r="BN127" i="27" s="1"/>
  <c r="BM115" i="27"/>
  <c r="BL115" i="27"/>
  <c r="BL127" i="27" s="1"/>
  <c r="BK115" i="27"/>
  <c r="BJ115" i="27"/>
  <c r="BJ127" i="27" s="1"/>
  <c r="BI115" i="27"/>
  <c r="BH115" i="27"/>
  <c r="BH127" i="27" s="1"/>
  <c r="BG115" i="27"/>
  <c r="BF115" i="27"/>
  <c r="BF127" i="27" s="1"/>
  <c r="BE115" i="27"/>
  <c r="BD115" i="27"/>
  <c r="BD127" i="27" s="1"/>
  <c r="BC115" i="27"/>
  <c r="BB115" i="27"/>
  <c r="BB127" i="27" s="1"/>
  <c r="BA115" i="27"/>
  <c r="AZ115" i="27"/>
  <c r="AZ127" i="27" s="1"/>
  <c r="AY115" i="27"/>
  <c r="AX115" i="27"/>
  <c r="AX127" i="27" s="1"/>
  <c r="AW115" i="27"/>
  <c r="AV115" i="27"/>
  <c r="AV127" i="27" s="1"/>
  <c r="AU115" i="27"/>
  <c r="AT115" i="27"/>
  <c r="AT127" i="27" s="1"/>
  <c r="AS115" i="27"/>
  <c r="AR115" i="27"/>
  <c r="AR127" i="27" s="1"/>
  <c r="AQ115" i="27"/>
  <c r="AP115" i="27"/>
  <c r="AP127" i="27" s="1"/>
  <c r="AO115" i="27"/>
  <c r="AN115" i="27"/>
  <c r="AN127" i="27" s="1"/>
  <c r="AM115" i="27"/>
  <c r="AL115" i="27"/>
  <c r="AL127" i="27" s="1"/>
  <c r="AK115" i="27"/>
  <c r="AJ115" i="27"/>
  <c r="AJ127" i="27" s="1"/>
  <c r="AI115" i="27"/>
  <c r="AH115" i="27"/>
  <c r="AH127" i="27" s="1"/>
  <c r="AG115" i="27"/>
  <c r="AF115" i="27"/>
  <c r="AF127" i="27" s="1"/>
  <c r="AE115" i="27"/>
  <c r="AD115" i="27"/>
  <c r="AD127" i="27" s="1"/>
  <c r="AC115" i="27"/>
  <c r="AB115" i="27"/>
  <c r="AB127" i="27" s="1"/>
  <c r="AA115" i="27"/>
  <c r="Z115" i="27"/>
  <c r="Z127" i="27" s="1"/>
  <c r="Y115" i="27"/>
  <c r="X115" i="27"/>
  <c r="X127" i="27" s="1"/>
  <c r="W115" i="27"/>
  <c r="V115" i="27"/>
  <c r="V127" i="27" s="1"/>
  <c r="U115" i="27"/>
  <c r="T115" i="27"/>
  <c r="T127" i="27" s="1"/>
  <c r="S115" i="27"/>
  <c r="R115" i="27"/>
  <c r="R127" i="27" s="1"/>
  <c r="Q115" i="27"/>
  <c r="P115" i="27"/>
  <c r="P127" i="27" s="1"/>
  <c r="O115" i="27"/>
  <c r="N115" i="27"/>
  <c r="N127" i="27" s="1"/>
  <c r="M115" i="27"/>
  <c r="L115" i="27"/>
  <c r="L127" i="27" s="1"/>
  <c r="K115" i="27"/>
  <c r="J115" i="27"/>
  <c r="J127" i="27" s="1"/>
  <c r="I115" i="27"/>
  <c r="H115" i="27"/>
  <c r="H127" i="27" s="1"/>
  <c r="G115" i="27"/>
  <c r="F115" i="27"/>
  <c r="F127" i="27" s="1"/>
  <c r="E115" i="27"/>
  <c r="D115" i="27"/>
  <c r="B115" i="27"/>
  <c r="B114" i="27"/>
  <c r="CD113" i="27"/>
  <c r="CC113" i="27"/>
  <c r="CB113" i="27"/>
  <c r="CA113" i="27"/>
  <c r="BZ113" i="27"/>
  <c r="BY113" i="27"/>
  <c r="BX113" i="27"/>
  <c r="BW113" i="27"/>
  <c r="BV113" i="27"/>
  <c r="BU113" i="27"/>
  <c r="C113" i="27" s="1"/>
  <c r="B113" i="27"/>
  <c r="CD112" i="27"/>
  <c r="CC112" i="27"/>
  <c r="CB112" i="27"/>
  <c r="CA112" i="27"/>
  <c r="BZ112" i="27"/>
  <c r="BY112" i="27"/>
  <c r="BX112" i="27"/>
  <c r="BW112" i="27"/>
  <c r="BV112" i="27"/>
  <c r="BU112" i="27"/>
  <c r="C112" i="27" s="1"/>
  <c r="B112" i="27"/>
  <c r="CD111" i="27"/>
  <c r="CC111" i="27"/>
  <c r="CB111" i="27"/>
  <c r="CA111" i="27"/>
  <c r="BZ111" i="27"/>
  <c r="BY111" i="27"/>
  <c r="BX111" i="27"/>
  <c r="BW111" i="27"/>
  <c r="BV111" i="27"/>
  <c r="BU111" i="27"/>
  <c r="C111" i="27" s="1"/>
  <c r="B111" i="27"/>
  <c r="CD110" i="27"/>
  <c r="CC110" i="27"/>
  <c r="CB110" i="27"/>
  <c r="CA110" i="27"/>
  <c r="BZ110" i="27"/>
  <c r="BY110" i="27"/>
  <c r="BX110" i="27"/>
  <c r="BW110" i="27"/>
  <c r="BV110" i="27"/>
  <c r="BU110" i="27"/>
  <c r="C110" i="27" s="1"/>
  <c r="B110" i="27"/>
  <c r="CD109" i="27"/>
  <c r="CC109" i="27"/>
  <c r="CB109" i="27"/>
  <c r="CA109" i="27"/>
  <c r="BZ109" i="27"/>
  <c r="BY109" i="27"/>
  <c r="BX109" i="27"/>
  <c r="BW109" i="27"/>
  <c r="BV109" i="27"/>
  <c r="BU109" i="27"/>
  <c r="C109" i="27" s="1"/>
  <c r="B109" i="27"/>
  <c r="CD108" i="27"/>
  <c r="CC108" i="27"/>
  <c r="CB108" i="27"/>
  <c r="CA108" i="27"/>
  <c r="BZ108" i="27"/>
  <c r="BY108" i="27"/>
  <c r="BX108" i="27"/>
  <c r="BW108" i="27"/>
  <c r="BV108" i="27"/>
  <c r="BU108" i="27"/>
  <c r="C108" i="27" s="1"/>
  <c r="B108" i="27"/>
  <c r="CD107" i="27"/>
  <c r="CC107" i="27"/>
  <c r="CB107" i="27"/>
  <c r="CA107" i="27"/>
  <c r="BZ107" i="27"/>
  <c r="BY107" i="27"/>
  <c r="BX107" i="27"/>
  <c r="BW107" i="27"/>
  <c r="BV107" i="27"/>
  <c r="BU107" i="27"/>
  <c r="C107" i="27" s="1"/>
  <c r="B107" i="27"/>
  <c r="CD106" i="27"/>
  <c r="CC106" i="27"/>
  <c r="CB106" i="27"/>
  <c r="CA106" i="27"/>
  <c r="BZ106" i="27"/>
  <c r="BY106" i="27"/>
  <c r="BX106" i="27"/>
  <c r="BW106" i="27"/>
  <c r="BV106" i="27"/>
  <c r="BU106" i="27"/>
  <c r="C106" i="27" s="1"/>
  <c r="B106" i="27"/>
  <c r="CD105" i="27"/>
  <c r="CC105" i="27"/>
  <c r="CB105" i="27"/>
  <c r="CA105" i="27"/>
  <c r="BZ105" i="27"/>
  <c r="BY105" i="27"/>
  <c r="BX105" i="27"/>
  <c r="BW105" i="27"/>
  <c r="BV105" i="27"/>
  <c r="BU105" i="27"/>
  <c r="C105" i="27" s="1"/>
  <c r="B105" i="27"/>
  <c r="CD104" i="27"/>
  <c r="CC104" i="27"/>
  <c r="CB104" i="27"/>
  <c r="CA104" i="27"/>
  <c r="BZ104" i="27"/>
  <c r="BY104" i="27"/>
  <c r="BX104" i="27"/>
  <c r="BW104" i="27"/>
  <c r="BV104" i="27"/>
  <c r="BU104" i="27"/>
  <c r="C104" i="27" s="1"/>
  <c r="B104" i="27"/>
  <c r="CD103" i="27"/>
  <c r="CC103" i="27"/>
  <c r="CB103" i="27"/>
  <c r="CA103" i="27"/>
  <c r="BZ103" i="27"/>
  <c r="BY103" i="27"/>
  <c r="BX103" i="27"/>
  <c r="BW103" i="27"/>
  <c r="BV103" i="27"/>
  <c r="BU103" i="27"/>
  <c r="C103" i="27" s="1"/>
  <c r="B103" i="27"/>
  <c r="CD102" i="27"/>
  <c r="CC102" i="27"/>
  <c r="CB102" i="27"/>
  <c r="CA102" i="27"/>
  <c r="BZ102" i="27"/>
  <c r="BY102" i="27"/>
  <c r="BX102" i="27"/>
  <c r="BW102" i="27"/>
  <c r="BV102" i="27"/>
  <c r="BU102" i="27"/>
  <c r="C102" i="27" s="1"/>
  <c r="B102" i="27"/>
  <c r="CD101" i="27"/>
  <c r="CC101" i="27"/>
  <c r="CB101" i="27"/>
  <c r="CA101" i="27"/>
  <c r="BZ101" i="27"/>
  <c r="BY101" i="27"/>
  <c r="BX101" i="27"/>
  <c r="BW101" i="27"/>
  <c r="BV101" i="27"/>
  <c r="BU101" i="27"/>
  <c r="C101" i="27" s="1"/>
  <c r="B101" i="27"/>
  <c r="CD100" i="27"/>
  <c r="CC100" i="27"/>
  <c r="CB100" i="27"/>
  <c r="CA100" i="27"/>
  <c r="BZ100" i="27"/>
  <c r="BY100" i="27"/>
  <c r="BX100" i="27"/>
  <c r="BW100" i="27"/>
  <c r="BV100" i="27"/>
  <c r="BU100" i="27"/>
  <c r="C100" i="27" s="1"/>
  <c r="B100" i="27"/>
  <c r="EE94" i="27"/>
  <c r="ED94" i="27"/>
  <c r="EC94" i="27"/>
  <c r="EB94" i="27"/>
  <c r="EA94" i="27"/>
  <c r="DZ94" i="27"/>
  <c r="DY94" i="27"/>
  <c r="DX94" i="27"/>
  <c r="DW94" i="27"/>
  <c r="DV94" i="27"/>
  <c r="DU94" i="27"/>
  <c r="DT94" i="27"/>
  <c r="DS94" i="27"/>
  <c r="DR94" i="27"/>
  <c r="DQ94" i="27"/>
  <c r="DP94" i="27"/>
  <c r="DO94" i="27"/>
  <c r="DN94" i="27"/>
  <c r="DM94" i="27"/>
  <c r="DL94" i="27"/>
  <c r="DK94" i="27"/>
  <c r="DJ94" i="27"/>
  <c r="DI94" i="27"/>
  <c r="DH94" i="27"/>
  <c r="DG94" i="27"/>
  <c r="DF94" i="27"/>
  <c r="DE94" i="27"/>
  <c r="DD94" i="27"/>
  <c r="DC94" i="27"/>
  <c r="DB94" i="27"/>
  <c r="DA94" i="27"/>
  <c r="CZ94" i="27"/>
  <c r="CY94" i="27"/>
  <c r="CX94" i="27"/>
  <c r="CW94" i="27"/>
  <c r="CV94" i="27"/>
  <c r="CU94" i="27"/>
  <c r="CT94" i="27"/>
  <c r="CS94" i="27"/>
  <c r="CR94" i="27"/>
  <c r="CQ94" i="27"/>
  <c r="CP94" i="27"/>
  <c r="CO94" i="27"/>
  <c r="CN94" i="27"/>
  <c r="CM94" i="27"/>
  <c r="CL94" i="27"/>
  <c r="CK94" i="27"/>
  <c r="CJ94" i="27"/>
  <c r="CI94" i="27"/>
  <c r="CH94" i="27"/>
  <c r="CG94" i="27"/>
  <c r="CF94" i="27"/>
  <c r="CE94" i="27"/>
  <c r="C94" i="27" s="1"/>
  <c r="B94" i="27"/>
  <c r="B126" i="27" s="1"/>
  <c r="A94" i="27"/>
  <c r="EE93" i="27"/>
  <c r="ED93" i="27"/>
  <c r="EC93" i="27"/>
  <c r="EB93" i="27"/>
  <c r="EA93" i="27"/>
  <c r="DZ93" i="27"/>
  <c r="DY93" i="27"/>
  <c r="DX93" i="27"/>
  <c r="DW93" i="27"/>
  <c r="DV93" i="27"/>
  <c r="DU93" i="27"/>
  <c r="DT93" i="27"/>
  <c r="DS93" i="27"/>
  <c r="DR93" i="27"/>
  <c r="DQ93" i="27"/>
  <c r="DP93" i="27"/>
  <c r="DO93" i="27"/>
  <c r="DN93" i="27"/>
  <c r="DM93" i="27"/>
  <c r="DL93" i="27"/>
  <c r="DK93" i="27"/>
  <c r="DJ93" i="27"/>
  <c r="DI93" i="27"/>
  <c r="DH93" i="27"/>
  <c r="DG93" i="27"/>
  <c r="DF93" i="27"/>
  <c r="DE93" i="27"/>
  <c r="DD93" i="27"/>
  <c r="DC93" i="27"/>
  <c r="DB93" i="27"/>
  <c r="DA93" i="27"/>
  <c r="CZ93" i="27"/>
  <c r="CY93" i="27"/>
  <c r="CX93" i="27"/>
  <c r="CW93" i="27"/>
  <c r="CV93" i="27"/>
  <c r="CU93" i="27"/>
  <c r="CT93" i="27"/>
  <c r="CS93" i="27"/>
  <c r="CR93" i="27"/>
  <c r="CQ93" i="27"/>
  <c r="CP93" i="27"/>
  <c r="CO93" i="27"/>
  <c r="CN93" i="27"/>
  <c r="CM93" i="27"/>
  <c r="CL93" i="27"/>
  <c r="CK93" i="27"/>
  <c r="CJ93" i="27"/>
  <c r="CI93" i="27"/>
  <c r="CH93" i="27"/>
  <c r="CG93" i="27"/>
  <c r="CF93" i="27"/>
  <c r="CE93" i="27"/>
  <c r="C93" i="27" s="1"/>
  <c r="B93" i="27"/>
  <c r="A93" i="27"/>
  <c r="EE92" i="27"/>
  <c r="ED92" i="27"/>
  <c r="EC92" i="27"/>
  <c r="EB92" i="27"/>
  <c r="EA92" i="27"/>
  <c r="DZ92" i="27"/>
  <c r="DY92" i="27"/>
  <c r="DX92" i="27"/>
  <c r="DW92" i="27"/>
  <c r="DV92" i="27"/>
  <c r="DU92" i="27"/>
  <c r="DT92" i="27"/>
  <c r="DS92" i="27"/>
  <c r="DR92" i="27"/>
  <c r="DQ92" i="27"/>
  <c r="DP92" i="27"/>
  <c r="DO92" i="27"/>
  <c r="DN92" i="27"/>
  <c r="DM92" i="27"/>
  <c r="DL92" i="27"/>
  <c r="DK92" i="27"/>
  <c r="DJ92" i="27"/>
  <c r="DI92" i="27"/>
  <c r="DH92" i="27"/>
  <c r="DG92" i="27"/>
  <c r="DF92" i="27"/>
  <c r="DE92" i="27"/>
  <c r="DD92" i="27"/>
  <c r="DC92" i="27"/>
  <c r="DB92" i="27"/>
  <c r="DA92" i="27"/>
  <c r="CZ92" i="27"/>
  <c r="CY92" i="27"/>
  <c r="CX92" i="27"/>
  <c r="CW92" i="27"/>
  <c r="CV92" i="27"/>
  <c r="CU92" i="27"/>
  <c r="CT92" i="27"/>
  <c r="CS92" i="27"/>
  <c r="CR92" i="27"/>
  <c r="CQ92" i="27"/>
  <c r="CP92" i="27"/>
  <c r="CO92" i="27"/>
  <c r="CN92" i="27"/>
  <c r="CM92" i="27"/>
  <c r="CL92" i="27"/>
  <c r="CK92" i="27"/>
  <c r="CJ92" i="27"/>
  <c r="CI92" i="27"/>
  <c r="CH92" i="27"/>
  <c r="CG92" i="27"/>
  <c r="CF92" i="27"/>
  <c r="CE92" i="27"/>
  <c r="C92" i="27" s="1"/>
  <c r="B92" i="27"/>
  <c r="B124" i="27" s="1"/>
  <c r="A92" i="27"/>
  <c r="EE91" i="27"/>
  <c r="ED91" i="27"/>
  <c r="EC91" i="27"/>
  <c r="EB91" i="27"/>
  <c r="EA91" i="27"/>
  <c r="DZ91" i="27"/>
  <c r="DY91" i="27"/>
  <c r="DX91" i="27"/>
  <c r="DW91" i="27"/>
  <c r="DV91" i="27"/>
  <c r="DU91" i="27"/>
  <c r="DT91" i="27"/>
  <c r="DS91" i="27"/>
  <c r="DR91" i="27"/>
  <c r="DQ91" i="27"/>
  <c r="DP91" i="27"/>
  <c r="DO91" i="27"/>
  <c r="DN91" i="27"/>
  <c r="DM91" i="27"/>
  <c r="DL91" i="27"/>
  <c r="DK91" i="27"/>
  <c r="DJ91" i="27"/>
  <c r="DI91" i="27"/>
  <c r="DH91" i="27"/>
  <c r="DG91" i="27"/>
  <c r="DF91" i="27"/>
  <c r="DE91" i="27"/>
  <c r="DD91" i="27"/>
  <c r="DC91" i="27"/>
  <c r="DB91" i="27"/>
  <c r="DA91" i="27"/>
  <c r="CZ91" i="27"/>
  <c r="CY91" i="27"/>
  <c r="CX91" i="27"/>
  <c r="CW91" i="27"/>
  <c r="CV91" i="27"/>
  <c r="CU91" i="27"/>
  <c r="CT91" i="27"/>
  <c r="CS91" i="27"/>
  <c r="CR91" i="27"/>
  <c r="CQ91" i="27"/>
  <c r="CP91" i="27"/>
  <c r="CO91" i="27"/>
  <c r="CN91" i="27"/>
  <c r="CM91" i="27"/>
  <c r="CL91" i="27"/>
  <c r="CK91" i="27"/>
  <c r="CJ91" i="27"/>
  <c r="CI91" i="27"/>
  <c r="CH91" i="27"/>
  <c r="CG91" i="27"/>
  <c r="CF91" i="27"/>
  <c r="CE91" i="27"/>
  <c r="C91" i="27" s="1"/>
  <c r="B91" i="27"/>
  <c r="A91" i="27"/>
  <c r="C90" i="27"/>
  <c r="B90" i="27"/>
  <c r="B122" i="27" s="1"/>
  <c r="C89" i="27"/>
  <c r="B89" i="27"/>
  <c r="EE88" i="27"/>
  <c r="ED88" i="27"/>
  <c r="EC88" i="27"/>
  <c r="EB88" i="27"/>
  <c r="EA88" i="27"/>
  <c r="DZ88" i="27"/>
  <c r="DY88" i="27"/>
  <c r="DX88" i="27"/>
  <c r="DW88" i="27"/>
  <c r="DV88" i="27"/>
  <c r="DU88" i="27"/>
  <c r="DT88" i="27"/>
  <c r="DS88" i="27"/>
  <c r="DR88" i="27"/>
  <c r="DQ88" i="27"/>
  <c r="DP88" i="27"/>
  <c r="DO88" i="27"/>
  <c r="DN88" i="27"/>
  <c r="DM88" i="27"/>
  <c r="DL88" i="27"/>
  <c r="DK88" i="27"/>
  <c r="DJ88" i="27"/>
  <c r="DI88" i="27"/>
  <c r="DH88" i="27"/>
  <c r="DG88" i="27"/>
  <c r="DF88" i="27"/>
  <c r="DE88" i="27"/>
  <c r="DD88" i="27"/>
  <c r="DC88" i="27"/>
  <c r="DB88" i="27"/>
  <c r="DA88" i="27"/>
  <c r="CZ88" i="27"/>
  <c r="CY88" i="27"/>
  <c r="CX88" i="27"/>
  <c r="CW88" i="27"/>
  <c r="CV88" i="27"/>
  <c r="CU88" i="27"/>
  <c r="CT88" i="27"/>
  <c r="CS88" i="27"/>
  <c r="CR88" i="27"/>
  <c r="CQ88" i="27"/>
  <c r="CP88" i="27"/>
  <c r="CO88" i="27"/>
  <c r="CN88" i="27"/>
  <c r="CM88" i="27"/>
  <c r="CL88" i="27"/>
  <c r="CK88" i="27"/>
  <c r="CJ88" i="27"/>
  <c r="CI88" i="27"/>
  <c r="CH88" i="27"/>
  <c r="CG88" i="27"/>
  <c r="CF88" i="27"/>
  <c r="CE88" i="27"/>
  <c r="C88" i="27" s="1"/>
  <c r="B88" i="27"/>
  <c r="B120" i="27" s="1"/>
  <c r="A88" i="27"/>
  <c r="EE87" i="27"/>
  <c r="ED87" i="27"/>
  <c r="EC87" i="27"/>
  <c r="EB87" i="27"/>
  <c r="EA87" i="27"/>
  <c r="DZ87" i="27"/>
  <c r="DY87" i="27"/>
  <c r="DX87" i="27"/>
  <c r="DW87" i="27"/>
  <c r="DV87" i="27"/>
  <c r="DU87" i="27"/>
  <c r="DT87" i="27"/>
  <c r="DS87" i="27"/>
  <c r="DR87" i="27"/>
  <c r="DQ87" i="27"/>
  <c r="DP87" i="27"/>
  <c r="DO87" i="27"/>
  <c r="DN87" i="27"/>
  <c r="DM87" i="27"/>
  <c r="DL87" i="27"/>
  <c r="DK87" i="27"/>
  <c r="DJ87" i="27"/>
  <c r="DI87" i="27"/>
  <c r="DH87" i="27"/>
  <c r="DG87" i="27"/>
  <c r="DF87" i="27"/>
  <c r="DE87" i="27"/>
  <c r="DD87" i="27"/>
  <c r="DC87" i="27"/>
  <c r="DB87" i="27"/>
  <c r="DA87" i="27"/>
  <c r="CZ87" i="27"/>
  <c r="CY87" i="27"/>
  <c r="CX87" i="27"/>
  <c r="CW87" i="27"/>
  <c r="CV87" i="27"/>
  <c r="CU87" i="27"/>
  <c r="CT87" i="27"/>
  <c r="CS87" i="27"/>
  <c r="CR87" i="27"/>
  <c r="CQ87" i="27"/>
  <c r="CP87" i="27"/>
  <c r="CO87" i="27"/>
  <c r="CN87" i="27"/>
  <c r="CM87" i="27"/>
  <c r="CL87" i="27"/>
  <c r="CK87" i="27"/>
  <c r="CJ87" i="27"/>
  <c r="CI87" i="27"/>
  <c r="CH87" i="27"/>
  <c r="CG87" i="27"/>
  <c r="CF87" i="27"/>
  <c r="CE87" i="27"/>
  <c r="C87" i="27" s="1"/>
  <c r="B87" i="27"/>
  <c r="A87" i="27"/>
  <c r="EE86" i="27"/>
  <c r="ED86" i="27"/>
  <c r="EC86" i="27"/>
  <c r="EB86" i="27"/>
  <c r="EA86" i="27"/>
  <c r="DZ86" i="27"/>
  <c r="DY86" i="27"/>
  <c r="DX86" i="27"/>
  <c r="DW86" i="27"/>
  <c r="DV86" i="27"/>
  <c r="DU86" i="27"/>
  <c r="DT86" i="27"/>
  <c r="DS86" i="27"/>
  <c r="DR86" i="27"/>
  <c r="DQ86" i="27"/>
  <c r="DP86" i="27"/>
  <c r="DO86" i="27"/>
  <c r="DN86" i="27"/>
  <c r="DM86" i="27"/>
  <c r="DL86" i="27"/>
  <c r="DK86" i="27"/>
  <c r="DJ86" i="27"/>
  <c r="DI86" i="27"/>
  <c r="DH86" i="27"/>
  <c r="DG86" i="27"/>
  <c r="DF86" i="27"/>
  <c r="DE86" i="27"/>
  <c r="DD86" i="27"/>
  <c r="DC86" i="27"/>
  <c r="DB86" i="27"/>
  <c r="DA86" i="27"/>
  <c r="CZ86" i="27"/>
  <c r="CY86" i="27"/>
  <c r="CX86" i="27"/>
  <c r="CW86" i="27"/>
  <c r="CV86" i="27"/>
  <c r="CU86" i="27"/>
  <c r="CT86" i="27"/>
  <c r="CS86" i="27"/>
  <c r="CR86" i="27"/>
  <c r="CQ86" i="27"/>
  <c r="CP86" i="27"/>
  <c r="CO86" i="27"/>
  <c r="CN86" i="27"/>
  <c r="CM86" i="27"/>
  <c r="CL86" i="27"/>
  <c r="CK86" i="27"/>
  <c r="CJ86" i="27"/>
  <c r="CI86" i="27"/>
  <c r="CH86" i="27"/>
  <c r="CG86" i="27"/>
  <c r="CF86" i="27"/>
  <c r="CE86" i="27"/>
  <c r="C86" i="27" s="1"/>
  <c r="B86" i="27"/>
  <c r="B118" i="27" s="1"/>
  <c r="A86" i="27"/>
  <c r="EE85" i="27"/>
  <c r="ED85" i="27"/>
  <c r="EC85" i="27"/>
  <c r="EB85" i="27"/>
  <c r="EA85" i="27"/>
  <c r="DZ85" i="27"/>
  <c r="DY85" i="27"/>
  <c r="DX85" i="27"/>
  <c r="DW85" i="27"/>
  <c r="DV85" i="27"/>
  <c r="DU85" i="27"/>
  <c r="DT85" i="27"/>
  <c r="DS85" i="27"/>
  <c r="DR85" i="27"/>
  <c r="DQ85" i="27"/>
  <c r="DP85" i="27"/>
  <c r="DO85" i="27"/>
  <c r="DN85" i="27"/>
  <c r="DM85" i="27"/>
  <c r="DL85" i="27"/>
  <c r="DK85" i="27"/>
  <c r="DJ85" i="27"/>
  <c r="DI85" i="27"/>
  <c r="DH85" i="27"/>
  <c r="DG85" i="27"/>
  <c r="DF85" i="27"/>
  <c r="DE85" i="27"/>
  <c r="DD85" i="27"/>
  <c r="DC85" i="27"/>
  <c r="DB85" i="27"/>
  <c r="DA85" i="27"/>
  <c r="CZ85" i="27"/>
  <c r="CY85" i="27"/>
  <c r="CX85" i="27"/>
  <c r="CW85" i="27"/>
  <c r="CV85" i="27"/>
  <c r="CU85" i="27"/>
  <c r="CT85" i="27"/>
  <c r="CS85" i="27"/>
  <c r="CR85" i="27"/>
  <c r="CQ85" i="27"/>
  <c r="CP85" i="27"/>
  <c r="CO85" i="27"/>
  <c r="CN85" i="27"/>
  <c r="CM85" i="27"/>
  <c r="CL85" i="27"/>
  <c r="CK85" i="27"/>
  <c r="CJ85" i="27"/>
  <c r="CI85" i="27"/>
  <c r="CH85" i="27"/>
  <c r="CG85" i="27"/>
  <c r="CF85" i="27"/>
  <c r="CE85" i="27"/>
  <c r="C85" i="27" s="1"/>
  <c r="B85" i="27"/>
  <c r="A85" i="27"/>
  <c r="EE84" i="27"/>
  <c r="ED84" i="27"/>
  <c r="EC84" i="27"/>
  <c r="EB84" i="27"/>
  <c r="EA84" i="27"/>
  <c r="DZ84" i="27"/>
  <c r="DY84" i="27"/>
  <c r="DX84" i="27"/>
  <c r="DW84" i="27"/>
  <c r="DV84" i="27"/>
  <c r="DU84" i="27"/>
  <c r="DT84" i="27"/>
  <c r="DS84" i="27"/>
  <c r="DR84" i="27"/>
  <c r="DQ84" i="27"/>
  <c r="DP84" i="27"/>
  <c r="DO84" i="27"/>
  <c r="DN84" i="27"/>
  <c r="DM84" i="27"/>
  <c r="DL84" i="27"/>
  <c r="DK84" i="27"/>
  <c r="DJ84" i="27"/>
  <c r="DI84" i="27"/>
  <c r="DH84" i="27"/>
  <c r="DG84" i="27"/>
  <c r="DF84" i="27"/>
  <c r="DE84" i="27"/>
  <c r="DD84" i="27"/>
  <c r="DC84" i="27"/>
  <c r="DB84" i="27"/>
  <c r="DA84" i="27"/>
  <c r="CZ84" i="27"/>
  <c r="CY84" i="27"/>
  <c r="CX84" i="27"/>
  <c r="CW84" i="27"/>
  <c r="CV84" i="27"/>
  <c r="CU84" i="27"/>
  <c r="CT84" i="27"/>
  <c r="CS84" i="27"/>
  <c r="CR84" i="27"/>
  <c r="CQ84" i="27"/>
  <c r="CP84" i="27"/>
  <c r="CO84" i="27"/>
  <c r="CN84" i="27"/>
  <c r="CM84" i="27"/>
  <c r="CL84" i="27"/>
  <c r="CK84" i="27"/>
  <c r="CJ84" i="27"/>
  <c r="CI84" i="27"/>
  <c r="CH84" i="27"/>
  <c r="CG84" i="27"/>
  <c r="CF84" i="27"/>
  <c r="CE84" i="27"/>
  <c r="C84" i="27" s="1"/>
  <c r="B84" i="27"/>
  <c r="B116" i="27" s="1"/>
  <c r="A84" i="27"/>
  <c r="EE83" i="27"/>
  <c r="ED83" i="27"/>
  <c r="EC83" i="27"/>
  <c r="EB83" i="27"/>
  <c r="EA83" i="27"/>
  <c r="DZ83" i="27"/>
  <c r="DY83" i="27"/>
  <c r="DX83" i="27"/>
  <c r="DW83" i="27"/>
  <c r="DV83" i="27"/>
  <c r="DU83" i="27"/>
  <c r="DT83" i="27"/>
  <c r="DS83" i="27"/>
  <c r="DR83" i="27"/>
  <c r="DQ83" i="27"/>
  <c r="DP83" i="27"/>
  <c r="DO83" i="27"/>
  <c r="DN83" i="27"/>
  <c r="DM83" i="27"/>
  <c r="DL83" i="27"/>
  <c r="DK83" i="27"/>
  <c r="DJ83" i="27"/>
  <c r="DI83" i="27"/>
  <c r="DH83" i="27"/>
  <c r="DG83" i="27"/>
  <c r="DF83" i="27"/>
  <c r="DE83" i="27"/>
  <c r="DD83" i="27"/>
  <c r="DC83" i="27"/>
  <c r="DB83" i="27"/>
  <c r="DA83" i="27"/>
  <c r="CZ83" i="27"/>
  <c r="CY83" i="27"/>
  <c r="CX83" i="27"/>
  <c r="CW83" i="27"/>
  <c r="CV83" i="27"/>
  <c r="CU83" i="27"/>
  <c r="CT83" i="27"/>
  <c r="CS83" i="27"/>
  <c r="CR83" i="27"/>
  <c r="CQ83" i="27"/>
  <c r="CP83" i="27"/>
  <c r="CO83" i="27"/>
  <c r="CN83" i="27"/>
  <c r="CM83" i="27"/>
  <c r="CL83" i="27"/>
  <c r="CK83" i="27"/>
  <c r="CJ83" i="27"/>
  <c r="CI83" i="27"/>
  <c r="CH83" i="27"/>
  <c r="CG83" i="27"/>
  <c r="CF83" i="27"/>
  <c r="CE83" i="27"/>
  <c r="C83" i="27" s="1"/>
  <c r="B83" i="27"/>
  <c r="A83" i="27"/>
  <c r="B82" i="27"/>
  <c r="B210" i="27" s="1"/>
  <c r="B258" i="27" s="1"/>
  <c r="B290" i="27" s="1"/>
  <c r="A82" i="27"/>
  <c r="C81" i="27"/>
  <c r="A81" i="27"/>
  <c r="C80" i="27"/>
  <c r="A80" i="27"/>
  <c r="C79" i="27"/>
  <c r="A79" i="27"/>
  <c r="C78" i="27"/>
  <c r="A78" i="27"/>
  <c r="C77" i="27"/>
  <c r="A77" i="27"/>
  <c r="C76" i="27"/>
  <c r="A76" i="27"/>
  <c r="C75" i="27"/>
  <c r="C74" i="27"/>
  <c r="C73" i="27"/>
  <c r="A73" i="27"/>
  <c r="C72" i="27"/>
  <c r="A72" i="27"/>
  <c r="C71" i="27"/>
  <c r="A71" i="27"/>
  <c r="C70" i="27"/>
  <c r="A70" i="27"/>
  <c r="C69" i="27"/>
  <c r="A69" i="27"/>
  <c r="C68" i="27"/>
  <c r="A68" i="27"/>
  <c r="A67" i="27"/>
  <c r="A66" i="27"/>
  <c r="A65" i="27"/>
  <c r="ED64" i="27"/>
  <c r="DZ64" i="27"/>
  <c r="DV64" i="27"/>
  <c r="DR64" i="27"/>
  <c r="DN64" i="27"/>
  <c r="DJ64" i="27"/>
  <c r="DF64" i="27"/>
  <c r="DB64" i="27"/>
  <c r="CX64" i="27"/>
  <c r="CT64" i="27"/>
  <c r="CP64" i="27"/>
  <c r="CL64" i="27"/>
  <c r="CH64" i="27"/>
  <c r="A64" i="27"/>
  <c r="EE63" i="27"/>
  <c r="EE64" i="27" s="1"/>
  <c r="ED63" i="27"/>
  <c r="EC63" i="27"/>
  <c r="EC64" i="27" s="1"/>
  <c r="EB63" i="27"/>
  <c r="EB64" i="27" s="1"/>
  <c r="EA63" i="27"/>
  <c r="EA64" i="27" s="1"/>
  <c r="DZ63" i="27"/>
  <c r="DY63" i="27"/>
  <c r="DY64" i="27" s="1"/>
  <c r="DX63" i="27"/>
  <c r="DX64" i="27" s="1"/>
  <c r="DW63" i="27"/>
  <c r="DW64" i="27" s="1"/>
  <c r="DV63" i="27"/>
  <c r="DU63" i="27"/>
  <c r="DU64" i="27" s="1"/>
  <c r="DT63" i="27"/>
  <c r="DT64" i="27" s="1"/>
  <c r="DS63" i="27"/>
  <c r="DS64" i="27" s="1"/>
  <c r="DR63" i="27"/>
  <c r="DQ63" i="27"/>
  <c r="DQ64" i="27" s="1"/>
  <c r="DP63" i="27"/>
  <c r="DP64" i="27" s="1"/>
  <c r="DO63" i="27"/>
  <c r="DO64" i="27" s="1"/>
  <c r="DN63" i="27"/>
  <c r="DM63" i="27"/>
  <c r="DM64" i="27" s="1"/>
  <c r="DL63" i="27"/>
  <c r="DL64" i="27" s="1"/>
  <c r="DK63" i="27"/>
  <c r="DK64" i="27" s="1"/>
  <c r="DJ63" i="27"/>
  <c r="DI63" i="27"/>
  <c r="DI64" i="27" s="1"/>
  <c r="DH63" i="27"/>
  <c r="DH64" i="27" s="1"/>
  <c r="DG63" i="27"/>
  <c r="DG64" i="27" s="1"/>
  <c r="DF63" i="27"/>
  <c r="DE63" i="27"/>
  <c r="DE64" i="27" s="1"/>
  <c r="DD63" i="27"/>
  <c r="DD64" i="27" s="1"/>
  <c r="DC63" i="27"/>
  <c r="DC64" i="27" s="1"/>
  <c r="DB63" i="27"/>
  <c r="DA63" i="27"/>
  <c r="DA64" i="27" s="1"/>
  <c r="CZ63" i="27"/>
  <c r="CZ64" i="27" s="1"/>
  <c r="CY63" i="27"/>
  <c r="CY64" i="27" s="1"/>
  <c r="CX63" i="27"/>
  <c r="CW63" i="27"/>
  <c r="CW64" i="27" s="1"/>
  <c r="CV63" i="27"/>
  <c r="CV64" i="27" s="1"/>
  <c r="CU63" i="27"/>
  <c r="CU64" i="27" s="1"/>
  <c r="CT63" i="27"/>
  <c r="CS63" i="27"/>
  <c r="CS64" i="27" s="1"/>
  <c r="CR63" i="27"/>
  <c r="CR64" i="27" s="1"/>
  <c r="CQ63" i="27"/>
  <c r="CQ64" i="27" s="1"/>
  <c r="CP63" i="27"/>
  <c r="CO63" i="27"/>
  <c r="CO64" i="27" s="1"/>
  <c r="CN63" i="27"/>
  <c r="CN64" i="27" s="1"/>
  <c r="CM63" i="27"/>
  <c r="CM64" i="27" s="1"/>
  <c r="CL63" i="27"/>
  <c r="CK63" i="27"/>
  <c r="CK64" i="27" s="1"/>
  <c r="CJ63" i="27"/>
  <c r="CJ64" i="27" s="1"/>
  <c r="CI63" i="27"/>
  <c r="CI64" i="27" s="1"/>
  <c r="CH63" i="27"/>
  <c r="CG63" i="27"/>
  <c r="CF63" i="27"/>
  <c r="CE63" i="27"/>
  <c r="CD63" i="27"/>
  <c r="CC63" i="27"/>
  <c r="CB63" i="27"/>
  <c r="CA63" i="27"/>
  <c r="BZ63" i="27"/>
  <c r="BY63" i="27"/>
  <c r="BX63" i="27"/>
  <c r="BW63" i="27"/>
  <c r="BV63" i="27"/>
  <c r="BU63" i="27"/>
  <c r="BT63" i="27"/>
  <c r="BS63" i="27"/>
  <c r="BR63" i="27"/>
  <c r="BQ63" i="27"/>
  <c r="BP63" i="27"/>
  <c r="BO63" i="27"/>
  <c r="BN63" i="27"/>
  <c r="BM63" i="27"/>
  <c r="BL63" i="27"/>
  <c r="BK63" i="27"/>
  <c r="BJ63" i="27"/>
  <c r="BI63" i="27"/>
  <c r="BH63" i="27"/>
  <c r="BG63" i="27"/>
  <c r="BF63" i="27"/>
  <c r="BE63" i="27"/>
  <c r="BD63" i="27"/>
  <c r="BC63" i="27"/>
  <c r="BB63" i="27"/>
  <c r="BA63" i="27"/>
  <c r="AZ63" i="27"/>
  <c r="AY63" i="27"/>
  <c r="AX63" i="27"/>
  <c r="AW63" i="27"/>
  <c r="AV63" i="27"/>
  <c r="AU63" i="27"/>
  <c r="AT63" i="27"/>
  <c r="AS63" i="27"/>
  <c r="AR63" i="27"/>
  <c r="AQ63" i="27"/>
  <c r="AP63" i="27"/>
  <c r="AO63" i="27"/>
  <c r="AN63" i="27"/>
  <c r="AM63" i="27"/>
  <c r="AL63" i="27"/>
  <c r="AK63" i="27"/>
  <c r="AJ63" i="27"/>
  <c r="AI63" i="27"/>
  <c r="AH63" i="27"/>
  <c r="AG63" i="27"/>
  <c r="AF63" i="27"/>
  <c r="AE63" i="27"/>
  <c r="AD63" i="27"/>
  <c r="AC63" i="27"/>
  <c r="AB63" i="27"/>
  <c r="AA63" i="27"/>
  <c r="Z63" i="27"/>
  <c r="Y63" i="27"/>
  <c r="X63" i="27"/>
  <c r="W63" i="27"/>
  <c r="V63" i="27"/>
  <c r="U63" i="27"/>
  <c r="T63" i="27"/>
  <c r="S63" i="27"/>
  <c r="R63" i="27"/>
  <c r="Q63" i="27"/>
  <c r="P63" i="27"/>
  <c r="O63" i="27"/>
  <c r="N63" i="27"/>
  <c r="M63" i="27"/>
  <c r="L63" i="27"/>
  <c r="K63" i="27"/>
  <c r="J63" i="27"/>
  <c r="I63" i="27"/>
  <c r="H63" i="27"/>
  <c r="G63" i="27"/>
  <c r="F63" i="27"/>
  <c r="E63" i="27"/>
  <c r="D63" i="27"/>
  <c r="A63" i="27"/>
  <c r="EE62" i="27"/>
  <c r="ED62" i="27"/>
  <c r="EC62" i="27"/>
  <c r="EB62" i="27"/>
  <c r="EA62" i="27"/>
  <c r="DZ62" i="27"/>
  <c r="DY62" i="27"/>
  <c r="DX62" i="27"/>
  <c r="DW62" i="27"/>
  <c r="DV62" i="27"/>
  <c r="DU62" i="27"/>
  <c r="DT62" i="27"/>
  <c r="DS62" i="27"/>
  <c r="DR62" i="27"/>
  <c r="DQ62" i="27"/>
  <c r="DP62" i="27"/>
  <c r="DO62" i="27"/>
  <c r="DN62" i="27"/>
  <c r="DM62" i="27"/>
  <c r="DL62" i="27"/>
  <c r="DK62" i="27"/>
  <c r="DJ62" i="27"/>
  <c r="DI62" i="27"/>
  <c r="DH62" i="27"/>
  <c r="DG62" i="27"/>
  <c r="DF62" i="27"/>
  <c r="DE62" i="27"/>
  <c r="DD62" i="27"/>
  <c r="DC62" i="27"/>
  <c r="DB62" i="27"/>
  <c r="DA62" i="27"/>
  <c r="CZ62" i="27"/>
  <c r="CY62" i="27"/>
  <c r="CX62" i="27"/>
  <c r="CW62" i="27"/>
  <c r="CV62" i="27"/>
  <c r="CU62" i="27"/>
  <c r="CT62" i="27"/>
  <c r="CS62" i="27"/>
  <c r="CR62" i="27"/>
  <c r="CQ62" i="27"/>
  <c r="CP62" i="27"/>
  <c r="CO62" i="27"/>
  <c r="CN62" i="27"/>
  <c r="CM62" i="27"/>
  <c r="CL62" i="27"/>
  <c r="CK62" i="27"/>
  <c r="CJ62" i="27"/>
  <c r="CI62" i="27"/>
  <c r="CH62" i="27"/>
  <c r="CG62" i="27"/>
  <c r="CF62" i="27"/>
  <c r="CE62" i="27"/>
  <c r="CD62" i="27"/>
  <c r="CC62" i="27"/>
  <c r="CB62" i="27"/>
  <c r="CA62" i="27"/>
  <c r="BZ62" i="27"/>
  <c r="BY62" i="27"/>
  <c r="C62" i="27"/>
  <c r="B62" i="27"/>
  <c r="B154" i="27" s="1"/>
  <c r="EE61" i="27"/>
  <c r="ED61" i="27"/>
  <c r="EC61" i="27"/>
  <c r="EB61" i="27"/>
  <c r="EA61" i="27"/>
  <c r="DZ61" i="27"/>
  <c r="DY61" i="27"/>
  <c r="DX61" i="27"/>
  <c r="DW61" i="27"/>
  <c r="DV61" i="27"/>
  <c r="DU61" i="27"/>
  <c r="DT61" i="27"/>
  <c r="DS61" i="27"/>
  <c r="DR61" i="27"/>
  <c r="DQ61" i="27"/>
  <c r="DP61" i="27"/>
  <c r="DO61" i="27"/>
  <c r="DN61" i="27"/>
  <c r="DM61" i="27"/>
  <c r="DL61" i="27"/>
  <c r="DK61" i="27"/>
  <c r="DJ61" i="27"/>
  <c r="DI61" i="27"/>
  <c r="DH61" i="27"/>
  <c r="DG61" i="27"/>
  <c r="DF61" i="27"/>
  <c r="DE61" i="27"/>
  <c r="DD61" i="27"/>
  <c r="DC61" i="27"/>
  <c r="DB61" i="27"/>
  <c r="DA61" i="27"/>
  <c r="CZ61" i="27"/>
  <c r="CY61" i="27"/>
  <c r="CX61" i="27"/>
  <c r="CW61" i="27"/>
  <c r="CV61" i="27"/>
  <c r="CU61" i="27"/>
  <c r="CT61" i="27"/>
  <c r="CS61" i="27"/>
  <c r="CR61" i="27"/>
  <c r="CQ61" i="27"/>
  <c r="CP61" i="27"/>
  <c r="CO61" i="27"/>
  <c r="CN61" i="27"/>
  <c r="CM61" i="27"/>
  <c r="CL61" i="27"/>
  <c r="CK61" i="27"/>
  <c r="CJ61" i="27"/>
  <c r="CI61" i="27"/>
  <c r="CH61" i="27"/>
  <c r="CG61" i="27"/>
  <c r="CF61" i="27"/>
  <c r="CE61" i="27"/>
  <c r="CD61" i="27"/>
  <c r="CC61" i="27"/>
  <c r="CB61" i="27"/>
  <c r="CA61" i="27"/>
  <c r="BZ61" i="27"/>
  <c r="BY61" i="27"/>
  <c r="C61" i="27" s="1"/>
  <c r="B61" i="27"/>
  <c r="B153" i="27" s="1"/>
  <c r="EE60" i="27"/>
  <c r="ED60" i="27"/>
  <c r="EC60" i="27"/>
  <c r="EB60" i="27"/>
  <c r="EA60" i="27"/>
  <c r="DZ60" i="27"/>
  <c r="DY60" i="27"/>
  <c r="DX60" i="27"/>
  <c r="DW60" i="27"/>
  <c r="DV60" i="27"/>
  <c r="DU60" i="27"/>
  <c r="DT60" i="27"/>
  <c r="DS60" i="27"/>
  <c r="DR60" i="27"/>
  <c r="DQ60" i="27"/>
  <c r="DP60" i="27"/>
  <c r="DO60" i="27"/>
  <c r="DN60" i="27"/>
  <c r="DM60" i="27"/>
  <c r="DL60" i="27"/>
  <c r="DK60" i="27"/>
  <c r="DJ60" i="27"/>
  <c r="DI60" i="27"/>
  <c r="DH60" i="27"/>
  <c r="DG60" i="27"/>
  <c r="DF60" i="27"/>
  <c r="DE60" i="27"/>
  <c r="DD60" i="27"/>
  <c r="DC60" i="27"/>
  <c r="DB60" i="27"/>
  <c r="DA60" i="27"/>
  <c r="CZ60" i="27"/>
  <c r="CY60" i="27"/>
  <c r="CX60" i="27"/>
  <c r="CW60" i="27"/>
  <c r="CV60" i="27"/>
  <c r="CU60" i="27"/>
  <c r="CT60" i="27"/>
  <c r="CS60" i="27"/>
  <c r="CR60" i="27"/>
  <c r="CQ60" i="27"/>
  <c r="CP60" i="27"/>
  <c r="CO60" i="27"/>
  <c r="CN60" i="27"/>
  <c r="CM60" i="27"/>
  <c r="CL60" i="27"/>
  <c r="CK60" i="27"/>
  <c r="CJ60" i="27"/>
  <c r="CI60" i="27"/>
  <c r="CH60" i="27"/>
  <c r="CG60" i="27"/>
  <c r="CF60" i="27"/>
  <c r="CE60" i="27"/>
  <c r="CD60" i="27"/>
  <c r="CC60" i="27"/>
  <c r="CB60" i="27"/>
  <c r="CA60" i="27"/>
  <c r="BZ60" i="27"/>
  <c r="BY60" i="27"/>
  <c r="C60" i="27"/>
  <c r="B60" i="27"/>
  <c r="B152" i="27" s="1"/>
  <c r="C59" i="27"/>
  <c r="B59" i="27"/>
  <c r="C58" i="27"/>
  <c r="B58" i="27"/>
  <c r="EE57" i="27"/>
  <c r="ED57" i="27"/>
  <c r="EC57" i="27"/>
  <c r="EB57" i="27"/>
  <c r="EA57" i="27"/>
  <c r="DZ57" i="27"/>
  <c r="DY57" i="27"/>
  <c r="DX57" i="27"/>
  <c r="DW57" i="27"/>
  <c r="DV57" i="27"/>
  <c r="DU57" i="27"/>
  <c r="DT57" i="27"/>
  <c r="DS57" i="27"/>
  <c r="DR57" i="27"/>
  <c r="DQ57" i="27"/>
  <c r="DP57" i="27"/>
  <c r="DO57" i="27"/>
  <c r="DN57" i="27"/>
  <c r="DM57" i="27"/>
  <c r="DL57" i="27"/>
  <c r="DK57" i="27"/>
  <c r="DJ57" i="27"/>
  <c r="DI57" i="27"/>
  <c r="DH57" i="27"/>
  <c r="DG57" i="27"/>
  <c r="DF57" i="27"/>
  <c r="DE57" i="27"/>
  <c r="DD57" i="27"/>
  <c r="DC57" i="27"/>
  <c r="DB57" i="27"/>
  <c r="DA57" i="27"/>
  <c r="CZ57" i="27"/>
  <c r="CY57" i="27"/>
  <c r="CX57" i="27"/>
  <c r="CW57" i="27"/>
  <c r="CV57" i="27"/>
  <c r="CU57" i="27"/>
  <c r="CT57" i="27"/>
  <c r="CS57" i="27"/>
  <c r="CR57" i="27"/>
  <c r="CQ57" i="27"/>
  <c r="CP57" i="27"/>
  <c r="CO57" i="27"/>
  <c r="CN57" i="27"/>
  <c r="CM57" i="27"/>
  <c r="CL57" i="27"/>
  <c r="CK57" i="27"/>
  <c r="CJ57" i="27"/>
  <c r="CI57" i="27"/>
  <c r="CH57" i="27"/>
  <c r="CG57" i="27"/>
  <c r="CF57" i="27"/>
  <c r="CE57" i="27"/>
  <c r="CD57" i="27"/>
  <c r="CC57" i="27"/>
  <c r="CB57" i="27"/>
  <c r="CA57" i="27"/>
  <c r="BZ57" i="27"/>
  <c r="BY57" i="27"/>
  <c r="C57" i="27" s="1"/>
  <c r="B57" i="27"/>
  <c r="B151" i="27" s="1"/>
  <c r="EE56" i="27"/>
  <c r="ED56" i="27"/>
  <c r="EC56" i="27"/>
  <c r="EB56" i="27"/>
  <c r="EA56" i="27"/>
  <c r="DZ56" i="27"/>
  <c r="DY56" i="27"/>
  <c r="DX56" i="27"/>
  <c r="DW56" i="27"/>
  <c r="DV56" i="27"/>
  <c r="DU56" i="27"/>
  <c r="DT56" i="27"/>
  <c r="DS56" i="27"/>
  <c r="DR56" i="27"/>
  <c r="DQ56" i="27"/>
  <c r="DP56" i="27"/>
  <c r="DO56" i="27"/>
  <c r="DN56" i="27"/>
  <c r="DM56" i="27"/>
  <c r="DL56" i="27"/>
  <c r="DK56" i="27"/>
  <c r="DJ56" i="27"/>
  <c r="DI56" i="27"/>
  <c r="DH56" i="27"/>
  <c r="DG56" i="27"/>
  <c r="DF56" i="27"/>
  <c r="DE56" i="27"/>
  <c r="DD56" i="27"/>
  <c r="DC56" i="27"/>
  <c r="DB56" i="27"/>
  <c r="DA56" i="27"/>
  <c r="CZ56" i="27"/>
  <c r="CY56" i="27"/>
  <c r="CX56" i="27"/>
  <c r="CW56" i="27"/>
  <c r="CV56" i="27"/>
  <c r="CU56" i="27"/>
  <c r="CT56" i="27"/>
  <c r="CS56" i="27"/>
  <c r="CR56" i="27"/>
  <c r="CQ56" i="27"/>
  <c r="CP56" i="27"/>
  <c r="CO56" i="27"/>
  <c r="CN56" i="27"/>
  <c r="CM56" i="27"/>
  <c r="CL56" i="27"/>
  <c r="CK56" i="27"/>
  <c r="CJ56" i="27"/>
  <c r="CI56" i="27"/>
  <c r="CH56" i="27"/>
  <c r="CG56" i="27"/>
  <c r="CF56" i="27"/>
  <c r="CE56" i="27"/>
  <c r="CD56" i="27"/>
  <c r="CC56" i="27"/>
  <c r="CB56" i="27"/>
  <c r="CA56" i="27"/>
  <c r="BZ56" i="27"/>
  <c r="BY56" i="27"/>
  <c r="C56" i="27"/>
  <c r="B56" i="27"/>
  <c r="B150" i="27" s="1"/>
  <c r="EE55" i="27"/>
  <c r="ED55" i="27"/>
  <c r="EC55" i="27"/>
  <c r="EB55" i="27"/>
  <c r="EA55" i="27"/>
  <c r="DZ55" i="27"/>
  <c r="DY55" i="27"/>
  <c r="DX55" i="27"/>
  <c r="DW55" i="27"/>
  <c r="DV55" i="27"/>
  <c r="DU55" i="27"/>
  <c r="DT55" i="27"/>
  <c r="DS55" i="27"/>
  <c r="DR55" i="27"/>
  <c r="DQ55" i="27"/>
  <c r="DP55" i="27"/>
  <c r="DO55" i="27"/>
  <c r="DN55" i="27"/>
  <c r="DM55" i="27"/>
  <c r="DL55" i="27"/>
  <c r="DK55" i="27"/>
  <c r="DJ55" i="27"/>
  <c r="DI55" i="27"/>
  <c r="DH55" i="27"/>
  <c r="DG55" i="27"/>
  <c r="DF55" i="27"/>
  <c r="DE55" i="27"/>
  <c r="DD55" i="27"/>
  <c r="DC55" i="27"/>
  <c r="DB55" i="27"/>
  <c r="DA55" i="27"/>
  <c r="CZ55" i="27"/>
  <c r="CY55" i="27"/>
  <c r="CX55" i="27"/>
  <c r="CW55" i="27"/>
  <c r="CV55" i="27"/>
  <c r="CU55" i="27"/>
  <c r="CT55" i="27"/>
  <c r="CS55" i="27"/>
  <c r="CR55" i="27"/>
  <c r="CQ55" i="27"/>
  <c r="CP55" i="27"/>
  <c r="CO55" i="27"/>
  <c r="CN55" i="27"/>
  <c r="CM55" i="27"/>
  <c r="CL55" i="27"/>
  <c r="CK55" i="27"/>
  <c r="CJ55" i="27"/>
  <c r="CI55" i="27"/>
  <c r="CH55" i="27"/>
  <c r="CG55" i="27"/>
  <c r="CF55" i="27"/>
  <c r="CE55" i="27"/>
  <c r="CD55" i="27"/>
  <c r="CC55" i="27"/>
  <c r="CB55" i="27"/>
  <c r="CA55" i="27"/>
  <c r="BZ55" i="27"/>
  <c r="BY55" i="27"/>
  <c r="C55" i="27" s="1"/>
  <c r="B55" i="27"/>
  <c r="B149" i="27" s="1"/>
  <c r="EE54" i="27"/>
  <c r="ED54" i="27"/>
  <c r="ED148" i="27" s="1"/>
  <c r="EC54" i="27"/>
  <c r="EB54" i="27"/>
  <c r="EB148" i="27" s="1"/>
  <c r="EA54" i="27"/>
  <c r="DZ54" i="27"/>
  <c r="DZ148" i="27" s="1"/>
  <c r="DY54" i="27"/>
  <c r="DX54" i="27"/>
  <c r="DX148" i="27" s="1"/>
  <c r="DW54" i="27"/>
  <c r="DV54" i="27"/>
  <c r="DV148" i="27" s="1"/>
  <c r="DU54" i="27"/>
  <c r="DT54" i="27"/>
  <c r="DT148" i="27" s="1"/>
  <c r="DS54" i="27"/>
  <c r="DR54" i="27"/>
  <c r="DR148" i="27" s="1"/>
  <c r="DQ54" i="27"/>
  <c r="DP54" i="27"/>
  <c r="DP148" i="27" s="1"/>
  <c r="DO54" i="27"/>
  <c r="DN54" i="27"/>
  <c r="DN148" i="27" s="1"/>
  <c r="DM54" i="27"/>
  <c r="DL54" i="27"/>
  <c r="DL148" i="27" s="1"/>
  <c r="DK54" i="27"/>
  <c r="DJ54" i="27"/>
  <c r="DJ148" i="27" s="1"/>
  <c r="DI54" i="27"/>
  <c r="DH54" i="27"/>
  <c r="DH148" i="27" s="1"/>
  <c r="DG54" i="27"/>
  <c r="DF54" i="27"/>
  <c r="DF148" i="27" s="1"/>
  <c r="DE54" i="27"/>
  <c r="DD54" i="27"/>
  <c r="DD148" i="27" s="1"/>
  <c r="DC54" i="27"/>
  <c r="DB54" i="27"/>
  <c r="DB148" i="27" s="1"/>
  <c r="DA54" i="27"/>
  <c r="CZ54" i="27"/>
  <c r="CZ148" i="27" s="1"/>
  <c r="CY54" i="27"/>
  <c r="CX54" i="27"/>
  <c r="CX148" i="27" s="1"/>
  <c r="CW54" i="27"/>
  <c r="CV54" i="27"/>
  <c r="CV148" i="27" s="1"/>
  <c r="CU54" i="27"/>
  <c r="CT54" i="27"/>
  <c r="CT148" i="27" s="1"/>
  <c r="CS54" i="27"/>
  <c r="CR54" i="27"/>
  <c r="CR148" i="27" s="1"/>
  <c r="CQ54" i="27"/>
  <c r="CP54" i="27"/>
  <c r="CP148" i="27" s="1"/>
  <c r="CO54" i="27"/>
  <c r="CN54" i="27"/>
  <c r="CN148" i="27" s="1"/>
  <c r="CM54" i="27"/>
  <c r="CL54" i="27"/>
  <c r="CL148" i="27" s="1"/>
  <c r="CK54" i="27"/>
  <c r="CJ54" i="27"/>
  <c r="CJ148" i="27" s="1"/>
  <c r="CI54" i="27"/>
  <c r="CH54" i="27"/>
  <c r="CH148" i="27" s="1"/>
  <c r="CG54" i="27"/>
  <c r="CF54" i="27"/>
  <c r="CF148" i="27" s="1"/>
  <c r="CE54" i="27"/>
  <c r="CD54" i="27"/>
  <c r="CD148" i="27" s="1"/>
  <c r="CC54" i="27"/>
  <c r="CB54" i="27"/>
  <c r="CB148" i="27" s="1"/>
  <c r="CA54" i="27"/>
  <c r="BZ54" i="27"/>
  <c r="BZ148" i="27" s="1"/>
  <c r="BY54" i="27"/>
  <c r="C54" i="27"/>
  <c r="B54" i="27"/>
  <c r="EE53" i="27"/>
  <c r="ED53" i="27"/>
  <c r="EC53" i="27"/>
  <c r="EB53" i="27"/>
  <c r="EA53" i="27"/>
  <c r="DZ53" i="27"/>
  <c r="DY53" i="27"/>
  <c r="DX53" i="27"/>
  <c r="DW53" i="27"/>
  <c r="DV53" i="27"/>
  <c r="DU53" i="27"/>
  <c r="DT53" i="27"/>
  <c r="DS53" i="27"/>
  <c r="DR53" i="27"/>
  <c r="DQ53" i="27"/>
  <c r="DP53" i="27"/>
  <c r="DO53" i="27"/>
  <c r="DN53" i="27"/>
  <c r="DM53" i="27"/>
  <c r="DL53" i="27"/>
  <c r="DK53" i="27"/>
  <c r="DJ53" i="27"/>
  <c r="DI53" i="27"/>
  <c r="DH53" i="27"/>
  <c r="DG53" i="27"/>
  <c r="DF53" i="27"/>
  <c r="DE53" i="27"/>
  <c r="DD53" i="27"/>
  <c r="DC53" i="27"/>
  <c r="DB53" i="27"/>
  <c r="DA53" i="27"/>
  <c r="CZ53" i="27"/>
  <c r="CY53" i="27"/>
  <c r="CX53" i="27"/>
  <c r="CW53" i="27"/>
  <c r="CV53" i="27"/>
  <c r="CU53" i="27"/>
  <c r="CT53" i="27"/>
  <c r="CS53" i="27"/>
  <c r="CR53" i="27"/>
  <c r="CQ53" i="27"/>
  <c r="CP53" i="27"/>
  <c r="CO53" i="27"/>
  <c r="CN53" i="27"/>
  <c r="CM53" i="27"/>
  <c r="CL53" i="27"/>
  <c r="CK53" i="27"/>
  <c r="CJ53" i="27"/>
  <c r="CI53" i="27"/>
  <c r="CH53" i="27"/>
  <c r="CG53" i="27"/>
  <c r="CF53" i="27"/>
  <c r="CE53" i="27"/>
  <c r="CD53" i="27"/>
  <c r="CC53" i="27"/>
  <c r="CB53" i="27"/>
  <c r="CA53" i="27"/>
  <c r="BZ53" i="27"/>
  <c r="BY53" i="27"/>
  <c r="C53" i="27" s="1"/>
  <c r="B53" i="27"/>
  <c r="EE52" i="27"/>
  <c r="ED52" i="27"/>
  <c r="EC52" i="27"/>
  <c r="EB52" i="27"/>
  <c r="EA52" i="27"/>
  <c r="DZ52" i="27"/>
  <c r="DY52" i="27"/>
  <c r="DX52" i="27"/>
  <c r="DW52" i="27"/>
  <c r="DV52" i="27"/>
  <c r="DU52" i="27"/>
  <c r="DT52" i="27"/>
  <c r="DS52" i="27"/>
  <c r="DR52" i="27"/>
  <c r="DQ52" i="27"/>
  <c r="DP52" i="27"/>
  <c r="DO52" i="27"/>
  <c r="DN52" i="27"/>
  <c r="DM52" i="27"/>
  <c r="DL52" i="27"/>
  <c r="DK52" i="27"/>
  <c r="DJ52" i="27"/>
  <c r="DI52" i="27"/>
  <c r="DH52" i="27"/>
  <c r="DG52" i="27"/>
  <c r="DF52" i="27"/>
  <c r="DE52" i="27"/>
  <c r="DD52" i="27"/>
  <c r="DC52" i="27"/>
  <c r="DB52" i="27"/>
  <c r="DA52" i="27"/>
  <c r="CZ52" i="27"/>
  <c r="CY52" i="27"/>
  <c r="CX52" i="27"/>
  <c r="CW52" i="27"/>
  <c r="CV52" i="27"/>
  <c r="CU52" i="27"/>
  <c r="CT52" i="27"/>
  <c r="CS52" i="27"/>
  <c r="CR52" i="27"/>
  <c r="CQ52" i="27"/>
  <c r="CP52" i="27"/>
  <c r="CO52" i="27"/>
  <c r="CN52" i="27"/>
  <c r="CM52" i="27"/>
  <c r="CL52" i="27"/>
  <c r="CK52" i="27"/>
  <c r="CJ52" i="27"/>
  <c r="CI52" i="27"/>
  <c r="CH52" i="27"/>
  <c r="CG52" i="27"/>
  <c r="CF52" i="27"/>
  <c r="CE52" i="27"/>
  <c r="CD52" i="27"/>
  <c r="CC52" i="27"/>
  <c r="CB52" i="27"/>
  <c r="CA52" i="27"/>
  <c r="BZ52" i="27"/>
  <c r="BY52" i="27"/>
  <c r="C52" i="27"/>
  <c r="B52" i="27"/>
  <c r="EE51" i="27"/>
  <c r="EE962" i="27" s="1"/>
  <c r="ED51" i="27"/>
  <c r="ED962" i="27" s="1"/>
  <c r="EC51" i="27"/>
  <c r="EC962" i="27" s="1"/>
  <c r="EB51" i="27"/>
  <c r="EB962" i="27" s="1"/>
  <c r="EA51" i="27"/>
  <c r="EA962" i="27" s="1"/>
  <c r="DZ51" i="27"/>
  <c r="DZ962" i="27" s="1"/>
  <c r="DY51" i="27"/>
  <c r="DY962" i="27" s="1"/>
  <c r="DX51" i="27"/>
  <c r="DX962" i="27" s="1"/>
  <c r="DW51" i="27"/>
  <c r="DW962" i="27" s="1"/>
  <c r="DV51" i="27"/>
  <c r="DV962" i="27" s="1"/>
  <c r="DU51" i="27"/>
  <c r="DU962" i="27" s="1"/>
  <c r="DT51" i="27"/>
  <c r="DT962" i="27" s="1"/>
  <c r="DS51" i="27"/>
  <c r="DS962" i="27" s="1"/>
  <c r="DR51" i="27"/>
  <c r="DR962" i="27" s="1"/>
  <c r="DQ51" i="27"/>
  <c r="DQ962" i="27" s="1"/>
  <c r="DP51" i="27"/>
  <c r="DP962" i="27" s="1"/>
  <c r="DO51" i="27"/>
  <c r="DO962" i="27" s="1"/>
  <c r="DN51" i="27"/>
  <c r="DN962" i="27" s="1"/>
  <c r="DM51" i="27"/>
  <c r="DM962" i="27" s="1"/>
  <c r="DL51" i="27"/>
  <c r="DL962" i="27" s="1"/>
  <c r="DK51" i="27"/>
  <c r="DK962" i="27" s="1"/>
  <c r="DJ51" i="27"/>
  <c r="DJ962" i="27" s="1"/>
  <c r="DI51" i="27"/>
  <c r="DI962" i="27" s="1"/>
  <c r="DH51" i="27"/>
  <c r="DH962" i="27" s="1"/>
  <c r="DG51" i="27"/>
  <c r="DG962" i="27" s="1"/>
  <c r="DF51" i="27"/>
  <c r="DF962" i="27" s="1"/>
  <c r="DE51" i="27"/>
  <c r="DE962" i="27" s="1"/>
  <c r="DD51" i="27"/>
  <c r="DD962" i="27" s="1"/>
  <c r="DC51" i="27"/>
  <c r="DC962" i="27" s="1"/>
  <c r="DB51" i="27"/>
  <c r="DB962" i="27" s="1"/>
  <c r="DA51" i="27"/>
  <c r="DA962" i="27" s="1"/>
  <c r="CZ51" i="27"/>
  <c r="CZ962" i="27" s="1"/>
  <c r="CY51" i="27"/>
  <c r="CY962" i="27" s="1"/>
  <c r="CX51" i="27"/>
  <c r="CX962" i="27" s="1"/>
  <c r="CW51" i="27"/>
  <c r="CW962" i="27" s="1"/>
  <c r="CV51" i="27"/>
  <c r="CV962" i="27" s="1"/>
  <c r="CU51" i="27"/>
  <c r="CU962" i="27" s="1"/>
  <c r="CT51" i="27"/>
  <c r="CT962" i="27" s="1"/>
  <c r="CS51" i="27"/>
  <c r="CS962" i="27" s="1"/>
  <c r="CR51" i="27"/>
  <c r="CR962" i="27" s="1"/>
  <c r="CQ51" i="27"/>
  <c r="CQ962" i="27" s="1"/>
  <c r="CP51" i="27"/>
  <c r="CP962" i="27" s="1"/>
  <c r="CO51" i="27"/>
  <c r="CO962" i="27" s="1"/>
  <c r="CN51" i="27"/>
  <c r="CN962" i="27" s="1"/>
  <c r="CM51" i="27"/>
  <c r="CM962" i="27" s="1"/>
  <c r="CL51" i="27"/>
  <c r="CL962" i="27" s="1"/>
  <c r="CK51" i="27"/>
  <c r="CK962" i="27" s="1"/>
  <c r="CJ51" i="27"/>
  <c r="CJ962" i="27" s="1"/>
  <c r="CI51" i="27"/>
  <c r="CI962" i="27" s="1"/>
  <c r="CH51" i="27"/>
  <c r="CH962" i="27" s="1"/>
  <c r="CG51" i="27"/>
  <c r="CG962" i="27" s="1"/>
  <c r="CF51" i="27"/>
  <c r="CF962" i="27" s="1"/>
  <c r="CE51" i="27"/>
  <c r="CE962" i="27" s="1"/>
  <c r="CD51" i="27"/>
  <c r="CD962" i="27" s="1"/>
  <c r="CC51" i="27"/>
  <c r="CC962" i="27" s="1"/>
  <c r="CB51" i="27"/>
  <c r="CB962" i="27" s="1"/>
  <c r="CA51" i="27"/>
  <c r="CA962" i="27" s="1"/>
  <c r="BZ51" i="27"/>
  <c r="BZ962" i="27" s="1"/>
  <c r="BY51" i="27"/>
  <c r="B51" i="27"/>
  <c r="A50" i="27"/>
  <c r="C49" i="27"/>
  <c r="A49" i="27"/>
  <c r="C48" i="27"/>
  <c r="A48" i="27"/>
  <c r="C47" i="27"/>
  <c r="A47" i="27"/>
  <c r="C46" i="27"/>
  <c r="A46" i="27"/>
  <c r="C45" i="27"/>
  <c r="A45" i="27"/>
  <c r="C44" i="27"/>
  <c r="A44" i="27"/>
  <c r="C43" i="27"/>
  <c r="A43" i="27"/>
  <c r="C42" i="27"/>
  <c r="A42" i="27"/>
  <c r="C41" i="27"/>
  <c r="A41" i="27"/>
  <c r="C40" i="27"/>
  <c r="A40" i="27"/>
  <c r="C39" i="27"/>
  <c r="A39" i="27"/>
  <c r="C38" i="27"/>
  <c r="A38" i="27"/>
  <c r="C37" i="27"/>
  <c r="A37" i="27"/>
  <c r="C36" i="27"/>
  <c r="A35" i="27"/>
  <c r="A34" i="27"/>
  <c r="BZ14" i="27"/>
  <c r="BY14" i="27"/>
  <c r="BX14" i="27"/>
  <c r="CB12" i="27"/>
  <c r="CA12" i="27"/>
  <c r="BZ12" i="27"/>
  <c r="BY12" i="27"/>
  <c r="BX12" i="27"/>
  <c r="BW12" i="27"/>
  <c r="BV12" i="27"/>
  <c r="BU12" i="27"/>
  <c r="AV12" i="27"/>
  <c r="AU12" i="27"/>
  <c r="AT12" i="27"/>
  <c r="AS12" i="27"/>
  <c r="AR12" i="27"/>
  <c r="AQ12" i="27"/>
  <c r="AP12" i="27"/>
  <c r="AO12" i="27"/>
  <c r="AN12" i="27"/>
  <c r="AM12" i="27"/>
  <c r="AL12" i="27"/>
  <c r="AK12" i="27"/>
  <c r="AJ12" i="27"/>
  <c r="AI12" i="27"/>
  <c r="AH12" i="27"/>
  <c r="AG12" i="27"/>
  <c r="AF12" i="27"/>
  <c r="AE12" i="27"/>
  <c r="AD12" i="27"/>
  <c r="AC12" i="27"/>
  <c r="AB12" i="27"/>
  <c r="AA12" i="27"/>
  <c r="Z12" i="27"/>
  <c r="Y12" i="27"/>
  <c r="X12" i="27"/>
  <c r="W12" i="27"/>
  <c r="V12" i="27"/>
  <c r="U12" i="27"/>
  <c r="T12" i="27"/>
  <c r="S12" i="27"/>
  <c r="R12" i="27"/>
  <c r="Q12" i="27"/>
  <c r="P12" i="27"/>
  <c r="O12" i="27"/>
  <c r="N12" i="27"/>
  <c r="M12" i="27"/>
  <c r="L12" i="27"/>
  <c r="K12" i="27"/>
  <c r="J12" i="27"/>
  <c r="I12" i="27"/>
  <c r="H12" i="27"/>
  <c r="G12" i="27"/>
  <c r="F12" i="27"/>
  <c r="E12" i="27"/>
  <c r="D12" i="27"/>
  <c r="A8" i="27"/>
  <c r="A7" i="27"/>
  <c r="G6" i="27"/>
  <c r="C6" i="27"/>
  <c r="G5" i="27"/>
  <c r="C5" i="27"/>
  <c r="G4" i="27"/>
  <c r="C4" i="27"/>
  <c r="G3" i="27"/>
  <c r="E3" i="27"/>
  <c r="AU82" i="27"/>
  <c r="AQ82" i="27"/>
  <c r="AM82" i="27"/>
  <c r="AI82" i="27"/>
  <c r="AE82" i="27"/>
  <c r="AA82" i="27"/>
  <c r="BV84" i="28"/>
  <c r="BV102" i="28" s="1"/>
  <c r="BV14" i="28" s="1"/>
  <c r="AJ84" i="28"/>
  <c r="AH84" i="28"/>
  <c r="AD84" i="28"/>
  <c r="AB84" i="28"/>
  <c r="Z84" i="28"/>
  <c r="AX82" i="27"/>
  <c r="AV82" i="27"/>
  <c r="AV114" i="27" s="1"/>
  <c r="AV14" i="27" s="1"/>
  <c r="D109" i="25"/>
  <c r="D108" i="25"/>
  <c r="D107" i="25"/>
  <c r="D106" i="25"/>
  <c r="D105" i="25"/>
  <c r="D104" i="25"/>
  <c r="D103" i="25"/>
  <c r="D102" i="25"/>
  <c r="D101" i="25"/>
  <c r="D100" i="25"/>
  <c r="D99" i="25"/>
  <c r="D98" i="25"/>
  <c r="D97" i="25"/>
  <c r="D96" i="25"/>
  <c r="DA94" i="25"/>
  <c r="CZ94" i="25"/>
  <c r="CY94" i="25"/>
  <c r="CX94" i="25"/>
  <c r="CW94" i="25"/>
  <c r="CV94" i="25"/>
  <c r="CU94" i="25"/>
  <c r="CT94" i="25"/>
  <c r="CS94" i="25"/>
  <c r="CR94" i="25"/>
  <c r="CQ94" i="25"/>
  <c r="CP94" i="25"/>
  <c r="CO94" i="25"/>
  <c r="CN94" i="25"/>
  <c r="CM94" i="25"/>
  <c r="CL94" i="25"/>
  <c r="CK94" i="25"/>
  <c r="CJ94" i="25"/>
  <c r="CI94" i="25"/>
  <c r="CH94" i="25"/>
  <c r="CG94" i="25"/>
  <c r="CF94" i="25"/>
  <c r="CE94" i="25"/>
  <c r="CD94" i="25"/>
  <c r="CC94" i="25"/>
  <c r="CB94" i="25"/>
  <c r="CA94" i="25"/>
  <c r="BZ94" i="25"/>
  <c r="BY94" i="25"/>
  <c r="BX94" i="25"/>
  <c r="BW94" i="25"/>
  <c r="BV94" i="25"/>
  <c r="BU94" i="25"/>
  <c r="BT94" i="25"/>
  <c r="BS94" i="25"/>
  <c r="BR94"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BC80" i="25"/>
  <c r="BA80" i="25"/>
  <c r="AY80" i="25"/>
  <c r="AW80" i="25"/>
  <c r="AU80" i="25"/>
  <c r="AS80" i="25"/>
  <c r="CA78" i="25"/>
  <c r="BY78" i="25"/>
  <c r="BW78" i="25"/>
  <c r="BU78" i="25"/>
  <c r="BS78" i="25"/>
  <c r="BQ78" i="25"/>
  <c r="BO78" i="25"/>
  <c r="BM78" i="25"/>
  <c r="BK78" i="25"/>
  <c r="BI78" i="25"/>
  <c r="BG78" i="25"/>
  <c r="BE78" i="25"/>
  <c r="BC78" i="25"/>
  <c r="BA78" i="25"/>
  <c r="AY78" i="25"/>
  <c r="AW78" i="25"/>
  <c r="AU78" i="25"/>
  <c r="AS78" i="25"/>
  <c r="DA76" i="25"/>
  <c r="CY76" i="25"/>
  <c r="CW76" i="25"/>
  <c r="CU76" i="25"/>
  <c r="CS76" i="25"/>
  <c r="CQ76" i="25"/>
  <c r="CO76" i="25"/>
  <c r="CM76" i="25"/>
  <c r="CK76" i="25"/>
  <c r="CI76" i="25"/>
  <c r="CG76" i="25"/>
  <c r="CE76" i="25"/>
  <c r="CC76" i="25"/>
  <c r="CA76" i="25"/>
  <c r="BY76" i="25"/>
  <c r="BW76" i="25"/>
  <c r="BU76" i="25"/>
  <c r="BS76" i="25"/>
  <c r="BQ76" i="25"/>
  <c r="BO76" i="25"/>
  <c r="BM76" i="25"/>
  <c r="BK76" i="25"/>
  <c r="BI76" i="25"/>
  <c r="BG76" i="25"/>
  <c r="BE76" i="25"/>
  <c r="BC76" i="25"/>
  <c r="BA76" i="25"/>
  <c r="AY76" i="25"/>
  <c r="AW76" i="25"/>
  <c r="AU76" i="25"/>
  <c r="AS76" i="25"/>
  <c r="AQ76" i="25"/>
  <c r="AO76" i="25"/>
  <c r="AM76" i="25"/>
  <c r="AK76" i="25"/>
  <c r="AI76" i="25"/>
  <c r="AG76" i="25"/>
  <c r="DA74" i="25"/>
  <c r="CY74" i="25"/>
  <c r="CW74" i="25"/>
  <c r="CU74" i="25"/>
  <c r="CS74" i="25"/>
  <c r="CQ74" i="25"/>
  <c r="CO74" i="25"/>
  <c r="CM74" i="25"/>
  <c r="CK74" i="25"/>
  <c r="CI74" i="25"/>
  <c r="CG74" i="25"/>
  <c r="CE74" i="25"/>
  <c r="CC74" i="25"/>
  <c r="CA74" i="25"/>
  <c r="BY74" i="25"/>
  <c r="BW74" i="25"/>
  <c r="BU74" i="25"/>
  <c r="BS74" i="25"/>
  <c r="BQ74" i="25"/>
  <c r="BO74" i="25"/>
  <c r="BM74" i="25"/>
  <c r="BK74" i="25"/>
  <c r="BI74" i="25"/>
  <c r="BG74" i="25"/>
  <c r="BE74" i="25"/>
  <c r="BC74" i="25"/>
  <c r="BA74" i="25"/>
  <c r="AY74" i="25"/>
  <c r="AW74" i="25"/>
  <c r="AU74" i="25"/>
  <c r="AS74" i="25"/>
  <c r="AQ74" i="25"/>
  <c r="AO74" i="25"/>
  <c r="AM74" i="25"/>
  <c r="AK74" i="25"/>
  <c r="AI74" i="25"/>
  <c r="AG74" i="25"/>
  <c r="DA72" i="25"/>
  <c r="CY72" i="25"/>
  <c r="CW72" i="25"/>
  <c r="CU72" i="25"/>
  <c r="CS72" i="25"/>
  <c r="CQ72" i="25"/>
  <c r="CO72" i="25"/>
  <c r="CM72" i="25"/>
  <c r="CK72" i="25"/>
  <c r="CI72" i="25"/>
  <c r="CG72" i="25"/>
  <c r="CE72" i="25"/>
  <c r="CC72" i="25"/>
  <c r="CA72" i="25"/>
  <c r="BY72" i="25"/>
  <c r="BW72" i="25"/>
  <c r="BU72" i="25"/>
  <c r="BS72" i="25"/>
  <c r="BQ72" i="25"/>
  <c r="BO72" i="25"/>
  <c r="BI72" i="25"/>
  <c r="BG72" i="25"/>
  <c r="BE72" i="25"/>
  <c r="BC72" i="25"/>
  <c r="BA72" i="25"/>
  <c r="AY72" i="25"/>
  <c r="AW72" i="25"/>
  <c r="AU72" i="25"/>
  <c r="AS72" i="25"/>
  <c r="AQ72" i="25"/>
  <c r="AO72" i="25"/>
  <c r="AM72" i="25"/>
  <c r="AK72" i="25"/>
  <c r="AI72" i="25"/>
  <c r="AG72" i="25"/>
  <c r="DA70" i="25"/>
  <c r="CY70" i="25"/>
  <c r="CW70" i="25"/>
  <c r="CU70" i="25"/>
  <c r="CS70" i="25"/>
  <c r="CQ70" i="25"/>
  <c r="CO70" i="25"/>
  <c r="CM70" i="25"/>
  <c r="CK70" i="25"/>
  <c r="CI70" i="25"/>
  <c r="CG70" i="25"/>
  <c r="CE70" i="25"/>
  <c r="CC70" i="25"/>
  <c r="CA70" i="25"/>
  <c r="BY70" i="25"/>
  <c r="BW70" i="25"/>
  <c r="BU70" i="25"/>
  <c r="BS70" i="25"/>
  <c r="BQ70" i="25"/>
  <c r="BG70" i="25"/>
  <c r="BE70" i="25"/>
  <c r="BC70" i="25"/>
  <c r="BA70" i="25"/>
  <c r="AY70" i="25"/>
  <c r="AW70" i="25"/>
  <c r="AU70" i="25"/>
  <c r="AS70" i="25"/>
  <c r="AQ70" i="25"/>
  <c r="AO70" i="25"/>
  <c r="AM70" i="25"/>
  <c r="AK70" i="25"/>
  <c r="AI70" i="25"/>
  <c r="AG70" i="25"/>
  <c r="DA68" i="25"/>
  <c r="CY68" i="25"/>
  <c r="CW68" i="25"/>
  <c r="CU68" i="25"/>
  <c r="CS68" i="25"/>
  <c r="CQ68" i="25"/>
  <c r="CO68" i="25"/>
  <c r="CM68" i="25"/>
  <c r="CK68" i="25"/>
  <c r="CI68" i="25"/>
  <c r="CG68" i="25"/>
  <c r="CE68" i="25"/>
  <c r="CC68" i="25"/>
  <c r="CA68" i="25"/>
  <c r="BY68" i="25"/>
  <c r="BW68" i="25"/>
  <c r="BU68" i="25"/>
  <c r="BS68" i="25"/>
  <c r="BQ68" i="25"/>
  <c r="BO68" i="25"/>
  <c r="BG68" i="25"/>
  <c r="BE68" i="25"/>
  <c r="BC68" i="25"/>
  <c r="BA68" i="25"/>
  <c r="AY68" i="25"/>
  <c r="AW68" i="25"/>
  <c r="AU68" i="25"/>
  <c r="AS68" i="25"/>
  <c r="AQ68" i="25"/>
  <c r="AO68" i="25"/>
  <c r="AM68" i="25"/>
  <c r="AK68" i="25"/>
  <c r="AI68" i="25"/>
  <c r="AG68" i="25"/>
  <c r="DA66" i="25"/>
  <c r="CY66" i="25"/>
  <c r="CW66" i="25"/>
  <c r="CU66" i="25"/>
  <c r="CS66" i="25"/>
  <c r="CQ66" i="25"/>
  <c r="CO66" i="25"/>
  <c r="CM66" i="25"/>
  <c r="CK66" i="25"/>
  <c r="CI66" i="25"/>
  <c r="CG66" i="25"/>
  <c r="CE66" i="25"/>
  <c r="CC66" i="25"/>
  <c r="CA66" i="25"/>
  <c r="BY66" i="25"/>
  <c r="BW66" i="25"/>
  <c r="BU66" i="25"/>
  <c r="BS66" i="25"/>
  <c r="BQ66" i="25"/>
  <c r="BG66" i="25"/>
  <c r="BE66" i="25"/>
  <c r="BC66" i="25"/>
  <c r="BA66" i="25"/>
  <c r="AY66" i="25"/>
  <c r="AW66" i="25"/>
  <c r="AU66" i="25"/>
  <c r="AS66" i="25"/>
  <c r="AQ66" i="25"/>
  <c r="AO66" i="25"/>
  <c r="AM66" i="25"/>
  <c r="AK66" i="25"/>
  <c r="AI66" i="25"/>
  <c r="AG66" i="25"/>
  <c r="DA64" i="25"/>
  <c r="CY64" i="25"/>
  <c r="CW64" i="25"/>
  <c r="CU64" i="25"/>
  <c r="CS64" i="25"/>
  <c r="CQ64" i="25"/>
  <c r="CO64" i="25"/>
  <c r="CM64" i="25"/>
  <c r="CK64" i="25"/>
  <c r="CI64" i="25"/>
  <c r="CG64" i="25"/>
  <c r="CE64" i="25"/>
  <c r="CC64" i="25"/>
  <c r="CA64" i="25"/>
  <c r="BY64" i="25"/>
  <c r="BW64" i="25"/>
  <c r="BU64" i="25"/>
  <c r="BS64" i="25"/>
  <c r="BQ64" i="25"/>
  <c r="BO64" i="25"/>
  <c r="BI64" i="25"/>
  <c r="BG64" i="25"/>
  <c r="BE64" i="25"/>
  <c r="BC64" i="25"/>
  <c r="BA64" i="25"/>
  <c r="AY64" i="25"/>
  <c r="AW64" i="25"/>
  <c r="AU64" i="25"/>
  <c r="AS64" i="25"/>
  <c r="AQ64" i="25"/>
  <c r="AO64" i="25"/>
  <c r="AM64" i="25"/>
  <c r="AK64" i="25"/>
  <c r="AI64" i="25"/>
  <c r="AG64" i="25"/>
  <c r="DA61" i="25"/>
  <c r="CZ61" i="25"/>
  <c r="CY61" i="25"/>
  <c r="CX61" i="25"/>
  <c r="CW61" i="25"/>
  <c r="CV61" i="25"/>
  <c r="CU61" i="25"/>
  <c r="CT61" i="25"/>
  <c r="CS61" i="25"/>
  <c r="CR61" i="25"/>
  <c r="CQ61" i="25"/>
  <c r="CP61" i="25"/>
  <c r="CO61" i="25"/>
  <c r="CN61" i="25"/>
  <c r="CM61" i="25"/>
  <c r="CL61" i="25"/>
  <c r="CK61" i="25"/>
  <c r="CJ61" i="25"/>
  <c r="CI61" i="25"/>
  <c r="CH61" i="25"/>
  <c r="CG61" i="25"/>
  <c r="CF61" i="25"/>
  <c r="CE61" i="25"/>
  <c r="CD61" i="25"/>
  <c r="CC61" i="25"/>
  <c r="CB61" i="25"/>
  <c r="CA61" i="25"/>
  <c r="BZ61" i="25"/>
  <c r="BY61" i="25"/>
  <c r="BX61" i="25"/>
  <c r="BW61" i="25"/>
  <c r="BV61" i="25"/>
  <c r="BU61" i="25"/>
  <c r="BT61" i="25"/>
  <c r="BS61" i="25"/>
  <c r="BR61"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DA60" i="25"/>
  <c r="DA75" i="25" s="1"/>
  <c r="CZ60" i="25"/>
  <c r="CZ93" i="25" s="1"/>
  <c r="CY60" i="25"/>
  <c r="CY75" i="25" s="1"/>
  <c r="CX60" i="25"/>
  <c r="CX93" i="25" s="1"/>
  <c r="CW60" i="25"/>
  <c r="CW75" i="25" s="1"/>
  <c r="CV60" i="25"/>
  <c r="CV93" i="25" s="1"/>
  <c r="CU60" i="25"/>
  <c r="CU75" i="25" s="1"/>
  <c r="CT60" i="25"/>
  <c r="CT93" i="25" s="1"/>
  <c r="CS60" i="25"/>
  <c r="CS75" i="25" s="1"/>
  <c r="CR60" i="25"/>
  <c r="CR93" i="25" s="1"/>
  <c r="CQ60" i="25"/>
  <c r="CQ75" i="25" s="1"/>
  <c r="CP60" i="25"/>
  <c r="CP93" i="25" s="1"/>
  <c r="CO60" i="25"/>
  <c r="CO75" i="25" s="1"/>
  <c r="CN60" i="25"/>
  <c r="CN93" i="25" s="1"/>
  <c r="CM60" i="25"/>
  <c r="CM75" i="25" s="1"/>
  <c r="CL60" i="25"/>
  <c r="CL93" i="25" s="1"/>
  <c r="CK60" i="25"/>
  <c r="CK75" i="25" s="1"/>
  <c r="CJ60" i="25"/>
  <c r="CJ93" i="25" s="1"/>
  <c r="CI60" i="25"/>
  <c r="CI75" i="25" s="1"/>
  <c r="CH60" i="25"/>
  <c r="CH93" i="25" s="1"/>
  <c r="CG60" i="25"/>
  <c r="CG75" i="25" s="1"/>
  <c r="CF60" i="25"/>
  <c r="CF93" i="25" s="1"/>
  <c r="CE60" i="25"/>
  <c r="CE75" i="25" s="1"/>
  <c r="CD60" i="25"/>
  <c r="CD93" i="25" s="1"/>
  <c r="CC60" i="25"/>
  <c r="CC75" i="25" s="1"/>
  <c r="CB60" i="25"/>
  <c r="CB93" i="25" s="1"/>
  <c r="CA60" i="25"/>
  <c r="CA75" i="25" s="1"/>
  <c r="BZ60" i="25"/>
  <c r="BZ93" i="25" s="1"/>
  <c r="BY60" i="25"/>
  <c r="BY75" i="25" s="1"/>
  <c r="BX60" i="25"/>
  <c r="BX93" i="25" s="1"/>
  <c r="BW60" i="25"/>
  <c r="BW75" i="25" s="1"/>
  <c r="BV60" i="25"/>
  <c r="BV93" i="25" s="1"/>
  <c r="BU60" i="25"/>
  <c r="BU75" i="25" s="1"/>
  <c r="BT60" i="25"/>
  <c r="BT93" i="25" s="1"/>
  <c r="BS60" i="25"/>
  <c r="BS75" i="25" s="1"/>
  <c r="BR60" i="25"/>
  <c r="BR93" i="25" s="1"/>
  <c r="BQ60" i="25"/>
  <c r="BQ75" i="25" s="1"/>
  <c r="BP60" i="25"/>
  <c r="BP93" i="25" s="1"/>
  <c r="BO60" i="25"/>
  <c r="BO73" i="25" s="1"/>
  <c r="BN60" i="25"/>
  <c r="BN93" i="25" s="1"/>
  <c r="BM60" i="25"/>
  <c r="BM75" i="25" s="1"/>
  <c r="BL60" i="25"/>
  <c r="BL93" i="25" s="1"/>
  <c r="BK60" i="25"/>
  <c r="BK75" i="25" s="1"/>
  <c r="BJ60" i="25"/>
  <c r="BJ93" i="25" s="1"/>
  <c r="BI60" i="25"/>
  <c r="BI75" i="25" s="1"/>
  <c r="BH60" i="25"/>
  <c r="BH93" i="25" s="1"/>
  <c r="BG60" i="25"/>
  <c r="BG75" i="25" s="1"/>
  <c r="BF60" i="25"/>
  <c r="BF93" i="25" s="1"/>
  <c r="BE60" i="25"/>
  <c r="BE75" i="25" s="1"/>
  <c r="BD60" i="25"/>
  <c r="BD93" i="25" s="1"/>
  <c r="BC60" i="25"/>
  <c r="BC89" i="25" s="1"/>
  <c r="BB60" i="25"/>
  <c r="BB93" i="25" s="1"/>
  <c r="BA60" i="25"/>
  <c r="BA89" i="25" s="1"/>
  <c r="AZ60" i="25"/>
  <c r="AZ93" i="25" s="1"/>
  <c r="AY60" i="25"/>
  <c r="AY89" i="25" s="1"/>
  <c r="AX60" i="25"/>
  <c r="AX93" i="25" s="1"/>
  <c r="AW60" i="25"/>
  <c r="AW89" i="25" s="1"/>
  <c r="AV60" i="25"/>
  <c r="AV93" i="25" s="1"/>
  <c r="AU60" i="25"/>
  <c r="AU89" i="25" s="1"/>
  <c r="AT60" i="25"/>
  <c r="AT93" i="25" s="1"/>
  <c r="AS60" i="25"/>
  <c r="AS89" i="25" s="1"/>
  <c r="AR60" i="25"/>
  <c r="AR93" i="25" s="1"/>
  <c r="AQ60" i="25"/>
  <c r="AQ87" i="25" s="1"/>
  <c r="AP60" i="25"/>
  <c r="AP93" i="25" s="1"/>
  <c r="AO60" i="25"/>
  <c r="AO87" i="25" s="1"/>
  <c r="AN60" i="25"/>
  <c r="AN93" i="25" s="1"/>
  <c r="AM60" i="25"/>
  <c r="AM87" i="25" s="1"/>
  <c r="AL60" i="25"/>
  <c r="AL93" i="25" s="1"/>
  <c r="AK60" i="25"/>
  <c r="AK87" i="25" s="1"/>
  <c r="AJ60" i="25"/>
  <c r="AJ93" i="25" s="1"/>
  <c r="AI60" i="25"/>
  <c r="AI87" i="25" s="1"/>
  <c r="AH60" i="25"/>
  <c r="AH93" i="25" s="1"/>
  <c r="AG60" i="25"/>
  <c r="AG87" i="25" s="1"/>
  <c r="AF60" i="25"/>
  <c r="AF93" i="25" s="1"/>
  <c r="DA58" i="25"/>
  <c r="CZ58" i="25"/>
  <c r="CY58" i="25"/>
  <c r="CX58" i="25"/>
  <c r="CW58" i="25"/>
  <c r="CV58" i="25"/>
  <c r="CU58" i="25"/>
  <c r="CT58" i="25"/>
  <c r="CS58" i="25"/>
  <c r="CR58" i="25"/>
  <c r="CQ58" i="25"/>
  <c r="CP58" i="25"/>
  <c r="CO58" i="25"/>
  <c r="CN58" i="25"/>
  <c r="CM58" i="25"/>
  <c r="CL58" i="25"/>
  <c r="CK58" i="25"/>
  <c r="CJ58" i="25"/>
  <c r="CI58" i="25"/>
  <c r="CH58" i="25"/>
  <c r="CG58" i="25"/>
  <c r="CF58" i="25"/>
  <c r="CE58" i="25"/>
  <c r="CD58" i="25"/>
  <c r="CC58" i="25"/>
  <c r="CB58" i="25"/>
  <c r="CA58" i="25"/>
  <c r="BZ58" i="25"/>
  <c r="BY58" i="25"/>
  <c r="BX58" i="25"/>
  <c r="BW58" i="25"/>
  <c r="BV58" i="25"/>
  <c r="BU58" i="25"/>
  <c r="BT58" i="25"/>
  <c r="BS58" i="25"/>
  <c r="BR58" i="25"/>
  <c r="BQ58" i="25"/>
  <c r="BP58" i="25"/>
  <c r="BG58" i="25"/>
  <c r="BF58" i="25"/>
  <c r="BE58" i="25"/>
  <c r="BD58" i="25"/>
  <c r="BC58" i="25"/>
  <c r="BB58" i="25"/>
  <c r="BA58" i="25"/>
  <c r="AZ58" i="25"/>
  <c r="AY58" i="25"/>
  <c r="AX58" i="25"/>
  <c r="AW58" i="25"/>
  <c r="AV58" i="25"/>
  <c r="AU58" i="25"/>
  <c r="AT58" i="25"/>
  <c r="AS58" i="25"/>
  <c r="AR58" i="25"/>
  <c r="AQ58" i="25"/>
  <c r="AP58" i="25"/>
  <c r="AO58" i="25"/>
  <c r="AN58" i="25"/>
  <c r="AN110" i="25" s="1"/>
  <c r="AM58" i="25"/>
  <c r="AL58" i="25"/>
  <c r="AL110" i="25" s="1"/>
  <c r="AK58" i="25"/>
  <c r="AJ58" i="25"/>
  <c r="AJ110" i="25" s="1"/>
  <c r="AI58" i="25"/>
  <c r="AH58" i="25"/>
  <c r="AH110" i="25" s="1"/>
  <c r="AG58" i="25"/>
  <c r="AF58" i="25"/>
  <c r="AF110" i="25" s="1"/>
  <c r="AE58" i="25"/>
  <c r="AD58" i="25"/>
  <c r="AC58" i="25"/>
  <c r="AB58" i="25"/>
  <c r="AA58" i="25"/>
  <c r="Z58" i="25"/>
  <c r="Y58" i="25"/>
  <c r="X58" i="25"/>
  <c r="W58" i="25"/>
  <c r="V58" i="25"/>
  <c r="U58" i="25"/>
  <c r="T58" i="25"/>
  <c r="S58" i="25"/>
  <c r="R58" i="25"/>
  <c r="Q58" i="25"/>
  <c r="P58" i="25"/>
  <c r="O58" i="25"/>
  <c r="N58" i="25"/>
  <c r="M58" i="25"/>
  <c r="L58" i="25"/>
  <c r="K58" i="25"/>
  <c r="J58" i="25" s="1"/>
  <c r="J57" i="25"/>
  <c r="D57" i="25"/>
  <c r="BO56" i="25"/>
  <c r="J56" i="25"/>
  <c r="D56" i="25"/>
  <c r="J55" i="25"/>
  <c r="D55" i="25"/>
  <c r="J54" i="25"/>
  <c r="D54" i="25"/>
  <c r="BO53" i="25"/>
  <c r="J53" i="25"/>
  <c r="D53" i="25"/>
  <c r="J52" i="25"/>
  <c r="D52" i="25"/>
  <c r="BO51" i="25"/>
  <c r="BN51" i="25"/>
  <c r="BN103" i="25" s="1"/>
  <c r="BM51" i="25"/>
  <c r="BL51" i="25"/>
  <c r="BL103" i="25" s="1"/>
  <c r="BK51" i="25"/>
  <c r="BJ51" i="25"/>
  <c r="BJ58" i="25" s="1"/>
  <c r="BJ110" i="25" s="1"/>
  <c r="BI51" i="25"/>
  <c r="J51" i="25"/>
  <c r="D51" i="25"/>
  <c r="BN50" i="25"/>
  <c r="BN102" i="25" s="1"/>
  <c r="J50" i="25"/>
  <c r="D50" i="25"/>
  <c r="BO49" i="25"/>
  <c r="BN49" i="25"/>
  <c r="BN101" i="25" s="1"/>
  <c r="BM49" i="25"/>
  <c r="BL49" i="25"/>
  <c r="BL58" i="25" s="1"/>
  <c r="BL110" i="25" s="1"/>
  <c r="J49" i="25"/>
  <c r="D49" i="25"/>
  <c r="J48" i="25"/>
  <c r="D48" i="25"/>
  <c r="BN47" i="25"/>
  <c r="BN58" i="25" s="1"/>
  <c r="BN110" i="25" s="1"/>
  <c r="BH47" i="25"/>
  <c r="BH58" i="25" s="1"/>
  <c r="J47" i="25"/>
  <c r="D47" i="25"/>
  <c r="J46" i="25"/>
  <c r="D46" i="25"/>
  <c r="BM45" i="25"/>
  <c r="J45" i="25"/>
  <c r="D45" i="25"/>
  <c r="J44" i="25"/>
  <c r="D44" i="25"/>
  <c r="DA42" i="25"/>
  <c r="CZ42" i="25"/>
  <c r="CY42" i="25"/>
  <c r="CX42" i="25"/>
  <c r="CW42" i="25"/>
  <c r="CV42" i="25"/>
  <c r="CU42" i="25"/>
  <c r="CT42" i="25"/>
  <c r="CS42" i="25"/>
  <c r="CR42" i="25"/>
  <c r="CQ42" i="25"/>
  <c r="CP42" i="25"/>
  <c r="CO42" i="25"/>
  <c r="CN42" i="25"/>
  <c r="CM42" i="25"/>
  <c r="CL42" i="25"/>
  <c r="CK42" i="25"/>
  <c r="CJ42" i="25"/>
  <c r="CI42" i="25"/>
  <c r="CH42" i="25"/>
  <c r="CG42" i="25"/>
  <c r="CF42" i="25"/>
  <c r="CE42" i="25"/>
  <c r="CD42" i="25"/>
  <c r="CC42" i="25"/>
  <c r="CB42" i="25"/>
  <c r="CA42" i="25"/>
  <c r="BZ42" i="25"/>
  <c r="BY42" i="25"/>
  <c r="BX42" i="25"/>
  <c r="BW42" i="25"/>
  <c r="BV42" i="25"/>
  <c r="BU42" i="25"/>
  <c r="BT42" i="25"/>
  <c r="BS42" i="25"/>
  <c r="BR42"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BC38" i="25"/>
  <c r="BC90" i="25" s="1"/>
  <c r="BB38" i="25"/>
  <c r="BB90" i="25" s="1"/>
  <c r="BA38" i="25"/>
  <c r="BA39" i="25" s="1"/>
  <c r="BA91" i="25" s="1"/>
  <c r="AZ38" i="25"/>
  <c r="AZ90" i="25" s="1"/>
  <c r="AY38" i="25"/>
  <c r="AY39" i="25" s="1"/>
  <c r="AY91" i="25" s="1"/>
  <c r="AX38" i="25"/>
  <c r="AX90" i="25" s="1"/>
  <c r="AW38" i="25"/>
  <c r="AW39" i="25" s="1"/>
  <c r="AW91" i="25" s="1"/>
  <c r="AV38" i="25"/>
  <c r="AV90" i="25" s="1"/>
  <c r="AU38" i="25"/>
  <c r="AU39" i="25" s="1"/>
  <c r="AU91" i="25" s="1"/>
  <c r="AT38" i="25"/>
  <c r="AT90" i="25" s="1"/>
  <c r="AS38" i="25"/>
  <c r="AS39" i="25" s="1"/>
  <c r="AS91" i="25" s="1"/>
  <c r="AR38" i="25"/>
  <c r="AR90" i="25" s="1"/>
  <c r="DA37" i="25"/>
  <c r="DA89" i="25" s="1"/>
  <c r="CZ37" i="25"/>
  <c r="CZ89" i="25" s="1"/>
  <c r="CY37" i="25"/>
  <c r="CY89" i="25" s="1"/>
  <c r="CX37" i="25"/>
  <c r="CX89" i="25" s="1"/>
  <c r="CW37" i="25"/>
  <c r="CW89" i="25" s="1"/>
  <c r="CV37" i="25"/>
  <c r="CV89" i="25" s="1"/>
  <c r="CU37" i="25"/>
  <c r="CU89" i="25" s="1"/>
  <c r="CT37" i="25"/>
  <c r="CT89" i="25" s="1"/>
  <c r="CS37" i="25"/>
  <c r="CS89" i="25" s="1"/>
  <c r="CR37" i="25"/>
  <c r="CR89" i="25" s="1"/>
  <c r="CQ37" i="25"/>
  <c r="CQ89" i="25" s="1"/>
  <c r="CP37" i="25"/>
  <c r="CP89" i="25" s="1"/>
  <c r="CO37" i="25"/>
  <c r="CO89" i="25" s="1"/>
  <c r="CN37" i="25"/>
  <c r="CN89" i="25" s="1"/>
  <c r="CM37" i="25"/>
  <c r="CM89" i="25" s="1"/>
  <c r="CL37" i="25"/>
  <c r="CL89" i="25" s="1"/>
  <c r="CK37" i="25"/>
  <c r="CK89" i="25" s="1"/>
  <c r="CJ37" i="25"/>
  <c r="CJ89" i="25" s="1"/>
  <c r="CI37" i="25"/>
  <c r="CI89" i="25" s="1"/>
  <c r="CH37" i="25"/>
  <c r="CH89" i="25" s="1"/>
  <c r="CG37" i="25"/>
  <c r="CG89" i="25" s="1"/>
  <c r="CF37" i="25"/>
  <c r="CF89" i="25" s="1"/>
  <c r="CE37" i="25"/>
  <c r="CE89" i="25" s="1"/>
  <c r="CD37" i="25"/>
  <c r="CD89" i="25" s="1"/>
  <c r="CC37" i="25"/>
  <c r="CC89" i="25" s="1"/>
  <c r="CB37" i="25"/>
  <c r="CB89" i="25" s="1"/>
  <c r="CA37" i="25"/>
  <c r="CA89" i="25" s="1"/>
  <c r="BZ37" i="25"/>
  <c r="BZ89" i="25" s="1"/>
  <c r="BY37" i="25"/>
  <c r="BY89" i="25" s="1"/>
  <c r="BX37" i="25"/>
  <c r="BX89" i="25" s="1"/>
  <c r="BW37" i="25"/>
  <c r="BW89" i="25" s="1"/>
  <c r="BV37" i="25"/>
  <c r="BV89" i="25" s="1"/>
  <c r="BU37" i="25"/>
  <c r="BU89" i="25" s="1"/>
  <c r="BT37" i="25"/>
  <c r="BT89" i="25" s="1"/>
  <c r="BS37" i="25"/>
  <c r="BS89" i="25" s="1"/>
  <c r="BR37" i="25"/>
  <c r="BR89" i="25" s="1"/>
  <c r="BQ37" i="25"/>
  <c r="BQ89" i="25" s="1"/>
  <c r="BP37" i="25"/>
  <c r="BP89" i="25" s="1"/>
  <c r="BO37" i="25"/>
  <c r="BO89" i="25" s="1"/>
  <c r="BN37" i="25"/>
  <c r="BN89" i="25" s="1"/>
  <c r="BM37" i="25"/>
  <c r="BM89" i="25" s="1"/>
  <c r="BL37" i="25"/>
  <c r="BL89" i="25" s="1"/>
  <c r="BK37" i="25"/>
  <c r="BK89" i="25" s="1"/>
  <c r="BJ37" i="25"/>
  <c r="BJ89" i="25" s="1"/>
  <c r="BI37" i="25"/>
  <c r="BI89" i="25" s="1"/>
  <c r="BH37" i="25"/>
  <c r="BH89" i="25" s="1"/>
  <c r="BG37" i="25"/>
  <c r="BG89" i="25" s="1"/>
  <c r="BF37" i="25"/>
  <c r="BF89" i="25" s="1"/>
  <c r="BE37" i="25"/>
  <c r="BE89" i="25" s="1"/>
  <c r="BD37" i="25"/>
  <c r="BD89" i="25" s="1"/>
  <c r="AQ37" i="25"/>
  <c r="AQ89" i="25" s="1"/>
  <c r="AP37" i="25"/>
  <c r="AP89" i="25" s="1"/>
  <c r="AO37" i="25"/>
  <c r="AO89" i="25" s="1"/>
  <c r="AN37" i="25"/>
  <c r="AN89" i="25" s="1"/>
  <c r="AM37" i="25"/>
  <c r="AM89" i="25" s="1"/>
  <c r="AL37" i="25"/>
  <c r="AL89" i="25" s="1"/>
  <c r="AK37" i="25"/>
  <c r="AK89" i="25" s="1"/>
  <c r="AJ37" i="25"/>
  <c r="AJ89" i="25" s="1"/>
  <c r="AI37" i="25"/>
  <c r="AI89" i="25" s="1"/>
  <c r="AH37" i="25"/>
  <c r="AH89" i="25" s="1"/>
  <c r="AG37" i="25"/>
  <c r="AG89" i="25" s="1"/>
  <c r="AF37" i="25"/>
  <c r="AF89" i="25" s="1"/>
  <c r="AE37" i="25"/>
  <c r="AD37" i="25"/>
  <c r="AC37" i="25"/>
  <c r="AB37" i="25"/>
  <c r="AA37" i="25"/>
  <c r="Z37" i="25"/>
  <c r="Y37" i="25"/>
  <c r="X37" i="25"/>
  <c r="W37" i="25"/>
  <c r="V37" i="25"/>
  <c r="U37" i="25"/>
  <c r="T37" i="25"/>
  <c r="S37" i="25"/>
  <c r="R37" i="25"/>
  <c r="Q37" i="25"/>
  <c r="P37" i="25"/>
  <c r="O37" i="25"/>
  <c r="N37" i="25"/>
  <c r="M37" i="25"/>
  <c r="L37" i="25"/>
  <c r="K37" i="25"/>
  <c r="J37" i="25"/>
  <c r="DA36" i="25"/>
  <c r="DA88" i="25" s="1"/>
  <c r="CZ36" i="25"/>
  <c r="CZ88" i="25" s="1"/>
  <c r="CY36" i="25"/>
  <c r="CY88" i="25" s="1"/>
  <c r="CX36" i="25"/>
  <c r="CX88" i="25" s="1"/>
  <c r="CW36" i="25"/>
  <c r="CW88" i="25" s="1"/>
  <c r="CV36" i="25"/>
  <c r="CV88" i="25" s="1"/>
  <c r="CU36" i="25"/>
  <c r="CU88" i="25" s="1"/>
  <c r="CT36" i="25"/>
  <c r="CT88" i="25" s="1"/>
  <c r="CS36" i="25"/>
  <c r="CS88" i="25" s="1"/>
  <c r="CR36" i="25"/>
  <c r="CR88" i="25" s="1"/>
  <c r="CQ36" i="25"/>
  <c r="CQ88" i="25" s="1"/>
  <c r="CP36" i="25"/>
  <c r="CP88" i="25" s="1"/>
  <c r="CO36" i="25"/>
  <c r="CO88" i="25" s="1"/>
  <c r="CN36" i="25"/>
  <c r="CN88" i="25" s="1"/>
  <c r="CM36" i="25"/>
  <c r="CM88" i="25" s="1"/>
  <c r="CL36" i="25"/>
  <c r="CL88" i="25" s="1"/>
  <c r="CK36" i="25"/>
  <c r="CK88" i="25" s="1"/>
  <c r="CJ36" i="25"/>
  <c r="CJ88" i="25" s="1"/>
  <c r="CI36" i="25"/>
  <c r="CI88" i="25" s="1"/>
  <c r="CH36" i="25"/>
  <c r="CH88" i="25" s="1"/>
  <c r="CG36" i="25"/>
  <c r="CG88" i="25" s="1"/>
  <c r="CF36" i="25"/>
  <c r="CF88" i="25" s="1"/>
  <c r="CE36" i="25"/>
  <c r="CE88" i="25" s="1"/>
  <c r="CD36" i="25"/>
  <c r="CD88" i="25" s="1"/>
  <c r="CC36" i="25"/>
  <c r="CC88" i="25" s="1"/>
  <c r="CB36" i="25"/>
  <c r="CB88" i="25" s="1"/>
  <c r="CA36" i="25"/>
  <c r="CA88" i="25" s="1"/>
  <c r="BZ36" i="25"/>
  <c r="BZ88" i="25" s="1"/>
  <c r="BY36" i="25"/>
  <c r="BY88" i="25" s="1"/>
  <c r="BX36" i="25"/>
  <c r="BX88" i="25" s="1"/>
  <c r="BW36" i="25"/>
  <c r="BW88" i="25" s="1"/>
  <c r="BV36" i="25"/>
  <c r="BV88" i="25" s="1"/>
  <c r="BU36" i="25"/>
  <c r="BU88" i="25" s="1"/>
  <c r="BT36" i="25"/>
  <c r="BT88" i="25" s="1"/>
  <c r="BS36" i="25"/>
  <c r="BS88" i="25" s="1"/>
  <c r="BR36" i="25"/>
  <c r="BR88" i="25" s="1"/>
  <c r="BQ36" i="25"/>
  <c r="BQ88" i="25" s="1"/>
  <c r="BP36" i="25"/>
  <c r="BP88" i="25" s="1"/>
  <c r="BO36" i="25"/>
  <c r="BO88" i="25" s="1"/>
  <c r="BN36" i="25"/>
  <c r="BN88" i="25" s="1"/>
  <c r="BM36" i="25"/>
  <c r="BM88" i="25" s="1"/>
  <c r="BL36" i="25"/>
  <c r="BL88" i="25" s="1"/>
  <c r="BK36" i="25"/>
  <c r="BK88" i="25" s="1"/>
  <c r="BJ36" i="25"/>
  <c r="BJ88" i="25" s="1"/>
  <c r="BI36" i="25"/>
  <c r="BI88" i="25" s="1"/>
  <c r="BH36" i="25"/>
  <c r="BH88" i="25" s="1"/>
  <c r="BG36" i="25"/>
  <c r="BG88" i="25" s="1"/>
  <c r="BF36" i="25"/>
  <c r="BF88" i="25" s="1"/>
  <c r="BE36" i="25"/>
  <c r="BE88" i="25" s="1"/>
  <c r="BD36" i="25"/>
  <c r="BD88" i="25" s="1"/>
  <c r="AQ36" i="25"/>
  <c r="AQ88" i="25" s="1"/>
  <c r="AP36" i="25"/>
  <c r="AP88" i="25" s="1"/>
  <c r="AO36" i="25"/>
  <c r="AO88" i="25" s="1"/>
  <c r="AN36" i="25"/>
  <c r="AN88" i="25" s="1"/>
  <c r="AL36" i="25"/>
  <c r="AL88" i="25" s="1"/>
  <c r="AK36" i="25"/>
  <c r="AK88" i="25" s="1"/>
  <c r="AI36" i="25"/>
  <c r="AI88" i="25" s="1"/>
  <c r="AH36" i="25"/>
  <c r="AH88" i="25" s="1"/>
  <c r="AG36" i="25"/>
  <c r="AG88" i="25" s="1"/>
  <c r="AF36" i="25"/>
  <c r="AF88" i="25" s="1"/>
  <c r="AE36" i="25"/>
  <c r="AD36" i="25"/>
  <c r="AC36" i="25"/>
  <c r="AB36" i="25"/>
  <c r="AA36" i="25"/>
  <c r="Z36" i="25"/>
  <c r="Y36" i="25"/>
  <c r="X36" i="25"/>
  <c r="W36" i="25"/>
  <c r="V36" i="25"/>
  <c r="U36" i="25"/>
  <c r="T36" i="25"/>
  <c r="S36" i="25"/>
  <c r="R36" i="25"/>
  <c r="Q36" i="25"/>
  <c r="P36" i="25"/>
  <c r="O36" i="25"/>
  <c r="N36" i="25"/>
  <c r="M36" i="25"/>
  <c r="L36" i="25"/>
  <c r="K36" i="25"/>
  <c r="J36" i="25" s="1"/>
  <c r="DA35" i="25"/>
  <c r="DA87" i="25" s="1"/>
  <c r="CZ35" i="25"/>
  <c r="CZ87" i="25" s="1"/>
  <c r="CY35" i="25"/>
  <c r="CY87" i="25" s="1"/>
  <c r="CX35" i="25"/>
  <c r="CX87" i="25" s="1"/>
  <c r="CW35" i="25"/>
  <c r="CW87" i="25" s="1"/>
  <c r="CV35" i="25"/>
  <c r="CV87" i="25" s="1"/>
  <c r="CU35" i="25"/>
  <c r="CU87" i="25" s="1"/>
  <c r="CT35" i="25"/>
  <c r="CT87" i="25" s="1"/>
  <c r="CS35" i="25"/>
  <c r="CS87" i="25" s="1"/>
  <c r="CR35" i="25"/>
  <c r="CR87" i="25" s="1"/>
  <c r="CQ35" i="25"/>
  <c r="CQ87" i="25" s="1"/>
  <c r="CP35" i="25"/>
  <c r="CP87" i="25" s="1"/>
  <c r="CO35" i="25"/>
  <c r="CO87" i="25" s="1"/>
  <c r="CN35" i="25"/>
  <c r="CN87" i="25" s="1"/>
  <c r="CM35" i="25"/>
  <c r="CM87" i="25" s="1"/>
  <c r="CL35" i="25"/>
  <c r="CL87" i="25" s="1"/>
  <c r="CK35" i="25"/>
  <c r="CK87" i="25" s="1"/>
  <c r="CJ35" i="25"/>
  <c r="CJ87" i="25" s="1"/>
  <c r="CI35" i="25"/>
  <c r="CI87" i="25" s="1"/>
  <c r="CH35" i="25"/>
  <c r="CH87" i="25" s="1"/>
  <c r="CG35" i="25"/>
  <c r="CG87" i="25" s="1"/>
  <c r="CF35" i="25"/>
  <c r="CF87" i="25" s="1"/>
  <c r="CE35" i="25"/>
  <c r="CE87" i="25" s="1"/>
  <c r="CD35" i="25"/>
  <c r="CD87" i="25" s="1"/>
  <c r="CC35" i="25"/>
  <c r="CC87" i="25" s="1"/>
  <c r="CB35" i="25"/>
  <c r="CB87" i="25" s="1"/>
  <c r="CA35" i="25"/>
  <c r="CA87" i="25" s="1"/>
  <c r="BZ35" i="25"/>
  <c r="BZ87" i="25" s="1"/>
  <c r="BY35" i="25"/>
  <c r="BY87" i="25" s="1"/>
  <c r="BX35" i="25"/>
  <c r="BX87" i="25" s="1"/>
  <c r="BW35" i="25"/>
  <c r="BW87" i="25" s="1"/>
  <c r="BV35" i="25"/>
  <c r="BV87" i="25" s="1"/>
  <c r="BU35" i="25"/>
  <c r="BU87" i="25" s="1"/>
  <c r="BT35" i="25"/>
  <c r="BT87" i="25" s="1"/>
  <c r="BS35" i="25"/>
  <c r="BS87" i="25" s="1"/>
  <c r="BR35" i="25"/>
  <c r="BR87" i="25" s="1"/>
  <c r="BQ35" i="25"/>
  <c r="BQ87" i="25" s="1"/>
  <c r="BP35" i="25"/>
  <c r="BP87" i="25" s="1"/>
  <c r="BO35" i="25"/>
  <c r="BO87" i="25" s="1"/>
  <c r="BN35" i="25"/>
  <c r="BN87" i="25" s="1"/>
  <c r="BJ35" i="25"/>
  <c r="BJ87" i="25" s="1"/>
  <c r="BI35" i="25"/>
  <c r="BI87" i="25" s="1"/>
  <c r="BH35" i="25"/>
  <c r="BH87" i="25" s="1"/>
  <c r="BG35" i="25"/>
  <c r="BG87" i="25" s="1"/>
  <c r="BF35" i="25"/>
  <c r="BF87" i="25" s="1"/>
  <c r="BE35" i="25"/>
  <c r="BE87" i="25" s="1"/>
  <c r="BD35" i="25"/>
  <c r="J35" i="25" s="1"/>
  <c r="DA34" i="25"/>
  <c r="DA86" i="25" s="1"/>
  <c r="CZ34" i="25"/>
  <c r="CZ86" i="25" s="1"/>
  <c r="CY34" i="25"/>
  <c r="CY86" i="25" s="1"/>
  <c r="CX34" i="25"/>
  <c r="CX86" i="25" s="1"/>
  <c r="CW34" i="25"/>
  <c r="CW86" i="25" s="1"/>
  <c r="CV34" i="25"/>
  <c r="CV86" i="25" s="1"/>
  <c r="CU34" i="25"/>
  <c r="CU86" i="25" s="1"/>
  <c r="CT34" i="25"/>
  <c r="CT86" i="25" s="1"/>
  <c r="CS34" i="25"/>
  <c r="CS86" i="25" s="1"/>
  <c r="CR34" i="25"/>
  <c r="CR86" i="25" s="1"/>
  <c r="CQ34" i="25"/>
  <c r="CQ86" i="25" s="1"/>
  <c r="CP34" i="25"/>
  <c r="CP86" i="25" s="1"/>
  <c r="CO34" i="25"/>
  <c r="CO86" i="25" s="1"/>
  <c r="CN34" i="25"/>
  <c r="CN86" i="25" s="1"/>
  <c r="CM34" i="25"/>
  <c r="CM86" i="25" s="1"/>
  <c r="CL34" i="25"/>
  <c r="CL86" i="25" s="1"/>
  <c r="CK34" i="25"/>
  <c r="CK86" i="25" s="1"/>
  <c r="CJ34" i="25"/>
  <c r="CJ86" i="25" s="1"/>
  <c r="CI34" i="25"/>
  <c r="CI86" i="25" s="1"/>
  <c r="CH34" i="25"/>
  <c r="CH86" i="25" s="1"/>
  <c r="CG34" i="25"/>
  <c r="CG86" i="25" s="1"/>
  <c r="CF34" i="25"/>
  <c r="CF86" i="25" s="1"/>
  <c r="CE34" i="25"/>
  <c r="CE86" i="25" s="1"/>
  <c r="CD34" i="25"/>
  <c r="CD86" i="25" s="1"/>
  <c r="CC34" i="25"/>
  <c r="CC86" i="25" s="1"/>
  <c r="CB34" i="25"/>
  <c r="CB86" i="25" s="1"/>
  <c r="CA34" i="25"/>
  <c r="CA86" i="25" s="1"/>
  <c r="BZ34" i="25"/>
  <c r="BZ86" i="25" s="1"/>
  <c r="BY34" i="25"/>
  <c r="BY86" i="25" s="1"/>
  <c r="BX34" i="25"/>
  <c r="BX86" i="25" s="1"/>
  <c r="BW34" i="25"/>
  <c r="BW86" i="25" s="1"/>
  <c r="BV34" i="25"/>
  <c r="BV86" i="25" s="1"/>
  <c r="BU34" i="25"/>
  <c r="BU86" i="25" s="1"/>
  <c r="BT34" i="25"/>
  <c r="BT86" i="25" s="1"/>
  <c r="BS34" i="25"/>
  <c r="BS86" i="25" s="1"/>
  <c r="BR34" i="25"/>
  <c r="BR86" i="25" s="1"/>
  <c r="BQ34" i="25"/>
  <c r="BQ86" i="25" s="1"/>
  <c r="BP34" i="25"/>
  <c r="BP86" i="25" s="1"/>
  <c r="BO34" i="25"/>
  <c r="BO86" i="25" s="1"/>
  <c r="BN34" i="25"/>
  <c r="BN86" i="25" s="1"/>
  <c r="BM34" i="25"/>
  <c r="BM86" i="25" s="1"/>
  <c r="BL34" i="25"/>
  <c r="BL86" i="25" s="1"/>
  <c r="BK34" i="25"/>
  <c r="BK86" i="25" s="1"/>
  <c r="BJ34" i="25"/>
  <c r="BJ86" i="25" s="1"/>
  <c r="BI34" i="25"/>
  <c r="BI86" i="25" s="1"/>
  <c r="BH34" i="25"/>
  <c r="BH86" i="25" s="1"/>
  <c r="BG34" i="25"/>
  <c r="BG86" i="25" s="1"/>
  <c r="BF34" i="25"/>
  <c r="BF86" i="25" s="1"/>
  <c r="BE34" i="25"/>
  <c r="BE86" i="25" s="1"/>
  <c r="BD34" i="25"/>
  <c r="BD86" i="25" s="1"/>
  <c r="AQ34" i="25"/>
  <c r="AQ86" i="25" s="1"/>
  <c r="AP34" i="25"/>
  <c r="AP86" i="25" s="1"/>
  <c r="AO34" i="25"/>
  <c r="AO86" i="25" s="1"/>
  <c r="AN34" i="25"/>
  <c r="AN86" i="25" s="1"/>
  <c r="AM34" i="25"/>
  <c r="AM86" i="25" s="1"/>
  <c r="AL34" i="25"/>
  <c r="AL86" i="25" s="1"/>
  <c r="AK34" i="25"/>
  <c r="AK86" i="25" s="1"/>
  <c r="AJ34" i="25"/>
  <c r="AJ86" i="25" s="1"/>
  <c r="AI34" i="25"/>
  <c r="AI86" i="25" s="1"/>
  <c r="AH34" i="25"/>
  <c r="AH86" i="25" s="1"/>
  <c r="AG34" i="25"/>
  <c r="AG86" i="25" s="1"/>
  <c r="AF34" i="25"/>
  <c r="AF86" i="25" s="1"/>
  <c r="AE34" i="25"/>
  <c r="AD34" i="25"/>
  <c r="AC34" i="25"/>
  <c r="AB34" i="25"/>
  <c r="AA34" i="25"/>
  <c r="Z34" i="25"/>
  <c r="Y34" i="25"/>
  <c r="X34" i="25"/>
  <c r="W34" i="25"/>
  <c r="V34" i="25"/>
  <c r="U34" i="25"/>
  <c r="T34" i="25"/>
  <c r="S34" i="25"/>
  <c r="R34" i="25"/>
  <c r="Q34" i="25"/>
  <c r="P34" i="25"/>
  <c r="O34" i="25"/>
  <c r="N34" i="25"/>
  <c r="M34" i="25"/>
  <c r="L34" i="25"/>
  <c r="K34" i="25"/>
  <c r="J34" i="25"/>
  <c r="DA33" i="25"/>
  <c r="DA85" i="25" s="1"/>
  <c r="CZ33" i="25"/>
  <c r="CZ85" i="25" s="1"/>
  <c r="CY33" i="25"/>
  <c r="CY85" i="25" s="1"/>
  <c r="CX33" i="25"/>
  <c r="CX85" i="25" s="1"/>
  <c r="CW33" i="25"/>
  <c r="CW85" i="25" s="1"/>
  <c r="CV33" i="25"/>
  <c r="CV85" i="25" s="1"/>
  <c r="CU33" i="25"/>
  <c r="CU85" i="25" s="1"/>
  <c r="CT33" i="25"/>
  <c r="CT85" i="25" s="1"/>
  <c r="CS33" i="25"/>
  <c r="CS85" i="25" s="1"/>
  <c r="CR33" i="25"/>
  <c r="CR85" i="25" s="1"/>
  <c r="CQ33" i="25"/>
  <c r="CQ85" i="25" s="1"/>
  <c r="CP33" i="25"/>
  <c r="CP85" i="25" s="1"/>
  <c r="CO33" i="25"/>
  <c r="CO85" i="25" s="1"/>
  <c r="CN33" i="25"/>
  <c r="CN85" i="25" s="1"/>
  <c r="CM33" i="25"/>
  <c r="CM85" i="25" s="1"/>
  <c r="CL33" i="25"/>
  <c r="CL85" i="25" s="1"/>
  <c r="CK33" i="25"/>
  <c r="CK85" i="25" s="1"/>
  <c r="CJ33" i="25"/>
  <c r="CJ85" i="25" s="1"/>
  <c r="CI33" i="25"/>
  <c r="CI85" i="25" s="1"/>
  <c r="CH33" i="25"/>
  <c r="CH85" i="25" s="1"/>
  <c r="CG33" i="25"/>
  <c r="CG85" i="25" s="1"/>
  <c r="CF33" i="25"/>
  <c r="CF85" i="25" s="1"/>
  <c r="CE33" i="25"/>
  <c r="CE85" i="25" s="1"/>
  <c r="CD33" i="25"/>
  <c r="CD85" i="25" s="1"/>
  <c r="CC33" i="25"/>
  <c r="CC85" i="25" s="1"/>
  <c r="CB33" i="25"/>
  <c r="CB85" i="25" s="1"/>
  <c r="CA33" i="25"/>
  <c r="CA85" i="25" s="1"/>
  <c r="BZ33" i="25"/>
  <c r="BZ85" i="25" s="1"/>
  <c r="BY33" i="25"/>
  <c r="BY85" i="25" s="1"/>
  <c r="BX33" i="25"/>
  <c r="BX85" i="25" s="1"/>
  <c r="BW33" i="25"/>
  <c r="BW85" i="25" s="1"/>
  <c r="BV33" i="25"/>
  <c r="BV85" i="25" s="1"/>
  <c r="BU33" i="25"/>
  <c r="BU85" i="25" s="1"/>
  <c r="BT33" i="25"/>
  <c r="BT85" i="25" s="1"/>
  <c r="BS33" i="25"/>
  <c r="BS85" i="25" s="1"/>
  <c r="BR33" i="25"/>
  <c r="BR85" i="25" s="1"/>
  <c r="BQ33" i="25"/>
  <c r="BQ85" i="25" s="1"/>
  <c r="BP33" i="25"/>
  <c r="BP85" i="25" s="1"/>
  <c r="BH33" i="25"/>
  <c r="BH85" i="25" s="1"/>
  <c r="BG33" i="25"/>
  <c r="BG85" i="25" s="1"/>
  <c r="BF33" i="25"/>
  <c r="BF85" i="25" s="1"/>
  <c r="BE33" i="25"/>
  <c r="BE85" i="25" s="1"/>
  <c r="BD33" i="25"/>
  <c r="BD85" i="25" s="1"/>
  <c r="J33" i="25"/>
  <c r="DA32" i="25"/>
  <c r="DA84" i="25" s="1"/>
  <c r="CZ32" i="25"/>
  <c r="CZ84" i="25" s="1"/>
  <c r="CY32" i="25"/>
  <c r="CY84" i="25" s="1"/>
  <c r="CX32" i="25"/>
  <c r="CX84" i="25" s="1"/>
  <c r="CW32" i="25"/>
  <c r="CW84" i="25" s="1"/>
  <c r="CV32" i="25"/>
  <c r="CV84" i="25" s="1"/>
  <c r="CU32" i="25"/>
  <c r="CU84" i="25" s="1"/>
  <c r="CT32" i="25"/>
  <c r="CT84" i="25" s="1"/>
  <c r="CS32" i="25"/>
  <c r="CS84" i="25" s="1"/>
  <c r="CR32" i="25"/>
  <c r="CR84" i="25" s="1"/>
  <c r="CQ32" i="25"/>
  <c r="CQ84" i="25" s="1"/>
  <c r="CP32" i="25"/>
  <c r="CP84" i="25" s="1"/>
  <c r="CO32" i="25"/>
  <c r="CO84" i="25" s="1"/>
  <c r="CN32" i="25"/>
  <c r="CN84" i="25" s="1"/>
  <c r="CM32" i="25"/>
  <c r="CM84" i="25" s="1"/>
  <c r="CL32" i="25"/>
  <c r="CL84" i="25" s="1"/>
  <c r="CK32" i="25"/>
  <c r="CK84" i="25" s="1"/>
  <c r="CJ32" i="25"/>
  <c r="CJ84" i="25" s="1"/>
  <c r="CI32" i="25"/>
  <c r="CI84" i="25" s="1"/>
  <c r="CH32" i="25"/>
  <c r="CH84" i="25" s="1"/>
  <c r="CG32" i="25"/>
  <c r="CG84" i="25" s="1"/>
  <c r="CF32" i="25"/>
  <c r="CF84" i="25" s="1"/>
  <c r="CE32" i="25"/>
  <c r="CE84" i="25" s="1"/>
  <c r="CD32" i="25"/>
  <c r="CD84" i="25" s="1"/>
  <c r="CC32" i="25"/>
  <c r="CC84" i="25" s="1"/>
  <c r="CB32" i="25"/>
  <c r="CB84" i="25" s="1"/>
  <c r="CA32" i="25"/>
  <c r="CA84" i="25" s="1"/>
  <c r="BZ32" i="25"/>
  <c r="BZ84" i="25" s="1"/>
  <c r="BY32" i="25"/>
  <c r="BY84" i="25" s="1"/>
  <c r="BX32" i="25"/>
  <c r="BX84" i="25" s="1"/>
  <c r="BW32" i="25"/>
  <c r="BW84" i="25" s="1"/>
  <c r="BV32" i="25"/>
  <c r="BV84" i="25" s="1"/>
  <c r="BU32" i="25"/>
  <c r="BU84" i="25" s="1"/>
  <c r="BT32" i="25"/>
  <c r="BT84" i="25" s="1"/>
  <c r="BS32" i="25"/>
  <c r="BS84" i="25" s="1"/>
  <c r="BR32" i="25"/>
  <c r="BR84" i="25" s="1"/>
  <c r="BQ32" i="25"/>
  <c r="BQ84" i="25" s="1"/>
  <c r="BP32" i="25"/>
  <c r="BP84" i="25" s="1"/>
  <c r="BO32" i="25"/>
  <c r="BO84" i="25" s="1"/>
  <c r="BN32" i="25"/>
  <c r="BN84" i="25" s="1"/>
  <c r="BM32" i="25"/>
  <c r="BM84" i="25" s="1"/>
  <c r="BL32" i="25"/>
  <c r="BL84" i="25" s="1"/>
  <c r="BG32" i="25"/>
  <c r="BG84" i="25" s="1"/>
  <c r="BF32" i="25"/>
  <c r="BF84" i="25" s="1"/>
  <c r="BE32" i="25"/>
  <c r="BE84" i="25" s="1"/>
  <c r="BD32" i="25"/>
  <c r="BD84" i="25" s="1"/>
  <c r="J32" i="25"/>
  <c r="DA31" i="25"/>
  <c r="DA83" i="25" s="1"/>
  <c r="CZ31" i="25"/>
  <c r="CZ83" i="25" s="1"/>
  <c r="CY31" i="25"/>
  <c r="CY83" i="25" s="1"/>
  <c r="CX31" i="25"/>
  <c r="CX83" i="25" s="1"/>
  <c r="CW31" i="25"/>
  <c r="CW83" i="25" s="1"/>
  <c r="CV31" i="25"/>
  <c r="CV83" i="25" s="1"/>
  <c r="CU31" i="25"/>
  <c r="CU83" i="25" s="1"/>
  <c r="CT31" i="25"/>
  <c r="CT83" i="25" s="1"/>
  <c r="CS31" i="25"/>
  <c r="CS83" i="25" s="1"/>
  <c r="CR31" i="25"/>
  <c r="CR83" i="25" s="1"/>
  <c r="CQ31" i="25"/>
  <c r="CQ83" i="25" s="1"/>
  <c r="CP31" i="25"/>
  <c r="CP83" i="25" s="1"/>
  <c r="CO31" i="25"/>
  <c r="CO83" i="25" s="1"/>
  <c r="CN31" i="25"/>
  <c r="CN83" i="25" s="1"/>
  <c r="CM31" i="25"/>
  <c r="CM83" i="25" s="1"/>
  <c r="CL31" i="25"/>
  <c r="CL83" i="25" s="1"/>
  <c r="CK31" i="25"/>
  <c r="CK83" i="25" s="1"/>
  <c r="CJ31" i="25"/>
  <c r="CJ83" i="25" s="1"/>
  <c r="CI31" i="25"/>
  <c r="CI83" i="25" s="1"/>
  <c r="CH31" i="25"/>
  <c r="CH83" i="25" s="1"/>
  <c r="CG31" i="25"/>
  <c r="CG83" i="25" s="1"/>
  <c r="CF31" i="25"/>
  <c r="CF83" i="25" s="1"/>
  <c r="CE31" i="25"/>
  <c r="CE83" i="25" s="1"/>
  <c r="CD31" i="25"/>
  <c r="CD83" i="25" s="1"/>
  <c r="CC31" i="25"/>
  <c r="CC83" i="25" s="1"/>
  <c r="CB31" i="25"/>
  <c r="CB83" i="25" s="1"/>
  <c r="CA31" i="25"/>
  <c r="CA83" i="25" s="1"/>
  <c r="BZ31" i="25"/>
  <c r="BZ83" i="25" s="1"/>
  <c r="BY31" i="25"/>
  <c r="BY83" i="25" s="1"/>
  <c r="BX31" i="25"/>
  <c r="BX83" i="25" s="1"/>
  <c r="BW31" i="25"/>
  <c r="BW83" i="25" s="1"/>
  <c r="BV31" i="25"/>
  <c r="BV83" i="25" s="1"/>
  <c r="BU31" i="25"/>
  <c r="BU83" i="25" s="1"/>
  <c r="BT31" i="25"/>
  <c r="BT83" i="25" s="1"/>
  <c r="BS31" i="25"/>
  <c r="BS83" i="25" s="1"/>
  <c r="BR31" i="25"/>
  <c r="BR83" i="25" s="1"/>
  <c r="BQ31" i="25"/>
  <c r="BQ83" i="25" s="1"/>
  <c r="BP31" i="25"/>
  <c r="BP83" i="25" s="1"/>
  <c r="BO31" i="25"/>
  <c r="BO83" i="25" s="1"/>
  <c r="BN31" i="25"/>
  <c r="BN83" i="25" s="1"/>
  <c r="BM31" i="25"/>
  <c r="BM83" i="25" s="1"/>
  <c r="BK31" i="25"/>
  <c r="BK83" i="25" s="1"/>
  <c r="BI31" i="25"/>
  <c r="BI83" i="25" s="1"/>
  <c r="BH31" i="25"/>
  <c r="BH83" i="25" s="1"/>
  <c r="BG31" i="25"/>
  <c r="BG83" i="25" s="1"/>
  <c r="BF31" i="25"/>
  <c r="BF83" i="25" s="1"/>
  <c r="BE31" i="25"/>
  <c r="BE83" i="25" s="1"/>
  <c r="BD31" i="25"/>
  <c r="BD83" i="25" s="1"/>
  <c r="J31" i="25"/>
  <c r="DA30" i="25"/>
  <c r="DA82" i="25" s="1"/>
  <c r="CZ30" i="25"/>
  <c r="CZ82" i="25" s="1"/>
  <c r="CY30" i="25"/>
  <c r="CY82" i="25" s="1"/>
  <c r="CX30" i="25"/>
  <c r="CX82" i="25" s="1"/>
  <c r="CW30" i="25"/>
  <c r="CW82" i="25" s="1"/>
  <c r="CV30" i="25"/>
  <c r="CV82" i="25" s="1"/>
  <c r="CU30" i="25"/>
  <c r="CU82" i="25" s="1"/>
  <c r="CT30" i="25"/>
  <c r="CT82" i="25" s="1"/>
  <c r="CS30" i="25"/>
  <c r="CS82" i="25" s="1"/>
  <c r="CR30" i="25"/>
  <c r="CR82" i="25" s="1"/>
  <c r="CQ30" i="25"/>
  <c r="CQ82" i="25" s="1"/>
  <c r="CP30" i="25"/>
  <c r="CP82" i="25" s="1"/>
  <c r="CO30" i="25"/>
  <c r="CO82" i="25" s="1"/>
  <c r="CN30" i="25"/>
  <c r="CN82" i="25" s="1"/>
  <c r="CM30" i="25"/>
  <c r="CM82" i="25" s="1"/>
  <c r="CL30" i="25"/>
  <c r="CL82" i="25" s="1"/>
  <c r="CK30" i="25"/>
  <c r="CK82" i="25" s="1"/>
  <c r="CJ30" i="25"/>
  <c r="CJ82" i="25" s="1"/>
  <c r="CI30" i="25"/>
  <c r="CI82" i="25" s="1"/>
  <c r="CH30" i="25"/>
  <c r="CH82" i="25" s="1"/>
  <c r="CG30" i="25"/>
  <c r="CG82" i="25" s="1"/>
  <c r="CF30" i="25"/>
  <c r="CF82" i="25" s="1"/>
  <c r="CE30" i="25"/>
  <c r="CE82" i="25" s="1"/>
  <c r="CD30" i="25"/>
  <c r="CD82" i="25" s="1"/>
  <c r="CC30" i="25"/>
  <c r="CC82" i="25" s="1"/>
  <c r="CB30" i="25"/>
  <c r="CB82" i="25" s="1"/>
  <c r="CA30" i="25"/>
  <c r="CA82" i="25" s="1"/>
  <c r="BZ30" i="25"/>
  <c r="BZ82" i="25" s="1"/>
  <c r="BY30" i="25"/>
  <c r="BY82" i="25" s="1"/>
  <c r="BX30" i="25"/>
  <c r="BX82" i="25" s="1"/>
  <c r="BW30" i="25"/>
  <c r="BW82" i="25" s="1"/>
  <c r="BV30" i="25"/>
  <c r="BV82" i="25" s="1"/>
  <c r="BU30" i="25"/>
  <c r="BU82" i="25" s="1"/>
  <c r="BT30" i="25"/>
  <c r="BT82" i="25" s="1"/>
  <c r="BS30" i="25"/>
  <c r="BS82" i="25" s="1"/>
  <c r="BR30" i="25"/>
  <c r="BR82" i="25" s="1"/>
  <c r="BQ30" i="25"/>
  <c r="BQ82" i="25" s="1"/>
  <c r="BP30" i="25"/>
  <c r="BP82" i="25" s="1"/>
  <c r="BO30" i="25"/>
  <c r="BO82" i="25" s="1"/>
  <c r="BN30" i="25"/>
  <c r="BN82" i="25" s="1"/>
  <c r="BM30" i="25"/>
  <c r="BM82" i="25" s="1"/>
  <c r="BL30" i="25"/>
  <c r="BL82" i="25" s="1"/>
  <c r="BK30" i="25"/>
  <c r="BK82" i="25" s="1"/>
  <c r="BI30" i="25"/>
  <c r="BI82" i="25" s="1"/>
  <c r="BH30" i="25"/>
  <c r="BH82" i="25" s="1"/>
  <c r="BG30" i="25"/>
  <c r="BG82" i="25" s="1"/>
  <c r="BF30" i="25"/>
  <c r="BF82" i="25" s="1"/>
  <c r="BE30" i="25"/>
  <c r="BE82" i="25" s="1"/>
  <c r="BD30" i="25"/>
  <c r="BD82" i="25" s="1"/>
  <c r="AQ30" i="25"/>
  <c r="AQ82" i="25" s="1"/>
  <c r="AP30" i="25"/>
  <c r="AP82" i="25" s="1"/>
  <c r="AO30" i="25"/>
  <c r="AO82" i="25" s="1"/>
  <c r="AN30" i="25"/>
  <c r="AN82" i="25" s="1"/>
  <c r="AM30" i="25"/>
  <c r="AM82" i="25" s="1"/>
  <c r="AL30" i="25"/>
  <c r="AL82" i="25" s="1"/>
  <c r="AK30" i="25"/>
  <c r="AK82" i="25" s="1"/>
  <c r="AJ30" i="25"/>
  <c r="AJ82" i="25" s="1"/>
  <c r="AI30" i="25"/>
  <c r="AI82" i="25" s="1"/>
  <c r="AH30" i="25"/>
  <c r="AH82" i="25" s="1"/>
  <c r="AG30" i="25"/>
  <c r="AG82" i="25" s="1"/>
  <c r="AF30" i="25"/>
  <c r="AF82" i="25" s="1"/>
  <c r="AE30" i="25"/>
  <c r="AD30" i="25"/>
  <c r="AC30" i="25"/>
  <c r="AB30" i="25"/>
  <c r="AA30" i="25"/>
  <c r="Z30" i="25"/>
  <c r="Y30" i="25"/>
  <c r="X30" i="25"/>
  <c r="W30" i="25"/>
  <c r="V30" i="25"/>
  <c r="U30" i="25"/>
  <c r="T30" i="25"/>
  <c r="S30" i="25"/>
  <c r="R30" i="25"/>
  <c r="Q30" i="25"/>
  <c r="P30" i="25"/>
  <c r="O30" i="25"/>
  <c r="N30" i="25"/>
  <c r="M30" i="25"/>
  <c r="L30" i="25"/>
  <c r="K30" i="25"/>
  <c r="J30" i="25" s="1"/>
  <c r="DA29" i="25"/>
  <c r="DA81" i="25" s="1"/>
  <c r="CZ29" i="25"/>
  <c r="CZ81" i="25" s="1"/>
  <c r="CY29" i="25"/>
  <c r="CY81" i="25" s="1"/>
  <c r="CX29" i="25"/>
  <c r="CX81" i="25" s="1"/>
  <c r="CW29" i="25"/>
  <c r="CW81" i="25" s="1"/>
  <c r="CV29" i="25"/>
  <c r="CV81" i="25" s="1"/>
  <c r="CU29" i="25"/>
  <c r="CU81" i="25" s="1"/>
  <c r="CT29" i="25"/>
  <c r="CT81" i="25" s="1"/>
  <c r="CS29" i="25"/>
  <c r="CS81" i="25" s="1"/>
  <c r="CR29" i="25"/>
  <c r="CR81" i="25" s="1"/>
  <c r="CQ29" i="25"/>
  <c r="CQ81" i="25" s="1"/>
  <c r="CP29" i="25"/>
  <c r="CP81" i="25" s="1"/>
  <c r="CO29" i="25"/>
  <c r="CO81" i="25" s="1"/>
  <c r="CN29" i="25"/>
  <c r="CN81" i="25" s="1"/>
  <c r="CM29" i="25"/>
  <c r="CM81" i="25" s="1"/>
  <c r="CL29" i="25"/>
  <c r="CL81" i="25" s="1"/>
  <c r="CK29" i="25"/>
  <c r="CK81" i="25" s="1"/>
  <c r="CJ29" i="25"/>
  <c r="CJ81" i="25" s="1"/>
  <c r="CI29" i="25"/>
  <c r="CI81" i="25" s="1"/>
  <c r="CH29" i="25"/>
  <c r="CH81" i="25" s="1"/>
  <c r="CG29" i="25"/>
  <c r="CG81" i="25" s="1"/>
  <c r="CF29" i="25"/>
  <c r="CF81" i="25" s="1"/>
  <c r="CE29" i="25"/>
  <c r="CE81" i="25" s="1"/>
  <c r="CD29" i="25"/>
  <c r="CD81" i="25" s="1"/>
  <c r="CC29" i="25"/>
  <c r="CC81" i="25" s="1"/>
  <c r="CB29" i="25"/>
  <c r="CB81" i="25" s="1"/>
  <c r="CA29" i="25"/>
  <c r="CA81" i="25" s="1"/>
  <c r="BZ29" i="25"/>
  <c r="BZ81" i="25" s="1"/>
  <c r="BY29" i="25"/>
  <c r="BY81" i="25" s="1"/>
  <c r="BX29" i="25"/>
  <c r="BX81" i="25" s="1"/>
  <c r="BW29" i="25"/>
  <c r="BW81" i="25" s="1"/>
  <c r="BV29" i="25"/>
  <c r="BV81" i="25" s="1"/>
  <c r="BU29" i="25"/>
  <c r="BU81" i="25" s="1"/>
  <c r="BT29" i="25"/>
  <c r="BT81" i="25" s="1"/>
  <c r="BS29" i="25"/>
  <c r="BS81" i="25" s="1"/>
  <c r="BR29" i="25"/>
  <c r="BR81" i="25" s="1"/>
  <c r="BQ29" i="25"/>
  <c r="BQ81" i="25" s="1"/>
  <c r="BP29" i="25"/>
  <c r="BP81" i="25" s="1"/>
  <c r="BH29" i="25"/>
  <c r="BH81" i="25" s="1"/>
  <c r="BG29" i="25"/>
  <c r="BG81" i="25" s="1"/>
  <c r="BF29" i="25"/>
  <c r="BF81" i="25" s="1"/>
  <c r="BE29" i="25"/>
  <c r="BE81" i="25" s="1"/>
  <c r="BD29" i="25"/>
  <c r="J29" i="25" s="1"/>
  <c r="DA28" i="25"/>
  <c r="DA80" i="25" s="1"/>
  <c r="CZ28" i="25"/>
  <c r="CZ80" i="25" s="1"/>
  <c r="CY28" i="25"/>
  <c r="CY80" i="25" s="1"/>
  <c r="CX28" i="25"/>
  <c r="CX80" i="25" s="1"/>
  <c r="CW28" i="25"/>
  <c r="CW80" i="25" s="1"/>
  <c r="CV28" i="25"/>
  <c r="CV80" i="25" s="1"/>
  <c r="CU28" i="25"/>
  <c r="CU80" i="25" s="1"/>
  <c r="CT28" i="25"/>
  <c r="CT80" i="25" s="1"/>
  <c r="CS28" i="25"/>
  <c r="CS80" i="25" s="1"/>
  <c r="CR28" i="25"/>
  <c r="CR80" i="25" s="1"/>
  <c r="CQ28" i="25"/>
  <c r="CQ80" i="25" s="1"/>
  <c r="CP28" i="25"/>
  <c r="CP80" i="25" s="1"/>
  <c r="CO28" i="25"/>
  <c r="CO80" i="25" s="1"/>
  <c r="CN28" i="25"/>
  <c r="CN80" i="25" s="1"/>
  <c r="CM28" i="25"/>
  <c r="CM80" i="25" s="1"/>
  <c r="CL28" i="25"/>
  <c r="CL80" i="25" s="1"/>
  <c r="CK28" i="25"/>
  <c r="CK80" i="25" s="1"/>
  <c r="CJ28" i="25"/>
  <c r="CJ80" i="25" s="1"/>
  <c r="CI28" i="25"/>
  <c r="CI80" i="25" s="1"/>
  <c r="CH28" i="25"/>
  <c r="CH80" i="25" s="1"/>
  <c r="CG28" i="25"/>
  <c r="CG80" i="25" s="1"/>
  <c r="CF28" i="25"/>
  <c r="CF80" i="25" s="1"/>
  <c r="CE28" i="25"/>
  <c r="CE80" i="25" s="1"/>
  <c r="CD28" i="25"/>
  <c r="CD80" i="25" s="1"/>
  <c r="CC28" i="25"/>
  <c r="CC80" i="25" s="1"/>
  <c r="CB28" i="25"/>
  <c r="CB80" i="25" s="1"/>
  <c r="CA28" i="25"/>
  <c r="CA80" i="25" s="1"/>
  <c r="BZ28" i="25"/>
  <c r="BZ80" i="25" s="1"/>
  <c r="BY28" i="25"/>
  <c r="BY80" i="25" s="1"/>
  <c r="BX28" i="25"/>
  <c r="BX80" i="25" s="1"/>
  <c r="BW28" i="25"/>
  <c r="BW80" i="25" s="1"/>
  <c r="BV28" i="25"/>
  <c r="BV80" i="25" s="1"/>
  <c r="BU28" i="25"/>
  <c r="BU80" i="25" s="1"/>
  <c r="BT28" i="25"/>
  <c r="BT80" i="25" s="1"/>
  <c r="BS28" i="25"/>
  <c r="BS80" i="25" s="1"/>
  <c r="BR28" i="25"/>
  <c r="BR80" i="25" s="1"/>
  <c r="BQ28" i="25"/>
  <c r="BQ80" i="25" s="1"/>
  <c r="BP28" i="25"/>
  <c r="BP80" i="25" s="1"/>
  <c r="BO28" i="25"/>
  <c r="BO80" i="25" s="1"/>
  <c r="BN28" i="25"/>
  <c r="BN80" i="25" s="1"/>
  <c r="BM28" i="25"/>
  <c r="BM80" i="25" s="1"/>
  <c r="BL28" i="25"/>
  <c r="BL80" i="25" s="1"/>
  <c r="BK28" i="25"/>
  <c r="BK80" i="25" s="1"/>
  <c r="BJ28" i="25"/>
  <c r="BJ80" i="25" s="1"/>
  <c r="BI28" i="25"/>
  <c r="BI80" i="25" s="1"/>
  <c r="BH28" i="25"/>
  <c r="BH80" i="25" s="1"/>
  <c r="BG28" i="25"/>
  <c r="BG80" i="25" s="1"/>
  <c r="BF28" i="25"/>
  <c r="BF80" i="25" s="1"/>
  <c r="BE28" i="25"/>
  <c r="BE80" i="25" s="1"/>
  <c r="BD28" i="25"/>
  <c r="BD80" i="25" s="1"/>
  <c r="AQ28" i="25"/>
  <c r="AQ80" i="25" s="1"/>
  <c r="AP28" i="25"/>
  <c r="AP80" i="25" s="1"/>
  <c r="AO28" i="25"/>
  <c r="AO80" i="25" s="1"/>
  <c r="AN28" i="25"/>
  <c r="AN80" i="25" s="1"/>
  <c r="AM28" i="25"/>
  <c r="AM80" i="25" s="1"/>
  <c r="AL28" i="25"/>
  <c r="AL80" i="25" s="1"/>
  <c r="AK28" i="25"/>
  <c r="AK80" i="25" s="1"/>
  <c r="AJ28" i="25"/>
  <c r="AJ80" i="25" s="1"/>
  <c r="AI28" i="25"/>
  <c r="AI80" i="25" s="1"/>
  <c r="AH28" i="25"/>
  <c r="AH80" i="25" s="1"/>
  <c r="AG28" i="25"/>
  <c r="AG80" i="25" s="1"/>
  <c r="AF28" i="25"/>
  <c r="AF80" i="25" s="1"/>
  <c r="AE28" i="25"/>
  <c r="AD28" i="25"/>
  <c r="AC28" i="25"/>
  <c r="AB28" i="25"/>
  <c r="AA28" i="25"/>
  <c r="Z28" i="25"/>
  <c r="Y28" i="25"/>
  <c r="X28" i="25"/>
  <c r="W28" i="25"/>
  <c r="V28" i="25"/>
  <c r="U28" i="25"/>
  <c r="T28" i="25"/>
  <c r="S28" i="25"/>
  <c r="R28" i="25"/>
  <c r="Q28" i="25"/>
  <c r="P28" i="25"/>
  <c r="O28" i="25"/>
  <c r="N28" i="25"/>
  <c r="M28" i="25"/>
  <c r="L28" i="25"/>
  <c r="K28" i="25"/>
  <c r="J28" i="25"/>
  <c r="DA27" i="25"/>
  <c r="DA79" i="25" s="1"/>
  <c r="CZ27" i="25"/>
  <c r="CZ79" i="25" s="1"/>
  <c r="CY27" i="25"/>
  <c r="CY79" i="25" s="1"/>
  <c r="CX27" i="25"/>
  <c r="CX79" i="25" s="1"/>
  <c r="CW27" i="25"/>
  <c r="CW79" i="25" s="1"/>
  <c r="CV27" i="25"/>
  <c r="CV79" i="25" s="1"/>
  <c r="CU27" i="25"/>
  <c r="CU79" i="25" s="1"/>
  <c r="CT27" i="25"/>
  <c r="CT79" i="25" s="1"/>
  <c r="CS27" i="25"/>
  <c r="CS79" i="25" s="1"/>
  <c r="CR27" i="25"/>
  <c r="CR79" i="25" s="1"/>
  <c r="CQ27" i="25"/>
  <c r="CQ79" i="25" s="1"/>
  <c r="CP27" i="25"/>
  <c r="CP79" i="25" s="1"/>
  <c r="CO27" i="25"/>
  <c r="CO79" i="25" s="1"/>
  <c r="CN27" i="25"/>
  <c r="CN79" i="25" s="1"/>
  <c r="CM27" i="25"/>
  <c r="CM79" i="25" s="1"/>
  <c r="CL27" i="25"/>
  <c r="CL79" i="25" s="1"/>
  <c r="CK27" i="25"/>
  <c r="CK79" i="25" s="1"/>
  <c r="CJ27" i="25"/>
  <c r="CJ79" i="25" s="1"/>
  <c r="CI27" i="25"/>
  <c r="CI79" i="25" s="1"/>
  <c r="CH27" i="25"/>
  <c r="CH79" i="25" s="1"/>
  <c r="CG27" i="25"/>
  <c r="CG79" i="25" s="1"/>
  <c r="CF27" i="25"/>
  <c r="CF79" i="25" s="1"/>
  <c r="CE27" i="25"/>
  <c r="CE79" i="25" s="1"/>
  <c r="CD27" i="25"/>
  <c r="CD79" i="25" s="1"/>
  <c r="CC27" i="25"/>
  <c r="CC79" i="25" s="1"/>
  <c r="CB27" i="25"/>
  <c r="CB79" i="25" s="1"/>
  <c r="CA27" i="25"/>
  <c r="CA79" i="25" s="1"/>
  <c r="BZ27" i="25"/>
  <c r="BZ38" i="25" s="1"/>
  <c r="BZ90" i="25" s="1"/>
  <c r="BY27" i="25"/>
  <c r="BY79" i="25" s="1"/>
  <c r="BX27" i="25"/>
  <c r="BX38" i="25" s="1"/>
  <c r="BX90" i="25" s="1"/>
  <c r="BW27" i="25"/>
  <c r="BW79" i="25" s="1"/>
  <c r="BV27" i="25"/>
  <c r="BV38" i="25" s="1"/>
  <c r="BV90" i="25" s="1"/>
  <c r="BU27" i="25"/>
  <c r="BU79" i="25" s="1"/>
  <c r="BT27" i="25"/>
  <c r="BT38" i="25" s="1"/>
  <c r="BT90" i="25" s="1"/>
  <c r="BS27" i="25"/>
  <c r="BS79" i="25" s="1"/>
  <c r="BR27" i="25"/>
  <c r="BR38" i="25" s="1"/>
  <c r="BR90" i="25" s="1"/>
  <c r="BQ27" i="25"/>
  <c r="BQ79" i="25" s="1"/>
  <c r="BP27" i="25"/>
  <c r="BP38" i="25" s="1"/>
  <c r="BP90" i="25" s="1"/>
  <c r="BO27" i="25"/>
  <c r="BO79" i="25" s="1"/>
  <c r="BM27" i="25"/>
  <c r="BM79" i="25" s="1"/>
  <c r="BK27" i="25"/>
  <c r="BK79" i="25" s="1"/>
  <c r="BI27" i="25"/>
  <c r="BI79" i="25" s="1"/>
  <c r="BH27" i="25"/>
  <c r="BG27" i="25"/>
  <c r="BG79" i="25" s="1"/>
  <c r="BF27" i="25"/>
  <c r="BF38" i="25" s="1"/>
  <c r="BF90" i="25" s="1"/>
  <c r="BE27" i="25"/>
  <c r="BE79" i="25" s="1"/>
  <c r="BD27" i="25"/>
  <c r="BD38" i="25" s="1"/>
  <c r="BD90" i="25" s="1"/>
  <c r="J27" i="25"/>
  <c r="DA26" i="25"/>
  <c r="DA78" i="25" s="1"/>
  <c r="CZ26" i="25"/>
  <c r="CZ78" i="25" s="1"/>
  <c r="CY26" i="25"/>
  <c r="CY78" i="25" s="1"/>
  <c r="CX26" i="25"/>
  <c r="CX78" i="25" s="1"/>
  <c r="CW26" i="25"/>
  <c r="CW38" i="25" s="1"/>
  <c r="CW90" i="25" s="1"/>
  <c r="CV26" i="25"/>
  <c r="CV78" i="25" s="1"/>
  <c r="CU26" i="25"/>
  <c r="CU78" i="25" s="1"/>
  <c r="CT26" i="25"/>
  <c r="CT78" i="25" s="1"/>
  <c r="CS26" i="25"/>
  <c r="CS38" i="25" s="1"/>
  <c r="CS90" i="25" s="1"/>
  <c r="CR26" i="25"/>
  <c r="CR78" i="25" s="1"/>
  <c r="CQ26" i="25"/>
  <c r="CQ78" i="25" s="1"/>
  <c r="CP26" i="25"/>
  <c r="CP78" i="25" s="1"/>
  <c r="CO26" i="25"/>
  <c r="CO38" i="25" s="1"/>
  <c r="CO90" i="25" s="1"/>
  <c r="CN26" i="25"/>
  <c r="CN78" i="25" s="1"/>
  <c r="CM26" i="25"/>
  <c r="CM78" i="25" s="1"/>
  <c r="CL26" i="25"/>
  <c r="CL78" i="25" s="1"/>
  <c r="CK26" i="25"/>
  <c r="CK38" i="25" s="1"/>
  <c r="CK90" i="25" s="1"/>
  <c r="CJ26" i="25"/>
  <c r="CJ78" i="25" s="1"/>
  <c r="CI26" i="25"/>
  <c r="CI78" i="25" s="1"/>
  <c r="CH26" i="25"/>
  <c r="CH78" i="25" s="1"/>
  <c r="CG26" i="25"/>
  <c r="CG38" i="25" s="1"/>
  <c r="CG90" i="25" s="1"/>
  <c r="CF26" i="25"/>
  <c r="CF78" i="25" s="1"/>
  <c r="CE26" i="25"/>
  <c r="CE78" i="25" s="1"/>
  <c r="CD26" i="25"/>
  <c r="CD78" i="25" s="1"/>
  <c r="CC26" i="25"/>
  <c r="CC38" i="25" s="1"/>
  <c r="CC90" i="25" s="1"/>
  <c r="CB26" i="25"/>
  <c r="CB78" i="25" s="1"/>
  <c r="AQ26" i="25"/>
  <c r="AQ38" i="25" s="1"/>
  <c r="AQ90" i="25" s="1"/>
  <c r="AP26" i="25"/>
  <c r="AP78" i="25" s="1"/>
  <c r="AO26" i="25"/>
  <c r="AO78" i="25" s="1"/>
  <c r="AN26" i="25"/>
  <c r="AN78" i="25" s="1"/>
  <c r="AM26" i="25"/>
  <c r="AM38" i="25" s="1"/>
  <c r="AM90" i="25" s="1"/>
  <c r="AL26" i="25"/>
  <c r="AL78" i="25" s="1"/>
  <c r="AK26" i="25"/>
  <c r="AK78" i="25" s="1"/>
  <c r="AJ26" i="25"/>
  <c r="AJ78" i="25" s="1"/>
  <c r="AI26" i="25"/>
  <c r="AI38" i="25" s="1"/>
  <c r="AI90" i="25" s="1"/>
  <c r="AH26" i="25"/>
  <c r="AH78" i="25" s="1"/>
  <c r="AG26" i="25"/>
  <c r="AG38" i="25" s="1"/>
  <c r="AG90" i="25" s="1"/>
  <c r="AF26" i="25"/>
  <c r="AF78" i="25" s="1"/>
  <c r="AE26" i="25"/>
  <c r="AD26" i="25"/>
  <c r="AC26" i="25"/>
  <c r="AC38" i="25" s="1"/>
  <c r="AB26" i="25"/>
  <c r="AA26" i="25"/>
  <c r="Z26" i="25"/>
  <c r="Y26" i="25"/>
  <c r="Y38" i="25" s="1"/>
  <c r="X26" i="25"/>
  <c r="W26" i="25"/>
  <c r="V26" i="25"/>
  <c r="U26" i="25"/>
  <c r="U38" i="25" s="1"/>
  <c r="T26" i="25"/>
  <c r="S26" i="25"/>
  <c r="R26" i="25"/>
  <c r="Q26" i="25"/>
  <c r="Q38" i="25" s="1"/>
  <c r="P26" i="25"/>
  <c r="O26" i="25"/>
  <c r="N26" i="25"/>
  <c r="M26" i="25"/>
  <c r="M38" i="25" s="1"/>
  <c r="L26" i="25"/>
  <c r="K26" i="25"/>
  <c r="J26" i="25" s="1"/>
  <c r="DA25" i="25"/>
  <c r="DA77" i="25" s="1"/>
  <c r="CZ25" i="25"/>
  <c r="CZ77" i="25" s="1"/>
  <c r="CY25" i="25"/>
  <c r="CY77" i="25" s="1"/>
  <c r="CX25" i="25"/>
  <c r="CX77" i="25" s="1"/>
  <c r="CW25" i="25"/>
  <c r="CW77" i="25" s="1"/>
  <c r="CV25" i="25"/>
  <c r="CV77" i="25" s="1"/>
  <c r="CU25" i="25"/>
  <c r="CU77" i="25" s="1"/>
  <c r="CT25" i="25"/>
  <c r="CT77" i="25" s="1"/>
  <c r="CS25" i="25"/>
  <c r="CS77" i="25" s="1"/>
  <c r="CR25" i="25"/>
  <c r="CR77" i="25" s="1"/>
  <c r="CQ25" i="25"/>
  <c r="CQ77" i="25" s="1"/>
  <c r="CP25" i="25"/>
  <c r="CP77" i="25" s="1"/>
  <c r="CO25" i="25"/>
  <c r="CO77" i="25" s="1"/>
  <c r="CN25" i="25"/>
  <c r="CM25" i="25"/>
  <c r="CM77" i="25" s="1"/>
  <c r="CL25" i="25"/>
  <c r="CL77" i="25" s="1"/>
  <c r="CK25" i="25"/>
  <c r="CK77" i="25" s="1"/>
  <c r="CJ25" i="25"/>
  <c r="CI25" i="25"/>
  <c r="CI77" i="25" s="1"/>
  <c r="CH25" i="25"/>
  <c r="CH77" i="25" s="1"/>
  <c r="CG25" i="25"/>
  <c r="CG77" i="25" s="1"/>
  <c r="CF25" i="25"/>
  <c r="CE25" i="25"/>
  <c r="CE77" i="25" s="1"/>
  <c r="CD25" i="25"/>
  <c r="CD77" i="25" s="1"/>
  <c r="CC25" i="25"/>
  <c r="CC77" i="25" s="1"/>
  <c r="CB25" i="25"/>
  <c r="CA25" i="25"/>
  <c r="CA77" i="25" s="1"/>
  <c r="BT50" i="27" s="1"/>
  <c r="BT12" i="27" s="1"/>
  <c r="BZ25" i="25"/>
  <c r="BZ77" i="25" s="1"/>
  <c r="BS50" i="27" s="1"/>
  <c r="BS12" i="27" s="1"/>
  <c r="BY25" i="25"/>
  <c r="BY77" i="25" s="1"/>
  <c r="BR50" i="27" s="1"/>
  <c r="BR12" i="27" s="1"/>
  <c r="BX25" i="25"/>
  <c r="BX39" i="25" s="1"/>
  <c r="BX91" i="25" s="1"/>
  <c r="BW25" i="25"/>
  <c r="BW77" i="25" s="1"/>
  <c r="BP50" i="27" s="1"/>
  <c r="BP12" i="27" s="1"/>
  <c r="BV25" i="25"/>
  <c r="BV77" i="25" s="1"/>
  <c r="BO50" i="27" s="1"/>
  <c r="BO12" i="27" s="1"/>
  <c r="BU25" i="25"/>
  <c r="BU77" i="25" s="1"/>
  <c r="BN50" i="27" s="1"/>
  <c r="BN12" i="27" s="1"/>
  <c r="BT25" i="25"/>
  <c r="BT39" i="25" s="1"/>
  <c r="BT91" i="25" s="1"/>
  <c r="BS25" i="25"/>
  <c r="BS77" i="25" s="1"/>
  <c r="BL50" i="27" s="1"/>
  <c r="BL12" i="27" s="1"/>
  <c r="BR25" i="25"/>
  <c r="BR77" i="25" s="1"/>
  <c r="BK50" i="27" s="1"/>
  <c r="BK12" i="27" s="1"/>
  <c r="BQ25" i="25"/>
  <c r="BQ77" i="25" s="1"/>
  <c r="BJ50" i="27" s="1"/>
  <c r="BJ12" i="27" s="1"/>
  <c r="BP25" i="25"/>
  <c r="BP39" i="25" s="1"/>
  <c r="BP91" i="25" s="1"/>
  <c r="BH25" i="25"/>
  <c r="BH77" i="25" s="1"/>
  <c r="BG25" i="25"/>
  <c r="BG77" i="25" s="1"/>
  <c r="AZ50" i="27" s="1"/>
  <c r="AZ12" i="27" s="1"/>
  <c r="BF25" i="25"/>
  <c r="BE25" i="25"/>
  <c r="BE77" i="25" s="1"/>
  <c r="AX50" i="27" s="1"/>
  <c r="AX12" i="27" s="1"/>
  <c r="BD25" i="25"/>
  <c r="BD77" i="25" s="1"/>
  <c r="AW50" i="27" s="1"/>
  <c r="BC25" i="25"/>
  <c r="BC77" i="25" s="1"/>
  <c r="AQ25" i="25"/>
  <c r="AQ77" i="25" s="1"/>
  <c r="AP25" i="25"/>
  <c r="AP77" i="25" s="1"/>
  <c r="AO25" i="25"/>
  <c r="AO77" i="25" s="1"/>
  <c r="AN25" i="25"/>
  <c r="AN77" i="25" s="1"/>
  <c r="AM25" i="25"/>
  <c r="AM77" i="25" s="1"/>
  <c r="AL25" i="25"/>
  <c r="AL77" i="25" s="1"/>
  <c r="AK25" i="25"/>
  <c r="AK77" i="25" s="1"/>
  <c r="AJ25" i="25"/>
  <c r="AJ77" i="25" s="1"/>
  <c r="AI25" i="25"/>
  <c r="AI77" i="25" s="1"/>
  <c r="AH25" i="25"/>
  <c r="AH77" i="25" s="1"/>
  <c r="AG25" i="25"/>
  <c r="AG77" i="25" s="1"/>
  <c r="AF25" i="25"/>
  <c r="AF77" i="25" s="1"/>
  <c r="AE25" i="25"/>
  <c r="AD25" i="25"/>
  <c r="AC25" i="25"/>
  <c r="AB25" i="25"/>
  <c r="AA25" i="25"/>
  <c r="Z25" i="25"/>
  <c r="Y25" i="25"/>
  <c r="X25" i="25"/>
  <c r="W25" i="25"/>
  <c r="V25" i="25"/>
  <c r="U25" i="25"/>
  <c r="T25" i="25"/>
  <c r="S25" i="25"/>
  <c r="R25" i="25"/>
  <c r="Q25" i="25"/>
  <c r="P25" i="25"/>
  <c r="O25" i="25"/>
  <c r="N25" i="25"/>
  <c r="M25" i="25"/>
  <c r="L25" i="25"/>
  <c r="K25" i="25"/>
  <c r="J24" i="25"/>
  <c r="BO23" i="25"/>
  <c r="BO75" i="25" s="1"/>
  <c r="J23" i="25"/>
  <c r="J22" i="25"/>
  <c r="J21" i="25"/>
  <c r="BM20" i="25"/>
  <c r="BM35" i="25" s="1"/>
  <c r="BM87" i="25" s="1"/>
  <c r="BL20" i="25"/>
  <c r="BL72" i="25" s="1"/>
  <c r="BK20" i="25"/>
  <c r="BK35" i="25" s="1"/>
  <c r="BK87" i="25" s="1"/>
  <c r="J20" i="25"/>
  <c r="J19" i="25"/>
  <c r="BO18" i="25"/>
  <c r="BO33" i="25" s="1"/>
  <c r="BO85" i="25" s="1"/>
  <c r="BN18" i="25"/>
  <c r="BN70" i="25" s="1"/>
  <c r="BM18" i="25"/>
  <c r="BM33" i="25" s="1"/>
  <c r="BM85" i="25" s="1"/>
  <c r="BL18" i="25"/>
  <c r="BL70" i="25" s="1"/>
  <c r="BK18" i="25"/>
  <c r="BK33" i="25" s="1"/>
  <c r="BK85" i="25" s="1"/>
  <c r="BJ18" i="25"/>
  <c r="BJ70" i="25" s="1"/>
  <c r="BI18" i="25"/>
  <c r="BI33" i="25" s="1"/>
  <c r="BI85" i="25" s="1"/>
  <c r="J18" i="25"/>
  <c r="BK17" i="25"/>
  <c r="BK69" i="25" s="1"/>
  <c r="BJ17" i="25"/>
  <c r="BJ32" i="25" s="1"/>
  <c r="BJ84" i="25" s="1"/>
  <c r="BI17" i="25"/>
  <c r="BI69" i="25" s="1"/>
  <c r="BH17" i="25"/>
  <c r="BH32" i="25" s="1"/>
  <c r="BH84" i="25" s="1"/>
  <c r="J17" i="25"/>
  <c r="BM16" i="25"/>
  <c r="BM68" i="25" s="1"/>
  <c r="BL16" i="25"/>
  <c r="BL68" i="25" s="1"/>
  <c r="BK16" i="25"/>
  <c r="BK68" i="25" s="1"/>
  <c r="BJ16" i="25"/>
  <c r="BJ68" i="25" s="1"/>
  <c r="BI16" i="25"/>
  <c r="BI68" i="25" s="1"/>
  <c r="J16" i="25"/>
  <c r="BJ15" i="25"/>
  <c r="BJ30" i="25" s="1"/>
  <c r="BJ82" i="25" s="1"/>
  <c r="J15" i="25"/>
  <c r="BO14" i="25"/>
  <c r="BO29" i="25" s="1"/>
  <c r="BO81" i="25" s="1"/>
  <c r="BN14" i="25"/>
  <c r="BN66" i="25" s="1"/>
  <c r="BM14" i="25"/>
  <c r="BM29" i="25" s="1"/>
  <c r="BM81" i="25" s="1"/>
  <c r="BL14" i="25"/>
  <c r="BL66" i="25" s="1"/>
  <c r="BK14" i="25"/>
  <c r="BK29" i="25" s="1"/>
  <c r="BK81" i="25" s="1"/>
  <c r="BJ14" i="25"/>
  <c r="BJ66" i="25" s="1"/>
  <c r="BI14" i="25"/>
  <c r="BI29" i="25" s="1"/>
  <c r="BI81" i="25" s="1"/>
  <c r="J14" i="25"/>
  <c r="J13" i="25"/>
  <c r="BN12" i="25"/>
  <c r="BN64" i="25" s="1"/>
  <c r="BM12" i="25"/>
  <c r="BM25" i="25" s="1"/>
  <c r="BL12" i="25"/>
  <c r="BL64" i="25" s="1"/>
  <c r="BK12" i="25"/>
  <c r="BK25" i="25" s="1"/>
  <c r="BJ12" i="25"/>
  <c r="BJ64" i="25" s="1"/>
  <c r="J12" i="25"/>
  <c r="J11" i="25"/>
  <c r="K10" i="25"/>
  <c r="L10" i="25" s="1"/>
  <c r="AE7" i="25"/>
  <c r="AE60" i="25" s="1"/>
  <c r="AD7" i="25"/>
  <c r="AD60" i="25" s="1"/>
  <c r="AC7" i="25"/>
  <c r="AC60" i="25" s="1"/>
  <c r="AB7" i="25"/>
  <c r="AB60" i="25" s="1"/>
  <c r="AA7" i="25"/>
  <c r="AA60" i="25" s="1"/>
  <c r="Z7" i="25"/>
  <c r="Z60" i="25" s="1"/>
  <c r="Y7" i="25"/>
  <c r="Y60" i="25" s="1"/>
  <c r="X7" i="25"/>
  <c r="X60" i="25" s="1"/>
  <c r="W7" i="25"/>
  <c r="W60" i="25" s="1"/>
  <c r="V7" i="25"/>
  <c r="V60" i="25" s="1"/>
  <c r="U7" i="25"/>
  <c r="U60" i="25" s="1"/>
  <c r="T7" i="25"/>
  <c r="T60" i="25" s="1"/>
  <c r="S7" i="25"/>
  <c r="S60" i="25" s="1"/>
  <c r="R7" i="25"/>
  <c r="R60" i="25" s="1"/>
  <c r="Q7" i="25"/>
  <c r="Q60" i="25" s="1"/>
  <c r="P7" i="25"/>
  <c r="P60" i="25" s="1"/>
  <c r="O7" i="25"/>
  <c r="O60" i="25" s="1"/>
  <c r="N7" i="25"/>
  <c r="N60" i="25" s="1"/>
  <c r="M7" i="25"/>
  <c r="M60" i="25" s="1"/>
  <c r="L7" i="25"/>
  <c r="L60" i="25" s="1"/>
  <c r="K7" i="25"/>
  <c r="K60" i="25" s="1"/>
  <c r="E6" i="25"/>
  <c r="H3" i="25"/>
  <c r="G3" i="25"/>
  <c r="P43" i="26" l="1"/>
  <c r="P62" i="26" s="1"/>
  <c r="P95" i="26" s="1"/>
  <c r="Q10" i="26"/>
  <c r="AR39" i="25"/>
  <c r="AR91" i="25" s="1"/>
  <c r="AV39" i="25"/>
  <c r="AV91" i="25" s="1"/>
  <c r="AZ39" i="25"/>
  <c r="AZ91" i="25" s="1"/>
  <c r="BF39" i="25"/>
  <c r="BF91" i="25" s="1"/>
  <c r="AT39" i="25"/>
  <c r="AT91" i="25" s="1"/>
  <c r="AX39" i="25"/>
  <c r="AX91" i="25" s="1"/>
  <c r="BB39" i="25"/>
  <c r="BB91" i="25" s="1"/>
  <c r="K87" i="25"/>
  <c r="K85" i="25"/>
  <c r="K83" i="25"/>
  <c r="K81" i="25"/>
  <c r="K79" i="25"/>
  <c r="K75" i="25"/>
  <c r="K73" i="25"/>
  <c r="K71" i="25"/>
  <c r="K69" i="25"/>
  <c r="K67" i="25"/>
  <c r="K65" i="25"/>
  <c r="K63" i="25"/>
  <c r="K93" i="25"/>
  <c r="K84" i="25"/>
  <c r="K76" i="25"/>
  <c r="K74" i="25"/>
  <c r="K72" i="25"/>
  <c r="K70" i="25"/>
  <c r="K68" i="25"/>
  <c r="K66" i="25"/>
  <c r="K64" i="25"/>
  <c r="M87" i="25"/>
  <c r="M85" i="25"/>
  <c r="M83" i="25"/>
  <c r="M81" i="25"/>
  <c r="M79" i="25"/>
  <c r="M75" i="25"/>
  <c r="M73" i="25"/>
  <c r="M71" i="25"/>
  <c r="M69" i="25"/>
  <c r="M67" i="25"/>
  <c r="M65" i="25"/>
  <c r="M63" i="25"/>
  <c r="M93" i="25"/>
  <c r="M84" i="25"/>
  <c r="M76" i="25"/>
  <c r="M74" i="25"/>
  <c r="M72" i="25"/>
  <c r="M70" i="25"/>
  <c r="M68" i="25"/>
  <c r="M66" i="25"/>
  <c r="M64" i="25"/>
  <c r="O87" i="25"/>
  <c r="O85" i="25"/>
  <c r="O83" i="25"/>
  <c r="O81" i="25"/>
  <c r="O79" i="25"/>
  <c r="O75" i="25"/>
  <c r="O73" i="25"/>
  <c r="O71" i="25"/>
  <c r="O69" i="25"/>
  <c r="O67" i="25"/>
  <c r="O65" i="25"/>
  <c r="O63" i="25"/>
  <c r="O93" i="25"/>
  <c r="O110" i="25" s="1"/>
  <c r="O84" i="25"/>
  <c r="O76" i="25"/>
  <c r="O74" i="25"/>
  <c r="O72" i="25"/>
  <c r="O70" i="25"/>
  <c r="O68" i="25"/>
  <c r="O66" i="25"/>
  <c r="O64" i="25"/>
  <c r="Q87" i="25"/>
  <c r="Q85" i="25"/>
  <c r="Q83" i="25"/>
  <c r="Q81" i="25"/>
  <c r="Q79" i="25"/>
  <c r="Q75" i="25"/>
  <c r="Q73" i="25"/>
  <c r="Q71" i="25"/>
  <c r="Q69" i="25"/>
  <c r="Q67" i="25"/>
  <c r="Q65" i="25"/>
  <c r="Q63" i="25"/>
  <c r="Q93" i="25"/>
  <c r="Q110" i="25" s="1"/>
  <c r="Q84" i="25"/>
  <c r="Q76" i="25"/>
  <c r="Q74" i="25"/>
  <c r="Q72" i="25"/>
  <c r="Q70" i="25"/>
  <c r="Q68" i="25"/>
  <c r="Q66" i="25"/>
  <c r="Q64" i="25"/>
  <c r="S87" i="25"/>
  <c r="S85" i="25"/>
  <c r="S83" i="25"/>
  <c r="S81" i="25"/>
  <c r="S79" i="25"/>
  <c r="S75" i="25"/>
  <c r="S73" i="25"/>
  <c r="S71" i="25"/>
  <c r="S69" i="25"/>
  <c r="S67" i="25"/>
  <c r="S65" i="25"/>
  <c r="S63" i="25"/>
  <c r="S93" i="25"/>
  <c r="S84" i="25"/>
  <c r="S76" i="25"/>
  <c r="S74" i="25"/>
  <c r="S72" i="25"/>
  <c r="S70" i="25"/>
  <c r="S68" i="25"/>
  <c r="S66" i="25"/>
  <c r="S64" i="25"/>
  <c r="U87" i="25"/>
  <c r="U85" i="25"/>
  <c r="U83" i="25"/>
  <c r="U81" i="25"/>
  <c r="U79" i="25"/>
  <c r="U75" i="25"/>
  <c r="U73" i="25"/>
  <c r="U71" i="25"/>
  <c r="U69" i="25"/>
  <c r="U67" i="25"/>
  <c r="U65" i="25"/>
  <c r="U63" i="25"/>
  <c r="U93" i="25"/>
  <c r="U84" i="25"/>
  <c r="U76" i="25"/>
  <c r="U74" i="25"/>
  <c r="U72" i="25"/>
  <c r="U70" i="25"/>
  <c r="U68" i="25"/>
  <c r="U66" i="25"/>
  <c r="U64" i="25"/>
  <c r="W87" i="25"/>
  <c r="W85" i="25"/>
  <c r="W83" i="25"/>
  <c r="W81" i="25"/>
  <c r="W79" i="25"/>
  <c r="W75" i="25"/>
  <c r="W73" i="25"/>
  <c r="W71" i="25"/>
  <c r="W69" i="25"/>
  <c r="W67" i="25"/>
  <c r="W65" i="25"/>
  <c r="W63" i="25"/>
  <c r="W93" i="25"/>
  <c r="W110" i="25" s="1"/>
  <c r="W84" i="25"/>
  <c r="W76" i="25"/>
  <c r="W74" i="25"/>
  <c r="W72" i="25"/>
  <c r="W70" i="25"/>
  <c r="W68" i="25"/>
  <c r="W66" i="25"/>
  <c r="W64" i="25"/>
  <c r="Y87" i="25"/>
  <c r="Y85" i="25"/>
  <c r="Y83" i="25"/>
  <c r="Y81" i="25"/>
  <c r="Y79" i="25"/>
  <c r="Y75" i="25"/>
  <c r="Y73" i="25"/>
  <c r="Y71" i="25"/>
  <c r="Y69" i="25"/>
  <c r="Y67" i="25"/>
  <c r="Y65" i="25"/>
  <c r="Y63" i="25"/>
  <c r="Y93" i="25"/>
  <c r="Y110" i="25" s="1"/>
  <c r="Y84" i="25"/>
  <c r="Y76" i="25"/>
  <c r="Y74" i="25"/>
  <c r="Y72" i="25"/>
  <c r="Y70" i="25"/>
  <c r="Y68" i="25"/>
  <c r="Y66" i="25"/>
  <c r="Y64" i="25"/>
  <c r="AA87" i="25"/>
  <c r="AA85" i="25"/>
  <c r="AA83" i="25"/>
  <c r="AA81" i="25"/>
  <c r="AA79" i="25"/>
  <c r="AA75" i="25"/>
  <c r="AA73" i="25"/>
  <c r="AA71" i="25"/>
  <c r="AA69" i="25"/>
  <c r="AA67" i="25"/>
  <c r="AA65" i="25"/>
  <c r="AA63" i="25"/>
  <c r="AA93" i="25"/>
  <c r="AA84" i="25"/>
  <c r="AA76" i="25"/>
  <c r="AA74" i="25"/>
  <c r="AA72" i="25"/>
  <c r="AA70" i="25"/>
  <c r="AA68" i="25"/>
  <c r="AA66" i="25"/>
  <c r="AA64" i="25"/>
  <c r="AC87" i="25"/>
  <c r="AC85" i="25"/>
  <c r="AC83" i="25"/>
  <c r="AC81" i="25"/>
  <c r="AC79" i="25"/>
  <c r="AC75" i="25"/>
  <c r="AC73" i="25"/>
  <c r="AC71" i="25"/>
  <c r="AC69" i="25"/>
  <c r="AC67" i="25"/>
  <c r="AC65" i="25"/>
  <c r="AC63" i="25"/>
  <c r="AC93" i="25"/>
  <c r="AC84" i="25"/>
  <c r="AC76" i="25"/>
  <c r="AC74" i="25"/>
  <c r="AC72" i="25"/>
  <c r="AC70" i="25"/>
  <c r="AC68" i="25"/>
  <c r="AC66" i="25"/>
  <c r="AC64" i="25"/>
  <c r="AE87" i="25"/>
  <c r="AE85" i="25"/>
  <c r="AE83" i="25"/>
  <c r="AE81" i="25"/>
  <c r="AE79" i="25"/>
  <c r="AE75" i="25"/>
  <c r="AE73" i="25"/>
  <c r="AE71" i="25"/>
  <c r="AE69" i="25"/>
  <c r="AE67" i="25"/>
  <c r="AE65" i="25"/>
  <c r="AE63" i="25"/>
  <c r="AE93" i="25"/>
  <c r="AE110" i="25" s="1"/>
  <c r="AE84" i="25"/>
  <c r="AE76" i="25"/>
  <c r="AE74" i="25"/>
  <c r="AE72" i="25"/>
  <c r="AE70" i="25"/>
  <c r="AE68" i="25"/>
  <c r="AE66" i="25"/>
  <c r="AE64" i="25"/>
  <c r="L77" i="25"/>
  <c r="N77" i="25"/>
  <c r="P77" i="25"/>
  <c r="R77" i="25"/>
  <c r="T77" i="25"/>
  <c r="V77" i="25"/>
  <c r="X77" i="25"/>
  <c r="Z77" i="25"/>
  <c r="AB77" i="25"/>
  <c r="AD77" i="25"/>
  <c r="M90" i="25"/>
  <c r="O78" i="25"/>
  <c r="Q90" i="25"/>
  <c r="S78" i="25"/>
  <c r="U90" i="25"/>
  <c r="W78" i="25"/>
  <c r="Y90" i="25"/>
  <c r="AA78" i="25"/>
  <c r="AC90" i="25"/>
  <c r="AE78" i="25"/>
  <c r="BH38" i="25"/>
  <c r="BH90" i="25" s="1"/>
  <c r="K80" i="25"/>
  <c r="M80" i="25"/>
  <c r="O80" i="25"/>
  <c r="Q80" i="25"/>
  <c r="S80" i="25"/>
  <c r="U80" i="25"/>
  <c r="W80" i="25"/>
  <c r="Y80" i="25"/>
  <c r="AA80" i="25"/>
  <c r="AC80" i="25"/>
  <c r="AE80" i="25"/>
  <c r="M82" i="25"/>
  <c r="O82" i="25"/>
  <c r="Q82" i="25"/>
  <c r="S82" i="25"/>
  <c r="U82" i="25"/>
  <c r="W82" i="25"/>
  <c r="Y82" i="25"/>
  <c r="AA82" i="25"/>
  <c r="AC82" i="25"/>
  <c r="AE82" i="25"/>
  <c r="L86" i="25"/>
  <c r="N86" i="25"/>
  <c r="P86" i="25"/>
  <c r="R86" i="25"/>
  <c r="T86" i="25"/>
  <c r="V86" i="25"/>
  <c r="X86" i="25"/>
  <c r="Z86" i="25"/>
  <c r="AB86" i="25"/>
  <c r="AD86" i="25"/>
  <c r="L88" i="25"/>
  <c r="N88" i="25"/>
  <c r="P88" i="25"/>
  <c r="R88" i="25"/>
  <c r="T88" i="25"/>
  <c r="V88" i="25"/>
  <c r="X88" i="25"/>
  <c r="Z88" i="25"/>
  <c r="AB88" i="25"/>
  <c r="AD88" i="25"/>
  <c r="L89" i="25"/>
  <c r="N89" i="25"/>
  <c r="P89" i="25"/>
  <c r="R89" i="25"/>
  <c r="T89" i="25"/>
  <c r="V89" i="25"/>
  <c r="X89" i="25"/>
  <c r="Z89" i="25"/>
  <c r="AB89" i="25"/>
  <c r="AD89" i="25"/>
  <c r="BG66" i="28"/>
  <c r="BG12" i="28" s="1"/>
  <c r="AF109" i="25"/>
  <c r="AF108" i="25"/>
  <c r="AF107" i="25"/>
  <c r="AF106" i="25"/>
  <c r="AF105" i="25"/>
  <c r="AF104" i="25"/>
  <c r="AF103" i="25"/>
  <c r="AF102" i="25"/>
  <c r="AF101" i="25"/>
  <c r="AF100" i="25"/>
  <c r="AF99" i="25"/>
  <c r="AF98" i="25"/>
  <c r="AF97" i="25"/>
  <c r="AF96" i="25"/>
  <c r="AH109" i="25"/>
  <c r="AH108" i="25"/>
  <c r="AH107" i="25"/>
  <c r="AH106" i="25"/>
  <c r="AH105" i="25"/>
  <c r="AH104" i="25"/>
  <c r="AH103" i="25"/>
  <c r="AH102" i="25"/>
  <c r="AH101" i="25"/>
  <c r="AH100" i="25"/>
  <c r="AH99" i="25"/>
  <c r="AH98" i="25"/>
  <c r="AH97" i="25"/>
  <c r="AH96" i="25"/>
  <c r="AJ109" i="25"/>
  <c r="AJ108" i="25"/>
  <c r="AJ107" i="25"/>
  <c r="AJ106" i="25"/>
  <c r="AJ105" i="25"/>
  <c r="AJ104" i="25"/>
  <c r="AJ103" i="25"/>
  <c r="AJ102" i="25"/>
  <c r="AJ101" i="25"/>
  <c r="AJ100" i="25"/>
  <c r="AJ99" i="25"/>
  <c r="AJ98" i="25"/>
  <c r="AJ97" i="25"/>
  <c r="AJ96" i="25"/>
  <c r="AL109" i="25"/>
  <c r="AL108" i="25"/>
  <c r="AL107" i="25"/>
  <c r="AL106" i="25"/>
  <c r="AL105" i="25"/>
  <c r="AL104" i="25"/>
  <c r="AL103" i="25"/>
  <c r="AL102" i="25"/>
  <c r="AL101" i="25"/>
  <c r="AL100" i="25"/>
  <c r="AL99" i="25"/>
  <c r="AL98" i="25"/>
  <c r="AL97" i="25"/>
  <c r="AL96" i="25"/>
  <c r="AN109" i="25"/>
  <c r="AN108" i="25"/>
  <c r="AN107" i="25"/>
  <c r="AN106" i="25"/>
  <c r="AN105" i="25"/>
  <c r="AN104" i="25"/>
  <c r="AN103" i="25"/>
  <c r="AN102" i="25"/>
  <c r="AN101" i="25"/>
  <c r="AN100" i="25"/>
  <c r="AN99" i="25"/>
  <c r="AN98" i="25"/>
  <c r="AN97" i="25"/>
  <c r="AN96" i="25"/>
  <c r="AP109" i="25"/>
  <c r="AP108" i="25"/>
  <c r="AP107" i="25"/>
  <c r="AP106" i="25"/>
  <c r="AP105" i="25"/>
  <c r="AP104" i="25"/>
  <c r="AP103" i="25"/>
  <c r="AP102" i="25"/>
  <c r="AP101" i="25"/>
  <c r="AP100" i="25"/>
  <c r="AP99" i="25"/>
  <c r="AP98" i="25"/>
  <c r="AP97" i="25"/>
  <c r="AP96" i="25"/>
  <c r="AR109" i="25"/>
  <c r="AR108" i="25"/>
  <c r="AR107" i="25"/>
  <c r="AR106" i="25"/>
  <c r="AR105" i="25"/>
  <c r="AR104" i="25"/>
  <c r="AR103" i="25"/>
  <c r="AR102" i="25"/>
  <c r="AR101" i="25"/>
  <c r="AR100" i="25"/>
  <c r="AR99" i="25"/>
  <c r="AR98" i="25"/>
  <c r="AR97" i="25"/>
  <c r="AR96" i="25"/>
  <c r="AT109" i="25"/>
  <c r="AT108" i="25"/>
  <c r="AT107" i="25"/>
  <c r="AT106" i="25"/>
  <c r="AT105" i="25"/>
  <c r="AT104" i="25"/>
  <c r="AT103" i="25"/>
  <c r="AT102" i="25"/>
  <c r="AT101" i="25"/>
  <c r="AT100" i="25"/>
  <c r="AT99" i="25"/>
  <c r="AT98" i="25"/>
  <c r="AT97" i="25"/>
  <c r="AT96" i="25"/>
  <c r="AV109" i="25"/>
  <c r="AV108" i="25"/>
  <c r="AV107" i="25"/>
  <c r="AV106" i="25"/>
  <c r="AV105" i="25"/>
  <c r="AV104" i="25"/>
  <c r="AV103" i="25"/>
  <c r="AV102" i="25"/>
  <c r="AV101" i="25"/>
  <c r="AV100" i="25"/>
  <c r="AV99" i="25"/>
  <c r="AV98" i="25"/>
  <c r="AV97" i="25"/>
  <c r="AV96" i="25"/>
  <c r="AX109" i="25"/>
  <c r="AX108" i="25"/>
  <c r="AX107" i="25"/>
  <c r="AX106" i="25"/>
  <c r="AX105" i="25"/>
  <c r="AX104" i="25"/>
  <c r="AX103" i="25"/>
  <c r="AX102" i="25"/>
  <c r="AX101" i="25"/>
  <c r="AX100" i="25"/>
  <c r="AX99" i="25"/>
  <c r="AX98" i="25"/>
  <c r="AX97" i="25"/>
  <c r="AX96" i="25"/>
  <c r="AZ109" i="25"/>
  <c r="AZ108" i="25"/>
  <c r="AZ107" i="25"/>
  <c r="AZ106" i="25"/>
  <c r="AZ105" i="25"/>
  <c r="AZ104" i="25"/>
  <c r="AZ103" i="25"/>
  <c r="AZ102" i="25"/>
  <c r="AZ101" i="25"/>
  <c r="AZ100" i="25"/>
  <c r="AZ99" i="25"/>
  <c r="AZ98" i="25"/>
  <c r="AZ97" i="25"/>
  <c r="AZ96" i="25"/>
  <c r="BB109" i="25"/>
  <c r="BB108" i="25"/>
  <c r="BB107" i="25"/>
  <c r="BB106" i="25"/>
  <c r="BB105" i="25"/>
  <c r="BB104" i="25"/>
  <c r="BB103" i="25"/>
  <c r="BB102" i="25"/>
  <c r="BB101" i="25"/>
  <c r="BB100" i="25"/>
  <c r="BB99" i="25"/>
  <c r="BB98" i="25"/>
  <c r="BB97" i="25"/>
  <c r="BB96" i="25"/>
  <c r="BD109" i="25"/>
  <c r="BD108" i="25"/>
  <c r="BD107" i="25"/>
  <c r="BD106" i="25"/>
  <c r="BD105" i="25"/>
  <c r="BD104" i="25"/>
  <c r="BD103" i="25"/>
  <c r="BD102" i="25"/>
  <c r="BD101" i="25"/>
  <c r="BD100" i="25"/>
  <c r="BD99" i="25"/>
  <c r="BD98" i="25"/>
  <c r="BD97" i="25"/>
  <c r="BD96" i="25"/>
  <c r="BF109" i="25"/>
  <c r="BF108" i="25"/>
  <c r="BF107" i="25"/>
  <c r="BF106" i="25"/>
  <c r="BF105" i="25"/>
  <c r="BF104" i="25"/>
  <c r="BF103" i="25"/>
  <c r="BF102" i="25"/>
  <c r="BF101" i="25"/>
  <c r="BF100" i="25"/>
  <c r="BF99" i="25"/>
  <c r="BF98" i="25"/>
  <c r="BF97" i="25"/>
  <c r="BF96" i="25"/>
  <c r="BH109" i="25"/>
  <c r="BH108" i="25"/>
  <c r="BH107" i="25"/>
  <c r="BH106" i="25"/>
  <c r="BH105" i="25"/>
  <c r="BH104" i="25"/>
  <c r="BH103" i="25"/>
  <c r="BH102" i="25"/>
  <c r="BH101" i="25"/>
  <c r="BH100" i="25"/>
  <c r="BH98" i="25"/>
  <c r="BH97" i="25"/>
  <c r="BH96" i="25"/>
  <c r="BJ109" i="25"/>
  <c r="BJ108" i="25"/>
  <c r="BJ107" i="25"/>
  <c r="BJ106" i="25"/>
  <c r="BJ105" i="25"/>
  <c r="BJ104" i="25"/>
  <c r="BJ102" i="25"/>
  <c r="BJ101" i="25"/>
  <c r="BJ100" i="25"/>
  <c r="BJ99" i="25"/>
  <c r="BJ98" i="25"/>
  <c r="BJ97" i="25"/>
  <c r="BJ96" i="25"/>
  <c r="BL109" i="25"/>
  <c r="BL108" i="25"/>
  <c r="BL107" i="25"/>
  <c r="BL106" i="25"/>
  <c r="BL105" i="25"/>
  <c r="BL104" i="25"/>
  <c r="BL102" i="25"/>
  <c r="BL100" i="25"/>
  <c r="BL99" i="25"/>
  <c r="BL98" i="25"/>
  <c r="BL97" i="25"/>
  <c r="BL96" i="25"/>
  <c r="BN109" i="25"/>
  <c r="BN108" i="25"/>
  <c r="BN107" i="25"/>
  <c r="BN106" i="25"/>
  <c r="BN105" i="25"/>
  <c r="BN104" i="25"/>
  <c r="BN100" i="25"/>
  <c r="BN98" i="25"/>
  <c r="BN97" i="25"/>
  <c r="BN96" i="25"/>
  <c r="BP109" i="25"/>
  <c r="BP108" i="25"/>
  <c r="BP107" i="25"/>
  <c r="BP106" i="25"/>
  <c r="BP105" i="25"/>
  <c r="BP104" i="25"/>
  <c r="BP103" i="25"/>
  <c r="BP102" i="25"/>
  <c r="BP101" i="25"/>
  <c r="BP100" i="25"/>
  <c r="BP99" i="25"/>
  <c r="BP98" i="25"/>
  <c r="BP97" i="25"/>
  <c r="BP96" i="25"/>
  <c r="BR109" i="25"/>
  <c r="BR108" i="25"/>
  <c r="BR107" i="25"/>
  <c r="BR106" i="25"/>
  <c r="BR105" i="25"/>
  <c r="BR104" i="25"/>
  <c r="BR103" i="25"/>
  <c r="BR102" i="25"/>
  <c r="BR101" i="25"/>
  <c r="BR100" i="25"/>
  <c r="BR99" i="25"/>
  <c r="BR98" i="25"/>
  <c r="BR97" i="25"/>
  <c r="BR96" i="25"/>
  <c r="BT109" i="25"/>
  <c r="BT108" i="25"/>
  <c r="BT107" i="25"/>
  <c r="BT106" i="25"/>
  <c r="BT105" i="25"/>
  <c r="BT104" i="25"/>
  <c r="BT103" i="25"/>
  <c r="BT102" i="25"/>
  <c r="BT101" i="25"/>
  <c r="BT100" i="25"/>
  <c r="BT99" i="25"/>
  <c r="BT98" i="25"/>
  <c r="BT97" i="25"/>
  <c r="BT96" i="25"/>
  <c r="BV109" i="25"/>
  <c r="BV108" i="25"/>
  <c r="BV107" i="25"/>
  <c r="BV106" i="25"/>
  <c r="BV105" i="25"/>
  <c r="BV104" i="25"/>
  <c r="BV103" i="25"/>
  <c r="BV102" i="25"/>
  <c r="BV101" i="25"/>
  <c r="BV100" i="25"/>
  <c r="BV99" i="25"/>
  <c r="BV98" i="25"/>
  <c r="BV97" i="25"/>
  <c r="BV96" i="25"/>
  <c r="BX109" i="25"/>
  <c r="BX108" i="25"/>
  <c r="BX107" i="25"/>
  <c r="BX106" i="25"/>
  <c r="BX105" i="25"/>
  <c r="BX104" i="25"/>
  <c r="BX103" i="25"/>
  <c r="BX102" i="25"/>
  <c r="BX101" i="25"/>
  <c r="BX100" i="25"/>
  <c r="BX99" i="25"/>
  <c r="BX98" i="25"/>
  <c r="BX97" i="25"/>
  <c r="BX96" i="25"/>
  <c r="BZ109" i="25"/>
  <c r="BZ108" i="25"/>
  <c r="BZ107" i="25"/>
  <c r="BZ106" i="25"/>
  <c r="BZ105" i="25"/>
  <c r="BZ104" i="25"/>
  <c r="BZ103" i="25"/>
  <c r="BZ102" i="25"/>
  <c r="BZ101" i="25"/>
  <c r="BZ100" i="25"/>
  <c r="BZ99" i="25"/>
  <c r="BZ98" i="25"/>
  <c r="BZ97" i="25"/>
  <c r="BZ96" i="25"/>
  <c r="CB109" i="25"/>
  <c r="CB108" i="25"/>
  <c r="CB107" i="25"/>
  <c r="CB106" i="25"/>
  <c r="CB105" i="25"/>
  <c r="CB104" i="25"/>
  <c r="CB103" i="25"/>
  <c r="CB102" i="25"/>
  <c r="CB101" i="25"/>
  <c r="CB100" i="25"/>
  <c r="CB99" i="25"/>
  <c r="CB98" i="25"/>
  <c r="CB97" i="25"/>
  <c r="CB96" i="25"/>
  <c r="CD109" i="25"/>
  <c r="CD108" i="25"/>
  <c r="CD107" i="25"/>
  <c r="CD106" i="25"/>
  <c r="CD105" i="25"/>
  <c r="CD104" i="25"/>
  <c r="CD103" i="25"/>
  <c r="CD102" i="25"/>
  <c r="CD101" i="25"/>
  <c r="CD100" i="25"/>
  <c r="CD99" i="25"/>
  <c r="CD98" i="25"/>
  <c r="CD97" i="25"/>
  <c r="CD96" i="25"/>
  <c r="CF109" i="25"/>
  <c r="CF108" i="25"/>
  <c r="CF107" i="25"/>
  <c r="CF106" i="25"/>
  <c r="CF105" i="25"/>
  <c r="CF104" i="25"/>
  <c r="CF103" i="25"/>
  <c r="CF102" i="25"/>
  <c r="CF101" i="25"/>
  <c r="CF100" i="25"/>
  <c r="CF99" i="25"/>
  <c r="CF98" i="25"/>
  <c r="CF97" i="25"/>
  <c r="CF96" i="25"/>
  <c r="CH109" i="25"/>
  <c r="CH108" i="25"/>
  <c r="CH107" i="25"/>
  <c r="CH106" i="25"/>
  <c r="CH105" i="25"/>
  <c r="CH104" i="25"/>
  <c r="CH103" i="25"/>
  <c r="CH102" i="25"/>
  <c r="CH101" i="25"/>
  <c r="CH100" i="25"/>
  <c r="CH99" i="25"/>
  <c r="CH98" i="25"/>
  <c r="CH97" i="25"/>
  <c r="CH96" i="25"/>
  <c r="CJ109" i="25"/>
  <c r="CJ108" i="25"/>
  <c r="CJ107" i="25"/>
  <c r="CJ106" i="25"/>
  <c r="CJ105" i="25"/>
  <c r="CJ104" i="25"/>
  <c r="CJ103" i="25"/>
  <c r="CJ102" i="25"/>
  <c r="CJ101" i="25"/>
  <c r="CJ100" i="25"/>
  <c r="CJ99" i="25"/>
  <c r="CJ98" i="25"/>
  <c r="CJ97" i="25"/>
  <c r="CJ96" i="25"/>
  <c r="CL109" i="25"/>
  <c r="CL108" i="25"/>
  <c r="CL107" i="25"/>
  <c r="CL106" i="25"/>
  <c r="CL105" i="25"/>
  <c r="CL104" i="25"/>
  <c r="CL103" i="25"/>
  <c r="CL102" i="25"/>
  <c r="CL101" i="25"/>
  <c r="CL100" i="25"/>
  <c r="CL99" i="25"/>
  <c r="CL98" i="25"/>
  <c r="CL97" i="25"/>
  <c r="CL96" i="25"/>
  <c r="CN109" i="25"/>
  <c r="CN108" i="25"/>
  <c r="CN107" i="25"/>
  <c r="CN106" i="25"/>
  <c r="CN105" i="25"/>
  <c r="CN104" i="25"/>
  <c r="CN103" i="25"/>
  <c r="CN102" i="25"/>
  <c r="CN101" i="25"/>
  <c r="CN100" i="25"/>
  <c r="CN99" i="25"/>
  <c r="CN98" i="25"/>
  <c r="CN97" i="25"/>
  <c r="CN96" i="25"/>
  <c r="CP109" i="25"/>
  <c r="CP108" i="25"/>
  <c r="CP107" i="25"/>
  <c r="CP106" i="25"/>
  <c r="CP105" i="25"/>
  <c r="CP104" i="25"/>
  <c r="CP103" i="25"/>
  <c r="CP102" i="25"/>
  <c r="CP101" i="25"/>
  <c r="CP100" i="25"/>
  <c r="CP99" i="25"/>
  <c r="CP98" i="25"/>
  <c r="CP97" i="25"/>
  <c r="CP96" i="25"/>
  <c r="CR109" i="25"/>
  <c r="CR108" i="25"/>
  <c r="CR107" i="25"/>
  <c r="CR106" i="25"/>
  <c r="CR105" i="25"/>
  <c r="CR104" i="25"/>
  <c r="CR103" i="25"/>
  <c r="CR102" i="25"/>
  <c r="CR101" i="25"/>
  <c r="CR100" i="25"/>
  <c r="CR99" i="25"/>
  <c r="CR98" i="25"/>
  <c r="CR97" i="25"/>
  <c r="CR96" i="25"/>
  <c r="CT109" i="25"/>
  <c r="CT108" i="25"/>
  <c r="CT107" i="25"/>
  <c r="CT106" i="25"/>
  <c r="CT105" i="25"/>
  <c r="CT104" i="25"/>
  <c r="CT103" i="25"/>
  <c r="CT102" i="25"/>
  <c r="CT101" i="25"/>
  <c r="CT100" i="25"/>
  <c r="CT99" i="25"/>
  <c r="CT98" i="25"/>
  <c r="CT97" i="25"/>
  <c r="CT96" i="25"/>
  <c r="CV109" i="25"/>
  <c r="CV108" i="25"/>
  <c r="CV107" i="25"/>
  <c r="CV106" i="25"/>
  <c r="CV105" i="25"/>
  <c r="CV104" i="25"/>
  <c r="CV103" i="25"/>
  <c r="CV102" i="25"/>
  <c r="CV101" i="25"/>
  <c r="CV100" i="25"/>
  <c r="CV99" i="25"/>
  <c r="CV98" i="25"/>
  <c r="CV97" i="25"/>
  <c r="CV96" i="25"/>
  <c r="CX109" i="25"/>
  <c r="CX108" i="25"/>
  <c r="CX107" i="25"/>
  <c r="CX106" i="25"/>
  <c r="CX105" i="25"/>
  <c r="CX104" i="25"/>
  <c r="CX103" i="25"/>
  <c r="CX102" i="25"/>
  <c r="CX101" i="25"/>
  <c r="CX100" i="25"/>
  <c r="CX99" i="25"/>
  <c r="CX98" i="25"/>
  <c r="CX97" i="25"/>
  <c r="CX96" i="25"/>
  <c r="CZ109" i="25"/>
  <c r="CZ108" i="25"/>
  <c r="CZ107" i="25"/>
  <c r="CZ106" i="25"/>
  <c r="CZ105" i="25"/>
  <c r="CZ104" i="25"/>
  <c r="CZ103" i="25"/>
  <c r="CZ102" i="25"/>
  <c r="CZ101" i="25"/>
  <c r="CZ100" i="25"/>
  <c r="CZ99" i="25"/>
  <c r="CZ98" i="25"/>
  <c r="CZ97" i="25"/>
  <c r="CZ96" i="25"/>
  <c r="AW82" i="27"/>
  <c r="BU82" i="27"/>
  <c r="BU114" i="27" s="1"/>
  <c r="BU14" i="27" s="1"/>
  <c r="BB84" i="28"/>
  <c r="BJ84" i="28"/>
  <c r="BJ102" i="28" s="1"/>
  <c r="BJ14" i="28" s="1"/>
  <c r="BR84" i="28"/>
  <c r="BR102" i="28" s="1"/>
  <c r="BR14" i="28" s="1"/>
  <c r="L93" i="25"/>
  <c r="L84" i="25"/>
  <c r="L76" i="25"/>
  <c r="L74" i="25"/>
  <c r="L72" i="25"/>
  <c r="L70" i="25"/>
  <c r="L68" i="25"/>
  <c r="L66" i="25"/>
  <c r="L64" i="25"/>
  <c r="L87" i="25"/>
  <c r="L85" i="25"/>
  <c r="L83" i="25"/>
  <c r="L81" i="25"/>
  <c r="L79" i="25"/>
  <c r="L75" i="25"/>
  <c r="L73" i="25"/>
  <c r="L71" i="25"/>
  <c r="L69" i="25"/>
  <c r="L67" i="25"/>
  <c r="L65" i="25"/>
  <c r="L63" i="25"/>
  <c r="N93" i="25"/>
  <c r="N84" i="25"/>
  <c r="N76" i="25"/>
  <c r="N74" i="25"/>
  <c r="N72" i="25"/>
  <c r="N70" i="25"/>
  <c r="N68" i="25"/>
  <c r="N66" i="25"/>
  <c r="N64" i="25"/>
  <c r="N87" i="25"/>
  <c r="N85" i="25"/>
  <c r="N83" i="25"/>
  <c r="N81" i="25"/>
  <c r="N79" i="25"/>
  <c r="N75" i="25"/>
  <c r="N73" i="25"/>
  <c r="N71" i="25"/>
  <c r="N69" i="25"/>
  <c r="N67" i="25"/>
  <c r="N65" i="25"/>
  <c r="N63" i="25"/>
  <c r="P93" i="25"/>
  <c r="P84" i="25"/>
  <c r="P76" i="25"/>
  <c r="P74" i="25"/>
  <c r="P72" i="25"/>
  <c r="P70" i="25"/>
  <c r="P68" i="25"/>
  <c r="P66" i="25"/>
  <c r="P64" i="25"/>
  <c r="P87" i="25"/>
  <c r="P85" i="25"/>
  <c r="P83" i="25"/>
  <c r="P81" i="25"/>
  <c r="P79" i="25"/>
  <c r="P75" i="25"/>
  <c r="P73" i="25"/>
  <c r="P71" i="25"/>
  <c r="P69" i="25"/>
  <c r="P67" i="25"/>
  <c r="P65" i="25"/>
  <c r="P63" i="25"/>
  <c r="R93" i="25"/>
  <c r="R84" i="25"/>
  <c r="R76" i="25"/>
  <c r="R74" i="25"/>
  <c r="R72" i="25"/>
  <c r="R70" i="25"/>
  <c r="R68" i="25"/>
  <c r="R66" i="25"/>
  <c r="R64" i="25"/>
  <c r="R87" i="25"/>
  <c r="R85" i="25"/>
  <c r="R83" i="25"/>
  <c r="R81" i="25"/>
  <c r="R79" i="25"/>
  <c r="R75" i="25"/>
  <c r="R73" i="25"/>
  <c r="R71" i="25"/>
  <c r="R69" i="25"/>
  <c r="R67" i="25"/>
  <c r="R65" i="25"/>
  <c r="R63" i="25"/>
  <c r="T93" i="25"/>
  <c r="T84" i="25"/>
  <c r="T76" i="25"/>
  <c r="T74" i="25"/>
  <c r="T72" i="25"/>
  <c r="T70" i="25"/>
  <c r="T68" i="25"/>
  <c r="T66" i="25"/>
  <c r="T64" i="25"/>
  <c r="T87" i="25"/>
  <c r="T85" i="25"/>
  <c r="T83" i="25"/>
  <c r="T81" i="25"/>
  <c r="T79" i="25"/>
  <c r="T75" i="25"/>
  <c r="T73" i="25"/>
  <c r="T71" i="25"/>
  <c r="T69" i="25"/>
  <c r="T67" i="25"/>
  <c r="T65" i="25"/>
  <c r="T63" i="25"/>
  <c r="V93" i="25"/>
  <c r="V84" i="25"/>
  <c r="V76" i="25"/>
  <c r="V74" i="25"/>
  <c r="V72" i="25"/>
  <c r="V70" i="25"/>
  <c r="V68" i="25"/>
  <c r="V66" i="25"/>
  <c r="V64" i="25"/>
  <c r="V87" i="25"/>
  <c r="V85" i="25"/>
  <c r="V83" i="25"/>
  <c r="V81" i="25"/>
  <c r="V79" i="25"/>
  <c r="V75" i="25"/>
  <c r="V73" i="25"/>
  <c r="V71" i="25"/>
  <c r="V69" i="25"/>
  <c r="V67" i="25"/>
  <c r="V65" i="25"/>
  <c r="V63" i="25"/>
  <c r="X93" i="25"/>
  <c r="X84" i="25"/>
  <c r="X76" i="25"/>
  <c r="X74" i="25"/>
  <c r="X72" i="25"/>
  <c r="X70" i="25"/>
  <c r="X68" i="25"/>
  <c r="X66" i="25"/>
  <c r="X64" i="25"/>
  <c r="X87" i="25"/>
  <c r="X85" i="25"/>
  <c r="X83" i="25"/>
  <c r="X81" i="25"/>
  <c r="X79" i="25"/>
  <c r="X75" i="25"/>
  <c r="X73" i="25"/>
  <c r="X71" i="25"/>
  <c r="X69" i="25"/>
  <c r="X67" i="25"/>
  <c r="X65" i="25"/>
  <c r="X63" i="25"/>
  <c r="Z93" i="25"/>
  <c r="Z84" i="25"/>
  <c r="Z76" i="25"/>
  <c r="Z74" i="25"/>
  <c r="Z72" i="25"/>
  <c r="Z70" i="25"/>
  <c r="Z68" i="25"/>
  <c r="Z66" i="25"/>
  <c r="Z64" i="25"/>
  <c r="Z87" i="25"/>
  <c r="Z85" i="25"/>
  <c r="Z83" i="25"/>
  <c r="Z81" i="25"/>
  <c r="Z79" i="25"/>
  <c r="Z75" i="25"/>
  <c r="Z73" i="25"/>
  <c r="Z71" i="25"/>
  <c r="Z69" i="25"/>
  <c r="Z67" i="25"/>
  <c r="Z65" i="25"/>
  <c r="Z63" i="25"/>
  <c r="AB93" i="25"/>
  <c r="AB84" i="25"/>
  <c r="AB76" i="25"/>
  <c r="AB74" i="25"/>
  <c r="AB72" i="25"/>
  <c r="AB70" i="25"/>
  <c r="AB68" i="25"/>
  <c r="AB66" i="25"/>
  <c r="AB64" i="25"/>
  <c r="AB87" i="25"/>
  <c r="AB85" i="25"/>
  <c r="AB83" i="25"/>
  <c r="AB81" i="25"/>
  <c r="AB79" i="25"/>
  <c r="AB75" i="25"/>
  <c r="AB73" i="25"/>
  <c r="AB71" i="25"/>
  <c r="AB69" i="25"/>
  <c r="AB67" i="25"/>
  <c r="AB65" i="25"/>
  <c r="AB63" i="25"/>
  <c r="AD93" i="25"/>
  <c r="AD84" i="25"/>
  <c r="AD76" i="25"/>
  <c r="AD74" i="25"/>
  <c r="AD72" i="25"/>
  <c r="AD70" i="25"/>
  <c r="AD68" i="25"/>
  <c r="AD66" i="25"/>
  <c r="AD64" i="25"/>
  <c r="AD87" i="25"/>
  <c r="AD85" i="25"/>
  <c r="AD83" i="25"/>
  <c r="AD81" i="25"/>
  <c r="AD79" i="25"/>
  <c r="AD75" i="25"/>
  <c r="AD73" i="25"/>
  <c r="AD71" i="25"/>
  <c r="AD69" i="25"/>
  <c r="AD67" i="25"/>
  <c r="AD65" i="25"/>
  <c r="AD63" i="25"/>
  <c r="L43" i="25"/>
  <c r="L62" i="25" s="1"/>
  <c r="L95" i="25" s="1"/>
  <c r="M10" i="25"/>
  <c r="BK77" i="25"/>
  <c r="BM77" i="25"/>
  <c r="K77" i="25"/>
  <c r="M77" i="25"/>
  <c r="O77" i="25"/>
  <c r="Q77" i="25"/>
  <c r="S77" i="25"/>
  <c r="U77" i="25"/>
  <c r="W77" i="25"/>
  <c r="Y77" i="25"/>
  <c r="AA77" i="25"/>
  <c r="AC77" i="25"/>
  <c r="AE77" i="25"/>
  <c r="AW12" i="27"/>
  <c r="BA50" i="27"/>
  <c r="BA12" i="27" s="1"/>
  <c r="L78" i="25"/>
  <c r="N78" i="25"/>
  <c r="P78" i="25"/>
  <c r="R78" i="25"/>
  <c r="T78" i="25"/>
  <c r="V78" i="25"/>
  <c r="X78" i="25"/>
  <c r="Z78" i="25"/>
  <c r="AB78" i="25"/>
  <c r="AD78" i="25"/>
  <c r="L80" i="25"/>
  <c r="N80" i="25"/>
  <c r="P80" i="25"/>
  <c r="R80" i="25"/>
  <c r="T80" i="25"/>
  <c r="V80" i="25"/>
  <c r="X80" i="25"/>
  <c r="Z80" i="25"/>
  <c r="AB80" i="25"/>
  <c r="AD80" i="25"/>
  <c r="L82" i="25"/>
  <c r="N82" i="25"/>
  <c r="P82" i="25"/>
  <c r="R82" i="25"/>
  <c r="T82" i="25"/>
  <c r="V82" i="25"/>
  <c r="X82" i="25"/>
  <c r="Z82" i="25"/>
  <c r="AB82" i="25"/>
  <c r="AD82" i="25"/>
  <c r="K86" i="25"/>
  <c r="M86" i="25"/>
  <c r="O86" i="25"/>
  <c r="Q86" i="25"/>
  <c r="S86" i="25"/>
  <c r="U86" i="25"/>
  <c r="W86" i="25"/>
  <c r="Y86" i="25"/>
  <c r="AA86" i="25"/>
  <c r="AC86" i="25"/>
  <c r="AE86" i="25"/>
  <c r="M88" i="25"/>
  <c r="O88" i="25"/>
  <c r="Q88" i="25"/>
  <c r="S88" i="25"/>
  <c r="U88" i="25"/>
  <c r="W88" i="25"/>
  <c r="Y88" i="25"/>
  <c r="AA88" i="25"/>
  <c r="AC88" i="25"/>
  <c r="AE88" i="25"/>
  <c r="K89" i="25"/>
  <c r="M89" i="25"/>
  <c r="O89" i="25"/>
  <c r="Q89" i="25"/>
  <c r="S89" i="25"/>
  <c r="U89" i="25"/>
  <c r="W89" i="25"/>
  <c r="Y89" i="25"/>
  <c r="AA89" i="25"/>
  <c r="AC89" i="25"/>
  <c r="AE89" i="25"/>
  <c r="BH110" i="25"/>
  <c r="BE66" i="28"/>
  <c r="BE12" i="28" s="1"/>
  <c r="BC66" i="28"/>
  <c r="BC12" i="28" s="1"/>
  <c r="M110" i="25"/>
  <c r="S110" i="25"/>
  <c r="U110" i="25"/>
  <c r="AA110" i="25"/>
  <c r="AC110" i="25"/>
  <c r="BA82" i="27"/>
  <c r="BJ25" i="25"/>
  <c r="BL29" i="25"/>
  <c r="BL81" i="25" s="1"/>
  <c r="BL35" i="25"/>
  <c r="BL87" i="25" s="1"/>
  <c r="K38" i="25"/>
  <c r="O38" i="25"/>
  <c r="O90" i="25" s="1"/>
  <c r="S38" i="25"/>
  <c r="S90" i="25" s="1"/>
  <c r="W38" i="25"/>
  <c r="W90" i="25" s="1"/>
  <c r="AA38" i="25"/>
  <c r="AA90" i="25" s="1"/>
  <c r="AE38" i="25"/>
  <c r="AE90" i="25" s="1"/>
  <c r="AK38" i="25"/>
  <c r="AK90" i="25" s="1"/>
  <c r="AO38" i="25"/>
  <c r="AO90" i="25" s="1"/>
  <c r="BE38" i="25"/>
  <c r="BE90" i="25" s="1"/>
  <c r="BM38" i="25"/>
  <c r="BM90" i="25" s="1"/>
  <c r="BQ38" i="25"/>
  <c r="BQ90" i="25" s="1"/>
  <c r="BU38" i="25"/>
  <c r="BU90" i="25" s="1"/>
  <c r="BY38" i="25"/>
  <c r="BY90" i="25" s="1"/>
  <c r="CE38" i="25"/>
  <c r="CE90" i="25" s="1"/>
  <c r="CI38" i="25"/>
  <c r="CI90" i="25" s="1"/>
  <c r="CM38" i="25"/>
  <c r="CM90" i="25" s="1"/>
  <c r="CQ38" i="25"/>
  <c r="CQ90" i="25" s="1"/>
  <c r="CU38" i="25"/>
  <c r="CU90" i="25" s="1"/>
  <c r="CY38" i="25"/>
  <c r="CY90" i="25" s="1"/>
  <c r="DA38" i="25"/>
  <c r="DA90" i="25" s="1"/>
  <c r="BD39" i="25"/>
  <c r="BD91" i="25" s="1"/>
  <c r="BH39" i="25"/>
  <c r="BH91" i="25" s="1"/>
  <c r="BR39" i="25"/>
  <c r="BR91" i="25" s="1"/>
  <c r="BV39" i="25"/>
  <c r="BV91" i="25" s="1"/>
  <c r="BZ39" i="25"/>
  <c r="BZ91" i="25" s="1"/>
  <c r="BI58" i="25"/>
  <c r="I58" i="25" s="1"/>
  <c r="BK58" i="25"/>
  <c r="BM58" i="25"/>
  <c r="BO58" i="25"/>
  <c r="AF63" i="25"/>
  <c r="AH63" i="25"/>
  <c r="AJ63" i="25"/>
  <c r="AL63" i="25"/>
  <c r="AN63" i="25"/>
  <c r="AP63" i="25"/>
  <c r="AR63" i="25"/>
  <c r="AT63" i="25"/>
  <c r="AV63" i="25"/>
  <c r="AX63" i="25"/>
  <c r="AZ63" i="25"/>
  <c r="BB63" i="25"/>
  <c r="BD63" i="25"/>
  <c r="BF63" i="25"/>
  <c r="BH63" i="25"/>
  <c r="BJ63" i="25"/>
  <c r="BL63" i="25"/>
  <c r="BN63" i="25"/>
  <c r="BP63" i="25"/>
  <c r="BR63" i="25"/>
  <c r="BT63" i="25"/>
  <c r="BV63" i="25"/>
  <c r="BX63" i="25"/>
  <c r="BZ63" i="25"/>
  <c r="CB63" i="25"/>
  <c r="CD63" i="25"/>
  <c r="CF63" i="25"/>
  <c r="CH63" i="25"/>
  <c r="CJ63" i="25"/>
  <c r="CL63" i="25"/>
  <c r="CN63" i="25"/>
  <c r="CP63" i="25"/>
  <c r="CR63" i="25"/>
  <c r="CT63" i="25"/>
  <c r="CV63" i="25"/>
  <c r="CX63" i="25"/>
  <c r="CZ63" i="25"/>
  <c r="BK64" i="25"/>
  <c r="BM64" i="25"/>
  <c r="AF65" i="25"/>
  <c r="AH65" i="25"/>
  <c r="AJ65" i="25"/>
  <c r="AL65" i="25"/>
  <c r="AN65" i="25"/>
  <c r="AP65" i="25"/>
  <c r="AR65" i="25"/>
  <c r="AT65" i="25"/>
  <c r="AV65" i="25"/>
  <c r="AX65" i="25"/>
  <c r="AZ65" i="25"/>
  <c r="BB65" i="25"/>
  <c r="BD65" i="25"/>
  <c r="BF65" i="25"/>
  <c r="BH65" i="25"/>
  <c r="BJ65" i="25"/>
  <c r="BL65" i="25"/>
  <c r="BN65" i="25"/>
  <c r="BP65" i="25"/>
  <c r="BR65" i="25"/>
  <c r="BT65" i="25"/>
  <c r="BV65" i="25"/>
  <c r="BX65" i="25"/>
  <c r="BZ65" i="25"/>
  <c r="CB65" i="25"/>
  <c r="CD65" i="25"/>
  <c r="CF65" i="25"/>
  <c r="CH65" i="25"/>
  <c r="CJ65" i="25"/>
  <c r="CL65" i="25"/>
  <c r="CN65" i="25"/>
  <c r="CP65" i="25"/>
  <c r="CR65" i="25"/>
  <c r="CT65" i="25"/>
  <c r="CV65" i="25"/>
  <c r="CX65" i="25"/>
  <c r="CZ65" i="25"/>
  <c r="BI66" i="25"/>
  <c r="BK66" i="25"/>
  <c r="BM66" i="25"/>
  <c r="BO66" i="25"/>
  <c r="AF67" i="25"/>
  <c r="AH67" i="25"/>
  <c r="AJ67" i="25"/>
  <c r="AL67" i="25"/>
  <c r="AN67" i="25"/>
  <c r="AP67" i="25"/>
  <c r="AR67" i="25"/>
  <c r="AT67" i="25"/>
  <c r="AV67" i="25"/>
  <c r="AX67" i="25"/>
  <c r="AZ67" i="25"/>
  <c r="BB67" i="25"/>
  <c r="BD67" i="25"/>
  <c r="BF67" i="25"/>
  <c r="BH67" i="25"/>
  <c r="BJ67" i="25"/>
  <c r="BL67" i="25"/>
  <c r="BN67" i="25"/>
  <c r="BP67" i="25"/>
  <c r="BR67" i="25"/>
  <c r="BT67" i="25"/>
  <c r="BV67" i="25"/>
  <c r="BX67" i="25"/>
  <c r="BZ67" i="25"/>
  <c r="CB67" i="25"/>
  <c r="CD67" i="25"/>
  <c r="CF67" i="25"/>
  <c r="CH67" i="25"/>
  <c r="CJ67" i="25"/>
  <c r="CL67" i="25"/>
  <c r="CN67" i="25"/>
  <c r="CP67" i="25"/>
  <c r="CR67" i="25"/>
  <c r="CT67" i="25"/>
  <c r="CV67" i="25"/>
  <c r="CX67" i="25"/>
  <c r="CZ67" i="25"/>
  <c r="AF69" i="25"/>
  <c r="AH69" i="25"/>
  <c r="AJ69" i="25"/>
  <c r="AL69" i="25"/>
  <c r="AN69" i="25"/>
  <c r="AP69" i="25"/>
  <c r="AR69" i="25"/>
  <c r="AT69" i="25"/>
  <c r="AV69" i="25"/>
  <c r="AX69" i="25"/>
  <c r="AZ69" i="25"/>
  <c r="BB69" i="25"/>
  <c r="BD69" i="25"/>
  <c r="BF69" i="25"/>
  <c r="BH69" i="25"/>
  <c r="BJ69" i="25"/>
  <c r="BL69" i="25"/>
  <c r="BN69" i="25"/>
  <c r="BP69" i="25"/>
  <c r="BR69" i="25"/>
  <c r="BT69" i="25"/>
  <c r="BV69" i="25"/>
  <c r="BX69" i="25"/>
  <c r="BZ69" i="25"/>
  <c r="CB69" i="25"/>
  <c r="CD69" i="25"/>
  <c r="CF69" i="25"/>
  <c r="CH69" i="25"/>
  <c r="CJ69" i="25"/>
  <c r="CL69" i="25"/>
  <c r="CN69" i="25"/>
  <c r="CP69" i="25"/>
  <c r="CR69" i="25"/>
  <c r="CT69" i="25"/>
  <c r="CV69" i="25"/>
  <c r="CX69" i="25"/>
  <c r="CZ69" i="25"/>
  <c r="BI70" i="25"/>
  <c r="BK70" i="25"/>
  <c r="BM70" i="25"/>
  <c r="BO70" i="25"/>
  <c r="AF71" i="25"/>
  <c r="AH71" i="25"/>
  <c r="AJ71" i="25"/>
  <c r="AL71" i="25"/>
  <c r="AN71" i="25"/>
  <c r="AP71" i="25"/>
  <c r="AR71" i="25"/>
  <c r="AT71" i="25"/>
  <c r="AV71" i="25"/>
  <c r="AX71" i="25"/>
  <c r="AZ71" i="25"/>
  <c r="BB71" i="25"/>
  <c r="BD71" i="25"/>
  <c r="BF71" i="25"/>
  <c r="BH71" i="25"/>
  <c r="BJ71" i="25"/>
  <c r="BL71" i="25"/>
  <c r="BN71" i="25"/>
  <c r="BP71" i="25"/>
  <c r="BR71" i="25"/>
  <c r="BT71" i="25"/>
  <c r="BV71" i="25"/>
  <c r="BX71" i="25"/>
  <c r="BZ71" i="25"/>
  <c r="CB71" i="25"/>
  <c r="CD71" i="25"/>
  <c r="CF71" i="25"/>
  <c r="CH71" i="25"/>
  <c r="CJ71" i="25"/>
  <c r="CL71" i="25"/>
  <c r="CN71" i="25"/>
  <c r="CP71" i="25"/>
  <c r="CR71" i="25"/>
  <c r="CT71" i="25"/>
  <c r="CV71" i="25"/>
  <c r="CX71" i="25"/>
  <c r="CZ71" i="25"/>
  <c r="BK72" i="25"/>
  <c r="BM72" i="25"/>
  <c r="AF73" i="25"/>
  <c r="AH73" i="25"/>
  <c r="AJ73" i="25"/>
  <c r="AL73" i="25"/>
  <c r="AN73" i="25"/>
  <c r="AP73" i="25"/>
  <c r="AR73" i="25"/>
  <c r="AT73" i="25"/>
  <c r="AV73" i="25"/>
  <c r="AX73" i="25"/>
  <c r="AZ73" i="25"/>
  <c r="BB73" i="25"/>
  <c r="BD73" i="25"/>
  <c r="BF73" i="25"/>
  <c r="BH73" i="25"/>
  <c r="BJ73" i="25"/>
  <c r="BL73" i="25"/>
  <c r="BN73" i="25"/>
  <c r="BP73" i="25"/>
  <c r="BR73" i="25"/>
  <c r="BT73" i="25"/>
  <c r="BV73" i="25"/>
  <c r="BX73" i="25"/>
  <c r="BZ73" i="25"/>
  <c r="CB73" i="25"/>
  <c r="CD73" i="25"/>
  <c r="CF73" i="25"/>
  <c r="CH73" i="25"/>
  <c r="CJ73" i="25"/>
  <c r="CL73" i="25"/>
  <c r="CN73" i="25"/>
  <c r="CP73" i="25"/>
  <c r="CR73" i="25"/>
  <c r="CT73" i="25"/>
  <c r="CV73" i="25"/>
  <c r="CX73" i="25"/>
  <c r="CZ73" i="25"/>
  <c r="AF75" i="25"/>
  <c r="AH75" i="25"/>
  <c r="AJ75" i="25"/>
  <c r="AL75" i="25"/>
  <c r="AN75" i="25"/>
  <c r="AP75" i="25"/>
  <c r="AR75" i="25"/>
  <c r="AT75" i="25"/>
  <c r="AV75" i="25"/>
  <c r="AX75" i="25"/>
  <c r="AZ75" i="25"/>
  <c r="BB75" i="25"/>
  <c r="BD75" i="25"/>
  <c r="BF75" i="25"/>
  <c r="BH75" i="25"/>
  <c r="BJ75" i="25"/>
  <c r="BL75" i="25"/>
  <c r="BN75" i="25"/>
  <c r="BP75" i="25"/>
  <c r="BR75" i="25"/>
  <c r="BT75" i="25"/>
  <c r="BV75" i="25"/>
  <c r="BX75" i="25"/>
  <c r="BZ75" i="25"/>
  <c r="CB75" i="25"/>
  <c r="CD75" i="25"/>
  <c r="CF75" i="25"/>
  <c r="CH75" i="25"/>
  <c r="CJ75" i="25"/>
  <c r="CL75" i="25"/>
  <c r="CN75" i="25"/>
  <c r="CP75" i="25"/>
  <c r="CR75" i="25"/>
  <c r="CT75" i="25"/>
  <c r="CV75" i="25"/>
  <c r="CX75" i="25"/>
  <c r="CZ75" i="25"/>
  <c r="AR77" i="25"/>
  <c r="AT77" i="25"/>
  <c r="AV77" i="25"/>
  <c r="AX77" i="25"/>
  <c r="AZ77" i="25"/>
  <c r="BB77" i="25"/>
  <c r="BF77" i="25"/>
  <c r="AY50" i="27" s="1"/>
  <c r="AY12" i="27" s="1"/>
  <c r="BP77" i="25"/>
  <c r="BI50" i="27" s="1"/>
  <c r="BI12" i="27" s="1"/>
  <c r="BT77" i="25"/>
  <c r="BM50" i="27" s="1"/>
  <c r="BM12" i="27" s="1"/>
  <c r="BX77" i="25"/>
  <c r="BQ50" i="27" s="1"/>
  <c r="BQ12" i="27" s="1"/>
  <c r="CB77" i="25"/>
  <c r="CF77" i="25"/>
  <c r="CJ77" i="25"/>
  <c r="CN77" i="25"/>
  <c r="K78" i="25"/>
  <c r="M78" i="25"/>
  <c r="Q78" i="25"/>
  <c r="U78" i="25"/>
  <c r="Y78" i="25"/>
  <c r="AC78" i="25"/>
  <c r="AG78" i="25"/>
  <c r="AI78" i="25"/>
  <c r="AM78" i="25"/>
  <c r="AQ78" i="25"/>
  <c r="CC78" i="25"/>
  <c r="CG78" i="25"/>
  <c r="CK78" i="25"/>
  <c r="CO78" i="25"/>
  <c r="CS78" i="25"/>
  <c r="CW78" i="25"/>
  <c r="AF79" i="25"/>
  <c r="AH79" i="25"/>
  <c r="AJ79" i="25"/>
  <c r="AL79" i="25"/>
  <c r="AN79" i="25"/>
  <c r="AP79" i="25"/>
  <c r="AR79" i="25"/>
  <c r="AT79" i="25"/>
  <c r="AV79" i="25"/>
  <c r="AX79" i="25"/>
  <c r="AZ79" i="25"/>
  <c r="BB79" i="25"/>
  <c r="BD79" i="25"/>
  <c r="BF79" i="25"/>
  <c r="BH79" i="25"/>
  <c r="BP79" i="25"/>
  <c r="BR79" i="25"/>
  <c r="BT79" i="25"/>
  <c r="BV79" i="25"/>
  <c r="BX79" i="25"/>
  <c r="BZ79" i="25"/>
  <c r="AF81" i="25"/>
  <c r="AH81" i="25"/>
  <c r="AJ81" i="25"/>
  <c r="AL81" i="25"/>
  <c r="AN81" i="25"/>
  <c r="AP81" i="25"/>
  <c r="AR81" i="25"/>
  <c r="AT81" i="25"/>
  <c r="AV81" i="25"/>
  <c r="AX81" i="25"/>
  <c r="AZ81" i="25"/>
  <c r="BB81" i="25"/>
  <c r="BD81" i="25"/>
  <c r="K82" i="25"/>
  <c r="AS82" i="25"/>
  <c r="AU82" i="25"/>
  <c r="AW82" i="25"/>
  <c r="AY82" i="25"/>
  <c r="BA82" i="25"/>
  <c r="BC82" i="25"/>
  <c r="AF83" i="25"/>
  <c r="AH83" i="25"/>
  <c r="AJ83" i="25"/>
  <c r="AL83" i="25"/>
  <c r="AN83" i="25"/>
  <c r="AP83" i="25"/>
  <c r="AR83" i="25"/>
  <c r="AT83" i="25"/>
  <c r="AV83" i="25"/>
  <c r="AX83" i="25"/>
  <c r="AZ83" i="25"/>
  <c r="BB83" i="25"/>
  <c r="AG84" i="25"/>
  <c r="AI84" i="25"/>
  <c r="AK84" i="25"/>
  <c r="AM84" i="25"/>
  <c r="AO84" i="25"/>
  <c r="AQ84" i="25"/>
  <c r="AS84" i="25"/>
  <c r="AU84" i="25"/>
  <c r="AW84" i="25"/>
  <c r="AY84" i="25"/>
  <c r="BA84" i="25"/>
  <c r="BC84" i="25"/>
  <c r="AF85" i="25"/>
  <c r="AH85" i="25"/>
  <c r="AJ85" i="25"/>
  <c r="AL85" i="25"/>
  <c r="AN85" i="25"/>
  <c r="AP85" i="25"/>
  <c r="AR85" i="25"/>
  <c r="AT85" i="25"/>
  <c r="AV85" i="25"/>
  <c r="AX85" i="25"/>
  <c r="AZ85" i="25"/>
  <c r="BB85" i="25"/>
  <c r="AS86" i="25"/>
  <c r="AU86" i="25"/>
  <c r="AW86" i="25"/>
  <c r="AY86" i="25"/>
  <c r="BA86" i="25"/>
  <c r="BC86" i="25"/>
  <c r="AF87" i="25"/>
  <c r="AH87" i="25"/>
  <c r="AJ87" i="25"/>
  <c r="AL87" i="25"/>
  <c r="AN87" i="25"/>
  <c r="AP87" i="25"/>
  <c r="AR87" i="25"/>
  <c r="AT87" i="25"/>
  <c r="AV87" i="25"/>
  <c r="AX87" i="25"/>
  <c r="AZ87" i="25"/>
  <c r="BB87" i="25"/>
  <c r="BD87" i="25"/>
  <c r="K88" i="25"/>
  <c r="AM88" i="25"/>
  <c r="AS88" i="25"/>
  <c r="AU88" i="25"/>
  <c r="AW88" i="25"/>
  <c r="AY88" i="25"/>
  <c r="BA88" i="25"/>
  <c r="BC88" i="25"/>
  <c r="AR89" i="25"/>
  <c r="AT89" i="25"/>
  <c r="AV89" i="25"/>
  <c r="AX89" i="25"/>
  <c r="AZ89" i="25"/>
  <c r="BB89" i="25"/>
  <c r="AS90" i="25"/>
  <c r="AU90" i="25"/>
  <c r="AW90" i="25"/>
  <c r="AY90" i="25"/>
  <c r="BA90" i="25"/>
  <c r="AG93" i="25"/>
  <c r="AI93" i="25"/>
  <c r="AK93" i="25"/>
  <c r="AM93" i="25"/>
  <c r="AO93" i="25"/>
  <c r="AQ93" i="25"/>
  <c r="AS93" i="25"/>
  <c r="AU93" i="25"/>
  <c r="AW93" i="25"/>
  <c r="AY93" i="25"/>
  <c r="BA93" i="25"/>
  <c r="BC93" i="25"/>
  <c r="BE93" i="25"/>
  <c r="BG93" i="25"/>
  <c r="BI93" i="25"/>
  <c r="BK93" i="25"/>
  <c r="BK103" i="25" s="1"/>
  <c r="BM93" i="25"/>
  <c r="BO93" i="25"/>
  <c r="BO101" i="25" s="1"/>
  <c r="BQ93" i="25"/>
  <c r="BS93" i="25"/>
  <c r="BU93" i="25"/>
  <c r="BW93" i="25"/>
  <c r="BY93" i="25"/>
  <c r="CA93" i="25"/>
  <c r="CC93" i="25"/>
  <c r="CE93" i="25"/>
  <c r="CG93" i="25"/>
  <c r="CI93" i="25"/>
  <c r="CK93" i="25"/>
  <c r="CM93" i="25"/>
  <c r="CO93" i="25"/>
  <c r="CQ93" i="25"/>
  <c r="CS93" i="25"/>
  <c r="CU93" i="25"/>
  <c r="CW93" i="25"/>
  <c r="CY93" i="25"/>
  <c r="DA93" i="25"/>
  <c r="BH99" i="25"/>
  <c r="BN99" i="25"/>
  <c r="BL101" i="25"/>
  <c r="BJ103" i="25"/>
  <c r="K110" i="25"/>
  <c r="F82" i="27"/>
  <c r="H82" i="27"/>
  <c r="J82" i="27"/>
  <c r="L82" i="27"/>
  <c r="N82" i="27"/>
  <c r="P82" i="27"/>
  <c r="R82" i="27"/>
  <c r="T82" i="27"/>
  <c r="V82" i="27"/>
  <c r="X82" i="27"/>
  <c r="Z82" i="27"/>
  <c r="AB82" i="27"/>
  <c r="AD82" i="27"/>
  <c r="AF82" i="27"/>
  <c r="AH82" i="27"/>
  <c r="AJ82" i="27"/>
  <c r="F84" i="28"/>
  <c r="H84" i="28"/>
  <c r="J84" i="28"/>
  <c r="L84" i="28"/>
  <c r="N84" i="28"/>
  <c r="P84" i="28"/>
  <c r="R84" i="28"/>
  <c r="T84" i="28"/>
  <c r="V84" i="28"/>
  <c r="X84" i="28"/>
  <c r="Z102" i="28"/>
  <c r="Z14" i="28" s="1"/>
  <c r="Z13" i="28"/>
  <c r="AB102" i="28"/>
  <c r="AB14" i="28" s="1"/>
  <c r="AB13" i="28"/>
  <c r="AD102" i="28"/>
  <c r="AD14" i="28" s="1"/>
  <c r="AD13" i="28"/>
  <c r="AH102" i="28"/>
  <c r="AH14" i="28" s="1"/>
  <c r="AH13" i="28"/>
  <c r="AJ102" i="28"/>
  <c r="AJ14" i="28" s="1"/>
  <c r="AJ13" i="28"/>
  <c r="AX84" i="28"/>
  <c r="AZ84" i="28"/>
  <c r="BD84" i="28"/>
  <c r="BD102" i="28" s="1"/>
  <c r="BD14" i="28" s="1"/>
  <c r="BT84" i="28"/>
  <c r="BT102" i="28" s="1"/>
  <c r="BT14" i="28" s="1"/>
  <c r="G82" i="27"/>
  <c r="K82" i="27"/>
  <c r="O82" i="27"/>
  <c r="S82" i="27"/>
  <c r="W82" i="27"/>
  <c r="AA114" i="27"/>
  <c r="AA14" i="27" s="1"/>
  <c r="AA13" i="27"/>
  <c r="AE114" i="27"/>
  <c r="AE14" i="27" s="1"/>
  <c r="AE13" i="27"/>
  <c r="AI114" i="27"/>
  <c r="AI14" i="27" s="1"/>
  <c r="AI13" i="27"/>
  <c r="AM114" i="27"/>
  <c r="AM14" i="27" s="1"/>
  <c r="AM13" i="27"/>
  <c r="AQ114" i="27"/>
  <c r="AQ14" i="27" s="1"/>
  <c r="AQ13" i="27"/>
  <c r="AU114" i="27"/>
  <c r="AU14" i="27" s="1"/>
  <c r="AU13" i="27"/>
  <c r="D916" i="27"/>
  <c r="E916" i="27" s="1"/>
  <c r="F916" i="27" s="1"/>
  <c r="G916" i="27" s="1"/>
  <c r="H916" i="27" s="1"/>
  <c r="I916" i="27" s="1"/>
  <c r="J916" i="27" s="1"/>
  <c r="K916" i="27" s="1"/>
  <c r="L916" i="27" s="1"/>
  <c r="M916" i="27" s="1"/>
  <c r="N916" i="27" s="1"/>
  <c r="O916" i="27" s="1"/>
  <c r="P916" i="27" s="1"/>
  <c r="Q916" i="27" s="1"/>
  <c r="R916" i="27" s="1"/>
  <c r="S916" i="27" s="1"/>
  <c r="T916" i="27" s="1"/>
  <c r="U916" i="27" s="1"/>
  <c r="V916" i="27" s="1"/>
  <c r="W916" i="27" s="1"/>
  <c r="X916" i="27" s="1"/>
  <c r="Y916" i="27" s="1"/>
  <c r="Z916" i="27" s="1"/>
  <c r="AA916" i="27" s="1"/>
  <c r="AB916" i="27" s="1"/>
  <c r="AC916" i="27" s="1"/>
  <c r="AD916" i="27" s="1"/>
  <c r="AE916" i="27" s="1"/>
  <c r="AF916" i="27" s="1"/>
  <c r="AG916" i="27" s="1"/>
  <c r="AH916" i="27" s="1"/>
  <c r="AI916" i="27" s="1"/>
  <c r="AJ916" i="27" s="1"/>
  <c r="AK916" i="27" s="1"/>
  <c r="AL916" i="27" s="1"/>
  <c r="AM916" i="27" s="1"/>
  <c r="AN916" i="27" s="1"/>
  <c r="AO916" i="27" s="1"/>
  <c r="AP916" i="27" s="1"/>
  <c r="AQ916" i="27" s="1"/>
  <c r="AR916" i="27" s="1"/>
  <c r="AS916" i="27" s="1"/>
  <c r="AT916" i="27" s="1"/>
  <c r="AU916" i="27" s="1"/>
  <c r="AV916" i="27" s="1"/>
  <c r="AW916" i="27" s="1"/>
  <c r="AX916" i="27" s="1"/>
  <c r="AY916" i="27" s="1"/>
  <c r="AZ916" i="27" s="1"/>
  <c r="BA916" i="27" s="1"/>
  <c r="BB916" i="27" s="1"/>
  <c r="BC916" i="27" s="1"/>
  <c r="BD916" i="27" s="1"/>
  <c r="BE916" i="27" s="1"/>
  <c r="BF916" i="27" s="1"/>
  <c r="BG916" i="27" s="1"/>
  <c r="BH916" i="27" s="1"/>
  <c r="BI916" i="27" s="1"/>
  <c r="BJ916" i="27" s="1"/>
  <c r="BK916" i="27" s="1"/>
  <c r="BL916" i="27" s="1"/>
  <c r="BM916" i="27" s="1"/>
  <c r="BN916" i="27" s="1"/>
  <c r="BO916" i="27" s="1"/>
  <c r="BP916" i="27" s="1"/>
  <c r="BQ916" i="27" s="1"/>
  <c r="BR916" i="27" s="1"/>
  <c r="BS916" i="27" s="1"/>
  <c r="BT916" i="27" s="1"/>
  <c r="BU916" i="27" s="1"/>
  <c r="BV916" i="27" s="1"/>
  <c r="BW916" i="27" s="1"/>
  <c r="BX916" i="27" s="1"/>
  <c r="BY916" i="27" s="1"/>
  <c r="BZ916" i="27" s="1"/>
  <c r="CA916" i="27" s="1"/>
  <c r="CB916" i="27" s="1"/>
  <c r="CC916" i="27" s="1"/>
  <c r="CD916" i="27" s="1"/>
  <c r="CE916" i="27" s="1"/>
  <c r="CF916" i="27" s="1"/>
  <c r="CG916" i="27" s="1"/>
  <c r="CH916" i="27" s="1"/>
  <c r="CI916" i="27" s="1"/>
  <c r="CJ916" i="27" s="1"/>
  <c r="CK916" i="27" s="1"/>
  <c r="CL916" i="27" s="1"/>
  <c r="CM916" i="27" s="1"/>
  <c r="CN916" i="27" s="1"/>
  <c r="CO916" i="27" s="1"/>
  <c r="CP916" i="27" s="1"/>
  <c r="CQ916" i="27" s="1"/>
  <c r="CR916" i="27" s="1"/>
  <c r="CS916" i="27" s="1"/>
  <c r="CT916" i="27" s="1"/>
  <c r="CU916" i="27" s="1"/>
  <c r="CV916" i="27" s="1"/>
  <c r="CW916" i="27" s="1"/>
  <c r="CX916" i="27" s="1"/>
  <c r="CY916" i="27" s="1"/>
  <c r="CZ916" i="27" s="1"/>
  <c r="DA916" i="27" s="1"/>
  <c r="DB916" i="27" s="1"/>
  <c r="DC916" i="27" s="1"/>
  <c r="DD916" i="27" s="1"/>
  <c r="DE916" i="27" s="1"/>
  <c r="DF916" i="27" s="1"/>
  <c r="DG916" i="27" s="1"/>
  <c r="DH916" i="27" s="1"/>
  <c r="DI916" i="27" s="1"/>
  <c r="DJ916" i="27" s="1"/>
  <c r="DK916" i="27" s="1"/>
  <c r="DL916" i="27" s="1"/>
  <c r="DM916" i="27" s="1"/>
  <c r="DN916" i="27" s="1"/>
  <c r="DO916" i="27" s="1"/>
  <c r="DP916" i="27" s="1"/>
  <c r="DQ916" i="27" s="1"/>
  <c r="DR916" i="27" s="1"/>
  <c r="DS916" i="27" s="1"/>
  <c r="DT916" i="27" s="1"/>
  <c r="DU916" i="27" s="1"/>
  <c r="DV916" i="27" s="1"/>
  <c r="DW916" i="27" s="1"/>
  <c r="DX916" i="27" s="1"/>
  <c r="DY916" i="27" s="1"/>
  <c r="DZ916" i="27" s="1"/>
  <c r="EA916" i="27" s="1"/>
  <c r="EB916" i="27" s="1"/>
  <c r="EC916" i="27" s="1"/>
  <c r="ED916" i="27" s="1"/>
  <c r="EE916" i="27" s="1"/>
  <c r="D852" i="27"/>
  <c r="E852" i="27" s="1"/>
  <c r="F852" i="27" s="1"/>
  <c r="G852" i="27" s="1"/>
  <c r="H852" i="27" s="1"/>
  <c r="I852" i="27" s="1"/>
  <c r="J852" i="27" s="1"/>
  <c r="K852" i="27" s="1"/>
  <c r="L852" i="27" s="1"/>
  <c r="M852" i="27" s="1"/>
  <c r="N852" i="27" s="1"/>
  <c r="O852" i="27" s="1"/>
  <c r="P852" i="27" s="1"/>
  <c r="Q852" i="27" s="1"/>
  <c r="R852" i="27" s="1"/>
  <c r="S852" i="27" s="1"/>
  <c r="T852" i="27" s="1"/>
  <c r="U852" i="27" s="1"/>
  <c r="V852" i="27" s="1"/>
  <c r="W852" i="27" s="1"/>
  <c r="X852" i="27" s="1"/>
  <c r="Y852" i="27" s="1"/>
  <c r="Z852" i="27" s="1"/>
  <c r="AA852" i="27" s="1"/>
  <c r="AB852" i="27" s="1"/>
  <c r="AC852" i="27" s="1"/>
  <c r="AD852" i="27" s="1"/>
  <c r="AE852" i="27" s="1"/>
  <c r="AF852" i="27" s="1"/>
  <c r="AG852" i="27" s="1"/>
  <c r="AH852" i="27" s="1"/>
  <c r="AI852" i="27" s="1"/>
  <c r="AJ852" i="27" s="1"/>
  <c r="AK852" i="27" s="1"/>
  <c r="AL852" i="27" s="1"/>
  <c r="AM852" i="27" s="1"/>
  <c r="AN852" i="27" s="1"/>
  <c r="AO852" i="27" s="1"/>
  <c r="AP852" i="27" s="1"/>
  <c r="AQ852" i="27" s="1"/>
  <c r="AR852" i="27" s="1"/>
  <c r="AS852" i="27" s="1"/>
  <c r="AT852" i="27" s="1"/>
  <c r="AU852" i="27" s="1"/>
  <c r="AV852" i="27" s="1"/>
  <c r="AW852" i="27" s="1"/>
  <c r="AX852" i="27" s="1"/>
  <c r="AY852" i="27" s="1"/>
  <c r="AZ852" i="27" s="1"/>
  <c r="BA852" i="27" s="1"/>
  <c r="BB852" i="27" s="1"/>
  <c r="BC852" i="27" s="1"/>
  <c r="BD852" i="27" s="1"/>
  <c r="BE852" i="27" s="1"/>
  <c r="BF852" i="27" s="1"/>
  <c r="BG852" i="27" s="1"/>
  <c r="BH852" i="27" s="1"/>
  <c r="BI852" i="27" s="1"/>
  <c r="BJ852" i="27" s="1"/>
  <c r="BK852" i="27" s="1"/>
  <c r="BL852" i="27" s="1"/>
  <c r="BM852" i="27" s="1"/>
  <c r="BN852" i="27" s="1"/>
  <c r="BO852" i="27" s="1"/>
  <c r="BP852" i="27" s="1"/>
  <c r="BQ852" i="27" s="1"/>
  <c r="BR852" i="27" s="1"/>
  <c r="BS852" i="27" s="1"/>
  <c r="BT852" i="27" s="1"/>
  <c r="BU852" i="27" s="1"/>
  <c r="BV852" i="27" s="1"/>
  <c r="BW852" i="27" s="1"/>
  <c r="BX852" i="27" s="1"/>
  <c r="BY852" i="27" s="1"/>
  <c r="BZ852" i="27" s="1"/>
  <c r="CA852" i="27" s="1"/>
  <c r="CB852" i="27" s="1"/>
  <c r="CC852" i="27" s="1"/>
  <c r="CD852" i="27" s="1"/>
  <c r="CE852" i="27" s="1"/>
  <c r="CF852" i="27" s="1"/>
  <c r="CG852" i="27" s="1"/>
  <c r="CH852" i="27" s="1"/>
  <c r="CI852" i="27" s="1"/>
  <c r="CJ852" i="27" s="1"/>
  <c r="CK852" i="27" s="1"/>
  <c r="CL852" i="27" s="1"/>
  <c r="CM852" i="27" s="1"/>
  <c r="CN852" i="27" s="1"/>
  <c r="CO852" i="27" s="1"/>
  <c r="CP852" i="27" s="1"/>
  <c r="CQ852" i="27" s="1"/>
  <c r="CR852" i="27" s="1"/>
  <c r="CS852" i="27" s="1"/>
  <c r="CT852" i="27" s="1"/>
  <c r="CU852" i="27" s="1"/>
  <c r="CV852" i="27" s="1"/>
  <c r="CW852" i="27" s="1"/>
  <c r="CX852" i="27" s="1"/>
  <c r="CY852" i="27" s="1"/>
  <c r="CZ852" i="27" s="1"/>
  <c r="DA852" i="27" s="1"/>
  <c r="DB852" i="27" s="1"/>
  <c r="DC852" i="27" s="1"/>
  <c r="DD852" i="27" s="1"/>
  <c r="DE852" i="27" s="1"/>
  <c r="DF852" i="27" s="1"/>
  <c r="DG852" i="27" s="1"/>
  <c r="DH852" i="27" s="1"/>
  <c r="DI852" i="27" s="1"/>
  <c r="DJ852" i="27" s="1"/>
  <c r="DK852" i="27" s="1"/>
  <c r="DL852" i="27" s="1"/>
  <c r="DM852" i="27" s="1"/>
  <c r="DN852" i="27" s="1"/>
  <c r="DO852" i="27" s="1"/>
  <c r="DP852" i="27" s="1"/>
  <c r="DQ852" i="27" s="1"/>
  <c r="DR852" i="27" s="1"/>
  <c r="DS852" i="27" s="1"/>
  <c r="DT852" i="27" s="1"/>
  <c r="DU852" i="27" s="1"/>
  <c r="DV852" i="27" s="1"/>
  <c r="DW852" i="27" s="1"/>
  <c r="DX852" i="27" s="1"/>
  <c r="DY852" i="27" s="1"/>
  <c r="DZ852" i="27" s="1"/>
  <c r="EA852" i="27" s="1"/>
  <c r="EB852" i="27" s="1"/>
  <c r="EC852" i="27" s="1"/>
  <c r="ED852" i="27" s="1"/>
  <c r="EE852" i="27" s="1"/>
  <c r="D948" i="27"/>
  <c r="E948" i="27" s="1"/>
  <c r="F948" i="27" s="1"/>
  <c r="G948" i="27" s="1"/>
  <c r="H948" i="27" s="1"/>
  <c r="I948" i="27" s="1"/>
  <c r="J948" i="27" s="1"/>
  <c r="K948" i="27" s="1"/>
  <c r="L948" i="27" s="1"/>
  <c r="M948" i="27" s="1"/>
  <c r="N948" i="27" s="1"/>
  <c r="O948" i="27" s="1"/>
  <c r="P948" i="27" s="1"/>
  <c r="Q948" i="27" s="1"/>
  <c r="R948" i="27" s="1"/>
  <c r="S948" i="27" s="1"/>
  <c r="T948" i="27" s="1"/>
  <c r="U948" i="27" s="1"/>
  <c r="V948" i="27" s="1"/>
  <c r="W948" i="27" s="1"/>
  <c r="X948" i="27" s="1"/>
  <c r="Y948" i="27" s="1"/>
  <c r="Z948" i="27" s="1"/>
  <c r="AA948" i="27" s="1"/>
  <c r="AB948" i="27" s="1"/>
  <c r="AC948" i="27" s="1"/>
  <c r="AD948" i="27" s="1"/>
  <c r="AE948" i="27" s="1"/>
  <c r="AF948" i="27" s="1"/>
  <c r="AG948" i="27" s="1"/>
  <c r="AH948" i="27" s="1"/>
  <c r="AI948" i="27" s="1"/>
  <c r="AJ948" i="27" s="1"/>
  <c r="AK948" i="27" s="1"/>
  <c r="AL948" i="27" s="1"/>
  <c r="AM948" i="27" s="1"/>
  <c r="AN948" i="27" s="1"/>
  <c r="AO948" i="27" s="1"/>
  <c r="AP948" i="27" s="1"/>
  <c r="AQ948" i="27" s="1"/>
  <c r="AR948" i="27" s="1"/>
  <c r="AS948" i="27" s="1"/>
  <c r="AT948" i="27" s="1"/>
  <c r="AU948" i="27" s="1"/>
  <c r="AV948" i="27" s="1"/>
  <c r="AW948" i="27" s="1"/>
  <c r="AX948" i="27" s="1"/>
  <c r="AY948" i="27" s="1"/>
  <c r="AZ948" i="27" s="1"/>
  <c r="BA948" i="27" s="1"/>
  <c r="BB948" i="27" s="1"/>
  <c r="BC948" i="27" s="1"/>
  <c r="BD948" i="27" s="1"/>
  <c r="BE948" i="27" s="1"/>
  <c r="BF948" i="27" s="1"/>
  <c r="BG948" i="27" s="1"/>
  <c r="BH948" i="27" s="1"/>
  <c r="BI948" i="27" s="1"/>
  <c r="BJ948" i="27" s="1"/>
  <c r="BK948" i="27" s="1"/>
  <c r="BL948" i="27" s="1"/>
  <c r="BM948" i="27" s="1"/>
  <c r="BN948" i="27" s="1"/>
  <c r="BO948" i="27" s="1"/>
  <c r="BP948" i="27" s="1"/>
  <c r="BQ948" i="27" s="1"/>
  <c r="BR948" i="27" s="1"/>
  <c r="BS948" i="27" s="1"/>
  <c r="BT948" i="27" s="1"/>
  <c r="BU948" i="27" s="1"/>
  <c r="BV948" i="27" s="1"/>
  <c r="BW948" i="27" s="1"/>
  <c r="BX948" i="27" s="1"/>
  <c r="BY948" i="27" s="1"/>
  <c r="BZ948" i="27" s="1"/>
  <c r="CA948" i="27" s="1"/>
  <c r="CB948" i="27" s="1"/>
  <c r="CC948" i="27" s="1"/>
  <c r="CD948" i="27" s="1"/>
  <c r="CE948" i="27" s="1"/>
  <c r="CF948" i="27" s="1"/>
  <c r="CG948" i="27" s="1"/>
  <c r="CH948" i="27" s="1"/>
  <c r="CI948" i="27" s="1"/>
  <c r="CJ948" i="27" s="1"/>
  <c r="CK948" i="27" s="1"/>
  <c r="CL948" i="27" s="1"/>
  <c r="CM948" i="27" s="1"/>
  <c r="CN948" i="27" s="1"/>
  <c r="CO948" i="27" s="1"/>
  <c r="CP948" i="27" s="1"/>
  <c r="CQ948" i="27" s="1"/>
  <c r="CR948" i="27" s="1"/>
  <c r="CS948" i="27" s="1"/>
  <c r="CT948" i="27" s="1"/>
  <c r="CU948" i="27" s="1"/>
  <c r="CV948" i="27" s="1"/>
  <c r="CW948" i="27" s="1"/>
  <c r="CX948" i="27" s="1"/>
  <c r="CY948" i="27" s="1"/>
  <c r="CZ948" i="27" s="1"/>
  <c r="DA948" i="27" s="1"/>
  <c r="DB948" i="27" s="1"/>
  <c r="DC948" i="27" s="1"/>
  <c r="DD948" i="27" s="1"/>
  <c r="DE948" i="27" s="1"/>
  <c r="DF948" i="27" s="1"/>
  <c r="DG948" i="27" s="1"/>
  <c r="DH948" i="27" s="1"/>
  <c r="DI948" i="27" s="1"/>
  <c r="DJ948" i="27" s="1"/>
  <c r="DK948" i="27" s="1"/>
  <c r="DL948" i="27" s="1"/>
  <c r="DM948" i="27" s="1"/>
  <c r="DN948" i="27" s="1"/>
  <c r="DO948" i="27" s="1"/>
  <c r="DP948" i="27" s="1"/>
  <c r="DQ948" i="27" s="1"/>
  <c r="DR948" i="27" s="1"/>
  <c r="DS948" i="27" s="1"/>
  <c r="DT948" i="27" s="1"/>
  <c r="DU948" i="27" s="1"/>
  <c r="DV948" i="27" s="1"/>
  <c r="DW948" i="27" s="1"/>
  <c r="DX948" i="27" s="1"/>
  <c r="DY948" i="27" s="1"/>
  <c r="DZ948" i="27" s="1"/>
  <c r="EA948" i="27" s="1"/>
  <c r="EB948" i="27" s="1"/>
  <c r="EC948" i="27" s="1"/>
  <c r="ED948" i="27" s="1"/>
  <c r="EE948" i="27" s="1"/>
  <c r="D884" i="27"/>
  <c r="E884" i="27" s="1"/>
  <c r="F884" i="27" s="1"/>
  <c r="G884" i="27" s="1"/>
  <c r="H884" i="27" s="1"/>
  <c r="I884" i="27" s="1"/>
  <c r="J884" i="27" s="1"/>
  <c r="K884" i="27" s="1"/>
  <c r="L884" i="27" s="1"/>
  <c r="M884" i="27" s="1"/>
  <c r="N884" i="27" s="1"/>
  <c r="O884" i="27" s="1"/>
  <c r="P884" i="27" s="1"/>
  <c r="Q884" i="27" s="1"/>
  <c r="R884" i="27" s="1"/>
  <c r="S884" i="27" s="1"/>
  <c r="T884" i="27" s="1"/>
  <c r="U884" i="27" s="1"/>
  <c r="V884" i="27" s="1"/>
  <c r="W884" i="27" s="1"/>
  <c r="X884" i="27" s="1"/>
  <c r="Y884" i="27" s="1"/>
  <c r="Z884" i="27" s="1"/>
  <c r="AA884" i="27" s="1"/>
  <c r="AB884" i="27" s="1"/>
  <c r="AC884" i="27" s="1"/>
  <c r="AD884" i="27" s="1"/>
  <c r="AE884" i="27" s="1"/>
  <c r="AF884" i="27" s="1"/>
  <c r="AG884" i="27" s="1"/>
  <c r="AH884" i="27" s="1"/>
  <c r="AI884" i="27" s="1"/>
  <c r="AJ884" i="27" s="1"/>
  <c r="AK884" i="27" s="1"/>
  <c r="AL884" i="27" s="1"/>
  <c r="AM884" i="27" s="1"/>
  <c r="AN884" i="27" s="1"/>
  <c r="AO884" i="27" s="1"/>
  <c r="AP884" i="27" s="1"/>
  <c r="AQ884" i="27" s="1"/>
  <c r="AR884" i="27" s="1"/>
  <c r="AS884" i="27" s="1"/>
  <c r="AT884" i="27" s="1"/>
  <c r="AU884" i="27" s="1"/>
  <c r="AV884" i="27" s="1"/>
  <c r="AW884" i="27" s="1"/>
  <c r="AX884" i="27" s="1"/>
  <c r="AY884" i="27" s="1"/>
  <c r="AZ884" i="27" s="1"/>
  <c r="BA884" i="27" s="1"/>
  <c r="BB884" i="27" s="1"/>
  <c r="BC884" i="27" s="1"/>
  <c r="BD884" i="27" s="1"/>
  <c r="BE884" i="27" s="1"/>
  <c r="BF884" i="27" s="1"/>
  <c r="BG884" i="27" s="1"/>
  <c r="BH884" i="27" s="1"/>
  <c r="BI884" i="27" s="1"/>
  <c r="BJ884" i="27" s="1"/>
  <c r="BK884" i="27" s="1"/>
  <c r="BL884" i="27" s="1"/>
  <c r="BM884" i="27" s="1"/>
  <c r="BN884" i="27" s="1"/>
  <c r="BO884" i="27" s="1"/>
  <c r="BP884" i="27" s="1"/>
  <c r="BQ884" i="27" s="1"/>
  <c r="BR884" i="27" s="1"/>
  <c r="BS884" i="27" s="1"/>
  <c r="BT884" i="27" s="1"/>
  <c r="BU884" i="27" s="1"/>
  <c r="BV884" i="27" s="1"/>
  <c r="BW884" i="27" s="1"/>
  <c r="BX884" i="27" s="1"/>
  <c r="BY884" i="27" s="1"/>
  <c r="BZ884" i="27" s="1"/>
  <c r="CA884" i="27" s="1"/>
  <c r="CB884" i="27" s="1"/>
  <c r="CC884" i="27" s="1"/>
  <c r="CD884" i="27" s="1"/>
  <c r="CE884" i="27" s="1"/>
  <c r="CF884" i="27" s="1"/>
  <c r="CG884" i="27" s="1"/>
  <c r="CH884" i="27" s="1"/>
  <c r="CI884" i="27" s="1"/>
  <c r="CJ884" i="27" s="1"/>
  <c r="CK884" i="27" s="1"/>
  <c r="CL884" i="27" s="1"/>
  <c r="CM884" i="27" s="1"/>
  <c r="CN884" i="27" s="1"/>
  <c r="CO884" i="27" s="1"/>
  <c r="CP884" i="27" s="1"/>
  <c r="CQ884" i="27" s="1"/>
  <c r="CR884" i="27" s="1"/>
  <c r="CS884" i="27" s="1"/>
  <c r="CT884" i="27" s="1"/>
  <c r="CU884" i="27" s="1"/>
  <c r="CV884" i="27" s="1"/>
  <c r="CW884" i="27" s="1"/>
  <c r="CX884" i="27" s="1"/>
  <c r="CY884" i="27" s="1"/>
  <c r="CZ884" i="27" s="1"/>
  <c r="DA884" i="27" s="1"/>
  <c r="DB884" i="27" s="1"/>
  <c r="DC884" i="27" s="1"/>
  <c r="DD884" i="27" s="1"/>
  <c r="DE884" i="27" s="1"/>
  <c r="DF884" i="27" s="1"/>
  <c r="DG884" i="27" s="1"/>
  <c r="DH884" i="27" s="1"/>
  <c r="DI884" i="27" s="1"/>
  <c r="DJ884" i="27" s="1"/>
  <c r="DK884" i="27" s="1"/>
  <c r="DL884" i="27" s="1"/>
  <c r="DM884" i="27" s="1"/>
  <c r="DN884" i="27" s="1"/>
  <c r="DO884" i="27" s="1"/>
  <c r="DP884" i="27" s="1"/>
  <c r="DQ884" i="27" s="1"/>
  <c r="DR884" i="27" s="1"/>
  <c r="DS884" i="27" s="1"/>
  <c r="DT884" i="27" s="1"/>
  <c r="DU884" i="27" s="1"/>
  <c r="DV884" i="27" s="1"/>
  <c r="DW884" i="27" s="1"/>
  <c r="DX884" i="27" s="1"/>
  <c r="DY884" i="27" s="1"/>
  <c r="DZ884" i="27" s="1"/>
  <c r="EA884" i="27" s="1"/>
  <c r="EB884" i="27" s="1"/>
  <c r="EC884" i="27" s="1"/>
  <c r="ED884" i="27" s="1"/>
  <c r="EE884" i="27" s="1"/>
  <c r="D788" i="27"/>
  <c r="E788" i="27" s="1"/>
  <c r="F788" i="27" s="1"/>
  <c r="G788" i="27" s="1"/>
  <c r="H788" i="27" s="1"/>
  <c r="I788" i="27" s="1"/>
  <c r="J788" i="27" s="1"/>
  <c r="K788" i="27" s="1"/>
  <c r="L788" i="27" s="1"/>
  <c r="M788" i="27" s="1"/>
  <c r="N788" i="27" s="1"/>
  <c r="O788" i="27" s="1"/>
  <c r="P788" i="27" s="1"/>
  <c r="Q788" i="27" s="1"/>
  <c r="R788" i="27" s="1"/>
  <c r="S788" i="27" s="1"/>
  <c r="T788" i="27" s="1"/>
  <c r="U788" i="27" s="1"/>
  <c r="V788" i="27" s="1"/>
  <c r="W788" i="27" s="1"/>
  <c r="X788" i="27" s="1"/>
  <c r="Y788" i="27" s="1"/>
  <c r="Z788" i="27" s="1"/>
  <c r="AA788" i="27" s="1"/>
  <c r="AB788" i="27" s="1"/>
  <c r="AC788" i="27" s="1"/>
  <c r="AD788" i="27" s="1"/>
  <c r="AE788" i="27" s="1"/>
  <c r="AF788" i="27" s="1"/>
  <c r="AG788" i="27" s="1"/>
  <c r="AH788" i="27" s="1"/>
  <c r="AI788" i="27" s="1"/>
  <c r="AJ788" i="27" s="1"/>
  <c r="AK788" i="27" s="1"/>
  <c r="AL788" i="27" s="1"/>
  <c r="AM788" i="27" s="1"/>
  <c r="AN788" i="27" s="1"/>
  <c r="AO788" i="27" s="1"/>
  <c r="AP788" i="27" s="1"/>
  <c r="AQ788" i="27" s="1"/>
  <c r="AR788" i="27" s="1"/>
  <c r="AS788" i="27" s="1"/>
  <c r="AT788" i="27" s="1"/>
  <c r="AU788" i="27" s="1"/>
  <c r="AV788" i="27" s="1"/>
  <c r="AW788" i="27" s="1"/>
  <c r="AX788" i="27" s="1"/>
  <c r="AY788" i="27" s="1"/>
  <c r="AZ788" i="27" s="1"/>
  <c r="BA788" i="27" s="1"/>
  <c r="BB788" i="27" s="1"/>
  <c r="BC788" i="27" s="1"/>
  <c r="BD788" i="27" s="1"/>
  <c r="BE788" i="27" s="1"/>
  <c r="BF788" i="27" s="1"/>
  <c r="BG788" i="27" s="1"/>
  <c r="BH788" i="27" s="1"/>
  <c r="BI788" i="27" s="1"/>
  <c r="BJ788" i="27" s="1"/>
  <c r="BK788" i="27" s="1"/>
  <c r="BL788" i="27" s="1"/>
  <c r="BM788" i="27" s="1"/>
  <c r="BN788" i="27" s="1"/>
  <c r="BO788" i="27" s="1"/>
  <c r="BP788" i="27" s="1"/>
  <c r="BQ788" i="27" s="1"/>
  <c r="BR788" i="27" s="1"/>
  <c r="BS788" i="27" s="1"/>
  <c r="BT788" i="27" s="1"/>
  <c r="BU788" i="27" s="1"/>
  <c r="BV788" i="27" s="1"/>
  <c r="BW788" i="27" s="1"/>
  <c r="BX788" i="27" s="1"/>
  <c r="BY788" i="27" s="1"/>
  <c r="BZ788" i="27" s="1"/>
  <c r="CA788" i="27" s="1"/>
  <c r="CB788" i="27" s="1"/>
  <c r="CC788" i="27" s="1"/>
  <c r="CD788" i="27" s="1"/>
  <c r="CE788" i="27" s="1"/>
  <c r="CF788" i="27" s="1"/>
  <c r="CG788" i="27" s="1"/>
  <c r="CH788" i="27" s="1"/>
  <c r="CI788" i="27" s="1"/>
  <c r="CJ788" i="27" s="1"/>
  <c r="CK788" i="27" s="1"/>
  <c r="CL788" i="27" s="1"/>
  <c r="CM788" i="27" s="1"/>
  <c r="CN788" i="27" s="1"/>
  <c r="CO788" i="27" s="1"/>
  <c r="CP788" i="27" s="1"/>
  <c r="CQ788" i="27" s="1"/>
  <c r="CR788" i="27" s="1"/>
  <c r="CS788" i="27" s="1"/>
  <c r="CT788" i="27" s="1"/>
  <c r="CU788" i="27" s="1"/>
  <c r="CV788" i="27" s="1"/>
  <c r="CW788" i="27" s="1"/>
  <c r="CX788" i="27" s="1"/>
  <c r="CY788" i="27" s="1"/>
  <c r="CZ788" i="27" s="1"/>
  <c r="DA788" i="27" s="1"/>
  <c r="DB788" i="27" s="1"/>
  <c r="DC788" i="27" s="1"/>
  <c r="DD788" i="27" s="1"/>
  <c r="DE788" i="27" s="1"/>
  <c r="DF788" i="27" s="1"/>
  <c r="DG788" i="27" s="1"/>
  <c r="DH788" i="27" s="1"/>
  <c r="DI788" i="27" s="1"/>
  <c r="DJ788" i="27" s="1"/>
  <c r="DK788" i="27" s="1"/>
  <c r="DL788" i="27" s="1"/>
  <c r="DM788" i="27" s="1"/>
  <c r="DN788" i="27" s="1"/>
  <c r="DO788" i="27" s="1"/>
  <c r="DP788" i="27" s="1"/>
  <c r="DQ788" i="27" s="1"/>
  <c r="DR788" i="27" s="1"/>
  <c r="DS788" i="27" s="1"/>
  <c r="DT788" i="27" s="1"/>
  <c r="DU788" i="27" s="1"/>
  <c r="DV788" i="27" s="1"/>
  <c r="DW788" i="27" s="1"/>
  <c r="DX788" i="27" s="1"/>
  <c r="DY788" i="27" s="1"/>
  <c r="DZ788" i="27" s="1"/>
  <c r="EA788" i="27" s="1"/>
  <c r="EB788" i="27" s="1"/>
  <c r="EC788" i="27" s="1"/>
  <c r="ED788" i="27" s="1"/>
  <c r="EE788" i="27" s="1"/>
  <c r="D724" i="27"/>
  <c r="E724" i="27" s="1"/>
  <c r="F724" i="27" s="1"/>
  <c r="G724" i="27" s="1"/>
  <c r="H724" i="27" s="1"/>
  <c r="I724" i="27" s="1"/>
  <c r="J724" i="27" s="1"/>
  <c r="K724" i="27" s="1"/>
  <c r="L724" i="27" s="1"/>
  <c r="M724" i="27" s="1"/>
  <c r="N724" i="27" s="1"/>
  <c r="O724" i="27" s="1"/>
  <c r="P724" i="27" s="1"/>
  <c r="Q724" i="27" s="1"/>
  <c r="R724" i="27" s="1"/>
  <c r="S724" i="27" s="1"/>
  <c r="T724" i="27" s="1"/>
  <c r="U724" i="27" s="1"/>
  <c r="V724" i="27" s="1"/>
  <c r="W724" i="27" s="1"/>
  <c r="X724" i="27" s="1"/>
  <c r="Y724" i="27" s="1"/>
  <c r="Z724" i="27" s="1"/>
  <c r="AA724" i="27" s="1"/>
  <c r="AB724" i="27" s="1"/>
  <c r="AC724" i="27" s="1"/>
  <c r="AD724" i="27" s="1"/>
  <c r="AE724" i="27" s="1"/>
  <c r="AF724" i="27" s="1"/>
  <c r="AG724" i="27" s="1"/>
  <c r="AH724" i="27" s="1"/>
  <c r="AI724" i="27" s="1"/>
  <c r="AJ724" i="27" s="1"/>
  <c r="AK724" i="27" s="1"/>
  <c r="AL724" i="27" s="1"/>
  <c r="AM724" i="27" s="1"/>
  <c r="AN724" i="27" s="1"/>
  <c r="AO724" i="27" s="1"/>
  <c r="AP724" i="27" s="1"/>
  <c r="AQ724" i="27" s="1"/>
  <c r="AR724" i="27" s="1"/>
  <c r="AS724" i="27" s="1"/>
  <c r="AT724" i="27" s="1"/>
  <c r="AU724" i="27" s="1"/>
  <c r="AV724" i="27" s="1"/>
  <c r="AW724" i="27" s="1"/>
  <c r="AX724" i="27" s="1"/>
  <c r="AY724" i="27" s="1"/>
  <c r="AZ724" i="27" s="1"/>
  <c r="BA724" i="27" s="1"/>
  <c r="BB724" i="27" s="1"/>
  <c r="BC724" i="27" s="1"/>
  <c r="BD724" i="27" s="1"/>
  <c r="BE724" i="27" s="1"/>
  <c r="BF724" i="27" s="1"/>
  <c r="BG724" i="27" s="1"/>
  <c r="BH724" i="27" s="1"/>
  <c r="BI724" i="27" s="1"/>
  <c r="BJ724" i="27" s="1"/>
  <c r="BK724" i="27" s="1"/>
  <c r="BL724" i="27" s="1"/>
  <c r="BM724" i="27" s="1"/>
  <c r="BN724" i="27" s="1"/>
  <c r="BO724" i="27" s="1"/>
  <c r="BP724" i="27" s="1"/>
  <c r="BQ724" i="27" s="1"/>
  <c r="BR724" i="27" s="1"/>
  <c r="BS724" i="27" s="1"/>
  <c r="BT724" i="27" s="1"/>
  <c r="BU724" i="27" s="1"/>
  <c r="BV724" i="27" s="1"/>
  <c r="BW724" i="27" s="1"/>
  <c r="BX724" i="27" s="1"/>
  <c r="BY724" i="27" s="1"/>
  <c r="BZ724" i="27" s="1"/>
  <c r="CA724" i="27" s="1"/>
  <c r="CB724" i="27" s="1"/>
  <c r="CC724" i="27" s="1"/>
  <c r="CD724" i="27" s="1"/>
  <c r="CE724" i="27" s="1"/>
  <c r="CF724" i="27" s="1"/>
  <c r="CG724" i="27" s="1"/>
  <c r="CH724" i="27" s="1"/>
  <c r="CI724" i="27" s="1"/>
  <c r="CJ724" i="27" s="1"/>
  <c r="CK724" i="27" s="1"/>
  <c r="CL724" i="27" s="1"/>
  <c r="CM724" i="27" s="1"/>
  <c r="CN724" i="27" s="1"/>
  <c r="CO724" i="27" s="1"/>
  <c r="CP724" i="27" s="1"/>
  <c r="CQ724" i="27" s="1"/>
  <c r="CR724" i="27" s="1"/>
  <c r="CS724" i="27" s="1"/>
  <c r="CT724" i="27" s="1"/>
  <c r="CU724" i="27" s="1"/>
  <c r="CV724" i="27" s="1"/>
  <c r="CW724" i="27" s="1"/>
  <c r="CX724" i="27" s="1"/>
  <c r="CY724" i="27" s="1"/>
  <c r="CZ724" i="27" s="1"/>
  <c r="DA724" i="27" s="1"/>
  <c r="DB724" i="27" s="1"/>
  <c r="DC724" i="27" s="1"/>
  <c r="DD724" i="27" s="1"/>
  <c r="DE724" i="27" s="1"/>
  <c r="DF724" i="27" s="1"/>
  <c r="DG724" i="27" s="1"/>
  <c r="DH724" i="27" s="1"/>
  <c r="DI724" i="27" s="1"/>
  <c r="DJ724" i="27" s="1"/>
  <c r="DK724" i="27" s="1"/>
  <c r="DL724" i="27" s="1"/>
  <c r="DM724" i="27" s="1"/>
  <c r="DN724" i="27" s="1"/>
  <c r="DO724" i="27" s="1"/>
  <c r="DP724" i="27" s="1"/>
  <c r="DQ724" i="27" s="1"/>
  <c r="DR724" i="27" s="1"/>
  <c r="DS724" i="27" s="1"/>
  <c r="DT724" i="27" s="1"/>
  <c r="DU724" i="27" s="1"/>
  <c r="DV724" i="27" s="1"/>
  <c r="DW724" i="27" s="1"/>
  <c r="DX724" i="27" s="1"/>
  <c r="DY724" i="27" s="1"/>
  <c r="DZ724" i="27" s="1"/>
  <c r="EA724" i="27" s="1"/>
  <c r="EB724" i="27" s="1"/>
  <c r="EC724" i="27" s="1"/>
  <c r="ED724" i="27" s="1"/>
  <c r="EE724" i="27" s="1"/>
  <c r="D660" i="27"/>
  <c r="E660" i="27" s="1"/>
  <c r="F660" i="27" s="1"/>
  <c r="G660" i="27" s="1"/>
  <c r="H660" i="27" s="1"/>
  <c r="I660" i="27" s="1"/>
  <c r="J660" i="27" s="1"/>
  <c r="K660" i="27" s="1"/>
  <c r="L660" i="27" s="1"/>
  <c r="M660" i="27" s="1"/>
  <c r="N660" i="27" s="1"/>
  <c r="O660" i="27" s="1"/>
  <c r="P660" i="27" s="1"/>
  <c r="Q660" i="27" s="1"/>
  <c r="R660" i="27" s="1"/>
  <c r="S660" i="27" s="1"/>
  <c r="T660" i="27" s="1"/>
  <c r="U660" i="27" s="1"/>
  <c r="V660" i="27" s="1"/>
  <c r="W660" i="27" s="1"/>
  <c r="X660" i="27" s="1"/>
  <c r="Y660" i="27" s="1"/>
  <c r="Z660" i="27" s="1"/>
  <c r="AA660" i="27" s="1"/>
  <c r="AB660" i="27" s="1"/>
  <c r="AC660" i="27" s="1"/>
  <c r="AD660" i="27" s="1"/>
  <c r="AE660" i="27" s="1"/>
  <c r="AF660" i="27" s="1"/>
  <c r="AG660" i="27" s="1"/>
  <c r="AH660" i="27" s="1"/>
  <c r="AI660" i="27" s="1"/>
  <c r="AJ660" i="27" s="1"/>
  <c r="AK660" i="27" s="1"/>
  <c r="AL660" i="27" s="1"/>
  <c r="AM660" i="27" s="1"/>
  <c r="AN660" i="27" s="1"/>
  <c r="AO660" i="27" s="1"/>
  <c r="AP660" i="27" s="1"/>
  <c r="AQ660" i="27" s="1"/>
  <c r="AR660" i="27" s="1"/>
  <c r="AS660" i="27" s="1"/>
  <c r="AT660" i="27" s="1"/>
  <c r="AU660" i="27" s="1"/>
  <c r="AV660" i="27" s="1"/>
  <c r="AW660" i="27" s="1"/>
  <c r="AX660" i="27" s="1"/>
  <c r="AY660" i="27" s="1"/>
  <c r="AZ660" i="27" s="1"/>
  <c r="BA660" i="27" s="1"/>
  <c r="BB660" i="27" s="1"/>
  <c r="BC660" i="27" s="1"/>
  <c r="BD660" i="27" s="1"/>
  <c r="BE660" i="27" s="1"/>
  <c r="BF660" i="27" s="1"/>
  <c r="BG660" i="27" s="1"/>
  <c r="BH660" i="27" s="1"/>
  <c r="BI660" i="27" s="1"/>
  <c r="BJ660" i="27" s="1"/>
  <c r="BK660" i="27" s="1"/>
  <c r="BL660" i="27" s="1"/>
  <c r="BM660" i="27" s="1"/>
  <c r="BN660" i="27" s="1"/>
  <c r="BO660" i="27" s="1"/>
  <c r="BP660" i="27" s="1"/>
  <c r="BQ660" i="27" s="1"/>
  <c r="BR660" i="27" s="1"/>
  <c r="BS660" i="27" s="1"/>
  <c r="BT660" i="27" s="1"/>
  <c r="BU660" i="27" s="1"/>
  <c r="BV660" i="27" s="1"/>
  <c r="BW660" i="27" s="1"/>
  <c r="BX660" i="27" s="1"/>
  <c r="BY660" i="27" s="1"/>
  <c r="BZ660" i="27" s="1"/>
  <c r="CA660" i="27" s="1"/>
  <c r="CB660" i="27" s="1"/>
  <c r="CC660" i="27" s="1"/>
  <c r="CD660" i="27" s="1"/>
  <c r="CE660" i="27" s="1"/>
  <c r="CF660" i="27" s="1"/>
  <c r="CG660" i="27" s="1"/>
  <c r="CH660" i="27" s="1"/>
  <c r="CI660" i="27" s="1"/>
  <c r="CJ660" i="27" s="1"/>
  <c r="CK660" i="27" s="1"/>
  <c r="CL660" i="27" s="1"/>
  <c r="CM660" i="27" s="1"/>
  <c r="CN660" i="27" s="1"/>
  <c r="CO660" i="27" s="1"/>
  <c r="CP660" i="27" s="1"/>
  <c r="CQ660" i="27" s="1"/>
  <c r="CR660" i="27" s="1"/>
  <c r="CS660" i="27" s="1"/>
  <c r="CT660" i="27" s="1"/>
  <c r="CU660" i="27" s="1"/>
  <c r="CV660" i="27" s="1"/>
  <c r="CW660" i="27" s="1"/>
  <c r="CX660" i="27" s="1"/>
  <c r="CY660" i="27" s="1"/>
  <c r="CZ660" i="27" s="1"/>
  <c r="DA660" i="27" s="1"/>
  <c r="DB660" i="27" s="1"/>
  <c r="DC660" i="27" s="1"/>
  <c r="DD660" i="27" s="1"/>
  <c r="DE660" i="27" s="1"/>
  <c r="DF660" i="27" s="1"/>
  <c r="DG660" i="27" s="1"/>
  <c r="DH660" i="27" s="1"/>
  <c r="DI660" i="27" s="1"/>
  <c r="DJ660" i="27" s="1"/>
  <c r="DK660" i="27" s="1"/>
  <c r="DL660" i="27" s="1"/>
  <c r="DM660" i="27" s="1"/>
  <c r="DN660" i="27" s="1"/>
  <c r="DO660" i="27" s="1"/>
  <c r="DP660" i="27" s="1"/>
  <c r="DQ660" i="27" s="1"/>
  <c r="DR660" i="27" s="1"/>
  <c r="DS660" i="27" s="1"/>
  <c r="DT660" i="27" s="1"/>
  <c r="DU660" i="27" s="1"/>
  <c r="DV660" i="27" s="1"/>
  <c r="DW660" i="27" s="1"/>
  <c r="DX660" i="27" s="1"/>
  <c r="DY660" i="27" s="1"/>
  <c r="DZ660" i="27" s="1"/>
  <c r="EA660" i="27" s="1"/>
  <c r="EB660" i="27" s="1"/>
  <c r="EC660" i="27" s="1"/>
  <c r="ED660" i="27" s="1"/>
  <c r="EE660" i="27" s="1"/>
  <c r="D820" i="27"/>
  <c r="E820" i="27" s="1"/>
  <c r="F820" i="27" s="1"/>
  <c r="G820" i="27" s="1"/>
  <c r="H820" i="27" s="1"/>
  <c r="I820" i="27" s="1"/>
  <c r="J820" i="27" s="1"/>
  <c r="K820" i="27" s="1"/>
  <c r="L820" i="27" s="1"/>
  <c r="M820" i="27" s="1"/>
  <c r="N820" i="27" s="1"/>
  <c r="O820" i="27" s="1"/>
  <c r="P820" i="27" s="1"/>
  <c r="Q820" i="27" s="1"/>
  <c r="R820" i="27" s="1"/>
  <c r="S820" i="27" s="1"/>
  <c r="T820" i="27" s="1"/>
  <c r="U820" i="27" s="1"/>
  <c r="V820" i="27" s="1"/>
  <c r="W820" i="27" s="1"/>
  <c r="X820" i="27" s="1"/>
  <c r="Y820" i="27" s="1"/>
  <c r="Z820" i="27" s="1"/>
  <c r="AA820" i="27" s="1"/>
  <c r="AB820" i="27" s="1"/>
  <c r="AC820" i="27" s="1"/>
  <c r="AD820" i="27" s="1"/>
  <c r="AE820" i="27" s="1"/>
  <c r="AF820" i="27" s="1"/>
  <c r="AG820" i="27" s="1"/>
  <c r="AH820" i="27" s="1"/>
  <c r="AI820" i="27" s="1"/>
  <c r="AJ820" i="27" s="1"/>
  <c r="AK820" i="27" s="1"/>
  <c r="AL820" i="27" s="1"/>
  <c r="AM820" i="27" s="1"/>
  <c r="AN820" i="27" s="1"/>
  <c r="AO820" i="27" s="1"/>
  <c r="AP820" i="27" s="1"/>
  <c r="AQ820" i="27" s="1"/>
  <c r="AR820" i="27" s="1"/>
  <c r="AS820" i="27" s="1"/>
  <c r="AT820" i="27" s="1"/>
  <c r="AU820" i="27" s="1"/>
  <c r="AV820" i="27" s="1"/>
  <c r="AW820" i="27" s="1"/>
  <c r="AX820" i="27" s="1"/>
  <c r="AY820" i="27" s="1"/>
  <c r="AZ820" i="27" s="1"/>
  <c r="BA820" i="27" s="1"/>
  <c r="BB820" i="27" s="1"/>
  <c r="BC820" i="27" s="1"/>
  <c r="BD820" i="27" s="1"/>
  <c r="BE820" i="27" s="1"/>
  <c r="BF820" i="27" s="1"/>
  <c r="BG820" i="27" s="1"/>
  <c r="BH820" i="27" s="1"/>
  <c r="BI820" i="27" s="1"/>
  <c r="BJ820" i="27" s="1"/>
  <c r="BK820" i="27" s="1"/>
  <c r="BL820" i="27" s="1"/>
  <c r="BM820" i="27" s="1"/>
  <c r="BN820" i="27" s="1"/>
  <c r="BO820" i="27" s="1"/>
  <c r="BP820" i="27" s="1"/>
  <c r="BQ820" i="27" s="1"/>
  <c r="BR820" i="27" s="1"/>
  <c r="BS820" i="27" s="1"/>
  <c r="BT820" i="27" s="1"/>
  <c r="BU820" i="27" s="1"/>
  <c r="BV820" i="27" s="1"/>
  <c r="BW820" i="27" s="1"/>
  <c r="BX820" i="27" s="1"/>
  <c r="BY820" i="27" s="1"/>
  <c r="BZ820" i="27" s="1"/>
  <c r="CA820" i="27" s="1"/>
  <c r="CB820" i="27" s="1"/>
  <c r="CC820" i="27" s="1"/>
  <c r="CD820" i="27" s="1"/>
  <c r="CE820" i="27" s="1"/>
  <c r="CF820" i="27" s="1"/>
  <c r="CG820" i="27" s="1"/>
  <c r="CH820" i="27" s="1"/>
  <c r="CI820" i="27" s="1"/>
  <c r="CJ820" i="27" s="1"/>
  <c r="CK820" i="27" s="1"/>
  <c r="CL820" i="27" s="1"/>
  <c r="CM820" i="27" s="1"/>
  <c r="CN820" i="27" s="1"/>
  <c r="CO820" i="27" s="1"/>
  <c r="CP820" i="27" s="1"/>
  <c r="CQ820" i="27" s="1"/>
  <c r="CR820" i="27" s="1"/>
  <c r="CS820" i="27" s="1"/>
  <c r="CT820" i="27" s="1"/>
  <c r="CU820" i="27" s="1"/>
  <c r="CV820" i="27" s="1"/>
  <c r="CW820" i="27" s="1"/>
  <c r="CX820" i="27" s="1"/>
  <c r="CY820" i="27" s="1"/>
  <c r="CZ820" i="27" s="1"/>
  <c r="DA820" i="27" s="1"/>
  <c r="DB820" i="27" s="1"/>
  <c r="DC820" i="27" s="1"/>
  <c r="DD820" i="27" s="1"/>
  <c r="DE820" i="27" s="1"/>
  <c r="DF820" i="27" s="1"/>
  <c r="DG820" i="27" s="1"/>
  <c r="DH820" i="27" s="1"/>
  <c r="DI820" i="27" s="1"/>
  <c r="DJ820" i="27" s="1"/>
  <c r="DK820" i="27" s="1"/>
  <c r="DL820" i="27" s="1"/>
  <c r="DM820" i="27" s="1"/>
  <c r="DN820" i="27" s="1"/>
  <c r="DO820" i="27" s="1"/>
  <c r="DP820" i="27" s="1"/>
  <c r="DQ820" i="27" s="1"/>
  <c r="DR820" i="27" s="1"/>
  <c r="DS820" i="27" s="1"/>
  <c r="DT820" i="27" s="1"/>
  <c r="DU820" i="27" s="1"/>
  <c r="DV820" i="27" s="1"/>
  <c r="DW820" i="27" s="1"/>
  <c r="DX820" i="27" s="1"/>
  <c r="DY820" i="27" s="1"/>
  <c r="DZ820" i="27" s="1"/>
  <c r="EA820" i="27" s="1"/>
  <c r="EB820" i="27" s="1"/>
  <c r="EC820" i="27" s="1"/>
  <c r="ED820" i="27" s="1"/>
  <c r="EE820" i="27" s="1"/>
  <c r="D756" i="27"/>
  <c r="E756" i="27" s="1"/>
  <c r="F756" i="27" s="1"/>
  <c r="G756" i="27" s="1"/>
  <c r="H756" i="27" s="1"/>
  <c r="I756" i="27" s="1"/>
  <c r="J756" i="27" s="1"/>
  <c r="K756" i="27" s="1"/>
  <c r="L756" i="27" s="1"/>
  <c r="M756" i="27" s="1"/>
  <c r="N756" i="27" s="1"/>
  <c r="O756" i="27" s="1"/>
  <c r="P756" i="27" s="1"/>
  <c r="Q756" i="27" s="1"/>
  <c r="R756" i="27" s="1"/>
  <c r="S756" i="27" s="1"/>
  <c r="T756" i="27" s="1"/>
  <c r="U756" i="27" s="1"/>
  <c r="V756" i="27" s="1"/>
  <c r="W756" i="27" s="1"/>
  <c r="X756" i="27" s="1"/>
  <c r="Y756" i="27" s="1"/>
  <c r="Z756" i="27" s="1"/>
  <c r="AA756" i="27" s="1"/>
  <c r="AB756" i="27" s="1"/>
  <c r="AC756" i="27" s="1"/>
  <c r="AD756" i="27" s="1"/>
  <c r="AE756" i="27" s="1"/>
  <c r="AF756" i="27" s="1"/>
  <c r="AG756" i="27" s="1"/>
  <c r="AH756" i="27" s="1"/>
  <c r="AI756" i="27" s="1"/>
  <c r="AJ756" i="27" s="1"/>
  <c r="AK756" i="27" s="1"/>
  <c r="AL756" i="27" s="1"/>
  <c r="AM756" i="27" s="1"/>
  <c r="AN756" i="27" s="1"/>
  <c r="AO756" i="27" s="1"/>
  <c r="AP756" i="27" s="1"/>
  <c r="AQ756" i="27" s="1"/>
  <c r="AR756" i="27" s="1"/>
  <c r="AS756" i="27" s="1"/>
  <c r="AT756" i="27" s="1"/>
  <c r="AU756" i="27" s="1"/>
  <c r="AV756" i="27" s="1"/>
  <c r="AW756" i="27" s="1"/>
  <c r="AX756" i="27" s="1"/>
  <c r="AY756" i="27" s="1"/>
  <c r="AZ756" i="27" s="1"/>
  <c r="BA756" i="27" s="1"/>
  <c r="BB756" i="27" s="1"/>
  <c r="BC756" i="27" s="1"/>
  <c r="BD756" i="27" s="1"/>
  <c r="BE756" i="27" s="1"/>
  <c r="BF756" i="27" s="1"/>
  <c r="BG756" i="27" s="1"/>
  <c r="BH756" i="27" s="1"/>
  <c r="BI756" i="27" s="1"/>
  <c r="BJ756" i="27" s="1"/>
  <c r="BK756" i="27" s="1"/>
  <c r="BL756" i="27" s="1"/>
  <c r="BM756" i="27" s="1"/>
  <c r="BN756" i="27" s="1"/>
  <c r="BO756" i="27" s="1"/>
  <c r="BP756" i="27" s="1"/>
  <c r="BQ756" i="27" s="1"/>
  <c r="BR756" i="27" s="1"/>
  <c r="BS756" i="27" s="1"/>
  <c r="BT756" i="27" s="1"/>
  <c r="BU756" i="27" s="1"/>
  <c r="BV756" i="27" s="1"/>
  <c r="BW756" i="27" s="1"/>
  <c r="BX756" i="27" s="1"/>
  <c r="BY756" i="27" s="1"/>
  <c r="BZ756" i="27" s="1"/>
  <c r="CA756" i="27" s="1"/>
  <c r="CB756" i="27" s="1"/>
  <c r="CC756" i="27" s="1"/>
  <c r="CD756" i="27" s="1"/>
  <c r="CE756" i="27" s="1"/>
  <c r="CF756" i="27" s="1"/>
  <c r="CG756" i="27" s="1"/>
  <c r="CH756" i="27" s="1"/>
  <c r="CI756" i="27" s="1"/>
  <c r="CJ756" i="27" s="1"/>
  <c r="CK756" i="27" s="1"/>
  <c r="CL756" i="27" s="1"/>
  <c r="CM756" i="27" s="1"/>
  <c r="CN756" i="27" s="1"/>
  <c r="CO756" i="27" s="1"/>
  <c r="CP756" i="27" s="1"/>
  <c r="CQ756" i="27" s="1"/>
  <c r="CR756" i="27" s="1"/>
  <c r="CS756" i="27" s="1"/>
  <c r="CT756" i="27" s="1"/>
  <c r="CU756" i="27" s="1"/>
  <c r="CV756" i="27" s="1"/>
  <c r="CW756" i="27" s="1"/>
  <c r="CX756" i="27" s="1"/>
  <c r="CY756" i="27" s="1"/>
  <c r="CZ756" i="27" s="1"/>
  <c r="DA756" i="27" s="1"/>
  <c r="DB756" i="27" s="1"/>
  <c r="DC756" i="27" s="1"/>
  <c r="DD756" i="27" s="1"/>
  <c r="DE756" i="27" s="1"/>
  <c r="DF756" i="27" s="1"/>
  <c r="DG756" i="27" s="1"/>
  <c r="DH756" i="27" s="1"/>
  <c r="DI756" i="27" s="1"/>
  <c r="DJ756" i="27" s="1"/>
  <c r="DK756" i="27" s="1"/>
  <c r="DL756" i="27" s="1"/>
  <c r="DM756" i="27" s="1"/>
  <c r="DN756" i="27" s="1"/>
  <c r="DO756" i="27" s="1"/>
  <c r="DP756" i="27" s="1"/>
  <c r="DQ756" i="27" s="1"/>
  <c r="DR756" i="27" s="1"/>
  <c r="DS756" i="27" s="1"/>
  <c r="DT756" i="27" s="1"/>
  <c r="DU756" i="27" s="1"/>
  <c r="DV756" i="27" s="1"/>
  <c r="DW756" i="27" s="1"/>
  <c r="DX756" i="27" s="1"/>
  <c r="DY756" i="27" s="1"/>
  <c r="DZ756" i="27" s="1"/>
  <c r="EA756" i="27" s="1"/>
  <c r="EB756" i="27" s="1"/>
  <c r="EC756" i="27" s="1"/>
  <c r="ED756" i="27" s="1"/>
  <c r="EE756" i="27" s="1"/>
  <c r="D692" i="27"/>
  <c r="E692" i="27" s="1"/>
  <c r="F692" i="27" s="1"/>
  <c r="G692" i="27" s="1"/>
  <c r="H692" i="27" s="1"/>
  <c r="I692" i="27" s="1"/>
  <c r="J692" i="27" s="1"/>
  <c r="K692" i="27" s="1"/>
  <c r="L692" i="27" s="1"/>
  <c r="M692" i="27" s="1"/>
  <c r="N692" i="27" s="1"/>
  <c r="O692" i="27" s="1"/>
  <c r="P692" i="27" s="1"/>
  <c r="Q692" i="27" s="1"/>
  <c r="R692" i="27" s="1"/>
  <c r="S692" i="27" s="1"/>
  <c r="T692" i="27" s="1"/>
  <c r="U692" i="27" s="1"/>
  <c r="V692" i="27" s="1"/>
  <c r="W692" i="27" s="1"/>
  <c r="X692" i="27" s="1"/>
  <c r="Y692" i="27" s="1"/>
  <c r="Z692" i="27" s="1"/>
  <c r="AA692" i="27" s="1"/>
  <c r="AB692" i="27" s="1"/>
  <c r="AC692" i="27" s="1"/>
  <c r="AD692" i="27" s="1"/>
  <c r="AE692" i="27" s="1"/>
  <c r="AF692" i="27" s="1"/>
  <c r="AG692" i="27" s="1"/>
  <c r="AH692" i="27" s="1"/>
  <c r="AI692" i="27" s="1"/>
  <c r="AJ692" i="27" s="1"/>
  <c r="AK692" i="27" s="1"/>
  <c r="AL692" i="27" s="1"/>
  <c r="AM692" i="27" s="1"/>
  <c r="AN692" i="27" s="1"/>
  <c r="AO692" i="27" s="1"/>
  <c r="AP692" i="27" s="1"/>
  <c r="AQ692" i="27" s="1"/>
  <c r="AR692" i="27" s="1"/>
  <c r="AS692" i="27" s="1"/>
  <c r="AT692" i="27" s="1"/>
  <c r="AU692" i="27" s="1"/>
  <c r="AV692" i="27" s="1"/>
  <c r="AW692" i="27" s="1"/>
  <c r="AX692" i="27" s="1"/>
  <c r="AY692" i="27" s="1"/>
  <c r="AZ692" i="27" s="1"/>
  <c r="BA692" i="27" s="1"/>
  <c r="BB692" i="27" s="1"/>
  <c r="BC692" i="27" s="1"/>
  <c r="BD692" i="27" s="1"/>
  <c r="BE692" i="27" s="1"/>
  <c r="BF692" i="27" s="1"/>
  <c r="BG692" i="27" s="1"/>
  <c r="BH692" i="27" s="1"/>
  <c r="BI692" i="27" s="1"/>
  <c r="BJ692" i="27" s="1"/>
  <c r="BK692" i="27" s="1"/>
  <c r="BL692" i="27" s="1"/>
  <c r="BM692" i="27" s="1"/>
  <c r="BN692" i="27" s="1"/>
  <c r="BO692" i="27" s="1"/>
  <c r="BP692" i="27" s="1"/>
  <c r="BQ692" i="27" s="1"/>
  <c r="BR692" i="27" s="1"/>
  <c r="BS692" i="27" s="1"/>
  <c r="BT692" i="27" s="1"/>
  <c r="BU692" i="27" s="1"/>
  <c r="BV692" i="27" s="1"/>
  <c r="BW692" i="27" s="1"/>
  <c r="BX692" i="27" s="1"/>
  <c r="BY692" i="27" s="1"/>
  <c r="BZ692" i="27" s="1"/>
  <c r="CA692" i="27" s="1"/>
  <c r="CB692" i="27" s="1"/>
  <c r="CC692" i="27" s="1"/>
  <c r="CD692" i="27" s="1"/>
  <c r="CE692" i="27" s="1"/>
  <c r="CF692" i="27" s="1"/>
  <c r="CG692" i="27" s="1"/>
  <c r="CH692" i="27" s="1"/>
  <c r="CI692" i="27" s="1"/>
  <c r="CJ692" i="27" s="1"/>
  <c r="CK692" i="27" s="1"/>
  <c r="CL692" i="27" s="1"/>
  <c r="CM692" i="27" s="1"/>
  <c r="CN692" i="27" s="1"/>
  <c r="CO692" i="27" s="1"/>
  <c r="CP692" i="27" s="1"/>
  <c r="CQ692" i="27" s="1"/>
  <c r="CR692" i="27" s="1"/>
  <c r="CS692" i="27" s="1"/>
  <c r="CT692" i="27" s="1"/>
  <c r="CU692" i="27" s="1"/>
  <c r="CV692" i="27" s="1"/>
  <c r="CW692" i="27" s="1"/>
  <c r="CX692" i="27" s="1"/>
  <c r="CY692" i="27" s="1"/>
  <c r="CZ692" i="27" s="1"/>
  <c r="DA692" i="27" s="1"/>
  <c r="DB692" i="27" s="1"/>
  <c r="DC692" i="27" s="1"/>
  <c r="DD692" i="27" s="1"/>
  <c r="DE692" i="27" s="1"/>
  <c r="DF692" i="27" s="1"/>
  <c r="DG692" i="27" s="1"/>
  <c r="DH692" i="27" s="1"/>
  <c r="DI692" i="27" s="1"/>
  <c r="DJ692" i="27" s="1"/>
  <c r="DK692" i="27" s="1"/>
  <c r="DL692" i="27" s="1"/>
  <c r="DM692" i="27" s="1"/>
  <c r="DN692" i="27" s="1"/>
  <c r="DO692" i="27" s="1"/>
  <c r="DP692" i="27" s="1"/>
  <c r="DQ692" i="27" s="1"/>
  <c r="DR692" i="27" s="1"/>
  <c r="DS692" i="27" s="1"/>
  <c r="DT692" i="27" s="1"/>
  <c r="DU692" i="27" s="1"/>
  <c r="DV692" i="27" s="1"/>
  <c r="DW692" i="27" s="1"/>
  <c r="DX692" i="27" s="1"/>
  <c r="DY692" i="27" s="1"/>
  <c r="DZ692" i="27" s="1"/>
  <c r="EA692" i="27" s="1"/>
  <c r="EB692" i="27" s="1"/>
  <c r="EC692" i="27" s="1"/>
  <c r="ED692" i="27" s="1"/>
  <c r="EE692" i="27" s="1"/>
  <c r="D628" i="27"/>
  <c r="E628" i="27" s="1"/>
  <c r="F628" i="27" s="1"/>
  <c r="G628" i="27" s="1"/>
  <c r="H628" i="27" s="1"/>
  <c r="I628" i="27" s="1"/>
  <c r="J628" i="27" s="1"/>
  <c r="K628" i="27" s="1"/>
  <c r="L628" i="27" s="1"/>
  <c r="M628" i="27" s="1"/>
  <c r="N628" i="27" s="1"/>
  <c r="O628" i="27" s="1"/>
  <c r="P628" i="27" s="1"/>
  <c r="Q628" i="27" s="1"/>
  <c r="R628" i="27" s="1"/>
  <c r="S628" i="27" s="1"/>
  <c r="T628" i="27" s="1"/>
  <c r="U628" i="27" s="1"/>
  <c r="V628" i="27" s="1"/>
  <c r="W628" i="27" s="1"/>
  <c r="X628" i="27" s="1"/>
  <c r="Y628" i="27" s="1"/>
  <c r="Z628" i="27" s="1"/>
  <c r="AA628" i="27" s="1"/>
  <c r="AB628" i="27" s="1"/>
  <c r="AC628" i="27" s="1"/>
  <c r="AD628" i="27" s="1"/>
  <c r="AE628" i="27" s="1"/>
  <c r="AF628" i="27" s="1"/>
  <c r="AG628" i="27" s="1"/>
  <c r="AH628" i="27" s="1"/>
  <c r="AI628" i="27" s="1"/>
  <c r="AJ628" i="27" s="1"/>
  <c r="AK628" i="27" s="1"/>
  <c r="AL628" i="27" s="1"/>
  <c r="AM628" i="27" s="1"/>
  <c r="AN628" i="27" s="1"/>
  <c r="AO628" i="27" s="1"/>
  <c r="AP628" i="27" s="1"/>
  <c r="AQ628" i="27" s="1"/>
  <c r="AR628" i="27" s="1"/>
  <c r="AS628" i="27" s="1"/>
  <c r="AT628" i="27" s="1"/>
  <c r="AU628" i="27" s="1"/>
  <c r="AV628" i="27" s="1"/>
  <c r="AW628" i="27" s="1"/>
  <c r="AX628" i="27" s="1"/>
  <c r="AY628" i="27" s="1"/>
  <c r="AZ628" i="27" s="1"/>
  <c r="BA628" i="27" s="1"/>
  <c r="BB628" i="27" s="1"/>
  <c r="BC628" i="27" s="1"/>
  <c r="BD628" i="27" s="1"/>
  <c r="BE628" i="27" s="1"/>
  <c r="BF628" i="27" s="1"/>
  <c r="BG628" i="27" s="1"/>
  <c r="BH628" i="27" s="1"/>
  <c r="BI628" i="27" s="1"/>
  <c r="BJ628" i="27" s="1"/>
  <c r="BK628" i="27" s="1"/>
  <c r="BL628" i="27" s="1"/>
  <c r="BM628" i="27" s="1"/>
  <c r="BN628" i="27" s="1"/>
  <c r="BO628" i="27" s="1"/>
  <c r="BP628" i="27" s="1"/>
  <c r="BQ628" i="27" s="1"/>
  <c r="BR628" i="27" s="1"/>
  <c r="BS628" i="27" s="1"/>
  <c r="BT628" i="27" s="1"/>
  <c r="BU628" i="27" s="1"/>
  <c r="BV628" i="27" s="1"/>
  <c r="BW628" i="27" s="1"/>
  <c r="BX628" i="27" s="1"/>
  <c r="BY628" i="27" s="1"/>
  <c r="BZ628" i="27" s="1"/>
  <c r="CA628" i="27" s="1"/>
  <c r="CB628" i="27" s="1"/>
  <c r="CC628" i="27" s="1"/>
  <c r="CD628" i="27" s="1"/>
  <c r="CE628" i="27" s="1"/>
  <c r="CF628" i="27" s="1"/>
  <c r="CG628" i="27" s="1"/>
  <c r="CH628" i="27" s="1"/>
  <c r="CI628" i="27" s="1"/>
  <c r="CJ628" i="27" s="1"/>
  <c r="CK628" i="27" s="1"/>
  <c r="CL628" i="27" s="1"/>
  <c r="CM628" i="27" s="1"/>
  <c r="CN628" i="27" s="1"/>
  <c r="CO628" i="27" s="1"/>
  <c r="CP628" i="27" s="1"/>
  <c r="CQ628" i="27" s="1"/>
  <c r="CR628" i="27" s="1"/>
  <c r="CS628" i="27" s="1"/>
  <c r="CT628" i="27" s="1"/>
  <c r="CU628" i="27" s="1"/>
  <c r="CV628" i="27" s="1"/>
  <c r="CW628" i="27" s="1"/>
  <c r="CX628" i="27" s="1"/>
  <c r="CY628" i="27" s="1"/>
  <c r="CZ628" i="27" s="1"/>
  <c r="DA628" i="27" s="1"/>
  <c r="DB628" i="27" s="1"/>
  <c r="DC628" i="27" s="1"/>
  <c r="DD628" i="27" s="1"/>
  <c r="DE628" i="27" s="1"/>
  <c r="DF628" i="27" s="1"/>
  <c r="DG628" i="27" s="1"/>
  <c r="DH628" i="27" s="1"/>
  <c r="DI628" i="27" s="1"/>
  <c r="DJ628" i="27" s="1"/>
  <c r="DK628" i="27" s="1"/>
  <c r="DL628" i="27" s="1"/>
  <c r="DM628" i="27" s="1"/>
  <c r="DN628" i="27" s="1"/>
  <c r="DO628" i="27" s="1"/>
  <c r="DP628" i="27" s="1"/>
  <c r="DQ628" i="27" s="1"/>
  <c r="DR628" i="27" s="1"/>
  <c r="DS628" i="27" s="1"/>
  <c r="DT628" i="27" s="1"/>
  <c r="DU628" i="27" s="1"/>
  <c r="DV628" i="27" s="1"/>
  <c r="DW628" i="27" s="1"/>
  <c r="DX628" i="27" s="1"/>
  <c r="DY628" i="27" s="1"/>
  <c r="DZ628" i="27" s="1"/>
  <c r="EA628" i="27" s="1"/>
  <c r="EB628" i="27" s="1"/>
  <c r="EC628" i="27" s="1"/>
  <c r="ED628" i="27" s="1"/>
  <c r="EE628" i="27" s="1"/>
  <c r="D596" i="27"/>
  <c r="E596" i="27" s="1"/>
  <c r="F596" i="27" s="1"/>
  <c r="G596" i="27" s="1"/>
  <c r="H596" i="27" s="1"/>
  <c r="I596" i="27" s="1"/>
  <c r="J596" i="27" s="1"/>
  <c r="K596" i="27" s="1"/>
  <c r="L596" i="27" s="1"/>
  <c r="M596" i="27" s="1"/>
  <c r="N596" i="27" s="1"/>
  <c r="O596" i="27" s="1"/>
  <c r="P596" i="27" s="1"/>
  <c r="Q596" i="27" s="1"/>
  <c r="R596" i="27" s="1"/>
  <c r="S596" i="27" s="1"/>
  <c r="T596" i="27" s="1"/>
  <c r="U596" i="27" s="1"/>
  <c r="V596" i="27" s="1"/>
  <c r="W596" i="27" s="1"/>
  <c r="X596" i="27" s="1"/>
  <c r="Y596" i="27" s="1"/>
  <c r="Z596" i="27" s="1"/>
  <c r="AA596" i="27" s="1"/>
  <c r="AB596" i="27" s="1"/>
  <c r="AC596" i="27" s="1"/>
  <c r="AD596" i="27" s="1"/>
  <c r="AE596" i="27" s="1"/>
  <c r="AF596" i="27" s="1"/>
  <c r="AG596" i="27" s="1"/>
  <c r="AH596" i="27" s="1"/>
  <c r="AI596" i="27" s="1"/>
  <c r="AJ596" i="27" s="1"/>
  <c r="AK596" i="27" s="1"/>
  <c r="AL596" i="27" s="1"/>
  <c r="AM596" i="27" s="1"/>
  <c r="AN596" i="27" s="1"/>
  <c r="AO596" i="27" s="1"/>
  <c r="AP596" i="27" s="1"/>
  <c r="AQ596" i="27" s="1"/>
  <c r="AR596" i="27" s="1"/>
  <c r="AS596" i="27" s="1"/>
  <c r="AT596" i="27" s="1"/>
  <c r="AU596" i="27" s="1"/>
  <c r="AV596" i="27" s="1"/>
  <c r="AW596" i="27" s="1"/>
  <c r="AX596" i="27" s="1"/>
  <c r="AY596" i="27" s="1"/>
  <c r="AZ596" i="27" s="1"/>
  <c r="BA596" i="27" s="1"/>
  <c r="BB596" i="27" s="1"/>
  <c r="BC596" i="27" s="1"/>
  <c r="BD596" i="27" s="1"/>
  <c r="BE596" i="27" s="1"/>
  <c r="BF596" i="27" s="1"/>
  <c r="BG596" i="27" s="1"/>
  <c r="BH596" i="27" s="1"/>
  <c r="BI596" i="27" s="1"/>
  <c r="BJ596" i="27" s="1"/>
  <c r="BK596" i="27" s="1"/>
  <c r="BL596" i="27" s="1"/>
  <c r="BM596" i="27" s="1"/>
  <c r="BN596" i="27" s="1"/>
  <c r="BO596" i="27" s="1"/>
  <c r="BP596" i="27" s="1"/>
  <c r="BQ596" i="27" s="1"/>
  <c r="BR596" i="27" s="1"/>
  <c r="BS596" i="27" s="1"/>
  <c r="BT596" i="27" s="1"/>
  <c r="BU596" i="27" s="1"/>
  <c r="BV596" i="27" s="1"/>
  <c r="BW596" i="27" s="1"/>
  <c r="BX596" i="27" s="1"/>
  <c r="BY596" i="27" s="1"/>
  <c r="BZ596" i="27" s="1"/>
  <c r="CA596" i="27" s="1"/>
  <c r="CB596" i="27" s="1"/>
  <c r="CC596" i="27" s="1"/>
  <c r="CD596" i="27" s="1"/>
  <c r="CE596" i="27" s="1"/>
  <c r="CF596" i="27" s="1"/>
  <c r="CG596" i="27" s="1"/>
  <c r="CH596" i="27" s="1"/>
  <c r="CI596" i="27" s="1"/>
  <c r="CJ596" i="27" s="1"/>
  <c r="CK596" i="27" s="1"/>
  <c r="CL596" i="27" s="1"/>
  <c r="CM596" i="27" s="1"/>
  <c r="CN596" i="27" s="1"/>
  <c r="CO596" i="27" s="1"/>
  <c r="CP596" i="27" s="1"/>
  <c r="CQ596" i="27" s="1"/>
  <c r="CR596" i="27" s="1"/>
  <c r="CS596" i="27" s="1"/>
  <c r="CT596" i="27" s="1"/>
  <c r="CU596" i="27" s="1"/>
  <c r="CV596" i="27" s="1"/>
  <c r="CW596" i="27" s="1"/>
  <c r="CX596" i="27" s="1"/>
  <c r="CY596" i="27" s="1"/>
  <c r="CZ596" i="27" s="1"/>
  <c r="DA596" i="27" s="1"/>
  <c r="DB596" i="27" s="1"/>
  <c r="DC596" i="27" s="1"/>
  <c r="DD596" i="27" s="1"/>
  <c r="DE596" i="27" s="1"/>
  <c r="DF596" i="27" s="1"/>
  <c r="DG596" i="27" s="1"/>
  <c r="DH596" i="27" s="1"/>
  <c r="DI596" i="27" s="1"/>
  <c r="DJ596" i="27" s="1"/>
  <c r="DK596" i="27" s="1"/>
  <c r="DL596" i="27" s="1"/>
  <c r="DM596" i="27" s="1"/>
  <c r="DN596" i="27" s="1"/>
  <c r="DO596" i="27" s="1"/>
  <c r="DP596" i="27" s="1"/>
  <c r="DQ596" i="27" s="1"/>
  <c r="DR596" i="27" s="1"/>
  <c r="DS596" i="27" s="1"/>
  <c r="DT596" i="27" s="1"/>
  <c r="DU596" i="27" s="1"/>
  <c r="DV596" i="27" s="1"/>
  <c r="DW596" i="27" s="1"/>
  <c r="DX596" i="27" s="1"/>
  <c r="DY596" i="27" s="1"/>
  <c r="DZ596" i="27" s="1"/>
  <c r="EA596" i="27" s="1"/>
  <c r="EB596" i="27" s="1"/>
  <c r="EC596" i="27" s="1"/>
  <c r="ED596" i="27" s="1"/>
  <c r="EE596" i="27" s="1"/>
  <c r="D532" i="27"/>
  <c r="E532" i="27" s="1"/>
  <c r="F532" i="27" s="1"/>
  <c r="G532" i="27" s="1"/>
  <c r="H532" i="27" s="1"/>
  <c r="I532" i="27" s="1"/>
  <c r="J532" i="27" s="1"/>
  <c r="K532" i="27" s="1"/>
  <c r="L532" i="27" s="1"/>
  <c r="M532" i="27" s="1"/>
  <c r="N532" i="27" s="1"/>
  <c r="O532" i="27" s="1"/>
  <c r="P532" i="27" s="1"/>
  <c r="Q532" i="27" s="1"/>
  <c r="R532" i="27" s="1"/>
  <c r="S532" i="27" s="1"/>
  <c r="T532" i="27" s="1"/>
  <c r="U532" i="27" s="1"/>
  <c r="V532" i="27" s="1"/>
  <c r="W532" i="27" s="1"/>
  <c r="X532" i="27" s="1"/>
  <c r="Y532" i="27" s="1"/>
  <c r="Z532" i="27" s="1"/>
  <c r="AA532" i="27" s="1"/>
  <c r="AB532" i="27" s="1"/>
  <c r="AC532" i="27" s="1"/>
  <c r="AD532" i="27" s="1"/>
  <c r="AE532" i="27" s="1"/>
  <c r="AF532" i="27" s="1"/>
  <c r="AG532" i="27" s="1"/>
  <c r="AH532" i="27" s="1"/>
  <c r="AI532" i="27" s="1"/>
  <c r="AJ532" i="27" s="1"/>
  <c r="AK532" i="27" s="1"/>
  <c r="AL532" i="27" s="1"/>
  <c r="AM532" i="27" s="1"/>
  <c r="AN532" i="27" s="1"/>
  <c r="AO532" i="27" s="1"/>
  <c r="AP532" i="27" s="1"/>
  <c r="AQ532" i="27" s="1"/>
  <c r="AR532" i="27" s="1"/>
  <c r="AS532" i="27" s="1"/>
  <c r="AT532" i="27" s="1"/>
  <c r="AU532" i="27" s="1"/>
  <c r="AV532" i="27" s="1"/>
  <c r="AW532" i="27" s="1"/>
  <c r="AX532" i="27" s="1"/>
  <c r="AY532" i="27" s="1"/>
  <c r="AZ532" i="27" s="1"/>
  <c r="BA532" i="27" s="1"/>
  <c r="BB532" i="27" s="1"/>
  <c r="BC532" i="27" s="1"/>
  <c r="BD532" i="27" s="1"/>
  <c r="BE532" i="27" s="1"/>
  <c r="BF532" i="27" s="1"/>
  <c r="BG532" i="27" s="1"/>
  <c r="BH532" i="27" s="1"/>
  <c r="BI532" i="27" s="1"/>
  <c r="BJ532" i="27" s="1"/>
  <c r="BK532" i="27" s="1"/>
  <c r="BL532" i="27" s="1"/>
  <c r="BM532" i="27" s="1"/>
  <c r="BN532" i="27" s="1"/>
  <c r="BO532" i="27" s="1"/>
  <c r="BP532" i="27" s="1"/>
  <c r="BQ532" i="27" s="1"/>
  <c r="BR532" i="27" s="1"/>
  <c r="BS532" i="27" s="1"/>
  <c r="BT532" i="27" s="1"/>
  <c r="BU532" i="27" s="1"/>
  <c r="BV532" i="27" s="1"/>
  <c r="BW532" i="27" s="1"/>
  <c r="BX532" i="27" s="1"/>
  <c r="BY532" i="27" s="1"/>
  <c r="BZ532" i="27" s="1"/>
  <c r="CA532" i="27" s="1"/>
  <c r="CB532" i="27" s="1"/>
  <c r="CC532" i="27" s="1"/>
  <c r="CD532" i="27" s="1"/>
  <c r="CE532" i="27" s="1"/>
  <c r="CF532" i="27" s="1"/>
  <c r="CG532" i="27" s="1"/>
  <c r="CH532" i="27" s="1"/>
  <c r="CI532" i="27" s="1"/>
  <c r="CJ532" i="27" s="1"/>
  <c r="CK532" i="27" s="1"/>
  <c r="CL532" i="27" s="1"/>
  <c r="CM532" i="27" s="1"/>
  <c r="CN532" i="27" s="1"/>
  <c r="CO532" i="27" s="1"/>
  <c r="CP532" i="27" s="1"/>
  <c r="CQ532" i="27" s="1"/>
  <c r="CR532" i="27" s="1"/>
  <c r="CS532" i="27" s="1"/>
  <c r="CT532" i="27" s="1"/>
  <c r="CU532" i="27" s="1"/>
  <c r="CV532" i="27" s="1"/>
  <c r="CW532" i="27" s="1"/>
  <c r="CX532" i="27" s="1"/>
  <c r="CY532" i="27" s="1"/>
  <c r="CZ532" i="27" s="1"/>
  <c r="DA532" i="27" s="1"/>
  <c r="DB532" i="27" s="1"/>
  <c r="DC532" i="27" s="1"/>
  <c r="DD532" i="27" s="1"/>
  <c r="DE532" i="27" s="1"/>
  <c r="DF532" i="27" s="1"/>
  <c r="DG532" i="27" s="1"/>
  <c r="DH532" i="27" s="1"/>
  <c r="DI532" i="27" s="1"/>
  <c r="DJ532" i="27" s="1"/>
  <c r="DK532" i="27" s="1"/>
  <c r="DL532" i="27" s="1"/>
  <c r="DM532" i="27" s="1"/>
  <c r="DN532" i="27" s="1"/>
  <c r="DO532" i="27" s="1"/>
  <c r="DP532" i="27" s="1"/>
  <c r="DQ532" i="27" s="1"/>
  <c r="DR532" i="27" s="1"/>
  <c r="DS532" i="27" s="1"/>
  <c r="DT532" i="27" s="1"/>
  <c r="DU532" i="27" s="1"/>
  <c r="DV532" i="27" s="1"/>
  <c r="DW532" i="27" s="1"/>
  <c r="DX532" i="27" s="1"/>
  <c r="DY532" i="27" s="1"/>
  <c r="DZ532" i="27" s="1"/>
  <c r="EA532" i="27" s="1"/>
  <c r="EB532" i="27" s="1"/>
  <c r="EC532" i="27" s="1"/>
  <c r="ED532" i="27" s="1"/>
  <c r="EE532" i="27" s="1"/>
  <c r="D468" i="27"/>
  <c r="E468" i="27" s="1"/>
  <c r="F468" i="27" s="1"/>
  <c r="G468" i="27" s="1"/>
  <c r="H468" i="27" s="1"/>
  <c r="I468" i="27" s="1"/>
  <c r="J468" i="27" s="1"/>
  <c r="K468" i="27" s="1"/>
  <c r="L468" i="27" s="1"/>
  <c r="M468" i="27" s="1"/>
  <c r="N468" i="27" s="1"/>
  <c r="O468" i="27" s="1"/>
  <c r="P468" i="27" s="1"/>
  <c r="Q468" i="27" s="1"/>
  <c r="R468" i="27" s="1"/>
  <c r="S468" i="27" s="1"/>
  <c r="T468" i="27" s="1"/>
  <c r="U468" i="27" s="1"/>
  <c r="V468" i="27" s="1"/>
  <c r="W468" i="27" s="1"/>
  <c r="X468" i="27" s="1"/>
  <c r="Y468" i="27" s="1"/>
  <c r="Z468" i="27" s="1"/>
  <c r="AA468" i="27" s="1"/>
  <c r="AB468" i="27" s="1"/>
  <c r="AC468" i="27" s="1"/>
  <c r="AD468" i="27" s="1"/>
  <c r="AE468" i="27" s="1"/>
  <c r="AF468" i="27" s="1"/>
  <c r="AG468" i="27" s="1"/>
  <c r="AH468" i="27" s="1"/>
  <c r="AI468" i="27" s="1"/>
  <c r="AJ468" i="27" s="1"/>
  <c r="AK468" i="27" s="1"/>
  <c r="AL468" i="27" s="1"/>
  <c r="AM468" i="27" s="1"/>
  <c r="AN468" i="27" s="1"/>
  <c r="AO468" i="27" s="1"/>
  <c r="AP468" i="27" s="1"/>
  <c r="AQ468" i="27" s="1"/>
  <c r="AR468" i="27" s="1"/>
  <c r="AS468" i="27" s="1"/>
  <c r="AT468" i="27" s="1"/>
  <c r="AU468" i="27" s="1"/>
  <c r="AV468" i="27" s="1"/>
  <c r="AW468" i="27" s="1"/>
  <c r="AX468" i="27" s="1"/>
  <c r="AY468" i="27" s="1"/>
  <c r="AZ468" i="27" s="1"/>
  <c r="BA468" i="27" s="1"/>
  <c r="BB468" i="27" s="1"/>
  <c r="BC468" i="27" s="1"/>
  <c r="BD468" i="27" s="1"/>
  <c r="BE468" i="27" s="1"/>
  <c r="BF468" i="27" s="1"/>
  <c r="BG468" i="27" s="1"/>
  <c r="BH468" i="27" s="1"/>
  <c r="BI468" i="27" s="1"/>
  <c r="BJ468" i="27" s="1"/>
  <c r="BK468" i="27" s="1"/>
  <c r="BL468" i="27" s="1"/>
  <c r="BM468" i="27" s="1"/>
  <c r="BN468" i="27" s="1"/>
  <c r="BO468" i="27" s="1"/>
  <c r="BP468" i="27" s="1"/>
  <c r="BQ468" i="27" s="1"/>
  <c r="BR468" i="27" s="1"/>
  <c r="BS468" i="27" s="1"/>
  <c r="BT468" i="27" s="1"/>
  <c r="BU468" i="27" s="1"/>
  <c r="BV468" i="27" s="1"/>
  <c r="BW468" i="27" s="1"/>
  <c r="BX468" i="27" s="1"/>
  <c r="BY468" i="27" s="1"/>
  <c r="BZ468" i="27" s="1"/>
  <c r="CA468" i="27" s="1"/>
  <c r="CB468" i="27" s="1"/>
  <c r="CC468" i="27" s="1"/>
  <c r="CD468" i="27" s="1"/>
  <c r="CE468" i="27" s="1"/>
  <c r="CF468" i="27" s="1"/>
  <c r="CG468" i="27" s="1"/>
  <c r="CH468" i="27" s="1"/>
  <c r="CI468" i="27" s="1"/>
  <c r="CJ468" i="27" s="1"/>
  <c r="CK468" i="27" s="1"/>
  <c r="CL468" i="27" s="1"/>
  <c r="CM468" i="27" s="1"/>
  <c r="CN468" i="27" s="1"/>
  <c r="CO468" i="27" s="1"/>
  <c r="CP468" i="27" s="1"/>
  <c r="CQ468" i="27" s="1"/>
  <c r="CR468" i="27" s="1"/>
  <c r="CS468" i="27" s="1"/>
  <c r="CT468" i="27" s="1"/>
  <c r="CU468" i="27" s="1"/>
  <c r="CV468" i="27" s="1"/>
  <c r="CW468" i="27" s="1"/>
  <c r="CX468" i="27" s="1"/>
  <c r="CY468" i="27" s="1"/>
  <c r="CZ468" i="27" s="1"/>
  <c r="DA468" i="27" s="1"/>
  <c r="DB468" i="27" s="1"/>
  <c r="DC468" i="27" s="1"/>
  <c r="DD468" i="27" s="1"/>
  <c r="DE468" i="27" s="1"/>
  <c r="DF468" i="27" s="1"/>
  <c r="DG468" i="27" s="1"/>
  <c r="DH468" i="27" s="1"/>
  <c r="DI468" i="27" s="1"/>
  <c r="DJ468" i="27" s="1"/>
  <c r="DK468" i="27" s="1"/>
  <c r="DL468" i="27" s="1"/>
  <c r="DM468" i="27" s="1"/>
  <c r="DN468" i="27" s="1"/>
  <c r="DO468" i="27" s="1"/>
  <c r="DP468" i="27" s="1"/>
  <c r="DQ468" i="27" s="1"/>
  <c r="DR468" i="27" s="1"/>
  <c r="DS468" i="27" s="1"/>
  <c r="DT468" i="27" s="1"/>
  <c r="DU468" i="27" s="1"/>
  <c r="DV468" i="27" s="1"/>
  <c r="DW468" i="27" s="1"/>
  <c r="DX468" i="27" s="1"/>
  <c r="DY468" i="27" s="1"/>
  <c r="DZ468" i="27" s="1"/>
  <c r="EA468" i="27" s="1"/>
  <c r="EB468" i="27" s="1"/>
  <c r="EC468" i="27" s="1"/>
  <c r="ED468" i="27" s="1"/>
  <c r="EE468" i="27" s="1"/>
  <c r="D404" i="27"/>
  <c r="E404" i="27" s="1"/>
  <c r="F404" i="27" s="1"/>
  <c r="G404" i="27" s="1"/>
  <c r="H404" i="27" s="1"/>
  <c r="I404" i="27" s="1"/>
  <c r="J404" i="27" s="1"/>
  <c r="K404" i="27" s="1"/>
  <c r="L404" i="27" s="1"/>
  <c r="M404" i="27" s="1"/>
  <c r="N404" i="27" s="1"/>
  <c r="O404" i="27" s="1"/>
  <c r="P404" i="27" s="1"/>
  <c r="Q404" i="27" s="1"/>
  <c r="R404" i="27" s="1"/>
  <c r="S404" i="27" s="1"/>
  <c r="T404" i="27" s="1"/>
  <c r="U404" i="27" s="1"/>
  <c r="V404" i="27" s="1"/>
  <c r="W404" i="27" s="1"/>
  <c r="X404" i="27" s="1"/>
  <c r="Y404" i="27" s="1"/>
  <c r="Z404" i="27" s="1"/>
  <c r="AA404" i="27" s="1"/>
  <c r="AB404" i="27" s="1"/>
  <c r="AC404" i="27" s="1"/>
  <c r="AD404" i="27" s="1"/>
  <c r="AE404" i="27" s="1"/>
  <c r="AF404" i="27" s="1"/>
  <c r="AG404" i="27" s="1"/>
  <c r="AH404" i="27" s="1"/>
  <c r="AI404" i="27" s="1"/>
  <c r="AJ404" i="27" s="1"/>
  <c r="AK404" i="27" s="1"/>
  <c r="AL404" i="27" s="1"/>
  <c r="AM404" i="27" s="1"/>
  <c r="AN404" i="27" s="1"/>
  <c r="AO404" i="27" s="1"/>
  <c r="AP404" i="27" s="1"/>
  <c r="AQ404" i="27" s="1"/>
  <c r="AR404" i="27" s="1"/>
  <c r="AS404" i="27" s="1"/>
  <c r="AT404" i="27" s="1"/>
  <c r="AU404" i="27" s="1"/>
  <c r="AV404" i="27" s="1"/>
  <c r="AW404" i="27" s="1"/>
  <c r="AX404" i="27" s="1"/>
  <c r="AY404" i="27" s="1"/>
  <c r="AZ404" i="27" s="1"/>
  <c r="BA404" i="27" s="1"/>
  <c r="BB404" i="27" s="1"/>
  <c r="BC404" i="27" s="1"/>
  <c r="BD404" i="27" s="1"/>
  <c r="BE404" i="27" s="1"/>
  <c r="BF404" i="27" s="1"/>
  <c r="BG404" i="27" s="1"/>
  <c r="BH404" i="27" s="1"/>
  <c r="BI404" i="27" s="1"/>
  <c r="BJ404" i="27" s="1"/>
  <c r="BK404" i="27" s="1"/>
  <c r="BL404" i="27" s="1"/>
  <c r="BM404" i="27" s="1"/>
  <c r="BN404" i="27" s="1"/>
  <c r="BO404" i="27" s="1"/>
  <c r="BP404" i="27" s="1"/>
  <c r="BQ404" i="27" s="1"/>
  <c r="BR404" i="27" s="1"/>
  <c r="BS404" i="27" s="1"/>
  <c r="BT404" i="27" s="1"/>
  <c r="BU404" i="27" s="1"/>
  <c r="BV404" i="27" s="1"/>
  <c r="BW404" i="27" s="1"/>
  <c r="BX404" i="27" s="1"/>
  <c r="BY404" i="27" s="1"/>
  <c r="BZ404" i="27" s="1"/>
  <c r="CA404" i="27" s="1"/>
  <c r="CB404" i="27" s="1"/>
  <c r="CC404" i="27" s="1"/>
  <c r="CD404" i="27" s="1"/>
  <c r="CE404" i="27" s="1"/>
  <c r="CF404" i="27" s="1"/>
  <c r="CG404" i="27" s="1"/>
  <c r="CH404" i="27" s="1"/>
  <c r="CI404" i="27" s="1"/>
  <c r="CJ404" i="27" s="1"/>
  <c r="CK404" i="27" s="1"/>
  <c r="CL404" i="27" s="1"/>
  <c r="CM404" i="27" s="1"/>
  <c r="CN404" i="27" s="1"/>
  <c r="CO404" i="27" s="1"/>
  <c r="CP404" i="27" s="1"/>
  <c r="CQ404" i="27" s="1"/>
  <c r="CR404" i="27" s="1"/>
  <c r="CS404" i="27" s="1"/>
  <c r="CT404" i="27" s="1"/>
  <c r="CU404" i="27" s="1"/>
  <c r="CV404" i="27" s="1"/>
  <c r="CW404" i="27" s="1"/>
  <c r="CX404" i="27" s="1"/>
  <c r="CY404" i="27" s="1"/>
  <c r="CZ404" i="27" s="1"/>
  <c r="DA404" i="27" s="1"/>
  <c r="DB404" i="27" s="1"/>
  <c r="DC404" i="27" s="1"/>
  <c r="DD404" i="27" s="1"/>
  <c r="DE404" i="27" s="1"/>
  <c r="DF404" i="27" s="1"/>
  <c r="DG404" i="27" s="1"/>
  <c r="DH404" i="27" s="1"/>
  <c r="DI404" i="27" s="1"/>
  <c r="DJ404" i="27" s="1"/>
  <c r="DK404" i="27" s="1"/>
  <c r="DL404" i="27" s="1"/>
  <c r="DM404" i="27" s="1"/>
  <c r="DN404" i="27" s="1"/>
  <c r="DO404" i="27" s="1"/>
  <c r="DP404" i="27" s="1"/>
  <c r="DQ404" i="27" s="1"/>
  <c r="DR404" i="27" s="1"/>
  <c r="DS404" i="27" s="1"/>
  <c r="DT404" i="27" s="1"/>
  <c r="DU404" i="27" s="1"/>
  <c r="DV404" i="27" s="1"/>
  <c r="DW404" i="27" s="1"/>
  <c r="DX404" i="27" s="1"/>
  <c r="DY404" i="27" s="1"/>
  <c r="DZ404" i="27" s="1"/>
  <c r="EA404" i="27" s="1"/>
  <c r="EB404" i="27" s="1"/>
  <c r="EC404" i="27" s="1"/>
  <c r="ED404" i="27" s="1"/>
  <c r="EE404" i="27" s="1"/>
  <c r="D564" i="27"/>
  <c r="E564" i="27" s="1"/>
  <c r="F564" i="27" s="1"/>
  <c r="G564" i="27" s="1"/>
  <c r="H564" i="27" s="1"/>
  <c r="I564" i="27" s="1"/>
  <c r="J564" i="27" s="1"/>
  <c r="K564" i="27" s="1"/>
  <c r="L564" i="27" s="1"/>
  <c r="M564" i="27" s="1"/>
  <c r="N564" i="27" s="1"/>
  <c r="O564" i="27" s="1"/>
  <c r="P564" i="27" s="1"/>
  <c r="Q564" i="27" s="1"/>
  <c r="R564" i="27" s="1"/>
  <c r="S564" i="27" s="1"/>
  <c r="T564" i="27" s="1"/>
  <c r="U564" i="27" s="1"/>
  <c r="V564" i="27" s="1"/>
  <c r="W564" i="27" s="1"/>
  <c r="X564" i="27" s="1"/>
  <c r="Y564" i="27" s="1"/>
  <c r="Z564" i="27" s="1"/>
  <c r="AA564" i="27" s="1"/>
  <c r="AB564" i="27" s="1"/>
  <c r="AC564" i="27" s="1"/>
  <c r="AD564" i="27" s="1"/>
  <c r="AE564" i="27" s="1"/>
  <c r="AF564" i="27" s="1"/>
  <c r="AG564" i="27" s="1"/>
  <c r="AH564" i="27" s="1"/>
  <c r="AI564" i="27" s="1"/>
  <c r="AJ564" i="27" s="1"/>
  <c r="AK564" i="27" s="1"/>
  <c r="AL564" i="27" s="1"/>
  <c r="AM564" i="27" s="1"/>
  <c r="AN564" i="27" s="1"/>
  <c r="AO564" i="27" s="1"/>
  <c r="AP564" i="27" s="1"/>
  <c r="AQ564" i="27" s="1"/>
  <c r="AR564" i="27" s="1"/>
  <c r="AS564" i="27" s="1"/>
  <c r="AT564" i="27" s="1"/>
  <c r="AU564" i="27" s="1"/>
  <c r="AV564" i="27" s="1"/>
  <c r="AW564" i="27" s="1"/>
  <c r="AX564" i="27" s="1"/>
  <c r="AY564" i="27" s="1"/>
  <c r="AZ564" i="27" s="1"/>
  <c r="BA564" i="27" s="1"/>
  <c r="BB564" i="27" s="1"/>
  <c r="BC564" i="27" s="1"/>
  <c r="BD564" i="27" s="1"/>
  <c r="BE564" i="27" s="1"/>
  <c r="BF564" i="27" s="1"/>
  <c r="BG564" i="27" s="1"/>
  <c r="BH564" i="27" s="1"/>
  <c r="BI564" i="27" s="1"/>
  <c r="BJ564" i="27" s="1"/>
  <c r="BK564" i="27" s="1"/>
  <c r="BL564" i="27" s="1"/>
  <c r="BM564" i="27" s="1"/>
  <c r="BN564" i="27" s="1"/>
  <c r="BO564" i="27" s="1"/>
  <c r="BP564" i="27" s="1"/>
  <c r="BQ564" i="27" s="1"/>
  <c r="BR564" i="27" s="1"/>
  <c r="BS564" i="27" s="1"/>
  <c r="BT564" i="27" s="1"/>
  <c r="BU564" i="27" s="1"/>
  <c r="BV564" i="27" s="1"/>
  <c r="BW564" i="27" s="1"/>
  <c r="BX564" i="27" s="1"/>
  <c r="BY564" i="27" s="1"/>
  <c r="BZ564" i="27" s="1"/>
  <c r="CA564" i="27" s="1"/>
  <c r="CB564" i="27" s="1"/>
  <c r="CC564" i="27" s="1"/>
  <c r="CD564" i="27" s="1"/>
  <c r="CE564" i="27" s="1"/>
  <c r="CF564" i="27" s="1"/>
  <c r="CG564" i="27" s="1"/>
  <c r="CH564" i="27" s="1"/>
  <c r="CI564" i="27" s="1"/>
  <c r="CJ564" i="27" s="1"/>
  <c r="CK564" i="27" s="1"/>
  <c r="CL564" i="27" s="1"/>
  <c r="CM564" i="27" s="1"/>
  <c r="CN564" i="27" s="1"/>
  <c r="CO564" i="27" s="1"/>
  <c r="CP564" i="27" s="1"/>
  <c r="CQ564" i="27" s="1"/>
  <c r="CR564" i="27" s="1"/>
  <c r="CS564" i="27" s="1"/>
  <c r="CT564" i="27" s="1"/>
  <c r="CU564" i="27" s="1"/>
  <c r="CV564" i="27" s="1"/>
  <c r="CW564" i="27" s="1"/>
  <c r="CX564" i="27" s="1"/>
  <c r="CY564" i="27" s="1"/>
  <c r="CZ564" i="27" s="1"/>
  <c r="DA564" i="27" s="1"/>
  <c r="DB564" i="27" s="1"/>
  <c r="DC564" i="27" s="1"/>
  <c r="DD564" i="27" s="1"/>
  <c r="DE564" i="27" s="1"/>
  <c r="DF564" i="27" s="1"/>
  <c r="DG564" i="27" s="1"/>
  <c r="DH564" i="27" s="1"/>
  <c r="DI564" i="27" s="1"/>
  <c r="DJ564" i="27" s="1"/>
  <c r="DK564" i="27" s="1"/>
  <c r="DL564" i="27" s="1"/>
  <c r="DM564" i="27" s="1"/>
  <c r="DN564" i="27" s="1"/>
  <c r="DO564" i="27" s="1"/>
  <c r="DP564" i="27" s="1"/>
  <c r="DQ564" i="27" s="1"/>
  <c r="DR564" i="27" s="1"/>
  <c r="DS564" i="27" s="1"/>
  <c r="DT564" i="27" s="1"/>
  <c r="DU564" i="27" s="1"/>
  <c r="DV564" i="27" s="1"/>
  <c r="DW564" i="27" s="1"/>
  <c r="DX564" i="27" s="1"/>
  <c r="DY564" i="27" s="1"/>
  <c r="DZ564" i="27" s="1"/>
  <c r="EA564" i="27" s="1"/>
  <c r="EB564" i="27" s="1"/>
  <c r="EC564" i="27" s="1"/>
  <c r="ED564" i="27" s="1"/>
  <c r="EE564" i="27" s="1"/>
  <c r="D500" i="27"/>
  <c r="E500" i="27" s="1"/>
  <c r="F500" i="27" s="1"/>
  <c r="G500" i="27" s="1"/>
  <c r="H500" i="27" s="1"/>
  <c r="I500" i="27" s="1"/>
  <c r="J500" i="27" s="1"/>
  <c r="K500" i="27" s="1"/>
  <c r="L500" i="27" s="1"/>
  <c r="M500" i="27" s="1"/>
  <c r="N500" i="27" s="1"/>
  <c r="O500" i="27" s="1"/>
  <c r="P500" i="27" s="1"/>
  <c r="Q500" i="27" s="1"/>
  <c r="R500" i="27" s="1"/>
  <c r="S500" i="27" s="1"/>
  <c r="T500" i="27" s="1"/>
  <c r="U500" i="27" s="1"/>
  <c r="V500" i="27" s="1"/>
  <c r="W500" i="27" s="1"/>
  <c r="X500" i="27" s="1"/>
  <c r="Y500" i="27" s="1"/>
  <c r="Z500" i="27" s="1"/>
  <c r="AA500" i="27" s="1"/>
  <c r="AB500" i="27" s="1"/>
  <c r="AC500" i="27" s="1"/>
  <c r="AD500" i="27" s="1"/>
  <c r="AE500" i="27" s="1"/>
  <c r="AF500" i="27" s="1"/>
  <c r="AG500" i="27" s="1"/>
  <c r="AH500" i="27" s="1"/>
  <c r="AI500" i="27" s="1"/>
  <c r="AJ500" i="27" s="1"/>
  <c r="AK500" i="27" s="1"/>
  <c r="AL500" i="27" s="1"/>
  <c r="AM500" i="27" s="1"/>
  <c r="AN500" i="27" s="1"/>
  <c r="AO500" i="27" s="1"/>
  <c r="AP500" i="27" s="1"/>
  <c r="AQ500" i="27" s="1"/>
  <c r="AR500" i="27" s="1"/>
  <c r="AS500" i="27" s="1"/>
  <c r="AT500" i="27" s="1"/>
  <c r="AU500" i="27" s="1"/>
  <c r="AV500" i="27" s="1"/>
  <c r="AW500" i="27" s="1"/>
  <c r="AX500" i="27" s="1"/>
  <c r="AY500" i="27" s="1"/>
  <c r="AZ500" i="27" s="1"/>
  <c r="BA500" i="27" s="1"/>
  <c r="BB500" i="27" s="1"/>
  <c r="BC500" i="27" s="1"/>
  <c r="BD500" i="27" s="1"/>
  <c r="BE500" i="27" s="1"/>
  <c r="BF500" i="27" s="1"/>
  <c r="BG500" i="27" s="1"/>
  <c r="BH500" i="27" s="1"/>
  <c r="BI500" i="27" s="1"/>
  <c r="BJ500" i="27" s="1"/>
  <c r="BK500" i="27" s="1"/>
  <c r="BL500" i="27" s="1"/>
  <c r="BM500" i="27" s="1"/>
  <c r="BN500" i="27" s="1"/>
  <c r="BO500" i="27" s="1"/>
  <c r="BP500" i="27" s="1"/>
  <c r="BQ500" i="27" s="1"/>
  <c r="BR500" i="27" s="1"/>
  <c r="BS500" i="27" s="1"/>
  <c r="BT500" i="27" s="1"/>
  <c r="BU500" i="27" s="1"/>
  <c r="BV500" i="27" s="1"/>
  <c r="BW500" i="27" s="1"/>
  <c r="BX500" i="27" s="1"/>
  <c r="BY500" i="27" s="1"/>
  <c r="BZ500" i="27" s="1"/>
  <c r="CA500" i="27" s="1"/>
  <c r="CB500" i="27" s="1"/>
  <c r="CC500" i="27" s="1"/>
  <c r="CD500" i="27" s="1"/>
  <c r="CE500" i="27" s="1"/>
  <c r="CF500" i="27" s="1"/>
  <c r="CG500" i="27" s="1"/>
  <c r="CH500" i="27" s="1"/>
  <c r="CI500" i="27" s="1"/>
  <c r="CJ500" i="27" s="1"/>
  <c r="CK500" i="27" s="1"/>
  <c r="CL500" i="27" s="1"/>
  <c r="CM500" i="27" s="1"/>
  <c r="CN500" i="27" s="1"/>
  <c r="CO500" i="27" s="1"/>
  <c r="CP500" i="27" s="1"/>
  <c r="CQ500" i="27" s="1"/>
  <c r="CR500" i="27" s="1"/>
  <c r="CS500" i="27" s="1"/>
  <c r="CT500" i="27" s="1"/>
  <c r="CU500" i="27" s="1"/>
  <c r="CV500" i="27" s="1"/>
  <c r="CW500" i="27" s="1"/>
  <c r="CX500" i="27" s="1"/>
  <c r="CY500" i="27" s="1"/>
  <c r="CZ500" i="27" s="1"/>
  <c r="DA500" i="27" s="1"/>
  <c r="DB500" i="27" s="1"/>
  <c r="DC500" i="27" s="1"/>
  <c r="DD500" i="27" s="1"/>
  <c r="DE500" i="27" s="1"/>
  <c r="DF500" i="27" s="1"/>
  <c r="DG500" i="27" s="1"/>
  <c r="DH500" i="27" s="1"/>
  <c r="DI500" i="27" s="1"/>
  <c r="DJ500" i="27" s="1"/>
  <c r="DK500" i="27" s="1"/>
  <c r="DL500" i="27" s="1"/>
  <c r="DM500" i="27" s="1"/>
  <c r="DN500" i="27" s="1"/>
  <c r="DO500" i="27" s="1"/>
  <c r="DP500" i="27" s="1"/>
  <c r="DQ500" i="27" s="1"/>
  <c r="DR500" i="27" s="1"/>
  <c r="DS500" i="27" s="1"/>
  <c r="DT500" i="27" s="1"/>
  <c r="DU500" i="27" s="1"/>
  <c r="DV500" i="27" s="1"/>
  <c r="DW500" i="27" s="1"/>
  <c r="DX500" i="27" s="1"/>
  <c r="DY500" i="27" s="1"/>
  <c r="DZ500" i="27" s="1"/>
  <c r="EA500" i="27" s="1"/>
  <c r="EB500" i="27" s="1"/>
  <c r="EC500" i="27" s="1"/>
  <c r="ED500" i="27" s="1"/>
  <c r="EE500" i="27" s="1"/>
  <c r="D436" i="27"/>
  <c r="E436" i="27" s="1"/>
  <c r="F436" i="27" s="1"/>
  <c r="G436" i="27" s="1"/>
  <c r="H436" i="27" s="1"/>
  <c r="I436" i="27" s="1"/>
  <c r="J436" i="27" s="1"/>
  <c r="K436" i="27" s="1"/>
  <c r="L436" i="27" s="1"/>
  <c r="M436" i="27" s="1"/>
  <c r="N436" i="27" s="1"/>
  <c r="O436" i="27" s="1"/>
  <c r="P436" i="27" s="1"/>
  <c r="Q436" i="27" s="1"/>
  <c r="R436" i="27" s="1"/>
  <c r="S436" i="27" s="1"/>
  <c r="T436" i="27" s="1"/>
  <c r="U436" i="27" s="1"/>
  <c r="V436" i="27" s="1"/>
  <c r="W436" i="27" s="1"/>
  <c r="X436" i="27" s="1"/>
  <c r="Y436" i="27" s="1"/>
  <c r="Z436" i="27" s="1"/>
  <c r="AA436" i="27" s="1"/>
  <c r="AB436" i="27" s="1"/>
  <c r="AC436" i="27" s="1"/>
  <c r="AD436" i="27" s="1"/>
  <c r="AE436" i="27" s="1"/>
  <c r="AF436" i="27" s="1"/>
  <c r="AG436" i="27" s="1"/>
  <c r="AH436" i="27" s="1"/>
  <c r="AI436" i="27" s="1"/>
  <c r="AJ436" i="27" s="1"/>
  <c r="AK436" i="27" s="1"/>
  <c r="AL436" i="27" s="1"/>
  <c r="AM436" i="27" s="1"/>
  <c r="AN436" i="27" s="1"/>
  <c r="AO436" i="27" s="1"/>
  <c r="AP436" i="27" s="1"/>
  <c r="AQ436" i="27" s="1"/>
  <c r="AR436" i="27" s="1"/>
  <c r="AS436" i="27" s="1"/>
  <c r="AT436" i="27" s="1"/>
  <c r="AU436" i="27" s="1"/>
  <c r="AV436" i="27" s="1"/>
  <c r="AW436" i="27" s="1"/>
  <c r="AX436" i="27" s="1"/>
  <c r="AY436" i="27" s="1"/>
  <c r="AZ436" i="27" s="1"/>
  <c r="BA436" i="27" s="1"/>
  <c r="BB436" i="27" s="1"/>
  <c r="BC436" i="27" s="1"/>
  <c r="BD436" i="27" s="1"/>
  <c r="BE436" i="27" s="1"/>
  <c r="BF436" i="27" s="1"/>
  <c r="BG436" i="27" s="1"/>
  <c r="BH436" i="27" s="1"/>
  <c r="BI436" i="27" s="1"/>
  <c r="BJ436" i="27" s="1"/>
  <c r="BK436" i="27" s="1"/>
  <c r="BL436" i="27" s="1"/>
  <c r="BM436" i="27" s="1"/>
  <c r="BN436" i="27" s="1"/>
  <c r="BO436" i="27" s="1"/>
  <c r="BP436" i="27" s="1"/>
  <c r="BQ436" i="27" s="1"/>
  <c r="BR436" i="27" s="1"/>
  <c r="BS436" i="27" s="1"/>
  <c r="BT436" i="27" s="1"/>
  <c r="BU436" i="27" s="1"/>
  <c r="BV436" i="27" s="1"/>
  <c r="BW436" i="27" s="1"/>
  <c r="BX436" i="27" s="1"/>
  <c r="BY436" i="27" s="1"/>
  <c r="BZ436" i="27" s="1"/>
  <c r="CA436" i="27" s="1"/>
  <c r="CB436" i="27" s="1"/>
  <c r="CC436" i="27" s="1"/>
  <c r="CD436" i="27" s="1"/>
  <c r="CE436" i="27" s="1"/>
  <c r="CF436" i="27" s="1"/>
  <c r="CG436" i="27" s="1"/>
  <c r="CH436" i="27" s="1"/>
  <c r="CI436" i="27" s="1"/>
  <c r="CJ436" i="27" s="1"/>
  <c r="CK436" i="27" s="1"/>
  <c r="CL436" i="27" s="1"/>
  <c r="CM436" i="27" s="1"/>
  <c r="CN436" i="27" s="1"/>
  <c r="CO436" i="27" s="1"/>
  <c r="CP436" i="27" s="1"/>
  <c r="CQ436" i="27" s="1"/>
  <c r="CR436" i="27" s="1"/>
  <c r="CS436" i="27" s="1"/>
  <c r="CT436" i="27" s="1"/>
  <c r="CU436" i="27" s="1"/>
  <c r="CV436" i="27" s="1"/>
  <c r="CW436" i="27" s="1"/>
  <c r="CX436" i="27" s="1"/>
  <c r="CY436" i="27" s="1"/>
  <c r="CZ436" i="27" s="1"/>
  <c r="DA436" i="27" s="1"/>
  <c r="DB436" i="27" s="1"/>
  <c r="DC436" i="27" s="1"/>
  <c r="DD436" i="27" s="1"/>
  <c r="DE436" i="27" s="1"/>
  <c r="DF436" i="27" s="1"/>
  <c r="DG436" i="27" s="1"/>
  <c r="DH436" i="27" s="1"/>
  <c r="DI436" i="27" s="1"/>
  <c r="DJ436" i="27" s="1"/>
  <c r="DK436" i="27" s="1"/>
  <c r="DL436" i="27" s="1"/>
  <c r="DM436" i="27" s="1"/>
  <c r="DN436" i="27" s="1"/>
  <c r="DO436" i="27" s="1"/>
  <c r="DP436" i="27" s="1"/>
  <c r="DQ436" i="27" s="1"/>
  <c r="DR436" i="27" s="1"/>
  <c r="DS436" i="27" s="1"/>
  <c r="DT436" i="27" s="1"/>
  <c r="DU436" i="27" s="1"/>
  <c r="DV436" i="27" s="1"/>
  <c r="DW436" i="27" s="1"/>
  <c r="DX436" i="27" s="1"/>
  <c r="DY436" i="27" s="1"/>
  <c r="DZ436" i="27" s="1"/>
  <c r="EA436" i="27" s="1"/>
  <c r="EB436" i="27" s="1"/>
  <c r="EC436" i="27" s="1"/>
  <c r="ED436" i="27" s="1"/>
  <c r="EE436" i="27" s="1"/>
  <c r="D372" i="27"/>
  <c r="E372" i="27" s="1"/>
  <c r="F372" i="27" s="1"/>
  <c r="G372" i="27" s="1"/>
  <c r="H372" i="27" s="1"/>
  <c r="I372" i="27" s="1"/>
  <c r="J372" i="27" s="1"/>
  <c r="K372" i="27" s="1"/>
  <c r="L372" i="27" s="1"/>
  <c r="M372" i="27" s="1"/>
  <c r="N372" i="27" s="1"/>
  <c r="O372" i="27" s="1"/>
  <c r="P372" i="27" s="1"/>
  <c r="Q372" i="27" s="1"/>
  <c r="R372" i="27" s="1"/>
  <c r="S372" i="27" s="1"/>
  <c r="T372" i="27" s="1"/>
  <c r="U372" i="27" s="1"/>
  <c r="V372" i="27" s="1"/>
  <c r="W372" i="27" s="1"/>
  <c r="X372" i="27" s="1"/>
  <c r="Y372" i="27" s="1"/>
  <c r="Z372" i="27" s="1"/>
  <c r="AA372" i="27" s="1"/>
  <c r="AB372" i="27" s="1"/>
  <c r="AC372" i="27" s="1"/>
  <c r="AD372" i="27" s="1"/>
  <c r="AE372" i="27" s="1"/>
  <c r="AF372" i="27" s="1"/>
  <c r="AG372" i="27" s="1"/>
  <c r="AH372" i="27" s="1"/>
  <c r="AI372" i="27" s="1"/>
  <c r="AJ372" i="27" s="1"/>
  <c r="AK372" i="27" s="1"/>
  <c r="AL372" i="27" s="1"/>
  <c r="AM372" i="27" s="1"/>
  <c r="AN372" i="27" s="1"/>
  <c r="AO372" i="27" s="1"/>
  <c r="AP372" i="27" s="1"/>
  <c r="AQ372" i="27" s="1"/>
  <c r="AR372" i="27" s="1"/>
  <c r="AS372" i="27" s="1"/>
  <c r="AT372" i="27" s="1"/>
  <c r="AU372" i="27" s="1"/>
  <c r="AV372" i="27" s="1"/>
  <c r="AW372" i="27" s="1"/>
  <c r="AX372" i="27" s="1"/>
  <c r="AY372" i="27" s="1"/>
  <c r="AZ372" i="27" s="1"/>
  <c r="BA372" i="27" s="1"/>
  <c r="BB372" i="27" s="1"/>
  <c r="BC372" i="27" s="1"/>
  <c r="BD372" i="27" s="1"/>
  <c r="BE372" i="27" s="1"/>
  <c r="BF372" i="27" s="1"/>
  <c r="BG372" i="27" s="1"/>
  <c r="BH372" i="27" s="1"/>
  <c r="BI372" i="27" s="1"/>
  <c r="BJ372" i="27" s="1"/>
  <c r="BK372" i="27" s="1"/>
  <c r="BL372" i="27" s="1"/>
  <c r="BM372" i="27" s="1"/>
  <c r="BN372" i="27" s="1"/>
  <c r="BO372" i="27" s="1"/>
  <c r="BP372" i="27" s="1"/>
  <c r="BQ372" i="27" s="1"/>
  <c r="BR372" i="27" s="1"/>
  <c r="BS372" i="27" s="1"/>
  <c r="BT372" i="27" s="1"/>
  <c r="BU372" i="27" s="1"/>
  <c r="BV372" i="27" s="1"/>
  <c r="BW372" i="27" s="1"/>
  <c r="BX372" i="27" s="1"/>
  <c r="BY372" i="27" s="1"/>
  <c r="BZ372" i="27" s="1"/>
  <c r="CA372" i="27" s="1"/>
  <c r="CB372" i="27" s="1"/>
  <c r="CC372" i="27" s="1"/>
  <c r="CD372" i="27" s="1"/>
  <c r="CE372" i="27" s="1"/>
  <c r="CF372" i="27" s="1"/>
  <c r="CG372" i="27" s="1"/>
  <c r="CH372" i="27" s="1"/>
  <c r="CI372" i="27" s="1"/>
  <c r="CJ372" i="27" s="1"/>
  <c r="CK372" i="27" s="1"/>
  <c r="CL372" i="27" s="1"/>
  <c r="CM372" i="27" s="1"/>
  <c r="CN372" i="27" s="1"/>
  <c r="CO372" i="27" s="1"/>
  <c r="CP372" i="27" s="1"/>
  <c r="CQ372" i="27" s="1"/>
  <c r="CR372" i="27" s="1"/>
  <c r="CS372" i="27" s="1"/>
  <c r="CT372" i="27" s="1"/>
  <c r="CU372" i="27" s="1"/>
  <c r="CV372" i="27" s="1"/>
  <c r="CW372" i="27" s="1"/>
  <c r="CX372" i="27" s="1"/>
  <c r="CY372" i="27" s="1"/>
  <c r="CZ372" i="27" s="1"/>
  <c r="DA372" i="27" s="1"/>
  <c r="DB372" i="27" s="1"/>
  <c r="DC372" i="27" s="1"/>
  <c r="DD372" i="27" s="1"/>
  <c r="DE372" i="27" s="1"/>
  <c r="DF372" i="27" s="1"/>
  <c r="DG372" i="27" s="1"/>
  <c r="DH372" i="27" s="1"/>
  <c r="DI372" i="27" s="1"/>
  <c r="DJ372" i="27" s="1"/>
  <c r="DK372" i="27" s="1"/>
  <c r="DL372" i="27" s="1"/>
  <c r="DM372" i="27" s="1"/>
  <c r="DN372" i="27" s="1"/>
  <c r="DO372" i="27" s="1"/>
  <c r="DP372" i="27" s="1"/>
  <c r="DQ372" i="27" s="1"/>
  <c r="DR372" i="27" s="1"/>
  <c r="DS372" i="27" s="1"/>
  <c r="DT372" i="27" s="1"/>
  <c r="DU372" i="27" s="1"/>
  <c r="DV372" i="27" s="1"/>
  <c r="DW372" i="27" s="1"/>
  <c r="DX372" i="27" s="1"/>
  <c r="DY372" i="27" s="1"/>
  <c r="DZ372" i="27" s="1"/>
  <c r="EA372" i="27" s="1"/>
  <c r="EB372" i="27" s="1"/>
  <c r="EC372" i="27" s="1"/>
  <c r="ED372" i="27" s="1"/>
  <c r="EE372" i="27" s="1"/>
  <c r="D340" i="27"/>
  <c r="E340" i="27" s="1"/>
  <c r="F340" i="27" s="1"/>
  <c r="G340" i="27" s="1"/>
  <c r="H340" i="27" s="1"/>
  <c r="I340" i="27" s="1"/>
  <c r="J340" i="27" s="1"/>
  <c r="K340" i="27" s="1"/>
  <c r="L340" i="27" s="1"/>
  <c r="M340" i="27" s="1"/>
  <c r="N340" i="27" s="1"/>
  <c r="O340" i="27" s="1"/>
  <c r="P340" i="27" s="1"/>
  <c r="Q340" i="27" s="1"/>
  <c r="R340" i="27" s="1"/>
  <c r="S340" i="27" s="1"/>
  <c r="T340" i="27" s="1"/>
  <c r="U340" i="27" s="1"/>
  <c r="V340" i="27" s="1"/>
  <c r="W340" i="27" s="1"/>
  <c r="X340" i="27" s="1"/>
  <c r="Y340" i="27" s="1"/>
  <c r="Z340" i="27" s="1"/>
  <c r="AA340" i="27" s="1"/>
  <c r="AB340" i="27" s="1"/>
  <c r="AC340" i="27" s="1"/>
  <c r="AD340" i="27" s="1"/>
  <c r="AE340" i="27" s="1"/>
  <c r="AF340" i="27" s="1"/>
  <c r="AG340" i="27" s="1"/>
  <c r="AH340" i="27" s="1"/>
  <c r="AI340" i="27" s="1"/>
  <c r="AJ340" i="27" s="1"/>
  <c r="AK340" i="27" s="1"/>
  <c r="AL340" i="27" s="1"/>
  <c r="AM340" i="27" s="1"/>
  <c r="AN340" i="27" s="1"/>
  <c r="AO340" i="27" s="1"/>
  <c r="AP340" i="27" s="1"/>
  <c r="AQ340" i="27" s="1"/>
  <c r="AR340" i="27" s="1"/>
  <c r="AS340" i="27" s="1"/>
  <c r="AT340" i="27" s="1"/>
  <c r="AU340" i="27" s="1"/>
  <c r="AV340" i="27" s="1"/>
  <c r="AW340" i="27" s="1"/>
  <c r="AX340" i="27" s="1"/>
  <c r="AY340" i="27" s="1"/>
  <c r="AZ340" i="27" s="1"/>
  <c r="BA340" i="27" s="1"/>
  <c r="BB340" i="27" s="1"/>
  <c r="BC340" i="27" s="1"/>
  <c r="BD340" i="27" s="1"/>
  <c r="BE340" i="27" s="1"/>
  <c r="BF340" i="27" s="1"/>
  <c r="BG340" i="27" s="1"/>
  <c r="BH340" i="27" s="1"/>
  <c r="BI340" i="27" s="1"/>
  <c r="BJ340" i="27" s="1"/>
  <c r="BK340" i="27" s="1"/>
  <c r="BL340" i="27" s="1"/>
  <c r="BM340" i="27" s="1"/>
  <c r="BN340" i="27" s="1"/>
  <c r="BO340" i="27" s="1"/>
  <c r="BP340" i="27" s="1"/>
  <c r="BQ340" i="27" s="1"/>
  <c r="BR340" i="27" s="1"/>
  <c r="BS340" i="27" s="1"/>
  <c r="BT340" i="27" s="1"/>
  <c r="BU340" i="27" s="1"/>
  <c r="BV340" i="27" s="1"/>
  <c r="BW340" i="27" s="1"/>
  <c r="BX340" i="27" s="1"/>
  <c r="BY340" i="27" s="1"/>
  <c r="BZ340" i="27" s="1"/>
  <c r="CA340" i="27" s="1"/>
  <c r="CB340" i="27" s="1"/>
  <c r="CC340" i="27" s="1"/>
  <c r="CD340" i="27" s="1"/>
  <c r="CE340" i="27" s="1"/>
  <c r="CF340" i="27" s="1"/>
  <c r="CG340" i="27" s="1"/>
  <c r="CH340" i="27" s="1"/>
  <c r="CI340" i="27" s="1"/>
  <c r="CJ340" i="27" s="1"/>
  <c r="CK340" i="27" s="1"/>
  <c r="CL340" i="27" s="1"/>
  <c r="CM340" i="27" s="1"/>
  <c r="CN340" i="27" s="1"/>
  <c r="CO340" i="27" s="1"/>
  <c r="CP340" i="27" s="1"/>
  <c r="CQ340" i="27" s="1"/>
  <c r="CR340" i="27" s="1"/>
  <c r="CS340" i="27" s="1"/>
  <c r="CT340" i="27" s="1"/>
  <c r="CU340" i="27" s="1"/>
  <c r="CV340" i="27" s="1"/>
  <c r="CW340" i="27" s="1"/>
  <c r="CX340" i="27" s="1"/>
  <c r="CY340" i="27" s="1"/>
  <c r="CZ340" i="27" s="1"/>
  <c r="DA340" i="27" s="1"/>
  <c r="DB340" i="27" s="1"/>
  <c r="DC340" i="27" s="1"/>
  <c r="DD340" i="27" s="1"/>
  <c r="DE340" i="27" s="1"/>
  <c r="DF340" i="27" s="1"/>
  <c r="DG340" i="27" s="1"/>
  <c r="DH340" i="27" s="1"/>
  <c r="DI340" i="27" s="1"/>
  <c r="DJ340" i="27" s="1"/>
  <c r="DK340" i="27" s="1"/>
  <c r="DL340" i="27" s="1"/>
  <c r="DM340" i="27" s="1"/>
  <c r="DN340" i="27" s="1"/>
  <c r="DO340" i="27" s="1"/>
  <c r="DP340" i="27" s="1"/>
  <c r="DQ340" i="27" s="1"/>
  <c r="DR340" i="27" s="1"/>
  <c r="DS340" i="27" s="1"/>
  <c r="DT340" i="27" s="1"/>
  <c r="DU340" i="27" s="1"/>
  <c r="DV340" i="27" s="1"/>
  <c r="DW340" i="27" s="1"/>
  <c r="DX340" i="27" s="1"/>
  <c r="DY340" i="27" s="1"/>
  <c r="DZ340" i="27" s="1"/>
  <c r="EA340" i="27" s="1"/>
  <c r="EB340" i="27" s="1"/>
  <c r="EC340" i="27" s="1"/>
  <c r="ED340" i="27" s="1"/>
  <c r="EE340" i="27" s="1"/>
  <c r="D245" i="27"/>
  <c r="E245" i="27" s="1"/>
  <c r="F245" i="27" s="1"/>
  <c r="G245" i="27" s="1"/>
  <c r="H245" i="27" s="1"/>
  <c r="I245" i="27" s="1"/>
  <c r="J245" i="27" s="1"/>
  <c r="K245" i="27" s="1"/>
  <c r="L245" i="27" s="1"/>
  <c r="M245" i="27" s="1"/>
  <c r="N245" i="27" s="1"/>
  <c r="O245" i="27" s="1"/>
  <c r="P245" i="27" s="1"/>
  <c r="Q245" i="27" s="1"/>
  <c r="R245" i="27" s="1"/>
  <c r="S245" i="27" s="1"/>
  <c r="T245" i="27" s="1"/>
  <c r="U245" i="27" s="1"/>
  <c r="V245" i="27" s="1"/>
  <c r="W245" i="27" s="1"/>
  <c r="X245" i="27" s="1"/>
  <c r="Y245" i="27" s="1"/>
  <c r="Z245" i="27" s="1"/>
  <c r="AA245" i="27" s="1"/>
  <c r="AB245" i="27" s="1"/>
  <c r="AC245" i="27" s="1"/>
  <c r="AD245" i="27" s="1"/>
  <c r="AE245" i="27" s="1"/>
  <c r="AF245" i="27" s="1"/>
  <c r="AG245" i="27" s="1"/>
  <c r="AH245" i="27" s="1"/>
  <c r="AI245" i="27" s="1"/>
  <c r="AJ245" i="27" s="1"/>
  <c r="AK245" i="27" s="1"/>
  <c r="AL245" i="27" s="1"/>
  <c r="AM245" i="27" s="1"/>
  <c r="AN245" i="27" s="1"/>
  <c r="AO245" i="27" s="1"/>
  <c r="AP245" i="27" s="1"/>
  <c r="AQ245" i="27" s="1"/>
  <c r="AR245" i="27" s="1"/>
  <c r="AS245" i="27" s="1"/>
  <c r="AT245" i="27" s="1"/>
  <c r="AU245" i="27" s="1"/>
  <c r="AV245" i="27" s="1"/>
  <c r="AW245" i="27" s="1"/>
  <c r="AX245" i="27" s="1"/>
  <c r="AY245" i="27" s="1"/>
  <c r="AZ245" i="27" s="1"/>
  <c r="BA245" i="27" s="1"/>
  <c r="BB245" i="27" s="1"/>
  <c r="BC245" i="27" s="1"/>
  <c r="BD245" i="27" s="1"/>
  <c r="BE245" i="27" s="1"/>
  <c r="BF245" i="27" s="1"/>
  <c r="BG245" i="27" s="1"/>
  <c r="BH245" i="27" s="1"/>
  <c r="BI245" i="27" s="1"/>
  <c r="BJ245" i="27" s="1"/>
  <c r="BK245" i="27" s="1"/>
  <c r="BL245" i="27" s="1"/>
  <c r="BM245" i="27" s="1"/>
  <c r="BN245" i="27" s="1"/>
  <c r="BO245" i="27" s="1"/>
  <c r="BP245" i="27" s="1"/>
  <c r="BQ245" i="27" s="1"/>
  <c r="BR245" i="27" s="1"/>
  <c r="BS245" i="27" s="1"/>
  <c r="BT245" i="27" s="1"/>
  <c r="BU245" i="27" s="1"/>
  <c r="BV245" i="27" s="1"/>
  <c r="BW245" i="27" s="1"/>
  <c r="BX245" i="27" s="1"/>
  <c r="BY245" i="27" s="1"/>
  <c r="BZ245" i="27" s="1"/>
  <c r="CA245" i="27" s="1"/>
  <c r="CB245" i="27" s="1"/>
  <c r="CC245" i="27" s="1"/>
  <c r="CD245" i="27" s="1"/>
  <c r="CE245" i="27" s="1"/>
  <c r="CF245" i="27" s="1"/>
  <c r="CG245" i="27" s="1"/>
  <c r="CH245" i="27" s="1"/>
  <c r="CI245" i="27" s="1"/>
  <c r="CJ245" i="27" s="1"/>
  <c r="CK245" i="27" s="1"/>
  <c r="CL245" i="27" s="1"/>
  <c r="CM245" i="27" s="1"/>
  <c r="CN245" i="27" s="1"/>
  <c r="CO245" i="27" s="1"/>
  <c r="CP245" i="27" s="1"/>
  <c r="CQ245" i="27" s="1"/>
  <c r="CR245" i="27" s="1"/>
  <c r="CS245" i="27" s="1"/>
  <c r="CT245" i="27" s="1"/>
  <c r="CU245" i="27" s="1"/>
  <c r="CV245" i="27" s="1"/>
  <c r="CW245" i="27" s="1"/>
  <c r="CX245" i="27" s="1"/>
  <c r="CY245" i="27" s="1"/>
  <c r="CZ245" i="27" s="1"/>
  <c r="DA245" i="27" s="1"/>
  <c r="DB245" i="27" s="1"/>
  <c r="DC245" i="27" s="1"/>
  <c r="DD245" i="27" s="1"/>
  <c r="DE245" i="27" s="1"/>
  <c r="DF245" i="27" s="1"/>
  <c r="DG245" i="27" s="1"/>
  <c r="DH245" i="27" s="1"/>
  <c r="DI245" i="27" s="1"/>
  <c r="DJ245" i="27" s="1"/>
  <c r="DK245" i="27" s="1"/>
  <c r="DL245" i="27" s="1"/>
  <c r="DM245" i="27" s="1"/>
  <c r="DN245" i="27" s="1"/>
  <c r="DO245" i="27" s="1"/>
  <c r="DP245" i="27" s="1"/>
  <c r="DQ245" i="27" s="1"/>
  <c r="DR245" i="27" s="1"/>
  <c r="DS245" i="27" s="1"/>
  <c r="DT245" i="27" s="1"/>
  <c r="DU245" i="27" s="1"/>
  <c r="DV245" i="27" s="1"/>
  <c r="DW245" i="27" s="1"/>
  <c r="DX245" i="27" s="1"/>
  <c r="DY245" i="27" s="1"/>
  <c r="DZ245" i="27" s="1"/>
  <c r="EA245" i="27" s="1"/>
  <c r="EB245" i="27" s="1"/>
  <c r="EC245" i="27" s="1"/>
  <c r="ED245" i="27" s="1"/>
  <c r="EE245" i="27" s="1"/>
  <c r="D197" i="27"/>
  <c r="D99" i="27"/>
  <c r="E99" i="27" s="1"/>
  <c r="F99" i="27" s="1"/>
  <c r="G99" i="27" s="1"/>
  <c r="H99" i="27" s="1"/>
  <c r="I99" i="27" s="1"/>
  <c r="J99" i="27" s="1"/>
  <c r="K99" i="27" s="1"/>
  <c r="L99" i="27" s="1"/>
  <c r="M99" i="27" s="1"/>
  <c r="N99" i="27" s="1"/>
  <c r="O99" i="27" s="1"/>
  <c r="P99" i="27" s="1"/>
  <c r="Q99" i="27" s="1"/>
  <c r="R99" i="27" s="1"/>
  <c r="S99" i="27" s="1"/>
  <c r="T99" i="27" s="1"/>
  <c r="U99" i="27" s="1"/>
  <c r="V99" i="27" s="1"/>
  <c r="W99" i="27" s="1"/>
  <c r="X99" i="27" s="1"/>
  <c r="Y99" i="27" s="1"/>
  <c r="Z99" i="27" s="1"/>
  <c r="AA99" i="27" s="1"/>
  <c r="AB99" i="27" s="1"/>
  <c r="AC99" i="27" s="1"/>
  <c r="AD99" i="27" s="1"/>
  <c r="AE99" i="27" s="1"/>
  <c r="AF99" i="27" s="1"/>
  <c r="AG99" i="27" s="1"/>
  <c r="AH99" i="27" s="1"/>
  <c r="AI99" i="27" s="1"/>
  <c r="AJ99" i="27" s="1"/>
  <c r="AK99" i="27" s="1"/>
  <c r="AL99" i="27" s="1"/>
  <c r="AM99" i="27" s="1"/>
  <c r="AN99" i="27" s="1"/>
  <c r="AO99" i="27" s="1"/>
  <c r="AP99" i="27" s="1"/>
  <c r="AQ99" i="27" s="1"/>
  <c r="AR99" i="27" s="1"/>
  <c r="AS99" i="27" s="1"/>
  <c r="AT99" i="27" s="1"/>
  <c r="AU99" i="27" s="1"/>
  <c r="AV99" i="27" s="1"/>
  <c r="AW99" i="27" s="1"/>
  <c r="AX99" i="27" s="1"/>
  <c r="AY99" i="27" s="1"/>
  <c r="AZ99" i="27" s="1"/>
  <c r="BA99" i="27" s="1"/>
  <c r="BB99" i="27" s="1"/>
  <c r="BC99" i="27" s="1"/>
  <c r="BD99" i="27" s="1"/>
  <c r="BE99" i="27" s="1"/>
  <c r="BF99" i="27" s="1"/>
  <c r="BG99" i="27" s="1"/>
  <c r="BH99" i="27" s="1"/>
  <c r="BI99" i="27" s="1"/>
  <c r="BJ99" i="27" s="1"/>
  <c r="BK99" i="27" s="1"/>
  <c r="BL99" i="27" s="1"/>
  <c r="BM99" i="27" s="1"/>
  <c r="BN99" i="27" s="1"/>
  <c r="BO99" i="27" s="1"/>
  <c r="BP99" i="27" s="1"/>
  <c r="BQ99" i="27" s="1"/>
  <c r="BR99" i="27" s="1"/>
  <c r="BS99" i="27" s="1"/>
  <c r="BT99" i="27" s="1"/>
  <c r="BU99" i="27" s="1"/>
  <c r="BV99" i="27" s="1"/>
  <c r="BW99" i="27" s="1"/>
  <c r="BX99" i="27" s="1"/>
  <c r="BY99" i="27" s="1"/>
  <c r="BZ99" i="27" s="1"/>
  <c r="CA99" i="27" s="1"/>
  <c r="CB99" i="27" s="1"/>
  <c r="CC99" i="27" s="1"/>
  <c r="CD99" i="27" s="1"/>
  <c r="D35" i="27"/>
  <c r="D308" i="27"/>
  <c r="E308" i="27" s="1"/>
  <c r="F308" i="27" s="1"/>
  <c r="G308" i="27" s="1"/>
  <c r="H308" i="27" s="1"/>
  <c r="I308" i="27" s="1"/>
  <c r="J308" i="27" s="1"/>
  <c r="K308" i="27" s="1"/>
  <c r="L308" i="27" s="1"/>
  <c r="M308" i="27" s="1"/>
  <c r="N308" i="27" s="1"/>
  <c r="O308" i="27" s="1"/>
  <c r="P308" i="27" s="1"/>
  <c r="Q308" i="27" s="1"/>
  <c r="R308" i="27" s="1"/>
  <c r="S308" i="27" s="1"/>
  <c r="T308" i="27" s="1"/>
  <c r="U308" i="27" s="1"/>
  <c r="V308" i="27" s="1"/>
  <c r="W308" i="27" s="1"/>
  <c r="X308" i="27" s="1"/>
  <c r="Y308" i="27" s="1"/>
  <c r="Z308" i="27" s="1"/>
  <c r="AA308" i="27" s="1"/>
  <c r="AB308" i="27" s="1"/>
  <c r="AC308" i="27" s="1"/>
  <c r="AD308" i="27" s="1"/>
  <c r="AE308" i="27" s="1"/>
  <c r="AF308" i="27" s="1"/>
  <c r="AG308" i="27" s="1"/>
  <c r="AH308" i="27" s="1"/>
  <c r="AI308" i="27" s="1"/>
  <c r="AJ308" i="27" s="1"/>
  <c r="AK308" i="27" s="1"/>
  <c r="AL308" i="27" s="1"/>
  <c r="AM308" i="27" s="1"/>
  <c r="AN308" i="27" s="1"/>
  <c r="AO308" i="27" s="1"/>
  <c r="AP308" i="27" s="1"/>
  <c r="AQ308" i="27" s="1"/>
  <c r="AR308" i="27" s="1"/>
  <c r="AS308" i="27" s="1"/>
  <c r="AT308" i="27" s="1"/>
  <c r="AU308" i="27" s="1"/>
  <c r="AV308" i="27" s="1"/>
  <c r="AW308" i="27" s="1"/>
  <c r="AX308" i="27" s="1"/>
  <c r="AY308" i="27" s="1"/>
  <c r="AZ308" i="27" s="1"/>
  <c r="BA308" i="27" s="1"/>
  <c r="BB308" i="27" s="1"/>
  <c r="BC308" i="27" s="1"/>
  <c r="BD308" i="27" s="1"/>
  <c r="BE308" i="27" s="1"/>
  <c r="BF308" i="27" s="1"/>
  <c r="BG308" i="27" s="1"/>
  <c r="BH308" i="27" s="1"/>
  <c r="BI308" i="27" s="1"/>
  <c r="BJ308" i="27" s="1"/>
  <c r="BK308" i="27" s="1"/>
  <c r="BL308" i="27" s="1"/>
  <c r="BM308" i="27" s="1"/>
  <c r="BN308" i="27" s="1"/>
  <c r="BO308" i="27" s="1"/>
  <c r="BP308" i="27" s="1"/>
  <c r="BQ308" i="27" s="1"/>
  <c r="BR308" i="27" s="1"/>
  <c r="BS308" i="27" s="1"/>
  <c r="BT308" i="27" s="1"/>
  <c r="BU308" i="27" s="1"/>
  <c r="BV308" i="27" s="1"/>
  <c r="BW308" i="27" s="1"/>
  <c r="BX308" i="27" s="1"/>
  <c r="BY308" i="27" s="1"/>
  <c r="BZ308" i="27" s="1"/>
  <c r="CA308" i="27" s="1"/>
  <c r="CB308" i="27" s="1"/>
  <c r="CC308" i="27" s="1"/>
  <c r="CD308" i="27" s="1"/>
  <c r="CE308" i="27" s="1"/>
  <c r="CF308" i="27" s="1"/>
  <c r="CG308" i="27" s="1"/>
  <c r="CH308" i="27" s="1"/>
  <c r="CI308" i="27" s="1"/>
  <c r="CJ308" i="27" s="1"/>
  <c r="CK308" i="27" s="1"/>
  <c r="CL308" i="27" s="1"/>
  <c r="CM308" i="27" s="1"/>
  <c r="CN308" i="27" s="1"/>
  <c r="CO308" i="27" s="1"/>
  <c r="CP308" i="27" s="1"/>
  <c r="CQ308" i="27" s="1"/>
  <c r="CR308" i="27" s="1"/>
  <c r="CS308" i="27" s="1"/>
  <c r="CT308" i="27" s="1"/>
  <c r="CU308" i="27" s="1"/>
  <c r="CV308" i="27" s="1"/>
  <c r="CW308" i="27" s="1"/>
  <c r="CX308" i="27" s="1"/>
  <c r="CY308" i="27" s="1"/>
  <c r="CZ308" i="27" s="1"/>
  <c r="DA308" i="27" s="1"/>
  <c r="DB308" i="27" s="1"/>
  <c r="DC308" i="27" s="1"/>
  <c r="DD308" i="27" s="1"/>
  <c r="DE308" i="27" s="1"/>
  <c r="DF308" i="27" s="1"/>
  <c r="DG308" i="27" s="1"/>
  <c r="DH308" i="27" s="1"/>
  <c r="DI308" i="27" s="1"/>
  <c r="DJ308" i="27" s="1"/>
  <c r="DK308" i="27" s="1"/>
  <c r="DL308" i="27" s="1"/>
  <c r="DM308" i="27" s="1"/>
  <c r="DN308" i="27" s="1"/>
  <c r="DO308" i="27" s="1"/>
  <c r="DP308" i="27" s="1"/>
  <c r="DQ308" i="27" s="1"/>
  <c r="DR308" i="27" s="1"/>
  <c r="DS308" i="27" s="1"/>
  <c r="DT308" i="27" s="1"/>
  <c r="DU308" i="27" s="1"/>
  <c r="DV308" i="27" s="1"/>
  <c r="DW308" i="27" s="1"/>
  <c r="DX308" i="27" s="1"/>
  <c r="DY308" i="27" s="1"/>
  <c r="DZ308" i="27" s="1"/>
  <c r="EA308" i="27" s="1"/>
  <c r="EB308" i="27" s="1"/>
  <c r="EC308" i="27" s="1"/>
  <c r="ED308" i="27" s="1"/>
  <c r="EE308" i="27" s="1"/>
  <c r="D277" i="27"/>
  <c r="E277" i="27" s="1"/>
  <c r="F277" i="27" s="1"/>
  <c r="G277" i="27" s="1"/>
  <c r="H277" i="27" s="1"/>
  <c r="I277" i="27" s="1"/>
  <c r="J277" i="27" s="1"/>
  <c r="K277" i="27" s="1"/>
  <c r="L277" i="27" s="1"/>
  <c r="M277" i="27" s="1"/>
  <c r="N277" i="27" s="1"/>
  <c r="O277" i="27" s="1"/>
  <c r="P277" i="27" s="1"/>
  <c r="Q277" i="27" s="1"/>
  <c r="R277" i="27" s="1"/>
  <c r="S277" i="27" s="1"/>
  <c r="T277" i="27" s="1"/>
  <c r="U277" i="27" s="1"/>
  <c r="V277" i="27" s="1"/>
  <c r="W277" i="27" s="1"/>
  <c r="X277" i="27" s="1"/>
  <c r="Y277" i="27" s="1"/>
  <c r="Z277" i="27" s="1"/>
  <c r="AA277" i="27" s="1"/>
  <c r="AB277" i="27" s="1"/>
  <c r="AC277" i="27" s="1"/>
  <c r="AD277" i="27" s="1"/>
  <c r="AE277" i="27" s="1"/>
  <c r="AF277" i="27" s="1"/>
  <c r="AG277" i="27" s="1"/>
  <c r="AH277" i="27" s="1"/>
  <c r="AI277" i="27" s="1"/>
  <c r="AJ277" i="27" s="1"/>
  <c r="AK277" i="27" s="1"/>
  <c r="AL277" i="27" s="1"/>
  <c r="AM277" i="27" s="1"/>
  <c r="AN277" i="27" s="1"/>
  <c r="AO277" i="27" s="1"/>
  <c r="AP277" i="27" s="1"/>
  <c r="AQ277" i="27" s="1"/>
  <c r="AR277" i="27" s="1"/>
  <c r="AS277" i="27" s="1"/>
  <c r="AT277" i="27" s="1"/>
  <c r="AU277" i="27" s="1"/>
  <c r="AV277" i="27" s="1"/>
  <c r="AW277" i="27" s="1"/>
  <c r="AX277" i="27" s="1"/>
  <c r="AY277" i="27" s="1"/>
  <c r="AZ277" i="27" s="1"/>
  <c r="BA277" i="27" s="1"/>
  <c r="BB277" i="27" s="1"/>
  <c r="BC277" i="27" s="1"/>
  <c r="BD277" i="27" s="1"/>
  <c r="BE277" i="27" s="1"/>
  <c r="BF277" i="27" s="1"/>
  <c r="BG277" i="27" s="1"/>
  <c r="BH277" i="27" s="1"/>
  <c r="BI277" i="27" s="1"/>
  <c r="BJ277" i="27" s="1"/>
  <c r="BK277" i="27" s="1"/>
  <c r="BL277" i="27" s="1"/>
  <c r="BM277" i="27" s="1"/>
  <c r="BN277" i="27" s="1"/>
  <c r="BO277" i="27" s="1"/>
  <c r="BP277" i="27" s="1"/>
  <c r="BQ277" i="27" s="1"/>
  <c r="BR277" i="27" s="1"/>
  <c r="BS277" i="27" s="1"/>
  <c r="BT277" i="27" s="1"/>
  <c r="BU277" i="27" s="1"/>
  <c r="BV277" i="27" s="1"/>
  <c r="BW277" i="27" s="1"/>
  <c r="BX277" i="27" s="1"/>
  <c r="BY277" i="27" s="1"/>
  <c r="BZ277" i="27" s="1"/>
  <c r="CA277" i="27" s="1"/>
  <c r="CB277" i="27" s="1"/>
  <c r="CC277" i="27" s="1"/>
  <c r="CD277" i="27" s="1"/>
  <c r="CE277" i="27" s="1"/>
  <c r="CF277" i="27" s="1"/>
  <c r="CG277" i="27" s="1"/>
  <c r="CH277" i="27" s="1"/>
  <c r="CI277" i="27" s="1"/>
  <c r="CJ277" i="27" s="1"/>
  <c r="CK277" i="27" s="1"/>
  <c r="CL277" i="27" s="1"/>
  <c r="CM277" i="27" s="1"/>
  <c r="CN277" i="27" s="1"/>
  <c r="CO277" i="27" s="1"/>
  <c r="CP277" i="27" s="1"/>
  <c r="CQ277" i="27" s="1"/>
  <c r="CR277" i="27" s="1"/>
  <c r="CS277" i="27" s="1"/>
  <c r="CT277" i="27" s="1"/>
  <c r="CU277" i="27" s="1"/>
  <c r="CV277" i="27" s="1"/>
  <c r="CW277" i="27" s="1"/>
  <c r="CX277" i="27" s="1"/>
  <c r="CY277" i="27" s="1"/>
  <c r="CZ277" i="27" s="1"/>
  <c r="DA277" i="27" s="1"/>
  <c r="DB277" i="27" s="1"/>
  <c r="DC277" i="27" s="1"/>
  <c r="DD277" i="27" s="1"/>
  <c r="DE277" i="27" s="1"/>
  <c r="DF277" i="27" s="1"/>
  <c r="DG277" i="27" s="1"/>
  <c r="DH277" i="27" s="1"/>
  <c r="DI277" i="27" s="1"/>
  <c r="DJ277" i="27" s="1"/>
  <c r="DK277" i="27" s="1"/>
  <c r="DL277" i="27" s="1"/>
  <c r="DM277" i="27" s="1"/>
  <c r="DN277" i="27" s="1"/>
  <c r="DO277" i="27" s="1"/>
  <c r="DP277" i="27" s="1"/>
  <c r="DQ277" i="27" s="1"/>
  <c r="DR277" i="27" s="1"/>
  <c r="DS277" i="27" s="1"/>
  <c r="DT277" i="27" s="1"/>
  <c r="DU277" i="27" s="1"/>
  <c r="DV277" i="27" s="1"/>
  <c r="DW277" i="27" s="1"/>
  <c r="DX277" i="27" s="1"/>
  <c r="DY277" i="27" s="1"/>
  <c r="DZ277" i="27" s="1"/>
  <c r="EA277" i="27" s="1"/>
  <c r="EB277" i="27" s="1"/>
  <c r="EC277" i="27" s="1"/>
  <c r="ED277" i="27" s="1"/>
  <c r="EE277" i="27" s="1"/>
  <c r="D67" i="27"/>
  <c r="D11" i="27"/>
  <c r="AV13" i="27"/>
  <c r="BY962" i="27"/>
  <c r="C51" i="27"/>
  <c r="C64" i="27"/>
  <c r="B961" i="27"/>
  <c r="B321" i="27"/>
  <c r="B353" i="27" s="1"/>
  <c r="B385" i="27" s="1"/>
  <c r="B417" i="27" s="1"/>
  <c r="B449" i="27" s="1"/>
  <c r="B481" i="27" s="1"/>
  <c r="B513" i="27" s="1"/>
  <c r="B545" i="27" s="1"/>
  <c r="B577" i="27" s="1"/>
  <c r="B609" i="27" s="1"/>
  <c r="B641" i="27" s="1"/>
  <c r="B673" i="27" s="1"/>
  <c r="B705" i="27" s="1"/>
  <c r="B737" i="27" s="1"/>
  <c r="B769" i="27" s="1"/>
  <c r="B801" i="27" s="1"/>
  <c r="B833" i="27" s="1"/>
  <c r="B865" i="27" s="1"/>
  <c r="B897" i="27" s="1"/>
  <c r="B929" i="27" s="1"/>
  <c r="BU128" i="27"/>
  <c r="BL25" i="25"/>
  <c r="BN25" i="25"/>
  <c r="BJ29" i="25"/>
  <c r="BJ81" i="25" s="1"/>
  <c r="BN29" i="25"/>
  <c r="BN81" i="25" s="1"/>
  <c r="BI32" i="25"/>
  <c r="BI84" i="25" s="1"/>
  <c r="BK32" i="25"/>
  <c r="BK84" i="25" s="1"/>
  <c r="BG38" i="25"/>
  <c r="BG90" i="25" s="1"/>
  <c r="BK38" i="25"/>
  <c r="BK90" i="25" s="1"/>
  <c r="BO38" i="25"/>
  <c r="BO90" i="25" s="1"/>
  <c r="BS38" i="25"/>
  <c r="BS90" i="25" s="1"/>
  <c r="BW38" i="25"/>
  <c r="BW90" i="25" s="1"/>
  <c r="CA38" i="25"/>
  <c r="CA90" i="25" s="1"/>
  <c r="K43" i="25"/>
  <c r="K62" i="25" s="1"/>
  <c r="K95" i="25" s="1"/>
  <c r="G4" i="25"/>
  <c r="H4" i="25" s="1"/>
  <c r="J25" i="25"/>
  <c r="BI25" i="25"/>
  <c r="BO25" i="25"/>
  <c r="BJ27" i="25"/>
  <c r="BL27" i="25"/>
  <c r="BN27" i="25"/>
  <c r="BJ31" i="25"/>
  <c r="BJ83" i="25" s="1"/>
  <c r="BL31" i="25"/>
  <c r="BL83" i="25" s="1"/>
  <c r="BJ33" i="25"/>
  <c r="BJ85" i="25" s="1"/>
  <c r="BL33" i="25"/>
  <c r="BL85" i="25" s="1"/>
  <c r="BN33" i="25"/>
  <c r="BN85" i="25" s="1"/>
  <c r="L38" i="25"/>
  <c r="N38" i="25"/>
  <c r="P38" i="25"/>
  <c r="R38" i="25"/>
  <c r="T38" i="25"/>
  <c r="V38" i="25"/>
  <c r="X38" i="25"/>
  <c r="Z38" i="25"/>
  <c r="AB38" i="25"/>
  <c r="AD38" i="25"/>
  <c r="AF38" i="25"/>
  <c r="AH38" i="25"/>
  <c r="AJ38" i="25"/>
  <c r="AL38" i="25"/>
  <c r="AN38" i="25"/>
  <c r="AP38" i="25"/>
  <c r="CB38" i="25"/>
  <c r="CB90" i="25" s="1"/>
  <c r="CD38" i="25"/>
  <c r="CD90" i="25" s="1"/>
  <c r="CF38" i="25"/>
  <c r="CF90" i="25" s="1"/>
  <c r="CH38" i="25"/>
  <c r="CH90" i="25" s="1"/>
  <c r="CJ38" i="25"/>
  <c r="CJ90" i="25" s="1"/>
  <c r="CL38" i="25"/>
  <c r="CL90" i="25" s="1"/>
  <c r="CN38" i="25"/>
  <c r="CN90" i="25" s="1"/>
  <c r="CP38" i="25"/>
  <c r="CP90" i="25" s="1"/>
  <c r="CR38" i="25"/>
  <c r="CR90" i="25" s="1"/>
  <c r="CT38" i="25"/>
  <c r="CT90" i="25" s="1"/>
  <c r="CV38" i="25"/>
  <c r="CV90" i="25" s="1"/>
  <c r="CX38" i="25"/>
  <c r="CX90" i="25" s="1"/>
  <c r="CZ38" i="25"/>
  <c r="CZ90" i="25" s="1"/>
  <c r="K39" i="25"/>
  <c r="M39" i="25"/>
  <c r="M91" i="25" s="1"/>
  <c r="O39" i="25"/>
  <c r="O91" i="25" s="1"/>
  <c r="Q39" i="25"/>
  <c r="Q91" i="25" s="1"/>
  <c r="S39" i="25"/>
  <c r="S91" i="25" s="1"/>
  <c r="U39" i="25"/>
  <c r="U91" i="25" s="1"/>
  <c r="W39" i="25"/>
  <c r="W91" i="25" s="1"/>
  <c r="Y39" i="25"/>
  <c r="Y91" i="25" s="1"/>
  <c r="AA39" i="25"/>
  <c r="AA91" i="25" s="1"/>
  <c r="AC39" i="25"/>
  <c r="AC91" i="25" s="1"/>
  <c r="AE39" i="25"/>
  <c r="AE91" i="25" s="1"/>
  <c r="AG39" i="25"/>
  <c r="AG91" i="25" s="1"/>
  <c r="AI39" i="25"/>
  <c r="AI91" i="25" s="1"/>
  <c r="AM39" i="25"/>
  <c r="AM91" i="25" s="1"/>
  <c r="AO39" i="25"/>
  <c r="AO91" i="25" s="1"/>
  <c r="AQ39" i="25"/>
  <c r="AQ91" i="25" s="1"/>
  <c r="BC39" i="25"/>
  <c r="BC91" i="25" s="1"/>
  <c r="BE39" i="25"/>
  <c r="BE91" i="25" s="1"/>
  <c r="BS39" i="25"/>
  <c r="BS91" i="25" s="1"/>
  <c r="BU39" i="25"/>
  <c r="BU91" i="25" s="1"/>
  <c r="BY39" i="25"/>
  <c r="BY91" i="25" s="1"/>
  <c r="CA39" i="25"/>
  <c r="CA91" i="25" s="1"/>
  <c r="CC39" i="25"/>
  <c r="CC91" i="25" s="1"/>
  <c r="CE39" i="25"/>
  <c r="CE91" i="25" s="1"/>
  <c r="CG39" i="25"/>
  <c r="CG91" i="25" s="1"/>
  <c r="CK39" i="25"/>
  <c r="CK91" i="25" s="1"/>
  <c r="CM39" i="25"/>
  <c r="CM91" i="25" s="1"/>
  <c r="CO39" i="25"/>
  <c r="CO91" i="25" s="1"/>
  <c r="CS39" i="25"/>
  <c r="CS91" i="25" s="1"/>
  <c r="CU39" i="25"/>
  <c r="CU91" i="25" s="1"/>
  <c r="CW39" i="25"/>
  <c r="CW91" i="25" s="1"/>
  <c r="DA39" i="25"/>
  <c r="DA91" i="25" s="1"/>
  <c r="AP110" i="25"/>
  <c r="AR110" i="25"/>
  <c r="AT110" i="25"/>
  <c r="AV110" i="25"/>
  <c r="AX110" i="25"/>
  <c r="AZ110" i="25"/>
  <c r="BB110" i="25"/>
  <c r="BD110" i="25"/>
  <c r="BF110" i="25"/>
  <c r="BP110" i="25"/>
  <c r="BI66" i="28" s="1"/>
  <c r="BI12" i="28" s="1"/>
  <c r="BR110" i="25"/>
  <c r="BK66" i="28" s="1"/>
  <c r="BK12" i="28" s="1"/>
  <c r="BT110" i="25"/>
  <c r="BM66" i="28" s="1"/>
  <c r="BM12" i="28" s="1"/>
  <c r="BV110" i="25"/>
  <c r="BO66" i="28" s="1"/>
  <c r="BO12" i="28" s="1"/>
  <c r="BX110" i="25"/>
  <c r="BQ66" i="28" s="1"/>
  <c r="BQ12" i="28" s="1"/>
  <c r="BZ110" i="25"/>
  <c r="BS66" i="28" s="1"/>
  <c r="BS12" i="28" s="1"/>
  <c r="CB110" i="25"/>
  <c r="CD110" i="25"/>
  <c r="CF110" i="25"/>
  <c r="CH110" i="25"/>
  <c r="CJ110" i="25"/>
  <c r="CL110" i="25"/>
  <c r="CN110" i="25"/>
  <c r="CP110" i="25"/>
  <c r="CR110" i="25"/>
  <c r="CT110" i="25"/>
  <c r="CV110" i="25"/>
  <c r="CX110" i="25"/>
  <c r="CZ110" i="25"/>
  <c r="AG63" i="25"/>
  <c r="AI63" i="25"/>
  <c r="AK63" i="25"/>
  <c r="AM63" i="25"/>
  <c r="AO63" i="25"/>
  <c r="AQ63" i="25"/>
  <c r="AS63" i="25"/>
  <c r="AU63" i="25"/>
  <c r="AW63" i="25"/>
  <c r="AY63" i="25"/>
  <c r="BA63" i="25"/>
  <c r="BC63" i="25"/>
  <c r="BE63" i="25"/>
  <c r="BG63" i="25"/>
  <c r="BI63" i="25"/>
  <c r="BK63" i="25"/>
  <c r="BM63" i="25"/>
  <c r="BO63" i="25"/>
  <c r="BQ63" i="25"/>
  <c r="BS63" i="25"/>
  <c r="BU63" i="25"/>
  <c r="BW63" i="25"/>
  <c r="BY63" i="25"/>
  <c r="CA63" i="25"/>
  <c r="CC63" i="25"/>
  <c r="CE63" i="25"/>
  <c r="CG63" i="25"/>
  <c r="CI63" i="25"/>
  <c r="CK63" i="25"/>
  <c r="CM63" i="25"/>
  <c r="CO63" i="25"/>
  <c r="CQ63" i="25"/>
  <c r="CS63" i="25"/>
  <c r="CU63" i="25"/>
  <c r="CW63" i="25"/>
  <c r="CY63" i="25"/>
  <c r="DA63" i="25"/>
  <c r="AF64" i="25"/>
  <c r="AH64" i="25"/>
  <c r="AJ64" i="25"/>
  <c r="AL64" i="25"/>
  <c r="AN64" i="25"/>
  <c r="AP64" i="25"/>
  <c r="AR64" i="25"/>
  <c r="AT64" i="25"/>
  <c r="AV64" i="25"/>
  <c r="AX64" i="25"/>
  <c r="AZ64" i="25"/>
  <c r="BB64" i="25"/>
  <c r="BD64" i="25"/>
  <c r="BF64" i="25"/>
  <c r="BH64" i="25"/>
  <c r="BP64" i="25"/>
  <c r="BR64" i="25"/>
  <c r="BT64" i="25"/>
  <c r="BV64" i="25"/>
  <c r="BX64" i="25"/>
  <c r="BZ64" i="25"/>
  <c r="CB64" i="25"/>
  <c r="CD64" i="25"/>
  <c r="CF64" i="25"/>
  <c r="CH64" i="25"/>
  <c r="CJ64" i="25"/>
  <c r="CL64" i="25"/>
  <c r="CN64" i="25"/>
  <c r="CP64" i="25"/>
  <c r="CR64" i="25"/>
  <c r="CT64" i="25"/>
  <c r="CV64" i="25"/>
  <c r="CX64" i="25"/>
  <c r="CZ64" i="25"/>
  <c r="AG65" i="25"/>
  <c r="AI65" i="25"/>
  <c r="AK65" i="25"/>
  <c r="AM65" i="25"/>
  <c r="AO65" i="25"/>
  <c r="AQ65" i="25"/>
  <c r="AS65" i="25"/>
  <c r="AU65" i="25"/>
  <c r="AW65" i="25"/>
  <c r="AY65" i="25"/>
  <c r="BA65" i="25"/>
  <c r="BC65" i="25"/>
  <c r="BE65" i="25"/>
  <c r="BG65" i="25"/>
  <c r="BI65" i="25"/>
  <c r="BK65" i="25"/>
  <c r="BM65" i="25"/>
  <c r="BO65" i="25"/>
  <c r="BQ65" i="25"/>
  <c r="BS65" i="25"/>
  <c r="BU65" i="25"/>
  <c r="BW65" i="25"/>
  <c r="BY65" i="25"/>
  <c r="CA65" i="25"/>
  <c r="CC65" i="25"/>
  <c r="CE65" i="25"/>
  <c r="CG65" i="25"/>
  <c r="CI65" i="25"/>
  <c r="CK65" i="25"/>
  <c r="CM65" i="25"/>
  <c r="CO65" i="25"/>
  <c r="CQ65" i="25"/>
  <c r="CS65" i="25"/>
  <c r="CU65" i="25"/>
  <c r="CW65" i="25"/>
  <c r="CY65" i="25"/>
  <c r="DA65" i="25"/>
  <c r="AF66" i="25"/>
  <c r="AH66" i="25"/>
  <c r="AJ66" i="25"/>
  <c r="AL66" i="25"/>
  <c r="AN66" i="25"/>
  <c r="AP66" i="25"/>
  <c r="AR66" i="25"/>
  <c r="AT66" i="25"/>
  <c r="AV66" i="25"/>
  <c r="AX66" i="25"/>
  <c r="AZ66" i="25"/>
  <c r="BB66" i="25"/>
  <c r="BD66" i="25"/>
  <c r="BF66" i="25"/>
  <c r="BH66" i="25"/>
  <c r="BP66" i="25"/>
  <c r="BR66" i="25"/>
  <c r="BT66" i="25"/>
  <c r="BV66" i="25"/>
  <c r="BX66" i="25"/>
  <c r="BZ66" i="25"/>
  <c r="CB66" i="25"/>
  <c r="CD66" i="25"/>
  <c r="CF66" i="25"/>
  <c r="CH66" i="25"/>
  <c r="CJ66" i="25"/>
  <c r="CL66" i="25"/>
  <c r="CN66" i="25"/>
  <c r="CP66" i="25"/>
  <c r="CR66" i="25"/>
  <c r="CT66" i="25"/>
  <c r="CV66" i="25"/>
  <c r="CX66" i="25"/>
  <c r="CZ66" i="25"/>
  <c r="AG67" i="25"/>
  <c r="AI67" i="25"/>
  <c r="AK67" i="25"/>
  <c r="AM67" i="25"/>
  <c r="AO67" i="25"/>
  <c r="AQ67" i="25"/>
  <c r="AS67" i="25"/>
  <c r="AU67" i="25"/>
  <c r="AW67" i="25"/>
  <c r="AY67" i="25"/>
  <c r="BA67" i="25"/>
  <c r="BC67" i="25"/>
  <c r="BE67" i="25"/>
  <c r="BG67" i="25"/>
  <c r="BI67" i="25"/>
  <c r="BK67" i="25"/>
  <c r="BM67" i="25"/>
  <c r="BO67" i="25"/>
  <c r="BQ67" i="25"/>
  <c r="BS67" i="25"/>
  <c r="BU67" i="25"/>
  <c r="BW67" i="25"/>
  <c r="BY67" i="25"/>
  <c r="CA67" i="25"/>
  <c r="CC67" i="25"/>
  <c r="CE67" i="25"/>
  <c r="CG67" i="25"/>
  <c r="CI67" i="25"/>
  <c r="CK67" i="25"/>
  <c r="CM67" i="25"/>
  <c r="CO67" i="25"/>
  <c r="CQ67" i="25"/>
  <c r="CS67" i="25"/>
  <c r="CU67" i="25"/>
  <c r="CW67" i="25"/>
  <c r="CY67" i="25"/>
  <c r="DA67" i="25"/>
  <c r="AF68" i="25"/>
  <c r="AH68" i="25"/>
  <c r="AJ68" i="25"/>
  <c r="AL68" i="25"/>
  <c r="AN68" i="25"/>
  <c r="AP68" i="25"/>
  <c r="AR68" i="25"/>
  <c r="AT68" i="25"/>
  <c r="AV68" i="25"/>
  <c r="AX68" i="25"/>
  <c r="AZ68" i="25"/>
  <c r="BB68" i="25"/>
  <c r="BD68" i="25"/>
  <c r="BF68" i="25"/>
  <c r="BH68" i="25"/>
  <c r="BN68" i="25"/>
  <c r="BP68" i="25"/>
  <c r="BR68" i="25"/>
  <c r="BT68" i="25"/>
  <c r="BV68" i="25"/>
  <c r="BX68" i="25"/>
  <c r="BZ68" i="25"/>
  <c r="CB68" i="25"/>
  <c r="CD68" i="25"/>
  <c r="CF68" i="25"/>
  <c r="CH68" i="25"/>
  <c r="CJ68" i="25"/>
  <c r="CL68" i="25"/>
  <c r="CN68" i="25"/>
  <c r="CP68" i="25"/>
  <c r="CR68" i="25"/>
  <c r="CT68" i="25"/>
  <c r="CV68" i="25"/>
  <c r="CX68" i="25"/>
  <c r="CZ68" i="25"/>
  <c r="AG69" i="25"/>
  <c r="AI69" i="25"/>
  <c r="AK69" i="25"/>
  <c r="AM69" i="25"/>
  <c r="AO69" i="25"/>
  <c r="AQ69" i="25"/>
  <c r="AS69" i="25"/>
  <c r="AU69" i="25"/>
  <c r="AW69" i="25"/>
  <c r="AY69" i="25"/>
  <c r="BA69" i="25"/>
  <c r="BC69" i="25"/>
  <c r="BE69" i="25"/>
  <c r="BG69" i="25"/>
  <c r="BM69" i="25"/>
  <c r="BO69" i="25"/>
  <c r="BQ69" i="25"/>
  <c r="BS69" i="25"/>
  <c r="BU69" i="25"/>
  <c r="BW69" i="25"/>
  <c r="BY69" i="25"/>
  <c r="CA69" i="25"/>
  <c r="CC69" i="25"/>
  <c r="CE69" i="25"/>
  <c r="CG69" i="25"/>
  <c r="CI69" i="25"/>
  <c r="CK69" i="25"/>
  <c r="CM69" i="25"/>
  <c r="CO69" i="25"/>
  <c r="CQ69" i="25"/>
  <c r="CS69" i="25"/>
  <c r="CU69" i="25"/>
  <c r="CW69" i="25"/>
  <c r="CY69" i="25"/>
  <c r="DA69" i="25"/>
  <c r="AF70" i="25"/>
  <c r="AH70" i="25"/>
  <c r="AJ70" i="25"/>
  <c r="AL70" i="25"/>
  <c r="AN70" i="25"/>
  <c r="AP70" i="25"/>
  <c r="AR70" i="25"/>
  <c r="AT70" i="25"/>
  <c r="AV70" i="25"/>
  <c r="AX70" i="25"/>
  <c r="AZ70" i="25"/>
  <c r="BB70" i="25"/>
  <c r="BD70" i="25"/>
  <c r="BF70" i="25"/>
  <c r="BH70" i="25"/>
  <c r="BP70" i="25"/>
  <c r="BR70" i="25"/>
  <c r="BT70" i="25"/>
  <c r="BV70" i="25"/>
  <c r="BX70" i="25"/>
  <c r="BZ70" i="25"/>
  <c r="CB70" i="25"/>
  <c r="CD70" i="25"/>
  <c r="CF70" i="25"/>
  <c r="CH70" i="25"/>
  <c r="CJ70" i="25"/>
  <c r="CL70" i="25"/>
  <c r="CN70" i="25"/>
  <c r="CP70" i="25"/>
  <c r="CR70" i="25"/>
  <c r="CT70" i="25"/>
  <c r="CV70" i="25"/>
  <c r="CX70" i="25"/>
  <c r="CZ70" i="25"/>
  <c r="AG71" i="25"/>
  <c r="AI71" i="25"/>
  <c r="AK71" i="25"/>
  <c r="AM71" i="25"/>
  <c r="AO71" i="25"/>
  <c r="AQ71" i="25"/>
  <c r="AS71" i="25"/>
  <c r="AU71" i="25"/>
  <c r="AW71" i="25"/>
  <c r="AY71" i="25"/>
  <c r="BA71" i="25"/>
  <c r="BC71" i="25"/>
  <c r="BE71" i="25"/>
  <c r="BG71" i="25"/>
  <c r="BI71" i="25"/>
  <c r="BK71" i="25"/>
  <c r="BM71" i="25"/>
  <c r="BO71" i="25"/>
  <c r="BQ71" i="25"/>
  <c r="BS71" i="25"/>
  <c r="BU71" i="25"/>
  <c r="BW71" i="25"/>
  <c r="BY71" i="25"/>
  <c r="CA71" i="25"/>
  <c r="CC71" i="25"/>
  <c r="CE71" i="25"/>
  <c r="CG71" i="25"/>
  <c r="CI71" i="25"/>
  <c r="CK71" i="25"/>
  <c r="CM71" i="25"/>
  <c r="CO71" i="25"/>
  <c r="CQ71" i="25"/>
  <c r="CS71" i="25"/>
  <c r="CU71" i="25"/>
  <c r="CW71" i="25"/>
  <c r="CY71" i="25"/>
  <c r="DA71" i="25"/>
  <c r="AF72" i="25"/>
  <c r="AH72" i="25"/>
  <c r="AJ72" i="25"/>
  <c r="AL72" i="25"/>
  <c r="AN72" i="25"/>
  <c r="AP72" i="25"/>
  <c r="AR72" i="25"/>
  <c r="AT72" i="25"/>
  <c r="AV72" i="25"/>
  <c r="AX72" i="25"/>
  <c r="AZ72" i="25"/>
  <c r="BB72" i="25"/>
  <c r="BD72" i="25"/>
  <c r="BF72" i="25"/>
  <c r="BH72" i="25"/>
  <c r="BJ72" i="25"/>
  <c r="BN72" i="25"/>
  <c r="BP72" i="25"/>
  <c r="BR72" i="25"/>
  <c r="BT72" i="25"/>
  <c r="BV72" i="25"/>
  <c r="BX72" i="25"/>
  <c r="BZ72" i="25"/>
  <c r="CB72" i="25"/>
  <c r="CD72" i="25"/>
  <c r="CF72" i="25"/>
  <c r="CH72" i="25"/>
  <c r="CJ72" i="25"/>
  <c r="CL72" i="25"/>
  <c r="CN72" i="25"/>
  <c r="CP72" i="25"/>
  <c r="CR72" i="25"/>
  <c r="CT72" i="25"/>
  <c r="CV72" i="25"/>
  <c r="CX72" i="25"/>
  <c r="CZ72" i="25"/>
  <c r="AG73" i="25"/>
  <c r="AI73" i="25"/>
  <c r="AK73" i="25"/>
  <c r="AM73" i="25"/>
  <c r="AO73" i="25"/>
  <c r="AQ73" i="25"/>
  <c r="AS73" i="25"/>
  <c r="AU73" i="25"/>
  <c r="AW73" i="25"/>
  <c r="AY73" i="25"/>
  <c r="BA73" i="25"/>
  <c r="BC73" i="25"/>
  <c r="BE73" i="25"/>
  <c r="BG73" i="25"/>
  <c r="BI73" i="25"/>
  <c r="BK73" i="25"/>
  <c r="BM73" i="25"/>
  <c r="BQ73" i="25"/>
  <c r="BS73" i="25"/>
  <c r="BU73" i="25"/>
  <c r="BW73" i="25"/>
  <c r="BY73" i="25"/>
  <c r="CA73" i="25"/>
  <c r="CC73" i="25"/>
  <c r="CE73" i="25"/>
  <c r="CG73" i="25"/>
  <c r="CI73" i="25"/>
  <c r="CK73" i="25"/>
  <c r="CM73" i="25"/>
  <c r="CO73" i="25"/>
  <c r="CQ73" i="25"/>
  <c r="CS73" i="25"/>
  <c r="CU73" i="25"/>
  <c r="CW73" i="25"/>
  <c r="CY73" i="25"/>
  <c r="DA73" i="25"/>
  <c r="AF74" i="25"/>
  <c r="AH74" i="25"/>
  <c r="AJ74" i="25"/>
  <c r="AL74" i="25"/>
  <c r="AN74" i="25"/>
  <c r="AP74" i="25"/>
  <c r="AR74" i="25"/>
  <c r="AT74" i="25"/>
  <c r="AV74" i="25"/>
  <c r="AX74" i="25"/>
  <c r="AZ74" i="25"/>
  <c r="BB74" i="25"/>
  <c r="BD74" i="25"/>
  <c r="BF74" i="25"/>
  <c r="BH74" i="25"/>
  <c r="BJ74" i="25"/>
  <c r="BL74" i="25"/>
  <c r="BN74" i="25"/>
  <c r="BP74" i="25"/>
  <c r="BR74" i="25"/>
  <c r="BT74" i="25"/>
  <c r="BV74" i="25"/>
  <c r="BX74" i="25"/>
  <c r="BZ74" i="25"/>
  <c r="CB74" i="25"/>
  <c r="CD74" i="25"/>
  <c r="CF74" i="25"/>
  <c r="CH74" i="25"/>
  <c r="CJ74" i="25"/>
  <c r="CL74" i="25"/>
  <c r="CN74" i="25"/>
  <c r="CP74" i="25"/>
  <c r="CR74" i="25"/>
  <c r="CT74" i="25"/>
  <c r="CV74" i="25"/>
  <c r="CX74" i="25"/>
  <c r="CZ74" i="25"/>
  <c r="AG75" i="25"/>
  <c r="AI75" i="25"/>
  <c r="AK75" i="25"/>
  <c r="AM75" i="25"/>
  <c r="AO75" i="25"/>
  <c r="AQ75" i="25"/>
  <c r="AS75" i="25"/>
  <c r="AU75" i="25"/>
  <c r="AW75" i="25"/>
  <c r="AY75" i="25"/>
  <c r="BA75" i="25"/>
  <c r="BC75" i="25"/>
  <c r="AF76" i="25"/>
  <c r="AH76" i="25"/>
  <c r="AJ76" i="25"/>
  <c r="AL76" i="25"/>
  <c r="AN76" i="25"/>
  <c r="AP76" i="25"/>
  <c r="AR76" i="25"/>
  <c r="AT76" i="25"/>
  <c r="AV76" i="25"/>
  <c r="AX76" i="25"/>
  <c r="AZ76" i="25"/>
  <c r="BB76" i="25"/>
  <c r="BD76" i="25"/>
  <c r="BF76" i="25"/>
  <c r="BH76" i="25"/>
  <c r="BJ76" i="25"/>
  <c r="BL76" i="25"/>
  <c r="BN76" i="25"/>
  <c r="BP76" i="25"/>
  <c r="BR76" i="25"/>
  <c r="BT76" i="25"/>
  <c r="BV76" i="25"/>
  <c r="BX76" i="25"/>
  <c r="BZ76" i="25"/>
  <c r="CB76" i="25"/>
  <c r="CD76" i="25"/>
  <c r="CF76" i="25"/>
  <c r="CH76" i="25"/>
  <c r="CJ76" i="25"/>
  <c r="CL76" i="25"/>
  <c r="CN76" i="25"/>
  <c r="CP76" i="25"/>
  <c r="CR76" i="25"/>
  <c r="CT76" i="25"/>
  <c r="CV76" i="25"/>
  <c r="CX76" i="25"/>
  <c r="CZ76" i="25"/>
  <c r="AS77" i="25"/>
  <c r="AU77" i="25"/>
  <c r="AW77" i="25"/>
  <c r="AY77" i="25"/>
  <c r="BA77" i="25"/>
  <c r="AR78" i="25"/>
  <c r="AT78" i="25"/>
  <c r="AV78" i="25"/>
  <c r="AX78" i="25"/>
  <c r="AZ78" i="25"/>
  <c r="BB78" i="25"/>
  <c r="BD78" i="25"/>
  <c r="BF78" i="25"/>
  <c r="BH78" i="25"/>
  <c r="BJ78" i="25"/>
  <c r="BL78" i="25"/>
  <c r="BN78" i="25"/>
  <c r="BP78" i="25"/>
  <c r="BR78" i="25"/>
  <c r="BT78" i="25"/>
  <c r="BV78" i="25"/>
  <c r="BX78" i="25"/>
  <c r="BZ78" i="25"/>
  <c r="AG79" i="25"/>
  <c r="AI79" i="25"/>
  <c r="AK79" i="25"/>
  <c r="AM79" i="25"/>
  <c r="AO79" i="25"/>
  <c r="AQ79" i="25"/>
  <c r="AS79" i="25"/>
  <c r="AU79" i="25"/>
  <c r="AW79" i="25"/>
  <c r="AY79" i="25"/>
  <c r="BA79" i="25"/>
  <c r="BC79" i="25"/>
  <c r="AR80" i="25"/>
  <c r="AT80" i="25"/>
  <c r="AV80" i="25"/>
  <c r="AX80" i="25"/>
  <c r="AZ80" i="25"/>
  <c r="BB80" i="25"/>
  <c r="AG81" i="25"/>
  <c r="AI81" i="25"/>
  <c r="AK81" i="25"/>
  <c r="AM81" i="25"/>
  <c r="AO81" i="25"/>
  <c r="AQ81" i="25"/>
  <c r="AS81" i="25"/>
  <c r="AU81" i="25"/>
  <c r="AW81" i="25"/>
  <c r="AY81" i="25"/>
  <c r="BA81" i="25"/>
  <c r="BC81" i="25"/>
  <c r="AR82" i="25"/>
  <c r="AT82" i="25"/>
  <c r="AV82" i="25"/>
  <c r="AX82" i="25"/>
  <c r="AZ82" i="25"/>
  <c r="BB82" i="25"/>
  <c r="AG83" i="25"/>
  <c r="AI83" i="25"/>
  <c r="AK83" i="25"/>
  <c r="AM83" i="25"/>
  <c r="AO83" i="25"/>
  <c r="AQ83" i="25"/>
  <c r="AS83" i="25"/>
  <c r="AU83" i="25"/>
  <c r="AW83" i="25"/>
  <c r="AY83" i="25"/>
  <c r="BA83" i="25"/>
  <c r="BC83" i="25"/>
  <c r="AF84" i="25"/>
  <c r="AH84" i="25"/>
  <c r="AJ84" i="25"/>
  <c r="AL84" i="25"/>
  <c r="AN84" i="25"/>
  <c r="AP84" i="25"/>
  <c r="AR84" i="25"/>
  <c r="AT84" i="25"/>
  <c r="AV84" i="25"/>
  <c r="AX84" i="25"/>
  <c r="AZ84" i="25"/>
  <c r="BB84" i="25"/>
  <c r="AG85" i="25"/>
  <c r="AI85" i="25"/>
  <c r="AK85" i="25"/>
  <c r="AM85" i="25"/>
  <c r="AO85" i="25"/>
  <c r="AQ85" i="25"/>
  <c r="AS85" i="25"/>
  <c r="AU85" i="25"/>
  <c r="AW85" i="25"/>
  <c r="AY85" i="25"/>
  <c r="BA85" i="25"/>
  <c r="BC85" i="25"/>
  <c r="AR86" i="25"/>
  <c r="AT86" i="25"/>
  <c r="AV86" i="25"/>
  <c r="AX86" i="25"/>
  <c r="AZ86" i="25"/>
  <c r="BB86" i="25"/>
  <c r="AS87" i="25"/>
  <c r="AU87" i="25"/>
  <c r="AW87" i="25"/>
  <c r="AY87" i="25"/>
  <c r="BA87" i="25"/>
  <c r="BC87" i="25"/>
  <c r="AJ88" i="25"/>
  <c r="AR88" i="25"/>
  <c r="AT88" i="25"/>
  <c r="AV88" i="25"/>
  <c r="AX88" i="25"/>
  <c r="AZ88" i="25"/>
  <c r="BB88" i="25"/>
  <c r="AX114" i="27"/>
  <c r="AX14" i="27" s="1"/>
  <c r="AX13" i="27"/>
  <c r="E84" i="28"/>
  <c r="M84" i="28"/>
  <c r="U84" i="28"/>
  <c r="AC84" i="28"/>
  <c r="AK84" i="28"/>
  <c r="AS84" i="28"/>
  <c r="BU84" i="28"/>
  <c r="BU102" i="28" s="1"/>
  <c r="BU14" i="28" s="1"/>
  <c r="E82" i="27"/>
  <c r="I82" i="27"/>
  <c r="M82" i="27"/>
  <c r="Q82" i="27"/>
  <c r="U82" i="27"/>
  <c r="Y82" i="27"/>
  <c r="AC82" i="27"/>
  <c r="AG82" i="27"/>
  <c r="AK82" i="27"/>
  <c r="AO82" i="27"/>
  <c r="AS82" i="27"/>
  <c r="B470" i="27"/>
  <c r="B355" i="27"/>
  <c r="B213" i="27"/>
  <c r="A213" i="27" s="1"/>
  <c r="A200" i="27"/>
  <c r="B343" i="27"/>
  <c r="B229" i="27"/>
  <c r="A229" i="27" s="1"/>
  <c r="B474" i="27"/>
  <c r="B359" i="27"/>
  <c r="B217" i="27"/>
  <c r="A217" i="27" s="1"/>
  <c r="A204" i="27"/>
  <c r="B347" i="27"/>
  <c r="B233" i="27"/>
  <c r="A233" i="27" s="1"/>
  <c r="B478" i="27"/>
  <c r="B363" i="27"/>
  <c r="F222" i="27"/>
  <c r="J222" i="27"/>
  <c r="N222" i="27"/>
  <c r="R222" i="27"/>
  <c r="V222" i="27"/>
  <c r="Z222" i="27"/>
  <c r="AD222" i="27"/>
  <c r="AH222" i="27"/>
  <c r="AL222" i="27"/>
  <c r="AP222" i="27"/>
  <c r="AT222" i="27"/>
  <c r="AX222" i="27"/>
  <c r="B973" i="27"/>
  <c r="B333" i="27"/>
  <c r="B365" i="27" s="1"/>
  <c r="B397" i="27" s="1"/>
  <c r="B429" i="27" s="1"/>
  <c r="B461" i="27" s="1"/>
  <c r="B493" i="27" s="1"/>
  <c r="B525" i="27" s="1"/>
  <c r="B557" i="27" s="1"/>
  <c r="B589" i="27" s="1"/>
  <c r="B621" i="27" s="1"/>
  <c r="B653" i="27" s="1"/>
  <c r="B685" i="27" s="1"/>
  <c r="B717" i="27" s="1"/>
  <c r="B749" i="27" s="1"/>
  <c r="B781" i="27" s="1"/>
  <c r="B813" i="27" s="1"/>
  <c r="B845" i="27" s="1"/>
  <c r="B877" i="27" s="1"/>
  <c r="B909" i="27" s="1"/>
  <c r="B941" i="27" s="1"/>
  <c r="AL84" i="28"/>
  <c r="AP84" i="28"/>
  <c r="AT84" i="28"/>
  <c r="AL82" i="27"/>
  <c r="AN82" i="27"/>
  <c r="AP82" i="27"/>
  <c r="AR82" i="27"/>
  <c r="AT82" i="27"/>
  <c r="C19" i="27"/>
  <c r="D15" i="27"/>
  <c r="E15" i="27" s="1"/>
  <c r="F15" i="27"/>
  <c r="G15" i="27" s="1"/>
  <c r="H15" i="27"/>
  <c r="I15" i="27" s="1"/>
  <c r="J15" i="27" s="1"/>
  <c r="K15" i="27" s="1"/>
  <c r="L15" i="27" s="1"/>
  <c r="M15" i="27" s="1"/>
  <c r="N15" i="27" s="1"/>
  <c r="O15" i="27" s="1"/>
  <c r="P15" i="27" s="1"/>
  <c r="Q15" i="27" s="1"/>
  <c r="R15" i="27" s="1"/>
  <c r="S15" i="27" s="1"/>
  <c r="T15" i="27" s="1"/>
  <c r="U15" i="27" s="1"/>
  <c r="V15" i="27" s="1"/>
  <c r="W15" i="27" s="1"/>
  <c r="X15" i="27" s="1"/>
  <c r="Y15" i="27" s="1"/>
  <c r="Z15" i="27" s="1"/>
  <c r="AA15" i="27" s="1"/>
  <c r="AB15" i="27" s="1"/>
  <c r="AC15" i="27" s="1"/>
  <c r="AD15" i="27" s="1"/>
  <c r="AE15" i="27" s="1"/>
  <c r="AF15" i="27" s="1"/>
  <c r="AG15" i="27" s="1"/>
  <c r="AH15" i="27" s="1"/>
  <c r="AI15" i="27" s="1"/>
  <c r="AJ15" i="27" s="1"/>
  <c r="AK15" i="27" s="1"/>
  <c r="AL15" i="27" s="1"/>
  <c r="AM15" i="27" s="1"/>
  <c r="AN15" i="27" s="1"/>
  <c r="AO15" i="27" s="1"/>
  <c r="AP15" i="27" s="1"/>
  <c r="AQ15" i="27" s="1"/>
  <c r="AR15" i="27" s="1"/>
  <c r="AS15" i="27" s="1"/>
  <c r="AT15" i="27" s="1"/>
  <c r="AU15" i="27" s="1"/>
  <c r="AV15" i="27" s="1"/>
  <c r="C63" i="27"/>
  <c r="D127" i="27"/>
  <c r="C127" i="27" s="1"/>
  <c r="C115" i="27"/>
  <c r="M146" i="27"/>
  <c r="C145" i="27"/>
  <c r="B211" i="27"/>
  <c r="A211" i="27" s="1"/>
  <c r="A198" i="27"/>
  <c r="B341" i="27"/>
  <c r="B227" i="27"/>
  <c r="A227" i="27" s="1"/>
  <c r="B472" i="27"/>
  <c r="B357" i="27"/>
  <c r="B215" i="27"/>
  <c r="A215" i="27" s="1"/>
  <c r="A202" i="27"/>
  <c r="B345" i="27"/>
  <c r="B231" i="27"/>
  <c r="A231" i="27" s="1"/>
  <c r="B476" i="27"/>
  <c r="B361" i="27"/>
  <c r="B219" i="27"/>
  <c r="A219" i="27" s="1"/>
  <c r="A206" i="27"/>
  <c r="B349" i="27"/>
  <c r="B235" i="27"/>
  <c r="A235" i="27" s="1"/>
  <c r="C302" i="27"/>
  <c r="C301" i="27"/>
  <c r="C364" i="27"/>
  <c r="A209" i="27"/>
  <c r="B212" i="27"/>
  <c r="A212" i="27" s="1"/>
  <c r="B214" i="27"/>
  <c r="A214" i="27" s="1"/>
  <c r="B216" i="27"/>
  <c r="A216" i="27" s="1"/>
  <c r="B218" i="27"/>
  <c r="A218" i="27" s="1"/>
  <c r="C219" i="27"/>
  <c r="B220" i="27"/>
  <c r="A220" i="27" s="1"/>
  <c r="C971" i="27"/>
  <c r="D221" i="27"/>
  <c r="F221" i="27"/>
  <c r="F972" i="27" s="1"/>
  <c r="F973" i="27" s="1"/>
  <c r="H221" i="27"/>
  <c r="H222" i="27" s="1"/>
  <c r="J221" i="27"/>
  <c r="J972" i="27" s="1"/>
  <c r="J973" i="27" s="1"/>
  <c r="L221" i="27"/>
  <c r="L222" i="27" s="1"/>
  <c r="N221" i="27"/>
  <c r="N972" i="27" s="1"/>
  <c r="N973" i="27" s="1"/>
  <c r="P221" i="27"/>
  <c r="P222" i="27" s="1"/>
  <c r="R221" i="27"/>
  <c r="R972" i="27" s="1"/>
  <c r="R973" i="27" s="1"/>
  <c r="T221" i="27"/>
  <c r="T222" i="27" s="1"/>
  <c r="V221" i="27"/>
  <c r="V972" i="27" s="1"/>
  <c r="V973" i="27" s="1"/>
  <c r="X221" i="27"/>
  <c r="X222" i="27" s="1"/>
  <c r="Z221" i="27"/>
  <c r="Z972" i="27" s="1"/>
  <c r="Z973" i="27" s="1"/>
  <c r="AB221" i="27"/>
  <c r="AB222" i="27" s="1"/>
  <c r="AD221" i="27"/>
  <c r="AD972" i="27" s="1"/>
  <c r="AD973" i="27" s="1"/>
  <c r="AF221" i="27"/>
  <c r="AF222" i="27" s="1"/>
  <c r="AH221" i="27"/>
  <c r="AH972" i="27" s="1"/>
  <c r="AH973" i="27" s="1"/>
  <c r="AJ221" i="27"/>
  <c r="AJ222" i="27" s="1"/>
  <c r="AL221" i="27"/>
  <c r="AL972" i="27" s="1"/>
  <c r="AL973" i="27" s="1"/>
  <c r="AN221" i="27"/>
  <c r="AN222" i="27" s="1"/>
  <c r="AP221" i="27"/>
  <c r="AP972" i="27" s="1"/>
  <c r="AP973" i="27" s="1"/>
  <c r="AR221" i="27"/>
  <c r="AR222" i="27" s="1"/>
  <c r="AT221" i="27"/>
  <c r="AT972" i="27" s="1"/>
  <c r="AT973" i="27" s="1"/>
  <c r="AV221" i="27"/>
  <c r="AV222" i="27" s="1"/>
  <c r="AX221" i="27"/>
  <c r="AX972" i="27" s="1"/>
  <c r="AX973" i="27" s="1"/>
  <c r="AZ221" i="27"/>
  <c r="AZ222" i="27" s="1"/>
  <c r="B237" i="27"/>
  <c r="A237" i="27" s="1"/>
  <c r="B501" i="27"/>
  <c r="B386" i="27"/>
  <c r="B503" i="27"/>
  <c r="B388" i="27"/>
  <c r="B505" i="27"/>
  <c r="B390" i="27"/>
  <c r="B507" i="27"/>
  <c r="B392" i="27"/>
  <c r="B509" i="27"/>
  <c r="B394" i="27"/>
  <c r="C259" i="27"/>
  <c r="B260" i="27"/>
  <c r="B262" i="27"/>
  <c r="B264" i="27"/>
  <c r="B266" i="27"/>
  <c r="B268" i="27"/>
  <c r="B534" i="27"/>
  <c r="B419" i="27"/>
  <c r="B536" i="27"/>
  <c r="B421" i="27"/>
  <c r="B538" i="27"/>
  <c r="B423" i="27"/>
  <c r="B540" i="27"/>
  <c r="B425" i="27"/>
  <c r="B542" i="27"/>
  <c r="B427" i="27"/>
  <c r="C290" i="27"/>
  <c r="C303" i="27" s="1"/>
  <c r="B291" i="27"/>
  <c r="B293" i="27"/>
  <c r="B295" i="27"/>
  <c r="B297" i="27"/>
  <c r="B299" i="27"/>
  <c r="B451" i="27"/>
  <c r="B566" i="27"/>
  <c r="B453" i="27"/>
  <c r="B568" i="27"/>
  <c r="B455" i="27"/>
  <c r="B570" i="27"/>
  <c r="B457" i="27"/>
  <c r="B572" i="27"/>
  <c r="B459" i="27"/>
  <c r="B574" i="27"/>
  <c r="C321" i="27"/>
  <c r="C334" i="27" s="1"/>
  <c r="B322" i="27"/>
  <c r="B324" i="27"/>
  <c r="B326" i="27"/>
  <c r="B328" i="27"/>
  <c r="B330" i="27"/>
  <c r="B351" i="27"/>
  <c r="B479" i="27" s="1"/>
  <c r="B607" i="27" s="1"/>
  <c r="B735" i="27" s="1"/>
  <c r="B863" i="27" s="1"/>
  <c r="C354" i="27"/>
  <c r="C397" i="27"/>
  <c r="C396" i="27"/>
  <c r="D429" i="27"/>
  <c r="F429" i="27"/>
  <c r="H429" i="27"/>
  <c r="J429" i="27"/>
  <c r="L429" i="27"/>
  <c r="N429" i="27"/>
  <c r="P429" i="27"/>
  <c r="R429" i="27"/>
  <c r="T429" i="27"/>
  <c r="V429" i="27"/>
  <c r="X429" i="27"/>
  <c r="Z429" i="27"/>
  <c r="AB429" i="27"/>
  <c r="AD429" i="27"/>
  <c r="AF429" i="27"/>
  <c r="AH429" i="27"/>
  <c r="AJ429" i="27"/>
  <c r="AL429" i="27"/>
  <c r="AN429" i="27"/>
  <c r="AP429" i="27"/>
  <c r="AR429" i="27"/>
  <c r="AT429" i="27"/>
  <c r="AV429" i="27"/>
  <c r="AX429" i="27"/>
  <c r="AZ429" i="27"/>
  <c r="E493" i="27"/>
  <c r="G493" i="27"/>
  <c r="I493" i="27"/>
  <c r="K493" i="27"/>
  <c r="M493" i="27"/>
  <c r="O493" i="27"/>
  <c r="Q493" i="27"/>
  <c r="S493" i="27"/>
  <c r="U493" i="27"/>
  <c r="W493" i="27"/>
  <c r="Y493" i="27"/>
  <c r="AA493" i="27"/>
  <c r="AC493" i="27"/>
  <c r="AE493" i="27"/>
  <c r="AG493" i="27"/>
  <c r="AI493" i="27"/>
  <c r="AK493" i="27"/>
  <c r="AM493" i="27"/>
  <c r="AO493" i="27"/>
  <c r="AQ493" i="27"/>
  <c r="AS493" i="27"/>
  <c r="AU493" i="27"/>
  <c r="AW493" i="27"/>
  <c r="AY493" i="27"/>
  <c r="BA493" i="27"/>
  <c r="C492" i="27"/>
  <c r="C525" i="27"/>
  <c r="C524" i="27"/>
  <c r="D557" i="27"/>
  <c r="F557" i="27"/>
  <c r="H557" i="27"/>
  <c r="J557" i="27"/>
  <c r="L557" i="27"/>
  <c r="N557" i="27"/>
  <c r="P557" i="27"/>
  <c r="R557" i="27"/>
  <c r="T557" i="27"/>
  <c r="V557" i="27"/>
  <c r="X557" i="27"/>
  <c r="Z557" i="27"/>
  <c r="AB557" i="27"/>
  <c r="AD557" i="27"/>
  <c r="AF557" i="27"/>
  <c r="AH557" i="27"/>
  <c r="AJ557" i="27"/>
  <c r="AL557" i="27"/>
  <c r="AN557" i="27"/>
  <c r="AP557" i="27"/>
  <c r="AR557" i="27"/>
  <c r="AT557" i="27"/>
  <c r="AV557" i="27"/>
  <c r="AX557" i="27"/>
  <c r="AZ557" i="27"/>
  <c r="C620" i="27"/>
  <c r="G972" i="27"/>
  <c r="G973" i="27" s="1"/>
  <c r="K972" i="27"/>
  <c r="K973" i="27" s="1"/>
  <c r="O972" i="27"/>
  <c r="O973" i="27" s="1"/>
  <c r="S972" i="27"/>
  <c r="S973" i="27" s="1"/>
  <c r="W972" i="27"/>
  <c r="W973" i="27" s="1"/>
  <c r="AA972" i="27"/>
  <c r="AA973" i="27" s="1"/>
  <c r="AE972" i="27"/>
  <c r="AE973" i="27" s="1"/>
  <c r="AI972" i="27"/>
  <c r="AM972" i="27"/>
  <c r="AQ972" i="27"/>
  <c r="AU972" i="27"/>
  <c r="AY972" i="27"/>
  <c r="C962" i="27"/>
  <c r="C964" i="27"/>
  <c r="C214" i="27"/>
  <c r="C966" i="27"/>
  <c r="E221" i="27"/>
  <c r="E972" i="27" s="1"/>
  <c r="E973" i="27" s="1"/>
  <c r="G221" i="27"/>
  <c r="G222" i="27" s="1"/>
  <c r="I221" i="27"/>
  <c r="I972" i="27" s="1"/>
  <c r="I973" i="27" s="1"/>
  <c r="K221" i="27"/>
  <c r="K222" i="27" s="1"/>
  <c r="M221" i="27"/>
  <c r="M972" i="27" s="1"/>
  <c r="M973" i="27" s="1"/>
  <c r="O221" i="27"/>
  <c r="O222" i="27" s="1"/>
  <c r="Q221" i="27"/>
  <c r="Q972" i="27" s="1"/>
  <c r="Q973" i="27" s="1"/>
  <c r="S221" i="27"/>
  <c r="S222" i="27" s="1"/>
  <c r="U221" i="27"/>
  <c r="U972" i="27" s="1"/>
  <c r="U973" i="27" s="1"/>
  <c r="W221" i="27"/>
  <c r="W222" i="27" s="1"/>
  <c r="Y221" i="27"/>
  <c r="Y972" i="27" s="1"/>
  <c r="Y973" i="27" s="1"/>
  <c r="AA221" i="27"/>
  <c r="AA222" i="27" s="1"/>
  <c r="AC221" i="27"/>
  <c r="AC972" i="27" s="1"/>
  <c r="AC973" i="27" s="1"/>
  <c r="AE221" i="27"/>
  <c r="AE222" i="27" s="1"/>
  <c r="AG221" i="27"/>
  <c r="AG972" i="27" s="1"/>
  <c r="AG973" i="27" s="1"/>
  <c r="AI221" i="27"/>
  <c r="AI222" i="27" s="1"/>
  <c r="AK221" i="27"/>
  <c r="AK972" i="27" s="1"/>
  <c r="AK973" i="27" s="1"/>
  <c r="AM221" i="27"/>
  <c r="AM222" i="27" s="1"/>
  <c r="AO221" i="27"/>
  <c r="AO972" i="27" s="1"/>
  <c r="AO973" i="27" s="1"/>
  <c r="AQ221" i="27"/>
  <c r="AQ222" i="27" s="1"/>
  <c r="AS221" i="27"/>
  <c r="AS972" i="27" s="1"/>
  <c r="AS973" i="27" s="1"/>
  <c r="AU221" i="27"/>
  <c r="AU222" i="27" s="1"/>
  <c r="AW221" i="27"/>
  <c r="AW972" i="27" s="1"/>
  <c r="AW973" i="27" s="1"/>
  <c r="AY221" i="27"/>
  <c r="AY222" i="27" s="1"/>
  <c r="BA221" i="27"/>
  <c r="BA972" i="27" s="1"/>
  <c r="BA973" i="27" s="1"/>
  <c r="B228" i="27"/>
  <c r="A228" i="27" s="1"/>
  <c r="B230" i="27"/>
  <c r="A230" i="27" s="1"/>
  <c r="B232" i="27"/>
  <c r="A232" i="27" s="1"/>
  <c r="B234" i="27"/>
  <c r="A234" i="27" s="1"/>
  <c r="B236" i="27"/>
  <c r="A236" i="27" s="1"/>
  <c r="B238" i="27"/>
  <c r="A238" i="27" s="1"/>
  <c r="B387" i="27"/>
  <c r="B502" i="27"/>
  <c r="B389" i="27"/>
  <c r="B504" i="27"/>
  <c r="B391" i="27"/>
  <c r="B506" i="27"/>
  <c r="B393" i="27"/>
  <c r="B508" i="27"/>
  <c r="B395" i="27"/>
  <c r="B510" i="27"/>
  <c r="B263" i="27"/>
  <c r="B265" i="27"/>
  <c r="B267" i="27"/>
  <c r="B418" i="27"/>
  <c r="B533" i="27"/>
  <c r="B420" i="27"/>
  <c r="B535" i="27"/>
  <c r="B422" i="27"/>
  <c r="B537" i="27"/>
  <c r="B424" i="27"/>
  <c r="B539" i="27"/>
  <c r="B426" i="27"/>
  <c r="B541" i="27"/>
  <c r="B294" i="27"/>
  <c r="B296" i="27"/>
  <c r="B298" i="27"/>
  <c r="B300" i="27"/>
  <c r="B565" i="27"/>
  <c r="B450" i="27"/>
  <c r="B567" i="27"/>
  <c r="B452" i="27"/>
  <c r="B569" i="27"/>
  <c r="B454" i="27"/>
  <c r="B571" i="27"/>
  <c r="B456" i="27"/>
  <c r="B573" i="27"/>
  <c r="B458" i="27"/>
  <c r="B325" i="27"/>
  <c r="B327" i="27"/>
  <c r="B329" i="27"/>
  <c r="B331" i="27"/>
  <c r="C366" i="27"/>
  <c r="E365" i="27"/>
  <c r="G365" i="27"/>
  <c r="C365" i="27" s="1"/>
  <c r="I365" i="27"/>
  <c r="K365" i="27"/>
  <c r="M365" i="27"/>
  <c r="O365" i="27"/>
  <c r="Q365" i="27"/>
  <c r="S365" i="27"/>
  <c r="U365" i="27"/>
  <c r="W365" i="27"/>
  <c r="Y365" i="27"/>
  <c r="AA365" i="27"/>
  <c r="AC365" i="27"/>
  <c r="AE365" i="27"/>
  <c r="AG365" i="27"/>
  <c r="AI365" i="27"/>
  <c r="AK365" i="27"/>
  <c r="AM365" i="27"/>
  <c r="AO365" i="27"/>
  <c r="AQ365" i="27"/>
  <c r="AS365" i="27"/>
  <c r="AU365" i="27"/>
  <c r="AW365" i="27"/>
  <c r="AY365" i="27"/>
  <c r="BA365" i="27"/>
  <c r="C493" i="27"/>
  <c r="C385" i="27"/>
  <c r="C398" i="27" s="1"/>
  <c r="C418" i="27"/>
  <c r="C449" i="27"/>
  <c r="C462" i="27" s="1"/>
  <c r="C482" i="27"/>
  <c r="C513" i="27"/>
  <c r="C526" i="27" s="1"/>
  <c r="C546" i="27"/>
  <c r="C577" i="27"/>
  <c r="C590" i="27" s="1"/>
  <c r="C610" i="27"/>
  <c r="C653" i="27"/>
  <c r="C652" i="27"/>
  <c r="C685" i="27"/>
  <c r="C748" i="27"/>
  <c r="C781" i="27"/>
  <c r="C780" i="27"/>
  <c r="C622" i="27"/>
  <c r="E621" i="27"/>
  <c r="C621" i="27" s="1"/>
  <c r="G621" i="27"/>
  <c r="I621" i="27"/>
  <c r="K621" i="27"/>
  <c r="M621" i="27"/>
  <c r="O621" i="27"/>
  <c r="Q621" i="27"/>
  <c r="S621" i="27"/>
  <c r="U621" i="27"/>
  <c r="W621" i="27"/>
  <c r="Y621" i="27"/>
  <c r="AA621" i="27"/>
  <c r="AC621" i="27"/>
  <c r="AE621" i="27"/>
  <c r="AG621" i="27"/>
  <c r="AI621" i="27"/>
  <c r="AK621" i="27"/>
  <c r="AM621" i="27"/>
  <c r="AO621" i="27"/>
  <c r="AQ621" i="27"/>
  <c r="AS621" i="27"/>
  <c r="AU621" i="27"/>
  <c r="AW621" i="27"/>
  <c r="AY621" i="27"/>
  <c r="BA621" i="27"/>
  <c r="C812" i="27"/>
  <c r="D846" i="27"/>
  <c r="C845" i="27"/>
  <c r="C641" i="27"/>
  <c r="C654" i="27" s="1"/>
  <c r="C674" i="27"/>
  <c r="C705" i="27"/>
  <c r="C718" i="27" s="1"/>
  <c r="C738" i="27"/>
  <c r="C769" i="27"/>
  <c r="C782" i="27" s="1"/>
  <c r="C802" i="27"/>
  <c r="C833" i="27"/>
  <c r="C846" i="27" s="1"/>
  <c r="E877" i="27"/>
  <c r="C877" i="27" s="1"/>
  <c r="G877" i="27"/>
  <c r="I877" i="27"/>
  <c r="K877" i="27"/>
  <c r="M877" i="27"/>
  <c r="O877" i="27"/>
  <c r="Q877" i="27"/>
  <c r="S877" i="27"/>
  <c r="U877" i="27"/>
  <c r="W877" i="27"/>
  <c r="Y877" i="27"/>
  <c r="AA877" i="27"/>
  <c r="AC877" i="27"/>
  <c r="AE877" i="27"/>
  <c r="AG877" i="27"/>
  <c r="AI877" i="27"/>
  <c r="AK877" i="27"/>
  <c r="AM877" i="27"/>
  <c r="AO877" i="27"/>
  <c r="AQ877" i="27"/>
  <c r="AS877" i="27"/>
  <c r="AU877" i="27"/>
  <c r="AW877" i="27"/>
  <c r="AY877" i="27"/>
  <c r="BA877" i="27"/>
  <c r="C876" i="27"/>
  <c r="C909" i="27"/>
  <c r="C908" i="27"/>
  <c r="C941" i="27"/>
  <c r="C866" i="27"/>
  <c r="C897" i="27"/>
  <c r="C910" i="27" s="1"/>
  <c r="C930" i="27"/>
  <c r="A949" i="27"/>
  <c r="C949" i="27"/>
  <c r="AI973" i="27"/>
  <c r="AM973" i="27"/>
  <c r="AQ973" i="27"/>
  <c r="AU973" i="27"/>
  <c r="AY973" i="27"/>
  <c r="BC972" i="27"/>
  <c r="BC961" i="27"/>
  <c r="BE972" i="27"/>
  <c r="BE961" i="27"/>
  <c r="BG972" i="27"/>
  <c r="BG961" i="27"/>
  <c r="BI972" i="27"/>
  <c r="BI961" i="27"/>
  <c r="BK972" i="27"/>
  <c r="BK961" i="27"/>
  <c r="BM972" i="27"/>
  <c r="BM961" i="27"/>
  <c r="BO972" i="27"/>
  <c r="BO961" i="27"/>
  <c r="BQ972" i="27"/>
  <c r="BQ961" i="27"/>
  <c r="BS972" i="27"/>
  <c r="BS961" i="27"/>
  <c r="BU972" i="27"/>
  <c r="BU961" i="27"/>
  <c r="BW972" i="27"/>
  <c r="BW961" i="27"/>
  <c r="BY972" i="27"/>
  <c r="BY961" i="27"/>
  <c r="CA972" i="27"/>
  <c r="CA961" i="27"/>
  <c r="CC972" i="27"/>
  <c r="CC961" i="27"/>
  <c r="CE972" i="27"/>
  <c r="CE961" i="27"/>
  <c r="CG972" i="27"/>
  <c r="CG961" i="27"/>
  <c r="CI972" i="27"/>
  <c r="CI961" i="27"/>
  <c r="CK972" i="27"/>
  <c r="CK961" i="27"/>
  <c r="CM972" i="27"/>
  <c r="CM961" i="27"/>
  <c r="CO972" i="27"/>
  <c r="CO961" i="27"/>
  <c r="CQ972" i="27"/>
  <c r="CQ961" i="27"/>
  <c r="CS972" i="27"/>
  <c r="CS961" i="27"/>
  <c r="CU972" i="27"/>
  <c r="CU961" i="27"/>
  <c r="CW972" i="27"/>
  <c r="CW961" i="27"/>
  <c r="CY972" i="27"/>
  <c r="CY961" i="27"/>
  <c r="DA972" i="27"/>
  <c r="DA961" i="27"/>
  <c r="DC972" i="27"/>
  <c r="DC961" i="27"/>
  <c r="DE972" i="27"/>
  <c r="DE961" i="27"/>
  <c r="DG972" i="27"/>
  <c r="DG961" i="27"/>
  <c r="DI972" i="27"/>
  <c r="DI961" i="27"/>
  <c r="DK972" i="27"/>
  <c r="DK961" i="27"/>
  <c r="DM972" i="27"/>
  <c r="DM961" i="27"/>
  <c r="DO972" i="27"/>
  <c r="DO961" i="27"/>
  <c r="DQ972" i="27"/>
  <c r="DQ961" i="27"/>
  <c r="DS972" i="27"/>
  <c r="DS961" i="27"/>
  <c r="DU972" i="27"/>
  <c r="DU961" i="27"/>
  <c r="DW972" i="27"/>
  <c r="DW961" i="27"/>
  <c r="DY972" i="27"/>
  <c r="DY961" i="27"/>
  <c r="EA972" i="27"/>
  <c r="EA961" i="27"/>
  <c r="EC972" i="27"/>
  <c r="EC961" i="27"/>
  <c r="EE972" i="27"/>
  <c r="EE961" i="27"/>
  <c r="A953" i="27"/>
  <c r="A957" i="27"/>
  <c r="BD961" i="27"/>
  <c r="BD973" i="27" s="1"/>
  <c r="BH961" i="27"/>
  <c r="BH973" i="27" s="1"/>
  <c r="BL961" i="27"/>
  <c r="BL973" i="27" s="1"/>
  <c r="BP961" i="27"/>
  <c r="BP973" i="27" s="1"/>
  <c r="BT961" i="27"/>
  <c r="BT973" i="27" s="1"/>
  <c r="BX961" i="27"/>
  <c r="BX973" i="27" s="1"/>
  <c r="CB961" i="27"/>
  <c r="CB973" i="27" s="1"/>
  <c r="CF961" i="27"/>
  <c r="CF973" i="27" s="1"/>
  <c r="CJ961" i="27"/>
  <c r="CJ973" i="27" s="1"/>
  <c r="CN961" i="27"/>
  <c r="CN973" i="27" s="1"/>
  <c r="CR961" i="27"/>
  <c r="CR973" i="27" s="1"/>
  <c r="CV961" i="27"/>
  <c r="CV973" i="27" s="1"/>
  <c r="CZ961" i="27"/>
  <c r="CZ973" i="27" s="1"/>
  <c r="DD961" i="27"/>
  <c r="DD973" i="27" s="1"/>
  <c r="DH961" i="27"/>
  <c r="DH973" i="27" s="1"/>
  <c r="DL961" i="27"/>
  <c r="DL973" i="27" s="1"/>
  <c r="DP961" i="27"/>
  <c r="DP973" i="27" s="1"/>
  <c r="DT961" i="27"/>
  <c r="DT973" i="27" s="1"/>
  <c r="DX961" i="27"/>
  <c r="DX973" i="27" s="1"/>
  <c r="EB961" i="27"/>
  <c r="EB973" i="27" s="1"/>
  <c r="P1020" i="27"/>
  <c r="A952" i="27"/>
  <c r="A954" i="27"/>
  <c r="A958" i="27"/>
  <c r="BB961" i="27"/>
  <c r="BB973" i="27" s="1"/>
  <c r="BF961" i="27"/>
  <c r="BF973" i="27" s="1"/>
  <c r="BJ961" i="27"/>
  <c r="BJ973" i="27" s="1"/>
  <c r="BN961" i="27"/>
  <c r="BN973" i="27" s="1"/>
  <c r="BR961" i="27"/>
  <c r="BR973" i="27" s="1"/>
  <c r="BV961" i="27"/>
  <c r="BV973" i="27" s="1"/>
  <c r="BZ961" i="27"/>
  <c r="BZ973" i="27" s="1"/>
  <c r="CD961" i="27"/>
  <c r="CD973" i="27" s="1"/>
  <c r="CH961" i="27"/>
  <c r="CH973" i="27" s="1"/>
  <c r="CL961" i="27"/>
  <c r="CL973" i="27" s="1"/>
  <c r="CP961" i="27"/>
  <c r="CP973" i="27" s="1"/>
  <c r="CT961" i="27"/>
  <c r="CT973" i="27" s="1"/>
  <c r="CX961" i="27"/>
  <c r="CX973" i="27" s="1"/>
  <c r="DB961" i="27"/>
  <c r="DB973" i="27" s="1"/>
  <c r="DF961" i="27"/>
  <c r="DF973" i="27" s="1"/>
  <c r="DJ961" i="27"/>
  <c r="DJ973" i="27" s="1"/>
  <c r="DN961" i="27"/>
  <c r="DN973" i="27" s="1"/>
  <c r="DR961" i="27"/>
  <c r="DR973" i="27" s="1"/>
  <c r="DV961" i="27"/>
  <c r="DV973" i="27" s="1"/>
  <c r="DZ961" i="27"/>
  <c r="DZ973" i="27" s="1"/>
  <c r="ED961" i="27"/>
  <c r="ED973" i="27" s="1"/>
  <c r="C20" i="28"/>
  <c r="C18" i="28"/>
  <c r="D15" i="28"/>
  <c r="E15" i="28" s="1"/>
  <c r="F15" i="28" s="1"/>
  <c r="G15" i="28" s="1"/>
  <c r="H15" i="28" s="1"/>
  <c r="I15" i="28" s="1"/>
  <c r="J15" i="28" s="1"/>
  <c r="K15" i="28" s="1"/>
  <c r="L15" i="28" s="1"/>
  <c r="M15" i="28" s="1"/>
  <c r="N15" i="28" s="1"/>
  <c r="O15" i="28" s="1"/>
  <c r="P15" i="28" s="1"/>
  <c r="Q15" i="28" s="1"/>
  <c r="R15" i="28" s="1"/>
  <c r="S15" i="28" s="1"/>
  <c r="T15" i="28" s="1"/>
  <c r="U15" i="28" s="1"/>
  <c r="V15" i="28" s="1"/>
  <c r="W15" i="28" s="1"/>
  <c r="X15" i="28" s="1"/>
  <c r="Y15" i="28" s="1"/>
  <c r="Z15" i="28" s="1"/>
  <c r="AA15" i="28" s="1"/>
  <c r="AB15" i="28" s="1"/>
  <c r="AC15" i="28" s="1"/>
  <c r="AD15" i="28" s="1"/>
  <c r="AE15" i="28" s="1"/>
  <c r="AF15" i="28" s="1"/>
  <c r="AG15" i="28" s="1"/>
  <c r="AH15" i="28" s="1"/>
  <c r="AI15" i="28" s="1"/>
  <c r="AJ15" i="28" s="1"/>
  <c r="AK15" i="28" s="1"/>
  <c r="AL15" i="28" s="1"/>
  <c r="AM15" i="28" s="1"/>
  <c r="AN15" i="28" s="1"/>
  <c r="AO15" i="28" s="1"/>
  <c r="AP15" i="28" s="1"/>
  <c r="AQ15" i="28" s="1"/>
  <c r="AR15" i="28" s="1"/>
  <c r="AS15" i="28" s="1"/>
  <c r="AT15" i="28" s="1"/>
  <c r="AU15" i="28" s="1"/>
  <c r="AV15" i="28" s="1"/>
  <c r="F6" i="24"/>
  <c r="I9" i="24"/>
  <c r="I25" i="24"/>
  <c r="I37" i="24" s="1"/>
  <c r="I38" i="24" s="1"/>
  <c r="J25" i="24"/>
  <c r="K25" i="24"/>
  <c r="K37" i="24" s="1"/>
  <c r="K38" i="24" s="1"/>
  <c r="L25" i="24"/>
  <c r="M25" i="24"/>
  <c r="M37" i="24" s="1"/>
  <c r="M38" i="24" s="1"/>
  <c r="N25" i="24"/>
  <c r="O25" i="24"/>
  <c r="O37" i="24" s="1"/>
  <c r="O38" i="24" s="1"/>
  <c r="P25" i="24"/>
  <c r="Q25" i="24"/>
  <c r="Q37" i="24" s="1"/>
  <c r="Q38" i="24" s="1"/>
  <c r="R25" i="24"/>
  <c r="S25" i="24"/>
  <c r="S37" i="24" s="1"/>
  <c r="S38" i="24" s="1"/>
  <c r="T25" i="24"/>
  <c r="I26" i="24"/>
  <c r="J26" i="24"/>
  <c r="K26" i="24"/>
  <c r="L26" i="24"/>
  <c r="M26" i="24"/>
  <c r="N26" i="24"/>
  <c r="O26" i="24"/>
  <c r="P26" i="24"/>
  <c r="Q26" i="24"/>
  <c r="R26" i="24"/>
  <c r="S26" i="24"/>
  <c r="T26" i="24"/>
  <c r="I27" i="24"/>
  <c r="J27" i="24"/>
  <c r="K27" i="24"/>
  <c r="L27" i="24"/>
  <c r="M27" i="24"/>
  <c r="N27" i="24"/>
  <c r="O27" i="24"/>
  <c r="P27" i="24"/>
  <c r="Q27" i="24"/>
  <c r="R27" i="24"/>
  <c r="S27" i="24"/>
  <c r="T27" i="24"/>
  <c r="I28" i="24"/>
  <c r="J28" i="24"/>
  <c r="K28" i="24"/>
  <c r="L28" i="24"/>
  <c r="M28" i="24"/>
  <c r="N28" i="24"/>
  <c r="O28" i="24"/>
  <c r="P28" i="24"/>
  <c r="Q28" i="24"/>
  <c r="R28" i="24"/>
  <c r="S28" i="24"/>
  <c r="T28" i="24"/>
  <c r="I29" i="24"/>
  <c r="J29" i="24"/>
  <c r="K29" i="24"/>
  <c r="L29" i="24"/>
  <c r="M29" i="24"/>
  <c r="N29" i="24"/>
  <c r="O29" i="24"/>
  <c r="P29" i="24"/>
  <c r="Q29" i="24"/>
  <c r="R29" i="24"/>
  <c r="S29" i="24"/>
  <c r="T29" i="24"/>
  <c r="I30" i="24"/>
  <c r="J30" i="24"/>
  <c r="K30" i="24"/>
  <c r="L30" i="24"/>
  <c r="M30" i="24"/>
  <c r="N30" i="24"/>
  <c r="O30" i="24"/>
  <c r="P30" i="24"/>
  <c r="Q30" i="24"/>
  <c r="R30" i="24"/>
  <c r="S30" i="24"/>
  <c r="T30" i="24"/>
  <c r="I31" i="24"/>
  <c r="J31" i="24"/>
  <c r="K31" i="24"/>
  <c r="L31" i="24"/>
  <c r="M31" i="24"/>
  <c r="N31" i="24"/>
  <c r="O31" i="24"/>
  <c r="P31" i="24"/>
  <c r="Q31" i="24"/>
  <c r="R31" i="24"/>
  <c r="S31" i="24"/>
  <c r="T31" i="24"/>
  <c r="I32" i="24"/>
  <c r="J32" i="24"/>
  <c r="K32" i="24"/>
  <c r="L32" i="24"/>
  <c r="M32" i="24"/>
  <c r="N32" i="24"/>
  <c r="O32" i="24"/>
  <c r="P32" i="24"/>
  <c r="Q32" i="24"/>
  <c r="R32" i="24"/>
  <c r="S32" i="24"/>
  <c r="T32" i="24"/>
  <c r="I33" i="24"/>
  <c r="J33" i="24"/>
  <c r="K33" i="24"/>
  <c r="L33" i="24"/>
  <c r="M33" i="24"/>
  <c r="N33" i="24"/>
  <c r="O33" i="24"/>
  <c r="P33" i="24"/>
  <c r="Q33" i="24"/>
  <c r="R33" i="24"/>
  <c r="S33" i="24"/>
  <c r="T33" i="24"/>
  <c r="I34" i="24"/>
  <c r="J34" i="24"/>
  <c r="K34" i="24"/>
  <c r="L34" i="24"/>
  <c r="M34" i="24"/>
  <c r="N34" i="24"/>
  <c r="O34" i="24"/>
  <c r="P34" i="24"/>
  <c r="Q34" i="24"/>
  <c r="R34" i="24"/>
  <c r="S34" i="24"/>
  <c r="T34" i="24"/>
  <c r="I35" i="24"/>
  <c r="J35" i="24"/>
  <c r="J37" i="24" s="1"/>
  <c r="J38" i="24" s="1"/>
  <c r="K35" i="24"/>
  <c r="L35" i="24"/>
  <c r="M35" i="24"/>
  <c r="N35" i="24"/>
  <c r="N37" i="24" s="1"/>
  <c r="N38" i="24" s="1"/>
  <c r="O35" i="24"/>
  <c r="P35" i="24"/>
  <c r="Q35" i="24"/>
  <c r="R35" i="24"/>
  <c r="R37" i="24" s="1"/>
  <c r="R38" i="24" s="1"/>
  <c r="S35" i="24"/>
  <c r="T35" i="24"/>
  <c r="I36" i="24"/>
  <c r="J36" i="24"/>
  <c r="K36" i="24"/>
  <c r="L36" i="24"/>
  <c r="M36" i="24"/>
  <c r="N36" i="24"/>
  <c r="O36" i="24"/>
  <c r="P36" i="24"/>
  <c r="Q36" i="24"/>
  <c r="R36" i="24"/>
  <c r="S36" i="24"/>
  <c r="T36" i="24"/>
  <c r="L37" i="24"/>
  <c r="L38" i="24" s="1"/>
  <c r="P37" i="24"/>
  <c r="P38" i="24" s="1"/>
  <c r="T37" i="24"/>
  <c r="T38" i="24" s="1"/>
  <c r="I39" i="24"/>
  <c r="J39" i="24"/>
  <c r="K39" i="24"/>
  <c r="L39" i="24"/>
  <c r="M39" i="24"/>
  <c r="N39" i="24"/>
  <c r="O39" i="24"/>
  <c r="P39" i="24"/>
  <c r="Q39" i="24"/>
  <c r="R39" i="24"/>
  <c r="S39" i="24"/>
  <c r="T39" i="24"/>
  <c r="H41" i="24"/>
  <c r="I42" i="24"/>
  <c r="I58" i="24"/>
  <c r="J58" i="24"/>
  <c r="K58" i="24"/>
  <c r="L58" i="24"/>
  <c r="M58" i="24"/>
  <c r="N58" i="24"/>
  <c r="O58" i="24"/>
  <c r="P58" i="24"/>
  <c r="Q58" i="24"/>
  <c r="R58" i="24"/>
  <c r="S58" i="24"/>
  <c r="T58" i="24"/>
  <c r="Q43" i="26" l="1"/>
  <c r="Q62" i="26" s="1"/>
  <c r="Q95" i="26" s="1"/>
  <c r="R10" i="26"/>
  <c r="CY39" i="25"/>
  <c r="CY91" i="25" s="1"/>
  <c r="CQ39" i="25"/>
  <c r="CQ91" i="25" s="1"/>
  <c r="CI39" i="25"/>
  <c r="CI91" i="25" s="1"/>
  <c r="BQ39" i="25"/>
  <c r="BQ91" i="25" s="1"/>
  <c r="AK39" i="25"/>
  <c r="AK91" i="25" s="1"/>
  <c r="AT102" i="28"/>
  <c r="AT14" i="28" s="1"/>
  <c r="AT19" i="28" s="1"/>
  <c r="AT13" i="28"/>
  <c r="AP102" i="28"/>
  <c r="AP14" i="28" s="1"/>
  <c r="AP13" i="28"/>
  <c r="AL102" i="28"/>
  <c r="AL14" i="28" s="1"/>
  <c r="AL13" i="28"/>
  <c r="C961" i="27"/>
  <c r="B701" i="27"/>
  <c r="B586" i="27"/>
  <c r="B697" i="27"/>
  <c r="B582" i="27"/>
  <c r="B693" i="27"/>
  <c r="B578" i="27"/>
  <c r="B636" i="27"/>
  <c r="B521" i="27"/>
  <c r="B634" i="27"/>
  <c r="B519" i="27"/>
  <c r="C429" i="27"/>
  <c r="B670" i="27"/>
  <c r="B555" i="27"/>
  <c r="B668" i="27"/>
  <c r="B553" i="27"/>
  <c r="B666" i="27"/>
  <c r="B551" i="27"/>
  <c r="B664" i="27"/>
  <c r="B549" i="27"/>
  <c r="B662" i="27"/>
  <c r="B547" i="27"/>
  <c r="B637" i="27"/>
  <c r="B522" i="27"/>
  <c r="B635" i="27"/>
  <c r="B520" i="27"/>
  <c r="B633" i="27"/>
  <c r="B518" i="27"/>
  <c r="B631" i="27"/>
  <c r="B516" i="27"/>
  <c r="B629" i="27"/>
  <c r="B514" i="27"/>
  <c r="C221" i="27"/>
  <c r="BH303" i="27"/>
  <c r="BA222" i="27"/>
  <c r="AW222" i="27"/>
  <c r="AS222" i="27"/>
  <c r="AO222" i="27"/>
  <c r="AK222" i="27"/>
  <c r="AG222" i="27"/>
  <c r="AC222" i="27"/>
  <c r="Y222" i="27"/>
  <c r="U222" i="27"/>
  <c r="Q222" i="27"/>
  <c r="M222" i="27"/>
  <c r="I222" i="27"/>
  <c r="E222" i="27"/>
  <c r="B477" i="27"/>
  <c r="B362" i="27"/>
  <c r="B604" i="27"/>
  <c r="B489" i="27"/>
  <c r="B473" i="27"/>
  <c r="B358" i="27"/>
  <c r="B600" i="27"/>
  <c r="B485" i="27"/>
  <c r="B469" i="27"/>
  <c r="B354" i="27"/>
  <c r="AZ972" i="27"/>
  <c r="AZ973" i="27" s="1"/>
  <c r="AV972" i="27"/>
  <c r="AV973" i="27" s="1"/>
  <c r="AR972" i="27"/>
  <c r="AR973" i="27" s="1"/>
  <c r="AN972" i="27"/>
  <c r="AN973" i="27" s="1"/>
  <c r="AJ972" i="27"/>
  <c r="AJ973" i="27" s="1"/>
  <c r="AF972" i="27"/>
  <c r="AF973" i="27" s="1"/>
  <c r="AB972" i="27"/>
  <c r="AB973" i="27" s="1"/>
  <c r="X972" i="27"/>
  <c r="X973" i="27" s="1"/>
  <c r="T972" i="27"/>
  <c r="T973" i="27" s="1"/>
  <c r="P972" i="27"/>
  <c r="P973" i="27" s="1"/>
  <c r="L972" i="27"/>
  <c r="L973" i="27" s="1"/>
  <c r="H972" i="27"/>
  <c r="H973" i="27" s="1"/>
  <c r="AR13" i="27"/>
  <c r="AR114" i="27"/>
  <c r="AR14" i="27" s="1"/>
  <c r="AN114" i="27"/>
  <c r="AN14" i="27" s="1"/>
  <c r="AN13" i="27"/>
  <c r="BO84" i="28"/>
  <c r="BO102" i="28" s="1"/>
  <c r="BO14" i="28" s="1"/>
  <c r="BK84" i="28"/>
  <c r="BK102" i="28" s="1"/>
  <c r="BK14" i="28" s="1"/>
  <c r="BG84" i="28"/>
  <c r="BG102" i="28" s="1"/>
  <c r="BG14" i="28" s="1"/>
  <c r="BC84" i="28"/>
  <c r="BC102" i="28" s="1"/>
  <c r="BC14" i="28" s="1"/>
  <c r="AS114" i="27"/>
  <c r="AS14" i="27" s="1"/>
  <c r="AS13" i="27"/>
  <c r="AK114" i="27"/>
  <c r="AK14" i="27" s="1"/>
  <c r="AK13" i="27"/>
  <c r="AC114" i="27"/>
  <c r="AC14" i="27" s="1"/>
  <c r="AC13" i="27"/>
  <c r="U114" i="27"/>
  <c r="U14" i="27" s="1"/>
  <c r="U13" i="27"/>
  <c r="M114" i="27"/>
  <c r="M14" i="27" s="1"/>
  <c r="M13" i="27"/>
  <c r="E114" i="27"/>
  <c r="E14" i="27" s="1"/>
  <c r="E13" i="27"/>
  <c r="BW84" i="28"/>
  <c r="BW102" i="28" s="1"/>
  <c r="BW14" i="28" s="1"/>
  <c r="AU84" i="28"/>
  <c r="AQ84" i="28"/>
  <c r="AM84" i="28"/>
  <c r="AI84" i="28"/>
  <c r="BF84" i="28"/>
  <c r="BF102" i="28" s="1"/>
  <c r="BF14" i="28" s="1"/>
  <c r="AS102" i="28"/>
  <c r="AS14" i="28" s="1"/>
  <c r="AS19" i="28" s="1"/>
  <c r="AS13" i="28"/>
  <c r="AK102" i="28"/>
  <c r="AK14" i="28" s="1"/>
  <c r="AK13" i="28"/>
  <c r="AC102" i="28"/>
  <c r="AC14" i="28" s="1"/>
  <c r="AC13" i="28"/>
  <c r="U102" i="28"/>
  <c r="U14" i="28" s="1"/>
  <c r="U13" i="28"/>
  <c r="M102" i="28"/>
  <c r="M14" i="28" s="1"/>
  <c r="M13" i="28"/>
  <c r="E102" i="28"/>
  <c r="E14" i="28" s="1"/>
  <c r="E13" i="28"/>
  <c r="BA84" i="28"/>
  <c r="AW66" i="28"/>
  <c r="BD111" i="25" s="1"/>
  <c r="K91" i="25"/>
  <c r="AP90" i="25"/>
  <c r="AP39" i="25"/>
  <c r="AP91" i="25" s="1"/>
  <c r="AL90" i="25"/>
  <c r="AL39" i="25"/>
  <c r="AL91" i="25" s="1"/>
  <c r="AH90" i="25"/>
  <c r="AH39" i="25"/>
  <c r="AH91" i="25" s="1"/>
  <c r="AD90" i="25"/>
  <c r="AD39" i="25"/>
  <c r="AD91" i="25" s="1"/>
  <c r="Z90" i="25"/>
  <c r="Z39" i="25"/>
  <c r="Z91" i="25" s="1"/>
  <c r="V90" i="25"/>
  <c r="V39" i="25"/>
  <c r="V91" i="25" s="1"/>
  <c r="R90" i="25"/>
  <c r="R39" i="25"/>
  <c r="R91" i="25" s="1"/>
  <c r="N90" i="25"/>
  <c r="N39" i="25"/>
  <c r="N91" i="25" s="1"/>
  <c r="BN38" i="25"/>
  <c r="BN90" i="25" s="1"/>
  <c r="BN79" i="25"/>
  <c r="BJ38" i="25"/>
  <c r="BJ90" i="25" s="1"/>
  <c r="BJ79" i="25"/>
  <c r="BO77" i="25"/>
  <c r="BO39" i="25"/>
  <c r="BO91" i="25" s="1"/>
  <c r="BL77" i="25"/>
  <c r="E67" i="27"/>
  <c r="D178" i="27"/>
  <c r="AY82" i="27"/>
  <c r="S114" i="27"/>
  <c r="S14" i="27" s="1"/>
  <c r="S13" i="27"/>
  <c r="K114" i="27"/>
  <c r="K14" i="27" s="1"/>
  <c r="K13" i="27"/>
  <c r="K32" i="27"/>
  <c r="S84" i="28"/>
  <c r="K84" i="28"/>
  <c r="BP84" i="28"/>
  <c r="BP102" i="28" s="1"/>
  <c r="BP14" i="28" s="1"/>
  <c r="BH84" i="28"/>
  <c r="BH102" i="28" s="1"/>
  <c r="BH14" i="28" s="1"/>
  <c r="AZ102" i="28"/>
  <c r="AZ13" i="28"/>
  <c r="AX102" i="28"/>
  <c r="AX13" i="28"/>
  <c r="X102" i="28"/>
  <c r="X14" i="28" s="1"/>
  <c r="X13" i="28"/>
  <c r="T102" i="28"/>
  <c r="T14" i="28" s="1"/>
  <c r="T13" i="28"/>
  <c r="P102" i="28"/>
  <c r="P14" i="28" s="1"/>
  <c r="P13" i="28"/>
  <c r="L102" i="28"/>
  <c r="L14" i="28" s="1"/>
  <c r="L13" i="28"/>
  <c r="H102" i="28"/>
  <c r="H14" i="28" s="1"/>
  <c r="H13" i="28"/>
  <c r="BQ84" i="28"/>
  <c r="BQ102" i="28" s="1"/>
  <c r="BQ14" i="28" s="1"/>
  <c r="D82" i="27"/>
  <c r="DA109" i="25"/>
  <c r="DA108" i="25"/>
  <c r="DA107" i="25"/>
  <c r="DA106" i="25"/>
  <c r="DA105" i="25"/>
  <c r="DA104" i="25"/>
  <c r="DA103" i="25"/>
  <c r="DA102" i="25"/>
  <c r="DA101" i="25"/>
  <c r="DA100" i="25"/>
  <c r="DA99" i="25"/>
  <c r="DA98" i="25"/>
  <c r="DA97" i="25"/>
  <c r="DA96" i="25"/>
  <c r="CW109" i="25"/>
  <c r="CW108" i="25"/>
  <c r="CW107" i="25"/>
  <c r="CW106" i="25"/>
  <c r="CW105" i="25"/>
  <c r="CW104" i="25"/>
  <c r="CW103" i="25"/>
  <c r="CW102" i="25"/>
  <c r="CW101" i="25"/>
  <c r="CW100" i="25"/>
  <c r="CW99" i="25"/>
  <c r="CW98" i="25"/>
  <c r="CW97" i="25"/>
  <c r="CW96" i="25"/>
  <c r="CS109" i="25"/>
  <c r="CS108" i="25"/>
  <c r="CS107" i="25"/>
  <c r="CS106" i="25"/>
  <c r="CS105" i="25"/>
  <c r="CS104" i="25"/>
  <c r="CS103" i="25"/>
  <c r="CS102" i="25"/>
  <c r="CS101" i="25"/>
  <c r="CS100" i="25"/>
  <c r="CS99" i="25"/>
  <c r="CS98" i="25"/>
  <c r="CS97" i="25"/>
  <c r="CS96" i="25"/>
  <c r="CO109" i="25"/>
  <c r="CO108" i="25"/>
  <c r="CO107" i="25"/>
  <c r="CO106" i="25"/>
  <c r="CO105" i="25"/>
  <c r="CO104" i="25"/>
  <c r="CO103" i="25"/>
  <c r="CO102" i="25"/>
  <c r="CO101" i="25"/>
  <c r="CO100" i="25"/>
  <c r="CO99" i="25"/>
  <c r="CO98" i="25"/>
  <c r="CO97" i="25"/>
  <c r="CO96" i="25"/>
  <c r="CK109" i="25"/>
  <c r="CK108" i="25"/>
  <c r="CK107" i="25"/>
  <c r="CK106" i="25"/>
  <c r="CK105" i="25"/>
  <c r="CK104" i="25"/>
  <c r="CK103" i="25"/>
  <c r="CK102" i="25"/>
  <c r="CK101" i="25"/>
  <c r="CK100" i="25"/>
  <c r="CK99" i="25"/>
  <c r="CK98" i="25"/>
  <c r="CK97" i="25"/>
  <c r="CK96" i="25"/>
  <c r="CG109" i="25"/>
  <c r="CG108" i="25"/>
  <c r="CG107" i="25"/>
  <c r="CG106" i="25"/>
  <c r="CG105" i="25"/>
  <c r="CG104" i="25"/>
  <c r="CG103" i="25"/>
  <c r="CG102" i="25"/>
  <c r="CG101" i="25"/>
  <c r="CG100" i="25"/>
  <c r="CG99" i="25"/>
  <c r="CG98" i="25"/>
  <c r="CG97" i="25"/>
  <c r="CG96" i="25"/>
  <c r="CC109" i="25"/>
  <c r="CC108" i="25"/>
  <c r="CC107" i="25"/>
  <c r="CC106" i="25"/>
  <c r="CC105" i="25"/>
  <c r="CC104" i="25"/>
  <c r="CC103" i="25"/>
  <c r="CC102" i="25"/>
  <c r="CC101" i="25"/>
  <c r="CC100" i="25"/>
  <c r="CC99" i="25"/>
  <c r="CC98" i="25"/>
  <c r="CC97" i="25"/>
  <c r="CC96" i="25"/>
  <c r="BY109" i="25"/>
  <c r="BY108" i="25"/>
  <c r="BY107" i="25"/>
  <c r="BY106" i="25"/>
  <c r="BY105" i="25"/>
  <c r="BY104" i="25"/>
  <c r="BY103" i="25"/>
  <c r="BY102" i="25"/>
  <c r="BY101" i="25"/>
  <c r="BY100" i="25"/>
  <c r="BY99" i="25"/>
  <c r="BY98" i="25"/>
  <c r="BY97" i="25"/>
  <c r="BY96" i="25"/>
  <c r="BU109" i="25"/>
  <c r="BU108" i="25"/>
  <c r="BU107" i="25"/>
  <c r="BU106" i="25"/>
  <c r="BU105" i="25"/>
  <c r="BU104" i="25"/>
  <c r="BU103" i="25"/>
  <c r="BU102" i="25"/>
  <c r="BU101" i="25"/>
  <c r="BU100" i="25"/>
  <c r="BU99" i="25"/>
  <c r="BU98" i="25"/>
  <c r="BU97" i="25"/>
  <c r="BU96" i="25"/>
  <c r="BQ109" i="25"/>
  <c r="BQ108" i="25"/>
  <c r="BQ107" i="25"/>
  <c r="BQ106" i="25"/>
  <c r="BQ105" i="25"/>
  <c r="BQ104" i="25"/>
  <c r="BQ103" i="25"/>
  <c r="BQ102" i="25"/>
  <c r="BQ101" i="25"/>
  <c r="BQ100" i="25"/>
  <c r="BQ99" i="25"/>
  <c r="BQ98" i="25"/>
  <c r="BQ97" i="25"/>
  <c r="BQ96" i="25"/>
  <c r="BM109" i="25"/>
  <c r="BM108" i="25"/>
  <c r="BM107" i="25"/>
  <c r="BM106" i="25"/>
  <c r="BM105" i="25"/>
  <c r="BM104" i="25"/>
  <c r="BM102" i="25"/>
  <c r="BM100" i="25"/>
  <c r="BM99" i="25"/>
  <c r="BM98" i="25"/>
  <c r="BM96" i="25"/>
  <c r="BI109" i="25"/>
  <c r="BI108" i="25"/>
  <c r="BI107" i="25"/>
  <c r="BI106" i="25"/>
  <c r="BI105" i="25"/>
  <c r="BI104" i="25"/>
  <c r="BI102" i="25"/>
  <c r="BI101" i="25"/>
  <c r="BI100" i="25"/>
  <c r="BI99" i="25"/>
  <c r="BI98" i="25"/>
  <c r="BI97" i="25"/>
  <c r="BI96" i="25"/>
  <c r="BE109" i="25"/>
  <c r="BE108" i="25"/>
  <c r="BE107" i="25"/>
  <c r="BE106" i="25"/>
  <c r="BE105" i="25"/>
  <c r="BE104" i="25"/>
  <c r="BE103" i="25"/>
  <c r="BE102" i="25"/>
  <c r="BE101" i="25"/>
  <c r="BE100" i="25"/>
  <c r="BE99" i="25"/>
  <c r="BE98" i="25"/>
  <c r="BE97" i="25"/>
  <c r="BE96" i="25"/>
  <c r="BA109" i="25"/>
  <c r="BA108" i="25"/>
  <c r="BA107" i="25"/>
  <c r="BA106" i="25"/>
  <c r="BA105" i="25"/>
  <c r="BA104" i="25"/>
  <c r="BA103" i="25"/>
  <c r="BA102" i="25"/>
  <c r="BA101" i="25"/>
  <c r="BA100" i="25"/>
  <c r="BA99" i="25"/>
  <c r="BA98" i="25"/>
  <c r="BA97" i="25"/>
  <c r="BA96" i="25"/>
  <c r="AW109" i="25"/>
  <c r="AW108" i="25"/>
  <c r="AW107" i="25"/>
  <c r="AW106" i="25"/>
  <c r="AW105" i="25"/>
  <c r="AW104" i="25"/>
  <c r="AW103" i="25"/>
  <c r="AW102" i="25"/>
  <c r="AW101" i="25"/>
  <c r="AW100" i="25"/>
  <c r="AW99" i="25"/>
  <c r="AW98" i="25"/>
  <c r="AW97" i="25"/>
  <c r="AW96" i="25"/>
  <c r="AS109" i="25"/>
  <c r="AS108" i="25"/>
  <c r="AS107" i="25"/>
  <c r="AS106" i="25"/>
  <c r="AS105" i="25"/>
  <c r="AS104" i="25"/>
  <c r="AS103" i="25"/>
  <c r="AS102" i="25"/>
  <c r="AS101" i="25"/>
  <c r="AS100" i="25"/>
  <c r="AS99" i="25"/>
  <c r="AS98" i="25"/>
  <c r="AS97" i="25"/>
  <c r="AS96" i="25"/>
  <c r="AO109" i="25"/>
  <c r="AO108" i="25"/>
  <c r="AO107" i="25"/>
  <c r="AO106" i="25"/>
  <c r="AO105" i="25"/>
  <c r="AO104" i="25"/>
  <c r="AO103" i="25"/>
  <c r="AO102" i="25"/>
  <c r="AO101" i="25"/>
  <c r="AO100" i="25"/>
  <c r="AO99" i="25"/>
  <c r="AO98" i="25"/>
  <c r="AO97" i="25"/>
  <c r="AO96" i="25"/>
  <c r="AK109" i="25"/>
  <c r="AK108" i="25"/>
  <c r="AK107" i="25"/>
  <c r="AK106" i="25"/>
  <c r="AK105" i="25"/>
  <c r="AK104" i="25"/>
  <c r="AK103" i="25"/>
  <c r="AK102" i="25"/>
  <c r="AK101" i="25"/>
  <c r="AK100" i="25"/>
  <c r="AK99" i="25"/>
  <c r="AK98" i="25"/>
  <c r="AK97" i="25"/>
  <c r="AK96" i="25"/>
  <c r="AG109" i="25"/>
  <c r="AG108" i="25"/>
  <c r="AG107" i="25"/>
  <c r="AG106" i="25"/>
  <c r="AG105" i="25"/>
  <c r="AG104" i="25"/>
  <c r="AG103" i="25"/>
  <c r="AG102" i="25"/>
  <c r="AG101" i="25"/>
  <c r="AG100" i="25"/>
  <c r="AG99" i="25"/>
  <c r="AG98" i="25"/>
  <c r="AG97" i="25"/>
  <c r="AG96" i="25"/>
  <c r="J82" i="25"/>
  <c r="J78" i="25"/>
  <c r="BO110" i="25"/>
  <c r="BK110" i="25"/>
  <c r="CZ39" i="25"/>
  <c r="CZ91" i="25" s="1"/>
  <c r="CV39" i="25"/>
  <c r="CV91" i="25" s="1"/>
  <c r="CR39" i="25"/>
  <c r="CR91" i="25" s="1"/>
  <c r="CL39" i="25"/>
  <c r="CL91" i="25" s="1"/>
  <c r="CD39" i="25"/>
  <c r="CD91" i="25" s="1"/>
  <c r="BI38" i="25"/>
  <c r="BI90" i="25" s="1"/>
  <c r="BA114" i="27"/>
  <c r="BA13" i="27"/>
  <c r="DA110" i="25"/>
  <c r="CW110" i="25"/>
  <c r="CS110" i="25"/>
  <c r="CO110" i="25"/>
  <c r="CK110" i="25"/>
  <c r="CG110" i="25"/>
  <c r="CC110" i="25"/>
  <c r="BY110" i="25"/>
  <c r="BR66" i="28" s="1"/>
  <c r="BR12" i="28" s="1"/>
  <c r="BU110" i="25"/>
  <c r="BN66" i="28" s="1"/>
  <c r="BN12" i="28" s="1"/>
  <c r="BQ110" i="25"/>
  <c r="BJ66" i="28" s="1"/>
  <c r="BJ12" i="28" s="1"/>
  <c r="BE110" i="25"/>
  <c r="BA110" i="25"/>
  <c r="AW110" i="25"/>
  <c r="AS110" i="25"/>
  <c r="AO110" i="25"/>
  <c r="AK110" i="25"/>
  <c r="AG110" i="25"/>
  <c r="BJ111" i="25"/>
  <c r="BJ2" i="25" s="1"/>
  <c r="BL111" i="25"/>
  <c r="BL2" i="25" s="1"/>
  <c r="J89" i="25"/>
  <c r="BH92" i="25"/>
  <c r="BH3" i="25" s="1"/>
  <c r="AW15" i="27"/>
  <c r="AX15" i="27" s="1"/>
  <c r="AY15" i="27" s="1"/>
  <c r="AZ15" i="27" s="1"/>
  <c r="BA15" i="27" s="1"/>
  <c r="J77" i="25"/>
  <c r="BF50" i="27"/>
  <c r="BF12" i="27" s="1"/>
  <c r="BM92" i="25"/>
  <c r="BM3" i="25" s="1"/>
  <c r="BD50" i="27"/>
  <c r="BD12" i="27" s="1"/>
  <c r="BK92" i="25"/>
  <c r="BK3" i="25" s="1"/>
  <c r="AB109" i="25"/>
  <c r="AB108" i="25"/>
  <c r="AB107" i="25"/>
  <c r="AB106" i="25"/>
  <c r="AB105" i="25"/>
  <c r="AB104" i="25"/>
  <c r="AB103" i="25"/>
  <c r="AB102" i="25"/>
  <c r="AB101" i="25"/>
  <c r="AB100" i="25"/>
  <c r="AB99" i="25"/>
  <c r="AB98" i="25"/>
  <c r="AB97" i="25"/>
  <c r="AB96" i="25"/>
  <c r="X109" i="25"/>
  <c r="X108" i="25"/>
  <c r="X107" i="25"/>
  <c r="X106" i="25"/>
  <c r="X105" i="25"/>
  <c r="X104" i="25"/>
  <c r="X103" i="25"/>
  <c r="X102" i="25"/>
  <c r="X101" i="25"/>
  <c r="X100" i="25"/>
  <c r="X99" i="25"/>
  <c r="X98" i="25"/>
  <c r="X97" i="25"/>
  <c r="X96" i="25"/>
  <c r="T109" i="25"/>
  <c r="T108" i="25"/>
  <c r="T107" i="25"/>
  <c r="T106" i="25"/>
  <c r="T105" i="25"/>
  <c r="T104" i="25"/>
  <c r="T103" i="25"/>
  <c r="T102" i="25"/>
  <c r="T101" i="25"/>
  <c r="T100" i="25"/>
  <c r="T99" i="25"/>
  <c r="T98" i="25"/>
  <c r="T97" i="25"/>
  <c r="T96" i="25"/>
  <c r="P109" i="25"/>
  <c r="P108" i="25"/>
  <c r="P107" i="25"/>
  <c r="P106" i="25"/>
  <c r="P105" i="25"/>
  <c r="P104" i="25"/>
  <c r="P103" i="25"/>
  <c r="P102" i="25"/>
  <c r="P101" i="25"/>
  <c r="P100" i="25"/>
  <c r="P99" i="25"/>
  <c r="P98" i="25"/>
  <c r="P97" i="25"/>
  <c r="P96" i="25"/>
  <c r="L109" i="25"/>
  <c r="L108" i="25"/>
  <c r="L107" i="25"/>
  <c r="L106" i="25"/>
  <c r="L105" i="25"/>
  <c r="L104" i="25"/>
  <c r="L103" i="25"/>
  <c r="L102" i="25"/>
  <c r="L101" i="25"/>
  <c r="L100" i="25"/>
  <c r="L99" i="25"/>
  <c r="L98" i="25"/>
  <c r="L97" i="25"/>
  <c r="L96" i="25"/>
  <c r="AB110" i="25"/>
  <c r="X110" i="25"/>
  <c r="T110" i="25"/>
  <c r="P110" i="25"/>
  <c r="L110" i="25"/>
  <c r="BO103" i="25"/>
  <c r="BN111" i="25"/>
  <c r="BN2" i="25" s="1"/>
  <c r="BM97" i="25"/>
  <c r="CJ39" i="25"/>
  <c r="CJ91" i="25" s="1"/>
  <c r="CB39" i="25"/>
  <c r="CB91" i="25" s="1"/>
  <c r="AE109" i="25"/>
  <c r="AE108" i="25"/>
  <c r="AE107" i="25"/>
  <c r="AE106" i="25"/>
  <c r="AE105" i="25"/>
  <c r="AE104" i="25"/>
  <c r="AE103" i="25"/>
  <c r="AE102" i="25"/>
  <c r="AE101" i="25"/>
  <c r="AE100" i="25"/>
  <c r="AE99" i="25"/>
  <c r="AE98" i="25"/>
  <c r="AE97" i="25"/>
  <c r="AE96" i="25"/>
  <c r="AA109" i="25"/>
  <c r="AA108" i="25"/>
  <c r="AA107" i="25"/>
  <c r="AA106" i="25"/>
  <c r="AA105" i="25"/>
  <c r="AA104" i="25"/>
  <c r="AA103" i="25"/>
  <c r="AA102" i="25"/>
  <c r="AA101" i="25"/>
  <c r="AA100" i="25"/>
  <c r="AA99" i="25"/>
  <c r="AA98" i="25"/>
  <c r="AA97" i="25"/>
  <c r="AA96" i="25"/>
  <c r="W109" i="25"/>
  <c r="W108" i="25"/>
  <c r="W107" i="25"/>
  <c r="W106" i="25"/>
  <c r="W105" i="25"/>
  <c r="W104" i="25"/>
  <c r="W103" i="25"/>
  <c r="W102" i="25"/>
  <c r="W101" i="25"/>
  <c r="W100" i="25"/>
  <c r="W99" i="25"/>
  <c r="W98" i="25"/>
  <c r="W97" i="25"/>
  <c r="W96" i="25"/>
  <c r="S109" i="25"/>
  <c r="S108" i="25"/>
  <c r="S107" i="25"/>
  <c r="S106" i="25"/>
  <c r="S105" i="25"/>
  <c r="S104" i="25"/>
  <c r="S103" i="25"/>
  <c r="S102" i="25"/>
  <c r="S101" i="25"/>
  <c r="S100" i="25"/>
  <c r="S99" i="25"/>
  <c r="S98" i="25"/>
  <c r="S97" i="25"/>
  <c r="S96" i="25"/>
  <c r="O109" i="25"/>
  <c r="O108" i="25"/>
  <c r="O107" i="25"/>
  <c r="O106" i="25"/>
  <c r="O105" i="25"/>
  <c r="O104" i="25"/>
  <c r="O103" i="25"/>
  <c r="O102" i="25"/>
  <c r="O101" i="25"/>
  <c r="O100" i="25"/>
  <c r="O99" i="25"/>
  <c r="O98" i="25"/>
  <c r="O97" i="25"/>
  <c r="O96" i="25"/>
  <c r="J64" i="25"/>
  <c r="J68" i="25"/>
  <c r="J72" i="25"/>
  <c r="J76" i="25"/>
  <c r="K109" i="25"/>
  <c r="K108" i="25"/>
  <c r="K107" i="25"/>
  <c r="K106" i="25"/>
  <c r="K105" i="25"/>
  <c r="K104" i="25"/>
  <c r="K103" i="25"/>
  <c r="K102" i="25"/>
  <c r="K101" i="25"/>
  <c r="K100" i="25"/>
  <c r="K99" i="25"/>
  <c r="K98" i="25"/>
  <c r="K97" i="25"/>
  <c r="K96" i="25"/>
  <c r="J65" i="25"/>
  <c r="J69" i="25"/>
  <c r="J73" i="25"/>
  <c r="J79" i="25"/>
  <c r="J83" i="25"/>
  <c r="J87" i="25"/>
  <c r="B699" i="27"/>
  <c r="B584" i="27"/>
  <c r="B695" i="27"/>
  <c r="B580" i="27"/>
  <c r="B638" i="27"/>
  <c r="B523" i="27"/>
  <c r="B632" i="27"/>
  <c r="B517" i="27"/>
  <c r="B630" i="27"/>
  <c r="B515" i="27"/>
  <c r="EE973" i="27"/>
  <c r="EC973" i="27"/>
  <c r="EA973" i="27"/>
  <c r="DY973" i="27"/>
  <c r="DW973" i="27"/>
  <c r="DU973" i="27"/>
  <c r="DS973" i="27"/>
  <c r="DQ973" i="27"/>
  <c r="DO973" i="27"/>
  <c r="DM973" i="27"/>
  <c r="DK973" i="27"/>
  <c r="DI973" i="27"/>
  <c r="DG973" i="27"/>
  <c r="DE973" i="27"/>
  <c r="DC973" i="27"/>
  <c r="DA973" i="27"/>
  <c r="CY973" i="27"/>
  <c r="CW973" i="27"/>
  <c r="CU973" i="27"/>
  <c r="CS973" i="27"/>
  <c r="CQ973" i="27"/>
  <c r="CO973" i="27"/>
  <c r="CM973" i="27"/>
  <c r="CK973" i="27"/>
  <c r="CI973" i="27"/>
  <c r="CG973" i="27"/>
  <c r="CE973" i="27"/>
  <c r="CC973" i="27"/>
  <c r="CA973" i="27"/>
  <c r="BY973" i="27"/>
  <c r="BW973" i="27"/>
  <c r="BU973" i="27"/>
  <c r="BS973" i="27"/>
  <c r="BQ973" i="27"/>
  <c r="BO973" i="27"/>
  <c r="BM973" i="27"/>
  <c r="BK973" i="27"/>
  <c r="BI973" i="27"/>
  <c r="BG973" i="27"/>
  <c r="BE973" i="27"/>
  <c r="BC973" i="27"/>
  <c r="B669" i="27"/>
  <c r="B554" i="27"/>
  <c r="B667" i="27"/>
  <c r="B552" i="27"/>
  <c r="B665" i="27"/>
  <c r="B550" i="27"/>
  <c r="B663" i="27"/>
  <c r="B548" i="27"/>
  <c r="B661" i="27"/>
  <c r="B546" i="27"/>
  <c r="C557" i="27"/>
  <c r="B702" i="27"/>
  <c r="B587" i="27"/>
  <c r="B700" i="27"/>
  <c r="B585" i="27"/>
  <c r="B698" i="27"/>
  <c r="B583" i="27"/>
  <c r="B696" i="27"/>
  <c r="B581" i="27"/>
  <c r="B694" i="27"/>
  <c r="B579" i="27"/>
  <c r="D972" i="27"/>
  <c r="AT114" i="27"/>
  <c r="AT14" i="27" s="1"/>
  <c r="AT13" i="27"/>
  <c r="AP114" i="27"/>
  <c r="AP14" i="27" s="1"/>
  <c r="AP13" i="27"/>
  <c r="AL114" i="27"/>
  <c r="AL14" i="27" s="1"/>
  <c r="AL13" i="27"/>
  <c r="BI84" i="28"/>
  <c r="BI102" i="28" s="1"/>
  <c r="BI14" i="28" s="1"/>
  <c r="BE84" i="28"/>
  <c r="BE102" i="28" s="1"/>
  <c r="BE14" i="28" s="1"/>
  <c r="D222" i="27"/>
  <c r="C222" i="27" s="1"/>
  <c r="B606" i="27"/>
  <c r="B491" i="27"/>
  <c r="B475" i="27"/>
  <c r="B360" i="27"/>
  <c r="B602" i="27"/>
  <c r="B487" i="27"/>
  <c r="B471" i="27"/>
  <c r="B356" i="27"/>
  <c r="B598" i="27"/>
  <c r="B483" i="27"/>
  <c r="AO114" i="27"/>
  <c r="AO14" i="27" s="1"/>
  <c r="AO13" i="27"/>
  <c r="AG114" i="27"/>
  <c r="AG14" i="27" s="1"/>
  <c r="AG13" i="27"/>
  <c r="Y114" i="27"/>
  <c r="Y14" i="27" s="1"/>
  <c r="Y13" i="27"/>
  <c r="Q114" i="27"/>
  <c r="Q14" i="27" s="1"/>
  <c r="Q13" i="27"/>
  <c r="I114" i="27"/>
  <c r="I14" i="27" s="1"/>
  <c r="I13" i="27"/>
  <c r="AE84" i="28"/>
  <c r="AA84" i="28"/>
  <c r="BN84" i="28"/>
  <c r="BN102" i="28" s="1"/>
  <c r="BN14" i="28" s="1"/>
  <c r="AO84" i="28"/>
  <c r="AG84" i="28"/>
  <c r="Y84" i="28"/>
  <c r="Q84" i="28"/>
  <c r="I84" i="28"/>
  <c r="BF82" i="27"/>
  <c r="BF114" i="27" s="1"/>
  <c r="BF14" i="27" s="1"/>
  <c r="AY66" i="28"/>
  <c r="AY12" i="28" s="1"/>
  <c r="BW39" i="25"/>
  <c r="BW91" i="25" s="1"/>
  <c r="BG39" i="25"/>
  <c r="BG91" i="25" s="1"/>
  <c r="AN90" i="25"/>
  <c r="AN39" i="25"/>
  <c r="AN91" i="25" s="1"/>
  <c r="AJ90" i="25"/>
  <c r="AJ39" i="25"/>
  <c r="AJ91" i="25" s="1"/>
  <c r="AF90" i="25"/>
  <c r="AF39" i="25"/>
  <c r="AF91" i="25" s="1"/>
  <c r="AB90" i="25"/>
  <c r="AB39" i="25"/>
  <c r="AB91" i="25" s="1"/>
  <c r="X90" i="25"/>
  <c r="X39" i="25"/>
  <c r="X91" i="25" s="1"/>
  <c r="T90" i="25"/>
  <c r="T39" i="25"/>
  <c r="T91" i="25" s="1"/>
  <c r="P90" i="25"/>
  <c r="P39" i="25"/>
  <c r="P91" i="25" s="1"/>
  <c r="L90" i="25"/>
  <c r="L39" i="25"/>
  <c r="L91" i="25" s="1"/>
  <c r="BL38" i="25"/>
  <c r="BL90" i="25" s="1"/>
  <c r="BL79" i="25"/>
  <c r="BI77" i="25"/>
  <c r="BI39" i="25"/>
  <c r="BI91" i="25" s="1"/>
  <c r="G5" i="25"/>
  <c r="H5" i="25" s="1"/>
  <c r="BN39" i="25"/>
  <c r="BN91" i="25" s="1"/>
  <c r="BN77" i="25"/>
  <c r="BZ11" i="28"/>
  <c r="CA11" i="28"/>
  <c r="E11" i="27"/>
  <c r="E35" i="27"/>
  <c r="D132" i="27"/>
  <c r="D226" i="27"/>
  <c r="E197" i="27"/>
  <c r="BW82" i="27"/>
  <c r="BW114" i="27" s="1"/>
  <c r="W114" i="27"/>
  <c r="W13" i="27"/>
  <c r="O114" i="27"/>
  <c r="O14" i="27" s="1"/>
  <c r="O13" i="27"/>
  <c r="G114" i="27"/>
  <c r="G14" i="27" s="1"/>
  <c r="G13" i="27"/>
  <c r="W84" i="28"/>
  <c r="O84" i="28"/>
  <c r="G84" i="28"/>
  <c r="BL84" i="28"/>
  <c r="BL102" i="28" s="1"/>
  <c r="BL14" i="28" s="1"/>
  <c r="AV84" i="28"/>
  <c r="AR84" i="28"/>
  <c r="AN84" i="28"/>
  <c r="AF84" i="28"/>
  <c r="V102" i="28"/>
  <c r="V14" i="28" s="1"/>
  <c r="V13" i="28"/>
  <c r="R102" i="28"/>
  <c r="R14" i="28" s="1"/>
  <c r="R13" i="28"/>
  <c r="N102" i="28"/>
  <c r="N14" i="28" s="1"/>
  <c r="N13" i="28"/>
  <c r="J102" i="28"/>
  <c r="J14" i="28" s="1"/>
  <c r="J13" i="28"/>
  <c r="F102" i="28"/>
  <c r="F14" i="28" s="1"/>
  <c r="F13" i="28"/>
  <c r="D84" i="28"/>
  <c r="AJ13" i="27"/>
  <c r="AJ114" i="27"/>
  <c r="AJ14" i="27" s="1"/>
  <c r="AH114" i="27"/>
  <c r="AH14" i="27" s="1"/>
  <c r="AH13" i="27"/>
  <c r="AF114" i="27"/>
  <c r="AF14" i="27" s="1"/>
  <c r="AF13" i="27"/>
  <c r="AD114" i="27"/>
  <c r="AD14" i="27" s="1"/>
  <c r="AD13" i="27"/>
  <c r="AB13" i="27"/>
  <c r="AB114" i="27"/>
  <c r="AB14" i="27" s="1"/>
  <c r="Z114" i="27"/>
  <c r="Z14" i="27" s="1"/>
  <c r="Z13" i="27"/>
  <c r="X114" i="27"/>
  <c r="X14" i="27" s="1"/>
  <c r="X13" i="27"/>
  <c r="V114" i="27"/>
  <c r="V14" i="27" s="1"/>
  <c r="V13" i="27"/>
  <c r="T13" i="27"/>
  <c r="T114" i="27"/>
  <c r="T14" i="27" s="1"/>
  <c r="R114" i="27"/>
  <c r="R14" i="27" s="1"/>
  <c r="R13" i="27"/>
  <c r="P114" i="27"/>
  <c r="P14" i="27" s="1"/>
  <c r="P13" i="27"/>
  <c r="N114" i="27"/>
  <c r="N14" i="27" s="1"/>
  <c r="N13" i="27"/>
  <c r="L13" i="27"/>
  <c r="L114" i="27"/>
  <c r="J114" i="27"/>
  <c r="J14" i="27" s="1"/>
  <c r="J13" i="27"/>
  <c r="H114" i="27"/>
  <c r="H14" i="27" s="1"/>
  <c r="H13" i="27"/>
  <c r="F114" i="27"/>
  <c r="F14" i="27" s="1"/>
  <c r="F13" i="27"/>
  <c r="CY109" i="25"/>
  <c r="CY108" i="25"/>
  <c r="CY107" i="25"/>
  <c r="CY106" i="25"/>
  <c r="CY105" i="25"/>
  <c r="CY104" i="25"/>
  <c r="CY103" i="25"/>
  <c r="CY102" i="25"/>
  <c r="CY101" i="25"/>
  <c r="CY100" i="25"/>
  <c r="CY99" i="25"/>
  <c r="CY98" i="25"/>
  <c r="CY97" i="25"/>
  <c r="CY96" i="25"/>
  <c r="CU109" i="25"/>
  <c r="CU108" i="25"/>
  <c r="CU107" i="25"/>
  <c r="CU106" i="25"/>
  <c r="CU105" i="25"/>
  <c r="CU104" i="25"/>
  <c r="CU103" i="25"/>
  <c r="CU102" i="25"/>
  <c r="CU101" i="25"/>
  <c r="CU100" i="25"/>
  <c r="CU99" i="25"/>
  <c r="CU98" i="25"/>
  <c r="CU97" i="25"/>
  <c r="CU96" i="25"/>
  <c r="CQ109" i="25"/>
  <c r="CQ108" i="25"/>
  <c r="CQ107" i="25"/>
  <c r="CQ106" i="25"/>
  <c r="CQ105" i="25"/>
  <c r="CQ104" i="25"/>
  <c r="CQ103" i="25"/>
  <c r="CQ102" i="25"/>
  <c r="CQ101" i="25"/>
  <c r="CQ100" i="25"/>
  <c r="CQ99" i="25"/>
  <c r="CQ98" i="25"/>
  <c r="CQ97" i="25"/>
  <c r="CQ96" i="25"/>
  <c r="CM109" i="25"/>
  <c r="CM108" i="25"/>
  <c r="CM107" i="25"/>
  <c r="CM106" i="25"/>
  <c r="CM105" i="25"/>
  <c r="CM104" i="25"/>
  <c r="CM103" i="25"/>
  <c r="CM102" i="25"/>
  <c r="CM101" i="25"/>
  <c r="CM100" i="25"/>
  <c r="CM99" i="25"/>
  <c r="CM98" i="25"/>
  <c r="CM97" i="25"/>
  <c r="CM96" i="25"/>
  <c r="CI109" i="25"/>
  <c r="CI108" i="25"/>
  <c r="CI107" i="25"/>
  <c r="CI106" i="25"/>
  <c r="CI105" i="25"/>
  <c r="CI104" i="25"/>
  <c r="CI103" i="25"/>
  <c r="CI102" i="25"/>
  <c r="CI101" i="25"/>
  <c r="CI100" i="25"/>
  <c r="CI99" i="25"/>
  <c r="CI98" i="25"/>
  <c r="CI97" i="25"/>
  <c r="CI96" i="25"/>
  <c r="CE109" i="25"/>
  <c r="CE108" i="25"/>
  <c r="CE107" i="25"/>
  <c r="CE106" i="25"/>
  <c r="CE105" i="25"/>
  <c r="CE104" i="25"/>
  <c r="CE103" i="25"/>
  <c r="CE102" i="25"/>
  <c r="CE101" i="25"/>
  <c r="CE100" i="25"/>
  <c r="CE99" i="25"/>
  <c r="CE98" i="25"/>
  <c r="CE97" i="25"/>
  <c r="CE96" i="25"/>
  <c r="CA109" i="25"/>
  <c r="CA108" i="25"/>
  <c r="CA107" i="25"/>
  <c r="CA106" i="25"/>
  <c r="CA105" i="25"/>
  <c r="CA104" i="25"/>
  <c r="CA103" i="25"/>
  <c r="CA102" i="25"/>
  <c r="CA101" i="25"/>
  <c r="CA100" i="25"/>
  <c r="CA99" i="25"/>
  <c r="CA98" i="25"/>
  <c r="CA97" i="25"/>
  <c r="CA96" i="25"/>
  <c r="BW109" i="25"/>
  <c r="BW108" i="25"/>
  <c r="BW107" i="25"/>
  <c r="BW106" i="25"/>
  <c r="BW105" i="25"/>
  <c r="BW104" i="25"/>
  <c r="BW103" i="25"/>
  <c r="BW102" i="25"/>
  <c r="BW101" i="25"/>
  <c r="BW100" i="25"/>
  <c r="BW99" i="25"/>
  <c r="BW98" i="25"/>
  <c r="BW97" i="25"/>
  <c r="BW96" i="25"/>
  <c r="BS109" i="25"/>
  <c r="BS108" i="25"/>
  <c r="BS107" i="25"/>
  <c r="BS106" i="25"/>
  <c r="BS105" i="25"/>
  <c r="BS104" i="25"/>
  <c r="BS103" i="25"/>
  <c r="BS102" i="25"/>
  <c r="BS101" i="25"/>
  <c r="BS100" i="25"/>
  <c r="BS99" i="25"/>
  <c r="BS98" i="25"/>
  <c r="BS97" i="25"/>
  <c r="BS96" i="25"/>
  <c r="BO109" i="25"/>
  <c r="BO107" i="25"/>
  <c r="BO106" i="25"/>
  <c r="BO104" i="25"/>
  <c r="BO102" i="25"/>
  <c r="BO100" i="25"/>
  <c r="BO99" i="25"/>
  <c r="BO98" i="25"/>
  <c r="BO97" i="25"/>
  <c r="BO96" i="25"/>
  <c r="BK109" i="25"/>
  <c r="BK108" i="25"/>
  <c r="BK107" i="25"/>
  <c r="BK106" i="25"/>
  <c r="BK105" i="25"/>
  <c r="BK104" i="25"/>
  <c r="BK102" i="25"/>
  <c r="BK101" i="25"/>
  <c r="BK100" i="25"/>
  <c r="BK99" i="25"/>
  <c r="BK98" i="25"/>
  <c r="BK97" i="25"/>
  <c r="BK96" i="25"/>
  <c r="BG109" i="25"/>
  <c r="BG108" i="25"/>
  <c r="BG107" i="25"/>
  <c r="BG106" i="25"/>
  <c r="BG105" i="25"/>
  <c r="BG104" i="25"/>
  <c r="BG103" i="25"/>
  <c r="BG102" i="25"/>
  <c r="BG101" i="25"/>
  <c r="BG100" i="25"/>
  <c r="BG99" i="25"/>
  <c r="BG98" i="25"/>
  <c r="BG97" i="25"/>
  <c r="BG96" i="25"/>
  <c r="BC109" i="25"/>
  <c r="BC108" i="25"/>
  <c r="BC107" i="25"/>
  <c r="BC106" i="25"/>
  <c r="BC105" i="25"/>
  <c r="BC104" i="25"/>
  <c r="BC103" i="25"/>
  <c r="BC102" i="25"/>
  <c r="BC101" i="25"/>
  <c r="BC100" i="25"/>
  <c r="BC99" i="25"/>
  <c r="BC98" i="25"/>
  <c r="BC97" i="25"/>
  <c r="BC96" i="25"/>
  <c r="AY109" i="25"/>
  <c r="AY108" i="25"/>
  <c r="AY107" i="25"/>
  <c r="AY106" i="25"/>
  <c r="AY105" i="25"/>
  <c r="AY104" i="25"/>
  <c r="AY103" i="25"/>
  <c r="AY102" i="25"/>
  <c r="AY101" i="25"/>
  <c r="AY100" i="25"/>
  <c r="AY99" i="25"/>
  <c r="AY98" i="25"/>
  <c r="AY97" i="25"/>
  <c r="AY96" i="25"/>
  <c r="AU109" i="25"/>
  <c r="AU108" i="25"/>
  <c r="AU107" i="25"/>
  <c r="AU106" i="25"/>
  <c r="AU105" i="25"/>
  <c r="AU104" i="25"/>
  <c r="AU103" i="25"/>
  <c r="AU102" i="25"/>
  <c r="AU101" i="25"/>
  <c r="AU100" i="25"/>
  <c r="AU99" i="25"/>
  <c r="AU98" i="25"/>
  <c r="AU97" i="25"/>
  <c r="AU96" i="25"/>
  <c r="AQ109" i="25"/>
  <c r="AQ108" i="25"/>
  <c r="AQ107" i="25"/>
  <c r="AQ106" i="25"/>
  <c r="AQ105" i="25"/>
  <c r="AQ104" i="25"/>
  <c r="AQ103" i="25"/>
  <c r="AQ102" i="25"/>
  <c r="AQ101" i="25"/>
  <c r="AQ100" i="25"/>
  <c r="AQ99" i="25"/>
  <c r="AQ98" i="25"/>
  <c r="AQ97" i="25"/>
  <c r="AQ96" i="25"/>
  <c r="AM109" i="25"/>
  <c r="AM108" i="25"/>
  <c r="AM107" i="25"/>
  <c r="AM106" i="25"/>
  <c r="AM105" i="25"/>
  <c r="AM104" i="25"/>
  <c r="AM103" i="25"/>
  <c r="AM102" i="25"/>
  <c r="AM101" i="25"/>
  <c r="AM100" i="25"/>
  <c r="AM99" i="25"/>
  <c r="AM98" i="25"/>
  <c r="AM97" i="25"/>
  <c r="AM96" i="25"/>
  <c r="AI109" i="25"/>
  <c r="AI108" i="25"/>
  <c r="AI107" i="25"/>
  <c r="AI106" i="25"/>
  <c r="AI105" i="25"/>
  <c r="AI104" i="25"/>
  <c r="AI103" i="25"/>
  <c r="AI102" i="25"/>
  <c r="AI101" i="25"/>
  <c r="AI100" i="25"/>
  <c r="AI99" i="25"/>
  <c r="AI98" i="25"/>
  <c r="AI97" i="25"/>
  <c r="AI96" i="25"/>
  <c r="J88" i="25"/>
  <c r="BM110" i="25"/>
  <c r="BI110" i="25"/>
  <c r="CX39" i="25"/>
  <c r="CX91" i="25" s="1"/>
  <c r="CT39" i="25"/>
  <c r="CT91" i="25" s="1"/>
  <c r="CP39" i="25"/>
  <c r="CP91" i="25" s="1"/>
  <c r="CH39" i="25"/>
  <c r="CH91" i="25" s="1"/>
  <c r="J38" i="25"/>
  <c r="K90" i="25"/>
  <c r="J90" i="25" s="1"/>
  <c r="BJ39" i="25"/>
  <c r="BJ91" i="25" s="1"/>
  <c r="BJ77" i="25"/>
  <c r="CY110" i="25"/>
  <c r="CU110" i="25"/>
  <c r="CQ110" i="25"/>
  <c r="CM110" i="25"/>
  <c r="CI110" i="25"/>
  <c r="CE110" i="25"/>
  <c r="CA110" i="25"/>
  <c r="BT66" i="28" s="1"/>
  <c r="BT12" i="28" s="1"/>
  <c r="BW110" i="25"/>
  <c r="BP66" i="28" s="1"/>
  <c r="BP12" i="28" s="1"/>
  <c r="BS110" i="25"/>
  <c r="BL66" i="28" s="1"/>
  <c r="BL12" i="28" s="1"/>
  <c r="BG110" i="25"/>
  <c r="BC110" i="25"/>
  <c r="AY110" i="25"/>
  <c r="AU110" i="25"/>
  <c r="AQ110" i="25"/>
  <c r="AM110" i="25"/>
  <c r="AI110" i="25"/>
  <c r="BO105" i="25"/>
  <c r="BA66" i="28"/>
  <c r="BA12" i="28" s="1"/>
  <c r="J86" i="25"/>
  <c r="BM39" i="25"/>
  <c r="BM91" i="25" s="1"/>
  <c r="BK39" i="25"/>
  <c r="BK91" i="25" s="1"/>
  <c r="N10" i="25"/>
  <c r="M43" i="25"/>
  <c r="M62" i="25" s="1"/>
  <c r="M95" i="25" s="1"/>
  <c r="AD109" i="25"/>
  <c r="AD108" i="25"/>
  <c r="AD107" i="25"/>
  <c r="AD106" i="25"/>
  <c r="AD105" i="25"/>
  <c r="AD104" i="25"/>
  <c r="AD103" i="25"/>
  <c r="AD102" i="25"/>
  <c r="AD101" i="25"/>
  <c r="AD100" i="25"/>
  <c r="AD99" i="25"/>
  <c r="AD98" i="25"/>
  <c r="AD97" i="25"/>
  <c r="AD96" i="25"/>
  <c r="Z109" i="25"/>
  <c r="Z108" i="25"/>
  <c r="Z107" i="25"/>
  <c r="Z106" i="25"/>
  <c r="Z105" i="25"/>
  <c r="Z104" i="25"/>
  <c r="Z103" i="25"/>
  <c r="Z102" i="25"/>
  <c r="Z101" i="25"/>
  <c r="Z100" i="25"/>
  <c r="Z99" i="25"/>
  <c r="Z98" i="25"/>
  <c r="Z97" i="25"/>
  <c r="Z96" i="25"/>
  <c r="V109" i="25"/>
  <c r="V108" i="25"/>
  <c r="V107" i="25"/>
  <c r="V106" i="25"/>
  <c r="V105" i="25"/>
  <c r="V104" i="25"/>
  <c r="V103" i="25"/>
  <c r="V102" i="25"/>
  <c r="V101" i="25"/>
  <c r="V100" i="25"/>
  <c r="V99" i="25"/>
  <c r="V98" i="25"/>
  <c r="V97" i="25"/>
  <c r="V96" i="25"/>
  <c r="R109" i="25"/>
  <c r="R108" i="25"/>
  <c r="R107" i="25"/>
  <c r="R106" i="25"/>
  <c r="R105" i="25"/>
  <c r="R104" i="25"/>
  <c r="R103" i="25"/>
  <c r="R102" i="25"/>
  <c r="R101" i="25"/>
  <c r="R100" i="25"/>
  <c r="R99" i="25"/>
  <c r="R98" i="25"/>
  <c r="R97" i="25"/>
  <c r="R96" i="25"/>
  <c r="N109" i="25"/>
  <c r="N108" i="25"/>
  <c r="N107" i="25"/>
  <c r="N106" i="25"/>
  <c r="N105" i="25"/>
  <c r="N104" i="25"/>
  <c r="N103" i="25"/>
  <c r="N102" i="25"/>
  <c r="N101" i="25"/>
  <c r="N100" i="25"/>
  <c r="N99" i="25"/>
  <c r="N98" i="25"/>
  <c r="N97" i="25"/>
  <c r="N96" i="25"/>
  <c r="BB102" i="28"/>
  <c r="BB13" i="28"/>
  <c r="AW114" i="27"/>
  <c r="AW13" i="27"/>
  <c r="AD110" i="25"/>
  <c r="Z110" i="25"/>
  <c r="V110" i="25"/>
  <c r="R110" i="25"/>
  <c r="N110" i="25"/>
  <c r="BO108" i="25"/>
  <c r="BM103" i="25"/>
  <c r="BI103" i="25"/>
  <c r="BM101" i="25"/>
  <c r="J80" i="25"/>
  <c r="CN39" i="25"/>
  <c r="CN91" i="25" s="1"/>
  <c r="CF39" i="25"/>
  <c r="CF91" i="25" s="1"/>
  <c r="AC109" i="25"/>
  <c r="AC108" i="25"/>
  <c r="AC107" i="25"/>
  <c r="AC106" i="25"/>
  <c r="AC105" i="25"/>
  <c r="AC104" i="25"/>
  <c r="AC103" i="25"/>
  <c r="AC102" i="25"/>
  <c r="AC101" i="25"/>
  <c r="AC100" i="25"/>
  <c r="AC99" i="25"/>
  <c r="AC98" i="25"/>
  <c r="AC97" i="25"/>
  <c r="AC96" i="25"/>
  <c r="Y109" i="25"/>
  <c r="Y108" i="25"/>
  <c r="Y107" i="25"/>
  <c r="Y106" i="25"/>
  <c r="Y105" i="25"/>
  <c r="Y104" i="25"/>
  <c r="Y103" i="25"/>
  <c r="Y102" i="25"/>
  <c r="Y101" i="25"/>
  <c r="Y100" i="25"/>
  <c r="Y99" i="25"/>
  <c r="Y98" i="25"/>
  <c r="Y97" i="25"/>
  <c r="Y96" i="25"/>
  <c r="U109" i="25"/>
  <c r="U108" i="25"/>
  <c r="U107" i="25"/>
  <c r="U106" i="25"/>
  <c r="U105" i="25"/>
  <c r="U104" i="25"/>
  <c r="U103" i="25"/>
  <c r="U102" i="25"/>
  <c r="U101" i="25"/>
  <c r="U100" i="25"/>
  <c r="U99" i="25"/>
  <c r="U98" i="25"/>
  <c r="U97" i="25"/>
  <c r="U96" i="25"/>
  <c r="Q109" i="25"/>
  <c r="Q108" i="25"/>
  <c r="Q107" i="25"/>
  <c r="Q106" i="25"/>
  <c r="Q105" i="25"/>
  <c r="Q104" i="25"/>
  <c r="Q103" i="25"/>
  <c r="Q102" i="25"/>
  <c r="Q101" i="25"/>
  <c r="Q100" i="25"/>
  <c r="Q99" i="25"/>
  <c r="Q98" i="25"/>
  <c r="Q97" i="25"/>
  <c r="Q96" i="25"/>
  <c r="M109" i="25"/>
  <c r="M108" i="25"/>
  <c r="M107" i="25"/>
  <c r="M106" i="25"/>
  <c r="M105" i="25"/>
  <c r="M104" i="25"/>
  <c r="M103" i="25"/>
  <c r="M102" i="25"/>
  <c r="M101" i="25"/>
  <c r="M100" i="25"/>
  <c r="M99" i="25"/>
  <c r="M98" i="25"/>
  <c r="M97" i="25"/>
  <c r="M96" i="25"/>
  <c r="J66" i="25"/>
  <c r="J70" i="25"/>
  <c r="J74" i="25"/>
  <c r="J84" i="25"/>
  <c r="J63" i="25"/>
  <c r="J67" i="25"/>
  <c r="J71" i="25"/>
  <c r="J75" i="25"/>
  <c r="J81" i="25"/>
  <c r="J85" i="25"/>
  <c r="J9" i="24"/>
  <c r="I8" i="24"/>
  <c r="R43" i="26" l="1"/>
  <c r="R62" i="26" s="1"/>
  <c r="R95" i="26" s="1"/>
  <c r="S10" i="26"/>
  <c r="J110" i="25"/>
  <c r="AW14" i="27"/>
  <c r="BB14" i="28"/>
  <c r="N43" i="25"/>
  <c r="N62" i="25" s="1"/>
  <c r="N95" i="25" s="1"/>
  <c r="O10" i="25"/>
  <c r="BH111" i="25"/>
  <c r="BH2" i="25" s="1"/>
  <c r="BC50" i="27"/>
  <c r="BC12" i="27" s="1"/>
  <c r="BJ92" i="25"/>
  <c r="BJ3" i="25" s="1"/>
  <c r="BB66" i="28"/>
  <c r="BB12" i="28" s="1"/>
  <c r="BI111" i="25"/>
  <c r="BI2" i="25" s="1"/>
  <c r="D102" i="28"/>
  <c r="D13" i="28"/>
  <c r="AN102" i="28"/>
  <c r="AN14" i="28" s="1"/>
  <c r="AN13" i="28"/>
  <c r="AV102" i="28"/>
  <c r="AV14" i="28" s="1"/>
  <c r="AV19" i="28" s="1"/>
  <c r="AV13" i="28"/>
  <c r="G102" i="28"/>
  <c r="G14" i="28" s="1"/>
  <c r="G13" i="28"/>
  <c r="W102" i="28"/>
  <c r="W14" i="28" s="1"/>
  <c r="W13" i="28"/>
  <c r="W14" i="27"/>
  <c r="F197" i="27"/>
  <c r="E226" i="27"/>
  <c r="E11" i="28"/>
  <c r="F11" i="27"/>
  <c r="BF111" i="25"/>
  <c r="BI82" i="27"/>
  <c r="BI114" i="27" s="1"/>
  <c r="BI14" i="27" s="1"/>
  <c r="BQ82" i="27"/>
  <c r="BQ114" i="27" s="1"/>
  <c r="BQ14" i="27" s="1"/>
  <c r="I102" i="28"/>
  <c r="I14" i="28" s="1"/>
  <c r="I13" i="28"/>
  <c r="Y102" i="28"/>
  <c r="Y14" i="28" s="1"/>
  <c r="Y13" i="28"/>
  <c r="AO102" i="28"/>
  <c r="AO14" i="28" s="1"/>
  <c r="AO13" i="28"/>
  <c r="AA102" i="28"/>
  <c r="AA14" i="28" s="1"/>
  <c r="AA13" i="28"/>
  <c r="AY84" i="28"/>
  <c r="B726" i="27"/>
  <c r="B611" i="27"/>
  <c r="B484" i="27"/>
  <c r="B599" i="27"/>
  <c r="B730" i="27"/>
  <c r="B615" i="27"/>
  <c r="B488" i="27"/>
  <c r="B603" i="27"/>
  <c r="B734" i="27"/>
  <c r="B619" i="27"/>
  <c r="BM84" i="28"/>
  <c r="BM102" i="28" s="1"/>
  <c r="BM14" i="28" s="1"/>
  <c r="B674" i="27"/>
  <c r="B789" i="27"/>
  <c r="B676" i="27"/>
  <c r="B791" i="27"/>
  <c r="B678" i="27"/>
  <c r="B793" i="27"/>
  <c r="B680" i="27"/>
  <c r="B795" i="27"/>
  <c r="B682" i="27"/>
  <c r="B797" i="27"/>
  <c r="B643" i="27"/>
  <c r="B758" i="27"/>
  <c r="B645" i="27"/>
  <c r="B760" i="27"/>
  <c r="B651" i="27"/>
  <c r="B766" i="27"/>
  <c r="B823" i="27"/>
  <c r="B836" i="27" s="1"/>
  <c r="B708" i="27"/>
  <c r="B827" i="27"/>
  <c r="B840" i="27" s="1"/>
  <c r="B712" i="27"/>
  <c r="J97" i="25"/>
  <c r="J99" i="25"/>
  <c r="J101" i="25"/>
  <c r="J103" i="25"/>
  <c r="J105" i="25"/>
  <c r="J107" i="25"/>
  <c r="J109" i="25"/>
  <c r="BH66" i="28"/>
  <c r="BH12" i="28" s="1"/>
  <c r="D13" i="27"/>
  <c r="D114" i="27"/>
  <c r="BS84" i="28"/>
  <c r="BS102" i="28" s="1"/>
  <c r="BS14" i="28" s="1"/>
  <c r="AX14" i="28"/>
  <c r="AZ14" i="28"/>
  <c r="S102" i="28"/>
  <c r="S14" i="28" s="1"/>
  <c r="S13" i="28"/>
  <c r="AY114" i="27"/>
  <c r="AY13" i="27"/>
  <c r="BL39" i="25"/>
  <c r="BL91" i="25" s="1"/>
  <c r="J39" i="25"/>
  <c r="BJ82" i="27"/>
  <c r="BJ114" i="27" s="1"/>
  <c r="BJ14" i="27" s="1"/>
  <c r="BN82" i="27"/>
  <c r="BN114" i="27" s="1"/>
  <c r="BN14" i="27" s="1"/>
  <c r="BE82" i="27"/>
  <c r="BE114" i="27" s="1"/>
  <c r="BE14" i="27" s="1"/>
  <c r="BM82" i="27"/>
  <c r="BM114" i="27" s="1"/>
  <c r="BM14" i="27" s="1"/>
  <c r="BA102" i="28"/>
  <c r="BA13" i="28"/>
  <c r="AM102" i="28"/>
  <c r="AM14" i="28" s="1"/>
  <c r="AM13" i="28"/>
  <c r="AU102" i="28"/>
  <c r="AU14" i="28" s="1"/>
  <c r="AU19" i="28" s="1"/>
  <c r="AU13" i="28"/>
  <c r="B757" i="27"/>
  <c r="B642" i="27"/>
  <c r="B759" i="27"/>
  <c r="B644" i="27"/>
  <c r="B761" i="27"/>
  <c r="B646" i="27"/>
  <c r="B763" i="27"/>
  <c r="B648" i="27"/>
  <c r="B765" i="27"/>
  <c r="B650" i="27"/>
  <c r="B790" i="27"/>
  <c r="B675" i="27"/>
  <c r="B792" i="27"/>
  <c r="B677" i="27"/>
  <c r="B794" i="27"/>
  <c r="B679" i="27"/>
  <c r="B796" i="27"/>
  <c r="B681" i="27"/>
  <c r="B798" i="27"/>
  <c r="B683" i="27"/>
  <c r="AZ66" i="28"/>
  <c r="AZ12" i="28" s="1"/>
  <c r="BF66" i="28"/>
  <c r="BF12" i="28" s="1"/>
  <c r="BP82" i="27"/>
  <c r="BP114" i="27" s="1"/>
  <c r="BP14" i="27" s="1"/>
  <c r="BR82" i="27"/>
  <c r="BR114" i="27" s="1"/>
  <c r="BR14" i="27" s="1"/>
  <c r="BT82" i="27"/>
  <c r="BT114" i="27" s="1"/>
  <c r="BT14" i="27" s="1"/>
  <c r="BV82" i="27"/>
  <c r="BV114" i="27" s="1"/>
  <c r="E164" i="27"/>
  <c r="L14" i="27"/>
  <c r="BC82" i="27"/>
  <c r="BC114" i="27" s="1"/>
  <c r="BC14" i="27" s="1"/>
  <c r="BK82" i="27"/>
  <c r="BK114" i="27" s="1"/>
  <c r="BK14" i="27" s="1"/>
  <c r="BS82" i="27"/>
  <c r="BS114" i="27" s="1"/>
  <c r="BS14" i="27" s="1"/>
  <c r="AF102" i="28"/>
  <c r="AF14" i="28" s="1"/>
  <c r="AF13" i="28"/>
  <c r="AR102" i="28"/>
  <c r="AR14" i="28" s="1"/>
  <c r="AR19" i="28" s="1"/>
  <c r="AR13" i="28"/>
  <c r="O102" i="28"/>
  <c r="O14" i="28" s="1"/>
  <c r="O13" i="28"/>
  <c r="BW14" i="27"/>
  <c r="BW128" i="27"/>
  <c r="E132" i="27"/>
  <c r="F35" i="27"/>
  <c r="BG50" i="27"/>
  <c r="BG12" i="27" s="1"/>
  <c r="BN92" i="25"/>
  <c r="BN3" i="25" s="1"/>
  <c r="G6" i="25"/>
  <c r="H6" i="25" s="1"/>
  <c r="BB50" i="27"/>
  <c r="BI92" i="25" s="1"/>
  <c r="BI3" i="25" s="1"/>
  <c r="BH82" i="27"/>
  <c r="BH114" i="27" s="1"/>
  <c r="BH14" i="27" s="1"/>
  <c r="BL82" i="27"/>
  <c r="BL114" i="27" s="1"/>
  <c r="BL14" i="27" s="1"/>
  <c r="Q102" i="28"/>
  <c r="Q14" i="28" s="1"/>
  <c r="Q13" i="28"/>
  <c r="AG102" i="28"/>
  <c r="AG14" i="28" s="1"/>
  <c r="AG13" i="28"/>
  <c r="AW84" i="28"/>
  <c r="AE102" i="28"/>
  <c r="AE14" i="28" s="1"/>
  <c r="AE13" i="28"/>
  <c r="AZ82" i="27"/>
  <c r="BD82" i="27"/>
  <c r="BD114" i="27" s="1"/>
  <c r="BD14" i="27" s="1"/>
  <c r="C972" i="27"/>
  <c r="D973" i="27"/>
  <c r="C973" i="27" s="1"/>
  <c r="B707" i="27"/>
  <c r="B822" i="27"/>
  <c r="B835" i="27" s="1"/>
  <c r="B709" i="27"/>
  <c r="B824" i="27"/>
  <c r="B837" i="27" s="1"/>
  <c r="B711" i="27"/>
  <c r="B826" i="27"/>
  <c r="B839" i="27" s="1"/>
  <c r="B713" i="27"/>
  <c r="B828" i="27"/>
  <c r="B841" i="27" s="1"/>
  <c r="B715" i="27"/>
  <c r="B830" i="27"/>
  <c r="B843" i="27" s="1"/>
  <c r="J96" i="25"/>
  <c r="J98" i="25"/>
  <c r="J100" i="25"/>
  <c r="J102" i="25"/>
  <c r="J104" i="25"/>
  <c r="J106" i="25"/>
  <c r="J108" i="25"/>
  <c r="AX66" i="28"/>
  <c r="AX12" i="28" s="1"/>
  <c r="BA14" i="27"/>
  <c r="BD66" i="28"/>
  <c r="BD12" i="28" s="1"/>
  <c r="BG82" i="27"/>
  <c r="BG114" i="27" s="1"/>
  <c r="BG14" i="27" s="1"/>
  <c r="BO82" i="27"/>
  <c r="BO114" i="27" s="1"/>
  <c r="BO14" i="27" s="1"/>
  <c r="K102" i="28"/>
  <c r="K14" i="28" s="1"/>
  <c r="K13" i="28"/>
  <c r="E178" i="27"/>
  <c r="F67" i="27"/>
  <c r="BE50" i="27"/>
  <c r="BE12" i="27" s="1"/>
  <c r="BL92" i="25"/>
  <c r="BL3" i="25" s="1"/>
  <c r="BH50" i="27"/>
  <c r="BH12" i="27" s="1"/>
  <c r="BO92" i="25"/>
  <c r="BO3" i="25" s="1"/>
  <c r="J91" i="25"/>
  <c r="C66" i="28"/>
  <c r="C68" i="28" s="1"/>
  <c r="AW12" i="28"/>
  <c r="AI102" i="28"/>
  <c r="AI14" i="28" s="1"/>
  <c r="AI13" i="28"/>
  <c r="AQ102" i="28"/>
  <c r="AQ14" i="28" s="1"/>
  <c r="AQ19" i="28" s="1"/>
  <c r="AQ13" i="28"/>
  <c r="BB82" i="27"/>
  <c r="B482" i="27"/>
  <c r="B597" i="27"/>
  <c r="B728" i="27"/>
  <c r="B613" i="27"/>
  <c r="B486" i="27"/>
  <c r="B601" i="27"/>
  <c r="B732" i="27"/>
  <c r="B617" i="27"/>
  <c r="B490" i="27"/>
  <c r="B605" i="27"/>
  <c r="B647" i="27"/>
  <c r="B762" i="27"/>
  <c r="B649" i="27"/>
  <c r="B764" i="27"/>
  <c r="B821" i="27"/>
  <c r="B834" i="27" s="1"/>
  <c r="B706" i="27"/>
  <c r="B825" i="27"/>
  <c r="B838" i="27" s="1"/>
  <c r="B710" i="27"/>
  <c r="B829" i="27"/>
  <c r="B842" i="27" s="1"/>
  <c r="B714" i="27"/>
  <c r="I41" i="24"/>
  <c r="J8" i="24"/>
  <c r="J41" i="24" s="1"/>
  <c r="K9" i="24"/>
  <c r="J42" i="24"/>
  <c r="C82" i="27" l="1"/>
  <c r="C175" i="27" s="1"/>
  <c r="C84" i="28"/>
  <c r="S43" i="26"/>
  <c r="S62" i="26" s="1"/>
  <c r="S95" i="26" s="1"/>
  <c r="T10" i="26"/>
  <c r="B892" i="27"/>
  <c r="B905" i="27" s="1"/>
  <c r="B777" i="27"/>
  <c r="B890" i="27"/>
  <c r="B903" i="27" s="1"/>
  <c r="B775" i="27"/>
  <c r="B733" i="27"/>
  <c r="B618" i="27"/>
  <c r="B729" i="27"/>
  <c r="B614" i="27"/>
  <c r="B725" i="27"/>
  <c r="B610" i="27"/>
  <c r="BB114" i="27"/>
  <c r="BB13" i="27"/>
  <c r="C12" i="28"/>
  <c r="C21" i="28" s="1"/>
  <c r="AW15" i="28"/>
  <c r="AX15" i="28" s="1"/>
  <c r="AY15" i="28" s="1"/>
  <c r="AZ15" i="28" s="1"/>
  <c r="BA15" i="28" s="1"/>
  <c r="BB15" i="28" s="1"/>
  <c r="BC15" i="28" s="1"/>
  <c r="BD15" i="28" s="1"/>
  <c r="BE15" i="28" s="1"/>
  <c r="BF15" i="28" s="1"/>
  <c r="BG15" i="28" s="1"/>
  <c r="BH15" i="28" s="1"/>
  <c r="BI15" i="28" s="1"/>
  <c r="BJ15" i="28" s="1"/>
  <c r="BK15" i="28" s="1"/>
  <c r="BL15" i="28" s="1"/>
  <c r="BM15" i="28" s="1"/>
  <c r="BN15" i="28" s="1"/>
  <c r="BO15" i="28" s="1"/>
  <c r="BP15" i="28" s="1"/>
  <c r="BQ15" i="28" s="1"/>
  <c r="BR15" i="28" s="1"/>
  <c r="BS15" i="28" s="1"/>
  <c r="BT15" i="28" s="1"/>
  <c r="BK111" i="25"/>
  <c r="BK2" i="25" s="1"/>
  <c r="BE111" i="25"/>
  <c r="D974" i="27"/>
  <c r="C974" i="27"/>
  <c r="F132" i="27"/>
  <c r="G35" i="27"/>
  <c r="BV14" i="27"/>
  <c r="BV128" i="27"/>
  <c r="C128" i="27" s="1"/>
  <c r="AY14" i="27"/>
  <c r="D164" i="27"/>
  <c r="D14" i="27"/>
  <c r="B731" i="27"/>
  <c r="B616" i="27"/>
  <c r="B727" i="27"/>
  <c r="B612" i="27"/>
  <c r="AY102" i="28"/>
  <c r="AY13" i="28"/>
  <c r="F226" i="27"/>
  <c r="G197" i="27"/>
  <c r="D16" i="28"/>
  <c r="E16" i="28" s="1"/>
  <c r="F16" i="28" s="1"/>
  <c r="G16" i="28" s="1"/>
  <c r="H16" i="28" s="1"/>
  <c r="I16" i="28" s="1"/>
  <c r="J16" i="28" s="1"/>
  <c r="K16" i="28" s="1"/>
  <c r="L16" i="28" s="1"/>
  <c r="M16" i="28" s="1"/>
  <c r="N16" i="28" s="1"/>
  <c r="O16" i="28" s="1"/>
  <c r="P16" i="28" s="1"/>
  <c r="Q16" i="28" s="1"/>
  <c r="R16" i="28" s="1"/>
  <c r="S16" i="28" s="1"/>
  <c r="T16" i="28" s="1"/>
  <c r="U16" i="28" s="1"/>
  <c r="V16" i="28" s="1"/>
  <c r="W16" i="28" s="1"/>
  <c r="X16" i="28" s="1"/>
  <c r="Y16" i="28" s="1"/>
  <c r="Z16" i="28" s="1"/>
  <c r="AA16" i="28" s="1"/>
  <c r="AB16" i="28" s="1"/>
  <c r="AC16" i="28" s="1"/>
  <c r="AD16" i="28" s="1"/>
  <c r="AE16" i="28" s="1"/>
  <c r="AF16" i="28" s="1"/>
  <c r="AG16" i="28" s="1"/>
  <c r="AH16" i="28" s="1"/>
  <c r="AI16" i="28" s="1"/>
  <c r="AJ16" i="28" s="1"/>
  <c r="AK16" i="28" s="1"/>
  <c r="AL16" i="28" s="1"/>
  <c r="AM16" i="28" s="1"/>
  <c r="AN16" i="28" s="1"/>
  <c r="AO16" i="28" s="1"/>
  <c r="AP16" i="28" s="1"/>
  <c r="AQ16" i="28" s="1"/>
  <c r="AR16" i="28" s="1"/>
  <c r="AS16" i="28" s="1"/>
  <c r="AT16" i="28" s="1"/>
  <c r="AU16" i="28" s="1"/>
  <c r="AV16" i="28" s="1"/>
  <c r="B860" i="27"/>
  <c r="B873" i="27" s="1"/>
  <c r="B745" i="27"/>
  <c r="B856" i="27"/>
  <c r="B869" i="27" s="1"/>
  <c r="B741" i="27"/>
  <c r="G67" i="27"/>
  <c r="F178" i="27"/>
  <c r="AZ13" i="27"/>
  <c r="AZ114" i="27"/>
  <c r="AW102" i="28"/>
  <c r="AW13" i="28"/>
  <c r="BB12" i="27"/>
  <c r="C50" i="27"/>
  <c r="C66" i="27" s="1"/>
  <c r="E5" i="25"/>
  <c r="BM111" i="25"/>
  <c r="BM2" i="25" s="1"/>
  <c r="BG111" i="25"/>
  <c r="B926" i="27"/>
  <c r="B939" i="27" s="1"/>
  <c r="B811" i="27"/>
  <c r="B924" i="27"/>
  <c r="B937" i="27" s="1"/>
  <c r="B809" i="27"/>
  <c r="B922" i="27"/>
  <c r="B935" i="27" s="1"/>
  <c r="B807" i="27"/>
  <c r="B920" i="27"/>
  <c r="B933" i="27" s="1"/>
  <c r="B805" i="27"/>
  <c r="B918" i="27"/>
  <c r="B931" i="27" s="1"/>
  <c r="B803" i="27"/>
  <c r="B893" i="27"/>
  <c r="B906" i="27" s="1"/>
  <c r="B778" i="27"/>
  <c r="B891" i="27"/>
  <c r="B904" i="27" s="1"/>
  <c r="B776" i="27"/>
  <c r="B889" i="27"/>
  <c r="B902" i="27" s="1"/>
  <c r="B774" i="27"/>
  <c r="B887" i="27"/>
  <c r="B900" i="27" s="1"/>
  <c r="B772" i="27"/>
  <c r="B885" i="27"/>
  <c r="B898" i="27" s="1"/>
  <c r="B770" i="27"/>
  <c r="BA14" i="28"/>
  <c r="C21" i="27"/>
  <c r="D16" i="27"/>
  <c r="E16" i="27" s="1"/>
  <c r="F16" i="27" s="1"/>
  <c r="G16" i="27" s="1"/>
  <c r="H16" i="27" s="1"/>
  <c r="I16" i="27" s="1"/>
  <c r="J16" i="27" s="1"/>
  <c r="K16" i="27" s="1"/>
  <c r="L16" i="27" s="1"/>
  <c r="M16" i="27" s="1"/>
  <c r="N16" i="27" s="1"/>
  <c r="O16" i="27" s="1"/>
  <c r="P16" i="27" s="1"/>
  <c r="Q16" i="27" s="1"/>
  <c r="R16" i="27" s="1"/>
  <c r="S16" i="27" s="1"/>
  <c r="T16" i="27" s="1"/>
  <c r="U16" i="27" s="1"/>
  <c r="V16" i="27" s="1"/>
  <c r="W16" i="27" s="1"/>
  <c r="X16" i="27" s="1"/>
  <c r="Y16" i="27" s="1"/>
  <c r="Z16" i="27" s="1"/>
  <c r="AA16" i="27" s="1"/>
  <c r="AB16" i="27" s="1"/>
  <c r="AC16" i="27" s="1"/>
  <c r="AD16" i="27" s="1"/>
  <c r="AE16" i="27" s="1"/>
  <c r="AF16" i="27" s="1"/>
  <c r="AG16" i="27" s="1"/>
  <c r="AH16" i="27" s="1"/>
  <c r="AI16" i="27" s="1"/>
  <c r="AJ16" i="27" s="1"/>
  <c r="AK16" i="27" s="1"/>
  <c r="AL16" i="27" s="1"/>
  <c r="AM16" i="27" s="1"/>
  <c r="AN16" i="27" s="1"/>
  <c r="AO16" i="27" s="1"/>
  <c r="AP16" i="27" s="1"/>
  <c r="AQ16" i="27" s="1"/>
  <c r="AR16" i="27" s="1"/>
  <c r="AS16" i="27" s="1"/>
  <c r="AT16" i="27" s="1"/>
  <c r="AU16" i="27" s="1"/>
  <c r="AV16" i="27" s="1"/>
  <c r="AW16" i="27" s="1"/>
  <c r="AX16" i="27" s="1"/>
  <c r="AY16" i="27" s="1"/>
  <c r="BO111" i="25"/>
  <c r="BO2" i="25" s="1"/>
  <c r="B894" i="27"/>
  <c r="B907" i="27" s="1"/>
  <c r="B779" i="27"/>
  <c r="B888" i="27"/>
  <c r="B901" i="27" s="1"/>
  <c r="B773" i="27"/>
  <c r="B886" i="27"/>
  <c r="B899" i="27" s="1"/>
  <c r="B771" i="27"/>
  <c r="B925" i="27"/>
  <c r="B938" i="27" s="1"/>
  <c r="B810" i="27"/>
  <c r="B923" i="27"/>
  <c r="B936" i="27" s="1"/>
  <c r="B808" i="27"/>
  <c r="B921" i="27"/>
  <c r="B934" i="27" s="1"/>
  <c r="B806" i="27"/>
  <c r="B919" i="27"/>
  <c r="B932" i="27" s="1"/>
  <c r="B804" i="27"/>
  <c r="B917" i="27"/>
  <c r="B930" i="27" s="1"/>
  <c r="B802" i="27"/>
  <c r="B862" i="27"/>
  <c r="B875" i="27" s="1"/>
  <c r="B747" i="27"/>
  <c r="B858" i="27"/>
  <c r="B871" i="27" s="1"/>
  <c r="B743" i="27"/>
  <c r="B854" i="27"/>
  <c r="B867" i="27" s="1"/>
  <c r="B739" i="27"/>
  <c r="F11" i="28"/>
  <c r="G11" i="27"/>
  <c r="C102" i="28"/>
  <c r="D14" i="28"/>
  <c r="P10" i="25"/>
  <c r="O43" i="25"/>
  <c r="O62" i="25" s="1"/>
  <c r="O95" i="25" s="1"/>
  <c r="L9" i="24"/>
  <c r="K8" i="24"/>
  <c r="K41" i="24" s="1"/>
  <c r="K42" i="24"/>
  <c r="C13" i="27" l="1"/>
  <c r="C13" i="28"/>
  <c r="C19" i="28" s="1"/>
  <c r="F164" i="27"/>
  <c r="T43" i="26"/>
  <c r="T62" i="26" s="1"/>
  <c r="T95" i="26" s="1"/>
  <c r="U10" i="26"/>
  <c r="C22" i="28"/>
  <c r="C23" i="27"/>
  <c r="AZ14" i="27"/>
  <c r="G178" i="27"/>
  <c r="H67" i="27"/>
  <c r="H197" i="27"/>
  <c r="G226" i="27"/>
  <c r="C114" i="27"/>
  <c r="G132" i="27"/>
  <c r="H35" i="27"/>
  <c r="BB14" i="27"/>
  <c r="C14" i="27" s="1"/>
  <c r="B853" i="27"/>
  <c r="B866" i="27" s="1"/>
  <c r="B738" i="27"/>
  <c r="B857" i="27"/>
  <c r="B870" i="27" s="1"/>
  <c r="B742" i="27"/>
  <c r="B861" i="27"/>
  <c r="B874" i="27" s="1"/>
  <c r="B746" i="27"/>
  <c r="P43" i="25"/>
  <c r="P62" i="25" s="1"/>
  <c r="P95" i="25" s="1"/>
  <c r="Q10" i="25"/>
  <c r="G11" i="28"/>
  <c r="H11" i="27"/>
  <c r="BB15" i="27"/>
  <c r="BC15" i="27" s="1"/>
  <c r="BD15" i="27" s="1"/>
  <c r="BE15" i="27" s="1"/>
  <c r="BF15" i="27" s="1"/>
  <c r="BG15" i="27" s="1"/>
  <c r="BH15" i="27" s="1"/>
  <c r="BI15" i="27" s="1"/>
  <c r="BJ15" i="27" s="1"/>
  <c r="BK15" i="27" s="1"/>
  <c r="BL15" i="27" s="1"/>
  <c r="BM15" i="27" s="1"/>
  <c r="BN15" i="27" s="1"/>
  <c r="BO15" i="27" s="1"/>
  <c r="BP15" i="27" s="1"/>
  <c r="BQ15" i="27" s="1"/>
  <c r="BR15" i="27" s="1"/>
  <c r="BS15" i="27" s="1"/>
  <c r="BT15" i="27" s="1"/>
  <c r="C12" i="27"/>
  <c r="C20" i="27" s="1"/>
  <c r="AW14" i="28"/>
  <c r="AZ16" i="27"/>
  <c r="BA16" i="27" s="1"/>
  <c r="BB16" i="27" s="1"/>
  <c r="BB17" i="27" s="1"/>
  <c r="BC17" i="27" s="1"/>
  <c r="BD17" i="27" s="1"/>
  <c r="BE17" i="27" s="1"/>
  <c r="BF17" i="27" s="1"/>
  <c r="BG17" i="27" s="1"/>
  <c r="BH17" i="27" s="1"/>
  <c r="BI17" i="27" s="1"/>
  <c r="BJ17" i="27" s="1"/>
  <c r="BK17" i="27" s="1"/>
  <c r="BL17" i="27" s="1"/>
  <c r="BM17" i="27" s="1"/>
  <c r="BN17" i="27" s="1"/>
  <c r="BO17" i="27" s="1"/>
  <c r="BP17" i="27" s="1"/>
  <c r="BQ17" i="27" s="1"/>
  <c r="BR17" i="27" s="1"/>
  <c r="BS17" i="27" s="1"/>
  <c r="BT17" i="27" s="1"/>
  <c r="BU17" i="27" s="1"/>
  <c r="BV17" i="27" s="1"/>
  <c r="BW17" i="27" s="1"/>
  <c r="AW16" i="28"/>
  <c r="AX16" i="28" s="1"/>
  <c r="AY16" i="28" s="1"/>
  <c r="AZ16" i="28" s="1"/>
  <c r="BA16" i="28" s="1"/>
  <c r="BB16" i="28" s="1"/>
  <c r="BB17" i="28" s="1"/>
  <c r="BC17" i="28" s="1"/>
  <c r="BD17" i="28" s="1"/>
  <c r="BE17" i="28" s="1"/>
  <c r="BF17" i="28" s="1"/>
  <c r="BG17" i="28" s="1"/>
  <c r="BH17" i="28" s="1"/>
  <c r="BI17" i="28" s="1"/>
  <c r="BJ17" i="28" s="1"/>
  <c r="BK17" i="28" s="1"/>
  <c r="BL17" i="28" s="1"/>
  <c r="BM17" i="28" s="1"/>
  <c r="BN17" i="28" s="1"/>
  <c r="BO17" i="28" s="1"/>
  <c r="BP17" i="28" s="1"/>
  <c r="BQ17" i="28" s="1"/>
  <c r="BR17" i="28" s="1"/>
  <c r="BS17" i="28" s="1"/>
  <c r="BT17" i="28" s="1"/>
  <c r="BU17" i="28" s="1"/>
  <c r="BV17" i="28" s="1"/>
  <c r="BW17" i="28" s="1"/>
  <c r="AY14" i="28"/>
  <c r="B855" i="27"/>
  <c r="B868" i="27" s="1"/>
  <c r="B740" i="27"/>
  <c r="B859" i="27"/>
  <c r="B872" i="27" s="1"/>
  <c r="B744" i="27"/>
  <c r="L8" i="24"/>
  <c r="L42" i="24"/>
  <c r="M9" i="24"/>
  <c r="C14" i="28" l="1"/>
  <c r="U43" i="26"/>
  <c r="U62" i="26" s="1"/>
  <c r="U95" i="26" s="1"/>
  <c r="V10" i="26"/>
  <c r="H11" i="28"/>
  <c r="I11" i="27"/>
  <c r="R10" i="25"/>
  <c r="Q43" i="25"/>
  <c r="Q62" i="25" s="1"/>
  <c r="Q95" i="25" s="1"/>
  <c r="I35" i="27"/>
  <c r="H132" i="27"/>
  <c r="I67" i="27"/>
  <c r="H178" i="27"/>
  <c r="C23" i="28"/>
  <c r="C24" i="28"/>
  <c r="H226" i="27"/>
  <c r="I197" i="27"/>
  <c r="C22" i="27"/>
  <c r="N9" i="24"/>
  <c r="M8" i="24"/>
  <c r="M42" i="24"/>
  <c r="L41" i="24"/>
  <c r="V43" i="26" l="1"/>
  <c r="V62" i="26" s="1"/>
  <c r="V95" i="26" s="1"/>
  <c r="W10" i="26"/>
  <c r="J197" i="27"/>
  <c r="I226" i="27"/>
  <c r="R43" i="25"/>
  <c r="R62" i="25" s="1"/>
  <c r="R95" i="25" s="1"/>
  <c r="S10" i="25"/>
  <c r="I178" i="27"/>
  <c r="J67" i="27"/>
  <c r="I132" i="27"/>
  <c r="J35" i="27"/>
  <c r="I11" i="28"/>
  <c r="J11" i="27"/>
  <c r="M41" i="24"/>
  <c r="N8" i="24"/>
  <c r="O9" i="24"/>
  <c r="N42" i="24"/>
  <c r="W43" i="26" l="1"/>
  <c r="W62" i="26" s="1"/>
  <c r="W95" i="26" s="1"/>
  <c r="X10" i="26"/>
  <c r="J226" i="27"/>
  <c r="K197" i="27"/>
  <c r="J11" i="28"/>
  <c r="K11" i="27"/>
  <c r="J132" i="27"/>
  <c r="K35" i="27"/>
  <c r="K67" i="27"/>
  <c r="J178" i="27"/>
  <c r="T10" i="25"/>
  <c r="S43" i="25"/>
  <c r="S62" i="25" s="1"/>
  <c r="S95" i="25" s="1"/>
  <c r="P9" i="24"/>
  <c r="O8" i="24"/>
  <c r="O42" i="24"/>
  <c r="N41" i="24"/>
  <c r="X43" i="26" l="1"/>
  <c r="X62" i="26" s="1"/>
  <c r="X95" i="26" s="1"/>
  <c r="Y10" i="26"/>
  <c r="T43" i="25"/>
  <c r="T62" i="25" s="1"/>
  <c r="T95" i="25" s="1"/>
  <c r="U10" i="25"/>
  <c r="K132" i="27"/>
  <c r="L35" i="27"/>
  <c r="K11" i="28"/>
  <c r="L11" i="27"/>
  <c r="K178" i="27"/>
  <c r="L67" i="27"/>
  <c r="L197" i="27"/>
  <c r="K226" i="27"/>
  <c r="O41" i="24"/>
  <c r="P8" i="24"/>
  <c r="P42" i="24"/>
  <c r="Q9" i="24"/>
  <c r="Y43" i="26" l="1"/>
  <c r="Y62" i="26" s="1"/>
  <c r="Y95" i="26" s="1"/>
  <c r="Z10" i="26"/>
  <c r="M67" i="27"/>
  <c r="L178" i="27"/>
  <c r="L11" i="28"/>
  <c r="M11" i="27"/>
  <c r="M35" i="27"/>
  <c r="L132" i="27"/>
  <c r="L226" i="27"/>
  <c r="M197" i="27"/>
  <c r="V10" i="25"/>
  <c r="U43" i="25"/>
  <c r="U62" i="25" s="1"/>
  <c r="U95" i="25" s="1"/>
  <c r="R9" i="24"/>
  <c r="Q8" i="24"/>
  <c r="Q41" i="24" s="1"/>
  <c r="Q42" i="24"/>
  <c r="P41" i="24"/>
  <c r="Z43" i="26" l="1"/>
  <c r="Z62" i="26" s="1"/>
  <c r="Z95" i="26" s="1"/>
  <c r="AA10" i="26"/>
  <c r="V43" i="25"/>
  <c r="V62" i="25" s="1"/>
  <c r="V95" i="25" s="1"/>
  <c r="W10" i="25"/>
  <c r="M132" i="27"/>
  <c r="N35" i="27"/>
  <c r="M178" i="27"/>
  <c r="N67" i="27"/>
  <c r="N197" i="27"/>
  <c r="M226" i="27"/>
  <c r="M11" i="28"/>
  <c r="N11" i="27"/>
  <c r="R8" i="24"/>
  <c r="R41" i="24" s="1"/>
  <c r="S9" i="24"/>
  <c r="R42" i="24"/>
  <c r="AA43" i="26" l="1"/>
  <c r="AA62" i="26" s="1"/>
  <c r="AA95" i="26" s="1"/>
  <c r="AB10" i="26"/>
  <c r="N11" i="28"/>
  <c r="O11" i="27"/>
  <c r="O67" i="27"/>
  <c r="N178" i="27"/>
  <c r="N132" i="27"/>
  <c r="O35" i="27"/>
  <c r="N226" i="27"/>
  <c r="O197" i="27"/>
  <c r="X10" i="25"/>
  <c r="W43" i="25"/>
  <c r="W62" i="25" s="1"/>
  <c r="W95" i="25" s="1"/>
  <c r="T9" i="24"/>
  <c r="S8" i="24"/>
  <c r="S41" i="24" s="1"/>
  <c r="S42" i="24"/>
  <c r="AB43" i="26" l="1"/>
  <c r="AB62" i="26" s="1"/>
  <c r="AB95" i="26" s="1"/>
  <c r="AC10" i="26"/>
  <c r="P197" i="27"/>
  <c r="O226" i="27"/>
  <c r="O132" i="27"/>
  <c r="P35" i="27"/>
  <c r="X43" i="25"/>
  <c r="X62" i="25" s="1"/>
  <c r="X95" i="25" s="1"/>
  <c r="Y10" i="25"/>
  <c r="O178" i="27"/>
  <c r="P67" i="27"/>
  <c r="O11" i="28"/>
  <c r="P11" i="27"/>
  <c r="T8" i="24"/>
  <c r="T42" i="24"/>
  <c r="F25" i="24"/>
  <c r="D50" i="24"/>
  <c r="C50" i="24" s="1"/>
  <c r="E26" i="24"/>
  <c r="D17" i="24"/>
  <c r="D33" i="24"/>
  <c r="F43" i="24"/>
  <c r="G13" i="24"/>
  <c r="F24" i="24"/>
  <c r="D51" i="24"/>
  <c r="E28" i="24"/>
  <c r="D16" i="24"/>
  <c r="D32" i="24"/>
  <c r="F44" i="24"/>
  <c r="G15" i="24"/>
  <c r="F23" i="24"/>
  <c r="D52" i="24"/>
  <c r="E30" i="24"/>
  <c r="D15" i="24"/>
  <c r="D31" i="24"/>
  <c r="F45" i="24"/>
  <c r="G17" i="24"/>
  <c r="F22" i="24"/>
  <c r="D53" i="24"/>
  <c r="E32" i="24"/>
  <c r="D14" i="24"/>
  <c r="D30" i="24"/>
  <c r="C30" i="24" s="1"/>
  <c r="F46" i="24"/>
  <c r="G19" i="24"/>
  <c r="E54" i="24"/>
  <c r="E19" i="24"/>
  <c r="G53" i="24"/>
  <c r="G18" i="24"/>
  <c r="E52" i="24"/>
  <c r="E17" i="24"/>
  <c r="G51" i="24"/>
  <c r="G16" i="24"/>
  <c r="F21" i="24"/>
  <c r="D54" i="24"/>
  <c r="E34" i="24"/>
  <c r="D13" i="24"/>
  <c r="D29" i="24"/>
  <c r="F47" i="24"/>
  <c r="G21" i="24"/>
  <c r="F20" i="24"/>
  <c r="D55" i="24"/>
  <c r="E35" i="24"/>
  <c r="D12" i="24"/>
  <c r="D28" i="24"/>
  <c r="F48" i="24"/>
  <c r="G23" i="24"/>
  <c r="F19" i="24"/>
  <c r="D56" i="24"/>
  <c r="E36" i="24"/>
  <c r="D11" i="24"/>
  <c r="C11" i="24" s="1"/>
  <c r="D27" i="24"/>
  <c r="F49" i="24"/>
  <c r="G25" i="24"/>
  <c r="F18" i="24"/>
  <c r="D57" i="24"/>
  <c r="E37" i="24"/>
  <c r="D10" i="24"/>
  <c r="D26" i="24"/>
  <c r="F50" i="24"/>
  <c r="G27" i="24"/>
  <c r="G44" i="24"/>
  <c r="E27" i="24"/>
  <c r="E43" i="24"/>
  <c r="G26" i="24"/>
  <c r="F38" i="24"/>
  <c r="E25" i="24"/>
  <c r="D37" i="24"/>
  <c r="G24" i="24"/>
  <c r="F17" i="24"/>
  <c r="F33" i="24"/>
  <c r="E38" i="24"/>
  <c r="E10" i="24"/>
  <c r="D25" i="24"/>
  <c r="F51" i="24"/>
  <c r="G29" i="24"/>
  <c r="F16" i="24"/>
  <c r="F32" i="24"/>
  <c r="D43" i="24"/>
  <c r="E12" i="24"/>
  <c r="D24" i="24"/>
  <c r="C24" i="24" s="1"/>
  <c r="F52" i="24"/>
  <c r="G31" i="24"/>
  <c r="F15" i="24"/>
  <c r="F31" i="24"/>
  <c r="D44" i="24"/>
  <c r="E14" i="24"/>
  <c r="D23" i="24"/>
  <c r="F53" i="24"/>
  <c r="G33" i="24"/>
  <c r="F14" i="24"/>
  <c r="F30" i="24"/>
  <c r="D45" i="24"/>
  <c r="D22" i="24"/>
  <c r="F54" i="24"/>
  <c r="G34" i="24"/>
  <c r="D35" i="24"/>
  <c r="C35" i="24" s="1"/>
  <c r="E51" i="24"/>
  <c r="F34" i="24"/>
  <c r="E33" i="24"/>
  <c r="E49" i="24"/>
  <c r="F13" i="24"/>
  <c r="F29" i="24"/>
  <c r="E16" i="24"/>
  <c r="G52" i="24"/>
  <c r="G50" i="24"/>
  <c r="G32" i="24"/>
  <c r="D46" i="24"/>
  <c r="E18" i="24"/>
  <c r="D21" i="24"/>
  <c r="F55" i="24"/>
  <c r="G35" i="24"/>
  <c r="F12" i="24"/>
  <c r="F28" i="24"/>
  <c r="D47" i="24"/>
  <c r="E20" i="24"/>
  <c r="D20" i="24"/>
  <c r="C20" i="24" s="1"/>
  <c r="F56" i="24"/>
  <c r="G36" i="24"/>
  <c r="F11" i="24"/>
  <c r="F27" i="24"/>
  <c r="D48" i="24"/>
  <c r="E22" i="24"/>
  <c r="D19" i="24"/>
  <c r="F57" i="24"/>
  <c r="G37" i="24"/>
  <c r="F10" i="24"/>
  <c r="F26" i="24"/>
  <c r="D49" i="24"/>
  <c r="C49" i="24" s="1"/>
  <c r="E24" i="24"/>
  <c r="D18" i="24"/>
  <c r="C18" i="24" s="1"/>
  <c r="D34" i="24"/>
  <c r="G38" i="24"/>
  <c r="G11" i="24"/>
  <c r="E46" i="24"/>
  <c r="E11" i="24"/>
  <c r="G45" i="24"/>
  <c r="G10" i="24"/>
  <c r="E44" i="24"/>
  <c r="E57" i="24"/>
  <c r="G43" i="24"/>
  <c r="F35" i="24"/>
  <c r="E53" i="24"/>
  <c r="D36" i="24"/>
  <c r="G54" i="24"/>
  <c r="F37" i="24"/>
  <c r="E55" i="24"/>
  <c r="D38" i="24"/>
  <c r="G56" i="24"/>
  <c r="G47" i="24"/>
  <c r="E13" i="24"/>
  <c r="E48" i="24"/>
  <c r="G14" i="24"/>
  <c r="G49" i="24"/>
  <c r="E15" i="24"/>
  <c r="E50" i="24"/>
  <c r="G28" i="24"/>
  <c r="G20" i="24"/>
  <c r="G55" i="24"/>
  <c r="E21" i="24"/>
  <c r="E56" i="24"/>
  <c r="G22" i="24"/>
  <c r="G57" i="24"/>
  <c r="E23" i="24"/>
  <c r="F36" i="24"/>
  <c r="G12" i="24"/>
  <c r="E45" i="24"/>
  <c r="E29" i="24"/>
  <c r="G46" i="24"/>
  <c r="G30" i="24"/>
  <c r="E31" i="24"/>
  <c r="G48" i="24"/>
  <c r="E47" i="24"/>
  <c r="AC43" i="26" l="1"/>
  <c r="AC62" i="26" s="1"/>
  <c r="AC95" i="26" s="1"/>
  <c r="AD10" i="26"/>
  <c r="P226" i="27"/>
  <c r="Q197" i="27"/>
  <c r="P11" i="28"/>
  <c r="Q11" i="27"/>
  <c r="Q67" i="27"/>
  <c r="P178" i="27"/>
  <c r="Z10" i="25"/>
  <c r="Y43" i="25"/>
  <c r="Y62" i="25" s="1"/>
  <c r="Y95" i="25" s="1"/>
  <c r="Q35" i="27"/>
  <c r="P132" i="27"/>
  <c r="C47" i="24"/>
  <c r="C45" i="24"/>
  <c r="C43" i="24"/>
  <c r="C26" i="24"/>
  <c r="C56" i="24"/>
  <c r="C28" i="24"/>
  <c r="C13" i="24"/>
  <c r="C54" i="24"/>
  <c r="C15" i="24"/>
  <c r="C52" i="24"/>
  <c r="C32" i="24"/>
  <c r="C17" i="24"/>
  <c r="C38" i="24"/>
  <c r="C36" i="24"/>
  <c r="C34" i="24"/>
  <c r="C19" i="24"/>
  <c r="C48" i="24"/>
  <c r="C21" i="24"/>
  <c r="C46" i="24"/>
  <c r="C22" i="24"/>
  <c r="C23" i="24"/>
  <c r="C44" i="24"/>
  <c r="C25" i="24"/>
  <c r="C37" i="24"/>
  <c r="C10" i="24"/>
  <c r="C57" i="24"/>
  <c r="C27" i="24"/>
  <c r="C12" i="24"/>
  <c r="C55" i="24"/>
  <c r="C29" i="24"/>
  <c r="C14" i="24"/>
  <c r="C53" i="24"/>
  <c r="C31" i="24"/>
  <c r="C16" i="24"/>
  <c r="C51" i="24"/>
  <c r="C33" i="24"/>
  <c r="T41" i="24"/>
  <c r="H27" i="24"/>
  <c r="H16" i="24"/>
  <c r="H57" i="24"/>
  <c r="H11" i="24"/>
  <c r="H52" i="24"/>
  <c r="H32" i="24"/>
  <c r="H49" i="24"/>
  <c r="H38" i="24"/>
  <c r="H19" i="24"/>
  <c r="H22" i="24"/>
  <c r="H33" i="24"/>
  <c r="H53" i="24"/>
  <c r="H12" i="24"/>
  <c r="H23" i="24"/>
  <c r="H46" i="24"/>
  <c r="H24" i="24"/>
  <c r="H44" i="24"/>
  <c r="H47" i="24"/>
  <c r="H34" i="24"/>
  <c r="H17" i="24"/>
  <c r="H28" i="24"/>
  <c r="H48" i="24"/>
  <c r="H35" i="24"/>
  <c r="H21" i="24"/>
  <c r="H29" i="24"/>
  <c r="H15" i="24"/>
  <c r="H56" i="24"/>
  <c r="H45" i="24"/>
  <c r="H25" i="24"/>
  <c r="H14" i="24"/>
  <c r="H55" i="24"/>
  <c r="H43" i="24"/>
  <c r="H13" i="24"/>
  <c r="H54" i="24"/>
  <c r="H31" i="24"/>
  <c r="H20" i="24"/>
  <c r="H37" i="24"/>
  <c r="H50" i="24"/>
  <c r="H18" i="24"/>
  <c r="H36" i="24"/>
  <c r="H30" i="24"/>
  <c r="H51" i="24"/>
  <c r="H10" i="24"/>
  <c r="H26" i="24"/>
  <c r="AD43" i="26" l="1"/>
  <c r="AD62" i="26" s="1"/>
  <c r="AD95" i="26" s="1"/>
  <c r="AE10" i="26"/>
  <c r="Q11" i="28"/>
  <c r="R11" i="27"/>
  <c r="R197" i="27"/>
  <c r="Q226" i="27"/>
  <c r="Q132" i="27"/>
  <c r="R35" i="27"/>
  <c r="Z43" i="25"/>
  <c r="Z62" i="25" s="1"/>
  <c r="Z95" i="25" s="1"/>
  <c r="AA10" i="25"/>
  <c r="Q178" i="27"/>
  <c r="R67" i="27"/>
  <c r="I13" i="6"/>
  <c r="I14" i="6"/>
  <c r="I17" i="6"/>
  <c r="I19" i="6"/>
  <c r="I20" i="6"/>
  <c r="AE43" i="26" l="1"/>
  <c r="AE62" i="26" s="1"/>
  <c r="AE95" i="26" s="1"/>
  <c r="AF10" i="26"/>
  <c r="R226" i="27"/>
  <c r="S197" i="27"/>
  <c r="S67" i="27"/>
  <c r="R178" i="27"/>
  <c r="AB10" i="25"/>
  <c r="AA43" i="25"/>
  <c r="AA62" i="25" s="1"/>
  <c r="AA95" i="25" s="1"/>
  <c r="R132" i="27"/>
  <c r="S35" i="27"/>
  <c r="R11" i="28"/>
  <c r="S11" i="27"/>
  <c r="AF43" i="26" l="1"/>
  <c r="AF62" i="26" s="1"/>
  <c r="AF95" i="26" s="1"/>
  <c r="AG10" i="26"/>
  <c r="S11" i="28"/>
  <c r="T11" i="27"/>
  <c r="S132" i="27"/>
  <c r="T35" i="27"/>
  <c r="T197" i="27"/>
  <c r="S226" i="27"/>
  <c r="AB43" i="25"/>
  <c r="AB62" i="25" s="1"/>
  <c r="AB95" i="25" s="1"/>
  <c r="AC10" i="25"/>
  <c r="S178" i="27"/>
  <c r="T67" i="27"/>
  <c r="AG43" i="26" l="1"/>
  <c r="AG62" i="26" s="1"/>
  <c r="AG95" i="26" s="1"/>
  <c r="AH10" i="26"/>
  <c r="T226" i="27"/>
  <c r="U197" i="27"/>
  <c r="U67" i="27"/>
  <c r="T178" i="27"/>
  <c r="AD10" i="25"/>
  <c r="AC43" i="25"/>
  <c r="AC62" i="25" s="1"/>
  <c r="AC95" i="25" s="1"/>
  <c r="U35" i="27"/>
  <c r="T132" i="27"/>
  <c r="T11" i="28"/>
  <c r="U11" i="27"/>
  <c r="AH43" i="26" l="1"/>
  <c r="AH62" i="26" s="1"/>
  <c r="AH95" i="26" s="1"/>
  <c r="AI10" i="26"/>
  <c r="U11" i="28"/>
  <c r="V11" i="27"/>
  <c r="V197" i="27"/>
  <c r="U226" i="27"/>
  <c r="U132" i="27"/>
  <c r="V35" i="27"/>
  <c r="AD43" i="25"/>
  <c r="AD62" i="25" s="1"/>
  <c r="AD95" i="25" s="1"/>
  <c r="AE10" i="25"/>
  <c r="U178" i="27"/>
  <c r="V67" i="27"/>
  <c r="AI43" i="26" l="1"/>
  <c r="AI62" i="26" s="1"/>
  <c r="AI95" i="26" s="1"/>
  <c r="AJ10" i="26"/>
  <c r="V226" i="27"/>
  <c r="W197" i="27"/>
  <c r="W67" i="27"/>
  <c r="V178" i="27"/>
  <c r="AF10" i="25"/>
  <c r="AE43" i="25"/>
  <c r="AE62" i="25" s="1"/>
  <c r="AE95" i="25" s="1"/>
  <c r="V132" i="27"/>
  <c r="W35" i="27"/>
  <c r="V11" i="28"/>
  <c r="W11" i="27"/>
  <c r="AJ43" i="26" l="1"/>
  <c r="AJ62" i="26" s="1"/>
  <c r="AJ95" i="26" s="1"/>
  <c r="AK10" i="26"/>
  <c r="W11" i="28"/>
  <c r="X11" i="27"/>
  <c r="W132" i="27"/>
  <c r="X35" i="27"/>
  <c r="X197" i="27"/>
  <c r="W226" i="27"/>
  <c r="AF43" i="25"/>
  <c r="AF62" i="25" s="1"/>
  <c r="AF95" i="25" s="1"/>
  <c r="AG10" i="25"/>
  <c r="W178" i="27"/>
  <c r="X67" i="27"/>
  <c r="AK43" i="26" l="1"/>
  <c r="AK62" i="26" s="1"/>
  <c r="AK95" i="26" s="1"/>
  <c r="AL10" i="26"/>
  <c r="X226" i="27"/>
  <c r="Y197" i="27"/>
  <c r="Y67" i="27"/>
  <c r="X178" i="27"/>
  <c r="AH10" i="25"/>
  <c r="AG43" i="25"/>
  <c r="AG62" i="25" s="1"/>
  <c r="AG95" i="25" s="1"/>
  <c r="Y35" i="27"/>
  <c r="X132" i="27"/>
  <c r="X11" i="28"/>
  <c r="Y11" i="27"/>
  <c r="F4" i="7"/>
  <c r="AL43" i="26" l="1"/>
  <c r="AL62" i="26" s="1"/>
  <c r="AL95" i="26" s="1"/>
  <c r="AM10" i="26"/>
  <c r="Y11" i="28"/>
  <c r="Z11" i="27"/>
  <c r="Z197" i="27"/>
  <c r="Y226" i="27"/>
  <c r="Y132" i="27"/>
  <c r="Z35" i="27"/>
  <c r="AH43" i="25"/>
  <c r="AH62" i="25" s="1"/>
  <c r="AH95" i="25" s="1"/>
  <c r="AI10" i="25"/>
  <c r="Y178" i="27"/>
  <c r="Z67" i="27"/>
  <c r="F2" i="7"/>
  <c r="F3" i="7"/>
  <c r="F5" i="7"/>
  <c r="F6" i="7"/>
  <c r="F7" i="7"/>
  <c r="AM43" i="26" l="1"/>
  <c r="AM62" i="26" s="1"/>
  <c r="AM95" i="26" s="1"/>
  <c r="AN10" i="26"/>
  <c r="Z226" i="27"/>
  <c r="AA197" i="27"/>
  <c r="AA67" i="27"/>
  <c r="Z178" i="27"/>
  <c r="AJ10" i="25"/>
  <c r="AI43" i="25"/>
  <c r="AI62" i="25" s="1"/>
  <c r="AI95" i="25" s="1"/>
  <c r="Z132" i="27"/>
  <c r="AA35" i="27"/>
  <c r="Z11" i="28"/>
  <c r="AA11" i="27"/>
  <c r="AN43" i="26" l="1"/>
  <c r="AN62" i="26" s="1"/>
  <c r="AN95" i="26" s="1"/>
  <c r="AO10" i="26"/>
  <c r="AA11" i="28"/>
  <c r="AB11" i="27"/>
  <c r="AA132" i="27"/>
  <c r="AB35" i="27"/>
  <c r="AB197" i="27"/>
  <c r="AA226" i="27"/>
  <c r="AJ43" i="25"/>
  <c r="AJ62" i="25" s="1"/>
  <c r="AJ95" i="25" s="1"/>
  <c r="AK10" i="25"/>
  <c r="AA178" i="27"/>
  <c r="AB67" i="27"/>
  <c r="AO43" i="26" l="1"/>
  <c r="AO62" i="26" s="1"/>
  <c r="AO95" i="26" s="1"/>
  <c r="AP10" i="26"/>
  <c r="AB226" i="27"/>
  <c r="AC197" i="27"/>
  <c r="AC67" i="27"/>
  <c r="AB178" i="27"/>
  <c r="AL10" i="25"/>
  <c r="AK43" i="25"/>
  <c r="AK62" i="25" s="1"/>
  <c r="AK95" i="25" s="1"/>
  <c r="AC35" i="27"/>
  <c r="AB132" i="27"/>
  <c r="AB11" i="28"/>
  <c r="AC11" i="27"/>
  <c r="AP43" i="26" l="1"/>
  <c r="AP62" i="26" s="1"/>
  <c r="AP95" i="26" s="1"/>
  <c r="AQ10" i="26"/>
  <c r="AC11" i="28"/>
  <c r="AD11" i="27"/>
  <c r="AD197" i="27"/>
  <c r="AC226" i="27"/>
  <c r="AC132" i="27"/>
  <c r="AD35" i="27"/>
  <c r="AL43" i="25"/>
  <c r="AL62" i="25" s="1"/>
  <c r="AL95" i="25" s="1"/>
  <c r="AM10" i="25"/>
  <c r="AC178" i="27"/>
  <c r="AD67" i="27"/>
  <c r="AQ43" i="26" l="1"/>
  <c r="AQ62" i="26" s="1"/>
  <c r="AQ95" i="26" s="1"/>
  <c r="AR10" i="26"/>
  <c r="AD226" i="27"/>
  <c r="AE197" i="27"/>
  <c r="AE67" i="27"/>
  <c r="AD178" i="27"/>
  <c r="AN10" i="25"/>
  <c r="AM43" i="25"/>
  <c r="AM62" i="25" s="1"/>
  <c r="AM95" i="25" s="1"/>
  <c r="AD132" i="27"/>
  <c r="AE35" i="27"/>
  <c r="AD11" i="28"/>
  <c r="AE11" i="27"/>
  <c r="AR43" i="26" l="1"/>
  <c r="AR62" i="26" s="1"/>
  <c r="AR95" i="26" s="1"/>
  <c r="AS10" i="26"/>
  <c r="AE11" i="28"/>
  <c r="AF11" i="27"/>
  <c r="AE132" i="27"/>
  <c r="AF35" i="27"/>
  <c r="AF197" i="27"/>
  <c r="AE226" i="27"/>
  <c r="AN43" i="25"/>
  <c r="AN62" i="25" s="1"/>
  <c r="AN95" i="25" s="1"/>
  <c r="AO10" i="25"/>
  <c r="AE178" i="27"/>
  <c r="AF67" i="27"/>
  <c r="AS43" i="26" l="1"/>
  <c r="AS62" i="26" s="1"/>
  <c r="AS95" i="26" s="1"/>
  <c r="AT10" i="26"/>
  <c r="AF226" i="27"/>
  <c r="AG197" i="27"/>
  <c r="AG67" i="27"/>
  <c r="AF178" i="27"/>
  <c r="AP10" i="25"/>
  <c r="AO43" i="25"/>
  <c r="AO62" i="25" s="1"/>
  <c r="AO95" i="25" s="1"/>
  <c r="AG35" i="27"/>
  <c r="AF132" i="27"/>
  <c r="AF11" i="28"/>
  <c r="AG11" i="27"/>
  <c r="AT43" i="26" l="1"/>
  <c r="AT62" i="26" s="1"/>
  <c r="AT95" i="26" s="1"/>
  <c r="AU10" i="26"/>
  <c r="AG11" i="28"/>
  <c r="AH11" i="27"/>
  <c r="AH197" i="27"/>
  <c r="AG226" i="27"/>
  <c r="AG132" i="27"/>
  <c r="AH35" i="27"/>
  <c r="AP43" i="25"/>
  <c r="AP62" i="25" s="1"/>
  <c r="AP95" i="25" s="1"/>
  <c r="AQ10" i="25"/>
  <c r="AG178" i="27"/>
  <c r="AH67" i="27"/>
  <c r="AU43" i="26" l="1"/>
  <c r="AU62" i="26" s="1"/>
  <c r="AU95" i="26" s="1"/>
  <c r="AV10" i="26"/>
  <c r="AH226" i="27"/>
  <c r="AI197" i="27"/>
  <c r="AI67" i="27"/>
  <c r="AH178" i="27"/>
  <c r="AR10" i="25"/>
  <c r="AQ43" i="25"/>
  <c r="AQ62" i="25" s="1"/>
  <c r="AQ95" i="25" s="1"/>
  <c r="AH132" i="27"/>
  <c r="AI35" i="27"/>
  <c r="AH11" i="28"/>
  <c r="AI11" i="27"/>
  <c r="AV43" i="26" l="1"/>
  <c r="AV62" i="26" s="1"/>
  <c r="AV95" i="26" s="1"/>
  <c r="AW10" i="26"/>
  <c r="AI11" i="28"/>
  <c r="AJ11" i="27"/>
  <c r="AI132" i="27"/>
  <c r="AJ35" i="27"/>
  <c r="AJ197" i="27"/>
  <c r="AI226" i="27"/>
  <c r="AR43" i="25"/>
  <c r="AR62" i="25" s="1"/>
  <c r="AR95" i="25" s="1"/>
  <c r="AS10" i="25"/>
  <c r="AI178" i="27"/>
  <c r="AJ67" i="27"/>
  <c r="AW43" i="26" l="1"/>
  <c r="AW62" i="26" s="1"/>
  <c r="AW95" i="26" s="1"/>
  <c r="AX10" i="26"/>
  <c r="AJ226" i="27"/>
  <c r="AK197" i="27"/>
  <c r="AK67" i="27"/>
  <c r="AJ178" i="27"/>
  <c r="AT10" i="25"/>
  <c r="AS43" i="25"/>
  <c r="AS62" i="25" s="1"/>
  <c r="AS95" i="25" s="1"/>
  <c r="AK35" i="27"/>
  <c r="AJ132" i="27"/>
  <c r="AJ11" i="28"/>
  <c r="AK11" i="27"/>
  <c r="AX43" i="26" l="1"/>
  <c r="AX62" i="26" s="1"/>
  <c r="AX95" i="26" s="1"/>
  <c r="AY10" i="26"/>
  <c r="AK11" i="28"/>
  <c r="AL11" i="27"/>
  <c r="AL197" i="27"/>
  <c r="AK226" i="27"/>
  <c r="AK132" i="27"/>
  <c r="AL35" i="27"/>
  <c r="AT43" i="25"/>
  <c r="AT62" i="25" s="1"/>
  <c r="AT95" i="25" s="1"/>
  <c r="AU10" i="25"/>
  <c r="AK178" i="27"/>
  <c r="AL67" i="27"/>
  <c r="AY43" i="26" l="1"/>
  <c r="AY62" i="26" s="1"/>
  <c r="AY95" i="26" s="1"/>
  <c r="AZ10" i="26"/>
  <c r="AL226" i="27"/>
  <c r="AM197" i="27"/>
  <c r="AM67" i="27"/>
  <c r="AL178" i="27"/>
  <c r="AV10" i="25"/>
  <c r="AU43" i="25"/>
  <c r="AU62" i="25" s="1"/>
  <c r="AU95" i="25" s="1"/>
  <c r="AL132" i="27"/>
  <c r="AM35" i="27"/>
  <c r="AL11" i="28"/>
  <c r="AM11" i="27"/>
  <c r="AZ43" i="26" l="1"/>
  <c r="AZ62" i="26" s="1"/>
  <c r="AZ95" i="26" s="1"/>
  <c r="BA10" i="26"/>
  <c r="AM11" i="28"/>
  <c r="AN11" i="27"/>
  <c r="AM132" i="27"/>
  <c r="AN35" i="27"/>
  <c r="AN197" i="27"/>
  <c r="AM226" i="27"/>
  <c r="AV43" i="25"/>
  <c r="AV62" i="25" s="1"/>
  <c r="AV95" i="25" s="1"/>
  <c r="AW10" i="25"/>
  <c r="AM178" i="27"/>
  <c r="AN67" i="27"/>
  <c r="BA43" i="26" l="1"/>
  <c r="BA62" i="26" s="1"/>
  <c r="BA95" i="26" s="1"/>
  <c r="BB10" i="26"/>
  <c r="AN226" i="27"/>
  <c r="AO197" i="27"/>
  <c r="AO67" i="27"/>
  <c r="AN178" i="27"/>
  <c r="AX10" i="25"/>
  <c r="AW43" i="25"/>
  <c r="AW62" i="25" s="1"/>
  <c r="AW95" i="25" s="1"/>
  <c r="AO35" i="27"/>
  <c r="AN132" i="27"/>
  <c r="AN11" i="28"/>
  <c r="AO11" i="27"/>
  <c r="BB43" i="26" l="1"/>
  <c r="BB62" i="26" s="1"/>
  <c r="BB95" i="26" s="1"/>
  <c r="BC10" i="26"/>
  <c r="AO11" i="28"/>
  <c r="AP11" i="27"/>
  <c r="AP197" i="27"/>
  <c r="AO226" i="27"/>
  <c r="AO132" i="27"/>
  <c r="AP35" i="27"/>
  <c r="AX43" i="25"/>
  <c r="AX62" i="25" s="1"/>
  <c r="AX95" i="25" s="1"/>
  <c r="AY10" i="25"/>
  <c r="AO178" i="27"/>
  <c r="AP67" i="27"/>
  <c r="BC43" i="26" l="1"/>
  <c r="BC62" i="26" s="1"/>
  <c r="BC95" i="26" s="1"/>
  <c r="BD10" i="26"/>
  <c r="AP226" i="27"/>
  <c r="AQ197" i="27"/>
  <c r="AQ67" i="27"/>
  <c r="AP178" i="27"/>
  <c r="AZ10" i="25"/>
  <c r="AY43" i="25"/>
  <c r="AY62" i="25" s="1"/>
  <c r="AY95" i="25" s="1"/>
  <c r="AP132" i="27"/>
  <c r="AQ35" i="27"/>
  <c r="AP11" i="28"/>
  <c r="AQ11" i="27"/>
  <c r="BD43" i="26" l="1"/>
  <c r="BD62" i="26" s="1"/>
  <c r="BD95" i="26" s="1"/>
  <c r="BE10" i="26"/>
  <c r="AQ11" i="28"/>
  <c r="AR11" i="27"/>
  <c r="AQ132" i="27"/>
  <c r="AR35" i="27"/>
  <c r="AR197" i="27"/>
  <c r="AQ226" i="27"/>
  <c r="AZ43" i="25"/>
  <c r="AZ62" i="25" s="1"/>
  <c r="AZ95" i="25" s="1"/>
  <c r="BA10" i="25"/>
  <c r="AQ178" i="27"/>
  <c r="AR67" i="27"/>
  <c r="BE43" i="26" l="1"/>
  <c r="BE62" i="26" s="1"/>
  <c r="BE95" i="26" s="1"/>
  <c r="BF10" i="26"/>
  <c r="AR226" i="27"/>
  <c r="AS197" i="27"/>
  <c r="AS67" i="27"/>
  <c r="AR178" i="27"/>
  <c r="BB10" i="25"/>
  <c r="BA43" i="25"/>
  <c r="BA62" i="25" s="1"/>
  <c r="BA95" i="25" s="1"/>
  <c r="AS35" i="27"/>
  <c r="AR132" i="27"/>
  <c r="AR11" i="28"/>
  <c r="AS11" i="27"/>
  <c r="BF43" i="26" l="1"/>
  <c r="BF62" i="26" s="1"/>
  <c r="BF95" i="26" s="1"/>
  <c r="BG10" i="26"/>
  <c r="AS11" i="28"/>
  <c r="AT11" i="27"/>
  <c r="AT197" i="27"/>
  <c r="AS226" i="27"/>
  <c r="AS132" i="27"/>
  <c r="AT35" i="27"/>
  <c r="BB43" i="25"/>
  <c r="BB62" i="25" s="1"/>
  <c r="BB95" i="25" s="1"/>
  <c r="BC10" i="25"/>
  <c r="AS178" i="27"/>
  <c r="AT67" i="27"/>
  <c r="BG43" i="26" l="1"/>
  <c r="BG62" i="26" s="1"/>
  <c r="BG95" i="26" s="1"/>
  <c r="BH10" i="26"/>
  <c r="AT226" i="27"/>
  <c r="AU197" i="27"/>
  <c r="AU67" i="27"/>
  <c r="AT178" i="27"/>
  <c r="BD10" i="25"/>
  <c r="BC43" i="25"/>
  <c r="BC62" i="25" s="1"/>
  <c r="BC95" i="25" s="1"/>
  <c r="AT132" i="27"/>
  <c r="AU35" i="27"/>
  <c r="AT11" i="28"/>
  <c r="AU11" i="27"/>
  <c r="BH43" i="26" l="1"/>
  <c r="BH62" i="26" s="1"/>
  <c r="BH95" i="26" s="1"/>
  <c r="BI10" i="26"/>
  <c r="AU11" i="28"/>
  <c r="AV11" i="27"/>
  <c r="AU132" i="27"/>
  <c r="AV35" i="27"/>
  <c r="AV197" i="27"/>
  <c r="AU226" i="27"/>
  <c r="BD43" i="25"/>
  <c r="BD62" i="25" s="1"/>
  <c r="BD95" i="25" s="1"/>
  <c r="BE10" i="25"/>
  <c r="AU178" i="27"/>
  <c r="AV67" i="27"/>
  <c r="BI43" i="26" l="1"/>
  <c r="BI62" i="26" s="1"/>
  <c r="BI95" i="26" s="1"/>
  <c r="BJ10" i="26"/>
  <c r="AV226" i="27"/>
  <c r="AW197" i="27"/>
  <c r="AW67" i="27"/>
  <c r="AV178" i="27"/>
  <c r="BF10" i="25"/>
  <c r="BE43" i="25"/>
  <c r="BE62" i="25" s="1"/>
  <c r="BE95" i="25" s="1"/>
  <c r="AW35" i="27"/>
  <c r="AV132" i="27"/>
  <c r="AV11" i="28"/>
  <c r="AW11" i="27"/>
  <c r="BJ43" i="26" l="1"/>
  <c r="BJ62" i="26" s="1"/>
  <c r="BJ95" i="26" s="1"/>
  <c r="BK10" i="26"/>
  <c r="AW11" i="28"/>
  <c r="AX11" i="27"/>
  <c r="AX197" i="27"/>
  <c r="AW226" i="27"/>
  <c r="AW132" i="27"/>
  <c r="AX35" i="27"/>
  <c r="BF43" i="25"/>
  <c r="BF62" i="25" s="1"/>
  <c r="BF95" i="25" s="1"/>
  <c r="BG10" i="25"/>
  <c r="AW178" i="27"/>
  <c r="AX67" i="27"/>
  <c r="BK43" i="26" l="1"/>
  <c r="BK62" i="26" s="1"/>
  <c r="BK95" i="26" s="1"/>
  <c r="BL10" i="26"/>
  <c r="AX226" i="27"/>
  <c r="AY197" i="27"/>
  <c r="AY67" i="27"/>
  <c r="AX178" i="27"/>
  <c r="BH10" i="25"/>
  <c r="BG43" i="25"/>
  <c r="BG62" i="25" s="1"/>
  <c r="BG95" i="25" s="1"/>
  <c r="AX132" i="27"/>
  <c r="AY35" i="27"/>
  <c r="AX11" i="28"/>
  <c r="AY11" i="27"/>
  <c r="BL43" i="26" l="1"/>
  <c r="BL62" i="26" s="1"/>
  <c r="BL95" i="26" s="1"/>
  <c r="BM10" i="26"/>
  <c r="AY11" i="28"/>
  <c r="AZ11" i="27"/>
  <c r="AY132" i="27"/>
  <c r="AZ35" i="27"/>
  <c r="AZ197" i="27"/>
  <c r="AY226" i="27"/>
  <c r="BH43" i="25"/>
  <c r="BH62" i="25" s="1"/>
  <c r="BH95" i="25" s="1"/>
  <c r="BI10" i="25"/>
  <c r="AY178" i="27"/>
  <c r="AZ67" i="27"/>
  <c r="BM43" i="26" l="1"/>
  <c r="BM62" i="26" s="1"/>
  <c r="BM95" i="26" s="1"/>
  <c r="BN10" i="26"/>
  <c r="AZ226" i="27"/>
  <c r="BA197" i="27"/>
  <c r="BA67" i="27"/>
  <c r="AZ178" i="27"/>
  <c r="BJ10" i="25"/>
  <c r="BI43" i="25"/>
  <c r="BI62" i="25" s="1"/>
  <c r="BI95" i="25" s="1"/>
  <c r="BA35" i="27"/>
  <c r="AZ132" i="27"/>
  <c r="AZ11" i="28"/>
  <c r="BA11" i="27"/>
  <c r="BN43" i="26" l="1"/>
  <c r="BN62" i="26" s="1"/>
  <c r="BN95" i="26" s="1"/>
  <c r="BO10" i="26"/>
  <c r="BA11" i="28"/>
  <c r="BB11" i="27"/>
  <c r="BB197" i="27"/>
  <c r="BA226" i="27"/>
  <c r="BA132" i="27"/>
  <c r="BB35" i="27"/>
  <c r="BJ43" i="25"/>
  <c r="BJ62" i="25" s="1"/>
  <c r="BJ95" i="25" s="1"/>
  <c r="BK10" i="25"/>
  <c r="BA178" i="27"/>
  <c r="BB67" i="27"/>
  <c r="BO43" i="26" l="1"/>
  <c r="BO62" i="26" s="1"/>
  <c r="BO95" i="26" s="1"/>
  <c r="BP10" i="26"/>
  <c r="BB226" i="27"/>
  <c r="BC197" i="27"/>
  <c r="BC67" i="27"/>
  <c r="BB178" i="27"/>
  <c r="BL10" i="25"/>
  <c r="BK43" i="25"/>
  <c r="BK62" i="25" s="1"/>
  <c r="BK95" i="25" s="1"/>
  <c r="BB132" i="27"/>
  <c r="BC35" i="27"/>
  <c r="BB11" i="28"/>
  <c r="BC11" i="27"/>
  <c r="BP43" i="26" l="1"/>
  <c r="BP62" i="26" s="1"/>
  <c r="BP95" i="26" s="1"/>
  <c r="BQ10" i="26"/>
  <c r="BC11" i="28"/>
  <c r="BD11" i="27"/>
  <c r="BC132" i="27"/>
  <c r="BD35" i="27"/>
  <c r="BD197" i="27"/>
  <c r="BC226" i="27"/>
  <c r="BL43" i="25"/>
  <c r="BL62" i="25" s="1"/>
  <c r="BL95" i="25" s="1"/>
  <c r="BM10" i="25"/>
  <c r="BC178" i="27"/>
  <c r="BD67" i="27"/>
  <c r="BQ43" i="26" l="1"/>
  <c r="BQ62" i="26" s="1"/>
  <c r="BQ95" i="26" s="1"/>
  <c r="BR10" i="26"/>
  <c r="BD226" i="27"/>
  <c r="BE197" i="27"/>
  <c r="BE67" i="27"/>
  <c r="BD178" i="27"/>
  <c r="BN10" i="25"/>
  <c r="BM43" i="25"/>
  <c r="BM62" i="25" s="1"/>
  <c r="BM95" i="25" s="1"/>
  <c r="BE35" i="27"/>
  <c r="BD132" i="27"/>
  <c r="BD11" i="28"/>
  <c r="BE11" i="27"/>
  <c r="BR43" i="26" l="1"/>
  <c r="BR62" i="26" s="1"/>
  <c r="BR95" i="26" s="1"/>
  <c r="BS10" i="26"/>
  <c r="BE11" i="28"/>
  <c r="BF11" i="27"/>
  <c r="BF197" i="27"/>
  <c r="BE226" i="27"/>
  <c r="BE132" i="27"/>
  <c r="BF35" i="27"/>
  <c r="BN43" i="25"/>
  <c r="BN62" i="25" s="1"/>
  <c r="BN95" i="25" s="1"/>
  <c r="BO10" i="25"/>
  <c r="BE178" i="27"/>
  <c r="BF67" i="27"/>
  <c r="BS43" i="26" l="1"/>
  <c r="BS62" i="26" s="1"/>
  <c r="BS95" i="26" s="1"/>
  <c r="BT10" i="26"/>
  <c r="BF226" i="27"/>
  <c r="BG197" i="27"/>
  <c r="BG67" i="27"/>
  <c r="BF178" i="27"/>
  <c r="BP10" i="25"/>
  <c r="BO43" i="25"/>
  <c r="BO62" i="25" s="1"/>
  <c r="BO95" i="25" s="1"/>
  <c r="BF132" i="27"/>
  <c r="BG35" i="27"/>
  <c r="BF11" i="28"/>
  <c r="BG11" i="27"/>
  <c r="BT43" i="26" l="1"/>
  <c r="BT62" i="26" s="1"/>
  <c r="BT95" i="26" s="1"/>
  <c r="BU10" i="26"/>
  <c r="BG11" i="28"/>
  <c r="BH11" i="27"/>
  <c r="BG132" i="27"/>
  <c r="BH35" i="27"/>
  <c r="BH197" i="27"/>
  <c r="BG226" i="27"/>
  <c r="BP43" i="25"/>
  <c r="BP62" i="25" s="1"/>
  <c r="BP95" i="25" s="1"/>
  <c r="BQ10" i="25"/>
  <c r="BG178" i="27"/>
  <c r="BH67" i="27"/>
  <c r="BU43" i="26" l="1"/>
  <c r="BU62" i="26" s="1"/>
  <c r="BU95" i="26" s="1"/>
  <c r="BV10" i="26"/>
  <c r="BH226" i="27"/>
  <c r="BI197" i="27"/>
  <c r="BI67" i="27"/>
  <c r="BH178" i="27"/>
  <c r="BR10" i="25"/>
  <c r="BQ43" i="25"/>
  <c r="BQ62" i="25" s="1"/>
  <c r="BQ95" i="25" s="1"/>
  <c r="BI35" i="27"/>
  <c r="BH132" i="27"/>
  <c r="BH11" i="28"/>
  <c r="BI11" i="27"/>
  <c r="BV43" i="26" l="1"/>
  <c r="BV62" i="26" s="1"/>
  <c r="BV95" i="26" s="1"/>
  <c r="BW10" i="26"/>
  <c r="BI11" i="28"/>
  <c r="BJ11" i="27"/>
  <c r="BJ197" i="27"/>
  <c r="BI226" i="27"/>
  <c r="BI132" i="27"/>
  <c r="BJ35" i="27"/>
  <c r="BR43" i="25"/>
  <c r="BR62" i="25" s="1"/>
  <c r="BR95" i="25" s="1"/>
  <c r="BS10" i="25"/>
  <c r="BI178" i="27"/>
  <c r="BJ67" i="27"/>
  <c r="BW43" i="26" l="1"/>
  <c r="BW62" i="26" s="1"/>
  <c r="BW95" i="26" s="1"/>
  <c r="BX10" i="26"/>
  <c r="BJ226" i="27"/>
  <c r="BK197" i="27"/>
  <c r="BK67" i="27"/>
  <c r="BJ178" i="27"/>
  <c r="BT10" i="25"/>
  <c r="BS43" i="25"/>
  <c r="BS62" i="25" s="1"/>
  <c r="BS95" i="25" s="1"/>
  <c r="BJ132" i="27"/>
  <c r="BK35" i="27"/>
  <c r="BJ11" i="28"/>
  <c r="BK11" i="27"/>
  <c r="BX43" i="26" l="1"/>
  <c r="BX62" i="26" s="1"/>
  <c r="BX95" i="26" s="1"/>
  <c r="BY10" i="26"/>
  <c r="BK11" i="28"/>
  <c r="BL11" i="27"/>
  <c r="BK132" i="27"/>
  <c r="BL35" i="27"/>
  <c r="BL197" i="27"/>
  <c r="BK226" i="27"/>
  <c r="BT43" i="25"/>
  <c r="BT62" i="25" s="1"/>
  <c r="BT95" i="25" s="1"/>
  <c r="BU10" i="25"/>
  <c r="BK178" i="27"/>
  <c r="BL67" i="27"/>
  <c r="BY43" i="26" l="1"/>
  <c r="BY62" i="26" s="1"/>
  <c r="BY95" i="26" s="1"/>
  <c r="BZ10" i="26"/>
  <c r="BL226" i="27"/>
  <c r="BM197" i="27"/>
  <c r="BM67" i="27"/>
  <c r="BL178" i="27"/>
  <c r="BV10" i="25"/>
  <c r="BU43" i="25"/>
  <c r="BU62" i="25" s="1"/>
  <c r="BU95" i="25" s="1"/>
  <c r="BM35" i="27"/>
  <c r="BL132" i="27"/>
  <c r="BL11" i="28"/>
  <c r="BM11" i="27"/>
  <c r="BZ43" i="26" l="1"/>
  <c r="BZ62" i="26" s="1"/>
  <c r="BZ95" i="26" s="1"/>
  <c r="CA10" i="26"/>
  <c r="BM11" i="28"/>
  <c r="BN11" i="27"/>
  <c r="BN197" i="27"/>
  <c r="BM226" i="27"/>
  <c r="BM132" i="27"/>
  <c r="BN35" i="27"/>
  <c r="BV43" i="25"/>
  <c r="BV62" i="25" s="1"/>
  <c r="BV95" i="25" s="1"/>
  <c r="BW10" i="25"/>
  <c r="BM178" i="27"/>
  <c r="BN67" i="27"/>
  <c r="CA43" i="26" l="1"/>
  <c r="CA62" i="26" s="1"/>
  <c r="CA95" i="26" s="1"/>
  <c r="CB10" i="26"/>
  <c r="BN226" i="27"/>
  <c r="BO197" i="27"/>
  <c r="BO67" i="27"/>
  <c r="BN178" i="27"/>
  <c r="BX10" i="25"/>
  <c r="BW43" i="25"/>
  <c r="BW62" i="25" s="1"/>
  <c r="BW95" i="25" s="1"/>
  <c r="BN132" i="27"/>
  <c r="BO35" i="27"/>
  <c r="BN11" i="28"/>
  <c r="BO11" i="27"/>
  <c r="CB43" i="26" l="1"/>
  <c r="CB62" i="26" s="1"/>
  <c r="CB95" i="26" s="1"/>
  <c r="CC10" i="26"/>
  <c r="BO11" i="28"/>
  <c r="BP11" i="27"/>
  <c r="BO132" i="27"/>
  <c r="BP35" i="27"/>
  <c r="BP197" i="27"/>
  <c r="BO226" i="27"/>
  <c r="BX43" i="25"/>
  <c r="BX62" i="25" s="1"/>
  <c r="BX95" i="25" s="1"/>
  <c r="BY10" i="25"/>
  <c r="BO178" i="27"/>
  <c r="BP67" i="27"/>
  <c r="CC43" i="26" l="1"/>
  <c r="CC62" i="26" s="1"/>
  <c r="CC95" i="26" s="1"/>
  <c r="CD10" i="26"/>
  <c r="BP226" i="27"/>
  <c r="BQ197" i="27"/>
  <c r="BQ67" i="27"/>
  <c r="BP178" i="27"/>
  <c r="BZ10" i="25"/>
  <c r="BY43" i="25"/>
  <c r="BY62" i="25" s="1"/>
  <c r="BY95" i="25" s="1"/>
  <c r="BQ35" i="27"/>
  <c r="BP132" i="27"/>
  <c r="BP11" i="28"/>
  <c r="BQ11" i="27"/>
  <c r="CD43" i="26" l="1"/>
  <c r="CD62" i="26" s="1"/>
  <c r="CD95" i="26" s="1"/>
  <c r="CE10" i="26"/>
  <c r="BQ11" i="28"/>
  <c r="BR11" i="27"/>
  <c r="BR197" i="27"/>
  <c r="BQ226" i="27"/>
  <c r="BQ132" i="27"/>
  <c r="BR35" i="27"/>
  <c r="BZ43" i="25"/>
  <c r="BZ62" i="25" s="1"/>
  <c r="BZ95" i="25" s="1"/>
  <c r="CA10" i="25"/>
  <c r="BQ178" i="27"/>
  <c r="BR67" i="27"/>
  <c r="CE43" i="26" l="1"/>
  <c r="CE62" i="26" s="1"/>
  <c r="CE95" i="26" s="1"/>
  <c r="CF10" i="26"/>
  <c r="BR226" i="27"/>
  <c r="BS197" i="27"/>
  <c r="BS67" i="27"/>
  <c r="BR178" i="27"/>
  <c r="CB10" i="25"/>
  <c r="CA43" i="25"/>
  <c r="CA62" i="25" s="1"/>
  <c r="CA95" i="25" s="1"/>
  <c r="BR132" i="27"/>
  <c r="BS35" i="27"/>
  <c r="BR11" i="28"/>
  <c r="BS11" i="27"/>
  <c r="CF43" i="26" l="1"/>
  <c r="CF62" i="26" s="1"/>
  <c r="CF95" i="26" s="1"/>
  <c r="CG10" i="26"/>
  <c r="BS11" i="28"/>
  <c r="BT11" i="27"/>
  <c r="BS132" i="27"/>
  <c r="BT35" i="27"/>
  <c r="BT197" i="27"/>
  <c r="BS226" i="27"/>
  <c r="CB43" i="25"/>
  <c r="CB62" i="25" s="1"/>
  <c r="CB95" i="25" s="1"/>
  <c r="CC10" i="25"/>
  <c r="BS178" i="27"/>
  <c r="BT67" i="27"/>
  <c r="CG43" i="26" l="1"/>
  <c r="CG62" i="26" s="1"/>
  <c r="CG95" i="26" s="1"/>
  <c r="CH10" i="26"/>
  <c r="BT226" i="27"/>
  <c r="BU197" i="27"/>
  <c r="BU67" i="27"/>
  <c r="BT178" i="27"/>
  <c r="CD10" i="25"/>
  <c r="CC43" i="25"/>
  <c r="CC62" i="25" s="1"/>
  <c r="CC95" i="25" s="1"/>
  <c r="BU35" i="27"/>
  <c r="BT132" i="27"/>
  <c r="BT11" i="28"/>
  <c r="BU11" i="27"/>
  <c r="CH43" i="26" l="1"/>
  <c r="CH62" i="26" s="1"/>
  <c r="CH95" i="26" s="1"/>
  <c r="CI10" i="26"/>
  <c r="BU11" i="28"/>
  <c r="BV11" i="27"/>
  <c r="BV197" i="27"/>
  <c r="BU226" i="27"/>
  <c r="BU132" i="27"/>
  <c r="BV35" i="27"/>
  <c r="CD43" i="25"/>
  <c r="CD62" i="25" s="1"/>
  <c r="CD95" i="25" s="1"/>
  <c r="CE10" i="25"/>
  <c r="BU178" i="27"/>
  <c r="BV67" i="27"/>
  <c r="CI43" i="26" l="1"/>
  <c r="CI62" i="26" s="1"/>
  <c r="CI95" i="26" s="1"/>
  <c r="CJ10" i="26"/>
  <c r="BV226" i="27"/>
  <c r="BW197" i="27"/>
  <c r="BW67" i="27"/>
  <c r="BV178" i="27"/>
  <c r="CF10" i="25"/>
  <c r="CE43" i="25"/>
  <c r="CE62" i="25" s="1"/>
  <c r="CE95" i="25" s="1"/>
  <c r="BV132" i="27"/>
  <c r="BW35" i="27"/>
  <c r="BV11" i="28"/>
  <c r="BW11" i="27"/>
  <c r="CJ43" i="26" l="1"/>
  <c r="CJ62" i="26" s="1"/>
  <c r="CJ95" i="26" s="1"/>
  <c r="CK10" i="26"/>
  <c r="BW11" i="28"/>
  <c r="BX11" i="27"/>
  <c r="BW132" i="27"/>
  <c r="BX35" i="27"/>
  <c r="BX197" i="27"/>
  <c r="BW226" i="27"/>
  <c r="CF43" i="25"/>
  <c r="CF62" i="25" s="1"/>
  <c r="CF95" i="25" s="1"/>
  <c r="CG10" i="25"/>
  <c r="BW178" i="27"/>
  <c r="BX67" i="27"/>
  <c r="CK43" i="26" l="1"/>
  <c r="CK62" i="26" s="1"/>
  <c r="CK95" i="26" s="1"/>
  <c r="CL10" i="26"/>
  <c r="BX226" i="27"/>
  <c r="BY197" i="27"/>
  <c r="BY67" i="27"/>
  <c r="BX178" i="27"/>
  <c r="CH10" i="25"/>
  <c r="CG43" i="25"/>
  <c r="CG62" i="25" s="1"/>
  <c r="CG95" i="25" s="1"/>
  <c r="BY35" i="27"/>
  <c r="BX132" i="27"/>
  <c r="BX11" i="28"/>
  <c r="BY11" i="27"/>
  <c r="CL43" i="26" l="1"/>
  <c r="CL62" i="26" s="1"/>
  <c r="CL95" i="26" s="1"/>
  <c r="CM10" i="26"/>
  <c r="BY11" i="28"/>
  <c r="BZ11" i="27"/>
  <c r="CA11" i="27" s="1"/>
  <c r="CB11" i="27" s="1"/>
  <c r="BZ197" i="27"/>
  <c r="BY226" i="27"/>
  <c r="BY132" i="27"/>
  <c r="BZ35" i="27"/>
  <c r="CH43" i="25"/>
  <c r="CH62" i="25" s="1"/>
  <c r="CH95" i="25" s="1"/>
  <c r="CI10" i="25"/>
  <c r="BY178" i="27"/>
  <c r="BZ67" i="27"/>
  <c r="CM43" i="26" l="1"/>
  <c r="CM62" i="26" s="1"/>
  <c r="CM95" i="26" s="1"/>
  <c r="CN10" i="26"/>
  <c r="BZ226" i="27"/>
  <c r="CA197" i="27"/>
  <c r="CA67" i="27"/>
  <c r="BZ178" i="27"/>
  <c r="CJ10" i="25"/>
  <c r="CI43" i="25"/>
  <c r="CI62" i="25" s="1"/>
  <c r="CI95" i="25" s="1"/>
  <c r="BZ132" i="27"/>
  <c r="CA35" i="27"/>
  <c r="CN43" i="26" l="1"/>
  <c r="CN62" i="26" s="1"/>
  <c r="CN95" i="26" s="1"/>
  <c r="CO10" i="26"/>
  <c r="CA132" i="27"/>
  <c r="CB35" i="27"/>
  <c r="CB197" i="27"/>
  <c r="CA226" i="27"/>
  <c r="CJ43" i="25"/>
  <c r="CJ62" i="25" s="1"/>
  <c r="CJ95" i="25" s="1"/>
  <c r="CK10" i="25"/>
  <c r="CA178" i="27"/>
  <c r="CB67" i="27"/>
  <c r="CO43" i="26" l="1"/>
  <c r="CO62" i="26" s="1"/>
  <c r="CO95" i="26" s="1"/>
  <c r="CP10" i="26"/>
  <c r="CB226" i="27"/>
  <c r="CC197" i="27"/>
  <c r="CC67" i="27"/>
  <c r="CB178" i="27"/>
  <c r="CL10" i="25"/>
  <c r="CK43" i="25"/>
  <c r="CK62" i="25" s="1"/>
  <c r="CK95" i="25" s="1"/>
  <c r="CC35" i="27"/>
  <c r="CB132" i="27"/>
  <c r="CP43" i="26" l="1"/>
  <c r="CP62" i="26" s="1"/>
  <c r="CP95" i="26" s="1"/>
  <c r="CQ10" i="26"/>
  <c r="CD197" i="27"/>
  <c r="CC226" i="27"/>
  <c r="CC132" i="27"/>
  <c r="CD35" i="27"/>
  <c r="CL43" i="25"/>
  <c r="CL62" i="25" s="1"/>
  <c r="CL95" i="25" s="1"/>
  <c r="CM10" i="25"/>
  <c r="CC178" i="27"/>
  <c r="CD67" i="27"/>
  <c r="CQ43" i="26" l="1"/>
  <c r="CQ62" i="26" s="1"/>
  <c r="CQ95" i="26" s="1"/>
  <c r="CR10" i="26"/>
  <c r="CD226" i="27"/>
  <c r="CE197" i="27"/>
  <c r="CE67" i="27"/>
  <c r="CD178" i="27"/>
  <c r="CN10" i="25"/>
  <c r="CM43" i="25"/>
  <c r="CM62" i="25" s="1"/>
  <c r="CM95" i="25" s="1"/>
  <c r="CD132" i="27"/>
  <c r="CE35" i="27"/>
  <c r="CR43" i="26" l="1"/>
  <c r="CR62" i="26" s="1"/>
  <c r="CR95" i="26" s="1"/>
  <c r="CS10" i="26"/>
  <c r="CE132" i="27"/>
  <c r="CF35" i="27"/>
  <c r="CF197" i="27"/>
  <c r="CE226" i="27"/>
  <c r="CN43" i="25"/>
  <c r="CN62" i="25" s="1"/>
  <c r="CN95" i="25" s="1"/>
  <c r="CO10" i="25"/>
  <c r="CE178" i="27"/>
  <c r="CF67" i="27"/>
  <c r="CS43" i="26" l="1"/>
  <c r="CS62" i="26" s="1"/>
  <c r="CS95" i="26" s="1"/>
  <c r="CT10" i="26"/>
  <c r="CF226" i="27"/>
  <c r="CG197" i="27"/>
  <c r="CG67" i="27"/>
  <c r="CF178" i="27"/>
  <c r="CP10" i="25"/>
  <c r="CO43" i="25"/>
  <c r="CO62" i="25" s="1"/>
  <c r="CO95" i="25" s="1"/>
  <c r="CG35" i="27"/>
  <c r="CF132" i="27"/>
  <c r="CT43" i="26" l="1"/>
  <c r="CT62" i="26" s="1"/>
  <c r="CT95" i="26" s="1"/>
  <c r="CU10" i="26"/>
  <c r="CH197" i="27"/>
  <c r="CG226" i="27"/>
  <c r="CG132" i="27"/>
  <c r="CH35" i="27"/>
  <c r="CP43" i="25"/>
  <c r="CP62" i="25" s="1"/>
  <c r="CP95" i="25" s="1"/>
  <c r="CQ10" i="25"/>
  <c r="CG178" i="27"/>
  <c r="CH67" i="27"/>
  <c r="CU43" i="26" l="1"/>
  <c r="CU62" i="26" s="1"/>
  <c r="CU95" i="26" s="1"/>
  <c r="CV10" i="26"/>
  <c r="CH226" i="27"/>
  <c r="CI197" i="27"/>
  <c r="CI67" i="27"/>
  <c r="CH178" i="27"/>
  <c r="CR10" i="25"/>
  <c r="CQ43" i="25"/>
  <c r="CQ62" i="25" s="1"/>
  <c r="CQ95" i="25" s="1"/>
  <c r="CH132" i="27"/>
  <c r="CI35" i="27"/>
  <c r="CV43" i="26" l="1"/>
  <c r="CV62" i="26" s="1"/>
  <c r="CV95" i="26" s="1"/>
  <c r="CW10" i="26"/>
  <c r="CI132" i="27"/>
  <c r="CJ35" i="27"/>
  <c r="CJ197" i="27"/>
  <c r="CI226" i="27"/>
  <c r="CR43" i="25"/>
  <c r="CR62" i="25" s="1"/>
  <c r="CR95" i="25" s="1"/>
  <c r="CS10" i="25"/>
  <c r="CI178" i="27"/>
  <c r="CJ67" i="27"/>
  <c r="CW43" i="26" l="1"/>
  <c r="CW62" i="26" s="1"/>
  <c r="CW95" i="26" s="1"/>
  <c r="CX10" i="26"/>
  <c r="CJ226" i="27"/>
  <c r="CK197" i="27"/>
  <c r="CK67" i="27"/>
  <c r="CJ178" i="27"/>
  <c r="CT10" i="25"/>
  <c r="CS43" i="25"/>
  <c r="CS62" i="25" s="1"/>
  <c r="CS95" i="25" s="1"/>
  <c r="CK35" i="27"/>
  <c r="CJ132" i="27"/>
  <c r="CX43" i="26" l="1"/>
  <c r="CX62" i="26" s="1"/>
  <c r="CX95" i="26" s="1"/>
  <c r="CY10" i="26"/>
  <c r="CL197" i="27"/>
  <c r="CK226" i="27"/>
  <c r="CK132" i="27"/>
  <c r="CL35" i="27"/>
  <c r="CT43" i="25"/>
  <c r="CT62" i="25" s="1"/>
  <c r="CT95" i="25" s="1"/>
  <c r="CU10" i="25"/>
  <c r="CK178" i="27"/>
  <c r="CL67" i="27"/>
  <c r="CY43" i="26" l="1"/>
  <c r="CY62" i="26" s="1"/>
  <c r="CY95" i="26" s="1"/>
  <c r="D86" i="26"/>
  <c r="D80" i="26"/>
  <c r="D100" i="26"/>
  <c r="D39" i="26"/>
  <c r="D97" i="26"/>
  <c r="D44" i="26"/>
  <c r="D36" i="26"/>
  <c r="D47" i="26"/>
  <c r="D34" i="26"/>
  <c r="D90" i="26"/>
  <c r="D31" i="26"/>
  <c r="D22" i="26"/>
  <c r="D55" i="26"/>
  <c r="D109" i="26"/>
  <c r="D78" i="26"/>
  <c r="D72" i="26"/>
  <c r="D98" i="26"/>
  <c r="D74" i="26"/>
  <c r="D18" i="26"/>
  <c r="D107" i="26"/>
  <c r="D57" i="26"/>
  <c r="D54" i="26"/>
  <c r="D101" i="26"/>
  <c r="D69" i="26"/>
  <c r="D87" i="26"/>
  <c r="D27" i="26"/>
  <c r="D30" i="26"/>
  <c r="D16" i="26"/>
  <c r="D82" i="26"/>
  <c r="D75" i="26"/>
  <c r="D13" i="26"/>
  <c r="D29" i="26"/>
  <c r="D24" i="26"/>
  <c r="D102" i="26"/>
  <c r="D52" i="26"/>
  <c r="D48" i="26"/>
  <c r="D89" i="26"/>
  <c r="D49" i="26"/>
  <c r="D91" i="26"/>
  <c r="D37" i="26"/>
  <c r="D12" i="26"/>
  <c r="D35" i="26"/>
  <c r="D71" i="26"/>
  <c r="D88" i="26"/>
  <c r="D104" i="26"/>
  <c r="D51" i="26"/>
  <c r="D14" i="26"/>
  <c r="D81" i="26"/>
  <c r="D106" i="26"/>
  <c r="D70" i="26"/>
  <c r="D65" i="26"/>
  <c r="D96" i="26"/>
  <c r="D64" i="26"/>
  <c r="D103" i="26"/>
  <c r="D33" i="26"/>
  <c r="D19" i="26"/>
  <c r="D67" i="26"/>
  <c r="D20" i="26"/>
  <c r="D83" i="26"/>
  <c r="D23" i="26"/>
  <c r="D21" i="26"/>
  <c r="D84" i="26"/>
  <c r="D108" i="26"/>
  <c r="D66" i="26"/>
  <c r="D56" i="26"/>
  <c r="D105" i="26"/>
  <c r="D77" i="26"/>
  <c r="D76" i="26"/>
  <c r="D99" i="26"/>
  <c r="D50" i="26"/>
  <c r="D46" i="26"/>
  <c r="D85" i="26"/>
  <c r="D79" i="26"/>
  <c r="D17" i="26"/>
  <c r="D26" i="26"/>
  <c r="D32" i="26"/>
  <c r="D53" i="26"/>
  <c r="D38" i="26"/>
  <c r="D63" i="26"/>
  <c r="D11" i="26"/>
  <c r="D28" i="26"/>
  <c r="D45" i="26"/>
  <c r="D68" i="26"/>
  <c r="D73" i="26"/>
  <c r="D15" i="26"/>
  <c r="D25" i="26"/>
  <c r="E81" i="26"/>
  <c r="E71" i="26"/>
  <c r="E106" i="26"/>
  <c r="E56" i="26"/>
  <c r="E53" i="26"/>
  <c r="F16" i="26"/>
  <c r="F75" i="26"/>
  <c r="F29" i="26"/>
  <c r="F23" i="26"/>
  <c r="F81" i="26"/>
  <c r="E104" i="26"/>
  <c r="E49" i="26"/>
  <c r="E44" i="26"/>
  <c r="E77" i="26"/>
  <c r="E75" i="26"/>
  <c r="F63" i="26"/>
  <c r="F68" i="26"/>
  <c r="F109" i="26"/>
  <c r="F86" i="26"/>
  <c r="F69" i="26"/>
  <c r="E88" i="26"/>
  <c r="E25" i="26"/>
  <c r="E27" i="26"/>
  <c r="E74" i="26"/>
  <c r="E12" i="26"/>
  <c r="E11" i="26"/>
  <c r="F56" i="26"/>
  <c r="F64" i="26"/>
  <c r="F108" i="26"/>
  <c r="F65" i="26"/>
  <c r="F72" i="26"/>
  <c r="F110" i="26"/>
  <c r="E89" i="26"/>
  <c r="E79" i="26"/>
  <c r="E108" i="26"/>
  <c r="E65" i="26"/>
  <c r="E64" i="26"/>
  <c r="F74" i="26"/>
  <c r="F84" i="26"/>
  <c r="F21" i="26"/>
  <c r="F17" i="26"/>
  <c r="F77" i="26"/>
  <c r="E109" i="26"/>
  <c r="E55" i="26"/>
  <c r="E50" i="26"/>
  <c r="E100" i="26"/>
  <c r="E36" i="26"/>
  <c r="E34" i="26"/>
  <c r="F22" i="26"/>
  <c r="F32" i="26"/>
  <c r="F102" i="26"/>
  <c r="F78" i="26"/>
  <c r="F88" i="26"/>
  <c r="E97" i="26"/>
  <c r="E29" i="26"/>
  <c r="E32" i="26"/>
  <c r="E78" i="26"/>
  <c r="E15" i="26"/>
  <c r="E20" i="26"/>
  <c r="F46" i="26"/>
  <c r="F45" i="26"/>
  <c r="F99" i="26"/>
  <c r="F58" i="26"/>
  <c r="C58" i="26" s="1"/>
  <c r="F66" i="26"/>
  <c r="F107" i="26"/>
  <c r="E72" i="26"/>
  <c r="E87" i="26"/>
  <c r="E96" i="26"/>
  <c r="E26" i="26"/>
  <c r="E16" i="26"/>
  <c r="F36" i="26"/>
  <c r="F39" i="26"/>
  <c r="F97" i="26"/>
  <c r="F47" i="26"/>
  <c r="F50" i="26"/>
  <c r="F100" i="26"/>
  <c r="E84" i="26"/>
  <c r="E21" i="26"/>
  <c r="E23" i="26"/>
  <c r="E70" i="26"/>
  <c r="E91" i="26"/>
  <c r="F18" i="26"/>
  <c r="F54" i="26"/>
  <c r="F53" i="26"/>
  <c r="F105" i="26"/>
  <c r="F70" i="26"/>
  <c r="F80" i="26"/>
  <c r="E99" i="26"/>
  <c r="E35" i="26"/>
  <c r="E17" i="26"/>
  <c r="E82" i="26"/>
  <c r="E19" i="26"/>
  <c r="E24" i="26"/>
  <c r="F48" i="26"/>
  <c r="F51" i="26"/>
  <c r="F101" i="26"/>
  <c r="F55" i="26"/>
  <c r="F57" i="26"/>
  <c r="F106" i="26"/>
  <c r="E76" i="26"/>
  <c r="E14" i="26"/>
  <c r="E98" i="26"/>
  <c r="E30" i="26"/>
  <c r="E31" i="26"/>
  <c r="F14" i="26"/>
  <c r="F28" i="26"/>
  <c r="F87" i="26"/>
  <c r="F38" i="26"/>
  <c r="F44" i="26"/>
  <c r="F98" i="26"/>
  <c r="E67" i="26"/>
  <c r="E57" i="26"/>
  <c r="E103" i="26"/>
  <c r="E48" i="26"/>
  <c r="E45" i="26"/>
  <c r="F24" i="26"/>
  <c r="F83" i="26"/>
  <c r="F19" i="26"/>
  <c r="F31" i="26"/>
  <c r="F89" i="26"/>
  <c r="E90" i="26"/>
  <c r="E38" i="26"/>
  <c r="E33" i="26"/>
  <c r="E86" i="26"/>
  <c r="E22" i="26"/>
  <c r="E28" i="26"/>
  <c r="F30" i="26"/>
  <c r="F34" i="26"/>
  <c r="F91" i="26"/>
  <c r="F49" i="26"/>
  <c r="F52" i="26"/>
  <c r="F103" i="26"/>
  <c r="E80" i="26"/>
  <c r="E18" i="26"/>
  <c r="E13" i="26"/>
  <c r="E85" i="26"/>
  <c r="E83" i="26"/>
  <c r="F26" i="26"/>
  <c r="F67" i="26"/>
  <c r="F76" i="26"/>
  <c r="F35" i="26"/>
  <c r="F37" i="26"/>
  <c r="F96" i="26"/>
  <c r="E73" i="26"/>
  <c r="E66" i="26"/>
  <c r="E105" i="26"/>
  <c r="E54" i="26"/>
  <c r="E51" i="26"/>
  <c r="F11" i="26"/>
  <c r="F71" i="26"/>
  <c r="F12" i="26"/>
  <c r="F27" i="26"/>
  <c r="F85" i="26"/>
  <c r="E102" i="26"/>
  <c r="E47" i="26"/>
  <c r="E37" i="26"/>
  <c r="E69" i="26"/>
  <c r="E68" i="26"/>
  <c r="F82" i="26"/>
  <c r="F90" i="26"/>
  <c r="F15" i="26"/>
  <c r="F13" i="26"/>
  <c r="F73" i="26"/>
  <c r="E107" i="26"/>
  <c r="E63" i="26"/>
  <c r="E52" i="26"/>
  <c r="E101" i="26"/>
  <c r="E46" i="26"/>
  <c r="E39" i="26"/>
  <c r="F20" i="26"/>
  <c r="F79" i="26"/>
  <c r="F25" i="26"/>
  <c r="F33" i="26"/>
  <c r="F104" i="26"/>
  <c r="G107" i="26"/>
  <c r="G49" i="26"/>
  <c r="G52" i="26"/>
  <c r="G110" i="26"/>
  <c r="G56" i="26"/>
  <c r="G64" i="26"/>
  <c r="G86" i="26"/>
  <c r="G25" i="26"/>
  <c r="G28" i="26"/>
  <c r="G76" i="26"/>
  <c r="G15" i="26"/>
  <c r="G13" i="26"/>
  <c r="G97" i="26"/>
  <c r="G96" i="26"/>
  <c r="G88" i="26"/>
  <c r="G26" i="26"/>
  <c r="G32" i="26"/>
  <c r="G83" i="26"/>
  <c r="G85" i="26"/>
  <c r="G84" i="26"/>
  <c r="G22" i="26"/>
  <c r="G27" i="26"/>
  <c r="G75" i="26"/>
  <c r="G77" i="26"/>
  <c r="G102" i="26"/>
  <c r="G36" i="26"/>
  <c r="G39" i="26"/>
  <c r="G70" i="26"/>
  <c r="G100" i="26"/>
  <c r="G17" i="26"/>
  <c r="G79" i="26"/>
  <c r="G81" i="26"/>
  <c r="G82" i="26"/>
  <c r="G21" i="26"/>
  <c r="G24" i="26"/>
  <c r="G72" i="26"/>
  <c r="G12" i="26"/>
  <c r="G31" i="26"/>
  <c r="G78" i="26"/>
  <c r="G18" i="26"/>
  <c r="G20" i="26"/>
  <c r="G99" i="26"/>
  <c r="G98" i="26"/>
  <c r="G16" i="26"/>
  <c r="G74" i="26"/>
  <c r="G14" i="26"/>
  <c r="G11" i="26"/>
  <c r="G80" i="26"/>
  <c r="G19" i="26"/>
  <c r="G23" i="26"/>
  <c r="G67" i="26"/>
  <c r="G69" i="26"/>
  <c r="G108" i="26"/>
  <c r="G54" i="26"/>
  <c r="G53" i="26"/>
  <c r="G103" i="26"/>
  <c r="G38" i="26"/>
  <c r="G44" i="26"/>
  <c r="G71" i="26"/>
  <c r="G73" i="26"/>
  <c r="G101" i="26"/>
  <c r="G35" i="26"/>
  <c r="G37" i="26"/>
  <c r="G65" i="26"/>
  <c r="G68" i="26"/>
  <c r="G91" i="26"/>
  <c r="G29" i="26"/>
  <c r="G33" i="26"/>
  <c r="G87" i="26"/>
  <c r="G89" i="26"/>
  <c r="G105" i="26"/>
  <c r="G47" i="26"/>
  <c r="G50" i="26"/>
  <c r="G90" i="26"/>
  <c r="G30" i="26"/>
  <c r="G34" i="26"/>
  <c r="G63" i="26"/>
  <c r="G66" i="26"/>
  <c r="G106" i="26"/>
  <c r="G48" i="26"/>
  <c r="G51" i="26"/>
  <c r="G109" i="26"/>
  <c r="G55" i="26"/>
  <c r="G57" i="26"/>
  <c r="G104" i="26"/>
  <c r="G46" i="26"/>
  <c r="G45" i="26"/>
  <c r="CL226" i="27"/>
  <c r="CM197" i="27"/>
  <c r="CM67" i="27"/>
  <c r="CL178" i="27"/>
  <c r="CV10" i="25"/>
  <c r="CU43" i="25"/>
  <c r="CU62" i="25" s="1"/>
  <c r="CU95" i="25" s="1"/>
  <c r="CL132" i="27"/>
  <c r="CM35" i="27"/>
  <c r="C45" i="26" l="1"/>
  <c r="C50" i="26"/>
  <c r="C88" i="26"/>
  <c r="C75" i="26"/>
  <c r="C22" i="26"/>
  <c r="C110" i="26"/>
  <c r="C25" i="26"/>
  <c r="C73" i="26"/>
  <c r="C11" i="26"/>
  <c r="C38" i="26"/>
  <c r="C32" i="26"/>
  <c r="C17" i="26"/>
  <c r="C85" i="26"/>
  <c r="C76" i="26"/>
  <c r="C105" i="26"/>
  <c r="C66" i="26"/>
  <c r="C84" i="26"/>
  <c r="C23" i="26"/>
  <c r="C20" i="26"/>
  <c r="C19" i="26"/>
  <c r="C103" i="26"/>
  <c r="C96" i="26"/>
  <c r="C70" i="26"/>
  <c r="C81" i="26"/>
  <c r="C51" i="26"/>
  <c r="C35" i="26"/>
  <c r="C37" i="26"/>
  <c r="C49" i="26"/>
  <c r="C48" i="26"/>
  <c r="C102" i="26"/>
  <c r="C29" i="26"/>
  <c r="C16" i="26"/>
  <c r="C27" i="26"/>
  <c r="C69" i="26"/>
  <c r="C54" i="26"/>
  <c r="C107" i="26"/>
  <c r="C74" i="26"/>
  <c r="C72" i="26"/>
  <c r="C109" i="26"/>
  <c r="C90" i="26"/>
  <c r="C47" i="26"/>
  <c r="C44" i="26"/>
  <c r="C39" i="26"/>
  <c r="C80" i="26"/>
  <c r="C15" i="26"/>
  <c r="C68" i="26"/>
  <c r="C28" i="26"/>
  <c r="C63" i="26"/>
  <c r="C53" i="26"/>
  <c r="C26" i="26"/>
  <c r="C79" i="26"/>
  <c r="C46" i="26"/>
  <c r="C99" i="26"/>
  <c r="C77" i="26"/>
  <c r="C56" i="26"/>
  <c r="C108" i="26"/>
  <c r="C21" i="26"/>
  <c r="C83" i="26"/>
  <c r="C67" i="26"/>
  <c r="C33" i="26"/>
  <c r="C64" i="26"/>
  <c r="C65" i="26"/>
  <c r="C106" i="26"/>
  <c r="C14" i="26"/>
  <c r="C104" i="26"/>
  <c r="C71" i="26"/>
  <c r="C12" i="26"/>
  <c r="C91" i="26"/>
  <c r="C89" i="26"/>
  <c r="C52" i="26"/>
  <c r="C24" i="26"/>
  <c r="C13" i="26"/>
  <c r="C82" i="26"/>
  <c r="C30" i="26"/>
  <c r="C87" i="26"/>
  <c r="C101" i="26"/>
  <c r="C57" i="26"/>
  <c r="C18" i="26"/>
  <c r="C98" i="26"/>
  <c r="C78" i="26"/>
  <c r="C55" i="26"/>
  <c r="C31" i="26"/>
  <c r="C34" i="26"/>
  <c r="C36" i="26"/>
  <c r="C97" i="26"/>
  <c r="C100" i="26"/>
  <c r="C86" i="26"/>
  <c r="CM132" i="27"/>
  <c r="CN35" i="27"/>
  <c r="CN197" i="27"/>
  <c r="CM226" i="27"/>
  <c r="CV43" i="25"/>
  <c r="CV62" i="25" s="1"/>
  <c r="CV95" i="25" s="1"/>
  <c r="CW10" i="25"/>
  <c r="CM178" i="27"/>
  <c r="CN67" i="27"/>
  <c r="CN226" i="27" l="1"/>
  <c r="CO197" i="27"/>
  <c r="CO67" i="27"/>
  <c r="CN178" i="27"/>
  <c r="CX10" i="25"/>
  <c r="CW43" i="25"/>
  <c r="CW62" i="25" s="1"/>
  <c r="CW95" i="25" s="1"/>
  <c r="CO35" i="27"/>
  <c r="CN132" i="27"/>
  <c r="CP197" i="27" l="1"/>
  <c r="CO226" i="27"/>
  <c r="CO132" i="27"/>
  <c r="CP35" i="27"/>
  <c r="CX43" i="25"/>
  <c r="CX62" i="25" s="1"/>
  <c r="CX95" i="25" s="1"/>
  <c r="CY10" i="25"/>
  <c r="CO178" i="27"/>
  <c r="CP67" i="27"/>
  <c r="CP226" i="27" l="1"/>
  <c r="CQ197" i="27"/>
  <c r="CQ67" i="27"/>
  <c r="CP178" i="27"/>
  <c r="CZ10" i="25"/>
  <c r="CY43" i="25"/>
  <c r="CY62" i="25" s="1"/>
  <c r="CY95" i="25" s="1"/>
  <c r="CP132" i="27"/>
  <c r="CQ35" i="27"/>
  <c r="CQ132" i="27" l="1"/>
  <c r="CR35" i="27"/>
  <c r="CR197" i="27"/>
  <c r="CQ226" i="27"/>
  <c r="CZ43" i="25"/>
  <c r="CZ62" i="25" s="1"/>
  <c r="CZ95" i="25" s="1"/>
  <c r="DA10" i="25"/>
  <c r="CQ178" i="27"/>
  <c r="CR67" i="27"/>
  <c r="CR226" i="27" l="1"/>
  <c r="CS197" i="27"/>
  <c r="CS67" i="27"/>
  <c r="CR178" i="27"/>
  <c r="DA43" i="25"/>
  <c r="DA62" i="25" s="1"/>
  <c r="DA95" i="25" s="1"/>
  <c r="F15" i="25"/>
  <c r="F90" i="25"/>
  <c r="F53" i="25"/>
  <c r="F103" i="25"/>
  <c r="F51" i="25"/>
  <c r="F57" i="25"/>
  <c r="F18" i="25"/>
  <c r="G25" i="25"/>
  <c r="G15" i="25"/>
  <c r="G81" i="25"/>
  <c r="G36" i="25"/>
  <c r="G75" i="25"/>
  <c r="F63" i="25"/>
  <c r="F104" i="25"/>
  <c r="F55" i="25"/>
  <c r="F79" i="25"/>
  <c r="F22" i="25"/>
  <c r="G19" i="25"/>
  <c r="G11" i="25"/>
  <c r="G77" i="25"/>
  <c r="G12" i="25"/>
  <c r="G63" i="25"/>
  <c r="F77" i="25"/>
  <c r="F34" i="25"/>
  <c r="F23" i="25"/>
  <c r="E23" i="25" s="1"/>
  <c r="B23" i="25" s="1"/>
  <c r="F105" i="25"/>
  <c r="F64" i="25"/>
  <c r="G78" i="25"/>
  <c r="G47" i="25"/>
  <c r="G106" i="25"/>
  <c r="G72" i="25"/>
  <c r="G37" i="25"/>
  <c r="G103" i="25"/>
  <c r="F83" i="25"/>
  <c r="F13" i="25"/>
  <c r="F27" i="25"/>
  <c r="F107" i="25"/>
  <c r="F66" i="25"/>
  <c r="G74" i="25"/>
  <c r="G39" i="25"/>
  <c r="G104" i="25"/>
  <c r="G55" i="25"/>
  <c r="G27" i="25"/>
  <c r="G97" i="25"/>
  <c r="G105" i="25"/>
  <c r="G46" i="25"/>
  <c r="G76" i="25"/>
  <c r="G57" i="25"/>
  <c r="G90" i="25"/>
  <c r="F80" i="25"/>
  <c r="F28" i="25"/>
  <c r="F47" i="25"/>
  <c r="F29" i="25"/>
  <c r="F96" i="25"/>
  <c r="F46" i="25"/>
  <c r="E46" i="25" s="1"/>
  <c r="B46" i="25" s="1"/>
  <c r="G53" i="25"/>
  <c r="G88" i="25"/>
  <c r="G65" i="25"/>
  <c r="G13" i="25"/>
  <c r="F76" i="25"/>
  <c r="F21" i="25"/>
  <c r="E21" i="25" s="1"/>
  <c r="B21" i="25" s="1"/>
  <c r="F39" i="25"/>
  <c r="F26" i="25"/>
  <c r="F91" i="25"/>
  <c r="F20" i="25"/>
  <c r="G79" i="25"/>
  <c r="G14" i="25"/>
  <c r="G22" i="25"/>
  <c r="G96" i="25"/>
  <c r="G24" i="25"/>
  <c r="G54" i="25"/>
  <c r="F45" i="25"/>
  <c r="F99" i="25"/>
  <c r="F82" i="25"/>
  <c r="F16" i="25"/>
  <c r="F71" i="25"/>
  <c r="G91" i="25"/>
  <c r="G23" i="25"/>
  <c r="G51" i="25"/>
  <c r="G98" i="25"/>
  <c r="G28" i="25"/>
  <c r="G56" i="25"/>
  <c r="F38" i="25"/>
  <c r="F97" i="25"/>
  <c r="F78" i="25"/>
  <c r="F11" i="25"/>
  <c r="F69" i="25"/>
  <c r="F87" i="25"/>
  <c r="F19" i="25"/>
  <c r="F32" i="25"/>
  <c r="F109" i="25"/>
  <c r="F68" i="25"/>
  <c r="G86" i="25"/>
  <c r="G52" i="25"/>
  <c r="G80" i="25"/>
  <c r="G48" i="25"/>
  <c r="G107" i="25"/>
  <c r="F89" i="25"/>
  <c r="F25" i="25"/>
  <c r="F37" i="25"/>
  <c r="F14" i="25"/>
  <c r="E14" i="25" s="1"/>
  <c r="B14" i="25" s="1"/>
  <c r="F74" i="25"/>
  <c r="G82" i="25"/>
  <c r="G49" i="25"/>
  <c r="G108" i="25"/>
  <c r="G68" i="25"/>
  <c r="G33" i="25"/>
  <c r="G101" i="25"/>
  <c r="H80" i="25"/>
  <c r="H24" i="25"/>
  <c r="H65" i="25"/>
  <c r="H82" i="25"/>
  <c r="H33" i="25"/>
  <c r="H71" i="25"/>
  <c r="I45" i="25"/>
  <c r="I23" i="25"/>
  <c r="I91" i="25"/>
  <c r="F48" i="25"/>
  <c r="F98" i="25"/>
  <c r="F36" i="25"/>
  <c r="F49" i="25"/>
  <c r="F33" i="25"/>
  <c r="F84" i="25"/>
  <c r="G35" i="25"/>
  <c r="G73" i="25"/>
  <c r="G18" i="25"/>
  <c r="G67" i="25"/>
  <c r="F50" i="25"/>
  <c r="F100" i="25"/>
  <c r="F44" i="25"/>
  <c r="F52" i="25"/>
  <c r="F12" i="25"/>
  <c r="F88" i="25"/>
  <c r="G26" i="25"/>
  <c r="G69" i="25"/>
  <c r="G84" i="25"/>
  <c r="G50" i="25"/>
  <c r="G109" i="25"/>
  <c r="H64" i="25"/>
  <c r="H106" i="25"/>
  <c r="H47" i="25"/>
  <c r="H22" i="25"/>
  <c r="H87" i="25"/>
  <c r="I70" i="25"/>
  <c r="I37" i="25"/>
  <c r="I103" i="25"/>
  <c r="H88" i="25"/>
  <c r="H34" i="25"/>
  <c r="H73" i="25"/>
  <c r="H90" i="25"/>
  <c r="H12" i="25"/>
  <c r="H79" i="25"/>
  <c r="I56" i="25"/>
  <c r="I31" i="25"/>
  <c r="I99" i="25"/>
  <c r="F65" i="25"/>
  <c r="F106" i="25"/>
  <c r="F70" i="25"/>
  <c r="F81" i="25"/>
  <c r="F30" i="25"/>
  <c r="G45" i="25"/>
  <c r="G21" i="25"/>
  <c r="G89" i="25"/>
  <c r="G30" i="25"/>
  <c r="G16" i="25"/>
  <c r="G83" i="25"/>
  <c r="F67" i="25"/>
  <c r="F108" i="25"/>
  <c r="F72" i="25"/>
  <c r="F85" i="25"/>
  <c r="F35" i="25"/>
  <c r="G38" i="25"/>
  <c r="G17" i="25"/>
  <c r="G85" i="25"/>
  <c r="G29" i="25"/>
  <c r="G71" i="25"/>
  <c r="H38" i="25"/>
  <c r="H98" i="25"/>
  <c r="H15" i="25"/>
  <c r="H44" i="25"/>
  <c r="H101" i="25"/>
  <c r="H23" i="25"/>
  <c r="I86" i="25"/>
  <c r="I53" i="25"/>
  <c r="F73" i="25"/>
  <c r="F24" i="25"/>
  <c r="F86" i="25"/>
  <c r="F101" i="25"/>
  <c r="F54" i="25"/>
  <c r="G70" i="25"/>
  <c r="G34" i="25"/>
  <c r="G102" i="25"/>
  <c r="G64" i="25"/>
  <c r="G31" i="25"/>
  <c r="G99" i="25"/>
  <c r="F75" i="25"/>
  <c r="F31" i="25"/>
  <c r="F17" i="25"/>
  <c r="F102" i="25"/>
  <c r="F56" i="25"/>
  <c r="G66" i="25"/>
  <c r="G32" i="25"/>
  <c r="G100" i="25"/>
  <c r="G44" i="25"/>
  <c r="G20" i="25"/>
  <c r="G87" i="25"/>
  <c r="H19" i="25"/>
  <c r="H81" i="25"/>
  <c r="H66" i="25"/>
  <c r="H109" i="25"/>
  <c r="H50" i="25"/>
  <c r="I30" i="25"/>
  <c r="I75" i="25"/>
  <c r="H54" i="25"/>
  <c r="H102" i="25"/>
  <c r="H27" i="25"/>
  <c r="H55" i="25"/>
  <c r="H105" i="25"/>
  <c r="H39" i="25"/>
  <c r="I12" i="25"/>
  <c r="I67" i="25"/>
  <c r="I107" i="25"/>
  <c r="I48" i="25"/>
  <c r="I78" i="25"/>
  <c r="H63" i="25"/>
  <c r="H21" i="25"/>
  <c r="H74" i="25"/>
  <c r="H89" i="25"/>
  <c r="H29" i="25"/>
  <c r="I83" i="25"/>
  <c r="I16" i="25"/>
  <c r="I25" i="25"/>
  <c r="H97" i="25"/>
  <c r="H30" i="25"/>
  <c r="H52" i="25"/>
  <c r="H11" i="25"/>
  <c r="H72" i="25"/>
  <c r="H56" i="25"/>
  <c r="H104" i="25"/>
  <c r="H37" i="25"/>
  <c r="H18" i="25"/>
  <c r="H83" i="25"/>
  <c r="I54" i="25"/>
  <c r="I27" i="25"/>
  <c r="I97" i="25"/>
  <c r="I29" i="25"/>
  <c r="I69" i="25"/>
  <c r="H84" i="25"/>
  <c r="H31" i="25"/>
  <c r="H69" i="25"/>
  <c r="H86" i="25"/>
  <c r="H46" i="25"/>
  <c r="H75" i="25"/>
  <c r="I66" i="25"/>
  <c r="I33" i="25"/>
  <c r="I101" i="25"/>
  <c r="I110" i="25"/>
  <c r="I57" i="25"/>
  <c r="I51" i="25"/>
  <c r="I21" i="25"/>
  <c r="I89" i="25"/>
  <c r="H35" i="25"/>
  <c r="H96" i="25"/>
  <c r="H78" i="25"/>
  <c r="H28" i="25"/>
  <c r="H67" i="25"/>
  <c r="I19" i="25"/>
  <c r="I14" i="25"/>
  <c r="I79" i="25"/>
  <c r="I44" i="25"/>
  <c r="I17" i="25"/>
  <c r="I85" i="25"/>
  <c r="H68" i="25"/>
  <c r="H108" i="25"/>
  <c r="H49" i="25"/>
  <c r="H26" i="25"/>
  <c r="H91" i="25"/>
  <c r="I36" i="25"/>
  <c r="I20" i="25"/>
  <c r="I87" i="25"/>
  <c r="I22" i="25"/>
  <c r="I11" i="25"/>
  <c r="I77" i="25"/>
  <c r="I18" i="25"/>
  <c r="I38" i="25"/>
  <c r="I73" i="25"/>
  <c r="I13" i="25"/>
  <c r="I65" i="25"/>
  <c r="H110" i="25"/>
  <c r="E110" i="25" s="1"/>
  <c r="H13" i="25"/>
  <c r="H77" i="25"/>
  <c r="H58" i="25"/>
  <c r="E58" i="25" s="1"/>
  <c r="B58" i="25" s="1"/>
  <c r="H107" i="25"/>
  <c r="H48" i="25"/>
  <c r="I90" i="25"/>
  <c r="I63" i="25"/>
  <c r="I68" i="25"/>
  <c r="I32" i="25"/>
  <c r="I100" i="25"/>
  <c r="H45" i="25"/>
  <c r="H100" i="25"/>
  <c r="H20" i="25"/>
  <c r="H51" i="25"/>
  <c r="H103" i="25"/>
  <c r="H32" i="25"/>
  <c r="I26" i="25"/>
  <c r="I71" i="25"/>
  <c r="I55" i="25"/>
  <c r="I24" i="25"/>
  <c r="I96" i="25"/>
  <c r="I88" i="25"/>
  <c r="I52" i="25"/>
  <c r="H76" i="25"/>
  <c r="H16" i="25"/>
  <c r="H57" i="25"/>
  <c r="H36" i="25"/>
  <c r="H99" i="25"/>
  <c r="H17" i="25"/>
  <c r="I74" i="25"/>
  <c r="I46" i="25"/>
  <c r="I105" i="25"/>
  <c r="I84" i="25"/>
  <c r="I49" i="25"/>
  <c r="I108" i="25"/>
  <c r="H25" i="25"/>
  <c r="H85" i="25"/>
  <c r="H70" i="25"/>
  <c r="H14" i="25"/>
  <c r="H53" i="25"/>
  <c r="I82" i="25"/>
  <c r="I50" i="25"/>
  <c r="I109" i="25"/>
  <c r="I76" i="25"/>
  <c r="I39" i="25"/>
  <c r="I104" i="25"/>
  <c r="I72" i="25"/>
  <c r="I34" i="25"/>
  <c r="I102" i="25"/>
  <c r="I64" i="25"/>
  <c r="I28" i="25"/>
  <c r="I98" i="25"/>
  <c r="I106" i="25"/>
  <c r="I47" i="25"/>
  <c r="I80" i="25"/>
  <c r="I81" i="25"/>
  <c r="I15" i="25"/>
  <c r="I35" i="25"/>
  <c r="CS35" i="27"/>
  <c r="CR132" i="27"/>
  <c r="E109" i="25" l="1"/>
  <c r="E73" i="25"/>
  <c r="E106" i="25"/>
  <c r="E84" i="25"/>
  <c r="E78" i="25"/>
  <c r="E26" i="25"/>
  <c r="E102" i="25"/>
  <c r="E31" i="25"/>
  <c r="E54" i="25"/>
  <c r="B54" i="25" s="1"/>
  <c r="E86" i="25"/>
  <c r="E35" i="25"/>
  <c r="E72" i="25"/>
  <c r="E67" i="25"/>
  <c r="E81" i="25"/>
  <c r="E88" i="25"/>
  <c r="E52" i="25"/>
  <c r="B52" i="25" s="1"/>
  <c r="E100" i="25"/>
  <c r="E49" i="25"/>
  <c r="B49" i="25" s="1"/>
  <c r="E98" i="25"/>
  <c r="E25" i="25"/>
  <c r="B25" i="25" s="1"/>
  <c r="E19" i="25"/>
  <c r="B19" i="25" s="1"/>
  <c r="E69" i="25"/>
  <c r="E38" i="25"/>
  <c r="E16" i="25"/>
  <c r="B16" i="25" s="1"/>
  <c r="E99" i="25"/>
  <c r="E20" i="25"/>
  <c r="B20" i="25" s="1"/>
  <c r="E29" i="25"/>
  <c r="E28" i="25"/>
  <c r="E107" i="25"/>
  <c r="E13" i="25"/>
  <c r="B13" i="25" s="1"/>
  <c r="E64" i="25"/>
  <c r="E77" i="25"/>
  <c r="E22" i="25"/>
  <c r="B22" i="25" s="1"/>
  <c r="E55" i="25"/>
  <c r="B55" i="25" s="1"/>
  <c r="E63" i="25"/>
  <c r="E18" i="25"/>
  <c r="B18" i="25" s="1"/>
  <c r="E51" i="25"/>
  <c r="B51" i="25" s="1"/>
  <c r="E53" i="25"/>
  <c r="B53" i="25" s="1"/>
  <c r="E15" i="25"/>
  <c r="B15" i="25" s="1"/>
  <c r="CT197" i="27"/>
  <c r="CS226" i="27"/>
  <c r="CS132" i="27"/>
  <c r="CT35" i="27"/>
  <c r="E56" i="25"/>
  <c r="B56" i="25" s="1"/>
  <c r="E17" i="25"/>
  <c r="B17" i="25" s="1"/>
  <c r="E75" i="25"/>
  <c r="E101" i="25"/>
  <c r="E24" i="25"/>
  <c r="B24" i="25" s="1"/>
  <c r="E85" i="25"/>
  <c r="E108" i="25"/>
  <c r="E30" i="25"/>
  <c r="E70" i="25"/>
  <c r="E65" i="25"/>
  <c r="E12" i="25"/>
  <c r="B12" i="25" s="1"/>
  <c r="E44" i="25"/>
  <c r="E50" i="25"/>
  <c r="B50" i="25" s="1"/>
  <c r="E33" i="25"/>
  <c r="E36" i="25"/>
  <c r="E48" i="25"/>
  <c r="B48" i="25" s="1"/>
  <c r="E74" i="25"/>
  <c r="E37" i="25"/>
  <c r="E89" i="25"/>
  <c r="E68" i="25"/>
  <c r="E32" i="25"/>
  <c r="E87" i="25"/>
  <c r="E11" i="25"/>
  <c r="E97" i="25"/>
  <c r="E71" i="25"/>
  <c r="E82" i="25"/>
  <c r="E45" i="25"/>
  <c r="B45" i="25" s="1"/>
  <c r="E91" i="25"/>
  <c r="E39" i="25"/>
  <c r="E76" i="25"/>
  <c r="E96" i="25"/>
  <c r="E47" i="25"/>
  <c r="B47" i="25" s="1"/>
  <c r="E80" i="25"/>
  <c r="E66" i="25"/>
  <c r="E27" i="25"/>
  <c r="E83" i="25"/>
  <c r="E105" i="25"/>
  <c r="E34" i="25"/>
  <c r="E79" i="25"/>
  <c r="E104" i="25"/>
  <c r="E57" i="25"/>
  <c r="B57" i="25" s="1"/>
  <c r="E103" i="25"/>
  <c r="E90" i="25"/>
  <c r="CS178" i="27"/>
  <c r="CT67" i="27"/>
  <c r="CU67" i="27" l="1"/>
  <c r="CT178" i="27"/>
  <c r="CT226" i="27"/>
  <c r="CU197" i="27"/>
  <c r="CT132" i="27"/>
  <c r="CU35" i="27"/>
  <c r="CU132" i="27" l="1"/>
  <c r="CV35" i="27"/>
  <c r="CV197" i="27"/>
  <c r="CU226" i="27"/>
  <c r="CU178" i="27"/>
  <c r="CV67" i="27"/>
  <c r="CV226" i="27" l="1"/>
  <c r="CW197" i="27"/>
  <c r="CW67" i="27"/>
  <c r="CV178" i="27"/>
  <c r="CW35" i="27"/>
  <c r="CV132" i="27"/>
  <c r="CX197" i="27" l="1"/>
  <c r="CW226" i="27"/>
  <c r="CW132" i="27"/>
  <c r="CX35" i="27"/>
  <c r="CW178" i="27"/>
  <c r="CX67" i="27"/>
  <c r="CX226" i="27" l="1"/>
  <c r="CY197" i="27"/>
  <c r="CY67" i="27"/>
  <c r="CX178" i="27"/>
  <c r="CX132" i="27"/>
  <c r="CY35" i="27"/>
  <c r="CY132" i="27" l="1"/>
  <c r="CZ35" i="27"/>
  <c r="CZ197" i="27"/>
  <c r="CY226" i="27"/>
  <c r="CY178" i="27"/>
  <c r="CZ67" i="27"/>
  <c r="CZ226" i="27" l="1"/>
  <c r="DA197" i="27"/>
  <c r="DA67" i="27"/>
  <c r="CZ178" i="27"/>
  <c r="DA35" i="27"/>
  <c r="CZ132" i="27"/>
  <c r="DB197" i="27" l="1"/>
  <c r="DA226" i="27"/>
  <c r="DA132" i="27"/>
  <c r="DB35" i="27"/>
  <c r="DA178" i="27"/>
  <c r="DB67" i="27"/>
  <c r="DB226" i="27" l="1"/>
  <c r="DC197" i="27"/>
  <c r="DC67" i="27"/>
  <c r="DB178" i="27"/>
  <c r="DB132" i="27"/>
  <c r="DC35" i="27"/>
  <c r="DC132" i="27" l="1"/>
  <c r="DD35" i="27"/>
  <c r="DD197" i="27"/>
  <c r="DC226" i="27"/>
  <c r="DC178" i="27"/>
  <c r="DD67" i="27"/>
  <c r="DD226" i="27" l="1"/>
  <c r="DE197" i="27"/>
  <c r="DE67" i="27"/>
  <c r="DD178" i="27"/>
  <c r="DE35" i="27"/>
  <c r="DD132" i="27"/>
  <c r="DF197" i="27" l="1"/>
  <c r="DE226" i="27"/>
  <c r="DE132" i="27"/>
  <c r="DF35" i="27"/>
  <c r="DE178" i="27"/>
  <c r="DF67" i="27"/>
  <c r="DF226" i="27" l="1"/>
  <c r="DG197" i="27"/>
  <c r="DG67" i="27"/>
  <c r="DF178" i="27"/>
  <c r="DF132" i="27"/>
  <c r="DG35" i="27"/>
  <c r="DG132" i="27" l="1"/>
  <c r="DH35" i="27"/>
  <c r="DH197" i="27"/>
  <c r="DG226" i="27"/>
  <c r="DG178" i="27"/>
  <c r="DH67" i="27"/>
  <c r="DH226" i="27" l="1"/>
  <c r="DI197" i="27"/>
  <c r="DI67" i="27"/>
  <c r="DH178" i="27"/>
  <c r="DI35" i="27"/>
  <c r="DH132" i="27"/>
  <c r="DJ197" i="27" l="1"/>
  <c r="DI226" i="27"/>
  <c r="DI132" i="27"/>
  <c r="DJ35" i="27"/>
  <c r="DI178" i="27"/>
  <c r="DJ67" i="27"/>
  <c r="DJ226" i="27" l="1"/>
  <c r="DK197" i="27"/>
  <c r="DK67" i="27"/>
  <c r="DJ178" i="27"/>
  <c r="DJ132" i="27"/>
  <c r="DK35" i="27"/>
  <c r="DK132" i="27" l="1"/>
  <c r="DL35" i="27"/>
  <c r="DL197" i="27"/>
  <c r="DK226" i="27"/>
  <c r="DK178" i="27"/>
  <c r="DL67" i="27"/>
  <c r="DL226" i="27" l="1"/>
  <c r="DM197" i="27"/>
  <c r="DM67" i="27"/>
  <c r="DL178" i="27"/>
  <c r="DM35" i="27"/>
  <c r="DL132" i="27"/>
  <c r="DN197" i="27" l="1"/>
  <c r="DM226" i="27"/>
  <c r="DM132" i="27"/>
  <c r="DN35" i="27"/>
  <c r="DM178" i="27"/>
  <c r="DN67" i="27"/>
  <c r="DN226" i="27" l="1"/>
  <c r="DO197" i="27"/>
  <c r="DO67" i="27"/>
  <c r="DN178" i="27"/>
  <c r="DN132" i="27"/>
  <c r="DO35" i="27"/>
  <c r="DO132" i="27" l="1"/>
  <c r="DP35" i="27"/>
  <c r="DP197" i="27"/>
  <c r="DO226" i="27"/>
  <c r="DO178" i="27"/>
  <c r="DP67" i="27"/>
  <c r="DP226" i="27" l="1"/>
  <c r="DQ197" i="27"/>
  <c r="DQ67" i="27"/>
  <c r="DP178" i="27"/>
  <c r="DQ35" i="27"/>
  <c r="DP132" i="27"/>
  <c r="DR197" i="27" l="1"/>
  <c r="DQ226" i="27"/>
  <c r="DQ132" i="27"/>
  <c r="DR35" i="27"/>
  <c r="DQ178" i="27"/>
  <c r="DR67" i="27"/>
  <c r="DR226" i="27" l="1"/>
  <c r="DS197" i="27"/>
  <c r="DS67" i="27"/>
  <c r="DR178" i="27"/>
  <c r="DR132" i="27"/>
  <c r="DS35" i="27"/>
  <c r="DS132" i="27" l="1"/>
  <c r="DT35" i="27"/>
  <c r="DT197" i="27"/>
  <c r="DS226" i="27"/>
  <c r="DS178" i="27"/>
  <c r="DT67" i="27"/>
  <c r="DT226" i="27" l="1"/>
  <c r="DU197" i="27"/>
  <c r="DU67" i="27"/>
  <c r="DT178" i="27"/>
  <c r="DU35" i="27"/>
  <c r="DT132" i="27"/>
  <c r="DV197" i="27" l="1"/>
  <c r="DU226" i="27"/>
  <c r="DU132" i="27"/>
  <c r="DV35" i="27"/>
  <c r="DU178" i="27"/>
  <c r="DV67" i="27"/>
  <c r="DV226" i="27" l="1"/>
  <c r="DW197" i="27"/>
  <c r="DW67" i="27"/>
  <c r="DV178" i="27"/>
  <c r="DV132" i="27"/>
  <c r="DW35" i="27"/>
  <c r="DW132" i="27" l="1"/>
  <c r="DX35" i="27"/>
  <c r="DX197" i="27"/>
  <c r="DW226" i="27"/>
  <c r="DW178" i="27"/>
  <c r="DX67" i="27"/>
  <c r="DX226" i="27" l="1"/>
  <c r="DY197" i="27"/>
  <c r="DY67" i="27"/>
  <c r="DX178" i="27"/>
  <c r="DY35" i="27"/>
  <c r="DX132" i="27"/>
  <c r="DZ197" i="27" l="1"/>
  <c r="DY226" i="27"/>
  <c r="DY132" i="27"/>
  <c r="DZ35" i="27"/>
  <c r="DY178" i="27"/>
  <c r="DZ67" i="27"/>
  <c r="DZ226" i="27" l="1"/>
  <c r="EA197" i="27"/>
  <c r="EA67" i="27"/>
  <c r="DZ178" i="27"/>
  <c r="DZ132" i="27"/>
  <c r="EA35" i="27"/>
  <c r="EA132" i="27" l="1"/>
  <c r="EB35" i="27"/>
  <c r="EB197" i="27"/>
  <c r="EA226" i="27"/>
  <c r="EA178" i="27"/>
  <c r="EB67" i="27"/>
  <c r="EB226" i="27" l="1"/>
  <c r="EC197" i="27"/>
  <c r="EC67" i="27"/>
  <c r="EB178" i="27"/>
  <c r="EC35" i="27"/>
  <c r="EB132" i="27"/>
  <c r="ED197" i="27" l="1"/>
  <c r="EC226" i="27"/>
  <c r="EC132" i="27"/>
  <c r="ED35" i="27"/>
  <c r="EC178" i="27"/>
  <c r="ED67" i="27"/>
  <c r="ED226" i="27" l="1"/>
  <c r="EE197" i="27"/>
  <c r="EE226" i="27" s="1"/>
  <c r="EE67" i="27"/>
  <c r="EE178" i="27" s="1"/>
  <c r="ED178" i="27"/>
  <c r="ED132" i="27"/>
  <c r="EE35" i="27"/>
  <c r="EE132" i="27" s="1"/>
</calcChain>
</file>

<file path=xl/comments1.xml><?xml version="1.0" encoding="utf-8"?>
<comments xmlns="http://schemas.openxmlformats.org/spreadsheetml/2006/main">
  <authors>
    <author>Автор</author>
  </authors>
  <commentList>
    <comment ref="N200" authorId="0" shapeId="0">
      <text>
        <r>
          <rPr>
            <b/>
            <sz val="9"/>
            <color indexed="81"/>
            <rFont val="Tahoma"/>
            <family val="2"/>
            <charset val="204"/>
          </rPr>
          <t>Автор:</t>
        </r>
        <r>
          <rPr>
            <sz val="9"/>
            <color indexed="81"/>
            <rFont val="Tahoma"/>
            <family val="2"/>
            <charset val="204"/>
          </rPr>
          <t xml:space="preserve">
аванс на ТМЦ</t>
        </r>
      </text>
    </comment>
  </commentList>
</comments>
</file>

<file path=xl/comments2.xml><?xml version="1.0" encoding="utf-8"?>
<comments xmlns="http://schemas.openxmlformats.org/spreadsheetml/2006/main">
  <authors>
    <author>Автор</author>
  </authors>
  <commentList>
    <comment ref="N72" authorId="0" shapeId="0">
      <text>
        <r>
          <rPr>
            <b/>
            <sz val="9"/>
            <color indexed="81"/>
            <rFont val="Tahoma"/>
            <family val="2"/>
            <charset val="204"/>
          </rPr>
          <t>Автор:</t>
        </r>
        <r>
          <rPr>
            <sz val="9"/>
            <color indexed="81"/>
            <rFont val="Tahoma"/>
            <family val="2"/>
            <charset val="204"/>
          </rPr>
          <t xml:space="preserve">
аванс на ТМЦ</t>
        </r>
      </text>
    </comment>
    <comment ref="N80" authorId="0" shapeId="0">
      <text>
        <r>
          <rPr>
            <b/>
            <sz val="9"/>
            <color indexed="81"/>
            <rFont val="Tahoma"/>
            <family val="2"/>
            <charset val="204"/>
          </rPr>
          <t>Автор:</t>
        </r>
        <r>
          <rPr>
            <sz val="9"/>
            <color indexed="81"/>
            <rFont val="Tahoma"/>
            <family val="2"/>
            <charset val="204"/>
          </rPr>
          <t xml:space="preserve">
оплата по факту поставки</t>
        </r>
      </text>
    </comment>
    <comment ref="N90" authorId="0" shapeId="0">
      <text>
        <r>
          <rPr>
            <b/>
            <sz val="9"/>
            <color indexed="81"/>
            <rFont val="Tahoma"/>
            <family val="2"/>
            <charset val="204"/>
          </rPr>
          <t>Автор:</t>
        </r>
        <r>
          <rPr>
            <sz val="9"/>
            <color indexed="81"/>
            <rFont val="Tahoma"/>
            <family val="2"/>
            <charset val="204"/>
          </rPr>
          <t xml:space="preserve">
аванс на ТМЦ</t>
        </r>
      </text>
    </comment>
    <comment ref="N98" authorId="0" shapeId="0">
      <text>
        <r>
          <rPr>
            <b/>
            <sz val="9"/>
            <color indexed="81"/>
            <rFont val="Tahoma"/>
            <family val="2"/>
            <charset val="204"/>
          </rPr>
          <t>Автор:</t>
        </r>
        <r>
          <rPr>
            <sz val="9"/>
            <color indexed="81"/>
            <rFont val="Tahoma"/>
            <family val="2"/>
            <charset val="204"/>
          </rPr>
          <t xml:space="preserve">
оплата по факту поставки</t>
        </r>
      </text>
    </comment>
  </commentList>
</comments>
</file>

<file path=xl/connections.xml><?xml version="1.0" encoding="utf-8"?>
<connections xmlns="http://schemas.openxmlformats.org/spreadsheetml/2006/main">
  <connection id="1" keepAlive="1" interval="60" name="sib-sql-002.sib.evraz.com PMDB ProjectRegistry" type="5" refreshedVersion="6" savePassword="1" background="1" refreshOnLoad="1" saveData="1">
    <dbPr connection="Provider=SQLOLEDB.1;Password=GoNdXkYmT4;Persist Security Info=True;User ID=privuser;Initial Catalog=PMDB;Data Source=sib-sql-002.sib.evraz.com;Use Procedure for Prepare=1;Auto Translate=True;Packet Size=4096;Workstation ID=SIB-APP-008;Use Encryption for Data=False;Tag with column collation when possible=False" command="SELECT_x000d__x000a_p.proj_id 'УИН Проекта'_x000d__x000a_,p.proj_short_name 'Идентификатор проекта'_x000d__x000a_,pwbs.wbs_name 'Название проекта'_x000d__x000a_,pwbsp.wbs_name_x000d__x000a_,ISNULL(pcode1.proj_catg_name,'-') 'ТОП'_x000d__x000a_,ISNULL(pcode2.proj_catg_name,'-') 'Площадка'_x000d__x000a_,ISNULL(pcode3.proj_catg_name,'-') 'Класс Бюджета'_x000d__x000a_,ISNULL(pcode4.proj_catg_name,'-') 'Менеджер проекта'_x000d__x000a_,ISNULL(pcode5.proj_catg_name,'-') 'Специалист по планированию' _x000d__x000a_,ISNULL(pcode6.proj_catg_name,'-') 'Специалист по бюджету(аналитик)'_x000d__x000a_,ISNULL(pcode7.proj_catg_name,'-') 'Capex'_x000d__x000a_,ISNULL(pcode8.proj_catg_name,'-') 'Дирекция'_x000d__x000a_,ISNULL(pcode9.proj_catg_name,'-') 'Дивизион'_x000d__x000a_,ISNULL(pcode9.proj_catg_short_name,'-') 'Порядковый номер Дивизиона'_x000d__x000a_,ISNULL(pcode10.proj_catg_name,'-') 'Импорт в отчёт'_x000d__x000a_,ISNULL(pwbs.wbs_id,'-') 'УИН ИСР'_x000d__x000a_FROM_x000d__x000a_[PMDB].[dbo].[PROJECT] AS p LEFT JOIN_x000d__x000a_[PMDB].[dbo].[PROJWBS] AS pwbs ON p.proj_id = pwbs.proj_id LEFT JOIN_x000d__x000a_[PMDB].[dbo].[PROJWBS] AS pwbsp ON pwbs.parent_wbs_id = pwbsp.wbs_id LEFT JOIN_x000d__x000a__x000d__x000a_(SELECT_x000d__x000a_pcat.proj_id_x000d__x000a_,pcav.proj_catg_name --ТОП_x000d__x000a_FROM_x000d__x000a_[PMDB].[dbo].[PROJPCAT] AS pcat LEFT JOIN_x000d__x000a_[PMDB].[dbo].[PCATVAL] AS pcav ON pcat.proj_catg_id = pcav.proj_catg_id_x000d__x000a_WHERE_x000d__x000a_pcav.proj_catg_type_id = N'67'_x000d__x000a_AND pcat.delete_date IS NULL_x000d__x000a_AND pcav.delete_date IS NULL) AS pcode1 ON p.proj_id = pcode1.proj_id LEFT JOIN_x000d__x000a__x000d__x000a_(SELECT_x000d__x000a_pcat.proj_id_x000d__x000a_,pcav.proj_catg_name --Площадка_x000d__x000a_FROM_x000d__x000a_[PMDB].[dbo].[PROJPCAT] AS pcat LEFT JOIN_x000d__x000a_[PMDB].[dbo].[PCATVAL] AS pcav ON pcat.proj_catg_id = pcav.proj_catg_id_x000d__x000a_WHERE_x000d__x000a_pcav.proj_catg_type_id = N'168'_x000d__x000a_AND pcat.delete_date IS NULL_x000d__x000a_AND pcav.delete_date IS NULL) AS pcode2 ON p.proj_id = pcode2.proj_id LEFT JOIN_x000d__x000a__x000d__x000a_(SELECT_x000d__x000a_pcat.proj_id_x000d__x000a_,pcav.proj_catg_name --Класс Бюджета_x000d__x000a_FROM_x000d__x000a_[PMDB].[dbo].[PROJPCAT] AS pcat LEFT JOIN_x000d__x000a_[PMDB].[dbo].[PCATVAL] AS pcav ON pcat.proj_catg_id = pcav.proj_catg_id_x000d__x000a_WHERE_x000d__x000a_pcav.proj_catg_type_id = N'171'_x000d__x000a_AND pcat.delete_date IS NULL_x000d__x000a_AND pcav.delete_date IS NULL) AS pcode3 ON p.proj_id = pcode3.proj_id LEFT JOIN_x000d__x000a__x000d__x000a_(SELECT_x000d__x000a_pcat.proj_id_x000d__x000a_,pcav.proj_catg_name --Менеджер проекта_x000d__x000a_FROM_x000d__x000a_[PMDB].[dbo].[PROJPCAT] AS pcat LEFT JOIN_x000d__x000a_[PMDB].[dbo].[PCATVAL] AS pcav ON pcat.proj_catg_id = pcav.proj_catg_id_x000d__x000a_WHERE_x000d__x000a_pcav.proj_catg_type_id = N'222'_x000d__x000a_AND pcat.delete_date IS NULL_x000d__x000a_AND pcav.delete_date IS NULL) AS pcode4 ON p.proj_id = pcode4.proj_id LEFT JOIN_x000d__x000a__x000d__x000a_(SELECT_x000d__x000a_pcat.proj_id_x000d__x000a_,pcav.proj_catg_name --Специалист по планированию_x000d__x000a_FROM_x000d__x000a_[PMDB].[dbo].[PROJPCAT] AS pcat LEFT JOIN_x000d__x000a_[PMDB].[dbo].[PCATVAL] AS pcav ON pcat.proj_catg_id = pcav.proj_catg_id_x000d__x000a_WHERE_x000d__x000a_pcav.proj_catg_type_id = N'223'_x000d__x000a_AND pcat.delete_date IS NULL_x000d__x000a_AND pcav.delete_date IS NULL) AS pcode5 ON p.proj_id = pcode5.proj_id LEFT JOIN_x000d__x000a__x000d__x000a_(SELECT_x000d__x000a_pcat.proj_id_x000d__x000a_,pcav.proj_catg_name --Специалист по бюджету (аналитик)_x000d__x000a_FROM_x000d__x000a_[PMDB].[dbo].[PROJPCAT] AS pcat LEFT JOIN_x000d__x000a_[PMDB].[dbo].[PCATVAL] AS pcav ON pcat.proj_catg_id = pcav.proj_catg_id_x000d__x000a_WHERE_x000d__x000a_pcav.proj_catg_type_id = N'224'_x000d__x000a_AND pcat.delete_date IS NULL_x000d__x000a_AND pcav.delete_date IS NULL) AS pcode6 ON p.proj_id = pcode6.proj_id LEFT JOIN_x000d__x000a__x000d__x000a_(SELECT_x000d__x000a_pcat.proj_id_x000d__x000a_,pcav.proj_catg_name --САРЕХ_x000d__x000a_FROM_x000d__x000a_[PMDB].[dbo].[PROJPCAT] AS pcat LEFT JOIN_x000d__x000a_[PMDB].[dbo].[PCATVAL] AS pcav ON pcat.proj_catg_id = pcav.proj_catg_id_x000d__x000a_WHERE_x000d__x000a_pcav.proj_catg_type_id = N'225'_x000d__x000a_AND pcat.delete_date IS NULL_x000d__x000a_AND pcav.delete_date IS NULL) AS pcode7 ON p.proj_id = pcode7.proj_id LEFT JOIN_x000d__x000a__x000d__x000a_(SELECT_x000d__x000a_pcat.proj_id_x000d__x000a_,pcav.proj_catg_name --Дирекция_x000d__x000a_FROM_x000d__x000a_[PMDB].[dbo].[PROJPCAT] AS pcat LEFT JOIN_x000d__x000a_[PMDB].[dbo].[PCATVAL] AS pcav ON pcat.proj_catg_id = pcav.proj_catg_id_x000d__x000a_WHERE_x000d__x000a_pcav.proj_catg_type_id = N'226'_x000d__x000a_AND pcat.delete_date IS NULL_x000d__x000a_AND pcav.delete_date IS NULL) AS pcode8 ON p.proj_id = pcode8.proj_id LEFT JOIN_x000d__x000a__x000d__x000a_(SELECT_x000d__x000a_pcat.proj_id_x000d__x000a_,pcav.proj_catg_name --Дивизион_x000d__x000a_,ISNULL(pcavpar.proj_catg_short_name, pcav.proj_catg_short_name) 'proj_catg_short_name' --Для порядкового номера_x000d__x000a_FROM_x000d__x000a_[PMDB].[dbo].[PROJPCAT] AS pcat LEFT JOIN_x000d__x000a_[PMDB].[dbo].[PCATVAL] AS pcav ON pcat.proj_catg_id = pcav.proj_catg_id LEFT JOIN_x000d__x000a_[PMDB].[dbo].[PCATVAL] AS pcavpar ON pcav.parent_proj_catg_id = pcavpar.proj_catg_id_x000d__x000a_WHERE_x000d__x000a_pcav.proj_catg_type_id = N'227'_x000d__x000a_AND pcat.delete_date IS NULL_x000d__x000a_AND pcav.delete_date IS NULL) AS pcode9 ON p.proj_id = pcode9.proj_id LEFT JOIN_x000d__x000a__x000d__x000a_(SELECT_x000d__x000a_pcat.proj_id_x000d__x000a_,pcav.proj_catg_name --Импорт в отчёт_x000d__x000a_FROM_x000d__x000a_[PMDB].[dbo].[PROJPCAT] AS pcat LEFT JOIN_x000d__x000a_[PMDB].[dbo].[PCATVAL] AS pcav ON pcat.proj_catg_id = pcav.proj_catg_id_x000d__x000a_WHERE_x000d__x000a_pcav.proj_catg_type_id = N'228'_x000d__x000a_AND pcat.delete_date IS NULL_x000d__x000a_AND pcav.delete_date IS NULL) AS pcode10 ON p.proj_id = pcode10.proj_id LEFT JOIN_x000d__x000a_(SELECT_x000d__x000a_p.proj_id_x000d__x000a_,wbs.[Текущая фаза]_x000d__x000a_FROM_x000d__x000a_[PMDB].[dbo].[PROJECT] AS p LEFT JOIN_x000d__x000a_(SELECT_x000d__x000a_wbs.proj_id_x000d__x000a_,MAX(CASE_x000d__x000a__x0009_WHEN wbs.wbs_short_name = N'C' AND sumwbs.act_start_date &lt; CURRENT_TIMESTAMP_x000d__x000a__x0009__x0009_THEN '5'_x000d__x000a__x0009__x0009_ELSE 'ERROR'_x000d__x000a__x0009_END) 'Текущая фаза'_x000d__x000a_FROM_x000d__x000a_[PMDB].[dbo].[PROJWBS] AS wbs  LEFT JOIN_x000d__x000a_[PMDB].[dbo].[SUMTASK] AS sumwbs ON wbs.wbs_id = sumwbs.wbs_id_x000d__x000a_WHERE_x000d__x000a_wbs.proj_node_flag = N'N'_x000d__x000a_AND wbs.wbs_short_name IN (N'C', N'O', N'D', N'E', N'PPR')_x000d__x000a_GROUP BY_x000d__x000a_wbs.proj_id)AS wbs ON p.proj_id = wbs.proj_id_x000d__x000a_WHERE_x000d__x000a_p.project_flag = N'Y'_x000d__x000a_AND p.orig_proj_id IS NULL ) AS sump ON p.proj_id = sump.proj_id_x000d__x000a__x000d__x000a_WHERE_x000d__x000a_pwbs.proj_node_flag = N'Y'_x000d__x000a_AND p.project_flag = N'Y'_x000d__x000a_AND p.orig_proj_id IS NULL_x000d__x000a_--AND pcode10.proj_catg_name = N'Да'_x000d__x000a_AND pwbsp.wbs_name = N'Текущий график'_x000d__x000a_AND p.delete_date IS NULL_x000d__x000a_AND pwbs.delete_date IS NULL_x000d__x000a_AND pwbsp.delete_date IS NULL"/>
  </connection>
</connections>
</file>

<file path=xl/sharedStrings.xml><?xml version="1.0" encoding="utf-8"?>
<sst xmlns="http://schemas.openxmlformats.org/spreadsheetml/2006/main" count="1794" uniqueCount="476">
  <si>
    <t>Со смертельным исходом</t>
  </si>
  <si>
    <t>С потерей трудоспособности</t>
  </si>
  <si>
    <t>С временной потерей</t>
  </si>
  <si>
    <t>Количество устраненных предписаний</t>
  </si>
  <si>
    <t>Накопительно</t>
  </si>
  <si>
    <t>За отчетный период</t>
  </si>
  <si>
    <t>Комментарий</t>
  </si>
  <si>
    <t>Наименование</t>
  </si>
  <si>
    <t>Тип</t>
  </si>
  <si>
    <t>Постардавшие</t>
  </si>
  <si>
    <t>Предписания</t>
  </si>
  <si>
    <t>Проблемные вопросы</t>
  </si>
  <si>
    <t>Предложения по решению</t>
  </si>
  <si>
    <t>Крайний срок принятия решения</t>
  </si>
  <si>
    <t>Влияние</t>
  </si>
  <si>
    <t>Мероприятия по управлению риском</t>
  </si>
  <si>
    <t>Ед изм.</t>
  </si>
  <si>
    <t>Крит</t>
  </si>
  <si>
    <t>Причины отклонений</t>
  </si>
  <si>
    <t>Действия менеджмента</t>
  </si>
  <si>
    <t>Запрос необх.решений</t>
  </si>
  <si>
    <t>Персонал/План</t>
  </si>
  <si>
    <t>Персонал/Факт</t>
  </si>
  <si>
    <t>Техника/План</t>
  </si>
  <si>
    <t>Техника/Факт</t>
  </si>
  <si>
    <t>Статус освоения/План</t>
  </si>
  <si>
    <t>Статус освоения/Факт</t>
  </si>
  <si>
    <t>Статус финансирования/План</t>
  </si>
  <si>
    <t>Статус финансирования/Факт</t>
  </si>
  <si>
    <t>Статус освоения</t>
  </si>
  <si>
    <t>Статус финансирования</t>
  </si>
  <si>
    <t>Показатель</t>
  </si>
  <si>
    <t>Комментарии</t>
  </si>
  <si>
    <t>План (дата) соглас. Заказчиком</t>
  </si>
  <si>
    <t>Факт (дата) согл. Заказчиком</t>
  </si>
  <si>
    <t>Название раздела</t>
  </si>
  <si>
    <t>Название показателя</t>
  </si>
  <si>
    <t>Цель</t>
  </si>
  <si>
    <t>Показатели эффективности</t>
  </si>
  <si>
    <t>DPP, лет</t>
  </si>
  <si>
    <t xml:space="preserve">РГП привлечены на 100%, чел </t>
  </si>
  <si>
    <t xml:space="preserve">РГП привлечены &lt; 100%, чел </t>
  </si>
  <si>
    <t>Утверждено на текущей фазе</t>
  </si>
  <si>
    <t>∆</t>
  </si>
  <si>
    <t>Название проекта</t>
  </si>
  <si>
    <t>Факт / Текущий прогноз</t>
  </si>
  <si>
    <t>Месяц, Год</t>
  </si>
  <si>
    <t>Мобилизация проектной команды на текущую фазу</t>
  </si>
  <si>
    <t>УИН Проекта</t>
  </si>
  <si>
    <t>Идентификатор проекта</t>
  </si>
  <si>
    <t>Нет запроса</t>
  </si>
  <si>
    <t>для фильтра</t>
  </si>
  <si>
    <t>Сортировка</t>
  </si>
  <si>
    <t>Отработанных чел./час</t>
  </si>
  <si>
    <t>Количество</t>
  </si>
  <si>
    <t xml:space="preserve"> Вводных инструктажей</t>
  </si>
  <si>
    <t xml:space="preserve"> Проведенных проверок</t>
  </si>
  <si>
    <t>Порядок вывода</t>
  </si>
  <si>
    <t>Значение</t>
  </si>
  <si>
    <t>Факторы изменения NPV</t>
  </si>
  <si>
    <t>Факторы изменения сроков</t>
  </si>
  <si>
    <t>да</t>
  </si>
  <si>
    <t>Статус освоения/Прогноз</t>
  </si>
  <si>
    <t>Статус финансирования/Прогноз</t>
  </si>
  <si>
    <t>Вопросы требующие внимания</t>
  </si>
  <si>
    <t>Раб. часы в день</t>
  </si>
  <si>
    <t>Факторы изменения бюджета</t>
  </si>
  <si>
    <t>Количество по проекту, ед</t>
  </si>
  <si>
    <t>Объект WBS</t>
  </si>
  <si>
    <t>Риск проекта</t>
  </si>
  <si>
    <t>Факторы (причины) риска</t>
  </si>
  <si>
    <t>Включать в DB (да/нет)</t>
  </si>
  <si>
    <t>Запрос ресурсов и полномочий у Руководства</t>
  </si>
  <si>
    <t>Дата выполнения мероприятиями (план)</t>
  </si>
  <si>
    <t>Дата выполнения мероприятиями (прогноз/факт)</t>
  </si>
  <si>
    <t>Статус мероприятий</t>
  </si>
  <si>
    <t>NPV, m$</t>
  </si>
  <si>
    <t>Персонал/Прогноз</t>
  </si>
  <si>
    <t>Техника/Прогноз</t>
  </si>
  <si>
    <t>IRR, %</t>
  </si>
  <si>
    <t xml:space="preserve">Количество предписаний </t>
  </si>
  <si>
    <t>Статус освоения /Бюджет</t>
  </si>
  <si>
    <t>Статус финансирования/Бюджет</t>
  </si>
  <si>
    <t>Сроки/ прошлое</t>
  </si>
  <si>
    <t>Стоимость / прошлое</t>
  </si>
  <si>
    <t>Вероятность прошлое</t>
  </si>
  <si>
    <t>Сроки / текущее</t>
  </si>
  <si>
    <t>Стоимость / текущее</t>
  </si>
  <si>
    <t>Вероятность / текущее</t>
  </si>
  <si>
    <t>Обоснование изменений</t>
  </si>
  <si>
    <t>Курс доллара на ИК</t>
  </si>
  <si>
    <t>Курс доллара текущий прогноз</t>
  </si>
  <si>
    <t>С</t>
  </si>
  <si>
    <t>В</t>
  </si>
  <si>
    <t>Н</t>
  </si>
  <si>
    <t>ОВ</t>
  </si>
  <si>
    <t>ОН</t>
  </si>
  <si>
    <t>Вероятность / текущее2</t>
  </si>
  <si>
    <t>Стоимость / текущее3</t>
  </si>
  <si>
    <t>Сроки / текущее4</t>
  </si>
  <si>
    <t>Вероятность прошлое5</t>
  </si>
  <si>
    <t>Стоимость / прошлое6</t>
  </si>
  <si>
    <t>Сроки/ прошлое7</t>
  </si>
  <si>
    <t>Сокращение</t>
  </si>
  <si>
    <t>Величина</t>
  </si>
  <si>
    <t>Очень низкий</t>
  </si>
  <si>
    <t>Низкий</t>
  </si>
  <si>
    <t>Средний</t>
  </si>
  <si>
    <t>Высокий</t>
  </si>
  <si>
    <t>Очень высокий</t>
  </si>
  <si>
    <t>E</t>
  </si>
  <si>
    <t>ОТО</t>
  </si>
  <si>
    <t>шт</t>
  </si>
  <si>
    <t xml:space="preserve">WBS </t>
  </si>
  <si>
    <t>Наименование/ категории</t>
  </si>
  <si>
    <t>ФАКТ</t>
  </si>
  <si>
    <t>ОЛ/ТЗ/Спецификация "Готово"/План/Количество</t>
  </si>
  <si>
    <t>ОЛ/ТЗ/Спецификация "Готово"/Факт/Дата</t>
  </si>
  <si>
    <t>ОЛ/ТЗ/Спецификация "Готово"/Факт/Количество</t>
  </si>
  <si>
    <t>ОЛ/ТЗ/Спецификация "Готово"/План/Дата</t>
  </si>
  <si>
    <t>Заявка на закуп передана в работу/План/Дата</t>
  </si>
  <si>
    <t>Заявка на закуп передана в работу/План/Количество</t>
  </si>
  <si>
    <t>Заявка на закуп передана в работу/Факт/Дата</t>
  </si>
  <si>
    <t>Заявка на закуп передана в работу/Факт/Количество</t>
  </si>
  <si>
    <t>ОЛ/ТЗ/Спецификация "Готово"/∆, ед</t>
  </si>
  <si>
    <t>Заявка на закуп передана в работу/∆, ед</t>
  </si>
  <si>
    <t>Выбран поставщик/План/Дата</t>
  </si>
  <si>
    <t>Выбран поставщик/План/Количество</t>
  </si>
  <si>
    <t>Выбран поставщик/Факт/Дата</t>
  </si>
  <si>
    <t>Выбран поставщик/Факт/Количество</t>
  </si>
  <si>
    <t>Выбран поставщик/∆, ед</t>
  </si>
  <si>
    <t>Договор подписан/∆, ед</t>
  </si>
  <si>
    <t>Договор подписан/Факт/Количество</t>
  </si>
  <si>
    <t>Договор подписан/Факт/Дата</t>
  </si>
  <si>
    <t>Договор подписан/План/Количество</t>
  </si>
  <si>
    <t>Договор подписан/План/Дата</t>
  </si>
  <si>
    <t>Тип МТО</t>
  </si>
  <si>
    <t>Фаза/План</t>
  </si>
  <si>
    <t>Фаза/прогноз</t>
  </si>
  <si>
    <t>Самоходное оборудование  (Sandvik)</t>
  </si>
  <si>
    <t>Вспомогательное самоходное оборудование (пневмозарядчики, машины для перевозки кассет)</t>
  </si>
  <si>
    <t>Устройство дозирующее (КПД)</t>
  </si>
  <si>
    <t>Установка аспирационная (КПД)</t>
  </si>
  <si>
    <t>Ляды противопожарные (КПД)</t>
  </si>
  <si>
    <t>Комплект предохранительных решеток (Башенный копер ствола "Сибиряк")</t>
  </si>
  <si>
    <t>Амортизатор трехручьевой ТА-3М (Башенный копер ствола "Сибиряк")</t>
  </si>
  <si>
    <t>Оборудование навесное на питатель 2-18-150  (Башенный копер ствола "Сибиряк")</t>
  </si>
  <si>
    <t>Оборудование навесное на питатель  2-12-45 (Башенный копер ствола "Сибиряк")</t>
  </si>
  <si>
    <t>Укрытие канатов  (Башенный копер ствола "Сибиряк")</t>
  </si>
  <si>
    <t>Кран г/п 10т в/п 6м (Склад грандшлака)</t>
  </si>
  <si>
    <t>Устройство посадочное под клеть  (Башенный копер ствола "Сибиряк")</t>
  </si>
  <si>
    <t>Устройство посадочное скипов  (Башенный копер ствола "Сибиряк")</t>
  </si>
  <si>
    <t>Нет</t>
  </si>
  <si>
    <t>гор. -350м. Откаточный штрек № 1,2 (Обгонный штрек №2) гор.-350м.</t>
  </si>
  <si>
    <t>гор. -350м. Восточный соединительный уклон -210/-350м.</t>
  </si>
  <si>
    <t>гор. -350м. Грузовой квершлаг гор.-350</t>
  </si>
  <si>
    <t>Готово к выдаче подрядчику</t>
  </si>
  <si>
    <t>гор. -350м. Порожняковый  квершлаг гор.-350м</t>
  </si>
  <si>
    <t>гор. -350м. Камера ремонта ПОСО (-280м)</t>
  </si>
  <si>
    <t>гор. -350м. Локомотивно-вагонное  депо  S = 10,2 - 37,8 м2</t>
  </si>
  <si>
    <t>гор. -350м. Расширение сети электроснабжение 6кВ</t>
  </si>
  <si>
    <t>Комплекс вскрытия и оснащения уч. Западный.</t>
  </si>
  <si>
    <t>гор. -350м. Подстанция УПП-19</t>
  </si>
  <si>
    <t>гор. -350м. Рудоприемная (узел перегрузки руды на  гор.-350м)</t>
  </si>
  <si>
    <t>Временная схема водоотлива ствола Сибиряк и Слепой</t>
  </si>
  <si>
    <t>ств. Сибиряк. Оснастка в отметках гор.+453м/-526м.                                                                               Выработка сбоек ствола "Слепой" со стволом Сибиряк на гор. -420м, -490м, -526м</t>
  </si>
  <si>
    <t>Оснастка и оборудование ствола "Слепой"</t>
  </si>
  <si>
    <t xml:space="preserve">Комплекс водоотлива ствола "Сибиряк"+ временная схема, гор. -526м. </t>
  </si>
  <si>
    <t>Водоотливной став по поверхности</t>
  </si>
  <si>
    <t>Площадка башенного копра ствола "Сибиряк"</t>
  </si>
  <si>
    <t>Выдано ООО "Копи"</t>
  </si>
  <si>
    <t>Очистные сооружения шахтных вод</t>
  </si>
  <si>
    <t>Новый корпус АБК</t>
  </si>
  <si>
    <t>гор. +70. Квершлаг ств. Сибиряк</t>
  </si>
  <si>
    <t>Системы автоматического пожаротушения</t>
  </si>
  <si>
    <t>Модульное здание, Серверная + ДГУ</t>
  </si>
  <si>
    <t>VolP телефония Таштагольского рудника (АБК)</t>
  </si>
  <si>
    <t>СКУД АБК и ствол Сибиряк</t>
  </si>
  <si>
    <t>Расширение СОВ Таштагольского рудника (АБК, Сибиряк)</t>
  </si>
  <si>
    <t>Поверхностный закладочный комплекс. 2я мельница. Восстановление РД. +АСУ и ТП</t>
  </si>
  <si>
    <t xml:space="preserve">АСУ ТП КПД, ПТС и Расширение подземной инфраструктуры ВОЛС </t>
  </si>
  <si>
    <t>Расширение инфраструктуры стационарной подземной голосовой связи</t>
  </si>
  <si>
    <t>D</t>
  </si>
  <si>
    <t>Сохранить уровень самообеспеченности ЖРС ЕЗСМК не ниже 50%; 
снизить риски соц. характера в Таштагольском районе – перевод персонала с Каза на Таштагол; 
снизить себестоимость первичного концентрата Таштагольского рудника и Евразруды за счет увеличения объемов добычи и обогащения руды на 5,53 $/т .</t>
  </si>
  <si>
    <t>Смещение первоначально запланированных сроков выполнения работ</t>
  </si>
  <si>
    <t>Часть подрядчиков ведет работы по 12 ч. В день.</t>
  </si>
  <si>
    <t>Накопительно (Всего)</t>
  </si>
  <si>
    <t>Накопительно на май21</t>
  </si>
  <si>
    <t xml:space="preserve">План - план освоения в рамках актуализации бюджета и сроков реализации проекта на ИК в апреле 2021г и СД в мае 2021 г. </t>
  </si>
  <si>
    <t xml:space="preserve">План - план финансирования в рамках актуализации бюджета и сроков реализации проекта на ИК в апреле 2021г и СД в мае 2021 г. </t>
  </si>
  <si>
    <t>По</t>
  </si>
  <si>
    <t>Период, месяц</t>
  </si>
  <si>
    <t>Concept</t>
  </si>
  <si>
    <t>Старт проекта</t>
  </si>
  <si>
    <t>Options</t>
  </si>
  <si>
    <t>Завершение проекта (+ PPR)</t>
  </si>
  <si>
    <t>Define+</t>
  </si>
  <si>
    <t>Инвестиционный период, год</t>
  </si>
  <si>
    <t>Execute</t>
  </si>
  <si>
    <t>19.03.2021 макро</t>
  </si>
  <si>
    <t>Курс $</t>
  </si>
  <si>
    <t xml:space="preserve">ГРАФИК ФИНАНСИРОВАНИЯ </t>
  </si>
  <si>
    <t>CODE</t>
  </si>
  <si>
    <t>Optins</t>
  </si>
  <si>
    <t>Define</t>
  </si>
  <si>
    <t>Execut</t>
  </si>
  <si>
    <r>
      <t xml:space="preserve">НИТ </t>
    </r>
    <r>
      <rPr>
        <sz val="11"/>
        <color theme="1"/>
        <rFont val="Calibri"/>
        <family val="2"/>
        <charset val="204"/>
      </rPr>
      <t xml:space="preserve">(1)   → </t>
    </r>
  </si>
  <si>
    <t>Наименование статьи</t>
  </si>
  <si>
    <t>ИТОГО, тыс. руб.</t>
  </si>
  <si>
    <t>Проектно-изыскательские работы имп</t>
  </si>
  <si>
    <t>Проектно-изыскательские работы рос</t>
  </si>
  <si>
    <t>Строительно-монтажные работы имп</t>
  </si>
  <si>
    <t>Строительно-монтажные работы рос</t>
  </si>
  <si>
    <t>ТМЦ имп</t>
  </si>
  <si>
    <t>ТМЦ рос</t>
  </si>
  <si>
    <t>Оборудование имп</t>
  </si>
  <si>
    <t>Оборудование рос</t>
  </si>
  <si>
    <t>Прочие имп</t>
  </si>
  <si>
    <t>Прочие рос</t>
  </si>
  <si>
    <t>Таможенные платежи</t>
  </si>
  <si>
    <t>Менеджмент резерв</t>
  </si>
  <si>
    <t>ФОТ МП и РГ</t>
  </si>
  <si>
    <t>Мотивационный фонд</t>
  </si>
  <si>
    <t>Итого без НДС, тыс. руб</t>
  </si>
  <si>
    <t>Проектно-изыскательские работы имп НДС</t>
  </si>
  <si>
    <t>Проектно-изыскательские работы рос НДС</t>
  </si>
  <si>
    <t>Строительно-монтажные работы имп НДС</t>
  </si>
  <si>
    <t>Строительно-монтажные работы рос НДС</t>
  </si>
  <si>
    <t>ТМЦ имп НДС</t>
  </si>
  <si>
    <t>ТМЦ рос НДС</t>
  </si>
  <si>
    <t>Оборудование имп НДС</t>
  </si>
  <si>
    <t>Оборудование рос НДС</t>
  </si>
  <si>
    <t>Прочие имп НДС</t>
  </si>
  <si>
    <t>Прочие рос НДС</t>
  </si>
  <si>
    <t>Таможенные платежи НДС</t>
  </si>
  <si>
    <t>Менеджмент резерв НДС</t>
  </si>
  <si>
    <t>НДС, тыс. руб</t>
  </si>
  <si>
    <t>Итого с НДС, тыс. руб</t>
  </si>
  <si>
    <t xml:space="preserve">ГРАФИК ОСВОЕНИЯ </t>
  </si>
  <si>
    <t>ИТОГО, тыс. $</t>
  </si>
  <si>
    <t>факт</t>
  </si>
  <si>
    <t>прогн</t>
  </si>
  <si>
    <t xml:space="preserve">Первые </t>
  </si>
  <si>
    <t>года разбивка помесячная, остальные года годовая в январе месяце</t>
  </si>
  <si>
    <t>Первый месяц финансирования</t>
  </si>
  <si>
    <t>Последний месяц финансирования</t>
  </si>
  <si>
    <t>Define+Execute</t>
  </si>
  <si>
    <t>Объект</t>
  </si>
  <si>
    <t>утвержд. Макро</t>
  </si>
  <si>
    <t>ИТОГО, без НДС:</t>
  </si>
  <si>
    <t>ИТОГО с прошлого периода</t>
  </si>
  <si>
    <t>В месяц ПЛАН</t>
  </si>
  <si>
    <t xml:space="preserve">В месяц ФАКТ </t>
  </si>
  <si>
    <t>В месяц ПРОГНОЗ</t>
  </si>
  <si>
    <t xml:space="preserve">План </t>
  </si>
  <si>
    <t>Факт</t>
  </si>
  <si>
    <t>Прогноз</t>
  </si>
  <si>
    <t>План, %</t>
  </si>
  <si>
    <t>Факт, %</t>
  </si>
  <si>
    <t>ПЛАН</t>
  </si>
  <si>
    <t>ИТОГО, тыс. $.</t>
  </si>
  <si>
    <t xml:space="preserve">Проектно-изыскательские работы </t>
  </si>
  <si>
    <t>Строительно-монтажные работы (привязка в валюте)</t>
  </si>
  <si>
    <t>ТМЦ</t>
  </si>
  <si>
    <t>Оборудование (привязка к валюте)</t>
  </si>
  <si>
    <t>Прочие</t>
  </si>
  <si>
    <t>Итого без НДС, тыс. $</t>
  </si>
  <si>
    <t>НДС, тыс. $</t>
  </si>
  <si>
    <t>Итого с НДС, тыс. $</t>
  </si>
  <si>
    <t>ИТОГО , тыс. $.</t>
  </si>
  <si>
    <t>ПРОГНОЗ</t>
  </si>
  <si>
    <t>Суммарный график по всем объектам</t>
  </si>
  <si>
    <t>ПРОВЕРКА</t>
  </si>
  <si>
    <t>фин</t>
  </si>
  <si>
    <t>осв</t>
  </si>
  <si>
    <t>утв</t>
  </si>
  <si>
    <t>ГРАФИК ОСВОЕНИЯ</t>
  </si>
  <si>
    <t xml:space="preserve">Прогноз </t>
  </si>
  <si>
    <t>НИТ</t>
  </si>
  <si>
    <t>Утвержденный годовой бюджет</t>
  </si>
  <si>
    <t>Выдано ООО "СибГРУ"</t>
  </si>
  <si>
    <t>Поверхностный закладочный комплекс. 3я мельница. Разработка РД.+АСУ и ТП</t>
  </si>
  <si>
    <t xml:space="preserve">1. Несоответствие ПД и РД
2. Удорожание материалов
3. Длительная процедура согласования договоров
4. Техническое обследование крана q=60тн используемого для доставки к месту монтажа подъемных машин в башенном копре.
5. Несоответствие ТУ проектным мощностям энергоснабжения башенного копра.
</t>
  </si>
  <si>
    <t>4. Техническое обследование крана q=60тн используемого для доставки к месту монтажа подъемных машин в башенном копре.</t>
  </si>
  <si>
    <t>5. Несоответствие ТУ проектным мощностям энергоснабжения башенного копра.</t>
  </si>
  <si>
    <t xml:space="preserve">1. Несоответствие ПД и РД
</t>
  </si>
  <si>
    <t>2. Удорожание ТМЦ</t>
  </si>
  <si>
    <t>Увеличение затрат</t>
  </si>
  <si>
    <t>3. Длительная процедура согласования договоров в СЭД ,до 120 дней (при отсутствии договора есть возможность завести подрядчика только на подготовительные работы)</t>
  </si>
  <si>
    <t>Да</t>
  </si>
  <si>
    <t>Укрытие питателя ПП 2-15-30 (Башенный копер ствола "Сибиряк")</t>
  </si>
  <si>
    <t>Выдано:  70к-ООО "УММ2",  40к- ООО "КХМ", 11к -ООО "СМУ-12", 
5к- ООО Энергоперспектива.</t>
  </si>
  <si>
    <t>С  ООО "Автоматизация Производств" подписано  соглашение о намерениях. К работам приступили с 30.08.21.
Прогноз выдачи ПСД: 30.11.21.</t>
  </si>
  <si>
    <t>Прогноз выдачи ПСД: АБК получено; ст. Сибиряк: 
 -подготовка ТЗ до 13.08.21      
 -согласование ТЗ до 20.08.21,  
 -КК 27.08.2021 Прогноз выдачи ПСД: 4квартал 21</t>
  </si>
  <si>
    <t>ООО "Антрацит",  ПСД:получено</t>
  </si>
  <si>
    <t>Ведется подготовка измененных  ТУ со стороны заказчика</t>
  </si>
  <si>
    <t>Дата прояснения риска: 30.12.21
План Б: -</t>
  </si>
  <si>
    <t xml:space="preserve">Задержка выполнения работ по КПД и Башенному копру, строительства конвейерной галереи №1 и №2 (остановка работ на 60дн. По предписанию РТН). Длительные сроки заключения договоров по внутриплощадочным сетям, объектам наземной инфраструктуры и Башенному копру. Перенос сроков запуска комплекса подъема руды с декабря 2021г. на 2 квартал 2022г. </t>
  </si>
  <si>
    <t xml:space="preserve">Длительные сроки заключения договоров по внутриплощадочным сетям, внешнему электроснабжению, объектам наземной инфраструктуры и Башенному копру, по которым планировались авансы. Невыполнение планов по освоению – перенос сроков запуска комплекса подъема руды с декабря 2021г. на 2 квартал 2022г. 
</t>
  </si>
  <si>
    <t>ПРОГНОЗ ТЕКУЩИЙ</t>
  </si>
  <si>
    <t>Группа</t>
  </si>
  <si>
    <t>Изготовление/План/Дата</t>
  </si>
  <si>
    <t>Изготовление/План/Количество</t>
  </si>
  <si>
    <t>Изготовление/Факт/Дата</t>
  </si>
  <si>
    <t>Изготовление/Факт/Количество</t>
  </si>
  <si>
    <t>Изготовление/∆, ед</t>
  </si>
  <si>
    <t>1. Ежедневный контроль подрядчика.                                                                    2. Обеспечение оперативного решения вопросов взаимодействия подрядчика с Заказчиком в части обеспечения ТМЦ.         
3. Проработан вопрос увеличения численности персонала.
5. Решен вопрос оперативного авансирования.</t>
  </si>
  <si>
    <t xml:space="preserve">1. Вопроса оперативного авансирования решен.
2. Ежедневный контроль подрядчика.
3. Организация оперативной корректировки РД и ПД.
4. Контроль сроков выполнения работ заявленных проектной организацией ООО "ЦентрПроект"  до 30.10.2021г.
</t>
  </si>
  <si>
    <t>ООО "НАГОРА Шахтострой" :
1. Не выполнение договорных обязательства по проходке ств. Слепой .
2. Остановка работ Ростехнадзором на 30 дней с 28.06.21, по причине несчастного случая.
(Влияние на сроки завершения проекта и ввод в эксплуатацию)</t>
  </si>
  <si>
    <t xml:space="preserve">ООО "Копи":
1. Выполнение работ с низким качеством (потеря времени на устранение замечаний),
2. Недостаточное количество персонала. </t>
  </si>
  <si>
    <t xml:space="preserve">ООО "УММ-2": 
1. Не выполнение договорных обязательства по объекту "Башенный копер", в связи с задержкой поставки металлоконструкций на 60 дней. 2. Недостаточное количество персонала. 
</t>
  </si>
  <si>
    <t>ООО "СибГРУ": 
1. Смещение графика в связи с остановкой работ Ростехнадзором на 30 дней с 28.06.21, по причине несчастного случая в ООО "НАГОРА Шахтострой".</t>
  </si>
  <si>
    <t xml:space="preserve">ООО "КХМ": 
1.Не выполнение договорных обязательства по объекту "Галерея от башенного копра до ДОФ", в связи с недостатком оборотных средств.
2.Остановка работ Ростехнадзором на 60 дней с 09.08.21, по причине несоответствия реализованных технических решений проектной документации.
</t>
  </si>
  <si>
    <t>1. Проработан и подписан график выполнения работ.
2. Ведется  контроль мобилизации персонала.
3. Организовывается  встреча с генеральным директором подрядчика.</t>
  </si>
  <si>
    <t>1. Заключение договора на экспертное сопровождение с ГлавГосЭкспертизой (Заключен 02.07.2021г). 
2. Корректировка проектных решений: 
          а) Выбор подрядчика: КК 23.07.2021, выбран 
ООО «ЦентрПроект»,
          б) корректировка проекта: прогноз 30.10.2021г.(1 этап),
          с) повторная экспертиза проекта: прогноз 15.03.2022г.</t>
  </si>
  <si>
    <t>1. Сокращение сроков согласования до 30 дней.
2. Создание рабочих групп по критичным договорам.</t>
  </si>
  <si>
    <t xml:space="preserve"> 1. Проведение испытания крана до 10.10.2021г.
2. Получение заключения ЭПБ до 10.01.2022г.
</t>
  </si>
  <si>
    <t>1. Заключение ДС на индексацию роста цен.
2. Включение в договоры условий по фиксации цен, ограничению авансирования.</t>
  </si>
  <si>
    <t>Подрядчик</t>
  </si>
  <si>
    <t>ООО "Звездный"</t>
  </si>
  <si>
    <t>ООО "ШПУ"</t>
  </si>
  <si>
    <t>ООО "НАГОРА Шахтострой"</t>
  </si>
  <si>
    <t>ООО "ЮгПромМонтаж"</t>
  </si>
  <si>
    <t>АО "УММ2"</t>
  </si>
  <si>
    <t>ООО "КХМ"</t>
  </si>
  <si>
    <t>ООО "КСМ"</t>
  </si>
  <si>
    <t>ООО СК "СтройСИБ"</t>
  </si>
  <si>
    <t>ООО "СибГРУ"</t>
  </si>
  <si>
    <t>ООО "СЭП"</t>
  </si>
  <si>
    <t>ООО "Копи"</t>
  </si>
  <si>
    <t>ООО "Запсиблифт"</t>
  </si>
  <si>
    <t>ООО "СМУ-12"</t>
  </si>
  <si>
    <t>ООО "РСП"</t>
  </si>
  <si>
    <t>ООО "Энергоперспектива"</t>
  </si>
  <si>
    <t>07-12 Система сейсмо-мониторинга</t>
  </si>
  <si>
    <t>03-00 Западный участок</t>
  </si>
  <si>
    <t>04-09.1 КПД, 1этап</t>
  </si>
  <si>
    <t>04-09.2 КПД, 2 этап</t>
  </si>
  <si>
    <t>04-16 Конвейерная галерея №1, №2</t>
  </si>
  <si>
    <t>04-14 Башенный копер</t>
  </si>
  <si>
    <t>02-02 Ств."Слепой"</t>
  </si>
  <si>
    <t>04-01 Электроснабжение гор.-350</t>
  </si>
  <si>
    <t>04-05 Откаточный штрек, 04-02 УПП-19, 04-03 УПП-20</t>
  </si>
  <si>
    <t>04-07  Грузовой квершлаг, 04-08 Порожняковый квершлаг</t>
  </si>
  <si>
    <t>02-04 Камера ремонта ПОСО</t>
  </si>
  <si>
    <t>Бетононасос PNEUMIX PX500skip</t>
  </si>
  <si>
    <t>Кулак посадочный КП 375-9МП ТЗ 335 (ст. Слепой)</t>
  </si>
  <si>
    <t>Вагонетка ВПГ-18 750мм</t>
  </si>
  <si>
    <t xml:space="preserve"> Кран подвесной эл. однобалочный г/п 10т, пролет 4,2м (Локомотивное депо)</t>
  </si>
  <si>
    <t>04-17 Внешнее электроснабжение, 
05-03 РУ-6 кВ</t>
  </si>
  <si>
    <t>04-15 Внутриплощадочные сети. Площадка ствола «Сибиряк», 
05-02 Насосная пожаротушения,
 05-04 Аккумулирующая ёмкость бытовых стоков (подземная);</t>
  </si>
  <si>
    <t>05-09 ПЗК 2-я мельница</t>
  </si>
  <si>
    <t>Дата прояснения риска:30.11.21
План Б: замена подрядной организации</t>
  </si>
  <si>
    <t>Дата прояснения риска: постоянно
План Б: -</t>
  </si>
  <si>
    <t>Дата прояснения риска:10.10.21
План Б: Привлечение техники для разгрузки и подъёма оборудования.</t>
  </si>
  <si>
    <t>Выполнение мероприятий привело к митигации риска</t>
  </si>
  <si>
    <t>ИП17-81</t>
  </si>
  <si>
    <t>Реконструкция Таштагольского рудника (текущий)</t>
  </si>
  <si>
    <r>
      <t>Замена подрядной организации ООО "НАГОРА Шахтострой". Альтернативные варианты: 
—</t>
    </r>
    <r>
      <rPr>
        <sz val="10.5"/>
        <color theme="1"/>
        <rFont val="Calibri"/>
        <family val="2"/>
        <charset val="204"/>
        <scheme val="minor"/>
      </rPr>
      <t xml:space="preserve">ТОО "Востокэнергоиндустрия", </t>
    </r>
    <r>
      <rPr>
        <sz val="11"/>
        <color theme="1"/>
        <rFont val="Calibri"/>
        <family val="2"/>
        <charset val="204"/>
        <scheme val="minor"/>
      </rPr>
      <t xml:space="preserve">— </t>
    </r>
    <r>
      <rPr>
        <sz val="10.5"/>
        <color theme="1"/>
        <rFont val="Calibri"/>
        <family val="2"/>
        <charset val="204"/>
        <scheme val="minor"/>
      </rPr>
      <t>ООО "КСМ".</t>
    </r>
  </si>
  <si>
    <t>1. Ежедневный контроль подрядчика
2. Уменьшение отсрочки платежа с 15 до 3 дней
3.Ввод особого режима по ОТ и ПБ, ежедневный контроль.
4. Контроль выполнения предписаний Ростехнадзора.
5. Проработка замены подрядчика.</t>
  </si>
  <si>
    <t>Поставка (на склад)/План/Дата</t>
  </si>
  <si>
    <t>Поставка (на склад)/План/Количество</t>
  </si>
  <si>
    <t>Поставка (на склад)/Факт/Дата</t>
  </si>
  <si>
    <t>Поставка (на склад)/Факт/Количество</t>
  </si>
  <si>
    <t>Поставка (на склад)/∆, ед</t>
  </si>
  <si>
    <t>3. Контроль подготовки пакета документации для закрытия выполнения.</t>
  </si>
  <si>
    <t xml:space="preserve">2. Индивидуальное рассмотрение возможности смещения сроков оплаты за выполнение.
</t>
  </si>
  <si>
    <t xml:space="preserve">1. Принятие решения об оперативном авансировании подрядчика
</t>
  </si>
  <si>
    <t>В работе</t>
  </si>
  <si>
    <t>Выполнено</t>
  </si>
  <si>
    <t xml:space="preserve">1. Контроль сроков выполнения работ до 10.10.2021г.
2. Смена подрядчика при не завершении работ до 10.10.2021г.
3. Ведется работа подготовка претензии и штрафов.
</t>
  </si>
  <si>
    <t>1. Использование менеджмент-резерва</t>
  </si>
  <si>
    <t>6.  Удорожание стоимости СОШВ.
Бюджет 326, 5 млн.рублей  сформирован с учетом технических решений  заложенных в  стадии П. Выявлено, что данные тех.решения не обеспечивают нормативы по чистоте воды заложенных в приказе Минсельхоза РФ от 13.12.2016г. №552 в ред. от 12.10.2018г.(рыбхоз).
В текущий момент от проектной организации в адрес РГ получено ТКП на оборудование для СОШВ.  Стоимость оборудования составляет 460,393 млн. рублей. 
Стоимость реконструкции здания и работ по монтажу оборудования  будет прояснена после завершения разработки РД.</t>
  </si>
  <si>
    <t>1. ЕЭТ до конца 2021г. производит замену выключателей яч. 202 и 307 на 1000А (В настоящий момент на одном из присоединений установлен выключатель на 630 А). 
2. ЕАР до 03.09.21г. подает заявку в ЕЭТ на корректировку существующих ТУ с учетом выдачи 16 МВт по 3 категории (с учетом работы двух вводов)  и 9 МВт по первой категории (с учетом работы одного ввода). 
3. ЕАР до 17.09.21г. согласовывает с ЕЭТ токовые уставки на яч.202 и 307. 
4. ЕАР выходит на ИК с запросом дополнительного финансирования, для установки дополнительных ячеек на ПС Таштагольская с номинальным током 2000А. 
5. Изменение точки подключения.</t>
  </si>
  <si>
    <t>1. Вынос удорожания на инвест-комитет.
2. Использование средств из экономии по проекту</t>
  </si>
  <si>
    <t>Получено 
ООО "Энергоперспектива".</t>
  </si>
  <si>
    <t>ООО "СПБ-Гипрошахт", заключено доп.соглашение. Ведётсяпроверка смет, прогноз 21.10.21.</t>
  </si>
  <si>
    <t xml:space="preserve">Риск задержки поставки металлоконструкций, оборудования (ООО «КХМ» и ООО «УММ2», ООО «СибГРУ»
</t>
  </si>
  <si>
    <t xml:space="preserve">1. Рыночный рост цены металлопроката, оборудования. (ООО «КХМ» и ООО «УММ2», ООО «СибГРУ»)
                                                    </t>
  </si>
  <si>
    <r>
      <t xml:space="preserve">1. Невозможность использовать кран 
Q=60 т </t>
    </r>
    <r>
      <rPr>
        <sz val="11"/>
        <rFont val="Calibri"/>
        <family val="2"/>
        <charset val="204"/>
        <scheme val="minor"/>
      </rPr>
      <t>необходимый для монтажа подъемных машин</t>
    </r>
    <r>
      <rPr>
        <sz val="11"/>
        <color theme="1"/>
        <rFont val="Calibri"/>
        <family val="2"/>
        <charset val="204"/>
        <scheme val="minor"/>
      </rPr>
      <t xml:space="preserve">, в связи с  отсутствием разрешения на эксплуатацию
</t>
    </r>
  </si>
  <si>
    <t>Дата прояснения риска:
 постоянно
План Б: -</t>
  </si>
  <si>
    <t>Дата прояснения риска:
 30.10.21
План Б: -</t>
  </si>
  <si>
    <t>7. Удорожание стоимости АБК.
Бюджет 517,7млн. Сметная стоимость  в текущий момент 959, 730 млн.рублей.
Обусловлено: 
- устройством эстакады под тепловые сети,
- увеличением протяженности трассы тепловых сетей,
- устройством ж.б. подпорной стенки,
- увеличением цен на строительные материалы и оборудование,
- увеличением строительного объема здания,
- включением в проект демонтажа существующего гаража, 
- изменениемм тех.решений по внутренним и наружным инженерным сетям,
-включением в проект раздела с технологическим оборудованием и мебелью для столовой,медпункта,ВГК.</t>
  </si>
  <si>
    <t>Октябрь 2021г.</t>
  </si>
  <si>
    <t>1. ТBD
2. 2-й квартал 2022г.</t>
  </si>
  <si>
    <t>07.08.2021 макро</t>
  </si>
  <si>
    <t>Риск недостаточной производительности проходки по стволу "Слепой" при текущей производительности подрядчика ООО «НАГОРА-Шахтострой».
Дата прояснения риска:
30.11.21</t>
  </si>
  <si>
    <t>1. Невыполнение обязательств по срокам производства работ;
2. Фин. неустойчивость подрядчика.
3. Недостаточная численность и квалификация работников подрядчика.</t>
  </si>
  <si>
    <t xml:space="preserve">1.  Ежедневный контроль подрядчика.
</t>
  </si>
  <si>
    <t xml:space="preserve">4. Заключение ДС на премирование подрядчика за достижение Вех направленных на оптимизацию сроков работ с окончанием работ в октябре 2021г.
</t>
  </si>
  <si>
    <t xml:space="preserve">5. Уменьшение отсрочки платежа с 15 до 3 дней.
</t>
  </si>
  <si>
    <t>6. Запрос подрядчику на увеличение численности.</t>
  </si>
  <si>
    <t xml:space="preserve">7. Проработка замены ООО "НАГОРА-Шахтострой
</t>
  </si>
  <si>
    <t xml:space="preserve">Риск ограничения пропускной способности шахты в пиковый период строительства.
Дата прояснения риска: 
постоянно
</t>
  </si>
  <si>
    <t xml:space="preserve">1. Приоритет на грузы для операционной деятельности Шахты.
2. Узкое место - ствол Ново-Капитальный
Ограничения пропускной способности стволов для спуска грузов (нехватка вагонов и людей для осуществления подъема через ст.Северный).
</t>
  </si>
  <si>
    <t xml:space="preserve">1. Еженедельная подготовка и согласование графиков по спуску ТМЦ.
</t>
  </si>
  <si>
    <t xml:space="preserve">1. Приоритет на грузы для операционной деятельности Шахты.
2. Узкое место - ствол Ново-Капитальный
Ограничения пропускной способности стволов для спуска грузов (нехватка вагонов и людей для осуществления подъема через ст.Северный).
3. Увеличение количества спускаемых ТМЦ на период Ноябрь 21 - Апрель22 г.
4. Повреждение/неисправность ГПМ.
</t>
  </si>
  <si>
    <t xml:space="preserve">2. Оптимизация и ежедневный контроль поставки и спуска ТМЦ.
</t>
  </si>
  <si>
    <t xml:space="preserve">3. Закуп допполнительных единиц подвижного состава .
</t>
  </si>
  <si>
    <t xml:space="preserve">4. Подготовка, корректировка и согласование с заказчиком графиков по спуску материалов на означенный период.
</t>
  </si>
  <si>
    <t xml:space="preserve">5. Мониторинг сотояния ГПМ, в части соответствия квалификации допускаемого персонала и контроля документации  о  плановых ревиизии и ремонтах оборудования.
</t>
  </si>
  <si>
    <t>1. Приоритет на грузы для операционной деятельности Шахты.
2. Узкое место - ствол Ново-Капитальный
Ограничения пропускной способности стволов для спуска грузов (нехватка вагонов и людей для осуществления подъема через ст.Северный).
3. Увеличение количества спускаемых ТМЦ на период Ноябрь 21 - Апрель22 г.
4. Повреждение/неисправность ГПМ.</t>
  </si>
  <si>
    <t xml:space="preserve">6. Оперативное переключение подрядчика на участки работ без применения ГПМ.
</t>
  </si>
  <si>
    <t xml:space="preserve">1. Заключение ДС на индексацию роста цен (ООО «КХМ»).
</t>
  </si>
  <si>
    <t>Дата прояснения риска: -
План Б: -</t>
  </si>
  <si>
    <t xml:space="preserve">2. Оперативное авансирование (ООО «УММ2», ООО «СибГРУ»).
</t>
  </si>
  <si>
    <t xml:space="preserve">Риск ограничения монтажа подъемных машин для Башенного копра.
Дата прояснения риска: 
10.10.21
</t>
  </si>
  <si>
    <t>Экспертная оценка МП</t>
  </si>
  <si>
    <t xml:space="preserve">1. Привлечение техники для разгрузки и частичного подъёма оборудования.
</t>
  </si>
  <si>
    <t xml:space="preserve">2. Проведение испытания крана.
</t>
  </si>
  <si>
    <t xml:space="preserve">3. Получение заключения ЭПБ.
</t>
  </si>
  <si>
    <t xml:space="preserve">Риск невозможности запуска башенного копра в соответствии с мощностями  указанными в проекте.
Дата прояснения риска: 
30.12.21
</t>
  </si>
  <si>
    <t xml:space="preserve">1. Отсутствие энергоснабжения в достаточном количестве (отказ ООО «ЕвразЭнергоТранс» в выдаче ТУ на проектную мощность: нужно 16МВт, питающая подстанция может выдать  9МВт).                                                                                               
2.Невозможность получить справку выполнения ТУ
</t>
  </si>
  <si>
    <r>
      <rPr>
        <sz val="11"/>
        <rFont val="Calibri"/>
        <family val="2"/>
        <charset val="204"/>
        <scheme val="minor"/>
      </rPr>
      <t xml:space="preserve">1. ЕЭТ  производит замену выключателей яч. 202 и 307 на 1000А (В настоящий момент на одном из присоединений установлен выключатель на 630 А). </t>
    </r>
    <r>
      <rPr>
        <sz val="11"/>
        <rFont val="Calibri"/>
        <family val="2"/>
        <charset val="204"/>
        <scheme val="minor"/>
      </rPr>
      <t xml:space="preserve">
</t>
    </r>
    <r>
      <rPr>
        <sz val="11"/>
        <color theme="1"/>
        <rFont val="Calibri"/>
        <family val="2"/>
        <charset val="204"/>
        <scheme val="minor"/>
      </rPr>
      <t xml:space="preserve">
</t>
    </r>
  </si>
  <si>
    <r>
      <rPr>
        <sz val="11"/>
        <color rgb="FF00B050"/>
        <rFont val="Calibri"/>
        <family val="2"/>
        <charset val="204"/>
        <scheme val="minor"/>
      </rPr>
      <t>2. ЕАР подает заявку в ЕЭТ на корректировку существующих ТУ с учетом выдачи 16 МВт по 3 категории (с учетом работы двух вводов)  и 9 МВт по первой категории (с учетом работы одного ввода).</t>
    </r>
    <r>
      <rPr>
        <sz val="11"/>
        <rFont val="Calibri"/>
        <family val="2"/>
        <charset val="204"/>
        <scheme val="minor"/>
      </rPr>
      <t xml:space="preserve"> </t>
    </r>
    <r>
      <rPr>
        <sz val="11"/>
        <color theme="1"/>
        <rFont val="Calibri"/>
        <family val="2"/>
        <charset val="204"/>
        <scheme val="minor"/>
      </rPr>
      <t xml:space="preserve">
</t>
    </r>
  </si>
  <si>
    <r>
      <rPr>
        <sz val="11"/>
        <color rgb="FF00B050"/>
        <rFont val="Calibri"/>
        <family val="2"/>
        <charset val="204"/>
        <scheme val="minor"/>
      </rPr>
      <t xml:space="preserve">3. ЕАР  согласовывает с ЕЭТ токовые уставки на яч.202 и 307. </t>
    </r>
    <r>
      <rPr>
        <sz val="11"/>
        <color theme="1"/>
        <rFont val="Calibri"/>
        <family val="2"/>
        <charset val="204"/>
        <scheme val="minor"/>
      </rPr>
      <t xml:space="preserve">
</t>
    </r>
  </si>
  <si>
    <r>
      <rPr>
        <sz val="11"/>
        <rFont val="Calibri"/>
        <family val="2"/>
        <charset val="204"/>
        <scheme val="minor"/>
      </rPr>
      <t xml:space="preserve">4. ЕАР выходит на ИК с запросом дополнительного финансирования, для установки дополнительных ячеек на ПС Таштагольская с номинальным током 2000А. Отв. Ярытык Д., Котельников С.Срок – TBD
</t>
    </r>
    <r>
      <rPr>
        <sz val="11"/>
        <rFont val="Calibri"/>
        <family val="2"/>
        <charset val="204"/>
        <scheme val="minor"/>
      </rPr>
      <t xml:space="preserve">
</t>
    </r>
    <r>
      <rPr>
        <sz val="11"/>
        <color theme="1"/>
        <rFont val="Calibri"/>
        <family val="2"/>
        <charset val="204"/>
        <scheme val="minor"/>
      </rPr>
      <t xml:space="preserve">
</t>
    </r>
  </si>
  <si>
    <t>TBD</t>
  </si>
  <si>
    <r>
      <rPr>
        <sz val="11"/>
        <color rgb="FF00B050"/>
        <rFont val="Calibri"/>
        <family val="2"/>
        <charset val="204"/>
        <scheme val="minor"/>
      </rPr>
      <t>5. Подготова письма на изменение точки подключения.</t>
    </r>
    <r>
      <rPr>
        <sz val="11"/>
        <rFont val="Calibri"/>
        <family val="2"/>
        <charset val="204"/>
        <scheme val="minor"/>
      </rPr>
      <t xml:space="preserve">
</t>
    </r>
    <r>
      <rPr>
        <sz val="11"/>
        <color theme="1"/>
        <rFont val="Calibri"/>
        <family val="2"/>
        <charset val="204"/>
        <scheme val="minor"/>
      </rPr>
      <t xml:space="preserve">
</t>
    </r>
  </si>
  <si>
    <r>
      <rPr>
        <sz val="11"/>
        <rFont val="Calibri"/>
        <family val="2"/>
        <charset val="204"/>
        <scheme val="minor"/>
      </rPr>
      <t xml:space="preserve">6. Получение скорректированных ТУ .
</t>
    </r>
    <r>
      <rPr>
        <sz val="11"/>
        <color theme="1"/>
        <rFont val="Calibri"/>
        <family val="2"/>
        <charset val="204"/>
        <scheme val="minor"/>
      </rPr>
      <t xml:space="preserve">
</t>
    </r>
  </si>
  <si>
    <t>1. Юридические процедуры замены подрядчика.
2. Требуется время на организационные мероприятия по замене подрядчика.</t>
  </si>
  <si>
    <t>3. Эскалация вопроса на вышестоящие уровни.</t>
  </si>
  <si>
    <t xml:space="preserve">4. Разработка плана демобилизации старого подрядчика и мобилизации нового подрядчика.
</t>
  </si>
  <si>
    <t xml:space="preserve">5. Привлечение ресурса операционной деятельности для организации оперативной замены подрядчика.
</t>
  </si>
  <si>
    <t>6. Закрепление ответственного от РГП за  решением вопроса замены подрядчика</t>
  </si>
  <si>
    <t xml:space="preserve">1. Отсутствие оборотных средств, низкая финансовая стабильность.
2. Отсрочка платежа за выполнение работ от 30 до 60 дней, в зависимости от подрядчиков/
3. Сложности у подрядчика в подготовке документов подтверждающих объемы и качество выполненных работ. </t>
  </si>
  <si>
    <t>Найдены техниеские решения по подключению башенного копра требующие доп. проверку</t>
  </si>
  <si>
    <t>2.Оперативная подготовка материалов для КК,  проведение КК по выбору нового подрядчика.</t>
  </si>
  <si>
    <t xml:space="preserve">1.Контроль  расторжения. </t>
  </si>
  <si>
    <t>Статус выполнения Ф.О.:
объем проходки: 118 п.м.
факт выполнения: 80 п.м.
остаток: 38, п.м.
План сентября 3 п.м. не выполнен
Диррективный срок завершения:
31.08.21</t>
  </si>
  <si>
    <t xml:space="preserve">Риск увеличения сроков выполнения  работ по стволу "Слепой"
Дата прояснения риска:
 30.10.21
</t>
  </si>
  <si>
    <t xml:space="preserve">30.10.21
</t>
  </si>
  <si>
    <t xml:space="preserve">30.12.21
</t>
  </si>
  <si>
    <t xml:space="preserve">03.09.21
</t>
  </si>
  <si>
    <t xml:space="preserve">17.09.21
</t>
  </si>
  <si>
    <t xml:space="preserve">15.10.21
</t>
  </si>
  <si>
    <t>Риск снижения мобилизации/остановки работ  у ключевых подрядчиков.
Дата прояснения риска:
 постоянно</t>
  </si>
  <si>
    <t xml:space="preserve">2. Обеспечение оперативного решения вопросов взаимодействия подрядчика с Заказчиком в части обеспечения бетоном и проведения буро-взрывных работ. </t>
  </si>
  <si>
    <t xml:space="preserve">1. Невыполнение обязательств по срокам производства работ;
2. Фин. неустойчивость подрядчика.
3. Недостаточная численность и квалификация работников подрядчика.
</t>
  </si>
  <si>
    <t>Без потери трудоспособности</t>
  </si>
  <si>
    <t>Менеджер проекта, %</t>
  </si>
  <si>
    <t>План кол-во выдано 0 ревизия накопительно</t>
  </si>
  <si>
    <t>План кол-во выдано 0 ревизия месяц</t>
  </si>
  <si>
    <t>Факт кол-во выдано 0 ревизия накопительно</t>
  </si>
  <si>
    <t>Факт кол-во выдано 0 ревизия месяц</t>
  </si>
  <si>
    <t>План кол-во согласовано накопительно</t>
  </si>
  <si>
    <t>План кол-во согласовано месяц</t>
  </si>
  <si>
    <t>Факт кол-во согласовано накопительно</t>
  </si>
  <si>
    <t>Факт кол-во согласовано месяц</t>
  </si>
  <si>
    <t>План выдано в произв.работ накопительно</t>
  </si>
  <si>
    <t>План выдано в произв.работ месяц</t>
  </si>
  <si>
    <t>Факт выдано в произв.работ накопительно</t>
  </si>
  <si>
    <t>Факт выдано в произв.работ месяц</t>
  </si>
  <si>
    <t>РД</t>
  </si>
  <si>
    <t>Выдано ООО "Индас Холдинг" и ООО "РСП"</t>
  </si>
  <si>
    <r>
      <t xml:space="preserve">ООО "Техноарсенал".  Заключение договора </t>
    </r>
    <r>
      <rPr>
        <strike/>
        <sz val="11"/>
        <color theme="1"/>
        <rFont val="Calibri"/>
        <family val="2"/>
        <charset val="204"/>
        <scheme val="minor"/>
      </rPr>
      <t>20.09.21</t>
    </r>
    <r>
      <rPr>
        <sz val="11"/>
        <color theme="1"/>
        <rFont val="Calibri"/>
        <family val="2"/>
        <charset val="204"/>
        <scheme val="minor"/>
      </rPr>
      <t xml:space="preserve">.25.10.21. </t>
    </r>
  </si>
  <si>
    <t>Выдачи ПСД: АБК получено;
ст. Сибиряк: готово, в составе ПСД от СпбГипроШахт</t>
  </si>
  <si>
    <r>
      <t>ООО "Техноарсенал", заключение договора до</t>
    </r>
    <r>
      <rPr>
        <strike/>
        <sz val="11"/>
        <color theme="1"/>
        <rFont val="Calibri"/>
        <family val="2"/>
        <charset val="204"/>
        <scheme val="minor"/>
      </rPr>
      <t xml:space="preserve"> 20.09.21. </t>
    </r>
    <r>
      <rPr>
        <sz val="11"/>
        <color theme="1"/>
        <rFont val="Calibri"/>
        <family val="2"/>
        <charset val="204"/>
        <scheme val="minor"/>
      </rPr>
      <t xml:space="preserve">25.10.21.                </t>
    </r>
  </si>
  <si>
    <t>ПД, РД</t>
  </si>
  <si>
    <t>Внешнее электроснабжение 
башенного копра ст. "Сибиряк"</t>
  </si>
  <si>
    <t>В работе. Ежедневно.</t>
  </si>
  <si>
    <t>В работе. Еженедельно.</t>
  </si>
  <si>
    <t xml:space="preserve">30.03.21.
</t>
  </si>
  <si>
    <t xml:space="preserve">
</t>
  </si>
  <si>
    <t>В работе.  Регулярно.</t>
  </si>
  <si>
    <t>В работе.
Еженедельно</t>
  </si>
  <si>
    <t>В работе.
Ежедневно.</t>
  </si>
  <si>
    <t>В работе.
 TBD</t>
  </si>
  <si>
    <t>В работе. По мере необходимости.</t>
  </si>
  <si>
    <t>В работе. Ежемесячно.</t>
  </si>
  <si>
    <t>В работе. В случае неуспеха подъема.</t>
  </si>
  <si>
    <t>В работе. СибГРУ (Сентябрь 2021), 
УММ-2 (Октябрь 2021).</t>
  </si>
  <si>
    <t>В работе. 1 квартал 2022</t>
  </si>
  <si>
    <t>Пострадавшие</t>
  </si>
  <si>
    <t xml:space="preserve"> ТЗ на корректировку ПД готово. КК 19.11.2021</t>
  </si>
  <si>
    <r>
      <t xml:space="preserve">28.05.2021 проведен КК. Выбран подрядчик ООО "Геркон". 
Договор не подписан со стороны подрядчика, прогноз </t>
    </r>
    <r>
      <rPr>
        <strike/>
        <sz val="11"/>
        <color theme="1"/>
        <rFont val="Calibri"/>
        <family val="2"/>
        <charset val="204"/>
        <scheme val="minor"/>
      </rPr>
      <t>13.09.21.11.10.21</t>
    </r>
    <r>
      <rPr>
        <sz val="11"/>
        <color theme="1"/>
        <rFont val="Calibri"/>
        <family val="2"/>
        <charset val="204"/>
        <scheme val="minor"/>
      </rPr>
      <t xml:space="preserve"> 07.11.21 
Прогноз выдачи ПСД: декабрь 21г.</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</si>
</sst>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5">
    <numFmt numFmtId="164" formatCode="_-* #,##0.00\ _₽_-;\-* #,##0.00\ _₽_-;_-* &quot;-&quot;??\ _₽_-;_-@_-"/>
    <numFmt numFmtId="165" formatCode="dd/mm/yy;@"/>
    <numFmt numFmtId="166" formatCode="[$-419]mmm\ yy;@"/>
    <numFmt numFmtId="167" formatCode="0.0%"/>
    <numFmt numFmtId="168" formatCode="0.000%"/>
    <numFmt numFmtId="169" formatCode="0.000"/>
    <numFmt numFmtId="170" formatCode="_-* #,##0.0\ _₽_-;\-* #,##0.0\ _₽_-;_-* &quot;-&quot;?\ _₽_-;_-@_-"/>
    <numFmt numFmtId="171" formatCode="[$-419]mmmm\ yyyy;@"/>
    <numFmt numFmtId="172" formatCode="_-* #,##0.000\ _₽_-;\-* #,##0.000\ _₽_-;_-* &quot;-&quot;?\ _₽_-;_-@_-"/>
    <numFmt numFmtId="173" formatCode="_-* #,##0.0000\ _₽_-;\-* #,##0.0000\ _₽_-;_-* &quot;-&quot;?\ _₽_-;_-@_-"/>
    <numFmt numFmtId="174" formatCode="_-* #,##0.0000\ _₽_-;\-* #,##0.0000\ _₽_-;_-* &quot;-&quot;????\ _₽_-;_-@_-"/>
    <numFmt numFmtId="175" formatCode="0.0"/>
    <numFmt numFmtId="176" formatCode="_-* #,##0_р_._-;\-* #,##0_р_._-;_-* &quot;-&quot;_р_._-;_-@_-"/>
    <numFmt numFmtId="177" formatCode="_-* #,##0.00_р_._-;\-* #,##0.00_р_._-;_-* &quot;-&quot;?_р_._-;_-@_-"/>
    <numFmt numFmtId="178" formatCode="_-* #,##0.0_р_._-;\-* #,##0.0_р_._-;_-* &quot;-&quot;??_р_._-;_-@_-"/>
    <numFmt numFmtId="179" formatCode="_-* #,##0_р_._-;\-* #,##0_р_._-;_-* &quot;-&quot;??_р_._-;_-@_-"/>
    <numFmt numFmtId="180" formatCode="_-* #,##0.00_р_._-;\-* #,##0.00_р_._-;_-* &quot;-&quot;??_р_._-;_-@_-"/>
    <numFmt numFmtId="181" formatCode="d/m;@"/>
    <numFmt numFmtId="182" formatCode="mm/yy;@"/>
    <numFmt numFmtId="183" formatCode="_-* #,##0.0_р_._-;\-* #,##0.0_р_._-;_-* &quot;-&quot;?_р_._-;_-@_-"/>
    <numFmt numFmtId="184" formatCode="_-* #,##0.000_р_._-;\-* #,##0.000_р_._-;_-* &quot;-&quot;??_р_._-;_-@_-"/>
    <numFmt numFmtId="185" formatCode="[$-419]d\ mmm\ yy;@"/>
    <numFmt numFmtId="186" formatCode="#,##0.0"/>
    <numFmt numFmtId="187" formatCode="#,##0.0000"/>
    <numFmt numFmtId="188" formatCode="_-* #,##0.000\ _₽_-;\-* #,##0.000\ _₽_-;_-* &quot;-&quot;??\ _₽_-;_-@_-"/>
  </numFmts>
  <fonts count="53" x14ac:knownFonts="1">
    <font>
      <sz val="11"/>
      <color theme="1"/>
      <name val="Calibri"/>
      <family val="2"/>
      <charset val="204"/>
      <scheme val="minor"/>
    </font>
    <font>
      <sz val="11"/>
      <color theme="0"/>
      <name val="Calibri"/>
      <family val="2"/>
      <charset val="204"/>
      <scheme val="minor"/>
    </font>
    <font>
      <b/>
      <sz val="11"/>
      <color rgb="FFFFFFFF"/>
      <name val="Calibri"/>
      <family val="2"/>
      <charset val="204"/>
      <scheme val="minor"/>
    </font>
    <font>
      <sz val="11"/>
      <color theme="1"/>
      <name val="Calibri"/>
      <family val="2"/>
      <charset val="204"/>
      <scheme val="minor"/>
    </font>
    <font>
      <b/>
      <sz val="11"/>
      <color theme="0"/>
      <name val="Calibri"/>
      <family val="2"/>
      <charset val="204"/>
      <scheme val="minor"/>
    </font>
    <font>
      <b/>
      <sz val="12"/>
      <color theme="1"/>
      <name val="Calibri"/>
      <family val="2"/>
      <charset val="204"/>
      <scheme val="minor"/>
    </font>
    <font>
      <sz val="11"/>
      <color rgb="FFFF0000"/>
      <name val="Calibri"/>
      <family val="2"/>
      <charset val="204"/>
      <scheme val="minor"/>
    </font>
    <font>
      <sz val="10"/>
      <name val="Arial Cyr"/>
      <charset val="204"/>
    </font>
    <font>
      <sz val="10"/>
      <name val="Arial"/>
      <family val="2"/>
      <charset val="204"/>
    </font>
    <font>
      <sz val="10"/>
      <color rgb="FFFF0000"/>
      <name val="Arial"/>
      <family val="2"/>
      <charset val="204"/>
    </font>
    <font>
      <sz val="10"/>
      <color rgb="FFFF0000"/>
      <name val="Arial Cyr"/>
      <charset val="204"/>
    </font>
    <font>
      <sz val="12"/>
      <name val="Franklin Gothic Book"/>
      <family val="2"/>
      <charset val="204"/>
    </font>
    <font>
      <sz val="12"/>
      <color rgb="FFFF0000"/>
      <name val="Franklin Gothic Book"/>
      <family val="2"/>
      <charset val="204"/>
    </font>
    <font>
      <b/>
      <sz val="11"/>
      <name val="Arial Cyr"/>
      <charset val="204"/>
    </font>
    <font>
      <sz val="12"/>
      <name val="Times New Roman"/>
      <family val="1"/>
      <charset val="204"/>
    </font>
    <font>
      <b/>
      <sz val="12"/>
      <name val="Franklin Gothic Book"/>
      <family val="2"/>
      <charset val="204"/>
    </font>
    <font>
      <sz val="11"/>
      <color theme="1"/>
      <name val="Calibri"/>
      <family val="2"/>
      <charset val="204"/>
    </font>
    <font>
      <b/>
      <sz val="14"/>
      <name val="Times New Roman"/>
      <family val="1"/>
      <charset val="204"/>
    </font>
    <font>
      <sz val="12"/>
      <color rgb="FFFF0000"/>
      <name val="Times New Roman"/>
      <family val="1"/>
      <charset val="204"/>
    </font>
    <font>
      <b/>
      <sz val="11"/>
      <color theme="0"/>
      <name val="Arial Cyr"/>
      <charset val="204"/>
    </font>
    <font>
      <b/>
      <sz val="10"/>
      <name val="Arial Cyr"/>
      <charset val="204"/>
    </font>
    <font>
      <sz val="10"/>
      <color indexed="9"/>
      <name val="Arial Cyr"/>
      <charset val="204"/>
    </font>
    <font>
      <sz val="8"/>
      <color indexed="9"/>
      <name val="Arial Cyr"/>
      <charset val="204"/>
    </font>
    <font>
      <sz val="8"/>
      <color rgb="FFFF0000"/>
      <name val="Arial Cyr"/>
      <charset val="204"/>
    </font>
    <font>
      <b/>
      <sz val="10"/>
      <name val="Arial"/>
      <family val="2"/>
      <charset val="204"/>
    </font>
    <font>
      <sz val="10"/>
      <name val="Times New Roman"/>
      <family val="1"/>
      <charset val="204"/>
    </font>
    <font>
      <sz val="11"/>
      <name val="Calibri"/>
      <family val="2"/>
      <charset val="204"/>
    </font>
    <font>
      <sz val="11"/>
      <color rgb="FFFF0000"/>
      <name val="Arial Cyr"/>
      <charset val="204"/>
    </font>
    <font>
      <b/>
      <sz val="11"/>
      <name val="Franklin Gothic Book"/>
      <family val="2"/>
      <charset val="204"/>
    </font>
    <font>
      <sz val="11"/>
      <name val="Franklin Gothic Book"/>
      <family val="2"/>
      <charset val="204"/>
    </font>
    <font>
      <sz val="11"/>
      <name val="Arial Cyr"/>
      <charset val="204"/>
    </font>
    <font>
      <sz val="11"/>
      <name val="Times New Roman"/>
      <family val="1"/>
      <charset val="204"/>
    </font>
    <font>
      <b/>
      <sz val="12"/>
      <color theme="0"/>
      <name val="Franklin Gothic Book"/>
      <family val="2"/>
      <charset val="204"/>
    </font>
    <font>
      <b/>
      <sz val="12"/>
      <color theme="1"/>
      <name val="Franklin Gothic Book"/>
      <family val="2"/>
      <charset val="204"/>
    </font>
    <font>
      <sz val="12"/>
      <color indexed="10"/>
      <name val="Times New Roman"/>
      <family val="1"/>
      <charset val="204"/>
    </font>
    <font>
      <sz val="12"/>
      <name val="Arial Cyr"/>
      <charset val="204"/>
    </font>
    <font>
      <sz val="16"/>
      <name val="Franklin Gothic Book"/>
      <family val="2"/>
      <charset val="204"/>
    </font>
    <font>
      <b/>
      <sz val="16"/>
      <name val="Franklin Gothic Book"/>
      <family val="2"/>
      <charset val="204"/>
    </font>
    <font>
      <b/>
      <sz val="14"/>
      <name val="Franklin Gothic Book"/>
      <family val="2"/>
      <charset val="204"/>
    </font>
    <font>
      <sz val="10"/>
      <color indexed="22"/>
      <name val="Arial Cyr"/>
      <charset val="204"/>
    </font>
    <font>
      <sz val="14"/>
      <name val="Franklin Gothic Book"/>
      <family val="2"/>
      <charset val="204"/>
    </font>
    <font>
      <sz val="10"/>
      <color theme="0" tint="-0.499984740745262"/>
      <name val="Arial Cyr"/>
      <charset val="204"/>
    </font>
    <font>
      <sz val="16"/>
      <color theme="0" tint="-0.499984740745262"/>
      <name val="Franklin Gothic Book"/>
      <family val="2"/>
      <charset val="204"/>
    </font>
    <font>
      <b/>
      <sz val="14"/>
      <name val="Arial"/>
      <family val="2"/>
      <charset val="204"/>
    </font>
    <font>
      <b/>
      <sz val="9"/>
      <color indexed="81"/>
      <name val="Tahoma"/>
      <family val="2"/>
      <charset val="204"/>
    </font>
    <font>
      <sz val="9"/>
      <color indexed="81"/>
      <name val="Tahoma"/>
      <family val="2"/>
      <charset val="204"/>
    </font>
    <font>
      <sz val="12"/>
      <name val="Arial"/>
      <family val="2"/>
      <charset val="204"/>
    </font>
    <font>
      <sz val="11"/>
      <name val="Calibri"/>
      <family val="2"/>
      <charset val="204"/>
      <scheme val="minor"/>
    </font>
    <font>
      <sz val="24"/>
      <name val="Arial"/>
      <family val="2"/>
      <charset val="204"/>
    </font>
    <font>
      <sz val="10.5"/>
      <color theme="1"/>
      <name val="Calibri"/>
      <family val="2"/>
      <charset val="204"/>
      <scheme val="minor"/>
    </font>
    <font>
      <sz val="11"/>
      <color rgb="FF00B050"/>
      <name val="Calibri"/>
      <family val="2"/>
      <charset val="204"/>
      <scheme val="minor"/>
    </font>
    <font>
      <strike/>
      <sz val="11"/>
      <color theme="1"/>
      <name val="Calibri"/>
      <family val="2"/>
      <charset val="204"/>
      <scheme val="minor"/>
    </font>
    <font>
      <sz val="11"/>
      <color theme="0" tint="-0.499984740745262"/>
      <name val="Calibri"/>
      <family val="2"/>
      <charset val="204"/>
      <scheme val="minor"/>
    </font>
  </fonts>
  <fills count="38">
    <fill>
      <patternFill patternType="none"/>
    </fill>
    <fill>
      <patternFill patternType="gray125"/>
    </fill>
    <fill>
      <patternFill patternType="solid">
        <fgColor rgb="FF5B9BD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5" tint="-0.249977111117893"/>
        <bgColor theme="4"/>
      </patternFill>
    </fill>
    <fill>
      <patternFill patternType="solid">
        <fgColor rgb="FF92D050"/>
        <bgColor indexed="64"/>
      </patternFill>
    </fill>
    <fill>
      <patternFill patternType="solid">
        <fgColor rgb="FF0070C0"/>
        <bgColor indexed="64"/>
      </patternFill>
    </fill>
    <fill>
      <patternFill patternType="solid">
        <fgColor theme="2" tint="-0.499984740745262"/>
        <bgColor indexed="64"/>
      </patternFill>
    </fill>
    <fill>
      <patternFill patternType="solid">
        <fgColor theme="4"/>
        <bgColor theme="4"/>
      </patternFill>
    </fill>
    <fill>
      <patternFill patternType="solid">
        <fgColor indexed="9"/>
        <bgColor indexed="64"/>
      </patternFill>
    </fill>
    <fill>
      <patternFill patternType="solid">
        <fgColor indexed="41"/>
        <bgColor indexed="64"/>
      </patternFill>
    </fill>
    <fill>
      <patternFill patternType="solid">
        <fgColor theme="0" tint="-0.249977111117893"/>
        <bgColor indexed="64"/>
      </patternFill>
    </fill>
    <fill>
      <patternFill patternType="solid">
        <fgColor rgb="FFCCFFFF"/>
        <bgColor indexed="64"/>
      </patternFill>
    </fill>
    <fill>
      <patternFill patternType="solid">
        <fgColor indexed="11"/>
        <bgColor indexed="64"/>
      </patternFill>
    </fill>
    <fill>
      <patternFill patternType="solid">
        <fgColor indexed="13"/>
        <bgColor indexed="64"/>
      </patternFill>
    </fill>
    <fill>
      <patternFill patternType="solid">
        <fgColor indexed="51"/>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C000"/>
        <bgColor indexed="64"/>
      </patternFill>
    </fill>
    <fill>
      <patternFill patternType="solid">
        <fgColor theme="9" tint="-0.249977111117893"/>
        <bgColor indexed="64"/>
      </patternFill>
    </fill>
    <fill>
      <patternFill patternType="solid">
        <fgColor indexed="47"/>
        <bgColor indexed="64"/>
      </patternFill>
    </fill>
    <fill>
      <patternFill patternType="solid">
        <fgColor rgb="FF7DDDFB"/>
        <bgColor indexed="64"/>
      </patternFill>
    </fill>
    <fill>
      <patternFill patternType="solid">
        <fgColor theme="0"/>
        <bgColor indexed="64"/>
      </patternFill>
    </fill>
    <fill>
      <patternFill patternType="solid">
        <fgColor rgb="FF00FF00"/>
        <bgColor indexed="64"/>
      </patternFill>
    </fill>
    <fill>
      <patternFill patternType="solid">
        <fgColor theme="9" tint="0.59999389629810485"/>
        <bgColor indexed="64"/>
      </patternFill>
    </fill>
    <fill>
      <patternFill patternType="solid">
        <fgColor indexed="2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theme="5" tint="0.59999389629810485"/>
        <bgColor indexed="64"/>
      </patternFill>
    </fill>
    <fill>
      <patternFill patternType="solid">
        <fgColor rgb="FFFF66FF"/>
        <bgColor indexed="64"/>
      </patternFill>
    </fill>
  </fills>
  <borders count="41">
    <border>
      <left/>
      <right/>
      <top/>
      <bottom/>
      <diagonal/>
    </border>
    <border>
      <left/>
      <right/>
      <top style="medium">
        <color rgb="FF5B9BD5"/>
      </top>
      <bottom/>
      <diagonal/>
    </border>
    <border>
      <left/>
      <right style="medium">
        <color rgb="FF5B9BD5"/>
      </right>
      <top style="medium">
        <color rgb="FF5B9BD5"/>
      </top>
      <bottom/>
      <diagonal/>
    </border>
    <border>
      <left/>
      <right/>
      <top style="thin">
        <color theme="4"/>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theme="4"/>
      </left>
      <right/>
      <top style="thin">
        <color theme="4"/>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double">
        <color indexed="64"/>
      </bottom>
      <diagonal/>
    </border>
    <border>
      <left style="double">
        <color indexed="64"/>
      </left>
      <right style="double">
        <color indexed="64"/>
      </right>
      <top style="double">
        <color indexed="64"/>
      </top>
      <bottom style="double">
        <color indexed="64"/>
      </bottom>
      <diagonal/>
    </border>
    <border>
      <left/>
      <right style="medium">
        <color indexed="64"/>
      </right>
      <top style="medium">
        <color indexed="64"/>
      </top>
      <bottom/>
      <diagonal/>
    </border>
    <border>
      <left style="thin">
        <color indexed="64"/>
      </left>
      <right style="thin">
        <color indexed="64"/>
      </right>
      <top/>
      <bottom style="thin">
        <color indexed="64"/>
      </bottom>
      <diagonal/>
    </border>
    <border>
      <left style="double">
        <color indexed="64"/>
      </left>
      <right style="double">
        <color indexed="64"/>
      </right>
      <top/>
      <bottom style="thin">
        <color indexed="64"/>
      </bottom>
      <diagonal/>
    </border>
    <border>
      <left style="thin">
        <color indexed="64"/>
      </left>
      <right style="medium">
        <color indexed="64"/>
      </right>
      <top style="thin">
        <color indexed="64"/>
      </top>
      <bottom style="thin">
        <color indexed="64"/>
      </bottom>
      <diagonal/>
    </border>
    <border>
      <left/>
      <right style="thin">
        <color auto="1"/>
      </right>
      <top/>
      <bottom style="thin">
        <color auto="1"/>
      </bottom>
      <diagonal/>
    </border>
    <border>
      <left style="thin">
        <color indexed="64"/>
      </left>
      <right style="thin">
        <color indexed="64"/>
      </right>
      <top style="thin">
        <color indexed="64"/>
      </top>
      <bottom/>
      <diagonal/>
    </border>
    <border>
      <left style="double">
        <color indexed="64"/>
      </left>
      <right style="double">
        <color indexed="64"/>
      </right>
      <top style="thin">
        <color indexed="64"/>
      </top>
      <bottom style="double">
        <color indexed="64"/>
      </bottom>
      <diagonal/>
    </border>
    <border>
      <left/>
      <right style="thin">
        <color indexed="64"/>
      </right>
      <top/>
      <bottom/>
      <diagonal/>
    </border>
    <border>
      <left style="thin">
        <color indexed="64"/>
      </left>
      <right style="double">
        <color indexed="64"/>
      </right>
      <top style="double">
        <color indexed="64"/>
      </top>
      <bottom style="double">
        <color indexed="64"/>
      </bottom>
      <diagonal/>
    </border>
    <border>
      <left style="double">
        <color indexed="64"/>
      </left>
      <right style="double">
        <color indexed="64"/>
      </right>
      <top/>
      <bottom style="double">
        <color indexed="64"/>
      </bottom>
      <diagonal/>
    </border>
    <border>
      <left/>
      <right style="thin">
        <color indexed="64"/>
      </right>
      <top style="double">
        <color indexed="64"/>
      </top>
      <bottom style="double">
        <color indexed="64"/>
      </bottom>
      <diagonal/>
    </border>
    <border>
      <left style="thin">
        <color indexed="64"/>
      </left>
      <right/>
      <top/>
      <bottom/>
      <diagonal/>
    </border>
    <border>
      <left style="thin">
        <color indexed="64"/>
      </left>
      <right style="double">
        <color indexed="64"/>
      </right>
      <top/>
      <bottom style="double">
        <color indexed="64"/>
      </bottom>
      <diagonal/>
    </border>
    <border>
      <left/>
      <right style="thin">
        <color indexed="64"/>
      </right>
      <top/>
      <bottom style="double">
        <color indexed="64"/>
      </bottom>
      <diagonal/>
    </border>
    <border>
      <left style="thin">
        <color indexed="64"/>
      </left>
      <right/>
      <top style="double">
        <color indexed="64"/>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thin">
        <color indexed="64"/>
      </left>
      <right style="thin">
        <color indexed="64"/>
      </right>
      <top style="double">
        <color indexed="64"/>
      </top>
      <bottom/>
      <diagonal/>
    </border>
    <border>
      <left style="thin">
        <color auto="1"/>
      </left>
      <right/>
      <top/>
      <bottom style="thin">
        <color auto="1"/>
      </bottom>
      <diagonal/>
    </border>
    <border>
      <left/>
      <right/>
      <top style="thick">
        <color indexed="23"/>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999999"/>
      </left>
      <right style="thin">
        <color rgb="FF999999"/>
      </right>
      <top style="thin">
        <color rgb="FF999999"/>
      </top>
      <bottom style="thin">
        <color rgb="FF999999"/>
      </bottom>
      <diagonal/>
    </border>
  </borders>
  <cellStyleXfs count="6">
    <xf numFmtId="0" fontId="0" fillId="0" borderId="0"/>
    <xf numFmtId="9" fontId="3" fillId="0" borderId="0" applyFont="0" applyFill="0" applyBorder="0" applyAlignment="0" applyProtection="0"/>
    <xf numFmtId="0" fontId="7" fillId="0" borderId="0"/>
    <xf numFmtId="180" fontId="3" fillId="0" borderId="0" applyFont="0" applyFill="0" applyBorder="0" applyAlignment="0" applyProtection="0"/>
    <xf numFmtId="0" fontId="3" fillId="0" borderId="0"/>
    <xf numFmtId="0" fontId="7" fillId="0" borderId="0"/>
  </cellStyleXfs>
  <cellXfs count="423">
    <xf numFmtId="0" fontId="0" fillId="0" borderId="0" xfId="0"/>
    <xf numFmtId="0" fontId="0" fillId="0" borderId="0" xfId="0" applyAlignment="1">
      <alignment wrapText="1"/>
    </xf>
    <xf numFmtId="0" fontId="1" fillId="0" borderId="0" xfId="0" applyFont="1" applyAlignment="1">
      <alignment vertical="center"/>
    </xf>
    <xf numFmtId="0" fontId="1" fillId="0" borderId="0" xfId="0" applyFont="1"/>
    <xf numFmtId="0" fontId="1" fillId="0" borderId="0" xfId="0" applyFont="1" applyAlignment="1">
      <alignment vertical="center"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165" fontId="0" fillId="0" borderId="0" xfId="0" applyNumberFormat="1"/>
    <xf numFmtId="0" fontId="0" fillId="0" borderId="4" xfId="0" pivotButton="1" applyBorder="1"/>
    <xf numFmtId="0" fontId="0" fillId="0" borderId="5" xfId="0" pivotButton="1" applyBorder="1"/>
    <xf numFmtId="0" fontId="0" fillId="0" borderId="6" xfId="0" applyBorder="1"/>
    <xf numFmtId="9" fontId="0" fillId="0" borderId="0" xfId="0" applyNumberFormat="1"/>
    <xf numFmtId="166" fontId="0" fillId="0" borderId="0" xfId="0" applyNumberFormat="1"/>
    <xf numFmtId="9" fontId="0" fillId="0" borderId="0" xfId="1" applyFont="1"/>
    <xf numFmtId="10" fontId="0" fillId="0" borderId="3" xfId="1" applyNumberFormat="1" applyFont="1" applyBorder="1"/>
    <xf numFmtId="167" fontId="0" fillId="0" borderId="0" xfId="0" applyNumberFormat="1"/>
    <xf numFmtId="168" fontId="0" fillId="0" borderId="0" xfId="0" applyNumberFormat="1"/>
    <xf numFmtId="14" fontId="0" fillId="0" borderId="0" xfId="0" applyNumberFormat="1" applyAlignment="1">
      <alignment wrapText="1"/>
    </xf>
    <xf numFmtId="10" fontId="0" fillId="0" borderId="0" xfId="0" applyNumberFormat="1"/>
    <xf numFmtId="0" fontId="0" fillId="0" borderId="0" xfId="0" applyAlignment="1">
      <alignment vertical="top" wrapText="1"/>
    </xf>
    <xf numFmtId="0" fontId="0" fillId="3" borderId="0" xfId="0" applyFill="1" applyAlignment="1">
      <alignment wrapText="1"/>
    </xf>
    <xf numFmtId="2" fontId="0" fillId="0" borderId="0" xfId="1" applyNumberFormat="1" applyFont="1"/>
    <xf numFmtId="1" fontId="0" fillId="0" borderId="0" xfId="0" applyNumberFormat="1"/>
    <xf numFmtId="0" fontId="4" fillId="6" borderId="7" xfId="0" applyFont="1" applyFill="1" applyBorder="1" applyAlignment="1">
      <alignment horizontal="center" vertical="center" wrapText="1"/>
    </xf>
    <xf numFmtId="0" fontId="0" fillId="0" borderId="0" xfId="0" applyAlignment="1">
      <alignment horizontal="center"/>
    </xf>
    <xf numFmtId="0" fontId="0" fillId="4" borderId="0" xfId="0" applyFill="1" applyAlignment="1">
      <alignment wrapText="1"/>
    </xf>
    <xf numFmtId="169" fontId="0" fillId="0" borderId="0" xfId="1" applyNumberFormat="1" applyFont="1"/>
    <xf numFmtId="0" fontId="0" fillId="0" borderId="0" xfId="0" applyNumberFormat="1"/>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center" vertical="center" wrapText="1"/>
    </xf>
    <xf numFmtId="0" fontId="0" fillId="0" borderId="0" xfId="0" applyAlignment="1">
      <alignment horizontal="center" vertical="center"/>
    </xf>
    <xf numFmtId="2" fontId="0" fillId="0" borderId="0" xfId="0" applyNumberFormat="1"/>
    <xf numFmtId="0" fontId="0" fillId="0" borderId="0" xfId="0" applyAlignment="1">
      <alignment horizontal="center"/>
    </xf>
    <xf numFmtId="0" fontId="0" fillId="0" borderId="0" xfId="0" applyAlignment="1">
      <alignment horizontal="center" wrapText="1"/>
    </xf>
    <xf numFmtId="0" fontId="7" fillId="11" borderId="0" xfId="2" applyFill="1"/>
    <xf numFmtId="170" fontId="0" fillId="0" borderId="0" xfId="0" applyNumberFormat="1"/>
    <xf numFmtId="0" fontId="8" fillId="11" borderId="0" xfId="2" applyFont="1" applyFill="1"/>
    <xf numFmtId="0" fontId="7" fillId="11" borderId="0" xfId="2" applyFill="1" applyAlignment="1">
      <alignment horizontal="center"/>
    </xf>
    <xf numFmtId="171" fontId="8" fillId="0" borderId="8" xfId="0" applyNumberFormat="1" applyFont="1" applyFill="1" applyBorder="1" applyAlignment="1">
      <alignment horizontal="right"/>
    </xf>
    <xf numFmtId="0" fontId="7" fillId="12" borderId="8" xfId="2" applyFill="1" applyBorder="1" applyAlignment="1">
      <alignment horizontal="center"/>
    </xf>
    <xf numFmtId="0" fontId="7" fillId="13" borderId="0" xfId="2" applyFill="1"/>
    <xf numFmtId="172" fontId="0" fillId="0" borderId="0" xfId="0" applyNumberFormat="1"/>
    <xf numFmtId="173" fontId="0" fillId="0" borderId="0" xfId="0" applyNumberFormat="1"/>
    <xf numFmtId="171" fontId="7" fillId="14" borderId="8" xfId="2" applyNumberFormat="1" applyFill="1" applyBorder="1" applyAlignment="1">
      <alignment horizontal="center"/>
    </xf>
    <xf numFmtId="0" fontId="8" fillId="15" borderId="0" xfId="2" applyFont="1" applyFill="1"/>
    <xf numFmtId="171" fontId="7" fillId="0" borderId="8" xfId="2" applyNumberFormat="1" applyFill="1" applyBorder="1" applyAlignment="1">
      <alignment horizontal="center"/>
    </xf>
    <xf numFmtId="0" fontId="8" fillId="16" borderId="0" xfId="2" applyFont="1" applyFill="1"/>
    <xf numFmtId="174" fontId="0" fillId="0" borderId="0" xfId="0" applyNumberFormat="1"/>
    <xf numFmtId="0" fontId="9" fillId="11" borderId="0" xfId="2" applyFont="1" applyFill="1"/>
    <xf numFmtId="175" fontId="10" fillId="11" borderId="8" xfId="2" applyNumberFormat="1" applyFont="1" applyFill="1" applyBorder="1" applyAlignment="1">
      <alignment horizontal="center"/>
    </xf>
    <xf numFmtId="171" fontId="7" fillId="11" borderId="0" xfId="2" applyNumberFormat="1" applyFill="1"/>
    <xf numFmtId="1" fontId="7" fillId="12" borderId="8" xfId="2" applyNumberFormat="1" applyFill="1" applyBorder="1" applyAlignment="1">
      <alignment horizontal="center"/>
    </xf>
    <xf numFmtId="0" fontId="8" fillId="17" borderId="0" xfId="2" applyFont="1" applyFill="1"/>
    <xf numFmtId="176" fontId="7" fillId="11" borderId="0" xfId="2" applyNumberFormat="1" applyFill="1" applyBorder="1" applyAlignment="1">
      <alignment horizontal="center"/>
    </xf>
    <xf numFmtId="175" fontId="11" fillId="11" borderId="0" xfId="2" applyNumberFormat="1" applyFont="1" applyFill="1" applyAlignment="1"/>
    <xf numFmtId="175" fontId="12" fillId="11" borderId="0" xfId="2" applyNumberFormat="1" applyFont="1" applyFill="1" applyAlignment="1"/>
    <xf numFmtId="177" fontId="13" fillId="11" borderId="0" xfId="0" applyNumberFormat="1" applyFont="1" applyFill="1"/>
    <xf numFmtId="178" fontId="14" fillId="14" borderId="8" xfId="0" applyNumberFormat="1" applyFont="1" applyFill="1" applyBorder="1" applyAlignment="1">
      <alignment horizontal="center"/>
    </xf>
    <xf numFmtId="0" fontId="15" fillId="11" borderId="0" xfId="0" applyFont="1" applyFill="1" applyAlignment="1"/>
    <xf numFmtId="0" fontId="15" fillId="11" borderId="0" xfId="0" applyFont="1" applyFill="1" applyAlignment="1">
      <alignment horizontal="center"/>
    </xf>
    <xf numFmtId="0" fontId="0" fillId="18" borderId="0" xfId="0" applyFill="1" applyAlignment="1">
      <alignment horizontal="center"/>
    </xf>
    <xf numFmtId="0" fontId="0" fillId="7" borderId="9" xfId="0" applyFill="1" applyBorder="1" applyAlignment="1">
      <alignment horizontal="center"/>
    </xf>
    <xf numFmtId="0" fontId="0" fillId="19" borderId="9" xfId="0" applyFill="1" applyBorder="1" applyAlignment="1">
      <alignment horizontal="center"/>
    </xf>
    <xf numFmtId="0" fontId="0" fillId="20" borderId="9" xfId="0" applyFill="1" applyBorder="1" applyAlignment="1">
      <alignment horizontal="center"/>
    </xf>
    <xf numFmtId="0" fontId="0" fillId="11" borderId="0" xfId="0" applyFill="1" applyAlignment="1">
      <alignment horizontal="center"/>
    </xf>
    <xf numFmtId="179" fontId="14" fillId="14" borderId="10" xfId="0" applyNumberFormat="1" applyFont="1" applyFill="1" applyBorder="1" applyAlignment="1">
      <alignment horizontal="center"/>
    </xf>
    <xf numFmtId="0" fontId="14" fillId="11" borderId="11" xfId="0" applyFont="1" applyFill="1" applyBorder="1" applyAlignment="1">
      <alignment horizontal="center" vertical="center" wrapText="1"/>
    </xf>
    <xf numFmtId="0" fontId="14" fillId="0" borderId="12" xfId="0" applyFont="1" applyFill="1" applyBorder="1" applyAlignment="1">
      <alignment horizontal="center" vertical="center" wrapText="1"/>
    </xf>
    <xf numFmtId="0" fontId="14" fillId="0" borderId="13" xfId="0" applyFont="1" applyFill="1" applyBorder="1" applyAlignment="1">
      <alignment horizontal="center" vertical="center" wrapText="1"/>
    </xf>
    <xf numFmtId="17" fontId="17" fillId="21" borderId="11" xfId="2" applyNumberFormat="1" applyFont="1" applyFill="1" applyBorder="1" applyAlignment="1">
      <alignment horizontal="center" vertical="center" wrapText="1"/>
    </xf>
    <xf numFmtId="0" fontId="14" fillId="12" borderId="14" xfId="0" applyFont="1" applyFill="1" applyBorder="1" applyAlignment="1">
      <alignment horizontal="left" indent="1"/>
    </xf>
    <xf numFmtId="180" fontId="14" fillId="22" borderId="15" xfId="0" applyNumberFormat="1" applyFont="1" applyFill="1" applyBorder="1" applyAlignment="1">
      <alignment horizontal="center"/>
    </xf>
    <xf numFmtId="178" fontId="14" fillId="0" borderId="15" xfId="0" applyNumberFormat="1" applyFont="1" applyFill="1" applyBorder="1" applyAlignment="1">
      <alignment horizontal="center"/>
    </xf>
    <xf numFmtId="178" fontId="14" fillId="23" borderId="16" xfId="0" applyNumberFormat="1" applyFont="1" applyFill="1" applyBorder="1" applyAlignment="1">
      <alignment horizontal="center"/>
    </xf>
    <xf numFmtId="178" fontId="18" fillId="14" borderId="17" xfId="0" applyNumberFormat="1" applyFont="1" applyFill="1" applyBorder="1" applyAlignment="1">
      <alignment horizontal="center"/>
    </xf>
    <xf numFmtId="178" fontId="14" fillId="14" borderId="17" xfId="0" applyNumberFormat="1" applyFont="1" applyFill="1" applyBorder="1" applyAlignment="1">
      <alignment horizontal="center"/>
    </xf>
    <xf numFmtId="180" fontId="0" fillId="0" borderId="0" xfId="3" applyFont="1"/>
    <xf numFmtId="164" fontId="0" fillId="0" borderId="0" xfId="0" applyNumberFormat="1"/>
    <xf numFmtId="0" fontId="14" fillId="12" borderId="8" xfId="0" applyFont="1" applyFill="1" applyBorder="1" applyAlignment="1">
      <alignment horizontal="left" indent="1"/>
    </xf>
    <xf numFmtId="0" fontId="14" fillId="12" borderId="18" xfId="0" applyFont="1" applyFill="1" applyBorder="1" applyAlignment="1">
      <alignment horizontal="left" indent="1"/>
    </xf>
    <xf numFmtId="178" fontId="14" fillId="14" borderId="14" xfId="0" applyNumberFormat="1" applyFont="1" applyFill="1" applyBorder="1" applyAlignment="1">
      <alignment horizontal="center"/>
    </xf>
    <xf numFmtId="180" fontId="14" fillId="22" borderId="19" xfId="0" applyNumberFormat="1" applyFont="1" applyFill="1" applyBorder="1" applyAlignment="1">
      <alignment horizontal="center"/>
    </xf>
    <xf numFmtId="178" fontId="14" fillId="0" borderId="19" xfId="0" applyNumberFormat="1" applyFont="1" applyFill="1" applyBorder="1" applyAlignment="1">
      <alignment horizontal="center"/>
    </xf>
    <xf numFmtId="178" fontId="14" fillId="14" borderId="20" xfId="0" applyNumberFormat="1" applyFont="1" applyFill="1" applyBorder="1" applyAlignment="1">
      <alignment horizontal="center"/>
    </xf>
    <xf numFmtId="0" fontId="14" fillId="11" borderId="21" xfId="0" applyFont="1" applyFill="1" applyBorder="1" applyAlignment="1">
      <alignment horizontal="left" indent="1"/>
    </xf>
    <xf numFmtId="180" fontId="14" fillId="0" borderId="22" xfId="0" applyNumberFormat="1" applyFont="1" applyFill="1" applyBorder="1" applyAlignment="1">
      <alignment horizontal="center"/>
    </xf>
    <xf numFmtId="178" fontId="14" fillId="0" borderId="22" xfId="0" applyNumberFormat="1" applyFont="1" applyFill="1" applyBorder="1" applyAlignment="1">
      <alignment horizontal="center"/>
    </xf>
    <xf numFmtId="178" fontId="14" fillId="11" borderId="23" xfId="0" applyNumberFormat="1" applyFont="1" applyFill="1" applyBorder="1" applyAlignment="1">
      <alignment horizontal="center"/>
    </xf>
    <xf numFmtId="0" fontId="14" fillId="24" borderId="14" xfId="0" applyFont="1" applyFill="1" applyBorder="1" applyAlignment="1">
      <alignment horizontal="left" indent="1"/>
    </xf>
    <xf numFmtId="180" fontId="14" fillId="0" borderId="15" xfId="0" applyNumberFormat="1" applyFont="1" applyFill="1" applyBorder="1" applyAlignment="1">
      <alignment horizontal="center"/>
    </xf>
    <xf numFmtId="178" fontId="14" fillId="24" borderId="14" xfId="0" applyNumberFormat="1" applyFont="1" applyFill="1" applyBorder="1" applyAlignment="1">
      <alignment horizontal="center"/>
    </xf>
    <xf numFmtId="0" fontId="14" fillId="24" borderId="24" xfId="0" applyFont="1" applyFill="1" applyBorder="1" applyAlignment="1">
      <alignment horizontal="left" indent="1"/>
    </xf>
    <xf numFmtId="180" fontId="14" fillId="0" borderId="19" xfId="0" applyNumberFormat="1" applyFont="1" applyFill="1" applyBorder="1" applyAlignment="1">
      <alignment horizontal="center"/>
    </xf>
    <xf numFmtId="180" fontId="14" fillId="22" borderId="22" xfId="0" applyNumberFormat="1" applyFont="1" applyFill="1" applyBorder="1" applyAlignment="1">
      <alignment horizontal="center"/>
    </xf>
    <xf numFmtId="0" fontId="14" fillId="11" borderId="25" xfId="0" applyFont="1" applyFill="1" applyBorder="1" applyAlignment="1">
      <alignment horizontal="left" indent="1"/>
    </xf>
    <xf numFmtId="178" fontId="14" fillId="11" borderId="26" xfId="0" applyNumberFormat="1" applyFont="1" applyFill="1" applyBorder="1" applyAlignment="1">
      <alignment horizontal="center"/>
    </xf>
    <xf numFmtId="0" fontId="0" fillId="7" borderId="0" xfId="0" applyFill="1"/>
    <xf numFmtId="0" fontId="0" fillId="11" borderId="0" xfId="0" applyFill="1"/>
    <xf numFmtId="176" fontId="14" fillId="11" borderId="14" xfId="0" applyNumberFormat="1" applyFont="1" applyFill="1" applyBorder="1" applyAlignment="1">
      <alignment horizontal="left"/>
    </xf>
    <xf numFmtId="178" fontId="14" fillId="14" borderId="14" xfId="0" quotePrefix="1" applyNumberFormat="1" applyFont="1" applyFill="1" applyBorder="1" applyAlignment="1">
      <alignment horizontal="center"/>
    </xf>
    <xf numFmtId="178" fontId="14" fillId="14" borderId="24" xfId="0" applyNumberFormat="1" applyFont="1" applyFill="1" applyBorder="1" applyAlignment="1">
      <alignment horizontal="center"/>
    </xf>
    <xf numFmtId="178" fontId="14" fillId="11" borderId="27" xfId="0" applyNumberFormat="1" applyFont="1" applyFill="1" applyBorder="1" applyAlignment="1">
      <alignment horizontal="center"/>
    </xf>
    <xf numFmtId="178" fontId="14" fillId="22" borderId="15" xfId="0" applyNumberFormat="1" applyFont="1" applyFill="1" applyBorder="1" applyAlignment="1">
      <alignment horizontal="center"/>
    </xf>
    <xf numFmtId="178" fontId="14" fillId="22" borderId="19" xfId="0" applyNumberFormat="1" applyFont="1" applyFill="1" applyBorder="1" applyAlignment="1">
      <alignment horizontal="center"/>
    </xf>
    <xf numFmtId="178" fontId="14" fillId="24" borderId="17" xfId="0" applyNumberFormat="1" applyFont="1" applyFill="1" applyBorder="1" applyAlignment="1">
      <alignment horizontal="center"/>
    </xf>
    <xf numFmtId="178" fontId="14" fillId="22" borderId="22" xfId="0" applyNumberFormat="1" applyFont="1" applyFill="1" applyBorder="1" applyAlignment="1">
      <alignment horizontal="center"/>
    </xf>
    <xf numFmtId="177" fontId="19" fillId="11" borderId="0" xfId="0" applyNumberFormat="1" applyFont="1" applyFill="1"/>
    <xf numFmtId="177" fontId="11" fillId="11" borderId="0" xfId="0" applyNumberFormat="1" applyFont="1" applyFill="1" applyAlignment="1"/>
    <xf numFmtId="0" fontId="20" fillId="11" borderId="0" xfId="0" applyFont="1" applyFill="1"/>
    <xf numFmtId="0" fontId="6" fillId="11" borderId="0" xfId="0" applyFont="1" applyFill="1"/>
    <xf numFmtId="164" fontId="6" fillId="11" borderId="0" xfId="0" applyNumberFormat="1" applyFont="1" applyFill="1"/>
    <xf numFmtId="2" fontId="0" fillId="0" borderId="8" xfId="0" applyNumberFormat="1" applyBorder="1"/>
    <xf numFmtId="0" fontId="0" fillId="0" borderId="8" xfId="0" applyBorder="1"/>
    <xf numFmtId="170" fontId="6" fillId="0" borderId="0" xfId="0" applyNumberFormat="1" applyFont="1"/>
    <xf numFmtId="0" fontId="0" fillId="19" borderId="0" xfId="0" applyFill="1"/>
    <xf numFmtId="17" fontId="17" fillId="7" borderId="11" xfId="2" applyNumberFormat="1" applyFont="1" applyFill="1" applyBorder="1" applyAlignment="1">
      <alignment horizontal="center" vertical="center" wrapText="1"/>
    </xf>
    <xf numFmtId="164" fontId="6" fillId="0" borderId="0" xfId="0" applyNumberFormat="1" applyFont="1"/>
    <xf numFmtId="170" fontId="6" fillId="11" borderId="0" xfId="0" applyNumberFormat="1" applyFont="1" applyFill="1"/>
    <xf numFmtId="0" fontId="6" fillId="0" borderId="0" xfId="0" applyFont="1"/>
    <xf numFmtId="0" fontId="21" fillId="11" borderId="0" xfId="2" applyFont="1" applyFill="1"/>
    <xf numFmtId="0" fontId="7" fillId="11" borderId="0" xfId="2" applyFill="1" applyAlignment="1">
      <alignment horizontal="right"/>
    </xf>
    <xf numFmtId="0" fontId="22" fillId="11" borderId="0" xfId="2" applyFont="1" applyFill="1"/>
    <xf numFmtId="171" fontId="8" fillId="0" borderId="8" xfId="2" applyNumberFormat="1" applyFont="1" applyFill="1" applyBorder="1" applyAlignment="1">
      <alignment horizontal="right"/>
    </xf>
    <xf numFmtId="181" fontId="8" fillId="12" borderId="8" xfId="2" applyNumberFormat="1" applyFont="1" applyFill="1" applyBorder="1" applyAlignment="1">
      <alignment horizontal="center"/>
    </xf>
    <xf numFmtId="175" fontId="7" fillId="11" borderId="8" xfId="2" applyNumberFormat="1" applyFill="1" applyBorder="1" applyAlignment="1">
      <alignment horizontal="center"/>
    </xf>
    <xf numFmtId="0" fontId="23" fillId="11" borderId="0" xfId="2" applyFont="1" applyFill="1"/>
    <xf numFmtId="0" fontId="24" fillId="12" borderId="8" xfId="2" applyFont="1" applyFill="1" applyBorder="1"/>
    <xf numFmtId="0" fontId="15" fillId="11" borderId="0" xfId="2" applyFont="1" applyFill="1" applyAlignment="1"/>
    <xf numFmtId="0" fontId="11" fillId="11" borderId="0" xfId="2" applyFont="1" applyFill="1" applyAlignment="1"/>
    <xf numFmtId="3" fontId="7" fillId="11" borderId="0" xfId="2" applyNumberFormat="1" applyFill="1"/>
    <xf numFmtId="14" fontId="7" fillId="11" borderId="0" xfId="2" applyNumberFormat="1" applyFill="1"/>
    <xf numFmtId="2" fontId="15" fillId="11" borderId="0" xfId="2" applyNumberFormat="1" applyFont="1" applyFill="1" applyAlignment="1"/>
    <xf numFmtId="0" fontId="15" fillId="21" borderId="0" xfId="2" applyFont="1" applyFill="1" applyAlignment="1">
      <alignment horizontal="center" vertical="center"/>
    </xf>
    <xf numFmtId="0" fontId="14" fillId="21" borderId="12" xfId="2" applyFont="1" applyFill="1" applyBorder="1" applyAlignment="1">
      <alignment horizontal="center" vertical="center" wrapText="1"/>
    </xf>
    <xf numFmtId="182" fontId="25" fillId="21" borderId="11" xfId="2" applyNumberFormat="1" applyFont="1" applyFill="1" applyBorder="1" applyAlignment="1">
      <alignment horizontal="center" vertical="center" wrapText="1"/>
    </xf>
    <xf numFmtId="0" fontId="7" fillId="21" borderId="0" xfId="2" applyFill="1"/>
    <xf numFmtId="0" fontId="15" fillId="11" borderId="8" xfId="2" applyFont="1" applyFill="1" applyBorder="1" applyAlignment="1"/>
    <xf numFmtId="1" fontId="24" fillId="11" borderId="8" xfId="2" applyNumberFormat="1" applyFont="1" applyFill="1" applyBorder="1" applyAlignment="1"/>
    <xf numFmtId="175" fontId="26" fillId="11" borderId="8" xfId="2" applyNumberFormat="1" applyFont="1" applyFill="1" applyBorder="1" applyAlignment="1"/>
    <xf numFmtId="1" fontId="26" fillId="11" borderId="8" xfId="2" applyNumberFormat="1" applyFont="1" applyFill="1" applyBorder="1" applyAlignment="1"/>
    <xf numFmtId="0" fontId="7" fillId="11" borderId="8" xfId="2" applyFill="1" applyBorder="1"/>
    <xf numFmtId="175" fontId="24" fillId="11" borderId="8" xfId="2" applyNumberFormat="1" applyFont="1" applyFill="1" applyBorder="1" applyAlignment="1"/>
    <xf numFmtId="0" fontId="27" fillId="11" borderId="0" xfId="2" applyFont="1" applyFill="1"/>
    <xf numFmtId="0" fontId="28" fillId="11" borderId="8" xfId="2" applyFont="1" applyFill="1" applyBorder="1" applyAlignment="1"/>
    <xf numFmtId="1" fontId="29" fillId="11" borderId="8" xfId="2" applyNumberFormat="1" applyFont="1" applyFill="1" applyBorder="1" applyAlignment="1"/>
    <xf numFmtId="2" fontId="29" fillId="11" borderId="8" xfId="2" applyNumberFormat="1" applyFont="1" applyFill="1" applyBorder="1" applyAlignment="1"/>
    <xf numFmtId="175" fontId="29" fillId="11" borderId="8" xfId="2" applyNumberFormat="1" applyFont="1" applyFill="1" applyBorder="1" applyAlignment="1"/>
    <xf numFmtId="0" fontId="30" fillId="11" borderId="8" xfId="2" applyFont="1" applyFill="1" applyBorder="1"/>
    <xf numFmtId="0" fontId="30" fillId="11" borderId="0" xfId="2" applyFont="1" applyFill="1"/>
    <xf numFmtId="0" fontId="24" fillId="11" borderId="8" xfId="2" applyFont="1" applyFill="1" applyBorder="1" applyAlignment="1"/>
    <xf numFmtId="2" fontId="26" fillId="11" borderId="8" xfId="2" applyNumberFormat="1" applyFont="1" applyFill="1" applyBorder="1" applyAlignment="1"/>
    <xf numFmtId="2" fontId="7" fillId="11" borderId="0" xfId="2" applyNumberFormat="1" applyFill="1"/>
    <xf numFmtId="10" fontId="11" fillId="11" borderId="0" xfId="1" applyNumberFormat="1" applyFont="1" applyFill="1" applyAlignment="1"/>
    <xf numFmtId="180" fontId="7" fillId="11" borderId="0" xfId="2" applyNumberFormat="1" applyFill="1"/>
    <xf numFmtId="164" fontId="11" fillId="11" borderId="0" xfId="2" applyNumberFormat="1" applyFont="1" applyFill="1" applyAlignment="1"/>
    <xf numFmtId="164" fontId="15" fillId="11" borderId="0" xfId="2" applyNumberFormat="1" applyFont="1" applyFill="1" applyAlignment="1"/>
    <xf numFmtId="4" fontId="11" fillId="11" borderId="0" xfId="2" applyNumberFormat="1" applyFont="1" applyFill="1" applyAlignment="1"/>
    <xf numFmtId="0" fontId="15" fillId="7" borderId="0" xfId="2" applyFont="1" applyFill="1" applyAlignment="1"/>
    <xf numFmtId="183" fontId="7" fillId="11" borderId="0" xfId="2" applyNumberFormat="1" applyFill="1"/>
    <xf numFmtId="0" fontId="14" fillId="11" borderId="11" xfId="2" applyFont="1" applyFill="1" applyBorder="1" applyAlignment="1">
      <alignment horizontal="center" vertical="center" wrapText="1"/>
    </xf>
    <xf numFmtId="0" fontId="14" fillId="0" borderId="12" xfId="2" applyFont="1" applyFill="1" applyBorder="1" applyAlignment="1">
      <alignment horizontal="center" vertical="center" wrapText="1"/>
    </xf>
    <xf numFmtId="171" fontId="25" fillId="0" borderId="11" xfId="2" applyNumberFormat="1" applyFont="1" applyFill="1" applyBorder="1" applyAlignment="1">
      <alignment horizontal="center" vertical="center" wrapText="1"/>
    </xf>
    <xf numFmtId="171" fontId="25" fillId="25" borderId="11" xfId="2" applyNumberFormat="1" applyFont="1" applyFill="1" applyBorder="1" applyAlignment="1">
      <alignment horizontal="center" vertical="center" wrapText="1"/>
    </xf>
    <xf numFmtId="0" fontId="14" fillId="11" borderId="0" xfId="2" applyFont="1" applyFill="1" applyAlignment="1">
      <alignment horizontal="center" vertical="center" wrapText="1"/>
    </xf>
    <xf numFmtId="0" fontId="14" fillId="12" borderId="14" xfId="2" applyFont="1" applyFill="1" applyBorder="1" applyAlignment="1">
      <alignment horizontal="left" indent="1"/>
    </xf>
    <xf numFmtId="4" fontId="14" fillId="0" borderId="15" xfId="2" applyNumberFormat="1" applyFont="1" applyFill="1" applyBorder="1" applyAlignment="1">
      <alignment horizontal="center"/>
    </xf>
    <xf numFmtId="4" fontId="14" fillId="14" borderId="14" xfId="2" applyNumberFormat="1" applyFont="1" applyFill="1" applyBorder="1" applyAlignment="1">
      <alignment horizontal="center"/>
    </xf>
    <xf numFmtId="0" fontId="14" fillId="14" borderId="14" xfId="2" applyFont="1" applyFill="1" applyBorder="1" applyAlignment="1">
      <alignment horizontal="center"/>
    </xf>
    <xf numFmtId="0" fontId="14" fillId="11" borderId="0" xfId="2" applyFont="1" applyFill="1"/>
    <xf numFmtId="0" fontId="14" fillId="0" borderId="15" xfId="2" applyFont="1" applyFill="1" applyBorder="1" applyAlignment="1">
      <alignment horizontal="center"/>
    </xf>
    <xf numFmtId="0" fontId="14" fillId="20" borderId="21" xfId="2" applyFont="1" applyFill="1" applyBorder="1" applyAlignment="1">
      <alignment horizontal="left" vertical="center"/>
    </xf>
    <xf numFmtId="4" fontId="14" fillId="20" borderId="12" xfId="2" applyNumberFormat="1" applyFont="1" applyFill="1" applyBorder="1" applyAlignment="1">
      <alignment horizontal="center"/>
    </xf>
    <xf numFmtId="4" fontId="31" fillId="20" borderId="11" xfId="2" applyNumberFormat="1" applyFont="1" applyFill="1" applyBorder="1" applyAlignment="1">
      <alignment horizontal="center"/>
    </xf>
    <xf numFmtId="0" fontId="31" fillId="20" borderId="11" xfId="2" applyFont="1" applyFill="1" applyBorder="1" applyAlignment="1">
      <alignment horizontal="center"/>
    </xf>
    <xf numFmtId="0" fontId="14" fillId="11" borderId="11" xfId="2" applyFont="1" applyFill="1" applyBorder="1" applyAlignment="1">
      <alignment horizontal="center"/>
    </xf>
    <xf numFmtId="0" fontId="14" fillId="11" borderId="23" xfId="2" applyFont="1" applyFill="1" applyBorder="1" applyAlignment="1">
      <alignment horizontal="center"/>
    </xf>
    <xf numFmtId="0" fontId="14" fillId="20" borderId="14" xfId="2" applyFont="1" applyFill="1" applyBorder="1" applyAlignment="1">
      <alignment horizontal="left" vertical="center"/>
    </xf>
    <xf numFmtId="4" fontId="14" fillId="20" borderId="15" xfId="2" applyNumberFormat="1" applyFont="1" applyFill="1" applyBorder="1" applyAlignment="1">
      <alignment horizontal="center"/>
    </xf>
    <xf numFmtId="4" fontId="31" fillId="20" borderId="14" xfId="2" applyNumberFormat="1" applyFont="1" applyFill="1" applyBorder="1" applyAlignment="1">
      <alignment horizontal="center"/>
    </xf>
    <xf numFmtId="0" fontId="31" fillId="20" borderId="14" xfId="2" applyFont="1" applyFill="1" applyBorder="1" applyAlignment="1">
      <alignment horizontal="center"/>
    </xf>
    <xf numFmtId="0" fontId="14" fillId="24" borderId="14" xfId="2" applyFont="1" applyFill="1" applyBorder="1" applyAlignment="1">
      <alignment horizontal="center"/>
    </xf>
    <xf numFmtId="0" fontId="14" fillId="24" borderId="0" xfId="2" applyFont="1" applyFill="1"/>
    <xf numFmtId="0" fontId="14" fillId="20" borderId="25" xfId="2" applyFont="1" applyFill="1" applyBorder="1" applyAlignment="1">
      <alignment horizontal="left" vertical="center"/>
    </xf>
    <xf numFmtId="4" fontId="31" fillId="20" borderId="28" xfId="2" applyNumberFormat="1" applyFont="1" applyFill="1" applyBorder="1" applyAlignment="1">
      <alignment horizontal="center"/>
    </xf>
    <xf numFmtId="4" fontId="31" fillId="20" borderId="29" xfId="2" applyNumberFormat="1" applyFont="1" applyFill="1" applyBorder="1" applyAlignment="1">
      <alignment horizontal="center"/>
    </xf>
    <xf numFmtId="4" fontId="31" fillId="20" borderId="26" xfId="2" applyNumberFormat="1" applyFont="1" applyFill="1" applyBorder="1" applyAlignment="1">
      <alignment horizontal="center"/>
    </xf>
    <xf numFmtId="0" fontId="31" fillId="20" borderId="28" xfId="2" applyFont="1" applyFill="1" applyBorder="1" applyAlignment="1">
      <alignment horizontal="center"/>
    </xf>
    <xf numFmtId="0" fontId="14" fillId="11" borderId="28" xfId="2" applyFont="1" applyFill="1" applyBorder="1" applyAlignment="1">
      <alignment horizontal="center"/>
    </xf>
    <xf numFmtId="0" fontId="14" fillId="11" borderId="26" xfId="2" applyFont="1" applyFill="1" applyBorder="1" applyAlignment="1">
      <alignment horizontal="center"/>
    </xf>
    <xf numFmtId="0" fontId="7" fillId="11" borderId="0" xfId="2" applyFill="1" applyAlignment="1">
      <alignment vertical="center"/>
    </xf>
    <xf numFmtId="0" fontId="32" fillId="8" borderId="0" xfId="2" applyFont="1" applyFill="1" applyAlignment="1"/>
    <xf numFmtId="4" fontId="7" fillId="11" borderId="0" xfId="2" applyNumberFormat="1" applyFill="1"/>
    <xf numFmtId="170" fontId="7" fillId="11" borderId="0" xfId="2" applyNumberFormat="1" applyFill="1"/>
    <xf numFmtId="176" fontId="14" fillId="11" borderId="14" xfId="2" applyNumberFormat="1" applyFont="1" applyFill="1" applyBorder="1" applyAlignment="1">
      <alignment horizontal="left"/>
    </xf>
    <xf numFmtId="180" fontId="14" fillId="14" borderId="14" xfId="3" applyFont="1" applyFill="1" applyBorder="1" applyAlignment="1">
      <alignment horizontal="center"/>
    </xf>
    <xf numFmtId="180" fontId="14" fillId="26" borderId="14" xfId="3" applyFont="1" applyFill="1" applyBorder="1" applyAlignment="1">
      <alignment horizontal="center"/>
    </xf>
    <xf numFmtId="0" fontId="14" fillId="26" borderId="14" xfId="2" applyFont="1" applyFill="1" applyBorder="1" applyAlignment="1">
      <alignment horizontal="center"/>
    </xf>
    <xf numFmtId="180" fontId="14" fillId="0" borderId="15" xfId="3" applyFont="1" applyFill="1" applyBorder="1" applyAlignment="1">
      <alignment horizontal="center"/>
    </xf>
    <xf numFmtId="0" fontId="14" fillId="20" borderId="21" xfId="2" applyFont="1" applyFill="1" applyBorder="1" applyAlignment="1">
      <alignment horizontal="left" indent="1"/>
    </xf>
    <xf numFmtId="0" fontId="14" fillId="20" borderId="12" xfId="2" applyFont="1" applyFill="1" applyBorder="1" applyAlignment="1">
      <alignment horizontal="center"/>
    </xf>
    <xf numFmtId="0" fontId="14" fillId="26" borderId="14" xfId="2" applyFont="1" applyFill="1" applyBorder="1" applyAlignment="1">
      <alignment horizontal="left" indent="1"/>
    </xf>
    <xf numFmtId="0" fontId="14" fillId="26" borderId="15" xfId="2" applyFont="1" applyFill="1" applyBorder="1" applyAlignment="1">
      <alignment horizontal="center"/>
    </xf>
    <xf numFmtId="0" fontId="31" fillId="26" borderId="14" xfId="2" applyFont="1" applyFill="1" applyBorder="1" applyAlignment="1">
      <alignment horizontal="center"/>
    </xf>
    <xf numFmtId="0" fontId="14" fillId="26" borderId="21" xfId="2" applyFont="1" applyFill="1" applyBorder="1" applyAlignment="1">
      <alignment horizontal="left" indent="1"/>
    </xf>
    <xf numFmtId="0" fontId="14" fillId="26" borderId="12" xfId="2" applyFont="1" applyFill="1" applyBorder="1" applyAlignment="1">
      <alignment horizontal="center"/>
    </xf>
    <xf numFmtId="0" fontId="14" fillId="26" borderId="11" xfId="2" applyFont="1" applyFill="1" applyBorder="1" applyAlignment="1">
      <alignment horizontal="center"/>
    </xf>
    <xf numFmtId="0" fontId="14" fillId="26" borderId="23" xfId="2" applyFont="1" applyFill="1" applyBorder="1" applyAlignment="1">
      <alignment horizontal="center"/>
    </xf>
    <xf numFmtId="0" fontId="14" fillId="20" borderId="25" xfId="2" applyFont="1" applyFill="1" applyBorder="1" applyAlignment="1">
      <alignment horizontal="left" indent="1"/>
    </xf>
    <xf numFmtId="0" fontId="31" fillId="20" borderId="29" xfId="2" applyFont="1" applyFill="1" applyBorder="1" applyAlignment="1">
      <alignment horizontal="center"/>
    </xf>
    <xf numFmtId="0" fontId="14" fillId="20" borderId="28" xfId="2" applyFont="1" applyFill="1" applyBorder="1" applyAlignment="1">
      <alignment horizontal="center"/>
    </xf>
    <xf numFmtId="0" fontId="14" fillId="20" borderId="26" xfId="2" applyFont="1" applyFill="1" applyBorder="1" applyAlignment="1">
      <alignment horizontal="center"/>
    </xf>
    <xf numFmtId="0" fontId="22" fillId="24" borderId="0" xfId="2" applyFont="1" applyFill="1"/>
    <xf numFmtId="0" fontId="14" fillId="24" borderId="0" xfId="2" applyFont="1" applyFill="1" applyBorder="1" applyAlignment="1">
      <alignment horizontal="left" indent="1"/>
    </xf>
    <xf numFmtId="0" fontId="14" fillId="24" borderId="0" xfId="2" applyFont="1" applyFill="1" applyBorder="1" applyAlignment="1">
      <alignment horizontal="center"/>
    </xf>
    <xf numFmtId="0" fontId="33" fillId="19" borderId="0" xfId="2" applyFont="1" applyFill="1" applyAlignment="1"/>
    <xf numFmtId="0" fontId="14" fillId="11" borderId="30" xfId="2" applyFont="1" applyFill="1" applyBorder="1" applyAlignment="1">
      <alignment horizontal="center" vertical="center" wrapText="1"/>
    </xf>
    <xf numFmtId="176" fontId="14" fillId="24" borderId="8" xfId="2" applyNumberFormat="1" applyFont="1" applyFill="1" applyBorder="1"/>
    <xf numFmtId="176" fontId="14" fillId="11" borderId="31" xfId="2" applyNumberFormat="1" applyFont="1" applyFill="1" applyBorder="1" applyAlignment="1">
      <alignment horizontal="left"/>
    </xf>
    <xf numFmtId="176" fontId="14" fillId="20" borderId="28" xfId="2" applyNumberFormat="1" applyFont="1" applyFill="1" applyBorder="1" applyAlignment="1">
      <alignment horizontal="left"/>
    </xf>
    <xf numFmtId="0" fontId="14" fillId="20" borderId="11" xfId="2" applyFont="1" applyFill="1" applyBorder="1" applyAlignment="1">
      <alignment horizontal="center"/>
    </xf>
    <xf numFmtId="0" fontId="14" fillId="26" borderId="22" xfId="2" applyFont="1" applyFill="1" applyBorder="1" applyAlignment="1">
      <alignment horizontal="center"/>
    </xf>
    <xf numFmtId="0" fontId="31" fillId="20" borderId="27" xfId="2" applyFont="1" applyFill="1" applyBorder="1" applyAlignment="1">
      <alignment horizontal="center"/>
    </xf>
    <xf numFmtId="183" fontId="11" fillId="11" borderId="0" xfId="2" applyNumberFormat="1" applyFont="1" applyFill="1" applyAlignment="1"/>
    <xf numFmtId="0" fontId="14" fillId="14" borderId="14" xfId="2" quotePrefix="1" applyFont="1" applyFill="1" applyBorder="1" applyAlignment="1">
      <alignment horizontal="center"/>
    </xf>
    <xf numFmtId="0" fontId="14" fillId="26" borderId="27" xfId="2" applyFont="1" applyFill="1" applyBorder="1" applyAlignment="1">
      <alignment horizontal="center"/>
    </xf>
    <xf numFmtId="177" fontId="19" fillId="11" borderId="0" xfId="2" applyNumberFormat="1" applyFont="1" applyFill="1"/>
    <xf numFmtId="0" fontId="18" fillId="14" borderId="14" xfId="2" applyFont="1" applyFill="1" applyBorder="1" applyAlignment="1">
      <alignment horizontal="center"/>
    </xf>
    <xf numFmtId="0" fontId="14" fillId="11" borderId="21" xfId="2" applyFont="1" applyFill="1" applyBorder="1" applyAlignment="1">
      <alignment horizontal="left" indent="1"/>
    </xf>
    <xf numFmtId="0" fontId="14" fillId="0" borderId="12" xfId="2" applyFont="1" applyFill="1" applyBorder="1" applyAlignment="1">
      <alignment horizontal="center"/>
    </xf>
    <xf numFmtId="0" fontId="14" fillId="11" borderId="27" xfId="2" applyFont="1" applyFill="1" applyBorder="1" applyAlignment="1">
      <alignment horizontal="center"/>
    </xf>
    <xf numFmtId="0" fontId="14" fillId="0" borderId="11" xfId="2" applyFont="1" applyFill="1" applyBorder="1" applyAlignment="1">
      <alignment horizontal="center"/>
    </xf>
    <xf numFmtId="0" fontId="14" fillId="24" borderId="14" xfId="2" applyFont="1" applyFill="1" applyBorder="1" applyAlignment="1">
      <alignment horizontal="left" indent="1"/>
    </xf>
    <xf numFmtId="0" fontId="14" fillId="11" borderId="25" xfId="2" applyFont="1" applyFill="1" applyBorder="1" applyAlignment="1">
      <alignment horizontal="left" indent="1"/>
    </xf>
    <xf numFmtId="0" fontId="14" fillId="11" borderId="29" xfId="2" applyFont="1" applyFill="1" applyBorder="1" applyAlignment="1">
      <alignment horizontal="center"/>
    </xf>
    <xf numFmtId="0" fontId="14" fillId="0" borderId="28" xfId="2" applyFont="1" applyFill="1" applyBorder="1" applyAlignment="1">
      <alignment horizontal="center"/>
    </xf>
    <xf numFmtId="176" fontId="34" fillId="11" borderId="14" xfId="2" applyNumberFormat="1" applyFont="1" applyFill="1" applyBorder="1" applyAlignment="1">
      <alignment horizontal="left"/>
    </xf>
    <xf numFmtId="0" fontId="24" fillId="11" borderId="8" xfId="2" applyFont="1" applyFill="1" applyBorder="1"/>
    <xf numFmtId="0" fontId="14" fillId="22" borderId="12" xfId="2" applyFont="1" applyFill="1" applyBorder="1" applyAlignment="1">
      <alignment horizontal="center" vertical="center" wrapText="1"/>
    </xf>
    <xf numFmtId="0" fontId="14" fillId="22" borderId="15" xfId="2" applyFont="1" applyFill="1" applyBorder="1" applyAlignment="1">
      <alignment horizontal="center"/>
    </xf>
    <xf numFmtId="0" fontId="14" fillId="0" borderId="14" xfId="2" applyFont="1" applyFill="1" applyBorder="1" applyAlignment="1">
      <alignment horizontal="center"/>
    </xf>
    <xf numFmtId="184" fontId="14" fillId="22" borderId="15" xfId="2" applyNumberFormat="1" applyFont="1" applyFill="1" applyBorder="1" applyAlignment="1">
      <alignment horizontal="center"/>
    </xf>
    <xf numFmtId="180" fontId="14" fillId="22" borderId="12" xfId="2" applyNumberFormat="1" applyFont="1" applyFill="1" applyBorder="1" applyAlignment="1">
      <alignment horizontal="center"/>
    </xf>
    <xf numFmtId="0" fontId="14" fillId="22" borderId="12" xfId="2" applyFont="1" applyFill="1" applyBorder="1" applyAlignment="1">
      <alignment horizontal="center"/>
    </xf>
    <xf numFmtId="0" fontId="14" fillId="11" borderId="0" xfId="2" applyFont="1" applyFill="1" applyBorder="1" applyAlignment="1">
      <alignment horizontal="left" indent="1"/>
    </xf>
    <xf numFmtId="180" fontId="14" fillId="11" borderId="0" xfId="2" applyNumberFormat="1" applyFont="1" applyFill="1" applyBorder="1" applyAlignment="1">
      <alignment horizontal="center"/>
    </xf>
    <xf numFmtId="0" fontId="14" fillId="11" borderId="0" xfId="2" applyFont="1" applyFill="1" applyBorder="1" applyAlignment="1">
      <alignment horizontal="center"/>
    </xf>
    <xf numFmtId="0" fontId="14" fillId="0" borderId="0" xfId="2" applyFont="1" applyFill="1" applyBorder="1" applyAlignment="1">
      <alignment horizontal="center"/>
    </xf>
    <xf numFmtId="184" fontId="35" fillId="11" borderId="0" xfId="2" applyNumberFormat="1" applyFont="1" applyFill="1"/>
    <xf numFmtId="176" fontId="36" fillId="0" borderId="0" xfId="2" applyNumberFormat="1" applyFont="1" applyAlignment="1">
      <alignment vertical="center"/>
    </xf>
    <xf numFmtId="4" fontId="36" fillId="0" borderId="0" xfId="2" applyNumberFormat="1" applyFont="1" applyFill="1" applyAlignment="1">
      <alignment horizontal="center" vertical="center"/>
    </xf>
    <xf numFmtId="0" fontId="37" fillId="27" borderId="32" xfId="2" applyFont="1" applyFill="1" applyBorder="1" applyAlignment="1">
      <alignment vertical="center"/>
    </xf>
    <xf numFmtId="4" fontId="37" fillId="27" borderId="32" xfId="2" applyNumberFormat="1" applyFont="1" applyFill="1" applyBorder="1" applyAlignment="1">
      <alignment horizontal="center" vertical="center"/>
    </xf>
    <xf numFmtId="0" fontId="38" fillId="0" borderId="0" xfId="2" applyFont="1" applyFill="1" applyBorder="1" applyAlignment="1">
      <alignment vertical="center"/>
    </xf>
    <xf numFmtId="4" fontId="37" fillId="0" borderId="0" xfId="2" applyNumberFormat="1" applyFont="1" applyFill="1" applyBorder="1" applyAlignment="1">
      <alignment horizontal="center" vertical="center"/>
    </xf>
    <xf numFmtId="0" fontId="7" fillId="11" borderId="0" xfId="2" applyFont="1" applyFill="1"/>
    <xf numFmtId="0" fontId="39" fillId="11" borderId="0" xfId="2" applyFont="1" applyFill="1"/>
    <xf numFmtId="0" fontId="40" fillId="11" borderId="0" xfId="2" applyFont="1" applyFill="1" applyAlignment="1">
      <alignment horizontal="left" indent="1"/>
    </xf>
    <xf numFmtId="0" fontId="40" fillId="11" borderId="0" xfId="2" applyFont="1" applyFill="1" applyAlignment="1">
      <alignment horizontal="left" wrapText="1" indent="1"/>
    </xf>
    <xf numFmtId="0" fontId="22" fillId="0" borderId="0" xfId="2" applyFont="1" applyFill="1"/>
    <xf numFmtId="0" fontId="7" fillId="0" borderId="0" xfId="2" applyFill="1"/>
    <xf numFmtId="0" fontId="7" fillId="0" borderId="0" xfId="2" applyFont="1" applyFill="1"/>
    <xf numFmtId="0" fontId="39" fillId="0" borderId="0" xfId="2" applyFont="1" applyFill="1"/>
    <xf numFmtId="0" fontId="40" fillId="0" borderId="0" xfId="2" applyFont="1" applyFill="1" applyAlignment="1">
      <alignment horizontal="left" indent="1"/>
    </xf>
    <xf numFmtId="0" fontId="36" fillId="0" borderId="0" xfId="2" applyFont="1" applyAlignment="1">
      <alignment vertical="center"/>
    </xf>
    <xf numFmtId="0" fontId="7" fillId="0" borderId="0" xfId="2" applyAlignment="1">
      <alignment horizontal="center" vertical="center"/>
    </xf>
    <xf numFmtId="1" fontId="22" fillId="11" borderId="0" xfId="2" applyNumberFormat="1" applyFont="1" applyFill="1"/>
    <xf numFmtId="169" fontId="7" fillId="11" borderId="0" xfId="2" applyNumberFormat="1" applyFill="1"/>
    <xf numFmtId="169" fontId="41" fillId="11" borderId="0" xfId="2" applyNumberFormat="1" applyFont="1" applyFill="1"/>
    <xf numFmtId="0" fontId="41" fillId="11" borderId="0" xfId="2" applyFont="1" applyFill="1"/>
    <xf numFmtId="0" fontId="42" fillId="0" borderId="0" xfId="2" applyFont="1" applyAlignment="1">
      <alignment vertical="center"/>
    </xf>
    <xf numFmtId="0" fontId="42" fillId="0" borderId="0" xfId="2" applyFont="1" applyFill="1" applyAlignment="1">
      <alignment vertical="center"/>
    </xf>
    <xf numFmtId="0" fontId="36" fillId="0" borderId="0" xfId="2" applyFont="1" applyFill="1" applyAlignment="1">
      <alignment vertical="center"/>
    </xf>
    <xf numFmtId="0" fontId="37" fillId="0" borderId="0" xfId="2" applyFont="1" applyAlignment="1">
      <alignment vertical="center"/>
    </xf>
    <xf numFmtId="0" fontId="43" fillId="11" borderId="0" xfId="2" applyFont="1" applyFill="1" applyAlignment="1">
      <alignment vertical="center"/>
    </xf>
    <xf numFmtId="0" fontId="21" fillId="0" borderId="0" xfId="2" applyFont="1" applyFill="1"/>
    <xf numFmtId="0" fontId="7" fillId="24" borderId="0" xfId="2" applyFill="1"/>
    <xf numFmtId="185" fontId="8" fillId="12" borderId="8" xfId="2" applyNumberFormat="1" applyFont="1" applyFill="1" applyBorder="1" applyAlignment="1">
      <alignment horizontal="center"/>
    </xf>
    <xf numFmtId="0" fontId="8" fillId="24" borderId="0" xfId="2" applyFont="1" applyFill="1"/>
    <xf numFmtId="3" fontId="24" fillId="11" borderId="8" xfId="2" applyNumberFormat="1" applyFont="1" applyFill="1" applyBorder="1" applyAlignment="1"/>
    <xf numFmtId="186" fontId="26" fillId="11" borderId="8" xfId="2" applyNumberFormat="1" applyFont="1" applyFill="1" applyBorder="1" applyAlignment="1"/>
    <xf numFmtId="4" fontId="26" fillId="11" borderId="8" xfId="2" applyNumberFormat="1" applyFont="1" applyFill="1" applyBorder="1" applyAlignment="1"/>
    <xf numFmtId="3" fontId="26" fillId="11" borderId="8" xfId="2" applyNumberFormat="1" applyFont="1" applyFill="1" applyBorder="1" applyAlignment="1"/>
    <xf numFmtId="186" fontId="24" fillId="11" borderId="8" xfId="2" applyNumberFormat="1" applyFont="1" applyFill="1" applyBorder="1" applyAlignment="1"/>
    <xf numFmtId="3" fontId="29" fillId="11" borderId="8" xfId="2" applyNumberFormat="1" applyFont="1" applyFill="1" applyBorder="1" applyAlignment="1"/>
    <xf numFmtId="186" fontId="29" fillId="11" borderId="8" xfId="2" applyNumberFormat="1" applyFont="1" applyFill="1" applyBorder="1" applyAlignment="1"/>
    <xf numFmtId="4" fontId="29" fillId="11" borderId="8" xfId="2" applyNumberFormat="1" applyFont="1" applyFill="1" applyBorder="1" applyAlignment="1"/>
    <xf numFmtId="186" fontId="11" fillId="11" borderId="0" xfId="2" applyNumberFormat="1" applyFont="1" applyFill="1" applyAlignment="1"/>
    <xf numFmtId="9" fontId="11" fillId="11" borderId="0" xfId="1" applyFont="1" applyFill="1" applyAlignment="1"/>
    <xf numFmtId="187" fontId="7" fillId="11" borderId="0" xfId="2" applyNumberFormat="1" applyFill="1"/>
    <xf numFmtId="184" fontId="7" fillId="11" borderId="0" xfId="2" applyNumberFormat="1" applyFill="1"/>
    <xf numFmtId="167" fontId="11" fillId="11" borderId="0" xfId="1" applyNumberFormat="1" applyFont="1" applyFill="1" applyAlignment="1"/>
    <xf numFmtId="188" fontId="11" fillId="11" borderId="0" xfId="2" applyNumberFormat="1" applyFont="1" applyFill="1" applyAlignment="1"/>
    <xf numFmtId="0" fontId="23" fillId="24" borderId="0" xfId="2" applyFont="1" applyFill="1"/>
    <xf numFmtId="180" fontId="14" fillId="24" borderId="15" xfId="3" applyFont="1" applyFill="1" applyBorder="1" applyAlignment="1">
      <alignment horizontal="center"/>
    </xf>
    <xf numFmtId="180" fontId="14" fillId="24" borderId="14" xfId="3" applyFont="1" applyFill="1" applyBorder="1" applyAlignment="1">
      <alignment horizontal="center"/>
    </xf>
    <xf numFmtId="0" fontId="14" fillId="24" borderId="15" xfId="2" applyFont="1" applyFill="1" applyBorder="1" applyAlignment="1">
      <alignment horizontal="center"/>
    </xf>
    <xf numFmtId="0" fontId="14" fillId="20" borderId="27" xfId="2" applyFont="1" applyFill="1" applyBorder="1" applyAlignment="1">
      <alignment horizontal="center"/>
    </xf>
    <xf numFmtId="0" fontId="14" fillId="20" borderId="23" xfId="2" applyFont="1" applyFill="1" applyBorder="1" applyAlignment="1">
      <alignment horizontal="center"/>
    </xf>
    <xf numFmtId="176" fontId="14" fillId="24" borderId="14" xfId="2" applyNumberFormat="1" applyFont="1" applyFill="1" applyBorder="1" applyAlignment="1">
      <alignment horizontal="left"/>
    </xf>
    <xf numFmtId="0" fontId="14" fillId="28" borderId="14" xfId="2" applyFont="1" applyFill="1" applyBorder="1" applyAlignment="1">
      <alignment horizontal="center"/>
    </xf>
    <xf numFmtId="179" fontId="14" fillId="23" borderId="16" xfId="0" applyNumberFormat="1" applyFont="1" applyFill="1" applyBorder="1" applyAlignment="1">
      <alignment horizontal="center"/>
    </xf>
    <xf numFmtId="179" fontId="14" fillId="0" borderId="22" xfId="0" applyNumberFormat="1" applyFont="1" applyFill="1" applyBorder="1" applyAlignment="1">
      <alignment horizontal="center"/>
    </xf>
    <xf numFmtId="179" fontId="14" fillId="22" borderId="22" xfId="0" applyNumberFormat="1" applyFont="1" applyFill="1" applyBorder="1" applyAlignment="1">
      <alignment horizontal="center"/>
    </xf>
    <xf numFmtId="0" fontId="14" fillId="29" borderId="18" xfId="0" applyFont="1" applyFill="1" applyBorder="1" applyAlignment="1">
      <alignment horizontal="left" indent="1"/>
    </xf>
    <xf numFmtId="179" fontId="14" fillId="0" borderId="15" xfId="0" applyNumberFormat="1" applyFont="1" applyFill="1" applyBorder="1" applyAlignment="1">
      <alignment horizontal="center"/>
    </xf>
    <xf numFmtId="179" fontId="14" fillId="22" borderId="15" xfId="0" applyNumberFormat="1" applyFont="1" applyFill="1" applyBorder="1" applyAlignment="1">
      <alignment horizontal="center"/>
    </xf>
    <xf numFmtId="184" fontId="14" fillId="14" borderId="14" xfId="0" applyNumberFormat="1" applyFont="1" applyFill="1" applyBorder="1" applyAlignment="1">
      <alignment horizontal="center"/>
    </xf>
    <xf numFmtId="179" fontId="0" fillId="11" borderId="0" xfId="0" applyNumberFormat="1" applyFill="1"/>
    <xf numFmtId="179" fontId="14" fillId="0" borderId="19" xfId="0" applyNumberFormat="1" applyFont="1" applyFill="1" applyBorder="1" applyAlignment="1">
      <alignment horizontal="center"/>
    </xf>
    <xf numFmtId="179" fontId="14" fillId="22" borderId="19" xfId="0" applyNumberFormat="1" applyFont="1" applyFill="1" applyBorder="1" applyAlignment="1">
      <alignment horizontal="center"/>
    </xf>
    <xf numFmtId="0" fontId="14" fillId="29" borderId="8" xfId="0" applyFont="1" applyFill="1" applyBorder="1" applyAlignment="1">
      <alignment horizontal="left" indent="1"/>
    </xf>
    <xf numFmtId="0" fontId="14" fillId="29" borderId="14" xfId="0" applyFont="1" applyFill="1" applyBorder="1" applyAlignment="1">
      <alignment horizontal="left" indent="1"/>
    </xf>
    <xf numFmtId="179" fontId="14" fillId="0" borderId="10" xfId="0" applyNumberFormat="1" applyFont="1" applyFill="1" applyBorder="1" applyAlignment="1">
      <alignment horizontal="center"/>
    </xf>
    <xf numFmtId="17" fontId="46" fillId="0" borderId="8" xfId="2" applyNumberFormat="1" applyFont="1" applyFill="1" applyBorder="1" applyAlignment="1">
      <alignment horizontal="center" vertical="center"/>
    </xf>
    <xf numFmtId="0" fontId="24" fillId="11" borderId="0" xfId="2" applyFont="1" applyFill="1"/>
    <xf numFmtId="178" fontId="14" fillId="30" borderId="17" xfId="0" applyNumberFormat="1" applyFont="1" applyFill="1" applyBorder="1" applyAlignment="1">
      <alignment horizontal="center"/>
    </xf>
    <xf numFmtId="14" fontId="6" fillId="0" borderId="0" xfId="0" applyNumberFormat="1" applyFont="1" applyAlignment="1">
      <alignment wrapText="1"/>
    </xf>
    <xf numFmtId="0" fontId="47" fillId="0" borderId="0" xfId="0" applyFont="1"/>
    <xf numFmtId="0" fontId="48" fillId="11" borderId="0" xfId="2" applyFont="1" applyFill="1" applyBorder="1"/>
    <xf numFmtId="178" fontId="14" fillId="26" borderId="17" xfId="0" applyNumberFormat="1" applyFont="1" applyFill="1" applyBorder="1" applyAlignment="1">
      <alignment horizontal="center"/>
    </xf>
    <xf numFmtId="178" fontId="14" fillId="31" borderId="16" xfId="0" applyNumberFormat="1" applyFont="1" applyFill="1" applyBorder="1" applyAlignment="1">
      <alignment horizontal="center"/>
    </xf>
    <xf numFmtId="178" fontId="14" fillId="26" borderId="14" xfId="0" applyNumberFormat="1" applyFont="1" applyFill="1" applyBorder="1" applyAlignment="1">
      <alignment horizontal="center"/>
    </xf>
    <xf numFmtId="0" fontId="0" fillId="24" borderId="0" xfId="0" applyFill="1"/>
    <xf numFmtId="0" fontId="0" fillId="0" borderId="0" xfId="0" applyAlignment="1"/>
    <xf numFmtId="0" fontId="1" fillId="7" borderId="0" xfId="4" applyFont="1" applyFill="1" applyBorder="1" applyAlignment="1">
      <alignment horizontal="center" vertical="center" wrapText="1"/>
    </xf>
    <xf numFmtId="0" fontId="1" fillId="0" borderId="0" xfId="4" applyFont="1" applyBorder="1" applyAlignment="1">
      <alignment horizontal="center" vertical="center" wrapText="1"/>
    </xf>
    <xf numFmtId="0" fontId="1" fillId="0" borderId="0" xfId="4" applyFont="1" applyBorder="1" applyAlignment="1">
      <alignment vertical="center" wrapText="1"/>
    </xf>
    <xf numFmtId="0" fontId="1" fillId="5" borderId="0" xfId="4" applyFont="1" applyFill="1" applyBorder="1" applyAlignment="1">
      <alignment horizontal="center" vertical="center" wrapText="1"/>
    </xf>
    <xf numFmtId="0" fontId="1" fillId="8" borderId="0" xfId="4" applyFont="1" applyFill="1" applyBorder="1" applyAlignment="1">
      <alignment vertical="center" wrapText="1"/>
    </xf>
    <xf numFmtId="0" fontId="1" fillId="9" borderId="0" xfId="4" applyFont="1" applyFill="1" applyBorder="1" applyAlignment="1">
      <alignment vertical="center" wrapText="1"/>
    </xf>
    <xf numFmtId="0" fontId="1" fillId="4" borderId="0" xfId="4" applyFont="1" applyFill="1" applyBorder="1" applyAlignment="1">
      <alignment vertical="center" wrapText="1"/>
    </xf>
    <xf numFmtId="0" fontId="1" fillId="0" borderId="0" xfId="4" applyFont="1" applyAlignment="1">
      <alignment wrapText="1"/>
    </xf>
    <xf numFmtId="0" fontId="3" fillId="0" borderId="0" xfId="4" applyBorder="1" applyAlignment="1">
      <alignment horizontal="center"/>
    </xf>
    <xf numFmtId="0" fontId="3" fillId="0" borderId="0" xfId="4" applyBorder="1" applyAlignment="1">
      <alignment wrapText="1"/>
    </xf>
    <xf numFmtId="0" fontId="3" fillId="0" borderId="0" xfId="4" applyBorder="1"/>
    <xf numFmtId="14" fontId="3" fillId="0" borderId="0" xfId="4" applyNumberFormat="1" applyBorder="1"/>
    <xf numFmtId="0" fontId="3" fillId="0" borderId="0" xfId="4"/>
    <xf numFmtId="0" fontId="3" fillId="0" borderId="0" xfId="4" applyBorder="1" applyAlignment="1">
      <alignment horizontal="center" vertical="center"/>
    </xf>
    <xf numFmtId="0" fontId="3" fillId="0" borderId="0" xfId="4" applyBorder="1" applyAlignment="1">
      <alignment vertical="center" wrapText="1"/>
    </xf>
    <xf numFmtId="0" fontId="3" fillId="0" borderId="0" xfId="4" applyBorder="1" applyAlignment="1">
      <alignment vertical="center"/>
    </xf>
    <xf numFmtId="14" fontId="3" fillId="0" borderId="0" xfId="4" applyNumberFormat="1" applyBorder="1" applyAlignment="1">
      <alignment vertical="center"/>
    </xf>
    <xf numFmtId="0" fontId="3" fillId="0" borderId="0" xfId="4" applyAlignment="1">
      <alignment vertical="center"/>
    </xf>
    <xf numFmtId="0" fontId="3" fillId="0" borderId="0" xfId="4" applyFont="1" applyBorder="1" applyAlignment="1">
      <alignment wrapText="1"/>
    </xf>
    <xf numFmtId="0" fontId="3" fillId="0" borderId="0" xfId="4" applyFont="1" applyBorder="1"/>
    <xf numFmtId="0" fontId="3" fillId="0" borderId="0" xfId="4" applyFont="1" applyBorder="1" applyAlignment="1">
      <alignment vertical="center" wrapText="1"/>
    </xf>
    <xf numFmtId="0" fontId="3" fillId="0" borderId="0" xfId="4" applyFont="1" applyBorder="1" applyAlignment="1">
      <alignment vertical="center"/>
    </xf>
    <xf numFmtId="0" fontId="3" fillId="0" borderId="0" xfId="4" applyAlignment="1">
      <alignment horizontal="center"/>
    </xf>
    <xf numFmtId="14" fontId="3" fillId="0" borderId="0" xfId="4" applyNumberFormat="1"/>
    <xf numFmtId="0" fontId="5" fillId="0" borderId="0" xfId="4" applyFont="1" applyAlignment="1">
      <alignment vertical="center" wrapText="1"/>
    </xf>
    <xf numFmtId="0" fontId="5" fillId="0" borderId="0" xfId="4" applyFont="1"/>
    <xf numFmtId="166" fontId="0" fillId="32" borderId="0" xfId="0" applyNumberFormat="1" applyFill="1"/>
    <xf numFmtId="0" fontId="0" fillId="32" borderId="0" xfId="0" applyFill="1"/>
    <xf numFmtId="0" fontId="0" fillId="32" borderId="0" xfId="0" applyFill="1" applyAlignment="1">
      <alignment wrapText="1"/>
    </xf>
    <xf numFmtId="166" fontId="0" fillId="33" borderId="0" xfId="0" applyNumberFormat="1" applyFill="1"/>
    <xf numFmtId="0" fontId="0" fillId="33" borderId="0" xfId="0" applyFill="1"/>
    <xf numFmtId="0" fontId="0" fillId="33" borderId="0" xfId="0" applyFill="1" applyAlignment="1">
      <alignment wrapText="1"/>
    </xf>
    <xf numFmtId="166" fontId="0" fillId="34" borderId="0" xfId="0" applyNumberFormat="1" applyFill="1"/>
    <xf numFmtId="0" fontId="0" fillId="34" borderId="0" xfId="0" applyFill="1"/>
    <xf numFmtId="0" fontId="0" fillId="34" borderId="0" xfId="0" applyFill="1" applyAlignment="1">
      <alignment wrapText="1"/>
    </xf>
    <xf numFmtId="166" fontId="0" fillId="26" borderId="0" xfId="0" applyNumberFormat="1" applyFill="1"/>
    <xf numFmtId="0" fontId="0" fillId="26" borderId="0" xfId="0" applyFill="1"/>
    <xf numFmtId="0" fontId="0" fillId="26" borderId="0" xfId="0" applyFill="1" applyAlignment="1">
      <alignment wrapText="1"/>
    </xf>
    <xf numFmtId="166" fontId="0" fillId="28" borderId="0" xfId="0" applyNumberFormat="1" applyFill="1"/>
    <xf numFmtId="0" fontId="0" fillId="28" borderId="0" xfId="0" applyFill="1"/>
    <xf numFmtId="0" fontId="0" fillId="28" borderId="0" xfId="0" applyFill="1" applyAlignment="1">
      <alignment wrapText="1"/>
    </xf>
    <xf numFmtId="166" fontId="0" fillId="35" borderId="0" xfId="0" applyNumberFormat="1" applyFill="1"/>
    <xf numFmtId="0" fontId="0" fillId="35" borderId="0" xfId="0" applyFill="1"/>
    <xf numFmtId="0" fontId="0" fillId="35" borderId="0" xfId="0" applyFill="1" applyAlignment="1">
      <alignment wrapText="1"/>
    </xf>
    <xf numFmtId="166" fontId="0" fillId="36" borderId="0" xfId="0" applyNumberFormat="1" applyFill="1"/>
    <xf numFmtId="0" fontId="0" fillId="36" borderId="0" xfId="0" applyFill="1"/>
    <xf numFmtId="0" fontId="0" fillId="36" borderId="0" xfId="0" applyFill="1" applyAlignment="1">
      <alignment wrapText="1"/>
    </xf>
    <xf numFmtId="166" fontId="0" fillId="3" borderId="0" xfId="0" applyNumberFormat="1" applyFill="1"/>
    <xf numFmtId="0" fontId="0" fillId="3" borderId="0" xfId="0" applyFill="1"/>
    <xf numFmtId="166" fontId="0" fillId="19" borderId="0" xfId="0" applyNumberFormat="1" applyFill="1"/>
    <xf numFmtId="166" fontId="0" fillId="37" borderId="0" xfId="0" applyNumberFormat="1" applyFill="1"/>
    <xf numFmtId="0" fontId="0" fillId="37" borderId="0" xfId="0" applyFill="1"/>
    <xf numFmtId="0" fontId="0" fillId="19" borderId="0" xfId="0" applyFill="1" applyAlignment="1">
      <alignment wrapText="1"/>
    </xf>
    <xf numFmtId="0" fontId="0" fillId="37" borderId="0" xfId="0" applyFill="1" applyAlignment="1">
      <alignment wrapText="1"/>
    </xf>
    <xf numFmtId="0" fontId="0" fillId="0" borderId="0" xfId="0"/>
    <xf numFmtId="0" fontId="0" fillId="0" borderId="8" xfId="0" applyFont="1" applyBorder="1"/>
    <xf numFmtId="0" fontId="0" fillId="0" borderId="8" xfId="0" applyFont="1" applyBorder="1" applyAlignment="1">
      <alignment horizontal="center"/>
    </xf>
    <xf numFmtId="0" fontId="0" fillId="24" borderId="8" xfId="0" applyFont="1" applyFill="1" applyBorder="1" applyAlignment="1">
      <alignment horizontal="center"/>
    </xf>
    <xf numFmtId="0" fontId="4" fillId="10" borderId="33" xfId="0" applyFont="1" applyFill="1" applyBorder="1" applyAlignment="1">
      <alignment wrapText="1"/>
    </xf>
    <xf numFmtId="0" fontId="4" fillId="10" borderId="34" xfId="0" applyFont="1" applyFill="1" applyBorder="1" applyAlignment="1">
      <alignment wrapText="1"/>
    </xf>
    <xf numFmtId="0" fontId="0" fillId="0" borderId="34" xfId="0" applyBorder="1" applyAlignment="1">
      <alignment horizontal="center" vertical="center" wrapText="1"/>
    </xf>
    <xf numFmtId="17" fontId="0" fillId="0" borderId="34" xfId="0" applyNumberFormat="1" applyBorder="1" applyAlignment="1">
      <alignment horizontal="center" vertical="center"/>
    </xf>
    <xf numFmtId="17" fontId="0" fillId="0" borderId="35" xfId="0" applyNumberFormat="1" applyBorder="1" applyAlignment="1">
      <alignment horizontal="center" vertical="center"/>
    </xf>
    <xf numFmtId="0" fontId="0" fillId="0" borderId="36" xfId="0" applyFont="1" applyBorder="1"/>
    <xf numFmtId="0" fontId="0" fillId="0" borderId="16" xfId="0" applyBorder="1"/>
    <xf numFmtId="0" fontId="0" fillId="0" borderId="36" xfId="0" applyFont="1" applyBorder="1" applyAlignment="1">
      <alignment wrapText="1"/>
    </xf>
    <xf numFmtId="0" fontId="0" fillId="0" borderId="37" xfId="0" applyFont="1" applyBorder="1"/>
    <xf numFmtId="0" fontId="0" fillId="0" borderId="38" xfId="0" applyFont="1" applyBorder="1"/>
    <xf numFmtId="0" fontId="0" fillId="0" borderId="38" xfId="0" applyFont="1" applyBorder="1" applyAlignment="1">
      <alignment horizontal="center"/>
    </xf>
    <xf numFmtId="0" fontId="0" fillId="0" borderId="38" xfId="0" applyBorder="1"/>
    <xf numFmtId="0" fontId="0" fillId="0" borderId="39" xfId="0" applyBorder="1"/>
    <xf numFmtId="0" fontId="47" fillId="0" borderId="0" xfId="0" applyFont="1" applyAlignment="1">
      <alignment wrapText="1"/>
    </xf>
    <xf numFmtId="0" fontId="0" fillId="0" borderId="40" xfId="0" applyBorder="1"/>
    <xf numFmtId="0" fontId="47" fillId="0" borderId="0" xfId="0" applyFont="1" applyAlignment="1">
      <alignment horizontal="center" vertical="center"/>
    </xf>
    <xf numFmtId="0" fontId="0" fillId="0" borderId="0" xfId="0" applyAlignment="1">
      <alignment vertical="center" wrapText="1"/>
    </xf>
    <xf numFmtId="14" fontId="47" fillId="0" borderId="0" xfId="0" applyNumberFormat="1" applyFont="1" applyAlignment="1">
      <alignment vertical="center" wrapText="1"/>
    </xf>
    <xf numFmtId="0" fontId="47" fillId="0" borderId="8" xfId="0" applyFont="1" applyBorder="1" applyAlignment="1">
      <alignment horizontal="center" vertical="center"/>
    </xf>
    <xf numFmtId="0" fontId="47" fillId="24" borderId="8" xfId="0" applyFont="1" applyFill="1" applyBorder="1" applyAlignment="1">
      <alignment horizontal="center" vertical="center"/>
    </xf>
    <xf numFmtId="14" fontId="47" fillId="0" borderId="0" xfId="0" applyNumberFormat="1" applyFont="1" applyAlignment="1">
      <alignment horizontal="center" vertical="center" wrapText="1"/>
    </xf>
    <xf numFmtId="2" fontId="0" fillId="26" borderId="0" xfId="0" applyNumberFormat="1" applyFill="1"/>
    <xf numFmtId="2" fontId="0" fillId="26" borderId="0" xfId="1" applyNumberFormat="1" applyFont="1" applyFill="1"/>
    <xf numFmtId="0" fontId="52" fillId="3" borderId="0" xfId="0" applyFont="1" applyFill="1" applyAlignment="1">
      <alignment wrapText="1"/>
    </xf>
    <xf numFmtId="169" fontId="52" fillId="0" borderId="0" xfId="1" applyNumberFormat="1" applyFont="1"/>
    <xf numFmtId="2" fontId="52" fillId="0" borderId="0" xfId="1" applyNumberFormat="1" applyFont="1"/>
    <xf numFmtId="2" fontId="52" fillId="0" borderId="0" xfId="0" applyNumberFormat="1" applyFont="1"/>
    <xf numFmtId="0" fontId="52" fillId="0" borderId="0" xfId="0" applyFont="1"/>
    <xf numFmtId="0" fontId="52" fillId="0" borderId="0" xfId="0" applyFont="1" applyAlignment="1">
      <alignment wrapText="1"/>
    </xf>
    <xf numFmtId="0" fontId="6" fillId="0" borderId="0" xfId="0" applyFont="1" applyAlignment="1">
      <alignment vertical="top" wrapText="1"/>
    </xf>
    <xf numFmtId="0" fontId="47" fillId="0" borderId="0" xfId="0" applyFont="1" applyAlignment="1">
      <alignment horizontal="left" vertical="top" wrapText="1"/>
    </xf>
    <xf numFmtId="165" fontId="0" fillId="0" borderId="0" xfId="0" applyNumberFormat="1" applyAlignment="1">
      <alignment horizontal="center" vertical="center" wrapText="1"/>
    </xf>
    <xf numFmtId="0" fontId="47" fillId="0" borderId="0" xfId="0" applyFont="1" applyAlignment="1">
      <alignment vertical="top" wrapText="1"/>
    </xf>
    <xf numFmtId="165" fontId="0" fillId="24" borderId="0" xfId="0" applyNumberFormat="1" applyFill="1" applyAlignment="1">
      <alignment horizontal="center" vertical="center" wrapText="1"/>
    </xf>
    <xf numFmtId="14" fontId="0" fillId="0" borderId="0" xfId="0" applyNumberFormat="1" applyAlignment="1">
      <alignment horizontal="center" vertical="center" wrapText="1"/>
    </xf>
    <xf numFmtId="165" fontId="0" fillId="0" borderId="0" xfId="0" applyNumberFormat="1" applyAlignment="1">
      <alignment horizontal="center" vertical="center"/>
    </xf>
    <xf numFmtId="165" fontId="47" fillId="0" borderId="0" xfId="0" applyNumberFormat="1" applyFont="1" applyAlignment="1">
      <alignment horizontal="center" vertical="center" wrapText="1"/>
    </xf>
    <xf numFmtId="0" fontId="2" fillId="3" borderId="1" xfId="0" applyFont="1" applyFill="1" applyBorder="1" applyAlignment="1">
      <alignment vertical="center" wrapText="1"/>
    </xf>
    <xf numFmtId="0" fontId="2" fillId="4" borderId="1" xfId="0" applyFont="1" applyFill="1" applyBorder="1" applyAlignment="1">
      <alignment vertical="center" wrapText="1"/>
    </xf>
    <xf numFmtId="0" fontId="0" fillId="0" borderId="9" xfId="0" applyBorder="1" applyAlignment="1">
      <alignment horizontal="center"/>
    </xf>
  </cellXfs>
  <cellStyles count="6">
    <cellStyle name="Обычный" xfId="0" builtinId="0"/>
    <cellStyle name="Обычный 2" xfId="5"/>
    <cellStyle name="Обычный 2 2" xfId="2"/>
    <cellStyle name="Обычный 3" xfId="4"/>
    <cellStyle name="Процентный" xfId="1" builtinId="5"/>
    <cellStyle name="Финансовый 2" xfId="3"/>
  </cellStyles>
  <dxfs count="333">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rgb="FFFF0000"/>
        </patternFill>
      </fill>
    </dxf>
    <dxf>
      <fill>
        <patternFill>
          <bgColor rgb="FF00FF00"/>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rgb="FF00FF0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theme="0"/>
        </patternFill>
      </fill>
    </dxf>
    <dxf>
      <fill>
        <patternFill>
          <bgColor rgb="FFFF0000"/>
        </patternFill>
      </fill>
    </dxf>
    <dxf>
      <fill>
        <patternFill>
          <bgColor rgb="FF00FF00"/>
        </patternFill>
      </fill>
    </dxf>
    <dxf>
      <fill>
        <patternFill>
          <bgColor rgb="FFFF0000"/>
        </patternFill>
      </fill>
    </dxf>
    <dxf>
      <fill>
        <patternFill>
          <bgColor theme="0"/>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fill>
        <patternFill>
          <bgColor indexed="51"/>
        </patternFill>
      </fill>
    </dxf>
    <dxf>
      <fill>
        <patternFill>
          <bgColor indexed="13"/>
        </patternFill>
      </fill>
    </dxf>
    <dxf>
      <fill>
        <patternFill>
          <bgColor indexed="11"/>
        </patternFill>
      </fill>
    </dxf>
    <dxf>
      <fill>
        <patternFill>
          <bgColor theme="0" tint="-0.24994659260841701"/>
        </patternFill>
      </fill>
    </dxf>
    <dxf>
      <numFmt numFmtId="1" formatCode="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19" formatCode="dd/mm/yyyy"/>
    </dxf>
    <dxf>
      <numFmt numFmtId="19" formatCode="dd/mm/yyyy"/>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19" formatCode="dd/mm/yyyy"/>
    </dxf>
    <dxf>
      <numFmt numFmtId="19" formatCode="dd/mm/yyyy"/>
    </dxf>
    <dxf>
      <alignment horizontal="general" vertical="bottom" textRotation="0" wrapText="1" indent="0" justifyLastLine="0" shrinkToFit="0" readingOrder="0"/>
    </dxf>
    <dxf>
      <alignment horizontal="center" textRotation="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0"/>
        <name val="Calibri"/>
        <scheme val="minor"/>
      </font>
      <alignment horizontal="general" vertical="center" textRotation="0" wrapText="1" indent="0" justifyLastLine="0" shrinkToFit="0" readingOrder="0"/>
    </dxf>
    <dxf>
      <alignment horizontal="general" vertical="bottom" textRotation="0" wrapText="1" indent="0" justifyLastLine="0" shrinkToFit="0" readingOrder="0"/>
    </dxf>
    <dxf>
      <numFmt numFmtId="165" formatCode="dd/mm/yy;@"/>
    </dxf>
    <dxf>
      <numFmt numFmtId="165" formatCode="dd/mm/yy;@"/>
    </dxf>
    <dxf>
      <numFmt numFmtId="165" formatCode="dd/mm/yy;@"/>
    </dxf>
    <dxf>
      <numFmt numFmtId="165" formatCode="dd/mm/yy;@"/>
    </dxf>
    <dxf>
      <numFmt numFmtId="165" formatCode="dd/mm/yy;@"/>
    </dxf>
    <dxf>
      <numFmt numFmtId="165" formatCode="dd/mm/yy;@"/>
    </dxf>
    <dxf>
      <numFmt numFmtId="165" formatCode="dd/mm/yy;@"/>
    </dxf>
    <dxf>
      <numFmt numFmtId="0" formatCode="General"/>
    </dxf>
    <dxf>
      <numFmt numFmtId="166" formatCode="[$-419]mmm\ yy;@"/>
    </dxf>
    <dxf>
      <alignment horizontal="general" vertical="bottom" textRotation="0" wrapText="1" indent="0" justifyLastLine="0" shrinkToFit="0" readingOrder="0"/>
    </dxf>
    <dxf>
      <numFmt numFmtId="2" formatCode="0.00"/>
    </dxf>
    <dxf>
      <numFmt numFmtId="2" formatCode="0.00"/>
    </dxf>
    <dxf>
      <numFmt numFmtId="2" formatCode="0.00"/>
    </dxf>
    <dxf>
      <numFmt numFmtId="2" formatCode="0.00"/>
    </dxf>
    <dxf>
      <numFmt numFmtId="2" formatCode="0.00"/>
    </dxf>
    <dxf>
      <font>
        <strike val="0"/>
        <outline val="0"/>
        <shadow val="0"/>
        <u val="none"/>
        <vertAlign val="baseline"/>
        <sz val="11"/>
        <color theme="0" tint="-0.499984740745262"/>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2" formatCode="0.00"/>
    </dxf>
    <dxf>
      <font>
        <strike val="0"/>
        <outline val="0"/>
        <shadow val="0"/>
        <u val="none"/>
        <vertAlign val="baseline"/>
        <sz val="11"/>
        <color theme="0" tint="-0.499984740745262"/>
        <name val="Calibri"/>
        <scheme val="minor"/>
      </font>
      <numFmt numFmtId="2" formatCode="0.00"/>
    </dxf>
    <dxf>
      <numFmt numFmtId="166" formatCode="[$-419]mmm\ yy;@"/>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center" textRotation="0" indent="0" justifyLastLine="0" shrinkToFit="0" readingOrder="0"/>
    </dxf>
    <dxf>
      <numFmt numFmtId="165" formatCode="dd/mm/yy;@"/>
      <alignment horizontal="center" vertical="center" textRotation="0" indent="0" justifyLastLine="0" shrinkToFit="0" readingOrder="0"/>
    </dxf>
    <dxf>
      <numFmt numFmtId="165" formatCode="dd/mm/yy;@"/>
      <alignment horizontal="center" vertical="center" textRotation="0" indent="0" justifyLastLine="0" shrinkToFit="0" readingOrder="0"/>
    </dxf>
    <dxf>
      <alignment horizontal="left" vertical="top" textRotation="0" wrapText="1" indent="0" justifyLastLine="0" shrinkToFit="0" readingOrder="0"/>
    </dxf>
    <dxf>
      <font>
        <strike val="0"/>
        <outline val="0"/>
        <shadow val="0"/>
        <u val="none"/>
        <vertAlign val="baseline"/>
        <sz val="11"/>
        <color rgb="FFFF0000"/>
        <name val="Calibri"/>
        <scheme val="minor"/>
      </font>
    </dxf>
    <dxf>
      <font>
        <strike val="0"/>
        <outline val="0"/>
        <shadow val="0"/>
        <u val="none"/>
        <vertAlign val="baseline"/>
        <sz val="11"/>
        <color rgb="FFFF0000"/>
        <name val="Calibri"/>
        <scheme val="minor"/>
      </font>
    </dxf>
    <dxf>
      <font>
        <strike val="0"/>
        <outline val="0"/>
        <shadow val="0"/>
        <u val="none"/>
        <vertAlign val="baseline"/>
        <sz val="11"/>
        <color rgb="FFFF0000"/>
        <name val="Calibri"/>
        <scheme val="minor"/>
      </font>
    </dxf>
    <dxf>
      <font>
        <strike val="0"/>
        <outline val="0"/>
        <shadow val="0"/>
        <u val="none"/>
        <vertAlign val="baseline"/>
        <sz val="11"/>
        <color rgb="FFFF0000"/>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FF0000"/>
        <name val="Calibri"/>
        <scheme val="minor"/>
      </font>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rgb="FFFF0000"/>
        <name val="Calibri"/>
        <scheme val="minor"/>
      </font>
      <border diagonalUp="0" diagonalDown="0" outline="0">
        <left/>
        <right style="thin">
          <color indexed="64"/>
        </right>
        <top style="thin">
          <color indexed="64"/>
        </top>
        <bottom style="thin">
          <color indexed="64"/>
        </bottom>
      </border>
    </dxf>
    <dxf>
      <font>
        <strike val="0"/>
        <outline val="0"/>
        <shadow val="0"/>
        <u val="none"/>
        <vertAlign val="baseline"/>
        <sz val="11"/>
        <color auto="1"/>
        <name val="Calibri"/>
        <scheme val="minor"/>
      </font>
    </dxf>
    <dxf>
      <alignment horizontal="left" vertical="top" textRotation="0" wrapText="1" indent="0" justifyLastLine="0" shrinkToFit="0" readingOrder="0"/>
    </dxf>
    <dxf>
      <alignment horizontal="left" vertical="top" textRotation="0" wrapText="1" indent="0" justifyLastLine="0" shrinkToFit="0" readingOrder="0"/>
    </dxf>
    <dxf>
      <alignment horizontal="general" vertical="bottom" textRotation="0" wrapText="1" indent="0" justifyLastLine="0" shrinkToFit="0" readingOrder="0"/>
    </dxf>
    <dxf>
      <alignment horizontal="center"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font>
        <b val="0"/>
        <i val="0"/>
        <strike val="0"/>
        <condense val="0"/>
        <extend val="0"/>
        <outline val="0"/>
        <shadow val="0"/>
        <u val="none"/>
        <vertAlign val="baseline"/>
        <sz val="11"/>
        <color theme="0"/>
        <name val="Calibri"/>
        <scheme val="minor"/>
      </font>
      <alignment horizontal="general" vertical="center"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0" formatCode="General"/>
    </dxf>
    <dxf>
      <alignment horizontal="general" vertical="top" textRotation="0" wrapText="1" indent="0" justifyLastLine="0" shrinkToFit="0" readingOrder="0"/>
    </dxf>
    <dxf>
      <alignment horizontal="general" textRotation="0" wrapText="1" indent="0" justifyLastLine="0" shrinkToFit="0" readingOrder="0"/>
    </dxf>
  </dxfs>
  <tableStyles count="0" defaultTableStyle="TableStyleMedium2" defaultPivotStyle="PivotStyleLight16"/>
  <colors>
    <mruColors>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9" Type="http://schemas.openxmlformats.org/officeDocument/2006/relationships/externalLink" Target="externalLinks/externalLink21.xml"/><Relationship Id="rId21" Type="http://schemas.openxmlformats.org/officeDocument/2006/relationships/externalLink" Target="externalLinks/externalLink3.xml"/><Relationship Id="rId34" Type="http://schemas.openxmlformats.org/officeDocument/2006/relationships/externalLink" Target="externalLinks/externalLink16.xml"/><Relationship Id="rId42" Type="http://schemas.openxmlformats.org/officeDocument/2006/relationships/externalLink" Target="externalLinks/externalLink24.xml"/><Relationship Id="rId47" Type="http://schemas.openxmlformats.org/officeDocument/2006/relationships/externalLink" Target="externalLinks/externalLink29.xml"/><Relationship Id="rId50" Type="http://schemas.openxmlformats.org/officeDocument/2006/relationships/connections" Target="connections.xml"/><Relationship Id="rId55"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11.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externalLink" Target="externalLinks/externalLink14.xml"/><Relationship Id="rId37" Type="http://schemas.openxmlformats.org/officeDocument/2006/relationships/externalLink" Target="externalLinks/externalLink19.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externalLink" Target="externalLinks/externalLink13.xml"/><Relationship Id="rId44" Type="http://schemas.openxmlformats.org/officeDocument/2006/relationships/externalLink" Target="externalLinks/externalLink26.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43" Type="http://schemas.openxmlformats.org/officeDocument/2006/relationships/externalLink" Target="externalLinks/externalLink25.xml"/><Relationship Id="rId48" Type="http://schemas.openxmlformats.org/officeDocument/2006/relationships/pivotCacheDefinition" Target="pivotCache/pivotCacheDefinition1.xml"/><Relationship Id="rId56"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46" Type="http://schemas.openxmlformats.org/officeDocument/2006/relationships/externalLink" Target="externalLinks/externalLink28.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54"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externalLink" Target="externalLinks/externalLink18.xml"/><Relationship Id="rId4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0028894511604664E-2"/>
          <c:y val="0.11024394480905168"/>
          <c:w val="0.89810608190422636"/>
          <c:h val="0.67970091122868903"/>
        </c:manualLayout>
      </c:layout>
      <c:lineChart>
        <c:grouping val="standard"/>
        <c:varyColors val="0"/>
        <c:ser>
          <c:idx val="4"/>
          <c:order val="0"/>
          <c:tx>
            <c:strRef>
              <c:f>'S-фин.$'!$B$15</c:f>
              <c:strCache>
                <c:ptCount val="1"/>
                <c:pt idx="0">
                  <c:v>План </c:v>
                </c:pt>
              </c:strCache>
            </c:strRef>
          </c:tx>
          <c:spPr>
            <a:ln w="31750" cap="flat">
              <a:solidFill>
                <a:schemeClr val="accent2"/>
              </a:solidFill>
              <a:miter lim="800000"/>
              <a:tailEnd type="none"/>
            </a:ln>
            <a:effectLst/>
          </c:spPr>
          <c:marker>
            <c:symbol val="none"/>
          </c:marker>
          <c:cat>
            <c:numRef>
              <c:f>'S-фин.$'!$D$11:$BW$11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'S-фин.$'!$D$15:$BZ$15</c:f>
              <c:numCache>
                <c:formatCode>0</c:formatCode>
                <c:ptCount val="75"/>
                <c:pt idx="0">
                  <c:v>3.8945108196492538E-3</c:v>
                </c:pt>
                <c:pt idx="1">
                  <c:v>7.5881628438795277E-3</c:v>
                </c:pt>
                <c:pt idx="2">
                  <c:v>1.6172363987036951E-2</c:v>
                </c:pt>
                <c:pt idx="3">
                  <c:v>2.999208877307119E-2</c:v>
                </c:pt>
                <c:pt idx="4">
                  <c:v>9.9503712716696863E-2</c:v>
                </c:pt>
                <c:pt idx="5">
                  <c:v>0.10222686661472599</c:v>
                </c:pt>
                <c:pt idx="6">
                  <c:v>0.22141267202307277</c:v>
                </c:pt>
                <c:pt idx="7">
                  <c:v>0.3431394272737327</c:v>
                </c:pt>
                <c:pt idx="8">
                  <c:v>0.47355613825343273</c:v>
                </c:pt>
                <c:pt idx="9">
                  <c:v>0.59602417151452614</c:v>
                </c:pt>
                <c:pt idx="10">
                  <c:v>0.6880275548218181</c:v>
                </c:pt>
                <c:pt idx="11">
                  <c:v>0.74187302438466607</c:v>
                </c:pt>
                <c:pt idx="12">
                  <c:v>0.82248317698778306</c:v>
                </c:pt>
                <c:pt idx="13">
                  <c:v>0.93232097829547311</c:v>
                </c:pt>
                <c:pt idx="14">
                  <c:v>1.0655160112631941</c:v>
                </c:pt>
                <c:pt idx="15">
                  <c:v>1.5653760572932263</c:v>
                </c:pt>
                <c:pt idx="16">
                  <c:v>1.9147670521721836</c:v>
                </c:pt>
                <c:pt idx="17">
                  <c:v>2.1360956845021919</c:v>
                </c:pt>
                <c:pt idx="18">
                  <c:v>2.4763323708674596</c:v>
                </c:pt>
                <c:pt idx="19">
                  <c:v>2.9143473186401208</c:v>
                </c:pt>
                <c:pt idx="20">
                  <c:v>3.4383180724046718</c:v>
                </c:pt>
                <c:pt idx="21">
                  <c:v>4.0088460647662254</c:v>
                </c:pt>
                <c:pt idx="22">
                  <c:v>4.6260385123794112</c:v>
                </c:pt>
                <c:pt idx="23">
                  <c:v>5.3255629025044344</c:v>
                </c:pt>
                <c:pt idx="24">
                  <c:v>6.0310374664597939</c:v>
                </c:pt>
                <c:pt idx="25">
                  <c:v>8.6453140084927362</c:v>
                </c:pt>
                <c:pt idx="26">
                  <c:v>8.9068230005783935</c:v>
                </c:pt>
                <c:pt idx="27">
                  <c:v>9.6743725880611873</c:v>
                </c:pt>
                <c:pt idx="28">
                  <c:v>11.873429621164188</c:v>
                </c:pt>
                <c:pt idx="29">
                  <c:v>13.282562154276265</c:v>
                </c:pt>
                <c:pt idx="30">
                  <c:v>15.250517858598108</c:v>
                </c:pt>
                <c:pt idx="31">
                  <c:v>19.822418254123082</c:v>
                </c:pt>
                <c:pt idx="32">
                  <c:v>24.377396329857095</c:v>
                </c:pt>
                <c:pt idx="33">
                  <c:v>28.021370412986421</c:v>
                </c:pt>
                <c:pt idx="34">
                  <c:v>29.387059773968847</c:v>
                </c:pt>
                <c:pt idx="35" formatCode="0.00">
                  <c:v>31.419894366777097</c:v>
                </c:pt>
                <c:pt idx="36" formatCode="0.00">
                  <c:v>33.451070891583427</c:v>
                </c:pt>
                <c:pt idx="37" formatCode="0.00">
                  <c:v>35.10749489968223</c:v>
                </c:pt>
                <c:pt idx="38" formatCode="0.0">
                  <c:v>36.341265484761017</c:v>
                </c:pt>
                <c:pt idx="39" formatCode="0.0">
                  <c:v>38.899744551269698</c:v>
                </c:pt>
                <c:pt idx="40" formatCode="0.0">
                  <c:v>40.034745152123058</c:v>
                </c:pt>
                <c:pt idx="41" formatCode="0.0">
                  <c:v>42.354579255247174</c:v>
                </c:pt>
                <c:pt idx="42">
                  <c:v>44.434880913888428</c:v>
                </c:pt>
                <c:pt idx="43">
                  <c:v>45.574344601738545</c:v>
                </c:pt>
                <c:pt idx="44">
                  <c:v>47.757672120756567</c:v>
                </c:pt>
                <c:pt idx="45">
                  <c:v>51.557856073884452</c:v>
                </c:pt>
                <c:pt idx="46" formatCode="0.0">
                  <c:v>54.791289947365733</c:v>
                </c:pt>
                <c:pt idx="47">
                  <c:v>57.589560118723732</c:v>
                </c:pt>
                <c:pt idx="48" formatCode="0.0">
                  <c:v>61.58080268952282</c:v>
                </c:pt>
                <c:pt idx="49" formatCode="0.0">
                  <c:v>63.836556114180347</c:v>
                </c:pt>
                <c:pt idx="50">
                  <c:v>69.199891053622707</c:v>
                </c:pt>
                <c:pt idx="51">
                  <c:v>76.836359705657856</c:v>
                </c:pt>
                <c:pt idx="52">
                  <c:v>84.345359073439852</c:v>
                </c:pt>
                <c:pt idx="53">
                  <c:v>91.811170371012068</c:v>
                </c:pt>
                <c:pt idx="54">
                  <c:v>98.84773263701355</c:v>
                </c:pt>
                <c:pt idx="55">
                  <c:v>106.18410924395253</c:v>
                </c:pt>
                <c:pt idx="56">
                  <c:v>113.07520576946193</c:v>
                </c:pt>
                <c:pt idx="57">
                  <c:v>116.84407154871964</c:v>
                </c:pt>
                <c:pt idx="58">
                  <c:v>119.42938743472158</c:v>
                </c:pt>
                <c:pt idx="59">
                  <c:v>123.30596355028548</c:v>
                </c:pt>
                <c:pt idx="60">
                  <c:v>126.23635012900651</c:v>
                </c:pt>
                <c:pt idx="61">
                  <c:v>128.26608273563969</c:v>
                </c:pt>
                <c:pt idx="62">
                  <c:v>130.05875332639093</c:v>
                </c:pt>
                <c:pt idx="63">
                  <c:v>131.78263509484512</c:v>
                </c:pt>
                <c:pt idx="64">
                  <c:v>133.34298653729937</c:v>
                </c:pt>
                <c:pt idx="65">
                  <c:v>134.54371280355582</c:v>
                </c:pt>
                <c:pt idx="66">
                  <c:v>135.73035538075104</c:v>
                </c:pt>
                <c:pt idx="67">
                  <c:v>136.82230162670331</c:v>
                </c:pt>
                <c:pt idx="68">
                  <c:v>146.8449535962761</c:v>
                </c:pt>
              </c:numCache>
            </c:numRef>
          </c:val>
          <c:smooth val="0"/>
          <c:extLst>
            <c:ext xmlns:c16="http://schemas.microsoft.com/office/drawing/2014/chart" uri="{C3380CC4-5D6E-409C-BE32-E72D297353CC}">
              <c16:uniqueId val="{00000000-75E7-43D2-A52A-4DC8507B189E}"/>
            </c:ext>
          </c:extLst>
        </c:ser>
        <c:ser>
          <c:idx val="2"/>
          <c:order val="1"/>
          <c:tx>
            <c:strRef>
              <c:f>'S-фин.$'!$B$16</c:f>
              <c:strCache>
                <c:ptCount val="1"/>
                <c:pt idx="0">
                  <c:v>Факт</c:v>
                </c:pt>
              </c:strCache>
            </c:strRef>
          </c:tx>
          <c:spPr>
            <a:ln w="31750" cap="rnd">
              <a:solidFill>
                <a:srgbClr val="0070C0"/>
              </a:solidFill>
              <a:prstDash val="solid"/>
              <a:miter lim="800000"/>
            </a:ln>
            <a:effectLst/>
          </c:spPr>
          <c:marker>
            <c:symbol val="none"/>
          </c:marker>
          <c:dPt>
            <c:idx val="3"/>
            <c:bubble3D val="0"/>
            <c:spPr>
              <a:ln w="31750" cap="flat">
                <a:solidFill>
                  <a:srgbClr val="0070C0"/>
                </a:solidFill>
                <a:prstDash val="solid"/>
                <a:miter lim="800000"/>
              </a:ln>
              <a:effectLst/>
            </c:spPr>
            <c:extLst>
              <c:ext xmlns:c16="http://schemas.microsoft.com/office/drawing/2014/chart" uri="{C3380CC4-5D6E-409C-BE32-E72D297353CC}">
                <c16:uniqueId val="{00000002-75E7-43D2-A52A-4DC8507B189E}"/>
              </c:ext>
            </c:extLst>
          </c:dPt>
          <c:cat>
            <c:numRef>
              <c:f>'S-фин.$'!$D$11:$BW$11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'S-фин.$'!$D$16:$BB$16</c:f>
              <c:numCache>
                <c:formatCode>0</c:formatCode>
                <c:ptCount val="51"/>
                <c:pt idx="0">
                  <c:v>3.8945108196492538E-3</c:v>
                </c:pt>
                <c:pt idx="1">
                  <c:v>7.5881628438795277E-3</c:v>
                </c:pt>
                <c:pt idx="2">
                  <c:v>1.6172363987036951E-2</c:v>
                </c:pt>
                <c:pt idx="3">
                  <c:v>2.999208877307119E-2</c:v>
                </c:pt>
                <c:pt idx="4">
                  <c:v>9.9503712716696863E-2</c:v>
                </c:pt>
                <c:pt idx="5">
                  <c:v>0.10222686661472599</c:v>
                </c:pt>
                <c:pt idx="6">
                  <c:v>0.22141267202307277</c:v>
                </c:pt>
                <c:pt idx="7">
                  <c:v>0.3431394272737327</c:v>
                </c:pt>
                <c:pt idx="8">
                  <c:v>0.47355613825343273</c:v>
                </c:pt>
                <c:pt idx="9">
                  <c:v>0.59602417151452614</c:v>
                </c:pt>
                <c:pt idx="10">
                  <c:v>0.6880275548218181</c:v>
                </c:pt>
                <c:pt idx="11">
                  <c:v>0.74187302438466607</c:v>
                </c:pt>
                <c:pt idx="12">
                  <c:v>0.82248317698778306</c:v>
                </c:pt>
                <c:pt idx="13">
                  <c:v>0.93232097829547311</c:v>
                </c:pt>
                <c:pt idx="14">
                  <c:v>1.0655160112631941</c:v>
                </c:pt>
                <c:pt idx="15">
                  <c:v>1.5653760572932263</c:v>
                </c:pt>
                <c:pt idx="16">
                  <c:v>1.9147670521721836</c:v>
                </c:pt>
                <c:pt idx="17">
                  <c:v>2.1360956845021919</c:v>
                </c:pt>
                <c:pt idx="18">
                  <c:v>2.4763323708674596</c:v>
                </c:pt>
                <c:pt idx="19">
                  <c:v>2.9143473186401208</c:v>
                </c:pt>
                <c:pt idx="20">
                  <c:v>3.4383180724046718</c:v>
                </c:pt>
                <c:pt idx="21">
                  <c:v>4.0088460647662254</c:v>
                </c:pt>
                <c:pt idx="22">
                  <c:v>4.6260385123794112</c:v>
                </c:pt>
                <c:pt idx="23">
                  <c:v>5.3255629025044344</c:v>
                </c:pt>
                <c:pt idx="24">
                  <c:v>6.0310374664597939</c:v>
                </c:pt>
                <c:pt idx="25">
                  <c:v>8.6453140084927362</c:v>
                </c:pt>
                <c:pt idx="26">
                  <c:v>8.9068230005783935</c:v>
                </c:pt>
                <c:pt idx="27">
                  <c:v>9.6743725880611873</c:v>
                </c:pt>
                <c:pt idx="28">
                  <c:v>11.873429621164188</c:v>
                </c:pt>
                <c:pt idx="29">
                  <c:v>13.282562154276265</c:v>
                </c:pt>
                <c:pt idx="30">
                  <c:v>15.250517858598108</c:v>
                </c:pt>
                <c:pt idx="31">
                  <c:v>19.822418254123082</c:v>
                </c:pt>
                <c:pt idx="32">
                  <c:v>24.377396329857095</c:v>
                </c:pt>
                <c:pt idx="33">
                  <c:v>28.021370412986421</c:v>
                </c:pt>
                <c:pt idx="34">
                  <c:v>29.387059773968847</c:v>
                </c:pt>
                <c:pt idx="35" formatCode="0.00">
                  <c:v>31.419894366777097</c:v>
                </c:pt>
                <c:pt idx="36" formatCode="0.00">
                  <c:v>33.451070891583427</c:v>
                </c:pt>
                <c:pt idx="37" formatCode="0.00">
                  <c:v>35.10749489968223</c:v>
                </c:pt>
                <c:pt idx="38" formatCode="0.0">
                  <c:v>36.341265484761017</c:v>
                </c:pt>
                <c:pt idx="39" formatCode="0.0">
                  <c:v>38.899744551269698</c:v>
                </c:pt>
                <c:pt idx="40" formatCode="0.0">
                  <c:v>40.034745152123058</c:v>
                </c:pt>
                <c:pt idx="41" formatCode="0.0">
                  <c:v>42.348310858414003</c:v>
                </c:pt>
                <c:pt idx="42" formatCode="0.0">
                  <c:v>44.428612517055257</c:v>
                </c:pt>
                <c:pt idx="43" formatCode="0.0">
                  <c:v>45.568076204905374</c:v>
                </c:pt>
                <c:pt idx="44" formatCode="0.0">
                  <c:v>47.751403723923396</c:v>
                </c:pt>
                <c:pt idx="45" formatCode="0.0">
                  <c:v>51.54839970331129</c:v>
                </c:pt>
                <c:pt idx="46" formatCode="0.0">
                  <c:v>54.779121049608158</c:v>
                </c:pt>
                <c:pt idx="47" formatCode="0.0">
                  <c:v>57.575043752545227</c:v>
                </c:pt>
                <c:pt idx="48" formatCode="0.0">
                  <c:v>61.562938070559035</c:v>
                </c:pt>
                <c:pt idx="49" formatCode="0.0">
                  <c:v>63.06806804931167</c:v>
                </c:pt>
                <c:pt idx="50" formatCode="0.0">
                  <c:v>65.625824617545618</c:v>
                </c:pt>
              </c:numCache>
            </c:numRef>
          </c:val>
          <c:smooth val="1"/>
          <c:extLst>
            <c:ext xmlns:c16="http://schemas.microsoft.com/office/drawing/2014/chart" uri="{C3380CC4-5D6E-409C-BE32-E72D297353CC}">
              <c16:uniqueId val="{00000003-75E7-43D2-A52A-4DC8507B189E}"/>
            </c:ext>
          </c:extLst>
        </c:ser>
        <c:ser>
          <c:idx val="5"/>
          <c:order val="2"/>
          <c:tx>
            <c:strRef>
              <c:f>'S-фин.$'!$B$17</c:f>
              <c:strCache>
                <c:ptCount val="1"/>
                <c:pt idx="0">
                  <c:v>Прогноз</c:v>
                </c:pt>
              </c:strCache>
            </c:strRef>
          </c:tx>
          <c:spPr>
            <a:ln w="31750" cap="rnd">
              <a:solidFill>
                <a:srgbClr val="0070C0"/>
              </a:solidFill>
              <a:prstDash val="dash"/>
              <a:round/>
            </a:ln>
            <a:effectLst/>
          </c:spPr>
          <c:marker>
            <c:symbol val="none"/>
          </c:marker>
          <c:cat>
            <c:numRef>
              <c:f>'S-фин.$'!$D$11:$BW$11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'S-фин.$'!$D$17:$BW$17</c:f>
              <c:numCache>
                <c:formatCode>0</c:formatCode>
                <c:ptCount val="72"/>
                <c:pt idx="50">
                  <c:v>65.625824617545618</c:v>
                </c:pt>
                <c:pt idx="51">
                  <c:v>67.897267925798246</c:v>
                </c:pt>
                <c:pt idx="52">
                  <c:v>70.442682989230534</c:v>
                </c:pt>
                <c:pt idx="53">
                  <c:v>71.952923868287343</c:v>
                </c:pt>
                <c:pt idx="54">
                  <c:v>76.847331300729195</c:v>
                </c:pt>
                <c:pt idx="55">
                  <c:v>80.42915610465991</c:v>
                </c:pt>
                <c:pt idx="56">
                  <c:v>84.775468824857469</c:v>
                </c:pt>
                <c:pt idx="57">
                  <c:v>90.210115643141037</c:v>
                </c:pt>
                <c:pt idx="58">
                  <c:v>95.257843264262448</c:v>
                </c:pt>
                <c:pt idx="59">
                  <c:v>101.65614595133745</c:v>
                </c:pt>
                <c:pt idx="60">
                  <c:v>106.75946495665083</c:v>
                </c:pt>
                <c:pt idx="61">
                  <c:v>111.61186544859501</c:v>
                </c:pt>
                <c:pt idx="62">
                  <c:v>116.05219612992401</c:v>
                </c:pt>
                <c:pt idx="63">
                  <c:v>120.37573847471667</c:v>
                </c:pt>
                <c:pt idx="64">
                  <c:v>124.25436296110838</c:v>
                </c:pt>
                <c:pt idx="65">
                  <c:v>127.7562164622254</c:v>
                </c:pt>
                <c:pt idx="66">
                  <c:v>131.24374324702296</c:v>
                </c:pt>
                <c:pt idx="67">
                  <c:v>134.1530215335583</c:v>
                </c:pt>
                <c:pt idx="68">
                  <c:v>144.93378609450482</c:v>
                </c:pt>
                <c:pt idx="69">
                  <c:v>145.28767258224454</c:v>
                </c:pt>
                <c:pt idx="70">
                  <c:v>145.64155906998425</c:v>
                </c:pt>
                <c:pt idx="71">
                  <c:v>147.5271488848424</c:v>
                </c:pt>
              </c:numCache>
            </c:numRef>
          </c:val>
          <c:smooth val="0"/>
          <c:extLst>
            <c:ext xmlns:c16="http://schemas.microsoft.com/office/drawing/2014/chart" uri="{C3380CC4-5D6E-409C-BE32-E72D297353CC}">
              <c16:uniqueId val="{00000004-75E7-43D2-A52A-4DC8507B189E}"/>
            </c:ext>
          </c:extLst>
        </c:ser>
        <c:dLbls>
          <c:showLegendKey val="0"/>
          <c:showVal val="0"/>
          <c:showCatName val="0"/>
          <c:showSerName val="0"/>
          <c:showPercent val="0"/>
          <c:showBubbleSize val="0"/>
        </c:dLbls>
        <c:smooth val="0"/>
        <c:axId val="155833344"/>
        <c:axId val="115967680"/>
        <c:extLst/>
      </c:lineChart>
      <c:dateAx>
        <c:axId val="155833344"/>
        <c:scaling>
          <c:orientation val="minMax"/>
          <c:max val="45017"/>
        </c:scaling>
        <c:delete val="0"/>
        <c:axPos val="b"/>
        <c:majorGridlines>
          <c:spPr>
            <a:ln w="9525" cap="flat" cmpd="sng" algn="ctr">
              <a:noFill/>
              <a:round/>
            </a:ln>
            <a:effectLst/>
          </c:spPr>
        </c:majorGridlines>
        <c:numFmt formatCode="mm/yy;@" sourceLinked="1"/>
        <c:majorTickMark val="out"/>
        <c:minorTickMark val="none"/>
        <c:tickLblPos val="nextTo"/>
        <c:spPr>
          <a:noFill/>
          <a:ln w="9525" cap="flat" cmpd="sng" algn="ctr">
            <a:solidFill>
              <a:schemeClr val="tx1">
                <a:lumMod val="50000"/>
                <a:lumOff val="50000"/>
              </a:schemeClr>
            </a:solidFill>
            <a:round/>
          </a:ln>
          <a:effectLst/>
        </c:spPr>
        <c:txPr>
          <a:bodyPr rot="-5400000" spcFirstLastPara="1" vertOverflow="ellipsis" vert="horz" wrap="square" anchor="ctr" anchorCtr="1"/>
          <a:lstStyle/>
          <a:p>
            <a:pPr>
              <a:defRPr sz="1800" b="0" i="0" u="none" strike="noStrike" kern="1200" cap="none" spc="0" normalizeH="0" baseline="0">
                <a:solidFill>
                  <a:sysClr val="windowText" lastClr="000000"/>
                </a:solidFill>
                <a:latin typeface="+mn-lt"/>
                <a:ea typeface="+mn-ea"/>
                <a:cs typeface="+mn-cs"/>
              </a:defRPr>
            </a:pPr>
            <a:endParaRPr lang="ru-RU"/>
          </a:p>
        </c:txPr>
        <c:crossAx val="115967680"/>
        <c:crosses val="autoZero"/>
        <c:auto val="1"/>
        <c:lblOffset val="100"/>
        <c:baseTimeUnit val="months"/>
        <c:majorUnit val="3"/>
        <c:majorTimeUnit val="months"/>
      </c:dateAx>
      <c:valAx>
        <c:axId val="115967680"/>
        <c:scaling>
          <c:orientation val="minMax"/>
        </c:scaling>
        <c:delete val="0"/>
        <c:axPos val="l"/>
        <c:majorGridlines>
          <c:spPr>
            <a:ln w="9525" cap="flat" cmpd="sng" algn="ctr">
              <a:no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ru-RU"/>
          </a:p>
        </c:txPr>
        <c:crossAx val="155833344"/>
        <c:crosses val="autoZero"/>
        <c:crossBetween val="between"/>
      </c:valAx>
      <c:spPr>
        <a:noFill/>
        <a:ln>
          <a:solidFill>
            <a:schemeClr val="tx1">
              <a:lumMod val="50000"/>
              <a:lumOff val="50000"/>
            </a:schemeClr>
          </a:solidFill>
        </a:ln>
        <a:effectLst/>
      </c:spPr>
    </c:plotArea>
    <c:legend>
      <c:legendPos val="t"/>
      <c:layout>
        <c:manualLayout>
          <c:xMode val="edge"/>
          <c:yMode val="edge"/>
          <c:x val="0.36868050113718764"/>
          <c:y val="3.4607173665167079E-2"/>
          <c:w val="0.30632267539350971"/>
          <c:h val="5.8578942931374077E-2"/>
        </c:manualLayout>
      </c:layout>
      <c:overlay val="0"/>
      <c:txPr>
        <a:bodyPr/>
        <a:lstStyle/>
        <a:p>
          <a:pPr>
            <a:defRPr sz="2000"/>
          </a:pPr>
          <a:endParaRPr lang="ru-RU"/>
        </a:p>
      </c:txPr>
    </c:legend>
    <c:plotVisOnly val="1"/>
    <c:dispBlanksAs val="gap"/>
    <c:showDLblsOverMax val="0"/>
  </c:chart>
  <c:spPr>
    <a:solidFill>
      <a:schemeClr val="lt1"/>
    </a:solidFill>
    <a:ln w="9525" cap="flat" cmpd="sng" algn="ctr">
      <a:solidFill>
        <a:schemeClr val="tx1">
          <a:lumMod val="50000"/>
          <a:lumOff val="50000"/>
        </a:schemeClr>
      </a:solid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38679246316901"/>
          <c:y val="4.3192626372904087E-2"/>
          <c:w val="0.80044871943225382"/>
          <c:h val="0.69370009316537384"/>
        </c:manualLayout>
      </c:layout>
      <c:lineChart>
        <c:grouping val="standard"/>
        <c:varyColors val="0"/>
        <c:ser>
          <c:idx val="4"/>
          <c:order val="0"/>
          <c:tx>
            <c:strRef>
              <c:f>'S-фин.$'!$B$15</c:f>
              <c:strCache>
                <c:ptCount val="1"/>
                <c:pt idx="0">
                  <c:v>План </c:v>
                </c:pt>
              </c:strCache>
            </c:strRef>
          </c:tx>
          <c:spPr>
            <a:ln w="28575" cap="flat">
              <a:solidFill>
                <a:srgbClr val="FFC000"/>
              </a:solidFill>
              <a:miter lim="800000"/>
              <a:tailEnd type="none"/>
            </a:ln>
            <a:effectLst/>
          </c:spPr>
          <c:marker>
            <c:symbol val="none"/>
          </c:marker>
          <c:cat>
            <c:numRef>
              <c:f>'S-фин.$'!$D$11:$AB$11</c:f>
              <c:numCache>
                <c:formatCode>mm/yy;@</c:formatCode>
                <c:ptCount val="25"/>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numCache>
            </c:numRef>
          </c:cat>
          <c:val>
            <c:numRef>
              <c:f>'S-фин.$'!$D$15:$BU$15</c:f>
              <c:numCache>
                <c:formatCode>0</c:formatCode>
                <c:ptCount val="70"/>
                <c:pt idx="0">
                  <c:v>3.8945108196492538E-3</c:v>
                </c:pt>
                <c:pt idx="1">
                  <c:v>7.5881628438795277E-3</c:v>
                </c:pt>
                <c:pt idx="2">
                  <c:v>1.6172363987036951E-2</c:v>
                </c:pt>
                <c:pt idx="3">
                  <c:v>2.999208877307119E-2</c:v>
                </c:pt>
                <c:pt idx="4">
                  <c:v>9.9503712716696863E-2</c:v>
                </c:pt>
                <c:pt idx="5">
                  <c:v>0.10222686661472599</c:v>
                </c:pt>
                <c:pt idx="6">
                  <c:v>0.22141267202307277</c:v>
                </c:pt>
                <c:pt idx="7">
                  <c:v>0.3431394272737327</c:v>
                </c:pt>
                <c:pt idx="8">
                  <c:v>0.47355613825343273</c:v>
                </c:pt>
                <c:pt idx="9">
                  <c:v>0.59602417151452614</c:v>
                </c:pt>
                <c:pt idx="10">
                  <c:v>0.6880275548218181</c:v>
                </c:pt>
                <c:pt idx="11">
                  <c:v>0.74187302438466607</c:v>
                </c:pt>
                <c:pt idx="12">
                  <c:v>0.82248317698778306</c:v>
                </c:pt>
                <c:pt idx="13">
                  <c:v>0.93232097829547311</c:v>
                </c:pt>
                <c:pt idx="14">
                  <c:v>1.0655160112631941</c:v>
                </c:pt>
                <c:pt idx="15">
                  <c:v>1.5653760572932263</c:v>
                </c:pt>
                <c:pt idx="16">
                  <c:v>1.9147670521721836</c:v>
                </c:pt>
                <c:pt idx="17">
                  <c:v>2.1360956845021919</c:v>
                </c:pt>
                <c:pt idx="18">
                  <c:v>2.4763323708674596</c:v>
                </c:pt>
                <c:pt idx="19">
                  <c:v>2.9143473186401208</c:v>
                </c:pt>
                <c:pt idx="20">
                  <c:v>3.4383180724046718</c:v>
                </c:pt>
                <c:pt idx="21">
                  <c:v>4.0088460647662254</c:v>
                </c:pt>
                <c:pt idx="22">
                  <c:v>4.6260385123794112</c:v>
                </c:pt>
                <c:pt idx="23">
                  <c:v>5.3255629025044344</c:v>
                </c:pt>
                <c:pt idx="24">
                  <c:v>6.0310374664597939</c:v>
                </c:pt>
                <c:pt idx="25">
                  <c:v>8.6453140084927362</c:v>
                </c:pt>
                <c:pt idx="26">
                  <c:v>8.9068230005783935</c:v>
                </c:pt>
                <c:pt idx="27">
                  <c:v>9.6743725880611873</c:v>
                </c:pt>
                <c:pt idx="28">
                  <c:v>11.873429621164188</c:v>
                </c:pt>
                <c:pt idx="29">
                  <c:v>13.282562154276265</c:v>
                </c:pt>
                <c:pt idx="30">
                  <c:v>15.250517858598108</c:v>
                </c:pt>
                <c:pt idx="31">
                  <c:v>19.822418254123082</c:v>
                </c:pt>
                <c:pt idx="32">
                  <c:v>24.377396329857095</c:v>
                </c:pt>
                <c:pt idx="33">
                  <c:v>28.021370412986421</c:v>
                </c:pt>
                <c:pt idx="34">
                  <c:v>29.387059773968847</c:v>
                </c:pt>
                <c:pt idx="35" formatCode="0.00">
                  <c:v>31.419894366777097</c:v>
                </c:pt>
                <c:pt idx="36" formatCode="0.00">
                  <c:v>33.451070891583427</c:v>
                </c:pt>
                <c:pt idx="37" formatCode="0.00">
                  <c:v>35.10749489968223</c:v>
                </c:pt>
                <c:pt idx="38" formatCode="0.0">
                  <c:v>36.341265484761017</c:v>
                </c:pt>
                <c:pt idx="39" formatCode="0.0">
                  <c:v>38.899744551269698</c:v>
                </c:pt>
                <c:pt idx="40" formatCode="0.0">
                  <c:v>40.034745152123058</c:v>
                </c:pt>
                <c:pt idx="41" formatCode="0.0">
                  <c:v>42.354579255247174</c:v>
                </c:pt>
                <c:pt idx="42">
                  <c:v>44.434880913888428</c:v>
                </c:pt>
                <c:pt idx="43">
                  <c:v>45.574344601738545</c:v>
                </c:pt>
                <c:pt idx="44">
                  <c:v>47.757672120756567</c:v>
                </c:pt>
                <c:pt idx="45">
                  <c:v>51.557856073884452</c:v>
                </c:pt>
                <c:pt idx="46" formatCode="0.0">
                  <c:v>54.791289947365733</c:v>
                </c:pt>
                <c:pt idx="47">
                  <c:v>57.589560118723732</c:v>
                </c:pt>
                <c:pt idx="48" formatCode="0.0">
                  <c:v>61.58080268952282</c:v>
                </c:pt>
                <c:pt idx="49" formatCode="0.0">
                  <c:v>63.836556114180347</c:v>
                </c:pt>
                <c:pt idx="50">
                  <c:v>69.199891053622707</c:v>
                </c:pt>
                <c:pt idx="51">
                  <c:v>76.836359705657856</c:v>
                </c:pt>
                <c:pt idx="52">
                  <c:v>84.345359073439852</c:v>
                </c:pt>
                <c:pt idx="53">
                  <c:v>91.811170371012068</c:v>
                </c:pt>
                <c:pt idx="54">
                  <c:v>98.84773263701355</c:v>
                </c:pt>
                <c:pt idx="55">
                  <c:v>106.18410924395253</c:v>
                </c:pt>
                <c:pt idx="56">
                  <c:v>113.07520576946193</c:v>
                </c:pt>
                <c:pt idx="57">
                  <c:v>116.84407154871964</c:v>
                </c:pt>
                <c:pt idx="58">
                  <c:v>119.42938743472158</c:v>
                </c:pt>
                <c:pt idx="59">
                  <c:v>123.30596355028548</c:v>
                </c:pt>
                <c:pt idx="60">
                  <c:v>126.23635012900651</c:v>
                </c:pt>
                <c:pt idx="61">
                  <c:v>128.26608273563969</c:v>
                </c:pt>
                <c:pt idx="62">
                  <c:v>130.05875332639093</c:v>
                </c:pt>
                <c:pt idx="63">
                  <c:v>131.78263509484512</c:v>
                </c:pt>
                <c:pt idx="64">
                  <c:v>133.34298653729937</c:v>
                </c:pt>
                <c:pt idx="65">
                  <c:v>134.54371280355582</c:v>
                </c:pt>
                <c:pt idx="66">
                  <c:v>135.73035538075104</c:v>
                </c:pt>
                <c:pt idx="67">
                  <c:v>136.82230162670331</c:v>
                </c:pt>
                <c:pt idx="68">
                  <c:v>146.8449535962761</c:v>
                </c:pt>
              </c:numCache>
            </c:numRef>
          </c:val>
          <c:smooth val="0"/>
          <c:extLst>
            <c:ext xmlns:c16="http://schemas.microsoft.com/office/drawing/2014/chart" uri="{C3380CC4-5D6E-409C-BE32-E72D297353CC}">
              <c16:uniqueId val="{00000000-F24A-408C-8479-F07A7ED6F5A9}"/>
            </c:ext>
          </c:extLst>
        </c:ser>
        <c:ser>
          <c:idx val="2"/>
          <c:order val="1"/>
          <c:tx>
            <c:strRef>
              <c:f>'S-фин.$'!$B$16</c:f>
              <c:strCache>
                <c:ptCount val="1"/>
                <c:pt idx="0">
                  <c:v>Факт</c:v>
                </c:pt>
              </c:strCache>
            </c:strRef>
          </c:tx>
          <c:spPr>
            <a:ln w="28575" cap="rnd">
              <a:solidFill>
                <a:srgbClr val="0070C0"/>
              </a:solidFill>
              <a:prstDash val="solid"/>
              <a:miter lim="800000"/>
            </a:ln>
            <a:effectLst/>
          </c:spPr>
          <c:marker>
            <c:symbol val="none"/>
          </c:marker>
          <c:dPt>
            <c:idx val="3"/>
            <c:bubble3D val="0"/>
            <c:spPr>
              <a:ln w="15875" cap="flat">
                <a:solidFill>
                  <a:srgbClr val="0070C0"/>
                </a:solidFill>
                <a:prstDash val="solid"/>
                <a:miter lim="800000"/>
              </a:ln>
              <a:effectLst/>
            </c:spPr>
            <c:extLst>
              <c:ext xmlns:c16="http://schemas.microsoft.com/office/drawing/2014/chart" uri="{C3380CC4-5D6E-409C-BE32-E72D297353CC}">
                <c16:uniqueId val="{00000002-F24A-408C-8479-F07A7ED6F5A9}"/>
              </c:ext>
            </c:extLst>
          </c:dPt>
          <c:cat>
            <c:numRef>
              <c:f>'S-фин.$'!$D$11:$AB$11</c:f>
              <c:numCache>
                <c:formatCode>mm/yy;@</c:formatCode>
                <c:ptCount val="25"/>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numCache>
            </c:numRef>
          </c:cat>
          <c:val>
            <c:numRef>
              <c:f>'S-фин.$'!$D$16:$Z$16</c:f>
              <c:numCache>
                <c:formatCode>0</c:formatCode>
                <c:ptCount val="23"/>
                <c:pt idx="0">
                  <c:v>3.8945108196492538E-3</c:v>
                </c:pt>
                <c:pt idx="1">
                  <c:v>7.5881628438795277E-3</c:v>
                </c:pt>
                <c:pt idx="2">
                  <c:v>1.6172363987036951E-2</c:v>
                </c:pt>
                <c:pt idx="3">
                  <c:v>2.999208877307119E-2</c:v>
                </c:pt>
                <c:pt idx="4">
                  <c:v>9.9503712716696863E-2</c:v>
                </c:pt>
                <c:pt idx="5">
                  <c:v>0.10222686661472599</c:v>
                </c:pt>
                <c:pt idx="6">
                  <c:v>0.22141267202307277</c:v>
                </c:pt>
                <c:pt idx="7">
                  <c:v>0.3431394272737327</c:v>
                </c:pt>
                <c:pt idx="8">
                  <c:v>0.47355613825343273</c:v>
                </c:pt>
                <c:pt idx="9">
                  <c:v>0.59602417151452614</c:v>
                </c:pt>
                <c:pt idx="10">
                  <c:v>0.6880275548218181</c:v>
                </c:pt>
                <c:pt idx="11">
                  <c:v>0.74187302438466607</c:v>
                </c:pt>
                <c:pt idx="12">
                  <c:v>0.82248317698778306</c:v>
                </c:pt>
                <c:pt idx="13">
                  <c:v>0.93232097829547311</c:v>
                </c:pt>
                <c:pt idx="14">
                  <c:v>1.0655160112631941</c:v>
                </c:pt>
                <c:pt idx="15">
                  <c:v>1.5653760572932263</c:v>
                </c:pt>
                <c:pt idx="16">
                  <c:v>1.9147670521721836</c:v>
                </c:pt>
                <c:pt idx="17">
                  <c:v>2.1360956845021919</c:v>
                </c:pt>
                <c:pt idx="18">
                  <c:v>2.4763323708674596</c:v>
                </c:pt>
                <c:pt idx="19">
                  <c:v>2.9143473186401208</c:v>
                </c:pt>
                <c:pt idx="20">
                  <c:v>3.4383180724046718</c:v>
                </c:pt>
                <c:pt idx="21">
                  <c:v>4.0088460647662254</c:v>
                </c:pt>
                <c:pt idx="22">
                  <c:v>4.6260385123794112</c:v>
                </c:pt>
              </c:numCache>
            </c:numRef>
          </c:val>
          <c:smooth val="1"/>
          <c:extLst>
            <c:ext xmlns:c16="http://schemas.microsoft.com/office/drawing/2014/chart" uri="{C3380CC4-5D6E-409C-BE32-E72D297353CC}">
              <c16:uniqueId val="{00000003-F24A-408C-8479-F07A7ED6F5A9}"/>
            </c:ext>
          </c:extLst>
        </c:ser>
        <c:ser>
          <c:idx val="5"/>
          <c:order val="2"/>
          <c:tx>
            <c:strRef>
              <c:f>'S-фин.$'!$B$17</c:f>
              <c:strCache>
                <c:ptCount val="1"/>
                <c:pt idx="0">
                  <c:v>Прогноз</c:v>
                </c:pt>
              </c:strCache>
            </c:strRef>
          </c:tx>
          <c:spPr>
            <a:ln w="28575" cap="rnd">
              <a:solidFill>
                <a:srgbClr val="0070C0"/>
              </a:solidFill>
              <a:prstDash val="dash"/>
              <a:round/>
            </a:ln>
            <a:effectLst/>
          </c:spPr>
          <c:marker>
            <c:symbol val="none"/>
          </c:marker>
          <c:cat>
            <c:numRef>
              <c:f>'S-фин.$'!$D$11:$AB$11</c:f>
              <c:numCache>
                <c:formatCode>mm/yy;@</c:formatCode>
                <c:ptCount val="25"/>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numCache>
            </c:numRef>
          </c:cat>
          <c:val>
            <c:numRef>
              <c:f>'S-фин.$'!$D$17:$BU$17</c:f>
              <c:numCache>
                <c:formatCode>0</c:formatCode>
                <c:ptCount val="70"/>
                <c:pt idx="50">
                  <c:v>65.625824617545618</c:v>
                </c:pt>
                <c:pt idx="51">
                  <c:v>67.897267925798246</c:v>
                </c:pt>
                <c:pt idx="52">
                  <c:v>70.442682989230534</c:v>
                </c:pt>
                <c:pt idx="53">
                  <c:v>71.952923868287343</c:v>
                </c:pt>
                <c:pt idx="54">
                  <c:v>76.847331300729195</c:v>
                </c:pt>
                <c:pt idx="55">
                  <c:v>80.42915610465991</c:v>
                </c:pt>
                <c:pt idx="56">
                  <c:v>84.775468824857469</c:v>
                </c:pt>
                <c:pt idx="57">
                  <c:v>90.210115643141037</c:v>
                </c:pt>
                <c:pt idx="58">
                  <c:v>95.257843264262448</c:v>
                </c:pt>
                <c:pt idx="59">
                  <c:v>101.65614595133745</c:v>
                </c:pt>
                <c:pt idx="60">
                  <c:v>106.75946495665083</c:v>
                </c:pt>
                <c:pt idx="61">
                  <c:v>111.61186544859501</c:v>
                </c:pt>
                <c:pt idx="62">
                  <c:v>116.05219612992401</c:v>
                </c:pt>
                <c:pt idx="63">
                  <c:v>120.37573847471667</c:v>
                </c:pt>
                <c:pt idx="64">
                  <c:v>124.25436296110838</c:v>
                </c:pt>
                <c:pt idx="65">
                  <c:v>127.7562164622254</c:v>
                </c:pt>
                <c:pt idx="66">
                  <c:v>131.24374324702296</c:v>
                </c:pt>
                <c:pt idx="67">
                  <c:v>134.1530215335583</c:v>
                </c:pt>
                <c:pt idx="68">
                  <c:v>144.93378609450482</c:v>
                </c:pt>
                <c:pt idx="69">
                  <c:v>145.28767258224454</c:v>
                </c:pt>
              </c:numCache>
            </c:numRef>
          </c:val>
          <c:smooth val="0"/>
          <c:extLst>
            <c:ext xmlns:c16="http://schemas.microsoft.com/office/drawing/2014/chart" uri="{C3380CC4-5D6E-409C-BE32-E72D297353CC}">
              <c16:uniqueId val="{00000004-F24A-408C-8479-F07A7ED6F5A9}"/>
            </c:ext>
          </c:extLst>
        </c:ser>
        <c:dLbls>
          <c:showLegendKey val="0"/>
          <c:showVal val="0"/>
          <c:showCatName val="0"/>
          <c:showSerName val="0"/>
          <c:showPercent val="0"/>
          <c:showBubbleSize val="0"/>
        </c:dLbls>
        <c:smooth val="0"/>
        <c:axId val="155834368"/>
        <c:axId val="115971712"/>
        <c:extLst/>
      </c:lineChart>
      <c:dateAx>
        <c:axId val="155834368"/>
        <c:scaling>
          <c:orientation val="minMax"/>
        </c:scaling>
        <c:delete val="0"/>
        <c:axPos val="b"/>
        <c:majorGridlines>
          <c:spPr>
            <a:ln w="9525" cap="flat" cmpd="sng" algn="ctr">
              <a:solidFill>
                <a:schemeClr val="dk1">
                  <a:lumMod val="15000"/>
                  <a:lumOff val="85000"/>
                </a:schemeClr>
              </a:solidFill>
              <a:round/>
            </a:ln>
            <a:effectLst/>
          </c:spPr>
        </c:majorGridlines>
        <c:numFmt formatCode="mm/yy;@"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600" b="0" i="0" u="none" strike="noStrike" kern="1200" cap="none" spc="0" normalizeH="0" baseline="0">
                <a:solidFill>
                  <a:schemeClr val="bg1"/>
                </a:solidFill>
                <a:latin typeface="+mn-lt"/>
                <a:ea typeface="+mn-ea"/>
                <a:cs typeface="+mn-cs"/>
              </a:defRPr>
            </a:pPr>
            <a:endParaRPr lang="ru-RU"/>
          </a:p>
        </c:txPr>
        <c:crossAx val="115971712"/>
        <c:crosses val="autoZero"/>
        <c:auto val="1"/>
        <c:lblOffset val="100"/>
        <c:baseTimeUnit val="months"/>
      </c:dateAx>
      <c:valAx>
        <c:axId val="115971712"/>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crossAx val="155834368"/>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1000" b="0" i="0" u="none" strike="noStrike" kern="1200" baseline="0">
                <a:solidFill>
                  <a:schemeClr val="tx1"/>
                </a:solidFill>
                <a:latin typeface="+mn-lt"/>
                <a:ea typeface="+mn-ea"/>
                <a:cs typeface="+mn-cs"/>
              </a:defRPr>
            </a:pPr>
            <a:endParaRPr lang="ru-RU"/>
          </a:p>
        </c:txPr>
      </c:dTable>
      <c:spPr>
        <a:noFill/>
        <a:ln>
          <a:solidFill>
            <a:schemeClr val="tx1">
              <a:lumMod val="50000"/>
              <a:lumOff val="50000"/>
            </a:schemeClr>
          </a:solidFill>
        </a:ln>
        <a:effectLst/>
      </c:spPr>
    </c:plotArea>
    <c:plotVisOnly val="1"/>
    <c:dispBlanksAs val="gap"/>
    <c:showDLblsOverMax val="0"/>
  </c:chart>
  <c:spPr>
    <a:solidFill>
      <a:schemeClr val="lt1"/>
    </a:solidFill>
    <a:ln w="9525" cap="flat" cmpd="sng" algn="ctr">
      <a:solidFill>
        <a:schemeClr val="tx1">
          <a:lumMod val="50000"/>
          <a:lumOff val="50000"/>
        </a:schemeClr>
      </a:solid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675543962586926E-2"/>
          <c:y val="0.10781986515902681"/>
          <c:w val="0.89728708384351552"/>
          <c:h val="0.69370009316537384"/>
        </c:manualLayout>
      </c:layout>
      <c:lineChart>
        <c:grouping val="standard"/>
        <c:varyColors val="0"/>
        <c:ser>
          <c:idx val="4"/>
          <c:order val="0"/>
          <c:tx>
            <c:strRef>
              <c:f>'S-Осв $'!$B$15</c:f>
              <c:strCache>
                <c:ptCount val="1"/>
                <c:pt idx="0">
                  <c:v>План </c:v>
                </c:pt>
              </c:strCache>
            </c:strRef>
          </c:tx>
          <c:spPr>
            <a:ln w="31750" cap="flat">
              <a:solidFill>
                <a:schemeClr val="accent2"/>
              </a:solidFill>
              <a:miter lim="800000"/>
              <a:tailEnd type="none"/>
            </a:ln>
            <a:effectLst/>
          </c:spPr>
          <c:marker>
            <c:symbol val="none"/>
          </c:marker>
          <c:cat>
            <c:numRef>
              <c:f>'S-Осв $'!$D$11:$BW$11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'S-Осв $'!$D$15:$BZ$15</c:f>
              <c:numCache>
                <c:formatCode>#,##0</c:formatCode>
                <c:ptCount val="75"/>
                <c:pt idx="0">
                  <c:v>3.8945108196492538E-3</c:v>
                </c:pt>
                <c:pt idx="1">
                  <c:v>1.2052366507078138E-2</c:v>
                </c:pt>
                <c:pt idx="2">
                  <c:v>1.6511336095563687E-2</c:v>
                </c:pt>
                <c:pt idx="3">
                  <c:v>6.3630738151651989E-2</c:v>
                </c:pt>
                <c:pt idx="4">
                  <c:v>0.10220181610245854</c:v>
                </c:pt>
                <c:pt idx="5">
                  <c:v>0.21055167690016696</c:v>
                </c:pt>
                <c:pt idx="6">
                  <c:v>0.33266375433271866</c:v>
                </c:pt>
                <c:pt idx="7">
                  <c:v>0.45564080618747388</c:v>
                </c:pt>
                <c:pt idx="8">
                  <c:v>0.58100002620662949</c:v>
                </c:pt>
                <c:pt idx="9">
                  <c:v>0.66094314370530272</c:v>
                </c:pt>
                <c:pt idx="10">
                  <c:v>0.74839457069647486</c:v>
                </c:pt>
                <c:pt idx="11">
                  <c:v>0.8708520013657578</c:v>
                </c:pt>
                <c:pt idx="12">
                  <c:v>0.9622635464960505</c:v>
                </c:pt>
                <c:pt idx="13">
                  <c:v>1.3058095776121585</c:v>
                </c:pt>
                <c:pt idx="14">
                  <c:v>1.7966751675902677</c:v>
                </c:pt>
                <c:pt idx="15">
                  <c:v>2.165802225130443</c:v>
                </c:pt>
                <c:pt idx="16">
                  <c:v>2.5281800197619377</c:v>
                </c:pt>
                <c:pt idx="17">
                  <c:v>2.7374743489143309</c:v>
                </c:pt>
                <c:pt idx="18">
                  <c:v>3.241199127914224</c:v>
                </c:pt>
                <c:pt idx="19">
                  <c:v>3.8267717129339882</c:v>
                </c:pt>
                <c:pt idx="20">
                  <c:v>4.2640913288820919</c:v>
                </c:pt>
                <c:pt idx="21">
                  <c:v>4.6012039767657518</c:v>
                </c:pt>
                <c:pt idx="22">
                  <c:v>5.0902226157060451</c:v>
                </c:pt>
                <c:pt idx="23">
                  <c:v>5.5867144270563918</c:v>
                </c:pt>
                <c:pt idx="24">
                  <c:v>6.1262220845334205</c:v>
                </c:pt>
                <c:pt idx="25">
                  <c:v>6.6141559756923787</c:v>
                </c:pt>
                <c:pt idx="26">
                  <c:v>7.0879251114331003</c:v>
                </c:pt>
                <c:pt idx="27">
                  <c:v>8.2497994102093397</c:v>
                </c:pt>
                <c:pt idx="28">
                  <c:v>8.8358296617830234</c:v>
                </c:pt>
                <c:pt idx="29">
                  <c:v>13.885364282120122</c:v>
                </c:pt>
                <c:pt idx="30">
                  <c:v>15.732477555812439</c:v>
                </c:pt>
                <c:pt idx="31">
                  <c:v>17.201788647532386</c:v>
                </c:pt>
                <c:pt idx="32">
                  <c:v>18.376707171820513</c:v>
                </c:pt>
                <c:pt idx="33">
                  <c:v>19.535922615892488</c:v>
                </c:pt>
                <c:pt idx="34">
                  <c:v>21.0469974075761</c:v>
                </c:pt>
                <c:pt idx="35">
                  <c:v>21.906672579674982</c:v>
                </c:pt>
                <c:pt idx="36" formatCode="#,##0.00">
                  <c:v>23.324459866251637</c:v>
                </c:pt>
                <c:pt idx="37" formatCode="#,##0.00">
                  <c:v>24.034785494539552</c:v>
                </c:pt>
                <c:pt idx="38" formatCode="#\ ##0.0">
                  <c:v>25.159918133515657</c:v>
                </c:pt>
                <c:pt idx="39" formatCode="#\ ##0.0">
                  <c:v>25.842424283136442</c:v>
                </c:pt>
                <c:pt idx="40" formatCode="#\ ##0.0">
                  <c:v>28.112956366571545</c:v>
                </c:pt>
                <c:pt idx="41">
                  <c:v>29.440602503384689</c:v>
                </c:pt>
                <c:pt idx="42">
                  <c:v>32.750468180510978</c:v>
                </c:pt>
                <c:pt idx="43">
                  <c:v>34.046015341525219</c:v>
                </c:pt>
                <c:pt idx="44">
                  <c:v>35.224526283790716</c:v>
                </c:pt>
                <c:pt idx="45">
                  <c:v>36.635565354966069</c:v>
                </c:pt>
                <c:pt idx="46">
                  <c:v>38.161745298470187</c:v>
                </c:pt>
                <c:pt idx="47">
                  <c:v>41.11453204334417</c:v>
                </c:pt>
                <c:pt idx="48" formatCode="#\ ##0.0">
                  <c:v>42.68135181567294</c:v>
                </c:pt>
                <c:pt idx="49" formatCode="#\ ##0.0">
                  <c:v>45.94025592526198</c:v>
                </c:pt>
                <c:pt idx="50">
                  <c:v>53.28800581624855</c:v>
                </c:pt>
                <c:pt idx="51">
                  <c:v>60.658186122596938</c:v>
                </c:pt>
                <c:pt idx="52">
                  <c:v>68.433612305700464</c:v>
                </c:pt>
                <c:pt idx="53">
                  <c:v>75.526122145080649</c:v>
                </c:pt>
                <c:pt idx="54">
                  <c:v>88.841271716097168</c:v>
                </c:pt>
                <c:pt idx="55">
                  <c:v>103.76804173368227</c:v>
                </c:pt>
                <c:pt idx="56">
                  <c:v>110.79675603255673</c:v>
                </c:pt>
                <c:pt idx="57">
                  <c:v>114.95776229811997</c:v>
                </c:pt>
                <c:pt idx="58">
                  <c:v>119.76277288467132</c:v>
                </c:pt>
                <c:pt idx="59">
                  <c:v>123.84980431812775</c:v>
                </c:pt>
                <c:pt idx="60">
                  <c:v>127.02924303655291</c:v>
                </c:pt>
                <c:pt idx="61">
                  <c:v>129.04867150008815</c:v>
                </c:pt>
                <c:pt idx="62">
                  <c:v>130.91063293887265</c:v>
                </c:pt>
                <c:pt idx="63">
                  <c:v>132.53164677698226</c:v>
                </c:pt>
                <c:pt idx="64">
                  <c:v>134.62877234996603</c:v>
                </c:pt>
                <c:pt idx="65">
                  <c:v>136.10666382784106</c:v>
                </c:pt>
                <c:pt idx="66">
                  <c:v>137.36148530799986</c:v>
                </c:pt>
                <c:pt idx="67">
                  <c:v>138.6093477756238</c:v>
                </c:pt>
                <c:pt idx="68">
                  <c:v>147.64006932268975</c:v>
                </c:pt>
              </c:numCache>
            </c:numRef>
          </c:val>
          <c:smooth val="0"/>
          <c:extLst>
            <c:ext xmlns:c16="http://schemas.microsoft.com/office/drawing/2014/chart" uri="{C3380CC4-5D6E-409C-BE32-E72D297353CC}">
              <c16:uniqueId val="{00000000-F041-4FB0-AD59-023B64D20F48}"/>
            </c:ext>
          </c:extLst>
        </c:ser>
        <c:ser>
          <c:idx val="2"/>
          <c:order val="1"/>
          <c:tx>
            <c:strRef>
              <c:f>'S-Осв $'!$B$16</c:f>
              <c:strCache>
                <c:ptCount val="1"/>
                <c:pt idx="0">
                  <c:v>Факт</c:v>
                </c:pt>
              </c:strCache>
            </c:strRef>
          </c:tx>
          <c:spPr>
            <a:ln w="31750" cap="rnd">
              <a:solidFill>
                <a:srgbClr val="0070C0"/>
              </a:solidFill>
              <a:prstDash val="solid"/>
              <a:miter lim="800000"/>
            </a:ln>
            <a:effectLst/>
          </c:spPr>
          <c:marker>
            <c:symbol val="none"/>
          </c:marker>
          <c:dPt>
            <c:idx val="3"/>
            <c:marker>
              <c:symbol val="circle"/>
              <c:size val="6"/>
              <c:spPr>
                <a:solidFill>
                  <a:schemeClr val="lt1"/>
                </a:solidFill>
                <a:ln w="15875">
                  <a:solidFill>
                    <a:schemeClr val="accent3"/>
                  </a:solidFill>
                  <a:round/>
                </a:ln>
                <a:effectLst/>
              </c:spPr>
            </c:marker>
            <c:bubble3D val="0"/>
            <c:spPr>
              <a:ln w="31750" cap="flat">
                <a:solidFill>
                  <a:srgbClr val="0070C0"/>
                </a:solidFill>
                <a:prstDash val="solid"/>
                <a:miter lim="800000"/>
              </a:ln>
              <a:effectLst/>
            </c:spPr>
            <c:extLst>
              <c:ext xmlns:c16="http://schemas.microsoft.com/office/drawing/2014/chart" uri="{C3380CC4-5D6E-409C-BE32-E72D297353CC}">
                <c16:uniqueId val="{00000002-F041-4FB0-AD59-023B64D20F48}"/>
              </c:ext>
            </c:extLst>
          </c:dPt>
          <c:cat>
            <c:numRef>
              <c:f>'S-Осв $'!$D$11:$BW$11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'S-Осв $'!$D$16:$BB$16</c:f>
              <c:numCache>
                <c:formatCode>#,##0</c:formatCode>
                <c:ptCount val="51"/>
                <c:pt idx="0">
                  <c:v>3.8945108196492538E-3</c:v>
                </c:pt>
                <c:pt idx="1">
                  <c:v>1.2052366507078138E-2</c:v>
                </c:pt>
                <c:pt idx="2">
                  <c:v>1.6511336095563687E-2</c:v>
                </c:pt>
                <c:pt idx="3">
                  <c:v>6.3630738151651989E-2</c:v>
                </c:pt>
                <c:pt idx="4">
                  <c:v>0.10220181610245854</c:v>
                </c:pt>
                <c:pt idx="5">
                  <c:v>0.21055167690016696</c:v>
                </c:pt>
                <c:pt idx="6">
                  <c:v>0.33266375433271866</c:v>
                </c:pt>
                <c:pt idx="7">
                  <c:v>0.45564080618747388</c:v>
                </c:pt>
                <c:pt idx="8">
                  <c:v>0.58100002620662949</c:v>
                </c:pt>
                <c:pt idx="9">
                  <c:v>0.66094314370530272</c:v>
                </c:pt>
                <c:pt idx="10">
                  <c:v>0.74839457069647486</c:v>
                </c:pt>
                <c:pt idx="11">
                  <c:v>0.8708520013657578</c:v>
                </c:pt>
                <c:pt idx="12">
                  <c:v>0.9622635464960505</c:v>
                </c:pt>
                <c:pt idx="13">
                  <c:v>1.3058095776121585</c:v>
                </c:pt>
                <c:pt idx="14">
                  <c:v>1.7966751675902677</c:v>
                </c:pt>
                <c:pt idx="15">
                  <c:v>2.165802225130443</c:v>
                </c:pt>
                <c:pt idx="16">
                  <c:v>2.5281800197619377</c:v>
                </c:pt>
                <c:pt idx="17">
                  <c:v>2.7374743489143309</c:v>
                </c:pt>
                <c:pt idx="18">
                  <c:v>3.241199127914224</c:v>
                </c:pt>
                <c:pt idx="19">
                  <c:v>3.8267717129339882</c:v>
                </c:pt>
                <c:pt idx="20">
                  <c:v>4.2640913288820919</c:v>
                </c:pt>
                <c:pt idx="21">
                  <c:v>4.6012039767657518</c:v>
                </c:pt>
                <c:pt idx="22">
                  <c:v>5.0902226157060451</c:v>
                </c:pt>
                <c:pt idx="23">
                  <c:v>5.5867144270563918</c:v>
                </c:pt>
                <c:pt idx="24">
                  <c:v>6.1262220845334205</c:v>
                </c:pt>
                <c:pt idx="25">
                  <c:v>6.6141559756923787</c:v>
                </c:pt>
                <c:pt idx="26">
                  <c:v>7.0879251114331003</c:v>
                </c:pt>
                <c:pt idx="27">
                  <c:v>8.2497994102093397</c:v>
                </c:pt>
                <c:pt idx="28">
                  <c:v>8.8358296617830234</c:v>
                </c:pt>
                <c:pt idx="29">
                  <c:v>13.885364282120122</c:v>
                </c:pt>
                <c:pt idx="30">
                  <c:v>15.732477555812439</c:v>
                </c:pt>
                <c:pt idx="31">
                  <c:v>17.201788647532386</c:v>
                </c:pt>
                <c:pt idx="32">
                  <c:v>18.376707171820513</c:v>
                </c:pt>
                <c:pt idx="33">
                  <c:v>19.535922615892488</c:v>
                </c:pt>
                <c:pt idx="34">
                  <c:v>21.0469974075761</c:v>
                </c:pt>
                <c:pt idx="35">
                  <c:v>21.906672579674982</c:v>
                </c:pt>
                <c:pt idx="36" formatCode="#,##0.00">
                  <c:v>23.324459866251637</c:v>
                </c:pt>
                <c:pt idx="37" formatCode="#,##0.00">
                  <c:v>24.034785494539552</c:v>
                </c:pt>
                <c:pt idx="38" formatCode="#\ ##0.0">
                  <c:v>25.159918133515657</c:v>
                </c:pt>
                <c:pt idx="39" formatCode="#\ ##0.0">
                  <c:v>25.842424283136442</c:v>
                </c:pt>
                <c:pt idx="40" formatCode="#\ ##0.0">
                  <c:v>28.112956366571545</c:v>
                </c:pt>
                <c:pt idx="41" formatCode="#\ ##0.0">
                  <c:v>29.440602503384689</c:v>
                </c:pt>
                <c:pt idx="42" formatCode="#\ ##0.0">
                  <c:v>32.750468180510978</c:v>
                </c:pt>
                <c:pt idx="43" formatCode="#\ ##0.0">
                  <c:v>34.046015341525219</c:v>
                </c:pt>
                <c:pt idx="44" formatCode="#\ ##0.0">
                  <c:v>35.224526283790716</c:v>
                </c:pt>
                <c:pt idx="45" formatCode="#\ ##0.0">
                  <c:v>36.634381634503981</c:v>
                </c:pt>
                <c:pt idx="46" formatCode="#\ ##0.0">
                  <c:v>38.159281265885738</c:v>
                </c:pt>
                <c:pt idx="47" formatCode="#\ ##0.0">
                  <c:v>41.109590918408777</c:v>
                </c:pt>
                <c:pt idx="48" formatCode="#\ ##0.0">
                  <c:v>42.675096285868968</c:v>
                </c:pt>
                <c:pt idx="49" formatCode="#\ ##0.0">
                  <c:v>44.735739080034634</c:v>
                </c:pt>
                <c:pt idx="50" formatCode="#\ ##0.0">
                  <c:v>46.199898277889659</c:v>
                </c:pt>
              </c:numCache>
            </c:numRef>
          </c:val>
          <c:smooth val="1"/>
          <c:extLst>
            <c:ext xmlns:c16="http://schemas.microsoft.com/office/drawing/2014/chart" uri="{C3380CC4-5D6E-409C-BE32-E72D297353CC}">
              <c16:uniqueId val="{00000003-F041-4FB0-AD59-023B64D20F48}"/>
            </c:ext>
          </c:extLst>
        </c:ser>
        <c:ser>
          <c:idx val="5"/>
          <c:order val="2"/>
          <c:tx>
            <c:strRef>
              <c:f>'S-Осв $'!$B$17</c:f>
              <c:strCache>
                <c:ptCount val="1"/>
                <c:pt idx="0">
                  <c:v>Прогноз </c:v>
                </c:pt>
              </c:strCache>
            </c:strRef>
          </c:tx>
          <c:spPr>
            <a:ln w="31750" cap="rnd">
              <a:solidFill>
                <a:srgbClr val="0070C0"/>
              </a:solidFill>
              <a:prstDash val="dash"/>
              <a:round/>
            </a:ln>
            <a:effectLst/>
          </c:spPr>
          <c:marker>
            <c:symbol val="none"/>
          </c:marker>
          <c:cat>
            <c:numRef>
              <c:f>'S-Осв $'!$D$11:$BW$11</c:f>
              <c:numCache>
                <c:formatCode>mm/yy;@</c:formatCode>
                <c:ptCount val="7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pt idx="22">
                  <c:v>43497</c:v>
                </c:pt>
                <c:pt idx="23">
                  <c:v>43525</c:v>
                </c:pt>
                <c:pt idx="24">
                  <c:v>43556</c:v>
                </c:pt>
                <c:pt idx="25">
                  <c:v>43586</c:v>
                </c:pt>
                <c:pt idx="26">
                  <c:v>43617</c:v>
                </c:pt>
                <c:pt idx="27">
                  <c:v>43647</c:v>
                </c:pt>
                <c:pt idx="28">
                  <c:v>43678</c:v>
                </c:pt>
                <c:pt idx="29">
                  <c:v>43709</c:v>
                </c:pt>
                <c:pt idx="30">
                  <c:v>43739</c:v>
                </c:pt>
                <c:pt idx="31">
                  <c:v>43770</c:v>
                </c:pt>
                <c:pt idx="32">
                  <c:v>43800</c:v>
                </c:pt>
                <c:pt idx="33">
                  <c:v>43831</c:v>
                </c:pt>
                <c:pt idx="34">
                  <c:v>43862</c:v>
                </c:pt>
                <c:pt idx="35">
                  <c:v>43891</c:v>
                </c:pt>
                <c:pt idx="36">
                  <c:v>43922</c:v>
                </c:pt>
                <c:pt idx="37">
                  <c:v>43952</c:v>
                </c:pt>
                <c:pt idx="38">
                  <c:v>43983</c:v>
                </c:pt>
                <c:pt idx="39">
                  <c:v>44013</c:v>
                </c:pt>
                <c:pt idx="40">
                  <c:v>44044</c:v>
                </c:pt>
                <c:pt idx="41">
                  <c:v>44075</c:v>
                </c:pt>
                <c:pt idx="42">
                  <c:v>44105</c:v>
                </c:pt>
                <c:pt idx="43">
                  <c:v>44136</c:v>
                </c:pt>
                <c:pt idx="44">
                  <c:v>44166</c:v>
                </c:pt>
                <c:pt idx="45">
                  <c:v>44197</c:v>
                </c:pt>
                <c:pt idx="46">
                  <c:v>44228</c:v>
                </c:pt>
                <c:pt idx="47">
                  <c:v>44256</c:v>
                </c:pt>
                <c:pt idx="48">
                  <c:v>44287</c:v>
                </c:pt>
                <c:pt idx="49">
                  <c:v>44317</c:v>
                </c:pt>
                <c:pt idx="50">
                  <c:v>44348</c:v>
                </c:pt>
                <c:pt idx="51">
                  <c:v>44378</c:v>
                </c:pt>
                <c:pt idx="52">
                  <c:v>44409</c:v>
                </c:pt>
                <c:pt idx="53">
                  <c:v>44440</c:v>
                </c:pt>
                <c:pt idx="54">
                  <c:v>44470</c:v>
                </c:pt>
                <c:pt idx="55">
                  <c:v>44501</c:v>
                </c:pt>
                <c:pt idx="56">
                  <c:v>44531</c:v>
                </c:pt>
                <c:pt idx="57">
                  <c:v>44562</c:v>
                </c:pt>
                <c:pt idx="58">
                  <c:v>44593</c:v>
                </c:pt>
                <c:pt idx="59">
                  <c:v>44621</c:v>
                </c:pt>
                <c:pt idx="60">
                  <c:v>44652</c:v>
                </c:pt>
                <c:pt idx="61">
                  <c:v>44682</c:v>
                </c:pt>
                <c:pt idx="62">
                  <c:v>44713</c:v>
                </c:pt>
                <c:pt idx="63">
                  <c:v>44743</c:v>
                </c:pt>
                <c:pt idx="64">
                  <c:v>44774</c:v>
                </c:pt>
                <c:pt idx="65">
                  <c:v>44805</c:v>
                </c:pt>
                <c:pt idx="66">
                  <c:v>44835</c:v>
                </c:pt>
                <c:pt idx="67">
                  <c:v>44866</c:v>
                </c:pt>
                <c:pt idx="68">
                  <c:v>44896</c:v>
                </c:pt>
                <c:pt idx="69">
                  <c:v>44927</c:v>
                </c:pt>
                <c:pt idx="70">
                  <c:v>44958</c:v>
                </c:pt>
                <c:pt idx="71">
                  <c:v>44986</c:v>
                </c:pt>
              </c:numCache>
            </c:numRef>
          </c:cat>
          <c:val>
            <c:numRef>
              <c:f>'S-Осв $'!$D$17:$BW$17</c:f>
              <c:numCache>
                <c:formatCode>#,##0</c:formatCode>
                <c:ptCount val="72"/>
                <c:pt idx="50">
                  <c:v>46.199898277889659</c:v>
                </c:pt>
                <c:pt idx="51">
                  <c:v>47.43820825627138</c:v>
                </c:pt>
                <c:pt idx="52">
                  <c:v>48.202514089971892</c:v>
                </c:pt>
                <c:pt idx="53">
                  <c:v>49.510261512698484</c:v>
                </c:pt>
                <c:pt idx="54">
                  <c:v>55.619110551507156</c:v>
                </c:pt>
                <c:pt idx="55">
                  <c:v>60.834640808682941</c:v>
                </c:pt>
                <c:pt idx="56">
                  <c:v>66.479007519259667</c:v>
                </c:pt>
                <c:pt idx="57">
                  <c:v>74.383787427164464</c:v>
                </c:pt>
                <c:pt idx="58">
                  <c:v>84.866968159188346</c:v>
                </c:pt>
                <c:pt idx="59">
                  <c:v>92.533489670716747</c:v>
                </c:pt>
                <c:pt idx="60">
                  <c:v>101.18852279987289</c:v>
                </c:pt>
                <c:pt idx="61">
                  <c:v>105.79067639418508</c:v>
                </c:pt>
                <c:pt idx="62">
                  <c:v>110.42672452580675</c:v>
                </c:pt>
                <c:pt idx="63">
                  <c:v>115.64918656959256</c:v>
                </c:pt>
                <c:pt idx="64">
                  <c:v>120.50820510427982</c:v>
                </c:pt>
                <c:pt idx="65">
                  <c:v>124.73730407901526</c:v>
                </c:pt>
                <c:pt idx="66">
                  <c:v>129.57917778962275</c:v>
                </c:pt>
                <c:pt idx="67">
                  <c:v>134.49955321838246</c:v>
                </c:pt>
                <c:pt idx="68">
                  <c:v>144.50345754572567</c:v>
                </c:pt>
                <c:pt idx="69">
                  <c:v>144.78656673591743</c:v>
                </c:pt>
                <c:pt idx="70">
                  <c:v>145.0696759261092</c:v>
                </c:pt>
                <c:pt idx="71">
                  <c:v>148.63551325392729</c:v>
                </c:pt>
              </c:numCache>
            </c:numRef>
          </c:val>
          <c:smooth val="0"/>
          <c:extLst>
            <c:ext xmlns:c16="http://schemas.microsoft.com/office/drawing/2014/chart" uri="{C3380CC4-5D6E-409C-BE32-E72D297353CC}">
              <c16:uniqueId val="{00000004-F041-4FB0-AD59-023B64D20F48}"/>
            </c:ext>
          </c:extLst>
        </c:ser>
        <c:dLbls>
          <c:showLegendKey val="0"/>
          <c:showVal val="0"/>
          <c:showCatName val="0"/>
          <c:showSerName val="0"/>
          <c:showPercent val="0"/>
          <c:showBubbleSize val="0"/>
        </c:dLbls>
        <c:smooth val="0"/>
        <c:axId val="155980288"/>
        <c:axId val="38005568"/>
      </c:lineChart>
      <c:dateAx>
        <c:axId val="155980288"/>
        <c:scaling>
          <c:orientation val="minMax"/>
          <c:max val="45047"/>
        </c:scaling>
        <c:delete val="0"/>
        <c:axPos val="b"/>
        <c:majorGridlines>
          <c:spPr>
            <a:ln w="9525" cap="flat" cmpd="sng" algn="ctr">
              <a:noFill/>
              <a:round/>
            </a:ln>
            <a:effectLst/>
          </c:spPr>
        </c:majorGridlines>
        <c:numFmt formatCode="mm/yy;@" sourceLinked="1"/>
        <c:majorTickMark val="out"/>
        <c:minorTickMark val="none"/>
        <c:tickLblPos val="nextTo"/>
        <c:spPr>
          <a:noFill/>
          <a:ln w="9525" cap="flat" cmpd="sng" algn="ctr">
            <a:solidFill>
              <a:schemeClr val="tx1">
                <a:lumMod val="50000"/>
                <a:lumOff val="50000"/>
              </a:schemeClr>
            </a:solidFill>
            <a:round/>
          </a:ln>
          <a:effectLst/>
        </c:spPr>
        <c:txPr>
          <a:bodyPr rot="-5400000" spcFirstLastPara="1" vertOverflow="ellipsis" vert="horz" wrap="square" anchor="ctr" anchorCtr="1"/>
          <a:lstStyle/>
          <a:p>
            <a:pPr>
              <a:defRPr sz="1800" b="0" i="0" u="none" strike="noStrike" kern="1200" cap="none" spc="0" normalizeH="0" baseline="0">
                <a:solidFill>
                  <a:sysClr val="windowText" lastClr="000000"/>
                </a:solidFill>
                <a:latin typeface="+mn-lt"/>
                <a:ea typeface="+mn-ea"/>
                <a:cs typeface="+mn-cs"/>
              </a:defRPr>
            </a:pPr>
            <a:endParaRPr lang="ru-RU"/>
          </a:p>
        </c:txPr>
        <c:crossAx val="38005568"/>
        <c:crosses val="autoZero"/>
        <c:auto val="0"/>
        <c:lblOffset val="100"/>
        <c:baseTimeUnit val="months"/>
        <c:majorUnit val="3"/>
        <c:majorTimeUnit val="months"/>
      </c:dateAx>
      <c:valAx>
        <c:axId val="38005568"/>
        <c:scaling>
          <c:orientation val="minMax"/>
        </c:scaling>
        <c:delete val="0"/>
        <c:axPos val="l"/>
        <c:majorGridlines>
          <c:spPr>
            <a:ln w="9525" cap="flat" cmpd="sng" algn="ctr">
              <a:no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1100" b="0" i="0" u="none" strike="noStrike" kern="1200" baseline="0">
                <a:solidFill>
                  <a:schemeClr val="dk1">
                    <a:lumMod val="65000"/>
                    <a:lumOff val="35000"/>
                  </a:schemeClr>
                </a:solidFill>
                <a:latin typeface="+mn-lt"/>
                <a:ea typeface="+mn-ea"/>
                <a:cs typeface="+mn-cs"/>
              </a:defRPr>
            </a:pPr>
            <a:endParaRPr lang="ru-RU"/>
          </a:p>
        </c:txPr>
        <c:crossAx val="155980288"/>
        <c:crossesAt val="42826"/>
        <c:crossBetween val="between"/>
      </c:valAx>
      <c:spPr>
        <a:pattFill prst="pct5">
          <a:fgClr>
            <a:schemeClr val="lt1"/>
          </a:fgClr>
          <a:bgClr>
            <a:schemeClr val="bg1"/>
          </a:bgClr>
        </a:pattFill>
        <a:ln>
          <a:solidFill>
            <a:schemeClr val="tx1">
              <a:lumMod val="50000"/>
              <a:lumOff val="50000"/>
            </a:schemeClr>
          </a:solidFill>
        </a:ln>
        <a:effectLst/>
      </c:spPr>
    </c:plotArea>
    <c:legend>
      <c:legendPos val="t"/>
      <c:layout>
        <c:manualLayout>
          <c:xMode val="edge"/>
          <c:yMode val="edge"/>
          <c:x val="0.34973218282260288"/>
          <c:y val="4.2000008818899488E-2"/>
          <c:w val="0.33926777870331065"/>
          <c:h val="5.1526808719539886E-2"/>
        </c:manualLayout>
      </c:layout>
      <c:overlay val="0"/>
      <c:txPr>
        <a:bodyPr/>
        <a:lstStyle/>
        <a:p>
          <a:pPr>
            <a:defRPr sz="2000"/>
          </a:pPr>
          <a:endParaRPr lang="ru-RU"/>
        </a:p>
      </c:txPr>
    </c:legend>
    <c:plotVisOnly val="1"/>
    <c:dispBlanksAs val="gap"/>
    <c:showDLblsOverMax val="0"/>
  </c:chart>
  <c:spPr>
    <a:solidFill>
      <a:schemeClr val="lt1"/>
    </a:solidFill>
    <a:ln w="9525" cap="flat" cmpd="sng" algn="ctr">
      <a:solidFill>
        <a:schemeClr val="tx1">
          <a:lumMod val="50000"/>
          <a:lumOff val="50000"/>
        </a:schemeClr>
      </a:solid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0876205497307146E-2"/>
          <c:y val="4.481985206394655E-2"/>
          <c:w val="0.89728708384351552"/>
          <c:h val="0.69370009316537384"/>
        </c:manualLayout>
      </c:layout>
      <c:lineChart>
        <c:grouping val="standard"/>
        <c:varyColors val="0"/>
        <c:ser>
          <c:idx val="4"/>
          <c:order val="0"/>
          <c:tx>
            <c:strRef>
              <c:f>'S-Осв $'!$B$15</c:f>
              <c:strCache>
                <c:ptCount val="1"/>
                <c:pt idx="0">
                  <c:v>План </c:v>
                </c:pt>
              </c:strCache>
            </c:strRef>
          </c:tx>
          <c:spPr>
            <a:ln w="28575" cap="flat">
              <a:solidFill>
                <a:srgbClr val="FFC000"/>
              </a:solidFill>
              <a:miter lim="800000"/>
              <a:tailEnd type="none"/>
            </a:ln>
            <a:effectLst/>
          </c:spPr>
          <c:marker>
            <c:symbol val="none"/>
          </c:marker>
          <c:cat>
            <c:numRef>
              <c:f>'S-Осв $'!$D$11:$Y$11</c:f>
              <c:numCache>
                <c:formatCode>mm/yy;@</c:formatCode>
                <c:ptCount val="2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numCache>
            </c:numRef>
          </c:cat>
          <c:val>
            <c:numRef>
              <c:f>'S-Осв $'!$D$15:$BU$15</c:f>
              <c:numCache>
                <c:formatCode>#,##0</c:formatCode>
                <c:ptCount val="70"/>
                <c:pt idx="0">
                  <c:v>3.8945108196492538E-3</c:v>
                </c:pt>
                <c:pt idx="1">
                  <c:v>1.2052366507078138E-2</c:v>
                </c:pt>
                <c:pt idx="2">
                  <c:v>1.6511336095563687E-2</c:v>
                </c:pt>
                <c:pt idx="3">
                  <c:v>6.3630738151651989E-2</c:v>
                </c:pt>
                <c:pt idx="4">
                  <c:v>0.10220181610245854</c:v>
                </c:pt>
                <c:pt idx="5">
                  <c:v>0.21055167690016696</c:v>
                </c:pt>
                <c:pt idx="6">
                  <c:v>0.33266375433271866</c:v>
                </c:pt>
                <c:pt idx="7">
                  <c:v>0.45564080618747388</c:v>
                </c:pt>
                <c:pt idx="8">
                  <c:v>0.58100002620662949</c:v>
                </c:pt>
                <c:pt idx="9">
                  <c:v>0.66094314370530272</c:v>
                </c:pt>
                <c:pt idx="10">
                  <c:v>0.74839457069647486</c:v>
                </c:pt>
                <c:pt idx="11">
                  <c:v>0.8708520013657578</c:v>
                </c:pt>
                <c:pt idx="12">
                  <c:v>0.9622635464960505</c:v>
                </c:pt>
                <c:pt idx="13">
                  <c:v>1.3058095776121585</c:v>
                </c:pt>
                <c:pt idx="14">
                  <c:v>1.7966751675902677</c:v>
                </c:pt>
                <c:pt idx="15">
                  <c:v>2.165802225130443</c:v>
                </c:pt>
                <c:pt idx="16">
                  <c:v>2.5281800197619377</c:v>
                </c:pt>
                <c:pt idx="17">
                  <c:v>2.7374743489143309</c:v>
                </c:pt>
                <c:pt idx="18">
                  <c:v>3.241199127914224</c:v>
                </c:pt>
                <c:pt idx="19">
                  <c:v>3.8267717129339882</c:v>
                </c:pt>
                <c:pt idx="20">
                  <c:v>4.2640913288820919</c:v>
                </c:pt>
                <c:pt idx="21">
                  <c:v>4.6012039767657518</c:v>
                </c:pt>
                <c:pt idx="22">
                  <c:v>5.0902226157060451</c:v>
                </c:pt>
                <c:pt idx="23">
                  <c:v>5.5867144270563918</c:v>
                </c:pt>
                <c:pt idx="24">
                  <c:v>6.1262220845334205</c:v>
                </c:pt>
                <c:pt idx="25">
                  <c:v>6.6141559756923787</c:v>
                </c:pt>
                <c:pt idx="26">
                  <c:v>7.0879251114331003</c:v>
                </c:pt>
                <c:pt idx="27">
                  <c:v>8.2497994102093397</c:v>
                </c:pt>
                <c:pt idx="28">
                  <c:v>8.8358296617830234</c:v>
                </c:pt>
                <c:pt idx="29">
                  <c:v>13.885364282120122</c:v>
                </c:pt>
                <c:pt idx="30">
                  <c:v>15.732477555812439</c:v>
                </c:pt>
                <c:pt idx="31">
                  <c:v>17.201788647532386</c:v>
                </c:pt>
                <c:pt idx="32">
                  <c:v>18.376707171820513</c:v>
                </c:pt>
                <c:pt idx="33">
                  <c:v>19.535922615892488</c:v>
                </c:pt>
                <c:pt idx="34">
                  <c:v>21.0469974075761</c:v>
                </c:pt>
                <c:pt idx="35">
                  <c:v>21.906672579674982</c:v>
                </c:pt>
                <c:pt idx="36" formatCode="#,##0.00">
                  <c:v>23.324459866251637</c:v>
                </c:pt>
                <c:pt idx="37" formatCode="#,##0.00">
                  <c:v>24.034785494539552</c:v>
                </c:pt>
                <c:pt idx="38" formatCode="#\ ##0.0">
                  <c:v>25.159918133515657</c:v>
                </c:pt>
                <c:pt idx="39" formatCode="#\ ##0.0">
                  <c:v>25.842424283136442</c:v>
                </c:pt>
                <c:pt idx="40" formatCode="#\ ##0.0">
                  <c:v>28.112956366571545</c:v>
                </c:pt>
                <c:pt idx="41">
                  <c:v>29.440602503384689</c:v>
                </c:pt>
                <c:pt idx="42">
                  <c:v>32.750468180510978</c:v>
                </c:pt>
                <c:pt idx="43">
                  <c:v>34.046015341525219</c:v>
                </c:pt>
                <c:pt idx="44">
                  <c:v>35.224526283790716</c:v>
                </c:pt>
                <c:pt idx="45">
                  <c:v>36.635565354966069</c:v>
                </c:pt>
                <c:pt idx="46">
                  <c:v>38.161745298470187</c:v>
                </c:pt>
                <c:pt idx="47">
                  <c:v>41.11453204334417</c:v>
                </c:pt>
                <c:pt idx="48" formatCode="#\ ##0.0">
                  <c:v>42.68135181567294</c:v>
                </c:pt>
                <c:pt idx="49" formatCode="#\ ##0.0">
                  <c:v>45.94025592526198</c:v>
                </c:pt>
                <c:pt idx="50">
                  <c:v>53.28800581624855</c:v>
                </c:pt>
                <c:pt idx="51">
                  <c:v>60.658186122596938</c:v>
                </c:pt>
                <c:pt idx="52">
                  <c:v>68.433612305700464</c:v>
                </c:pt>
                <c:pt idx="53">
                  <c:v>75.526122145080649</c:v>
                </c:pt>
                <c:pt idx="54">
                  <c:v>88.841271716097168</c:v>
                </c:pt>
                <c:pt idx="55">
                  <c:v>103.76804173368227</c:v>
                </c:pt>
                <c:pt idx="56">
                  <c:v>110.79675603255673</c:v>
                </c:pt>
                <c:pt idx="57">
                  <c:v>114.95776229811997</c:v>
                </c:pt>
                <c:pt idx="58">
                  <c:v>119.76277288467132</c:v>
                </c:pt>
                <c:pt idx="59">
                  <c:v>123.84980431812775</c:v>
                </c:pt>
                <c:pt idx="60">
                  <c:v>127.02924303655291</c:v>
                </c:pt>
                <c:pt idx="61">
                  <c:v>129.04867150008815</c:v>
                </c:pt>
                <c:pt idx="62">
                  <c:v>130.91063293887265</c:v>
                </c:pt>
                <c:pt idx="63">
                  <c:v>132.53164677698226</c:v>
                </c:pt>
                <c:pt idx="64">
                  <c:v>134.62877234996603</c:v>
                </c:pt>
                <c:pt idx="65">
                  <c:v>136.10666382784106</c:v>
                </c:pt>
                <c:pt idx="66">
                  <c:v>137.36148530799986</c:v>
                </c:pt>
                <c:pt idx="67">
                  <c:v>138.6093477756238</c:v>
                </c:pt>
                <c:pt idx="68">
                  <c:v>147.64006932268975</c:v>
                </c:pt>
              </c:numCache>
            </c:numRef>
          </c:val>
          <c:smooth val="0"/>
          <c:extLst>
            <c:ext xmlns:c16="http://schemas.microsoft.com/office/drawing/2014/chart" uri="{C3380CC4-5D6E-409C-BE32-E72D297353CC}">
              <c16:uniqueId val="{00000000-ADB5-4F8C-A399-9F5D558C1789}"/>
            </c:ext>
          </c:extLst>
        </c:ser>
        <c:ser>
          <c:idx val="2"/>
          <c:order val="1"/>
          <c:tx>
            <c:strRef>
              <c:f>'S-Осв $'!$B$16</c:f>
              <c:strCache>
                <c:ptCount val="1"/>
                <c:pt idx="0">
                  <c:v>Факт</c:v>
                </c:pt>
              </c:strCache>
            </c:strRef>
          </c:tx>
          <c:spPr>
            <a:ln w="28575" cap="rnd">
              <a:solidFill>
                <a:srgbClr val="0070C0"/>
              </a:solidFill>
              <a:prstDash val="solid"/>
              <a:miter lim="800000"/>
            </a:ln>
            <a:effectLst/>
          </c:spPr>
          <c:marker>
            <c:symbol val="none"/>
          </c:marker>
          <c:dPt>
            <c:idx val="3"/>
            <c:marker>
              <c:symbol val="circle"/>
              <c:size val="6"/>
              <c:spPr>
                <a:solidFill>
                  <a:schemeClr val="lt1"/>
                </a:solidFill>
                <a:ln w="15875">
                  <a:solidFill>
                    <a:schemeClr val="accent3"/>
                  </a:solidFill>
                  <a:round/>
                </a:ln>
                <a:effectLst/>
              </c:spPr>
            </c:marker>
            <c:bubble3D val="0"/>
            <c:spPr>
              <a:ln w="15875" cap="flat">
                <a:solidFill>
                  <a:srgbClr val="0070C0"/>
                </a:solidFill>
                <a:prstDash val="solid"/>
                <a:miter lim="800000"/>
              </a:ln>
              <a:effectLst/>
            </c:spPr>
            <c:extLst>
              <c:ext xmlns:c16="http://schemas.microsoft.com/office/drawing/2014/chart" uri="{C3380CC4-5D6E-409C-BE32-E72D297353CC}">
                <c16:uniqueId val="{00000002-ADB5-4F8C-A399-9F5D558C1789}"/>
              </c:ext>
            </c:extLst>
          </c:dPt>
          <c:cat>
            <c:numRef>
              <c:f>'S-Осв $'!$D$11:$Y$11</c:f>
              <c:numCache>
                <c:formatCode>mm/yy;@</c:formatCode>
                <c:ptCount val="2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numCache>
            </c:numRef>
          </c:cat>
          <c:val>
            <c:numRef>
              <c:f>'S-Осв $'!$D$16:$Y$16</c:f>
              <c:numCache>
                <c:formatCode>#,##0</c:formatCode>
                <c:ptCount val="22"/>
                <c:pt idx="0">
                  <c:v>3.8945108196492538E-3</c:v>
                </c:pt>
                <c:pt idx="1">
                  <c:v>1.2052366507078138E-2</c:v>
                </c:pt>
                <c:pt idx="2">
                  <c:v>1.6511336095563687E-2</c:v>
                </c:pt>
                <c:pt idx="3">
                  <c:v>6.3630738151651989E-2</c:v>
                </c:pt>
                <c:pt idx="4">
                  <c:v>0.10220181610245854</c:v>
                </c:pt>
                <c:pt idx="5">
                  <c:v>0.21055167690016696</c:v>
                </c:pt>
                <c:pt idx="6">
                  <c:v>0.33266375433271866</c:v>
                </c:pt>
                <c:pt idx="7">
                  <c:v>0.45564080618747388</c:v>
                </c:pt>
                <c:pt idx="8">
                  <c:v>0.58100002620662949</c:v>
                </c:pt>
                <c:pt idx="9">
                  <c:v>0.66094314370530272</c:v>
                </c:pt>
                <c:pt idx="10">
                  <c:v>0.74839457069647486</c:v>
                </c:pt>
                <c:pt idx="11">
                  <c:v>0.8708520013657578</c:v>
                </c:pt>
                <c:pt idx="12">
                  <c:v>0.9622635464960505</c:v>
                </c:pt>
                <c:pt idx="13">
                  <c:v>1.3058095776121585</c:v>
                </c:pt>
                <c:pt idx="14">
                  <c:v>1.7966751675902677</c:v>
                </c:pt>
                <c:pt idx="15">
                  <c:v>2.165802225130443</c:v>
                </c:pt>
                <c:pt idx="16">
                  <c:v>2.5281800197619377</c:v>
                </c:pt>
                <c:pt idx="17">
                  <c:v>2.7374743489143309</c:v>
                </c:pt>
                <c:pt idx="18">
                  <c:v>3.241199127914224</c:v>
                </c:pt>
                <c:pt idx="19">
                  <c:v>3.8267717129339882</c:v>
                </c:pt>
                <c:pt idx="20">
                  <c:v>4.2640913288820919</c:v>
                </c:pt>
                <c:pt idx="21">
                  <c:v>4.6012039767657518</c:v>
                </c:pt>
              </c:numCache>
            </c:numRef>
          </c:val>
          <c:smooth val="1"/>
          <c:extLst>
            <c:ext xmlns:c16="http://schemas.microsoft.com/office/drawing/2014/chart" uri="{C3380CC4-5D6E-409C-BE32-E72D297353CC}">
              <c16:uniqueId val="{00000003-ADB5-4F8C-A399-9F5D558C1789}"/>
            </c:ext>
          </c:extLst>
        </c:ser>
        <c:ser>
          <c:idx val="5"/>
          <c:order val="2"/>
          <c:tx>
            <c:strRef>
              <c:f>'S-Осв $'!$B$17</c:f>
              <c:strCache>
                <c:ptCount val="1"/>
                <c:pt idx="0">
                  <c:v>Прогноз </c:v>
                </c:pt>
              </c:strCache>
            </c:strRef>
          </c:tx>
          <c:spPr>
            <a:ln w="28575" cap="rnd">
              <a:solidFill>
                <a:srgbClr val="0070C0"/>
              </a:solidFill>
              <a:prstDash val="dash"/>
              <a:round/>
            </a:ln>
            <a:effectLst/>
          </c:spPr>
          <c:marker>
            <c:symbol val="none"/>
          </c:marker>
          <c:cat>
            <c:numRef>
              <c:f>'S-Осв $'!$D$11:$Y$11</c:f>
              <c:numCache>
                <c:formatCode>mm/yy;@</c:formatCode>
                <c:ptCount val="22"/>
                <c:pt idx="0">
                  <c:v>42826</c:v>
                </c:pt>
                <c:pt idx="1">
                  <c:v>42856</c:v>
                </c:pt>
                <c:pt idx="2">
                  <c:v>42887</c:v>
                </c:pt>
                <c:pt idx="3">
                  <c:v>42917</c:v>
                </c:pt>
                <c:pt idx="4">
                  <c:v>42948</c:v>
                </c:pt>
                <c:pt idx="5">
                  <c:v>42979</c:v>
                </c:pt>
                <c:pt idx="6">
                  <c:v>43009</c:v>
                </c:pt>
                <c:pt idx="7">
                  <c:v>43040</c:v>
                </c:pt>
                <c:pt idx="8">
                  <c:v>43070</c:v>
                </c:pt>
                <c:pt idx="9">
                  <c:v>43101</c:v>
                </c:pt>
                <c:pt idx="10">
                  <c:v>43132</c:v>
                </c:pt>
                <c:pt idx="11">
                  <c:v>43160</c:v>
                </c:pt>
                <c:pt idx="12">
                  <c:v>43191</c:v>
                </c:pt>
                <c:pt idx="13">
                  <c:v>43221</c:v>
                </c:pt>
                <c:pt idx="14">
                  <c:v>43252</c:v>
                </c:pt>
                <c:pt idx="15">
                  <c:v>43282</c:v>
                </c:pt>
                <c:pt idx="16">
                  <c:v>43313</c:v>
                </c:pt>
                <c:pt idx="17">
                  <c:v>43344</c:v>
                </c:pt>
                <c:pt idx="18">
                  <c:v>43374</c:v>
                </c:pt>
                <c:pt idx="19">
                  <c:v>43405</c:v>
                </c:pt>
                <c:pt idx="20">
                  <c:v>43435</c:v>
                </c:pt>
                <c:pt idx="21">
                  <c:v>43466</c:v>
                </c:pt>
              </c:numCache>
            </c:numRef>
          </c:cat>
          <c:val>
            <c:numRef>
              <c:f>'S-Осв $'!$D$17:$BU$17</c:f>
              <c:numCache>
                <c:formatCode>#,##0</c:formatCode>
                <c:ptCount val="70"/>
                <c:pt idx="50">
                  <c:v>46.199898277889659</c:v>
                </c:pt>
                <c:pt idx="51">
                  <c:v>47.43820825627138</c:v>
                </c:pt>
                <c:pt idx="52">
                  <c:v>48.202514089971892</c:v>
                </c:pt>
                <c:pt idx="53">
                  <c:v>49.510261512698484</c:v>
                </c:pt>
                <c:pt idx="54">
                  <c:v>55.619110551507156</c:v>
                </c:pt>
                <c:pt idx="55">
                  <c:v>60.834640808682941</c:v>
                </c:pt>
                <c:pt idx="56">
                  <c:v>66.479007519259667</c:v>
                </c:pt>
                <c:pt idx="57">
                  <c:v>74.383787427164464</c:v>
                </c:pt>
                <c:pt idx="58">
                  <c:v>84.866968159188346</c:v>
                </c:pt>
                <c:pt idx="59">
                  <c:v>92.533489670716747</c:v>
                </c:pt>
                <c:pt idx="60">
                  <c:v>101.18852279987289</c:v>
                </c:pt>
                <c:pt idx="61">
                  <c:v>105.79067639418508</c:v>
                </c:pt>
                <c:pt idx="62">
                  <c:v>110.42672452580675</c:v>
                </c:pt>
                <c:pt idx="63">
                  <c:v>115.64918656959256</c:v>
                </c:pt>
                <c:pt idx="64">
                  <c:v>120.50820510427982</c:v>
                </c:pt>
                <c:pt idx="65">
                  <c:v>124.73730407901526</c:v>
                </c:pt>
                <c:pt idx="66">
                  <c:v>129.57917778962275</c:v>
                </c:pt>
                <c:pt idx="67">
                  <c:v>134.49955321838246</c:v>
                </c:pt>
                <c:pt idx="68">
                  <c:v>144.50345754572567</c:v>
                </c:pt>
                <c:pt idx="69">
                  <c:v>144.78656673591743</c:v>
                </c:pt>
              </c:numCache>
            </c:numRef>
          </c:val>
          <c:smooth val="0"/>
          <c:extLst>
            <c:ext xmlns:c16="http://schemas.microsoft.com/office/drawing/2014/chart" uri="{C3380CC4-5D6E-409C-BE32-E72D297353CC}">
              <c16:uniqueId val="{00000004-ADB5-4F8C-A399-9F5D558C1789}"/>
            </c:ext>
          </c:extLst>
        </c:ser>
        <c:dLbls>
          <c:showLegendKey val="0"/>
          <c:showVal val="0"/>
          <c:showCatName val="0"/>
          <c:showSerName val="0"/>
          <c:showPercent val="0"/>
          <c:showBubbleSize val="0"/>
        </c:dLbls>
        <c:smooth val="0"/>
        <c:axId val="155981312"/>
        <c:axId val="157311552"/>
      </c:lineChart>
      <c:dateAx>
        <c:axId val="155981312"/>
        <c:scaling>
          <c:orientation val="minMax"/>
        </c:scaling>
        <c:delete val="0"/>
        <c:axPos val="b"/>
        <c:majorGridlines>
          <c:spPr>
            <a:ln w="9525" cap="flat" cmpd="sng" algn="ctr">
              <a:solidFill>
                <a:schemeClr val="dk1">
                  <a:lumMod val="15000"/>
                  <a:lumOff val="85000"/>
                </a:schemeClr>
              </a:solidFill>
              <a:round/>
            </a:ln>
            <a:effectLst/>
          </c:spPr>
        </c:majorGridlines>
        <c:numFmt formatCode="mm/yy;@" sourceLinked="1"/>
        <c:majorTickMark val="out"/>
        <c:minorTickMark val="none"/>
        <c:tickLblPos val="nextTo"/>
        <c:spPr>
          <a:noFill/>
          <a:ln w="9525" cap="flat" cmpd="sng" algn="ctr">
            <a:solidFill>
              <a:schemeClr val="tx1">
                <a:lumMod val="50000"/>
                <a:lumOff val="50000"/>
              </a:schemeClr>
            </a:solidFill>
            <a:round/>
          </a:ln>
          <a:effectLst/>
        </c:spPr>
        <c:txPr>
          <a:bodyPr rot="-60000000" spcFirstLastPara="1" vertOverflow="ellipsis" vert="horz" wrap="square" anchor="ctr" anchorCtr="1"/>
          <a:lstStyle/>
          <a:p>
            <a:pPr>
              <a:defRPr sz="600" b="0" i="0" u="none" strike="noStrike" kern="1200" cap="none" spc="0" normalizeH="0" baseline="0">
                <a:solidFill>
                  <a:schemeClr val="bg1"/>
                </a:solidFill>
                <a:latin typeface="+mn-lt"/>
                <a:ea typeface="+mn-ea"/>
                <a:cs typeface="+mn-cs"/>
              </a:defRPr>
            </a:pPr>
            <a:endParaRPr lang="ru-RU"/>
          </a:p>
        </c:txPr>
        <c:crossAx val="157311552"/>
        <c:crosses val="autoZero"/>
        <c:auto val="1"/>
        <c:lblOffset val="100"/>
        <c:baseTimeUnit val="months"/>
      </c:dateAx>
      <c:valAx>
        <c:axId val="157311552"/>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ru-RU"/>
          </a:p>
        </c:txPr>
        <c:crossAx val="155981312"/>
        <c:crosses val="autoZero"/>
        <c:crossBetween val="between"/>
      </c:valAx>
      <c:dTable>
        <c:showHorzBorder val="1"/>
        <c:showVertBorder val="1"/>
        <c:showOutline val="1"/>
        <c:showKeys val="1"/>
        <c:spPr>
          <a:noFill/>
          <a:ln w="9525" cap="flat" cmpd="sng" algn="ctr">
            <a:solidFill>
              <a:schemeClr val="dk1">
                <a:lumMod val="15000"/>
                <a:lumOff val="85000"/>
              </a:schemeClr>
            </a:solidFill>
            <a:round/>
          </a:ln>
          <a:effectLst/>
        </c:spPr>
        <c:txPr>
          <a:bodyPr rot="0" spcFirstLastPara="1" vertOverflow="ellipsis" vert="horz" wrap="square" anchor="ctr" anchorCtr="1"/>
          <a:lstStyle/>
          <a:p>
            <a:pPr rtl="0">
              <a:defRPr sz="1100" b="0" i="0" u="none" strike="noStrike" kern="1200" baseline="0">
                <a:solidFill>
                  <a:schemeClr val="tx1"/>
                </a:solidFill>
                <a:latin typeface="+mn-lt"/>
                <a:ea typeface="+mn-ea"/>
                <a:cs typeface="+mn-cs"/>
              </a:defRPr>
            </a:pPr>
            <a:endParaRPr lang="ru-RU"/>
          </a:p>
        </c:txPr>
      </c:dTable>
      <c:spPr>
        <a:noFill/>
        <a:ln>
          <a:solidFill>
            <a:schemeClr val="tx1">
              <a:lumMod val="50000"/>
              <a:lumOff val="50000"/>
            </a:schemeClr>
          </a:solidFill>
        </a:ln>
        <a:effectLst/>
      </c:spPr>
    </c:plotArea>
    <c:plotVisOnly val="1"/>
    <c:dispBlanksAs val="gap"/>
    <c:showDLblsOverMax val="0"/>
  </c:chart>
  <c:spPr>
    <a:solidFill>
      <a:schemeClr val="lt1"/>
    </a:solidFill>
    <a:ln w="9525" cap="flat" cmpd="sng" algn="ctr">
      <a:solidFill>
        <a:schemeClr val="tx1">
          <a:lumMod val="50000"/>
          <a:lumOff val="50000"/>
        </a:schemeClr>
      </a:solidFill>
      <a:round/>
    </a:ln>
    <a:effectLst/>
  </c:spPr>
  <c:txPr>
    <a:bodyPr/>
    <a:lstStyle/>
    <a:p>
      <a:pPr>
        <a:defRPr/>
      </a:pPr>
      <a:endParaRPr lang="ru-RU"/>
    </a:p>
  </c:txPr>
  <c:printSettings>
    <c:headerFooter/>
    <c:pageMargins b="0.75" l="0.7" r="0.7" t="0.75" header="0.3" footer="0.3"/>
    <c:pageSetup/>
  </c:printSettings>
</c:chartSpace>
</file>

<file path=xl/drawings/_rels/drawing1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oneCellAnchor>
    <xdr:from>
      <xdr:col>6</xdr:col>
      <xdr:colOff>190500</xdr:colOff>
      <xdr:row>0</xdr:row>
      <xdr:rowOff>47625</xdr:rowOff>
    </xdr:from>
    <xdr:ext cx="2828925" cy="1866900"/>
    <xdr:sp macro="" textlink="">
      <xdr:nvSpPr>
        <xdr:cNvPr id="3" name="TextBox 2"/>
        <xdr:cNvSpPr txBox="1"/>
      </xdr:nvSpPr>
      <xdr:spPr>
        <a:xfrm>
          <a:off x="9258300" y="47625"/>
          <a:ext cx="2828925" cy="1866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 строки из таблицы</a:t>
          </a:r>
        </a:p>
        <a:p>
          <a:r>
            <a:rPr lang="ru-RU" sz="1100" baseline="0"/>
            <a:t>- Не изменять названия столбцов в таблице</a:t>
          </a:r>
        </a:p>
        <a:p>
          <a:r>
            <a:rPr lang="ru-RU" sz="1100" baseline="0"/>
            <a:t>- Допускается вносить изменения только в значения по столбцам "Накопительно", "За отчетный период", "Комментарий"</a:t>
          </a:r>
        </a:p>
        <a:p>
          <a:r>
            <a:rPr lang="ru-RU" sz="1100" baseline="0"/>
            <a:t>- Допускается использовать ячейки вне области таблицы</a:t>
          </a:r>
          <a:endParaRPr lang="ru-RU"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0</xdr:colOff>
      <xdr:row>0</xdr:row>
      <xdr:rowOff>0</xdr:rowOff>
    </xdr:from>
    <xdr:ext cx="2828925" cy="1866900"/>
    <xdr:sp macro="" textlink="">
      <xdr:nvSpPr>
        <xdr:cNvPr id="2" name="TextBox 1"/>
        <xdr:cNvSpPr txBox="1"/>
      </xdr:nvSpPr>
      <xdr:spPr>
        <a:xfrm>
          <a:off x="7543800" y="0"/>
          <a:ext cx="2828925" cy="1866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 строки из таблицы</a:t>
          </a:r>
        </a:p>
        <a:p>
          <a:r>
            <a:rPr lang="ru-RU" sz="1100" baseline="0"/>
            <a:t>- Не изменять названия столбцов в таблице</a:t>
          </a:r>
        </a:p>
        <a:p>
          <a:r>
            <a:rPr lang="ru-RU" sz="1100" baseline="0"/>
            <a:t>- Допускается вносить изменения только в значения по столбцам "Утверждено на текущей фазе", "Факт / Текущий прогноз"</a:t>
          </a:r>
        </a:p>
        <a:p>
          <a:r>
            <a:rPr lang="ru-RU" sz="1100" baseline="0"/>
            <a:t>- Допускается использовать ячейки вне области таблицы</a:t>
          </a:r>
          <a:endParaRPr lang="ru-RU" sz="1100"/>
        </a:p>
        <a:p>
          <a:r>
            <a:rPr lang="ru-RU" sz="1100"/>
            <a:t>- </a:t>
          </a:r>
          <a:r>
            <a:rPr lang="en-US" sz="1100"/>
            <a:t>NPV </a:t>
          </a:r>
          <a:r>
            <a:rPr lang="ru-RU" sz="1100"/>
            <a:t>указывается в миллионах доллоров</a:t>
          </a:r>
          <a:r>
            <a:rPr lang="ru-RU" sz="1100" baseline="0"/>
            <a:t> </a:t>
          </a:r>
          <a:endParaRPr lang="ru-RU" sz="1100"/>
        </a:p>
      </xdr:txBody>
    </xdr:sp>
    <xdr:clientData/>
  </xdr:oneCellAnchor>
  <xdr:oneCellAnchor>
    <xdr:from>
      <xdr:col>2</xdr:col>
      <xdr:colOff>295275</xdr:colOff>
      <xdr:row>8</xdr:row>
      <xdr:rowOff>38100</xdr:rowOff>
    </xdr:from>
    <xdr:ext cx="2828925" cy="1866900"/>
    <xdr:sp macro="" textlink="">
      <xdr:nvSpPr>
        <xdr:cNvPr id="3" name="TextBox 2"/>
        <xdr:cNvSpPr txBox="1"/>
      </xdr:nvSpPr>
      <xdr:spPr>
        <a:xfrm>
          <a:off x="3095625" y="1943100"/>
          <a:ext cx="2828925" cy="1866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только с значения по столбцу "Цель"</a:t>
          </a:r>
          <a:endParaRPr lang="ru-RU" sz="1100"/>
        </a:p>
        <a:p>
          <a:r>
            <a:rPr lang="ru-RU" sz="1100"/>
            <a:t>- Допускается добавлять строки для перечисления</a:t>
          </a:r>
          <a:r>
            <a:rPr lang="ru-RU" sz="1100" baseline="0"/>
            <a:t> целей</a:t>
          </a:r>
        </a:p>
        <a:p>
          <a:pPr marL="0" marR="0" lvl="0" indent="0" defTabSz="914400" eaLnBrk="1" fontAlgn="auto" latinLnBrk="0" hangingPunct="1">
            <a:lnSpc>
              <a:spcPct val="100000"/>
            </a:lnSpc>
            <a:spcBef>
              <a:spcPts val="0"/>
            </a:spcBef>
            <a:spcAft>
              <a:spcPts val="0"/>
            </a:spcAft>
            <a:buClrTx/>
            <a:buSzTx/>
            <a:buFontTx/>
            <a:buNone/>
            <a:tabLst/>
            <a:defRPr/>
          </a:pPr>
          <a:r>
            <a:rPr lang="ru-RU" sz="1100" baseline="0">
              <a:solidFill>
                <a:schemeClr val="tx1"/>
              </a:solidFill>
              <a:effectLst/>
              <a:latin typeface="+mn-lt"/>
              <a:ea typeface="+mn-ea"/>
              <a:cs typeface="+mn-cs"/>
            </a:rPr>
            <a:t>- Допускается использовать ячейки вне области таблицы</a:t>
          </a:r>
          <a:endParaRPr lang="ru-RU">
            <a:effectLst/>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0</xdr:row>
      <xdr:rowOff>1</xdr:rowOff>
    </xdr:from>
    <xdr:ext cx="2828925" cy="1562100"/>
    <xdr:sp macro="" textlink="">
      <xdr:nvSpPr>
        <xdr:cNvPr id="2" name="TextBox 1"/>
        <xdr:cNvSpPr txBox="1"/>
      </xdr:nvSpPr>
      <xdr:spPr>
        <a:xfrm>
          <a:off x="5448300" y="1"/>
          <a:ext cx="2828925" cy="15621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 строки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 </a:t>
          </a:r>
        </a:p>
        <a:p>
          <a:r>
            <a:rPr lang="ru-RU" sz="1100" baseline="0"/>
            <a:t>- Допускается использовать ячейки вне области таблицы</a:t>
          </a:r>
          <a:endParaRPr lang="ru-RU"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257175</xdr:colOff>
      <xdr:row>0</xdr:row>
      <xdr:rowOff>0</xdr:rowOff>
    </xdr:from>
    <xdr:ext cx="2828925" cy="2038350"/>
    <xdr:sp macro="" textlink="">
      <xdr:nvSpPr>
        <xdr:cNvPr id="2" name="TextBox 1"/>
        <xdr:cNvSpPr txBox="1"/>
      </xdr:nvSpPr>
      <xdr:spPr>
        <a:xfrm>
          <a:off x="8677275" y="0"/>
          <a:ext cx="2828925" cy="203835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ru-RU"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22</xdr:col>
      <xdr:colOff>0</xdr:colOff>
      <xdr:row>0</xdr:row>
      <xdr:rowOff>0</xdr:rowOff>
    </xdr:from>
    <xdr:ext cx="2828925" cy="1952625"/>
    <xdr:sp macro="" textlink="">
      <xdr:nvSpPr>
        <xdr:cNvPr id="2" name="TextBox 1"/>
        <xdr:cNvSpPr txBox="1"/>
      </xdr:nvSpPr>
      <xdr:spPr>
        <a:xfrm>
          <a:off x="27289125" y="0"/>
          <a:ext cx="2828925" cy="19526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ru-RU"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14</xdr:col>
      <xdr:colOff>0</xdr:colOff>
      <xdr:row>9</xdr:row>
      <xdr:rowOff>47624</xdr:rowOff>
    </xdr:from>
    <xdr:ext cx="4410075" cy="2752726"/>
    <xdr:sp macro="" textlink="">
      <xdr:nvSpPr>
        <xdr:cNvPr id="2" name="TextBox 1"/>
        <xdr:cNvSpPr txBox="1"/>
      </xdr:nvSpPr>
      <xdr:spPr>
        <a:xfrm>
          <a:off x="10591800" y="9648824"/>
          <a:ext cx="4410075" cy="27527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a:t>
          </a:r>
          <a:r>
            <a:rPr lang="ru-RU" sz="1100" baseline="0">
              <a:solidFill>
                <a:schemeClr val="tx1"/>
              </a:solidFill>
              <a:effectLst/>
              <a:latin typeface="+mn-lt"/>
              <a:ea typeface="+mn-ea"/>
              <a:cs typeface="+mn-cs"/>
            </a:rPr>
            <a:t>Допускается вносить изменения в значения по всем столбцам </a:t>
          </a:r>
        </a:p>
        <a:p>
          <a:r>
            <a:rPr lang="ru-RU" sz="1100" baseline="0"/>
            <a:t>- Допускается использовать ячейки вне области таблицы</a:t>
          </a:r>
        </a:p>
        <a:p>
          <a:r>
            <a:rPr lang="ru-RU" sz="1100" baseline="0"/>
            <a:t>- Допускается добавление / удаление строк в таблице</a:t>
          </a:r>
          <a:endParaRPr lang="ru-RU" sz="1100"/>
        </a:p>
        <a:p>
          <a:r>
            <a:rPr lang="ru-RU" sz="1100"/>
            <a:t>- В столбце "Месяц, год" указывается дата в формате дд.мм.гг, </a:t>
          </a:r>
          <a:r>
            <a:rPr lang="ru-RU" sz="1100" baseline="0"/>
            <a:t>отображение формата даты не влияет на вывод данных в отчет</a:t>
          </a:r>
        </a:p>
        <a:p>
          <a:r>
            <a:rPr lang="ru-RU" sz="1100" baseline="0"/>
            <a:t>- В оставшихся столбцах указываются значения на дату без накопления в млн </a:t>
          </a:r>
          <a:r>
            <a:rPr lang="en-US" sz="1100" baseline="0"/>
            <a:t>$</a:t>
          </a:r>
          <a:r>
            <a:rPr lang="ru-RU" sz="1100" baseline="0"/>
            <a:t> без НДС</a:t>
          </a:r>
          <a:endParaRPr lang="ru-RU" sz="1100"/>
        </a:p>
      </xdr:txBody>
    </xdr:sp>
    <xdr:clientData/>
  </xdr:oneCellAnchor>
  <xdr:oneCellAnchor>
    <xdr:from>
      <xdr:col>18</xdr:col>
      <xdr:colOff>0</xdr:colOff>
      <xdr:row>0</xdr:row>
      <xdr:rowOff>0</xdr:rowOff>
    </xdr:from>
    <xdr:ext cx="2828925" cy="1866900"/>
    <xdr:sp macro="" textlink="">
      <xdr:nvSpPr>
        <xdr:cNvPr id="3" name="TextBox 2"/>
        <xdr:cNvSpPr txBox="1"/>
      </xdr:nvSpPr>
      <xdr:spPr>
        <a:xfrm>
          <a:off x="10096500" y="0"/>
          <a:ext cx="2828925" cy="1866900"/>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 строки из таблицы</a:t>
          </a:r>
        </a:p>
        <a:p>
          <a:r>
            <a:rPr lang="ru-RU" sz="1100" baseline="0"/>
            <a:t>- Не изменять названия столбцов в таблице</a:t>
          </a:r>
        </a:p>
        <a:p>
          <a:r>
            <a:rPr lang="ru-RU" sz="1100" baseline="0"/>
            <a:t>- Допускается вносить изменения только в значения по столбцам "Статус освоения", "Статус финансирования"</a:t>
          </a:r>
        </a:p>
        <a:p>
          <a:r>
            <a:rPr lang="ru-RU" sz="1100" baseline="0"/>
            <a:t>- Допускается использовать ячейки вне области таблицы</a:t>
          </a:r>
          <a:endParaRPr lang="ru-RU" sz="1100"/>
        </a:p>
      </xdr:txBody>
    </xdr:sp>
    <xdr:clientData/>
  </xdr:oneCellAnchor>
  <xdr:oneCellAnchor>
    <xdr:from>
      <xdr:col>14</xdr:col>
      <xdr:colOff>0</xdr:colOff>
      <xdr:row>25</xdr:row>
      <xdr:rowOff>0</xdr:rowOff>
    </xdr:from>
    <xdr:ext cx="4400550" cy="2581276"/>
    <xdr:sp macro="" textlink="">
      <xdr:nvSpPr>
        <xdr:cNvPr id="5" name="TextBox 4"/>
        <xdr:cNvSpPr txBox="1"/>
      </xdr:nvSpPr>
      <xdr:spPr>
        <a:xfrm>
          <a:off x="11287125" y="5524500"/>
          <a:ext cx="4400550" cy="258127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rtl="0" eaLnBrk="1" latinLnBrk="0" hangingPunct="1"/>
          <a:r>
            <a:rPr lang="ru-RU" sz="1100" b="1">
              <a:solidFill>
                <a:schemeClr val="tx1"/>
              </a:solidFill>
              <a:effectLst/>
              <a:latin typeface="+mn-lt"/>
              <a:ea typeface="+mn-ea"/>
              <a:cs typeface="+mn-cs"/>
            </a:rPr>
            <a:t>***Годовой Бюджет</a:t>
          </a:r>
          <a:r>
            <a:rPr lang="ru-RU" sz="1100" b="1" baseline="0">
              <a:solidFill>
                <a:schemeClr val="tx1"/>
              </a:solidFill>
              <a:effectLst/>
              <a:latin typeface="+mn-lt"/>
              <a:ea typeface="+mn-ea"/>
              <a:cs typeface="+mn-cs"/>
            </a:rPr>
            <a:t> </a:t>
          </a:r>
          <a:r>
            <a:rPr lang="ru-RU" sz="1100">
              <a:solidFill>
                <a:schemeClr val="tx1"/>
              </a:solidFill>
              <a:effectLst/>
              <a:latin typeface="+mn-lt"/>
              <a:ea typeface="+mn-ea"/>
              <a:cs typeface="+mn-cs"/>
            </a:rPr>
            <a:t> помесячный бюджет финансирования/освоения, утвержденный в рамках годового планирования (фиксируется</a:t>
          </a:r>
          <a:r>
            <a:rPr lang="en-US" sz="1100">
              <a:solidFill>
                <a:schemeClr val="tx1"/>
              </a:solidFill>
              <a:effectLst/>
              <a:latin typeface="+mn-lt"/>
              <a:ea typeface="+mn-ea"/>
              <a:cs typeface="+mn-cs"/>
            </a:rPr>
            <a:t> </a:t>
          </a:r>
          <a:r>
            <a:rPr lang="ru-RU" sz="1100">
              <a:solidFill>
                <a:schemeClr val="tx1"/>
              </a:solidFill>
              <a:effectLst/>
              <a:latin typeface="+mn-lt"/>
              <a:ea typeface="+mn-ea"/>
              <a:cs typeface="+mn-cs"/>
            </a:rPr>
            <a:t>на год при утверждении)</a:t>
          </a:r>
          <a:endParaRPr lang="ru-RU">
            <a:effectLst/>
          </a:endParaRPr>
        </a:p>
        <a:p>
          <a:pPr rtl="0" eaLnBrk="1" latinLnBrk="0" hangingPunct="1"/>
          <a:r>
            <a:rPr lang="ru-RU" sz="1100" b="1">
              <a:solidFill>
                <a:schemeClr val="tx1"/>
              </a:solidFill>
              <a:effectLst/>
              <a:latin typeface="+mn-lt"/>
              <a:ea typeface="+mn-ea"/>
              <a:cs typeface="+mn-cs"/>
            </a:rPr>
            <a:t>Факт Гистограммы </a:t>
          </a:r>
          <a:r>
            <a:rPr lang="ru-RU" sz="1100">
              <a:solidFill>
                <a:schemeClr val="tx1"/>
              </a:solidFill>
              <a:effectLst/>
              <a:latin typeface="+mn-lt"/>
              <a:ea typeface="+mn-ea"/>
              <a:cs typeface="+mn-cs"/>
            </a:rPr>
            <a:t>– помесячный факт финансирования/освоения</a:t>
          </a:r>
          <a:endParaRPr lang="ru-RU">
            <a:effectLst/>
          </a:endParaRPr>
        </a:p>
        <a:p>
          <a:pPr rtl="0" eaLnBrk="1" latinLnBrk="0" hangingPunct="1"/>
          <a:r>
            <a:rPr lang="ru-RU" sz="1100" b="1">
              <a:solidFill>
                <a:schemeClr val="tx1"/>
              </a:solidFill>
              <a:effectLst/>
              <a:latin typeface="+mn-lt"/>
              <a:ea typeface="+mn-ea"/>
              <a:cs typeface="+mn-cs"/>
            </a:rPr>
            <a:t>Прогноз Гистограммы </a:t>
          </a:r>
          <a:r>
            <a:rPr lang="ru-RU" sz="1100">
              <a:solidFill>
                <a:schemeClr val="tx1"/>
              </a:solidFill>
              <a:effectLst/>
              <a:latin typeface="+mn-lt"/>
              <a:ea typeface="+mn-ea"/>
              <a:cs typeface="+mn-cs"/>
            </a:rPr>
            <a:t>– помесячный прогноз финансирования/освоения с учетом факта</a:t>
          </a:r>
          <a:endParaRPr lang="ru-RU">
            <a:effectLst/>
          </a:endParaRPr>
        </a:p>
        <a:p>
          <a:pPr rtl="0" eaLnBrk="1" latinLnBrk="0" hangingPunct="1"/>
          <a:endParaRPr lang="ru-RU" sz="1100">
            <a:solidFill>
              <a:schemeClr val="tx1"/>
            </a:solidFill>
            <a:effectLst/>
            <a:latin typeface="+mn-lt"/>
            <a:ea typeface="+mn-ea"/>
            <a:cs typeface="+mn-cs"/>
          </a:endParaRPr>
        </a:p>
        <a:p>
          <a:pPr rtl="0" eaLnBrk="1" latinLnBrk="0" hangingPunct="1"/>
          <a:r>
            <a:rPr lang="ru-RU" sz="1100">
              <a:solidFill>
                <a:schemeClr val="tx1"/>
              </a:solidFill>
              <a:effectLst/>
              <a:latin typeface="+mn-lt"/>
              <a:ea typeface="+mn-ea"/>
              <a:cs typeface="+mn-cs"/>
            </a:rPr>
            <a:t>**</a:t>
          </a:r>
          <a:r>
            <a:rPr lang="ru-RU" sz="1100" b="1">
              <a:solidFill>
                <a:schemeClr val="tx1"/>
              </a:solidFill>
              <a:effectLst/>
              <a:latin typeface="+mn-lt"/>
              <a:ea typeface="+mn-ea"/>
              <a:cs typeface="+mn-cs"/>
            </a:rPr>
            <a:t>В качестве Факта </a:t>
          </a:r>
          <a:r>
            <a:rPr lang="ru-RU" sz="1100">
              <a:solidFill>
                <a:schemeClr val="tx1"/>
              </a:solidFill>
              <a:effectLst/>
              <a:latin typeface="+mn-lt"/>
              <a:ea typeface="+mn-ea"/>
              <a:cs typeface="+mn-cs"/>
            </a:rPr>
            <a:t>финансирования/освоения за отчетный месяц указывается факт за отчетный месяц по управленческой отчетности («Управленческий факт»). В зависимости от учетной политики, факт за отчетный месяц может совпадать с фактом по бухгалтерской отчётности. </a:t>
          </a:r>
        </a:p>
        <a:p>
          <a:pPr rtl="0" eaLnBrk="1" latinLnBrk="0" hangingPunct="1"/>
          <a:r>
            <a:rPr lang="ru-RU" sz="1100">
              <a:solidFill>
                <a:schemeClr val="tx1"/>
              </a:solidFill>
              <a:effectLst/>
              <a:latin typeface="+mn-lt"/>
              <a:ea typeface="+mn-ea"/>
              <a:cs typeface="+mn-cs"/>
            </a:rPr>
            <a:t>Корректировка Управленческого факта по данным бух.учета происходит в следующем месяце.</a:t>
          </a:r>
          <a:endParaRPr lang="ru-RU">
            <a:effectLst/>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15</xdr:col>
      <xdr:colOff>47625</xdr:colOff>
      <xdr:row>16</xdr:row>
      <xdr:rowOff>133349</xdr:rowOff>
    </xdr:from>
    <xdr:ext cx="2828925" cy="3124201"/>
    <xdr:sp macro="" textlink="">
      <xdr:nvSpPr>
        <xdr:cNvPr id="2" name="TextBox 1"/>
        <xdr:cNvSpPr txBox="1"/>
      </xdr:nvSpPr>
      <xdr:spPr>
        <a:xfrm>
          <a:off x="14544675" y="3371849"/>
          <a:ext cx="2828925" cy="3124201"/>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a:t>
          </a:r>
          <a:r>
            <a:rPr lang="ru-RU" sz="1100" baseline="0">
              <a:solidFill>
                <a:schemeClr val="tx1"/>
              </a:solidFill>
              <a:effectLst/>
              <a:latin typeface="+mn-lt"/>
              <a:ea typeface="+mn-ea"/>
              <a:cs typeface="+mn-cs"/>
            </a:rPr>
            <a:t>Допускается вносить изменения в значения по всем столбцам </a:t>
          </a:r>
        </a:p>
        <a:p>
          <a:r>
            <a:rPr lang="ru-RU" sz="1100" baseline="0"/>
            <a:t>- Допускается использовать ячейки вне области таблицы</a:t>
          </a:r>
        </a:p>
        <a:p>
          <a:r>
            <a:rPr lang="ru-RU" sz="1100" baseline="0"/>
            <a:t>- Допускается добавление / удаление строк в таблице</a:t>
          </a:r>
          <a:endParaRPr lang="ru-RU" sz="1100"/>
        </a:p>
        <a:p>
          <a:r>
            <a:rPr lang="ru-RU" sz="1100"/>
            <a:t>- В столбце "Месяц, год" указывается дата в формате дд.мм.гг, </a:t>
          </a:r>
          <a:r>
            <a:rPr lang="ru-RU" sz="1100" baseline="0"/>
            <a:t>отображение формата даты не влияет на вывод данных в отчет</a:t>
          </a:r>
        </a:p>
        <a:p>
          <a:r>
            <a:rPr lang="ru-RU" sz="1100" baseline="0"/>
            <a:t>- В оставшихся столбцах указываются значения на дату без накопления в количестве единиц, перевод данных в часы осуществляется в отчете на </a:t>
          </a:r>
          <a:r>
            <a:rPr lang="en-US" sz="1100" baseline="0"/>
            <a:t>PowerBI</a:t>
          </a:r>
          <a:endParaRPr lang="ru-RU" sz="1100"/>
        </a:p>
      </xdr:txBody>
    </xdr:sp>
    <xdr:clientData/>
  </xdr:oneCellAnchor>
  <xdr:oneCellAnchor>
    <xdr:from>
      <xdr:col>15</xdr:col>
      <xdr:colOff>0</xdr:colOff>
      <xdr:row>0</xdr:row>
      <xdr:rowOff>0</xdr:rowOff>
    </xdr:from>
    <xdr:ext cx="2828925" cy="2752726"/>
    <xdr:sp macro="" textlink="">
      <xdr:nvSpPr>
        <xdr:cNvPr id="3" name="TextBox 2"/>
        <xdr:cNvSpPr txBox="1"/>
      </xdr:nvSpPr>
      <xdr:spPr>
        <a:xfrm>
          <a:off x="14497050" y="0"/>
          <a:ext cx="2828925" cy="2752726"/>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/строки из таблицы</a:t>
          </a:r>
        </a:p>
        <a:p>
          <a:r>
            <a:rPr lang="ru-RU" sz="1100" baseline="0"/>
            <a:t>- Не изменять названия столбцов в таблице</a:t>
          </a:r>
        </a:p>
        <a:p>
          <a:r>
            <a:rPr lang="ru-RU" sz="1100" baseline="0"/>
            <a:t>- </a:t>
          </a:r>
          <a:r>
            <a:rPr lang="ru-RU" sz="1100" baseline="0">
              <a:solidFill>
                <a:schemeClr val="tx1"/>
              </a:solidFill>
              <a:effectLst/>
              <a:latin typeface="+mn-lt"/>
              <a:ea typeface="+mn-ea"/>
              <a:cs typeface="+mn-cs"/>
            </a:rPr>
            <a:t>Допускается вносить изменения в значения по столбцу "Значение"</a:t>
          </a:r>
        </a:p>
        <a:p>
          <a:r>
            <a:rPr lang="ru-RU" sz="1100" baseline="0"/>
            <a:t>- Допускается использовать ячейки вне области таблицы</a:t>
          </a: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22</xdr:col>
      <xdr:colOff>419100</xdr:colOff>
      <xdr:row>0</xdr:row>
      <xdr:rowOff>342900</xdr:rowOff>
    </xdr:from>
    <xdr:ext cx="2828925" cy="1972235"/>
    <xdr:sp macro="" textlink="">
      <xdr:nvSpPr>
        <xdr:cNvPr id="2" name="TextBox 1"/>
        <xdr:cNvSpPr txBox="1"/>
      </xdr:nvSpPr>
      <xdr:spPr>
        <a:xfrm>
          <a:off x="15344775" y="342900"/>
          <a:ext cx="2828925" cy="197223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ru-RU" sz="1100"/>
        </a:p>
      </xdr:txBody>
    </xdr:sp>
    <xdr:clientData/>
  </xdr:oneCellAnchor>
</xdr:wsDr>
</file>

<file path=xl/drawings/drawing9.xml><?xml version="1.0" encoding="utf-8"?>
<xdr:wsDr xmlns:xdr="http://schemas.openxmlformats.org/drawingml/2006/spreadsheetDrawing" xmlns:a="http://schemas.openxmlformats.org/drawingml/2006/main">
  <xdr:oneCellAnchor>
    <xdr:from>
      <xdr:col>20</xdr:col>
      <xdr:colOff>22412</xdr:colOff>
      <xdr:row>21</xdr:row>
      <xdr:rowOff>112059</xdr:rowOff>
    </xdr:from>
    <xdr:ext cx="2828925" cy="1972235"/>
    <xdr:sp macro="" textlink="">
      <xdr:nvSpPr>
        <xdr:cNvPr id="2" name="TextBox 1"/>
        <xdr:cNvSpPr txBox="1"/>
      </xdr:nvSpPr>
      <xdr:spPr>
        <a:xfrm>
          <a:off x="20005862" y="6970059"/>
          <a:ext cx="2828925" cy="197223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ru-RU" sz="1100"/>
        </a:p>
      </xdr:txBody>
    </xdr:sp>
    <xdr:clientData/>
  </xdr:oneCellAnchor>
  <xdr:twoCellAnchor>
    <xdr:from>
      <xdr:col>0</xdr:col>
      <xdr:colOff>33618</xdr:colOff>
      <xdr:row>20</xdr:row>
      <xdr:rowOff>100853</xdr:rowOff>
    </xdr:from>
    <xdr:to>
      <xdr:col>4</xdr:col>
      <xdr:colOff>33617</xdr:colOff>
      <xdr:row>24</xdr:row>
      <xdr:rowOff>394447</xdr:rowOff>
    </xdr:to>
    <xdr:sp macro="" textlink="">
      <xdr:nvSpPr>
        <xdr:cNvPr id="3" name="TextBox 2"/>
        <xdr:cNvSpPr txBox="1"/>
      </xdr:nvSpPr>
      <xdr:spPr>
        <a:xfrm>
          <a:off x="33618" y="6768353"/>
          <a:ext cx="6657974" cy="1055594"/>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ru-RU" sz="1100">
              <a:solidFill>
                <a:srgbClr val="FF0000"/>
              </a:solidFill>
            </a:rPr>
            <a:t>Наименование и категория для ТМЦ - отслеживается, только по 5-10 номенклатурным</a:t>
          </a:r>
          <a:r>
            <a:rPr lang="ru-RU" sz="1100" baseline="0">
              <a:solidFill>
                <a:srgbClr val="FF0000"/>
              </a:solidFill>
            </a:rPr>
            <a:t> </a:t>
          </a:r>
          <a:r>
            <a:rPr lang="ru-RU" sz="1100">
              <a:solidFill>
                <a:srgbClr val="FF0000"/>
              </a:solidFill>
            </a:rPr>
            <a:t>группам,</a:t>
          </a:r>
          <a:r>
            <a:rPr lang="ru-RU" sz="1100" baseline="0">
              <a:solidFill>
                <a:srgbClr val="FF0000"/>
              </a:solidFill>
            </a:rPr>
            <a:t> </a:t>
          </a:r>
          <a:r>
            <a:rPr lang="ru-RU" sz="1100">
              <a:solidFill>
                <a:srgbClr val="FF0000"/>
              </a:solidFill>
            </a:rPr>
            <a:t>которые согласованы внутри РГП с отделом снабжения (возможно с привязкой к справочнику ключевых физ.объемов)</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0</xdr:col>
      <xdr:colOff>533400</xdr:colOff>
      <xdr:row>8</xdr:row>
      <xdr:rowOff>85725</xdr:rowOff>
    </xdr:from>
    <xdr:ext cx="3276600" cy="2447925"/>
    <xdr:sp macro="" textlink="">
      <xdr:nvSpPr>
        <xdr:cNvPr id="2" name="TextBox 1"/>
        <xdr:cNvSpPr txBox="1"/>
      </xdr:nvSpPr>
      <xdr:spPr>
        <a:xfrm>
          <a:off x="533400" y="1800225"/>
          <a:ext cx="3276600" cy="24479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нужно вносить утвержденные</a:t>
          </a:r>
          <a:r>
            <a:rPr lang="ru-RU" sz="1100" baseline="0"/>
            <a:t> значения, они добавляются автоматически в </a:t>
          </a:r>
          <a:r>
            <a:rPr lang="en-US" sz="1100" baseline="0"/>
            <a:t>PowerBI</a:t>
          </a:r>
          <a:endParaRPr lang="ru-RU" sz="1100"/>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ru-RU" sz="1100"/>
        </a:p>
      </xdr:txBody>
    </xdr:sp>
    <xdr:clientData/>
  </xdr:oneCellAnchor>
</xdr:wsDr>
</file>

<file path=xl/drawings/drawing11.xml><?xml version="1.0" encoding="utf-8"?>
<xdr:wsDr xmlns:xdr="http://schemas.openxmlformats.org/drawingml/2006/spreadsheetDrawing" xmlns:a="http://schemas.openxmlformats.org/drawingml/2006/main">
  <xdr:oneCellAnchor>
    <xdr:from>
      <xdr:col>2</xdr:col>
      <xdr:colOff>19050</xdr:colOff>
      <xdr:row>0</xdr:row>
      <xdr:rowOff>9525</xdr:rowOff>
    </xdr:from>
    <xdr:ext cx="2828925" cy="2409825"/>
    <xdr:sp macro="" textlink="">
      <xdr:nvSpPr>
        <xdr:cNvPr id="2" name="TextBox 1"/>
        <xdr:cNvSpPr txBox="1"/>
      </xdr:nvSpPr>
      <xdr:spPr>
        <a:xfrm>
          <a:off x="2828925" y="9525"/>
          <a:ext cx="2828925" cy="2409825"/>
        </a:xfrm>
        <a:prstGeom prst="rect">
          <a:avLst/>
        </a:prstGeom>
        <a:noFill/>
        <a:ln w="1905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ru-RU" sz="1100"/>
            <a:t>Пояснение по заполнению отчета:</a:t>
          </a:r>
        </a:p>
        <a:p>
          <a:r>
            <a:rPr lang="ru-RU" sz="1100"/>
            <a:t>- Не добавлять /</a:t>
          </a:r>
          <a:r>
            <a:rPr lang="ru-RU" sz="1100" baseline="0"/>
            <a:t> удалять столбцы из таблицы</a:t>
          </a:r>
        </a:p>
        <a:p>
          <a:r>
            <a:rPr lang="ru-RU" sz="1100" baseline="0"/>
            <a:t>- Не изменять названия столбцов в таблице</a:t>
          </a:r>
        </a:p>
        <a:p>
          <a:r>
            <a:rPr lang="ru-RU" sz="1100" baseline="0"/>
            <a:t>- Допускается вносить изменения в значения по всем столбцам</a:t>
          </a:r>
        </a:p>
        <a:p>
          <a:r>
            <a:rPr lang="ru-RU" sz="1100" baseline="0"/>
            <a:t>- Допускается добавлять / удалять строки из таблицы</a:t>
          </a:r>
        </a:p>
        <a:p>
          <a:r>
            <a:rPr lang="ru-RU" sz="1100" baseline="0"/>
            <a:t>- Допускается использовать ячейки вне области таблицы</a:t>
          </a:r>
          <a:endParaRPr lang="en-US" sz="1100" baseline="0"/>
        </a:p>
        <a:p>
          <a:r>
            <a:rPr lang="en-US" sz="1100" baseline="0"/>
            <a:t>- </a:t>
          </a:r>
          <a:r>
            <a:rPr lang="ru-RU" sz="1100" baseline="0"/>
            <a:t>Данная информация отображается в реестре проектов в поле "Вопросы требующие внимания"</a:t>
          </a:r>
          <a:endParaRPr lang="ru-RU" sz="1100"/>
        </a:p>
      </xdr:txBody>
    </xdr:sp>
    <xdr:clientData/>
  </xdr:oneCellAnchor>
</xdr:wsDr>
</file>

<file path=xl/drawings/drawing12.xml><?xml version="1.0" encoding="utf-8"?>
<xdr:wsDr xmlns:xdr="http://schemas.openxmlformats.org/drawingml/2006/spreadsheetDrawing" xmlns:a="http://schemas.openxmlformats.org/drawingml/2006/main">
  <xdr:twoCellAnchor>
    <xdr:from>
      <xdr:col>3</xdr:col>
      <xdr:colOff>66675</xdr:colOff>
      <xdr:row>0</xdr:row>
      <xdr:rowOff>66675</xdr:rowOff>
    </xdr:from>
    <xdr:to>
      <xdr:col>5</xdr:col>
      <xdr:colOff>180975</xdr:colOff>
      <xdr:row>1</xdr:row>
      <xdr:rowOff>85725</xdr:rowOff>
    </xdr:to>
    <xdr:grpSp>
      <xdr:nvGrpSpPr>
        <xdr:cNvPr id="2" name="Group 1"/>
        <xdr:cNvGrpSpPr>
          <a:grpSpLocks/>
        </xdr:cNvGrpSpPr>
      </xdr:nvGrpSpPr>
      <xdr:grpSpPr bwMode="auto">
        <a:xfrm>
          <a:off x="5511800" y="66675"/>
          <a:ext cx="4654550" cy="209550"/>
          <a:chOff x="346" y="15"/>
          <a:chExt cx="386" cy="21"/>
        </a:xfrm>
      </xdr:grpSpPr>
      <xdr:sp macro="" textlink="">
        <xdr:nvSpPr>
          <xdr:cNvPr id="3" name="Rectangle 2"/>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4" name="Text Box 3"/>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1</xdr:col>
      <xdr:colOff>66675</xdr:colOff>
      <xdr:row>0</xdr:row>
      <xdr:rowOff>66675</xdr:rowOff>
    </xdr:from>
    <xdr:to>
      <xdr:col>3</xdr:col>
      <xdr:colOff>180975</xdr:colOff>
      <xdr:row>1</xdr:row>
      <xdr:rowOff>85725</xdr:rowOff>
    </xdr:to>
    <xdr:grpSp>
      <xdr:nvGrpSpPr>
        <xdr:cNvPr id="2" name="Group 1"/>
        <xdr:cNvGrpSpPr>
          <a:grpSpLocks/>
        </xdr:cNvGrpSpPr>
      </xdr:nvGrpSpPr>
      <xdr:grpSpPr bwMode="auto">
        <a:xfrm>
          <a:off x="1050925" y="66675"/>
          <a:ext cx="4654550" cy="209550"/>
          <a:chOff x="346" y="15"/>
          <a:chExt cx="386" cy="21"/>
        </a:xfrm>
      </xdr:grpSpPr>
      <xdr:sp macro="" textlink="">
        <xdr:nvSpPr>
          <xdr:cNvPr id="3" name="Rectangle 2"/>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4" name="Text Box 3"/>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twoCellAnchor>
    <xdr:from>
      <xdr:col>1</xdr:col>
      <xdr:colOff>66675</xdr:colOff>
      <xdr:row>0</xdr:row>
      <xdr:rowOff>66675</xdr:rowOff>
    </xdr:from>
    <xdr:to>
      <xdr:col>3</xdr:col>
      <xdr:colOff>180975</xdr:colOff>
      <xdr:row>1</xdr:row>
      <xdr:rowOff>85725</xdr:rowOff>
    </xdr:to>
    <xdr:grpSp>
      <xdr:nvGrpSpPr>
        <xdr:cNvPr id="5" name="Group 1"/>
        <xdr:cNvGrpSpPr>
          <a:grpSpLocks/>
        </xdr:cNvGrpSpPr>
      </xdr:nvGrpSpPr>
      <xdr:grpSpPr bwMode="auto">
        <a:xfrm>
          <a:off x="1050925" y="66675"/>
          <a:ext cx="4654550" cy="209550"/>
          <a:chOff x="346" y="15"/>
          <a:chExt cx="386" cy="21"/>
        </a:xfrm>
      </xdr:grpSpPr>
      <xdr:sp macro="" textlink="">
        <xdr:nvSpPr>
          <xdr:cNvPr id="6" name="Rectangle 2"/>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7" name="Text Box 3"/>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66675</xdr:colOff>
      <xdr:row>0</xdr:row>
      <xdr:rowOff>66675</xdr:rowOff>
    </xdr:from>
    <xdr:to>
      <xdr:col>3</xdr:col>
      <xdr:colOff>180975</xdr:colOff>
      <xdr:row>1</xdr:row>
      <xdr:rowOff>85725</xdr:rowOff>
    </xdr:to>
    <xdr:grpSp>
      <xdr:nvGrpSpPr>
        <xdr:cNvPr id="2" name="Group 1">
          <a:extLst>
            <a:ext uri="{FF2B5EF4-FFF2-40B4-BE49-F238E27FC236}">
              <a16:creationId xmlns:a16="http://schemas.microsoft.com/office/drawing/2014/main" id="{00000000-0008-0000-0100-000002000000}"/>
            </a:ext>
          </a:extLst>
        </xdr:cNvPr>
        <xdr:cNvGrpSpPr>
          <a:grpSpLocks/>
        </xdr:cNvGrpSpPr>
      </xdr:nvGrpSpPr>
      <xdr:grpSpPr bwMode="auto">
        <a:xfrm>
          <a:off x="511175" y="66675"/>
          <a:ext cx="5178425" cy="225425"/>
          <a:chOff x="346" y="15"/>
          <a:chExt cx="386" cy="21"/>
        </a:xfrm>
      </xdr:grpSpPr>
      <xdr:sp macro="" textlink="">
        <xdr:nvSpPr>
          <xdr:cNvPr id="3" name="Rectangle 2">
            <a:extLst>
              <a:ext uri="{FF2B5EF4-FFF2-40B4-BE49-F238E27FC236}">
                <a16:creationId xmlns:a16="http://schemas.microsoft.com/office/drawing/2014/main" id="{00000000-0008-0000-0100-000003000000}"/>
              </a:ext>
            </a:extLst>
          </xdr:cNvPr>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4" name="Text Box 3">
            <a:extLst>
              <a:ext uri="{FF2B5EF4-FFF2-40B4-BE49-F238E27FC236}">
                <a16:creationId xmlns:a16="http://schemas.microsoft.com/office/drawing/2014/main" id="{00000000-0008-0000-0100-000004000000}"/>
              </a:ext>
            </a:extLst>
          </xdr:cNvPr>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twoCellAnchor editAs="oneCell">
    <xdr:from>
      <xdr:col>3</xdr:col>
      <xdr:colOff>547753</xdr:colOff>
      <xdr:row>23</xdr:row>
      <xdr:rowOff>131003</xdr:rowOff>
    </xdr:from>
    <xdr:to>
      <xdr:col>15</xdr:col>
      <xdr:colOff>811703</xdr:colOff>
      <xdr:row>25</xdr:row>
      <xdr:rowOff>160828</xdr:rowOff>
    </xdr:to>
    <xdr:graphicFrame macro="">
      <xdr:nvGraphicFramePr>
        <xdr:cNvPr id="5" name="Chart 1">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747592</xdr:colOff>
      <xdr:row>24</xdr:row>
      <xdr:rowOff>866857</xdr:rowOff>
    </xdr:from>
    <xdr:to>
      <xdr:col>27</xdr:col>
      <xdr:colOff>549090</xdr:colOff>
      <xdr:row>24</xdr:row>
      <xdr:rowOff>3989294</xdr:rowOff>
    </xdr:to>
    <xdr:graphicFrame macro="">
      <xdr:nvGraphicFramePr>
        <xdr:cNvPr id="6" name="Chart 1">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476250</xdr:colOff>
      <xdr:row>7</xdr:row>
      <xdr:rowOff>95250</xdr:rowOff>
    </xdr:from>
    <xdr:to>
      <xdr:col>54</xdr:col>
      <xdr:colOff>333375</xdr:colOff>
      <xdr:row>19</xdr:row>
      <xdr:rowOff>142875</xdr:rowOff>
    </xdr:to>
    <xdr:sp macro="" textlink="">
      <xdr:nvSpPr>
        <xdr:cNvPr id="7" name="Овал 6">
          <a:extLst>
            <a:ext uri="{FF2B5EF4-FFF2-40B4-BE49-F238E27FC236}">
              <a16:creationId xmlns:a16="http://schemas.microsoft.com/office/drawing/2014/main" id="{00000000-0008-0000-0100-000007000000}"/>
            </a:ext>
          </a:extLst>
        </xdr:cNvPr>
        <xdr:cNvSpPr/>
      </xdr:nvSpPr>
      <xdr:spPr>
        <a:xfrm>
          <a:off x="55321200" y="1323975"/>
          <a:ext cx="1743075" cy="27813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66675</xdr:colOff>
      <xdr:row>0</xdr:row>
      <xdr:rowOff>66675</xdr:rowOff>
    </xdr:from>
    <xdr:to>
      <xdr:col>3</xdr:col>
      <xdr:colOff>180975</xdr:colOff>
      <xdr:row>1</xdr:row>
      <xdr:rowOff>85725</xdr:rowOff>
    </xdr:to>
    <xdr:grpSp>
      <xdr:nvGrpSpPr>
        <xdr:cNvPr id="2" name="Group 1">
          <a:extLst>
            <a:ext uri="{FF2B5EF4-FFF2-40B4-BE49-F238E27FC236}">
              <a16:creationId xmlns:a16="http://schemas.microsoft.com/office/drawing/2014/main" id="{00000000-0008-0000-0200-000002000000}"/>
            </a:ext>
          </a:extLst>
        </xdr:cNvPr>
        <xdr:cNvGrpSpPr>
          <a:grpSpLocks/>
        </xdr:cNvGrpSpPr>
      </xdr:nvGrpSpPr>
      <xdr:grpSpPr bwMode="auto">
        <a:xfrm>
          <a:off x="519113" y="66675"/>
          <a:ext cx="5174456" cy="233363"/>
          <a:chOff x="346" y="15"/>
          <a:chExt cx="386" cy="21"/>
        </a:xfrm>
      </xdr:grpSpPr>
      <xdr:sp macro="" textlink="">
        <xdr:nvSpPr>
          <xdr:cNvPr id="3" name="Rectangle 2">
            <a:extLst>
              <a:ext uri="{FF2B5EF4-FFF2-40B4-BE49-F238E27FC236}">
                <a16:creationId xmlns:a16="http://schemas.microsoft.com/office/drawing/2014/main" id="{00000000-0008-0000-0200-000003000000}"/>
              </a:ext>
            </a:extLst>
          </xdr:cNvPr>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4" name="Text Box 3">
            <a:extLst>
              <a:ext uri="{FF2B5EF4-FFF2-40B4-BE49-F238E27FC236}">
                <a16:creationId xmlns:a16="http://schemas.microsoft.com/office/drawing/2014/main" id="{00000000-0008-0000-0200-000004000000}"/>
              </a:ext>
            </a:extLst>
          </xdr:cNvPr>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twoCellAnchor editAs="oneCell">
    <xdr:from>
      <xdr:col>3</xdr:col>
      <xdr:colOff>372547</xdr:colOff>
      <xdr:row>21</xdr:row>
      <xdr:rowOff>161019</xdr:rowOff>
    </xdr:from>
    <xdr:to>
      <xdr:col>15</xdr:col>
      <xdr:colOff>730250</xdr:colOff>
      <xdr:row>37</xdr:row>
      <xdr:rowOff>2301875</xdr:rowOff>
    </xdr:to>
    <xdr:graphicFrame macro="">
      <xdr:nvGraphicFramePr>
        <xdr:cNvPr id="5" name="Chart 1">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0</xdr:colOff>
      <xdr:row>21</xdr:row>
      <xdr:rowOff>40822</xdr:rowOff>
    </xdr:from>
    <xdr:to>
      <xdr:col>26</xdr:col>
      <xdr:colOff>503465</xdr:colOff>
      <xdr:row>37</xdr:row>
      <xdr:rowOff>340178</xdr:rowOff>
    </xdr:to>
    <xdr:graphicFrame macro="">
      <xdr:nvGraphicFramePr>
        <xdr:cNvPr id="6" name="Chart 1">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52</xdr:col>
      <xdr:colOff>498929</xdr:colOff>
      <xdr:row>9</xdr:row>
      <xdr:rowOff>27213</xdr:rowOff>
    </xdr:from>
    <xdr:to>
      <xdr:col>54</xdr:col>
      <xdr:colOff>269876</xdr:colOff>
      <xdr:row>18</xdr:row>
      <xdr:rowOff>149677</xdr:rowOff>
    </xdr:to>
    <xdr:sp macro="" textlink="">
      <xdr:nvSpPr>
        <xdr:cNvPr id="7" name="Овал 6">
          <a:extLst>
            <a:ext uri="{FF2B5EF4-FFF2-40B4-BE49-F238E27FC236}">
              <a16:creationId xmlns:a16="http://schemas.microsoft.com/office/drawing/2014/main" id="{00000000-0008-0000-0200-000007000000}"/>
            </a:ext>
          </a:extLst>
        </xdr:cNvPr>
        <xdr:cNvSpPr/>
      </xdr:nvSpPr>
      <xdr:spPr>
        <a:xfrm>
          <a:off x="55239104" y="1675038"/>
          <a:ext cx="1656897" cy="2227489"/>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66675</xdr:colOff>
      <xdr:row>0</xdr:row>
      <xdr:rowOff>66675</xdr:rowOff>
    </xdr:from>
    <xdr:to>
      <xdr:col>3</xdr:col>
      <xdr:colOff>180975</xdr:colOff>
      <xdr:row>1</xdr:row>
      <xdr:rowOff>85725</xdr:rowOff>
    </xdr:to>
    <xdr:grpSp>
      <xdr:nvGrpSpPr>
        <xdr:cNvPr id="2" name="Group 1"/>
        <xdr:cNvGrpSpPr>
          <a:grpSpLocks/>
        </xdr:cNvGrpSpPr>
      </xdr:nvGrpSpPr>
      <xdr:grpSpPr bwMode="auto">
        <a:xfrm>
          <a:off x="669925" y="66675"/>
          <a:ext cx="4321175" cy="209550"/>
          <a:chOff x="346" y="15"/>
          <a:chExt cx="386" cy="21"/>
        </a:xfrm>
      </xdr:grpSpPr>
      <xdr:sp macro="" textlink="">
        <xdr:nvSpPr>
          <xdr:cNvPr id="3" name="Rectangle 2"/>
          <xdr:cNvSpPr>
            <a:spLocks noChangeArrowheads="1"/>
          </xdr:cNvSpPr>
        </xdr:nvSpPr>
        <xdr:spPr bwMode="auto">
          <a:xfrm>
            <a:off x="346" y="19"/>
            <a:ext cx="35" cy="17"/>
          </a:xfrm>
          <a:prstGeom prst="rect">
            <a:avLst/>
          </a:prstGeom>
          <a:solidFill>
            <a:srgbClr val="CCFFFF"/>
          </a:solidFill>
          <a:ln w="9525">
            <a:solidFill>
              <a:srgbClr val="000000"/>
            </a:solidFill>
            <a:miter lim="800000"/>
            <a:headEnd/>
            <a:tailEnd/>
          </a:ln>
        </xdr:spPr>
      </xdr:sp>
      <xdr:sp macro="" textlink="">
        <xdr:nvSpPr>
          <xdr:cNvPr id="4" name="Text Box 3"/>
          <xdr:cNvSpPr txBox="1">
            <a:spLocks noChangeArrowheads="1"/>
          </xdr:cNvSpPr>
        </xdr:nvSpPr>
        <xdr:spPr bwMode="auto">
          <a:xfrm>
            <a:off x="388" y="15"/>
            <a:ext cx="344" cy="21"/>
          </a:xfrm>
          <a:prstGeom prst="rect">
            <a:avLst/>
          </a:prstGeom>
          <a:noFill/>
          <a:ln w="9525">
            <a:noFill/>
            <a:miter lim="800000"/>
            <a:headEnd/>
            <a:tailEnd/>
          </a:ln>
        </xdr:spPr>
        <xdr:txBody>
          <a:bodyPr vertOverflow="clip" wrap="square" lIns="36576" tIns="27432" rIns="0" bIns="0" anchor="t" upright="1"/>
          <a:lstStyle/>
          <a:p>
            <a:pPr algn="l" rtl="1">
              <a:defRPr sz="1000"/>
            </a:pPr>
            <a:r>
              <a:rPr lang="ru-RU" sz="1200" b="1" i="0" u="sng" strike="noStrike">
                <a:solidFill>
                  <a:srgbClr val="FF0000"/>
                </a:solidFill>
                <a:latin typeface="Arial Cyr"/>
              </a:rPr>
              <a:t>- цвет ячеек для ввода информации</a:t>
            </a:r>
          </a:p>
        </xdr:txBody>
      </xdr:sp>
    </xdr:grpSp>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Aktiva%20a%20pasiva%202006.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Mac\Mac\DOCUME~1\JULIAM~1\LOCALS~1\Temp\c.program%20files.notes.data\aapriceq.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DOCUME~1\JULIAM~1\LOCALS~1\Temp\c.program%20files.notes.data\aapriceq.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1/JULIAM~1/LOCALS~1/Temp/c.program%20files.notes.data/aapriceq.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DOCUME~1\JULIAM~1\LOCALS~1\Temp\c.program%20files.notes.data\aapriceq.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ravchenko\2008\TEMP\&#1058;&#1045;&#1050;&#1059;&#1065;&#1048;&#1049;%20&#1055;&#1051;&#1040;&#105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Kravchenko\2008\TEMP\&#1058;&#1045;&#1050;&#1059;&#1065;&#1048;&#1049;%20&#1055;&#1051;&#1040;&#1053;.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IAS%20&amp;%20GAAP%20%20Reports\IAS%20&amp;%20GAAP%20YEAR%202002\2002%20Q3%20Consolidation%20Model\A%20Consolidation%20&amp;%20Reporting\GAAP%20&amp;%20IAS%20Group%20TB%20&amp;%20Reports%20Q3%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Documents%20and%20Settings/reuters/&#1056;&#1072;&#1073;&#1086;&#1095;&#1080;&#1081;%20&#1089;&#1090;&#1086;&#1083;/Artem's/Fixed%20Income/&#1072;&#1096;&#1095;&#1091;&#1074;%20&#1096;&#1090;&#1089;&#1097;&#1100;&#1091;/PUBLIC/BLOOMBERG/gazpru.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Documents%20and%20Settings\reuters\&#1056;&#1072;&#1073;&#1086;&#1095;&#1080;&#1081;%20&#1089;&#1090;&#1086;&#1083;\Artem's\Fixed%20Income\&#1072;&#1096;&#1095;&#1091;&#1074;%20&#1096;&#1090;&#1089;&#1097;&#1100;&#1091;\PUBLIC\BLOOMBERG\gazpru.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zsmk.ru\pub\Users\&#1040;&#1085;&#1085;&#1072;\Desktop\DOCUME~1\BOYARI~1\LOCALS~1\Temp\Rar$DI03.704\Documents%20and%20Settings\reuters\&#1056;&#1072;&#1073;&#1086;&#1095;&#1080;&#1081;%20&#1089;&#1090;&#1086;&#1083;\Documents%20and%20Settings\matvean\Local%20Settings\Temporary%20Internet%20Files\OLK4D9\RUR_Calc_new.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1B0FF90\RUR_Calc_new.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20&#1052;&#1080;&#1090;&#1080;&#1085;&#1075;&#1080;\!!!%202008%20-%20&#1052;&#1080;&#1090;&#1080;&#1085;&#1075;&#1080;\1%20-%20&#1071;&#1053;&#1042;&#1040;&#1056;&#1068;\RUS\PRM-&#1087;&#1072;&#1082;&#1077;&#1090;\&#1048;&#1089;&#1093;&#1086;&#1076;&#1085;&#1080;&#1082;&#1080;%20&#1057;&#1072;&#1096;&#1080;\&#1055;&#1083;&#1072;&#1085;%20&#1089;&#1073;&#1099;&#1090;&#1072;%20&#1053;&#1058;&#1052;&#105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G:\Export\&#1055;&#1083;&#1072;&#1085;%20&#1089;&#1073;&#1099;&#1090;&#1072;%20&#1053;&#1058;&#1052;&#105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iblns004\wildebeest\Antelope%20(Sept-04)\Model\GS%20Research\BHPBILLITO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iblns004\wildebeest\Antelope%20(Sept-04)\Model\GS%20Research\BHPBILLITON.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Ok-213_11\&#1086;&#1073;&#1097;&#1072;&#1103;\Documents%20and%20Settings\Kazemirov_EI\&#1052;&#1086;&#1080;%20&#1076;&#1086;&#1082;&#1091;&#1084;&#1077;&#1085;&#1090;&#1099;\&#1052;&#1086;&#1076;&#1077;&#1083;&#1080;%20&#1084;&#1072;&#1090;.%20&#1087;&#1086;&#1090;&#1086;&#1082;&#1086;&#1074;%20&#1080;%20&#1101;&#1085;&#1077;&#1088;&#1075;&#1077;&#1090;&#1080;&#1082;&#1072;\Users\&#1040;&#1085;&#1085;&#1072;\Desktop\Users\&#1040;&#1085;&#1085;&#1072;\Desktop\18.09\&#1052;&#1086;&#1076;&#1077;&#1083;&#1100;%20&#1084;&#1072;&#1090;.&#1087;&#1086;&#1090;&#1086;&#1082;&#1086;&#1074;%20&#1047;&#1057;&#1052;&#1050;_05.09.08(1)\&#1041;&#1072;&#1083;&#1072;&#1085;&#1089;%20&#1085;&#1072;%202008.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Mac\Ok-213_11\&#1086;&#1073;&#1097;&#1072;&#1103;\Documents%20and%20Settings\Kazemirov_EI\&#1052;&#1086;&#1080;%20&#1076;&#1086;&#1082;&#1091;&#1084;&#1077;&#1085;&#1090;&#1099;\&#1052;&#1086;&#1076;&#1077;&#1083;&#1080;%20&#1084;&#1072;&#1090;.%20&#1087;&#1086;&#1090;&#1086;&#1082;&#1086;&#1074;%20&#1080;%20&#1101;&#1085;&#1077;&#1088;&#1075;&#1077;&#1090;&#1080;&#1082;&#1072;\Users\&#1040;&#1085;&#1085;&#1072;\Desktop\Users\&#1040;&#1085;&#1085;&#1072;\Desktop\18.09\&#1052;&#1086;&#1076;&#1077;&#1083;&#1100;%20&#1084;&#1072;&#1090;.&#1087;&#1086;&#1090;&#1086;&#1082;&#1086;&#1074;%20&#1047;&#1057;&#1052;&#1050;_05.09.08(1)\&#1041;&#1072;&#1083;&#1072;&#1085;&#1089;%20&#1085;&#1072;%20200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G:\Documents%20and%20Settings\Eberents_AE\&#1056;&#1072;&#1073;&#1086;&#1095;&#1080;&#1081;%20&#1089;&#1090;&#1086;&#1083;\&#1055;&#1088;&#1086;&#1075;&#1085;&#1086;&#1079;&#1099;%20&#1094;&#1077;&#1085;\&#1041;&#1102;&#1076;&#1078;&#1077;&#1090;&#1085;&#1072;&#1103;%20&#1082;&#1072;&#1084;&#1087;&#1072;&#1085;&#1080;&#1103;%202011\PRM\lom%20-%20sentyabr%20-%20noyabr%20-%20indikativnuy%20plan%20(11.08.1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sp.evraz.com\-%20-%20-%20&#1055;&#1051;&#1040;&#1053;%20(&#1088;&#1072;&#1073;&#1086;&#1095;&#1080;&#1077;%20&#1084;&#1072;&#1090;&#1077;&#1088;&#1080;&#1072;&#1083;&#1099;)\2010\06%20-%20&#1048;&#1070;&#1053;&#1068;\01%20-%20&#1052;&#1077;&#1090;&#1072;&#1083;&#1083;\__%20&#1059;&#1090;&#1074;&#1077;&#1088;&#1078;&#1076;&#1077;&#1085;&#1085;&#1099;&#1081;%20%20&#1087;&#1083;&#1072;&#1085;%20(26.04.10)\&#1055;&#1086;&#1092;&#1072;&#1082;&#1090;&#1086;&#1088;&#1085;&#1099;&#1081;%20&#1072;&#1085;&#1072;&#1083;&#1080;&#1079;%20(&#1084;&#1072;&#1088;&#1078;&#1072;)1.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sp.evraz.com\-%20-%20-%20&#1055;&#1051;&#1040;&#1053;%20(&#1088;&#1072;&#1073;&#1086;&#1095;&#1080;&#1077;%20&#1084;&#1072;&#1090;&#1077;&#1088;&#1080;&#1072;&#1083;&#1099;)\2010\06%20-%20&#1048;&#1070;&#1053;&#1068;\01%20-%20&#1052;&#1077;&#1090;&#1072;&#1083;&#1083;\__%20&#1059;&#1090;&#1074;&#1077;&#1088;&#1078;&#1076;&#1077;&#1085;&#1085;&#1099;&#1081;%20%20&#1087;&#1083;&#1072;&#1085;%20(26.04.10)\&#1055;&#1086;&#1092;&#1072;&#1082;&#1090;&#1086;&#1088;&#1085;&#1099;&#1081;%20&#1072;&#1085;&#1072;&#1083;&#1080;&#1079;%20(&#1084;&#1072;&#1088;&#1078;&#1072;)1.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G:\Documents%20and%20Settings\boyarinceva_av\&#1052;&#1086;&#1080;%20&#1076;&#1086;&#1082;&#1091;&#1084;&#1077;&#1085;&#1090;&#1099;\&#1055;&#1086;&#1083;&#1091;&#1095;&#1077;&#1085;&#1085;&#1099;&#1077;%20&#1092;&#1072;&#1081;&#1083;&#1099;\Documents%20and%20Settings\reuters\&#1056;&#1072;&#1073;&#1086;&#1095;&#1080;&#1081;%20&#1089;&#1090;&#1086;&#1083;\Artem's\Fixed%20Income\&#1072;&#1096;&#1095;&#1091;&#1074;%20&#1096;&#1090;&#1089;&#1097;&#1100;&#1091;\Documents%20and%20Settings\KravcDm\Local%20Settings\Temporary%20Internet%20Files\OLKD8D\Documents%20and%20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zsmk-015692\Users\Documents%20and%20Settings\butakova_nn\Local%20Settings\Temporary%20Internet%20Files\OLK25\&#1050;&#1086;&#1087;&#1080;&#1103;%20&#1054;&#1073;&#1097;&#1080;&#1081;%20Rolling%20Capex%2018m%20from%20Jan'1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10.60.12.113\&#1090;&#1072;&#1096;&#1090;&#1072;&#1075;&#1086;&#1083;&#1100;&#1089;&#1082;&#1080;&#1081;%20&#1092;&#1080;&#1083;&#1080;&#1072;&#1083;\10.60.12.113\&#1090;&#1072;&#1096;&#1090;&#1072;&#1075;&#1086;&#1083;&#1100;&#1089;&#1082;&#1080;&#1081;%20&#1092;&#1080;&#1083;&#1080;&#1072;&#1083;\Mac\Home\zsmk-015692\Users\Documents%20and%20Settings\butakova_nn\Local%20Settings\Temporary%20Internet%20Files\OLK25\&#1050;&#1086;&#1087;&#1080;&#1103;%20&#1054;&#1073;&#1097;&#1080;&#1081;%20Rolling%20Capex%2018m%20from%20Jan'10.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Users\dokiychuk_iv\Desktop\&#1056;&#1077;&#1082;&#1086;&#1085;&#1089;&#1090;&#1088;&#1091;&#1082;&#1094;&#1080;&#1103;%20&#1090;&#1072;&#1096;&#1090;&#1072;&#1075;&#1086;&#1083;&#1100;&#1089;&#1082;&#1086;&#1075;&#1086;%20&#1088;&#1091;&#1076;&#1085;&#1080;&#1082;&#1072;.13979121.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chuntu_lg\Documents\&#1055;&#1088;&#1086;&#1077;&#1082;&#1090;&#1099;%20&#1084;&#1086;&#1080;\&#1058;&#1072;&#1096;&#1090;&#1072;&#1075;&#1086;&#1083;\&#1054;&#1090;&#1095;&#1077;&#1090;&#1099;%20&#1052;&#1055;\2021\06.2021%20-%20&#1080;&#1102;&#1085;&#1100;\_Dashboard%20&#1058;&#1054;&#1055;3%20&#1058;&#1072;&#1096;&#1090;&#1072;&#1075;&#1086;&#1083;_&#1089;&#1090;&#1072;&#1088;&#1099;&#1081;%20&#1092;&#1086;&#1088;&#1084;&#1072;&#1090;%2006.2021.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chuntu_lg\Documents\&#1055;&#1088;&#1086;&#1077;&#1082;&#1090;&#1099;%20&#1084;&#1086;&#1080;\&#1058;&#1072;&#1096;&#1090;&#1072;&#1075;&#1086;&#1083;\&#1054;&#1090;&#1095;&#1077;&#1090;&#1099;%20&#1052;&#1055;\2021\08.2021%20-%20&#1072;&#1074;&#1075;&#1091;&#1089;&#1090;\&#1056;&#1077;&#1082;&#1086;&#1085;&#1089;&#1090;&#1088;&#1091;&#1082;&#1094;&#1080;&#1103;%20&#1058;&#1072;&#1096;&#1090;&#1072;&#1075;&#1086;&#1083;&#1100;&#1089;&#1082;&#1086;&#1075;&#1086;%20&#1088;&#1091;&#1076;&#1085;&#1080;&#1082;&#1072;.11430_&#1084;&#1086;&#1081;.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Users\chuntu_lg\Documents\&#1055;&#1088;&#1086;&#1077;&#1082;&#1090;&#1099;%20&#1084;&#1086;&#1080;\&#1058;&#1072;&#1096;&#1090;&#1072;&#1075;&#1086;&#1083;\&#1054;&#1090;&#1095;&#1077;&#1090;&#1099;%20&#1052;&#1055;\2021\08.2021%20-%20&#1072;&#1074;&#1075;&#1091;&#1089;&#1090;\&#1056;&#1077;&#1082;&#1086;&#1085;&#1089;&#1090;&#1088;&#1091;&#1082;&#1094;&#1080;&#1103;%20&#1090;&#1072;&#1096;&#1090;&#1072;&#1075;&#1086;&#1083;&#1100;&#1089;&#1082;&#1086;&#1075;&#1086;%20&#1088;&#1091;&#1076;&#1085;&#1080;&#1082;&#1072;.11430%20&#1089;%20&#1087;&#1086;&#1088;&#1090;&#1072;&#1083;&#1072;.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1042;&#1089;&#1087;&#1086;&#1084;&#1086;&#1075;&#1072;&#1090;&#1077;&#1083;&#1100;&#1085;&#1099;&#1077;/Db%20%237%20(&#1096;&#1072;&#1073;&#1083;&#1086;&#1085;%20+%20&#1087;&#1086;&#1103;&#1089;&#1085;&#1077;&#1085;&#1080;&#11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ktiva-skutečnost"/>
      <sheetName val="pasiva-skutečnost"/>
      <sheetName val="VZZ - skutečnost"/>
      <sheetName val="aktiva-plán"/>
      <sheetName val="pasiva-plán"/>
      <sheetName val="VZZ - plán"/>
      <sheetName val="pasiva_skutečnost"/>
      <sheetName val="СводЕАХ"/>
      <sheetName val="Balance Sheet"/>
      <sheetName val="Лист1 (2)"/>
      <sheetName val="полугодие"/>
      <sheetName val="Справочники"/>
      <sheetName val="Languages"/>
      <sheetName val="pasiva-skute?nost"/>
      <sheetName val="MCS"/>
      <sheetName val="Фин план"/>
      <sheetName val="КлассНТМК"/>
      <sheetName val="КлассЗСМК"/>
      <sheetName val="CurRates"/>
      <sheetName val="FX rates"/>
      <sheetName val="план"/>
      <sheetName val="факт"/>
      <sheetName val="Aktiva a pasiva 2006"/>
      <sheetName val="Откл_ по фин_ рез"/>
      <sheetName val="сводная"/>
      <sheetName val="3-01"/>
      <sheetName val="rem"/>
      <sheetName val="ТАБЛИЦЫ"/>
      <sheetName val="9м"/>
      <sheetName val="Sheet Index"/>
      <sheetName val="Variables"/>
      <sheetName val="ЗСМК"/>
      <sheetName val="пр-во_июль"/>
      <sheetName val="Настройки"/>
      <sheetName val="ДИТ"/>
      <sheetName val="сортамент"/>
      <sheetName val="1997 fin. res."/>
      <sheetName val="exch. rates"/>
      <sheetName val="Мероприятия"/>
      <sheetName val="MODEL"/>
      <sheetName val="ВГОК 2011"/>
      <sheetName val="EC552378 Corp Cusip8"/>
      <sheetName val="TT333718 Govt"/>
      <sheetName val="Цеховые"/>
      <sheetName val="Центральные"/>
      <sheetName val="карта метрик"/>
      <sheetName val="пл_выруч_В-Р"/>
      <sheetName val="Лист27"/>
      <sheetName val="Лист28"/>
      <sheetName val="Лист29"/>
      <sheetName val="Imp. Sensitivity"/>
      <sheetName val="Streamcore"/>
      <sheetName val="ER"/>
      <sheetName val="ФИНПЛАН"/>
      <sheetName val="Assumptions"/>
      <sheetName val="PL"/>
      <sheetName val="нормы 5 лет"/>
      <sheetName val="Sales_prices"/>
      <sheetName val="Inputs"/>
      <sheetName val="SETKI"/>
      <sheetName val="Рабочий"/>
      <sheetName val="ост ТМЦ"/>
      <sheetName val="Приложение 4"/>
      <sheetName val="Телефоны"/>
      <sheetName val="f_1"/>
      <sheetName val="Справ"/>
      <sheetName val="COMPS"/>
      <sheetName val="2012г."/>
      <sheetName val="Контрагенты"/>
      <sheetName val="DATA"/>
      <sheetName val="9 мес12"/>
      <sheetName val="окт12"/>
      <sheetName val="ноя12"/>
      <sheetName val="дек12"/>
      <sheetName val="1 пол12"/>
      <sheetName val="4. Ratios"/>
      <sheetName val="Виды затрат"/>
      <sheetName val="Единицы консолидации"/>
      <sheetName val="Счета"/>
      <sheetName val="Виды движения"/>
      <sheetName val="setup"/>
      <sheetName val="Otchet"/>
      <sheetName val="EBITDA Bridges v Budget"/>
      <sheetName val="2001"/>
      <sheetName val="Контроль"/>
      <sheetName val="Реестр 26.11.08"/>
      <sheetName val="форма 6.1"/>
      <sheetName val="Y96LTEBHTMP2"/>
      <sheetName val="дек.разв.2011"/>
      <sheetName val="ОВИ_Группы"/>
      <sheetName val=" Форма П6.1 "/>
      <sheetName val="СВОД Ф15"/>
      <sheetName val="Движение по месяцам"/>
      <sheetName val="Взз"/>
      <sheetName val="производство"/>
      <sheetName val="Январь"/>
      <sheetName val="Лист1"/>
      <sheetName val="июнь пл-факт _изм"/>
      <sheetName val="19 CAPEX"/>
      <sheetName val="П ПП_МП"/>
      <sheetName val="Configuration"/>
      <sheetName val="ф.2.3"/>
      <sheetName val="Отгрузка"/>
      <sheetName val="Поставка"/>
      <sheetName val="Сталь"/>
      <sheetName val="Title"/>
      <sheetName val="KPI 2014_дробление"/>
      <sheetName val="Данные для расчета"/>
      <sheetName val="BEX_AR"/>
      <sheetName val="BEX_Associates"/>
      <sheetName val="BEX_BSRP_OLD"/>
      <sheetName val="BEX_Eq"/>
      <sheetName val="BEX_Expenses_CY"/>
      <sheetName val="BEX_Expenses_PY"/>
      <sheetName val="BEX_Expenses1"/>
      <sheetName val="BEX_Income_Tax"/>
      <sheetName val="BEX_Intangibles"/>
      <sheetName val="BEX_Inventory"/>
      <sheetName val="BEX_invest_unit"/>
      <sheetName val="BEX_invest_unit_OLD"/>
      <sheetName val="BEX_MAIN"/>
      <sheetName val="BEX_MAIN_BS_RP"/>
      <sheetName val="BEX_MAIN_PL"/>
      <sheetName val="BEX_partner"/>
      <sheetName val="BEX_partner_CAD"/>
      <sheetName val="BEX_partner_CZK"/>
      <sheetName val="BEX_partner_EUR"/>
      <sheetName val="BEX_partner_OLD"/>
      <sheetName val="BEX_partner_OTH"/>
      <sheetName val="BEX_partner_RUB"/>
      <sheetName val="BEX_partner_UAH"/>
      <sheetName val="BEX_partner_USD"/>
      <sheetName val="BEX_partner_ZAR"/>
      <sheetName val="BEX_PP_E"/>
      <sheetName val="BEX_Provisions"/>
      <sheetName val="Content"/>
      <sheetName val="3. CFS"/>
      <sheetName val="9a. PP&amp;E"/>
      <sheetName val="10. Intangibles"/>
      <sheetName val="14.2 NRV allowance"/>
      <sheetName val="8. Income tax"/>
      <sheetName val="14.1 Inventory"/>
      <sheetName val="6.2 COS"/>
      <sheetName val="1.2  BS-IS 2009"/>
      <sheetName val="GAP для проработки"/>
      <sheetName val="4."/>
      <sheetName val="2.2 HSVC slag unprep"/>
      <sheetName val="2.1  HSVC slag prepared"/>
      <sheetName val="2.3  NTMK Slag"/>
      <sheetName val="5. Changes in WIP_FG (SAP)"/>
      <sheetName val="5. Changes in WIP_FG (SAP) (2)"/>
      <sheetName val="Production data"/>
      <sheetName val="3.2 Sales to Vanchem"/>
      <sheetName val="1. Production"/>
      <sheetName val="3.1 Sales"/>
      <sheetName val="26.11"/>
      <sheetName val="НТМК Сталь"/>
      <sheetName val="посты"/>
      <sheetName val="Ф15 (Секвестр)1"/>
      <sheetName val="на 12.09.14"/>
      <sheetName val="Общий 1"/>
      <sheetName val="Формат 2"/>
      <sheetName val="06.11"/>
      <sheetName val="дсп"/>
      <sheetName val=""/>
      <sheetName val="База"/>
      <sheetName val="Таштагол_т.т"/>
      <sheetName val="Megamind"/>
      <sheetName val="UFOP (factor)"/>
      <sheetName val="UFOP (data)"/>
      <sheetName val="Ф11"/>
      <sheetName val="Ф7"/>
      <sheetName val="Ф20"/>
      <sheetName val="Ф6"/>
      <sheetName val="ПП"/>
      <sheetName val="Ф2.3"/>
      <sheetName val="1 Общая информация"/>
      <sheetName val="Параметры"/>
      <sheetName val="Shadow"/>
      <sheetName val="Библиотека"/>
      <sheetName val="Доход_расход"/>
      <sheetName val="КОП"/>
      <sheetName val="Леневка"/>
      <sheetName val="МВЦ"/>
      <sheetName val="Никомед"/>
      <sheetName val="Охотник"/>
      <sheetName val="РЭУ"/>
      <sheetName val="УДУ"/>
      <sheetName val="Уралец"/>
      <sheetName val="ЦКиИ"/>
      <sheetName val="Финансы"/>
      <sheetName val="VZZ_-_skutečnost"/>
      <sheetName val="VZZ_-_plán"/>
      <sheetName val="Лист1_(2)"/>
      <sheetName val="Balance_Sheet"/>
      <sheetName val="Фин_план"/>
      <sheetName val="FX_rates"/>
      <sheetName val="Aktiva_a_pasiva_2006"/>
      <sheetName val="Откл__по_фин__рез"/>
      <sheetName val="Sheet_Index"/>
      <sheetName val="1997_fin__res_"/>
      <sheetName val="exch__rates"/>
      <sheetName val="ВГОК_2011"/>
      <sheetName val="EC552378_Corp_Cusip8"/>
      <sheetName val="TT333718_Govt"/>
      <sheetName val="карта_метрик"/>
      <sheetName val="Imp__Sensitivity"/>
      <sheetName val="ост_ТМЦ"/>
      <sheetName val="Приложение_4"/>
      <sheetName val="нормы_5_лет"/>
      <sheetName val="2012г_"/>
      <sheetName val="EBITDA_Bridges_v_Budget"/>
      <sheetName val="Реестр_26_11_08"/>
      <sheetName val="9_мес12"/>
      <sheetName val="1_пол12"/>
      <sheetName val="4__Ratios"/>
      <sheetName val="Виды_затрат"/>
      <sheetName val="Единицы_консолидации"/>
      <sheetName val="Виды_движения"/>
      <sheetName val="Движение_по_месяцам"/>
      <sheetName val="форма_6_1"/>
      <sheetName val="дек_разв_2011"/>
      <sheetName val="_Форма_П6_1_"/>
      <sheetName val="СВОД_Ф15"/>
      <sheetName val="2 Параметры"/>
      <sheetName val="9.1"/>
      <sheetName val="10"/>
      <sheetName val="FCF"/>
      <sheetName val="станции дороги"/>
      <sheetName val="ПЛАН ПЛАТЕЖЕЙ НА"/>
      <sheetName val="СЕНТЯБРЬ++"/>
      <sheetName val="СЕНТЯБРЬ--"/>
      <sheetName val="Оглавление"/>
      <sheetName val="7_Простои"/>
      <sheetName val="Узкие места"/>
      <sheetName val="Выручка"/>
      <sheetName val="Смета"/>
      <sheetName val="Цены реализации"/>
      <sheetName val="Продажи_план_ММД"/>
      <sheetName val="1_Summary"/>
      <sheetName val="Цены входящие_1"/>
      <sheetName val="Цены входящие_2"/>
      <sheetName val="_Запасы"/>
      <sheetName val="13_ Вспом_ и энергетика _2_"/>
      <sheetName val="Ремонты и ОВИ"/>
      <sheetName val="15_ Инвестпрогр_"/>
      <sheetName val="5_ Цены вх_ сырья"/>
      <sheetName val="5_ Влияние цен на сырье"/>
      <sheetName val="6_ Расход"/>
      <sheetName val="7_ Ремонты _ ОВИ"/>
      <sheetName val="7_ Пример графика"/>
      <sheetName val="7_ вариант 2"/>
      <sheetName val="7_ прил_ прод_ть рем_"/>
      <sheetName val="Вспом_ материалы"/>
      <sheetName val="8_ PL"/>
      <sheetName val="Слайд vc_fc_cc"/>
      <sheetName val="9_ Сарех Свод"/>
      <sheetName val="4_ KPI"/>
      <sheetName val="6_ Исходная инф_"/>
      <sheetName val="Мощности"/>
      <sheetName val="6_ Мощности ГОКи"/>
      <sheetName val="Материалы СЦ"/>
      <sheetName val="Грузополучатели - список"/>
      <sheetName val="Справочник"/>
      <sheetName val="ф.14"/>
      <sheetName val="4_ГОКи"/>
      <sheetName val="pasiva-skute_nost"/>
      <sheetName val="статьи ЕФО"/>
      <sheetName val="Смета  январь"/>
      <sheetName val="исх"/>
      <sheetName val="Ф14"/>
      <sheetName val="20 Коммерческие расходы"/>
      <sheetName val="декабрь факт"/>
      <sheetName val="Plan_acc"/>
      <sheetName val="ENA 9.30.14"/>
      <sheetName val="3.2.1. Report"/>
      <sheetName val="3.2 P&amp;L"/>
      <sheetName val="бюджет"/>
      <sheetName val="отчет"/>
      <sheetName val="MAIN_page"/>
      <sheetName val="4 Программа повышения эфф-сти"/>
      <sheetName val="4 ППЭ кратко (2)"/>
      <sheetName val="SALES CZK"/>
      <sheetName val="cahh cost конц"/>
      <sheetName val="Service"/>
      <sheetName val="Структура портфеля"/>
      <sheetName val="Banka"/>
      <sheetName val="каталог"/>
      <sheetName val="Справочник ГП"/>
      <sheetName val="Структура выручки"/>
      <sheetName val="Страна"/>
      <sheetName val="Прочие компании"/>
      <sheetName val="Компании группы"/>
      <sheetName val="Формы"/>
      <sheetName val="1п"/>
      <sheetName val="Вспомогательный"/>
      <sheetName val="SpInputs"/>
      <sheetName val="COGS _base_"/>
      <sheetName val="CashFlows"/>
      <sheetName val="XLR_NoRangeSheet"/>
      <sheetName val="Info"/>
      <sheetName val=" Расчет ЭКГ №49 "/>
      <sheetName val="Выпадающий список"/>
      <sheetName val="Справочник БЕ Организаций"/>
      <sheetName val="Позиции "/>
      <sheetName val="Статусы"/>
      <sheetName val="Финансирование (руб)"/>
      <sheetName val="свод ПП (ДЭФ)"/>
      <sheetName val="brew rub"/>
      <sheetName val="КлассНKМК"/>
      <sheetName val="v1"/>
      <sheetName val="v2"/>
      <sheetName val="v2 (для гист.)"/>
      <sheetName val="СВОД для отправки"/>
      <sheetName val="Матрица целей"/>
      <sheetName val="Статус ZBB"/>
      <sheetName val="Статус ZBB (кол-во идей)"/>
      <sheetName val="Статус ZBB (эффект по идеям)"/>
      <sheetName val="Свод по цехам"/>
      <sheetName val="Прочее"/>
      <sheetName val="УГЭ"/>
      <sheetName val="КХП"/>
      <sheetName val="КПС"/>
      <sheetName val="Лист4"/>
      <sheetName val="Свод по мероприятиям"/>
      <sheetName val="ЦПШБ"/>
      <sheetName val="ЦРМО-3"/>
      <sheetName val="Матрица целей ФЛЦ"/>
      <sheetName val="ФЛЦ"/>
      <sheetName val="Матрица целей КЦ"/>
      <sheetName val="КЦ"/>
      <sheetName val="Прочие мероприятия"/>
      <sheetName val="Матрица целей КСЦ"/>
      <sheetName val="КСЦ"/>
      <sheetName val="Матрица целей РБЦ"/>
      <sheetName val="РБЦ"/>
      <sheetName val="Матрица целей ДЦ"/>
      <sheetName val="ДЦ"/>
      <sheetName val="сопоставление с целью"/>
      <sheetName val="Матрица целей (без В)"/>
      <sheetName val="сопоставление с целью (без В)"/>
      <sheetName val="Гистограмма"/>
      <sheetName val="Index"/>
      <sheetName val="Tables"/>
      <sheetName val="Tools"/>
      <sheetName val="Лист2"/>
      <sheetName val="zan_osn"/>
      <sheetName val="ФРВ_250_1"/>
    </sheetNames>
    <sheetDataSet>
      <sheetData sheetId="0" refreshError="1"/>
      <sheetData sheetId="1" refreshError="1">
        <row r="1">
          <cell r="A1" t="str">
            <v xml:space="preserve">VÍTKOVICE STEEL, a.s. </v>
          </cell>
        </row>
        <row r="15">
          <cell r="A15" t="str">
            <v xml:space="preserve">    Oceňovací rozdíly z přecenění při přeměnách</v>
          </cell>
        </row>
        <row r="16">
          <cell r="A16" t="str">
            <v xml:space="preserve">  Rezervní fondy, neděl. fond a ostatní fondy ze zisku</v>
          </cell>
        </row>
        <row r="17">
          <cell r="A17" t="str">
            <v xml:space="preserve">    Zákonný rezervní fond/Nedělitelný fond</v>
          </cell>
        </row>
        <row r="18">
          <cell r="A18" t="str">
            <v xml:space="preserve">    Statutární a ostatní fondy</v>
          </cell>
        </row>
        <row r="19">
          <cell r="A19" t="str">
            <v xml:space="preserve">  Výsledek hospodaření minulých let</v>
          </cell>
        </row>
        <row r="20">
          <cell r="A20" t="str">
            <v xml:space="preserve">    Nerozdělený zisk (neuhrazená ztráta) minulých let</v>
          </cell>
        </row>
        <row r="21">
          <cell r="A21" t="str">
            <v xml:space="preserve">    Výsledek hospodaření ve schvalovacím řízení</v>
          </cell>
        </row>
        <row r="22">
          <cell r="A22" t="str">
            <v xml:space="preserve"> Výsledek hospodaření běžného účetního období (+/-)</v>
          </cell>
        </row>
        <row r="23">
          <cell r="A23" t="str">
            <v>Cizí zdroje</v>
          </cell>
        </row>
        <row r="24">
          <cell r="A24" t="str">
            <v xml:space="preserve">  Rezervy</v>
          </cell>
        </row>
        <row r="25">
          <cell r="A25" t="str">
            <v xml:space="preserve">    Rezervy podle zvláštních právních předpisů</v>
          </cell>
        </row>
        <row r="35">
          <cell r="A35" t="str">
            <v xml:space="preserve">    Vydané dluhopisy</v>
          </cell>
          <cell r="C35">
            <v>0</v>
          </cell>
        </row>
        <row r="36">
          <cell r="A36" t="str">
            <v xml:space="preserve">    Dlouhodobé směnky k úhradě</v>
          </cell>
          <cell r="C36">
            <v>0</v>
          </cell>
        </row>
        <row r="37">
          <cell r="A37" t="str">
            <v xml:space="preserve">    Dohadné účty pasivní</v>
          </cell>
          <cell r="C37">
            <v>0</v>
          </cell>
        </row>
        <row r="38">
          <cell r="A38" t="str">
            <v xml:space="preserve">    Jiné závazky</v>
          </cell>
          <cell r="C38">
            <v>0</v>
          </cell>
        </row>
        <row r="39">
          <cell r="A39" t="str">
            <v xml:space="preserve">    Odložený daňový závazek</v>
          </cell>
          <cell r="C39">
            <v>0</v>
          </cell>
        </row>
        <row r="40">
          <cell r="A40" t="str">
            <v xml:space="preserve">  Krátkodobé závazky</v>
          </cell>
          <cell r="C40">
            <v>1746135</v>
          </cell>
        </row>
        <row r="41">
          <cell r="A41" t="str">
            <v xml:space="preserve">    Závazky z obchodních vztahů</v>
          </cell>
          <cell r="C41">
            <v>1545243</v>
          </cell>
        </row>
        <row r="42">
          <cell r="A42" t="str">
            <v xml:space="preserve">    Závazky k ovládaným a řízeným osobám</v>
          </cell>
          <cell r="C42">
            <v>0</v>
          </cell>
        </row>
        <row r="43">
          <cell r="A43" t="str">
            <v xml:space="preserve">    Závazky k účetním jednotkám pod podst.vlivem</v>
          </cell>
          <cell r="C43">
            <v>0</v>
          </cell>
        </row>
        <row r="44">
          <cell r="A44" t="str">
            <v xml:space="preserve">    Závazky ke společníkům, členům dr. a účastníkům sdruž.</v>
          </cell>
          <cell r="C44">
            <v>0</v>
          </cell>
        </row>
        <row r="45">
          <cell r="A45" t="str">
            <v xml:space="preserve">    Závazky k zaměstnancům</v>
          </cell>
          <cell r="C45">
            <v>30589</v>
          </cell>
        </row>
        <row r="46">
          <cell r="A46" t="str">
            <v xml:space="preserve">    Závazky ze sociálního zabezpečení a zdrav. pojištění</v>
          </cell>
          <cell r="C46">
            <v>18628</v>
          </cell>
        </row>
        <row r="47">
          <cell r="A47" t="str">
            <v xml:space="preserve">    Stát - daňové závazky a dotace</v>
          </cell>
          <cell r="C47">
            <v>8773</v>
          </cell>
        </row>
        <row r="48">
          <cell r="A48" t="str">
            <v xml:space="preserve">    Krátkodobé přijaté zálohy</v>
          </cell>
          <cell r="C48">
            <v>94899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ow r="1">
          <cell r="B1">
            <v>0</v>
          </cell>
        </row>
      </sheetData>
      <sheetData sheetId="325"/>
      <sheetData sheetId="326">
        <row r="1">
          <cell r="B1">
            <v>0</v>
          </cell>
        </row>
      </sheetData>
      <sheetData sheetId="327"/>
      <sheetData sheetId="328">
        <row r="1">
          <cell r="B1">
            <v>0</v>
          </cell>
        </row>
      </sheetData>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able"/>
      <sheetName val="New Contracts"/>
      <sheetName val="Economics"/>
      <sheetName val="Bauxite"/>
      <sheetName val="Materials"/>
      <sheetName val="Regression"/>
      <sheetName val="Факт_2007_месяц"/>
      <sheetName val="Assumptions"/>
      <sheetName val="pasiva-skutečnost"/>
      <sheetName val="Январь"/>
      <sheetName val="EC552378 Corp Cusip8"/>
      <sheetName val="TT333718 Govt"/>
      <sheetName val="19 CAPEX"/>
      <sheetName val="П ПП_МП"/>
      <sheetName val="D2 DCF"/>
      <sheetName val="полугодие"/>
      <sheetName val="ЭСПЦ"/>
      <sheetName val="дсп"/>
      <sheetName val="CO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Table"/>
      <sheetName val="New Contracts"/>
      <sheetName val="Economics"/>
      <sheetName val="Bauxite"/>
      <sheetName val="Materials"/>
      <sheetName val="Regression"/>
      <sheetName val="Факт_2007_месяц"/>
      <sheetName val="Assumptions"/>
      <sheetName val="Январь"/>
      <sheetName val="pasiva-skutečnost"/>
      <sheetName val="EC552378 Corp Cusip8"/>
      <sheetName val="TT333718 Govt"/>
      <sheetName val="19 CAPEX"/>
      <sheetName val="П ПП_МП"/>
      <sheetName val="полугодие"/>
      <sheetName val="D2 DCF"/>
      <sheetName val="ЭСПЦ"/>
      <sheetName val="дсп"/>
      <sheetName val="COMPS"/>
      <sheetName val="ДИТ"/>
      <sheetName val="июнь пл-факт _изм"/>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илож"/>
      <sheetName val="J-7"/>
      <sheetName val="Rio"/>
      <sheetName val="Gold"/>
      <sheetName val="Gold P"/>
      <sheetName val="Fresh"/>
      <sheetName val="НРМ"/>
      <sheetName val="Морс"/>
      <sheetName val="Кисель"/>
      <sheetName val="DJ"/>
      <sheetName val="Wim's"/>
      <sheetName val="Минерал"/>
      <sheetName val="Консервы"/>
      <sheetName val="ФЭО"/>
      <sheetName val="КОД"/>
      <sheetName val="1-й лист"/>
      <sheetName val="7 ручьев"/>
      <sheetName val="Конс"/>
      <sheetName val="#REF"/>
      <sheetName val="#ССЫЛКА"/>
      <sheetName val="pasiva-skutečnost"/>
      <sheetName val="Data"/>
      <sheetName val="Ratios"/>
      <sheetName val="Common-Size"/>
      <sheetName val="FCF"/>
      <sheetName val="Schedules"/>
      <sheetName val="DPR(TAX)"/>
      <sheetName val="Proj. Bal."/>
      <sheetName val="КлассЗСМК"/>
      <sheetName val="заявка_на_произ"/>
      <sheetName val="Цены"/>
      <sheetName val="I-S"/>
      <sheetName val="Справочники"/>
      <sheetName val="Настройки"/>
      <sheetName val="Контроль"/>
      <sheetName val="Assumptions"/>
      <sheetName val="КлассНТМК"/>
      <sheetName val="нормы 5 лет"/>
      <sheetName val="Контрагенты"/>
      <sheetName val="Лист1"/>
      <sheetName val="Реестр 26.11.08"/>
      <sheetName val="НТМК (ПРМ 29.10)"/>
      <sheetName val="план"/>
      <sheetName val="Россия-экспорт"/>
      <sheetName val="КлассНКМК"/>
      <sheetName val="отклонение плана июня от ожидан"/>
      <sheetName val="1 Общая информация"/>
      <sheetName val="Факт_2007_месяц"/>
      <sheetName val="Параметры"/>
      <sheetName val="EC552378 Corp Cusip8"/>
      <sheetName val="TT333718 Govt"/>
      <sheetName val="расчет топлива "/>
      <sheetName val="XLR_NoRangeSheet"/>
      <sheetName val="Критерии"/>
      <sheetName val="Список мероприятий"/>
      <sheetName val="январь"/>
      <sheetName val="rem"/>
      <sheetName val="Материалы СЦ"/>
      <sheetName val="EAH"/>
      <sheetName val="CurRates"/>
      <sheetName val="График"/>
      <sheetName val="Сводная по цехам"/>
      <sheetName val="ОВИ_Группы"/>
      <sheetName val="Факт_2008_месяц"/>
      <sheetName val="Справ"/>
      <sheetName val="Фин план"/>
      <sheetName val="АНАЛИТ"/>
      <sheetName val="виды затрат по услугам"/>
      <sheetName val="виды затрат по командировкам"/>
      <sheetName val="Tr"/>
      <sheetName val="UPR"/>
      <sheetName val="950-959 исх"/>
      <sheetName val="Cover &amp; Parameters"/>
      <sheetName val="Главная"/>
      <sheetName val="сортамент"/>
      <sheetName val="Движение по месяцам"/>
      <sheetName val="2003"/>
      <sheetName val="Продажи реальные и прогноз 20 л"/>
      <sheetName val="Сталь"/>
      <sheetName val="In"/>
      <sheetName val="Заполните"/>
      <sheetName val="Факт"/>
      <sheetName val="ПИР по ликвидации"/>
      <sheetName val="CF-dir"/>
      <sheetName val="MAIN_page"/>
      <sheetName val="Данные для расчета"/>
      <sheetName val="Потребность в прибыли"/>
      <sheetName val="Brew rub"/>
      <sheetName val="выручка(12)"/>
      <sheetName val="3-01"/>
      <sheetName val="MACRO"/>
      <sheetName val="2 Параметры"/>
      <sheetName val="Цеховые"/>
      <sheetName val="Центральные"/>
      <sheetName val="5g"/>
      <sheetName val="Balance Sheet"/>
      <sheetName val="Взз"/>
      <sheetName val="финплан"/>
      <sheetName val="Settings"/>
      <sheetName val="4 Смета"/>
      <sheetName val="14 Итоги"/>
      <sheetName val="7 Кредит"/>
      <sheetName val="Таблицы 1-5"/>
      <sheetName val="model"/>
      <sheetName val="База"/>
      <sheetName val="КлассКМК(ПС)"/>
      <sheetName val="компенсац"/>
      <sheetName val="Продукция"/>
      <sheetName val="станции дороги"/>
      <sheetName val="rozvaha"/>
      <sheetName val="1"/>
      <sheetName val="Data USA Cdn$"/>
      <sheetName val="Data USA US$"/>
      <sheetName val="17-21 УОО"/>
      <sheetName val="Рабочий"/>
      <sheetName val="Оглавление"/>
      <sheetName val="7_Простои"/>
      <sheetName val="Узкие места"/>
      <sheetName val="Выручка"/>
      <sheetName val="Смета"/>
      <sheetName val="Цены реализации"/>
      <sheetName val="Продажи_план_ММД"/>
      <sheetName val="1_Summary"/>
      <sheetName val="Цены входящие_1"/>
      <sheetName val="Цены входящие_2"/>
      <sheetName val="_Запасы"/>
      <sheetName val="13_ Вспом_ и энергетика _2_"/>
      <sheetName val="Ремонты и ОВИ"/>
      <sheetName val="15_ Инвестпрогр_"/>
      <sheetName val="Мероприятия"/>
      <sheetName val="5_ Цены вх_ сырья"/>
      <sheetName val="5_ Влияние цен на сырье"/>
      <sheetName val="6_ Расход"/>
      <sheetName val="7_ Ремонты _ ОВИ"/>
      <sheetName val="7_ Пример графика"/>
      <sheetName val="7_ вариант 2"/>
      <sheetName val="7_ прил_ прод_ть рем_"/>
      <sheetName val="Вспом_ материалы"/>
      <sheetName val="8_ PL"/>
      <sheetName val="Слайд vc_fc_cc"/>
      <sheetName val="9_ Сарех Свод"/>
      <sheetName val="4_ KPI"/>
      <sheetName val="6_ Исходная инф_"/>
      <sheetName val="Мощности"/>
      <sheetName val="6_ Мощности ГОКи"/>
      <sheetName val="Сводная"/>
      <sheetName val="списки"/>
      <sheetName val="Prices"/>
      <sheetName val="эф-т 1 (2блока, зат-ты и эф-ты)"/>
      <sheetName val="полугодие"/>
      <sheetName val="19 CAPEX"/>
      <sheetName val="П ПП_МП"/>
      <sheetName val="Анализ маржи"/>
      <sheetName val="июнь 2011"/>
      <sheetName val="Gold_P"/>
      <sheetName val="1-й_лист"/>
      <sheetName val="7_ручьев"/>
      <sheetName val="Таблицы_1-5"/>
      <sheetName val="Brew_rub"/>
      <sheetName val="2_Параметры"/>
      <sheetName val="1_Общая_информация"/>
      <sheetName val="4_Смета"/>
      <sheetName val="14_Итоги"/>
      <sheetName val="7_Кредит"/>
      <sheetName val="нормы_5_лет"/>
      <sheetName val="Proj__Bal_"/>
      <sheetName val="Реестр_26_11_08"/>
      <sheetName val="НТМК_(ПРМ_29_10)"/>
      <sheetName val="отклонение_плана_июня_от_ожидан"/>
      <sheetName val="EC552378_Corp_Cusip8"/>
      <sheetName val="TT333718_Govt"/>
      <sheetName val="расчет_топлива_"/>
      <sheetName val="Список_мероприятий"/>
      <sheetName val="Материалы_СЦ"/>
      <sheetName val="Сводная_по_цехам"/>
      <sheetName val="Фин_план"/>
      <sheetName val="виды_затрат_по_услугам"/>
      <sheetName val="виды_затрат_по_командировкам"/>
      <sheetName val="950-959_исх"/>
      <sheetName val="Cover_&amp;_Parameters"/>
      <sheetName val="Движение_по_месяцам"/>
      <sheetName val="Продажи_реальные_и_прогноз_20_л"/>
      <sheetName val="ПИР_по_ликвидации"/>
      <sheetName val="Данные_для_расчета"/>
      <sheetName val="Потребность_в_прибыли"/>
      <sheetName val="Balance_Sheet"/>
      <sheetName val="станции_дороги"/>
      <sheetName val="эф-т_1_(2блока,_зат-ты_и_эф-ты)"/>
      <sheetName val="Data_USA_Cdn$"/>
      <sheetName val="Data_USA_US$"/>
      <sheetName val="17-21_УОО"/>
      <sheetName val="Узкие_места"/>
      <sheetName val="Цены_реализации"/>
      <sheetName val="Цены_входящие_1"/>
      <sheetName val="Цены_входящие_2"/>
      <sheetName val="13__Вспом__и_энергетика__2_"/>
      <sheetName val="Ремонты_и_ОВИ"/>
      <sheetName val="15__Инвестпрогр_"/>
      <sheetName val="5__Цены_вх__сырья"/>
      <sheetName val="5__Влияние_цен_на_сырье"/>
      <sheetName val="6__Расход"/>
      <sheetName val="7__Ремонты___ОВИ"/>
      <sheetName val="7__Пример_графика"/>
      <sheetName val="7__вариант_2"/>
      <sheetName val="7__прил__прод_ть_рем_"/>
      <sheetName val="Вспом__материалы"/>
      <sheetName val="8__PL"/>
      <sheetName val="Слайд_vc_fc_cc"/>
      <sheetName val="9__Сарех_Свод"/>
      <sheetName val="4__KPI"/>
      <sheetName val="6__Исходная_инф_"/>
      <sheetName val="6__Мощности_ГОКи"/>
      <sheetName val="19_CAPEX"/>
      <sheetName val="П_ПП_МП"/>
      <sheetName val="Input"/>
      <sheetName val="DailySch"/>
      <sheetName val="Market"/>
      <sheetName val="производство"/>
      <sheetName val="кварталы"/>
      <sheetName val="Вып.П.П."/>
      <sheetName val="КлассНKМК"/>
      <sheetName val="1.2.1"/>
      <sheetName val="2.2.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iva-skutečnost"/>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oup Comparative GAAP"/>
      <sheetName val="Group Comparative IAS"/>
      <sheetName val="R-U IAS History"/>
      <sheetName val="Cash Flow Working"/>
      <sheetName val="REPO"/>
      <sheetName val="TB GAAP"/>
      <sheetName val="TB IAS"/>
      <sheetName val="Income Statement"/>
      <sheetName val="Balance Sheet"/>
      <sheetName val="Cash Flow"/>
      <sheetName val="G-I-F Total"/>
      <sheetName val="G-I-F (RU)"/>
      <sheetName val="G-I-F (UA)"/>
      <sheetName val="FLash IAS"/>
      <sheetName val="Loans"/>
      <sheetName val="Cash Flow support"/>
      <sheetName val="Income Statement Russia and Ukr"/>
      <sheetName val="Class A Shares Outstanding"/>
      <sheetName val="Class B Shares Outstanding"/>
      <sheetName val="Dilutive Shares Outstanding"/>
      <sheetName val="EPS Working"/>
      <sheetName val="Share Price 2002"/>
      <sheetName val="RE Working"/>
      <sheetName val="Change of Equity"/>
      <sheetName val="Sheet1"/>
      <sheetName val="Sheet2"/>
      <sheetName val="Sheet3"/>
      <sheetName val="1-ЭСПЦ"/>
      <sheetName val="COMPS"/>
      <sheetName val="BEX_Expenses_CY"/>
      <sheetName val="BEX_Expenses_PY"/>
      <sheetName val="BEX_MAIN_PL"/>
      <sheetName val="0_33"/>
      <sheetName val="БДДС month (ф)"/>
      <sheetName val="БДДС month (п)"/>
      <sheetName val="Параметры"/>
      <sheetName val="КВ 2008"/>
      <sheetName val="XLR_NoRangeSheet"/>
      <sheetName val="июль"/>
      <sheetName val="база"/>
      <sheetName val="июнь"/>
      <sheetName val="январь"/>
      <sheetName val="февраль"/>
      <sheetName val="март"/>
      <sheetName val="апрель"/>
      <sheetName val="май"/>
      <sheetName val="август"/>
      <sheetName val="сентябрь"/>
      <sheetName val="октябрь"/>
      <sheetName val="ноябрь"/>
      <sheetName val="декабрь"/>
      <sheetName val="infl_rates"/>
      <sheetName val="PL"/>
      <sheetName val="ф 12"/>
      <sheetName val="Data"/>
      <sheetName val="Лист1"/>
      <sheetName val="коэф."/>
      <sheetName val="GAAP &amp; IAS Group TB &amp; Reports Q"/>
      <sheetName val="Info"/>
      <sheetName val="ИТР_РАБ_2010"/>
      <sheetName val="assumptions"/>
      <sheetName val="RUS"/>
      <sheetName val="2 Параметры"/>
      <sheetName val="rem"/>
      <sheetName val="Справочники"/>
      <sheetName val="BEX_AR"/>
      <sheetName val="BEX_Associates"/>
      <sheetName val="BEX_BSRP_OLD"/>
      <sheetName val="BEX_Eq"/>
      <sheetName val="BEX_Expenses1"/>
      <sheetName val="BEX_Income_Tax"/>
      <sheetName val="BEX_Intangibles"/>
      <sheetName val="BEX_Inventory"/>
      <sheetName val="BEX_invest_unit"/>
      <sheetName val="BEX_invest_unit_OLD"/>
      <sheetName val="BEX_MAIN_BS_RP"/>
      <sheetName val="BEX_partner_CAD"/>
      <sheetName val="BEX_partner_CZK"/>
      <sheetName val="BEX_partner_EUR"/>
      <sheetName val="BEX_partner_OLD"/>
      <sheetName val="BEX_partner_OTH"/>
      <sheetName val="BEX_partner_RUB"/>
      <sheetName val="BEX_partner_UAH"/>
      <sheetName val="BEX_partner_USD"/>
      <sheetName val="BEX_partner_ZAR"/>
      <sheetName val="BEX_PP_E"/>
      <sheetName val="BEX_Provisions"/>
      <sheetName val="Справочник предприятий"/>
      <sheetName val="Справочник статей бюджета"/>
      <sheetName val="ListOfSheets"/>
      <sheetName val="автоприцепы"/>
      <sheetName val="предприятия"/>
      <sheetName val="спр"/>
      <sheetName val="Проверочная вкладка"/>
      <sheetName val="Проверочная вкладка для PL"/>
      <sheetName val="Group_Comparative_GAAP"/>
      <sheetName val="Group_Comparative_IAS"/>
      <sheetName val="R-U_IAS_History"/>
      <sheetName val="Cash_Flow_Working"/>
      <sheetName val="TB_GAAP"/>
      <sheetName val="TB_IAS"/>
      <sheetName val="Income_Statement"/>
      <sheetName val="Balance_Sheet"/>
      <sheetName val="Cash_Flow"/>
      <sheetName val="G-I-F_Total"/>
      <sheetName val="G-I-F_(RU)"/>
      <sheetName val="G-I-F_(UA)"/>
      <sheetName val="FLash_IAS"/>
      <sheetName val="Cash_Flow_support"/>
      <sheetName val="Income_Statement_Russia_and_Ukr"/>
      <sheetName val="Class_A_Shares_Outstanding"/>
      <sheetName val="Class_B_Shares_Outstanding"/>
      <sheetName val="Dilutive_Shares_Outstanding"/>
      <sheetName val="EPS_Working"/>
      <sheetName val="Share_Price_2002"/>
      <sheetName val="RE_Working"/>
      <sheetName val="Change_of_Equity"/>
      <sheetName val="Свод"/>
      <sheetName val="LDE"/>
      <sheetName val="In2"/>
      <sheetName val="Дивизион"/>
      <sheetName val="Списки"/>
      <sheetName val="HR"/>
      <sheetName val="1"/>
      <sheetName val="С"/>
      <sheetName val="Group_Comparative_GAAP1"/>
      <sheetName val="Group_Comparative_IAS1"/>
      <sheetName val="R-U_IAS_History1"/>
      <sheetName val="Cash_Flow_Working1"/>
      <sheetName val="TB_GAAP1"/>
      <sheetName val="TB_IAS1"/>
      <sheetName val="Income_Statement1"/>
      <sheetName val="Balance_Sheet1"/>
      <sheetName val="Cash_Flow1"/>
      <sheetName val="G-I-F_Total1"/>
      <sheetName val="G-I-F_(RU)1"/>
      <sheetName val="G-I-F_(UA)1"/>
      <sheetName val="FLash_IAS1"/>
      <sheetName val="Cash_Flow_support1"/>
      <sheetName val="Income_Statement_Russia_and_Uk1"/>
      <sheetName val="Class_A_Shares_Outstanding1"/>
      <sheetName val="Class_B_Shares_Outstanding1"/>
      <sheetName val="Dilutive_Shares_Outstanding1"/>
      <sheetName val="EPS_Working1"/>
      <sheetName val="Share_Price_20021"/>
      <sheetName val="RE_Working1"/>
      <sheetName val="Change_of_Equity1"/>
      <sheetName val="БДДС_month_(ф)"/>
      <sheetName val="БДДС_month_(п)"/>
      <sheetName val="КВ_2008"/>
      <sheetName val="ф_12"/>
      <sheetName val="коэф_"/>
      <sheetName val="GAAP_&amp;_IAS_Group_TB_&amp;_Reports_Q"/>
      <sheetName val="2_Параметры"/>
      <sheetName val="Справочник_предприятий"/>
      <sheetName val="Справочник_статей_бюджета"/>
      <sheetName val="Проверочная_вкладка"/>
      <sheetName val="Проверочная_вкладка_для_PL"/>
      <sheetName val="Справочник"/>
      <sheetName val="1530"/>
      <sheetName val="Статьи пост затрат"/>
      <sheetName val="Статьи-ОД"/>
      <sheetName val="Статьи"/>
      <sheetName val="Лист3"/>
      <sheetName val="Содержание"/>
      <sheetName val="BS"/>
      <sheetName val="1240"/>
      <sheetName val="TB"/>
      <sheetName val="Движение РСД"/>
      <sheetName val="Лист2"/>
      <sheetName val="Справочник видов затрат "/>
      <sheetName val="Список ЕАХ"/>
      <sheetName val="Справочник 2013"/>
      <sheetName val="new Справочник 2014"/>
      <sheetName val="Справочник 2014"/>
      <sheetName val="Справочник с 01.05.2015"/>
      <sheetName val="Справочник 2015"/>
      <sheetName val="Reimb cost-support docs mat"/>
      <sheetName val="Contracts add.attributes"/>
      <sheetName val="Currency"/>
      <sheetName val="s"/>
      <sheetName val="Банки"/>
      <sheetName val="Сценарные условия"/>
      <sheetName val="АПК(2012)"/>
      <sheetName val="Rates"/>
      <sheetName val="Costs"/>
      <sheetName val="Cover &amp; Parameters"/>
      <sheetName val="ВН_НДЗ_график"/>
      <sheetName val="пр-во"/>
      <sheetName val="Returns"/>
      <sheetName val="Продажи реальные и прогноз 20 л"/>
      <sheetName val="2013"/>
      <sheetName val="База1"/>
      <sheetName val="исход. дан."/>
      <sheetName val="Inputs Sheet"/>
      <sheetName val="TOC"/>
      <sheetName val="Динамика"/>
      <sheetName val="Список"/>
      <sheetName val="Data Validation"/>
      <sheetName val="BU"/>
      <sheetName val="Master Inputs Start here"/>
      <sheetName val="Cover _ Parameters"/>
      <sheetName val="статика"/>
      <sheetName val="Brew rub"/>
      <sheetName val="PARAMETRES"/>
      <sheetName val="Cover_&amp;_Parameters"/>
      <sheetName val="Справочник_филиалов"/>
      <sheetName val="коэф_1"/>
      <sheetName val="GAAP_&amp;_IAS_Group_TB_&amp;_Reports_1"/>
      <sheetName val="Cover_&amp;_Parameters1"/>
      <sheetName val="List"/>
      <sheetName val="Blédina cumul"/>
      <sheetName val="allocat"/>
      <sheetName val="diff03"/>
      <sheetName val="спецпивот"/>
      <sheetName val="Структура ПП"/>
      <sheetName val="Для списков"/>
      <sheetName val="СводТК (БПУ)"/>
      <sheetName val="Расш"/>
      <sheetName val="ТМЦ"/>
      <sheetName val="расц"/>
      <sheetName val="техн"/>
      <sheetName val="сах св"/>
      <sheetName val="оз пш"/>
      <sheetName val="люпин"/>
      <sheetName val="яр пш"/>
      <sheetName val="яр яч"/>
      <sheetName val="оз яч"/>
      <sheetName val="пив яч"/>
      <sheetName val="оз рожь"/>
      <sheetName val="овес"/>
      <sheetName val="рапс"/>
      <sheetName val="горох"/>
      <sheetName val="соя"/>
      <sheetName val="трит"/>
      <sheetName val="греч"/>
      <sheetName val="подс"/>
      <sheetName val="кук зер"/>
      <sheetName val="кук сил"/>
      <sheetName val="мн тр"/>
      <sheetName val="одн тр"/>
      <sheetName val="лен"/>
      <sheetName val="горч"/>
      <sheetName val="рис"/>
      <sheetName val="оз рыж"/>
      <sheetName val="яр рыж"/>
      <sheetName val="сафл"/>
      <sheetName val="пары"/>
      <sheetName val="Birim Fiyatlar"/>
      <sheetName val="Kar Oranlari"/>
      <sheetName val="Birim Fiyat Analizi"/>
      <sheetName val="Endirekt Kadro"/>
      <sheetName val="4. C-F"/>
      <sheetName val="Справочник с 01 02 2017"/>
      <sheetName val="IF (10)"/>
      <sheetName val="Ф-расх.часть"/>
      <sheetName val="июль-дек"/>
      <sheetName val="Компании группы"/>
      <sheetName val="Исх. данные"/>
      <sheetName val="Проект"/>
      <sheetName val="Компания"/>
      <sheetName val="Опции"/>
      <sheetName val="Анализ"/>
      <sheetName val="1.411.1"/>
      <sheetName val="1,3 новая"/>
      <sheetName val="ИнвестицииСвод"/>
      <sheetName val="Понедельно"/>
      <sheetName val="PD.5_2"/>
      <sheetName val="PD.5_1"/>
      <sheetName val="Итог по НПО "/>
      <sheetName val="Баланс (Ф1)"/>
      <sheetName val="1.401.2"/>
      <sheetName val="П"/>
      <sheetName val="3.3.31."/>
      <sheetName val="формаДДС_пЛОХ_ЛОХЛкмесяц03_ДАШв"/>
      <sheetName val="К1_МП"/>
      <sheetName val="СП_Ед. изм"/>
      <sheetName val="Database (RUR)Mar YTD"/>
      <sheetName val="4. NWABC"/>
      <sheetName val="Title"/>
      <sheetName val="ПРИЛОЖЕНИЕ 2"/>
      <sheetName val="DCF_GA"/>
      <sheetName val="5001"/>
      <sheetName val="5003"/>
      <sheetName val="5002"/>
      <sheetName val="5008"/>
      <sheetName val="5006"/>
      <sheetName val="5007"/>
      <sheetName val="5005"/>
      <sheetName val="5004"/>
      <sheetName val="Классификатор затрат"/>
      <sheetName val="Group_Comparative_GAAP2"/>
      <sheetName val="Group_Comparative_IAS2"/>
      <sheetName val="R-U_IAS_History2"/>
      <sheetName val="Cash_Flow_Working2"/>
      <sheetName val="TB_GAAP2"/>
      <sheetName val="TB_IAS2"/>
      <sheetName val="Income_Statement2"/>
      <sheetName val="Balance_Sheet2"/>
      <sheetName val="Cash_Flow2"/>
      <sheetName val="G-I-F_Total2"/>
      <sheetName val="G-I-F_(RU)2"/>
      <sheetName val="G-I-F_(UA)2"/>
      <sheetName val="FLash_IAS2"/>
      <sheetName val="Cash_Flow_support2"/>
      <sheetName val="Income_Statement_Russia_and_Uk2"/>
      <sheetName val="Class_A_Shares_Outstanding2"/>
      <sheetName val="Class_B_Shares_Outstanding2"/>
      <sheetName val="Dilutive_Shares_Outstanding2"/>
      <sheetName val="EPS_Working2"/>
      <sheetName val="Share_Price_20022"/>
      <sheetName val="RE_Working2"/>
      <sheetName val="Change_of_Equity2"/>
      <sheetName val="Inputs_Sheet"/>
      <sheetName val="БДДС_month_(ф)1"/>
      <sheetName val="БДДС_month_(п)1"/>
      <sheetName val="КВ_20081"/>
      <sheetName val="ф_121"/>
      <sheetName val="2_Параметры1"/>
      <sheetName val="Справочник_предприятий1"/>
      <sheetName val="Справочник_статей_бюджета1"/>
      <sheetName val="Проверочная_вкладка1"/>
      <sheetName val="Проверочная_вкладка_для_PL1"/>
      <sheetName val="Статьи_пост_затрат"/>
      <sheetName val="PriceSummary"/>
      <sheetName val="Taşeron Endireği"/>
      <sheetName val="Personnel"/>
      <sheetName val="Продажи_реальные_и_прогноз_20_л"/>
      <sheetName val="hiddenSheet"/>
      <sheetName val="справочник доп. аналитики"/>
      <sheetName val="корр-ки"/>
      <sheetName val="смета"/>
      <sheetName val="Data-Do-Not-Delete"/>
      <sheetName val="BU Right to Grow"/>
      <sheetName val="Инстр"/>
      <sheetName val="1_Vol"/>
      <sheetName val="2_KPI"/>
      <sheetName val="1.1_Vol"/>
      <sheetName val="3_PL"/>
      <sheetName val="4_VIC_Сахар"/>
      <sheetName val="4_VIC_Крупа"/>
      <sheetName val="4_VIC_жиП"/>
      <sheetName val="5_VLC"/>
      <sheetName val="6_MC"/>
      <sheetName val="7_CC"/>
      <sheetName val="9_IT"/>
      <sheetName val="8_FIX"/>
      <sheetName val="10_CO"/>
      <sheetName val="11_Проч. ФР"/>
      <sheetName val="12_ CAPEX"/>
      <sheetName val="12.1_ CAPEX_Д."/>
      <sheetName val="12.2_ CAPEX_Р."/>
      <sheetName val="13_HR"/>
      <sheetName val="14_BS"/>
      <sheetName val="17.1_сверка IC_Баланс"/>
      <sheetName val="16_WC"/>
      <sheetName val="17_CF"/>
      <sheetName val="6.1_сверка IC_БДР"/>
      <sheetName val="18_УУ корр"/>
      <sheetName val="18.1_Кагат-е"/>
      <sheetName val="15.2_компании"/>
      <sheetName val="16.3_БДР"/>
      <sheetName val="16.4_Баланс"/>
      <sheetName val="19_2600801"/>
      <sheetName val="20_Тран-рт"/>
      <sheetName val="21_ТЭР"/>
      <sheetName val="22_АХР"/>
      <sheetName val="23_Прочие"/>
      <sheetName val="24_ОСВ"/>
      <sheetName val="25_Стр-ра ГК"/>
      <sheetName val="5_Передача_Затрат"/>
      <sheetName val="КОНТРОЛЬ PL"/>
      <sheetName val="КОНТРОЛЬ BS"/>
      <sheetName val="Б_РC"/>
      <sheetName val="РС "/>
      <sheetName val="Жом НИ"/>
      <sheetName val="Жом по мес."/>
      <sheetName val="Меласса НИ"/>
      <sheetName val="Меласса по мес."/>
      <sheetName val="Бетаин"/>
      <sheetName val="Рафинат НИ"/>
      <sheetName val="Рафинат по мес."/>
      <sheetName val="adhoc"/>
      <sheetName val="Sales month"/>
      <sheetName val="Sales YTD"/>
      <sheetName val="B2B Sugar"/>
      <sheetName val="B2C Sugar"/>
      <sheetName val="B2C Cereal"/>
      <sheetName val="assump"/>
      <sheetName val="Controls"/>
      <sheetName val="LBO Model"/>
      <sheetName val="1.Расчет-отчет "/>
      <sheetName val="1.Расчет-отчет  (2)"/>
      <sheetName val="вопросы"/>
      <sheetName val="Цены"/>
      <sheetName val="1.Расчет-отчет Consumer"/>
      <sheetName val="коэф_2"/>
      <sheetName val="GAAP_&amp;_IAS_Group_TB_&amp;_Reports_2"/>
      <sheetName val="Cover_&amp;_Parameters2"/>
      <sheetName val="Blédina_cumul"/>
      <sheetName val="Сценарные_условия"/>
      <sheetName val="Признаки"/>
      <sheetName val="таблица по договорам"/>
      <sheetName val="клиенты"/>
      <sheetName val="kur-parite"/>
      <sheetName val="A"/>
      <sheetName val="Ilgili Atasman"/>
      <sheetName val="PGG"/>
      <sheetName val="Alanlar"/>
      <sheetName val="ЦZET"/>
      <sheetName val="Analiz"/>
      <sheetName val="04-Sunum"/>
      <sheetName val="08-Ekipman Back-Up"/>
      <sheetName val="07-PGG"/>
      <sheetName val="Cost BOQ"/>
      <sheetName val="16.Veri Bankası ve Kabuller"/>
      <sheetName val="05.Detay"/>
      <sheetName val="13-Genel Gider Back-up"/>
      <sheetName val="15.5-Betonarme Maliyet Atasman"/>
      <sheetName val="11.Ekipman Back-up"/>
      <sheetName val="09.İscilik Back-up"/>
      <sheetName val="08.Proje&amp;Malzeme Back-up"/>
      <sheetName val="10.Taseron Back-up"/>
      <sheetName val="03.Kontrat Bilgileri"/>
      <sheetName val="14-Demirbas Back-up"/>
      <sheetName val="01.Kapak"/>
      <sheetName val="Katsayilar"/>
      <sheetName val="BOQ"/>
      <sheetName val="Concrete Cost Sheet"/>
      <sheetName val="Skla.Muko"/>
      <sheetName val="17_УО (2)"/>
      <sheetName val="на 1 тн"/>
      <sheetName val="натуральные"/>
      <sheetName val="Пр-во_Ф (2)"/>
      <sheetName val="поголовье_надой"/>
      <sheetName val="постоянные"/>
      <sheetName val="Дерево_РБ-1 "/>
      <sheetName val="Корма РБ-1"/>
      <sheetName val="Дерево_РБ_2 к БП"/>
      <sheetName val="пост админ РБ 2"/>
      <sheetName val="переменные РБ_2"/>
      <sheetName val="Структура"/>
      <sheetName val="порог"/>
      <sheetName val="перем, пост админ"/>
      <sheetName val="надой РБ_1"/>
      <sheetName val="переменные РБ_1"/>
      <sheetName val="постоянные РБ_1"/>
      <sheetName val="административные РБ_1 "/>
      <sheetName val="Цели и задачи"/>
      <sheetName val="Произ показ РБ_1"/>
      <sheetName val="PwP_13"/>
      <sheetName val="PwP_13 (2)"/>
      <sheetName val="PwP_13 РБ_1"/>
      <sheetName val="Корма РБ2 расш"/>
      <sheetName val="структура мясо_РБ"/>
      <sheetName val="Пр-во (2)"/>
      <sheetName val="Бал"/>
      <sheetName val="БДДС"/>
      <sheetName val="19_УО (2)"/>
      <sheetName val="Ф2"/>
      <sheetName val="БДР"/>
      <sheetName val="Объем"/>
      <sheetName val="ФОТ"/>
      <sheetName val="Пр"/>
      <sheetName val="ПЖ"/>
      <sheetName val="ПП"/>
      <sheetName val="ПА"/>
      <sheetName val="Выр_SS"/>
      <sheetName val="НЗП-ГП"/>
      <sheetName val="Дерево_НИ_РБ(по БУ)"/>
      <sheetName val="ФА_РБ"/>
      <sheetName val="Дерево_мес"/>
      <sheetName val="Продажи (мес.)"/>
      <sheetName val=" ФА_месяц"/>
      <sheetName val="Продажи(НИ)"/>
      <sheetName val="структура мясо мес"/>
      <sheetName val="Дерево_НИ"/>
      <sheetName val="структура мясо НИ"/>
      <sheetName val="Пр-во_Ф"/>
      <sheetName val="Выр_SS_Ф"/>
      <sheetName val="ПП_Ф"/>
      <sheetName val="ПЖ_Ф"/>
      <sheetName val="ПА_Ф"/>
      <sheetName val="Пр_ДР"/>
      <sheetName val="на 1тн_Ф"/>
      <sheetName val="НЗП-ГП_Ф"/>
      <sheetName val="Pwp_5"/>
      <sheetName val="Pwp_7"/>
      <sheetName val="PwP_9"/>
      <sheetName val="PwP_11"/>
      <sheetName val="PwP_12"/>
      <sheetName val="ТЭР"/>
      <sheetName val="PwP_13 (3)"/>
      <sheetName val="PwP_15"/>
      <sheetName val="Корма"/>
      <sheetName val="Оборот"/>
      <sheetName val="ОП_мол"/>
      <sheetName val="ОП_КРС"/>
      <sheetName val="Дерево_мес_РБ"/>
      <sheetName val=" ФА_НИ"/>
      <sheetName val="Ф2_УО"/>
      <sheetName val="ФОТ_УО"/>
      <sheetName val="Молоко_УО"/>
      <sheetName val="Выр_SS_УО"/>
      <sheetName val="2_УО"/>
      <sheetName val="3_УО"/>
      <sheetName val="4_БДР с Упр кор"/>
      <sheetName val="6_УО"/>
      <sheetName val="7_УО"/>
      <sheetName val="11_УО"/>
      <sheetName val="13_УО"/>
      <sheetName val="15_УО"/>
      <sheetName val="17_УО"/>
      <sheetName val="19_УО"/>
      <sheetName val="27_УО"/>
      <sheetName val="21_УО"/>
      <sheetName val="21.1_УО"/>
      <sheetName val="21.2_УО"/>
      <sheetName val="Сод"/>
      <sheetName val="Титул"/>
      <sheetName val="затрат"/>
      <sheetName val=""/>
      <sheetName val="Категории льгот"/>
      <sheetName val="2.1 ФОТ и страховые взносы"/>
      <sheetName val="1.3 ФОТ и страховые взносы"/>
      <sheetName val="Ratios"/>
      <sheetName val="Common-Size"/>
      <sheetName val="FCF"/>
      <sheetName val="Schedules"/>
      <sheetName val="Proj. Bal."/>
      <sheetName val="Steel reorganization"/>
      <sheetName val="CAPEX"/>
      <sheetName val="Sensitivity analysis"/>
      <sheetName val="Plan_acc"/>
      <sheetName val="НТМК"/>
      <sheetName val="рсч"/>
      <sheetName val="БДР УУ"/>
      <sheetName val="Natl Consult Reg."/>
      <sheetName val="10"/>
      <sheetName val="5"/>
      <sheetName val="14"/>
      <sheetName val="Движение_РСД"/>
      <sheetName val="Справочник_видов_затрат_"/>
      <sheetName val="Список_ЕАХ"/>
      <sheetName val="Справочник_2013"/>
      <sheetName val="new_Справочник_2014"/>
      <sheetName val="Справочник_2014"/>
      <sheetName val="Справочник_с_01_05_2015"/>
      <sheetName val="Справочник_2015"/>
      <sheetName val="Reimb_cost-support_docs_mat"/>
      <sheetName val="#ССЫЛКА"/>
      <sheetName val="Проект2002"/>
      <sheetName val="Бизнес план"/>
      <sheetName val="Service"/>
      <sheetName val="Навигато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efreshError="1"/>
      <sheetData sheetId="325" refreshError="1"/>
      <sheetData sheetId="326" refreshError="1"/>
      <sheetData sheetId="327"/>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sheetData sheetId="542"/>
      <sheetData sheetId="543"/>
      <sheetData sheetId="544"/>
      <sheetData sheetId="545"/>
      <sheetData sheetId="546"/>
      <sheetData sheetId="547"/>
      <sheetData sheetId="548"/>
      <sheetData sheetId="549"/>
      <sheetData sheetId="550" refreshError="1"/>
      <sheetData sheetId="551" refreshError="1"/>
      <sheetData sheetId="552" refreshError="1"/>
      <sheetData sheetId="553" refreshError="1"/>
      <sheetData sheetId="55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552378 Corp Cusip8"/>
      <sheetName val="TT333718 Govt"/>
      <sheetName val="Sheet2"/>
      <sheetName val="Sheet3"/>
      <sheetName val="BlooData"/>
      <sheetName val="Values"/>
      <sheetName val="COMPS"/>
      <sheetName val="Share Price 2002"/>
      <sheetName val="1-ЭСПЦ"/>
      <sheetName val="BEX_MAIN"/>
      <sheetName val="BEX_BSRP_OLD"/>
      <sheetName val="BEX_Expenses_CY"/>
      <sheetName val="BEX_Expenses_PY"/>
      <sheetName val="BEX_MAIN_BS_RP"/>
      <sheetName val="BEX_MAIN_PL"/>
      <sheetName val="Terms"/>
      <sheetName val="BEX_TAX"/>
      <sheetName val="BEX_TAX_1"/>
      <sheetName val="assumptions"/>
      <sheetName val="Восстановление обесценения ОС"/>
      <sheetName val="Settings"/>
      <sheetName val="BEX_IU"/>
      <sheetName val="Цеховые"/>
      <sheetName val="Центральные"/>
      <sheetName val="план"/>
      <sheetName val="BEX_PP_E"/>
      <sheetName val="BEX_Expenses_Inf"/>
      <sheetName val="BEX_AR"/>
      <sheetName val="BEX_Associates"/>
      <sheetName val="BEX_Eq"/>
      <sheetName val="BEX_Expenses1"/>
      <sheetName val="BEX_Income_Tax"/>
      <sheetName val="BEX_Intangibles"/>
      <sheetName val="BEX_Inventory"/>
      <sheetName val="BEX_invest_unit"/>
      <sheetName val="BEX_invest_unit_OLD"/>
      <sheetName val="BEX_partner"/>
      <sheetName val="BEX_partner_CAD"/>
      <sheetName val="BEX_partner_CZK"/>
      <sheetName val="BEX_partner_EUR"/>
      <sheetName val="BEX_partner_OLD"/>
      <sheetName val="BEX_partner_OTH"/>
      <sheetName val="BEX_partner_RUB"/>
      <sheetName val="BEX_partner_UAH"/>
      <sheetName val="BEX_partner_USD"/>
      <sheetName val="BEX_partner_ZAR"/>
      <sheetName val="BEX_Provisions"/>
      <sheetName val="Продажи реальные и прогноз 20 л"/>
    </sheetNames>
    <sheetDataSet>
      <sheetData sheetId="0" refreshError="1">
        <row r="3">
          <cell r="A3">
            <v>37365</v>
          </cell>
        </row>
      </sheetData>
      <sheetData sheetId="1" refreshError="1">
        <row r="3">
          <cell r="A3">
            <v>37348</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C552378 Corp Cusip8"/>
      <sheetName val="TT333718 Govt"/>
    </sheetNames>
    <sheetDataSet>
      <sheetData sheetId="0" refreshError="1"/>
      <sheetData sheetId="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_page"/>
      <sheetName val="RUR-base"/>
      <sheetName val="Feed page"/>
      <sheetName val="reuter_chains"/>
      <sheetName val="XLR_NoRangeSheet"/>
      <sheetName val="EC552378 Corp Cusip8"/>
      <sheetName val="TT333718 Gov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R_NoRangeSheet"/>
      <sheetName val="MAIN_page"/>
      <sheetName val="RUR-base"/>
      <sheetName val="Feed page"/>
      <sheetName val="reuter_chains"/>
    </sheetNames>
    <sheetDataSet>
      <sheetData sheetId="0" refreshError="1"/>
      <sheetData sheetId="1" refreshError="1"/>
      <sheetData sheetId="2" refreshError="1"/>
      <sheetData sheetId="3" refreshError="1"/>
      <sheetData sheetId="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R_NoRangeSheet"/>
      <sheetName val="план"/>
      <sheetName val="Assumptions"/>
      <sheetName val="январь"/>
      <sheetName val="Инкотермс"/>
      <sheetName val="Комбинат"/>
      <sheetName val="BlooData"/>
      <sheetName val="values"/>
      <sheetName val="CurRates2006"/>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R_NoRangeSheet"/>
      <sheetName val="январь"/>
      <sheetName val="план"/>
      <sheetName val="Assumptions"/>
      <sheetName val="Инкотермс"/>
      <sheetName val="Комбинат"/>
      <sheetName val="EC552378 Corp Cusip8"/>
      <sheetName val="TT333718 Govt"/>
      <sheetName val="приложение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OURCE_TPLATE"/>
      <sheetName val="TPLATE_VALID"/>
      <sheetName val="Cable"/>
      <sheetName val="Back Cable pg"/>
      <sheetName val="NPV_new"/>
      <sheetName val="Production"/>
      <sheetName val="Revenue"/>
      <sheetName val="EBITDA"/>
      <sheetName val="P&amp;L"/>
      <sheetName val="EBIT"/>
      <sheetName val="consensus"/>
      <sheetName val="BHPrequest"/>
      <sheetName val="CFLOW"/>
      <sheetName val="BS"/>
      <sheetName val="Commodity"/>
      <sheetName val="Sensitivity"/>
      <sheetName val="Interest"/>
      <sheetName val="Report"/>
      <sheetName val="Capex"/>
      <sheetName val="Depreciation"/>
      <sheetName val="Project examples"/>
      <sheetName val="BHP with growth  (2)"/>
      <sheetName val="P&amp;L Report"/>
      <sheetName val="Earnings US$"/>
      <sheetName val="BHP with growth "/>
      <sheetName val="Petrol growth"/>
      <sheetName val="BS A$m"/>
      <sheetName val="Summary US$"/>
      <sheetName val="Services"/>
      <sheetName val="Div &amp; Shares"/>
      <sheetName val="Summary A$"/>
      <sheetName val="WACC"/>
      <sheetName val="AVA"/>
      <sheetName val="EVA"/>
      <sheetName val="DCF"/>
      <sheetName val="QIC"/>
      <sheetName val="Rothschild &amp; ING"/>
      <sheetName val="10 Yr Data"/>
      <sheetName val="XLR_NoRangeSheet"/>
      <sheetName val="DATA"/>
      <sheetName val="кварталы"/>
      <sheetName val="полугодие"/>
      <sheetName val="Вып.П.П."/>
      <sheetName val="База"/>
      <sheetName val="Assumptions"/>
      <sheetName val="D2 DCF"/>
      <sheetName val="Цеховые"/>
      <sheetName val="Центральные"/>
      <sheetName val="rozvah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R_NoRangeSheet"/>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1"/>
      <sheetName val="АИП"/>
      <sheetName val="ККЦ-1"/>
      <sheetName val="ККЦ-2"/>
      <sheetName val="ДЦ"/>
      <sheetName val="ОФ"/>
      <sheetName val="ЗСМК 15.01"/>
      <sheetName val="Загрузка под изменения"/>
      <sheetName val="РабочийЛист"/>
      <sheetName val="Приоритеты стана 450"/>
      <sheetName val="2008_08.11"/>
      <sheetName val="Загрузка+Баланс"/>
      <sheetName val="сортамент"/>
      <sheetName val="Изм. пр-ти"/>
      <sheetName val="Расчет к МП-1"/>
      <sheetName val="ЗСМК_МП-1"/>
      <sheetName val="2008_акт"/>
      <sheetName val="МП-8"/>
      <sheetName val="XLR_NoRangeSheet"/>
      <sheetName val="Assumptions"/>
      <sheetName val="Цеховые"/>
      <sheetName val="СредневзвЗнач"/>
      <sheetName val="Центральные"/>
      <sheetName val="списки"/>
      <sheetName val="Data USA Adj US$"/>
      <sheetName val="кварталы"/>
      <sheetName val="полугодие"/>
      <sheetName val="Вып.П.П."/>
      <sheetName val="База"/>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row r="6">
          <cell r="B6" t="str">
            <v>ЗСМК</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R_NoRangeSheet"/>
    </sheetNames>
    <sheetDataSet>
      <sheetData sheetId="0"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ентябрь-ноябрь"/>
      <sheetName val="XLR_NoRangeSheet"/>
      <sheetName val="Справ"/>
      <sheetName val="Assumptions"/>
      <sheetName val="pasiva-skutečnost"/>
      <sheetName val="ppranalysis"/>
      <sheetName val="Macro4"/>
      <sheetName val="Macro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Анализ"/>
      <sheetName val="XLR_NoRangeSheet"/>
      <sheetName val="АНАЛИТ"/>
      <sheetName val="кварталы"/>
      <sheetName val="полугодие"/>
      <sheetName val="Вып.П.П."/>
      <sheetName val="База"/>
      <sheetName val="Анализ маржи"/>
      <sheetName val="MAIN_page"/>
      <sheetName val="Справочники"/>
      <sheetName val="Цеховые"/>
      <sheetName val="Центральные"/>
      <sheetName val="Assumptions"/>
    </sheetNames>
    <sheetDataSet>
      <sheetData sheetId="0"/>
      <sheetData sheetId="1" refreshError="1">
        <row r="6">
          <cell r="B6" t="str">
            <v>Пофакторный анализ, план-план</v>
          </cell>
          <cell r="R6">
            <v>487.11302255848449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R_NoRangeSheet"/>
    </sheetNames>
    <sheetDataSet>
      <sheetData sheetId="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ис1"/>
      <sheetName val="Рис2"/>
      <sheetName val="Рис3"/>
      <sheetName val="Таб1"/>
      <sheetName val="Таб2"/>
      <sheetName val="Таб5"/>
      <sheetName val="Таб7"/>
      <sheetName val="Таб8"/>
      <sheetName val="Рис14"/>
      <sheetName val="BlooData"/>
      <sheetName val="Values"/>
      <sheetName val="FinData"/>
      <sheetName val="Debt"/>
      <sheetName val="Spreads"/>
      <sheetName val="Data"/>
      <sheetName val="1-ЭСПЦ"/>
      <sheetName val="Цеховые"/>
      <sheetName val="СводЕАХ"/>
      <sheetName val="MODEL"/>
      <sheetName val="4 Смета"/>
      <sheetName val="14 Итоги"/>
      <sheetName val="7 Кредит"/>
      <sheetName val="0_33"/>
      <sheetName val="Documents and 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vraz 2010"/>
      <sheetName val="Siberia &gt;"/>
      <sheetName val="ZSMK"/>
      <sheetName val="NKMK"/>
      <sheetName val="UKU"/>
      <sheetName val="Urals &gt;"/>
      <sheetName val="NTMK"/>
      <sheetName val="DMZ"/>
      <sheetName val="DKHZ"/>
      <sheetName val="DKS"/>
      <sheetName val="BKS"/>
      <sheetName val="Ore &gt;"/>
      <sheetName val="EARuda"/>
      <sheetName val="KGOK"/>
      <sheetName val="VGOK"/>
      <sheetName val="SuhB"/>
      <sheetName val="Services &gt;"/>
      <sheetName val="MEF"/>
      <sheetName val="EET"/>
      <sheetName val="NMTP"/>
      <sheetName val="Evraztrans"/>
      <sheetName val="Carbofer"/>
      <sheetName val="Overseas &gt;"/>
      <sheetName val="EINA"/>
      <sheetName val="EICA"/>
      <sheetName val="Palini"/>
      <sheetName val="Vitkovice"/>
      <sheetName val="Highveld"/>
      <sheetName val="Vanadium &gt;"/>
      <sheetName val="Stratcor"/>
      <sheetName val="Vametco"/>
      <sheetName val="Nikom"/>
      <sheetName val="Tula"/>
      <sheetName val="companies"/>
      <sheetName val="rates"/>
      <sheetName val="Данные для расчета"/>
      <sheetName val="Assumptions"/>
      <sheetName val="Рабочий"/>
      <sheetName val="pasiva-skutečnost"/>
      <sheetName val="XLR_NoRange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1">
          <cell r="A1" t="str">
            <v>ZSMK</v>
          </cell>
        </row>
      </sheetData>
      <sheetData sheetId="34"/>
      <sheetData sheetId="35" refreshError="1"/>
      <sheetData sheetId="36" refreshError="1"/>
      <sheetData sheetId="37" refreshError="1"/>
      <sheetData sheetId="38" refreshError="1"/>
      <sheetData sheetId="3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siva-skutečnost"/>
    </sheetNames>
    <sheetDataSet>
      <sheetData sheetId="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оект"/>
      <sheetName val="Состояние ОТиПБ"/>
      <sheetName val="Целевые показатели"/>
      <sheetName val="Причины отклонений"/>
      <sheetName val="Проблемные вопросы"/>
      <sheetName val="Ключевые риски 1"/>
      <sheetName val="S-кривые освоен. и финанс."/>
      <sheetName val="Мобилизация подрядчика "/>
      <sheetName val="Статус по ПИР"/>
      <sheetName val="Статус МТО "/>
      <sheetName val="Бридж "/>
      <sheetName val="Вопросы требующие внимания"/>
      <sheetName val="Для рисков"/>
      <sheetName val="ФинОсв_утв.ИК 04.2021"/>
      <sheetName val="ФинОсв_факт_прогноз"/>
      <sheetName val="S-фин.$"/>
      <sheetName val="S-Осв $"/>
      <sheetName val="ФинОсв_утв_на го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1">
          <cell r="B1" t="str">
            <v>Сокращение</v>
          </cell>
          <cell r="C1" t="str">
            <v>Величина</v>
          </cell>
        </row>
        <row r="2">
          <cell r="B2" t="str">
            <v>ОН</v>
          </cell>
          <cell r="C2">
            <v>1</v>
          </cell>
        </row>
        <row r="3">
          <cell r="B3" t="str">
            <v>Н</v>
          </cell>
          <cell r="C3">
            <v>2</v>
          </cell>
        </row>
        <row r="4">
          <cell r="B4" t="str">
            <v>С</v>
          </cell>
          <cell r="C4">
            <v>3</v>
          </cell>
        </row>
        <row r="5">
          <cell r="B5" t="str">
            <v>В</v>
          </cell>
          <cell r="C5">
            <v>4</v>
          </cell>
        </row>
        <row r="6">
          <cell r="B6" t="str">
            <v>ОВ</v>
          </cell>
          <cell r="C6">
            <v>5</v>
          </cell>
        </row>
      </sheetData>
      <sheetData sheetId="13" refreshError="1"/>
      <sheetData sheetId="14" refreshError="1"/>
      <sheetData sheetId="15" refreshError="1"/>
      <sheetData sheetId="16" refreshError="1"/>
      <sheetData sheetId="1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ФинОсв_утв_10.2018"/>
      <sheetName val="ФинОсв_утв.ИК 04.2021"/>
      <sheetName val="ФинОсв_факт_прогноз"/>
      <sheetName val="01.06.2021 мой для штаба"/>
      <sheetName val="Статус МТО (ст.форма)"/>
      <sheetName val="Финансирование ($) (2)"/>
      <sheetName val="Освоение ($) (2)"/>
      <sheetName val="Финансирование ($)"/>
      <sheetName val="Освоение ($)"/>
      <sheetName val="(2) Db-для других проектов"/>
      <sheetName val="Db-РБЦ (2)"/>
      <sheetName val="S-кривая (ПИР)"/>
      <sheetName val="Шаблон"/>
      <sheetName val="Шаблон (eng)"/>
      <sheetName val="Список проектов"/>
      <sheetName val="БДВизуал"/>
      <sheetName val="БД Кривых"/>
      <sheetName val="BaseLine "/>
      <sheetName val="Лист3"/>
    </sheetNames>
    <sheetDataSet>
      <sheetData sheetId="0" refreshError="1">
        <row r="7">
          <cell r="I7">
            <v>58.346511416410657</v>
          </cell>
          <cell r="J7">
            <v>58.346511416410657</v>
          </cell>
          <cell r="K7">
            <v>58.346511416410657</v>
          </cell>
          <cell r="L7">
            <v>58.346511416410657</v>
          </cell>
          <cell r="M7">
            <v>58.346511416410657</v>
          </cell>
          <cell r="N7">
            <v>58.346511416410657</v>
          </cell>
          <cell r="O7">
            <v>58.346511416410657</v>
          </cell>
          <cell r="P7">
            <v>58.346511416410657</v>
          </cell>
          <cell r="Q7">
            <v>58.346511416410657</v>
          </cell>
          <cell r="R7">
            <v>62.651885949820809</v>
          </cell>
          <cell r="S7">
            <v>62.651885949820809</v>
          </cell>
          <cell r="T7">
            <v>62.651885949820809</v>
          </cell>
          <cell r="U7">
            <v>62.651885949820809</v>
          </cell>
          <cell r="V7">
            <v>62.651885949820809</v>
          </cell>
          <cell r="W7">
            <v>62.651885949820809</v>
          </cell>
          <cell r="X7">
            <v>62.651885949820809</v>
          </cell>
          <cell r="Y7">
            <v>62.651885949820809</v>
          </cell>
          <cell r="Z7">
            <v>62.651885949820809</v>
          </cell>
          <cell r="AA7">
            <v>62.651885949820809</v>
          </cell>
          <cell r="AB7">
            <v>62.651885949820809</v>
          </cell>
          <cell r="AC7">
            <v>62.651885949820809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оект"/>
      <sheetName val="Состояние ОТиПБ"/>
      <sheetName val="Целевые показатели"/>
      <sheetName val="Причины отклонений"/>
      <sheetName val="Проблемные вопросы"/>
      <sheetName val="Ключевые риски"/>
      <sheetName val="S-кривые освоен. и финанс."/>
      <sheetName val="Мобилизация подрядчика"/>
      <sheetName val="Статус по ПИР"/>
      <sheetName val="Статус МТО"/>
      <sheetName val="Бридж"/>
      <sheetName val="Вопросы требующие внимания"/>
      <sheetName val="Для рисков"/>
      <sheetName val="ФинОсв_утв.ИК 04.2021"/>
      <sheetName val="ФинОсв_факт_прогноз"/>
      <sheetName val="S-фин.$"/>
      <sheetName val="S-Осв $"/>
      <sheetName val="ФинОсв_утв_на год"/>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2">
          <cell r="A12">
            <v>223989.37687909603</v>
          </cell>
        </row>
        <row r="25">
          <cell r="J25">
            <v>5926220.1596187539</v>
          </cell>
        </row>
        <row r="58">
          <cell r="J58">
            <v>4817743.6023985613</v>
          </cell>
        </row>
      </sheetData>
      <sheetData sheetId="14"/>
      <sheetData sheetId="15">
        <row r="11">
          <cell r="D11">
            <v>42826</v>
          </cell>
        </row>
      </sheetData>
      <sheetData sheetId="16">
        <row r="11">
          <cell r="D11">
            <v>42826</v>
          </cell>
        </row>
      </sheetData>
      <sheetData sheetId="17"/>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Проект"/>
      <sheetName val="Состояние ОТиПБ"/>
      <sheetName val="Целевые показатели"/>
      <sheetName val="Причины отклонений"/>
      <sheetName val="Проблемные вопросы"/>
      <sheetName val="Ключевые риски"/>
      <sheetName val="S-кривые освоен. и финанс."/>
      <sheetName val="Мобилизация подрядчика"/>
      <sheetName val="Статус по ПИР"/>
      <sheetName val="Статус МТО"/>
      <sheetName val="Бридж"/>
      <sheetName val="Вопросы требующие внимания"/>
      <sheetName val="Для рисков"/>
      <sheetName val="ФинОсв_утв.ИК 04.2021"/>
      <sheetName val="ФинОсв_факт_прогноз"/>
      <sheetName val="S-фин.$"/>
      <sheetName val="S-Осв $"/>
      <sheetName val="ФинОсв_утв_на год"/>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4">
          <cell r="AW114">
            <v>3800.1839531278852</v>
          </cell>
          <cell r="AX114">
            <v>3233.4338734812845</v>
          </cell>
          <cell r="AY114">
            <v>2798.2701713579977</v>
          </cell>
          <cell r="AZ114">
            <v>3991.2425707990865</v>
          </cell>
          <cell r="BA114">
            <v>1506.3936921917809</v>
          </cell>
          <cell r="BB114">
            <v>2559.9040713698632</v>
          </cell>
          <cell r="BC114">
            <v>2273.3504215753424</v>
          </cell>
          <cell r="BD114">
            <v>2516.311127601874</v>
          </cell>
          <cell r="BE114">
            <v>5480.695241363308</v>
          </cell>
          <cell r="BF114">
            <v>5994.969950865162</v>
          </cell>
          <cell r="BG114">
            <v>6799.9864050015294</v>
          </cell>
          <cell r="BH114">
            <v>6917.4177911400002</v>
          </cell>
          <cell r="BI114">
            <v>5584.6492212710664</v>
          </cell>
          <cell r="BJ114">
            <v>5012.7033242102179</v>
          </cell>
          <cell r="BK114">
            <v>6343.2754513733698</v>
          </cell>
          <cell r="BL114">
            <v>4873.5248367287677</v>
          </cell>
          <cell r="BM114">
            <v>3959.7649693817361</v>
          </cell>
          <cell r="BN114">
            <v>3016.0351549755042</v>
          </cell>
          <cell r="BO114">
            <v>2947.2463326784514</v>
          </cell>
          <cell r="BP114">
            <v>2509.8757143320267</v>
          </cell>
          <cell r="BQ114">
            <v>2139.4959786279037</v>
          </cell>
          <cell r="BR114">
            <v>2125.4122895666696</v>
          </cell>
          <cell r="BS114">
            <v>1556.9727484976499</v>
          </cell>
          <cell r="BT114">
            <v>1878.4070602379959</v>
          </cell>
          <cell r="BU114">
            <v>196.97179387412945</v>
          </cell>
          <cell r="BV114">
            <v>196.97179387412945</v>
          </cell>
          <cell r="BW114">
            <v>8665.3792846744436</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row>
      </sheetData>
      <sheetData sheetId="16">
        <row r="102">
          <cell r="AW102">
            <v>1411.0390711753494</v>
          </cell>
          <cell r="AX102">
            <v>1526.1799435041162</v>
          </cell>
          <cell r="AY102">
            <v>2952.7867448739794</v>
          </cell>
          <cell r="AZ102">
            <v>1566.8197723287669</v>
          </cell>
          <cell r="BA102">
            <v>2062.3729184931508</v>
          </cell>
          <cell r="BB102">
            <v>1465.3885120547945</v>
          </cell>
          <cell r="BC102">
            <v>1239.3496686301371</v>
          </cell>
          <cell r="BD102">
            <v>769.07149639922375</v>
          </cell>
          <cell r="BE102">
            <v>3871.2848275169622</v>
          </cell>
          <cell r="BF102">
            <v>9365.8911902742821</v>
          </cell>
          <cell r="BG102">
            <v>13163.069337347941</v>
          </cell>
          <cell r="BH102">
            <v>10633.79003329775</v>
          </cell>
          <cell r="BI102">
            <v>7803.5274887349942</v>
          </cell>
          <cell r="BJ102">
            <v>10278.064765229225</v>
          </cell>
          <cell r="BK102">
            <v>7512.0923229987284</v>
          </cell>
          <cell r="BL102">
            <v>6925.8269779551583</v>
          </cell>
          <cell r="BM102">
            <v>3992.6261459448247</v>
          </cell>
          <cell r="BN102">
            <v>3835.1591211940968</v>
          </cell>
          <cell r="BO102">
            <v>3422.4355524114267</v>
          </cell>
          <cell r="BP102">
            <v>3089.5375041375437</v>
          </cell>
          <cell r="BQ102">
            <v>2470.303409028787</v>
          </cell>
          <cell r="BR102">
            <v>1476.6984251707934</v>
          </cell>
          <cell r="BS102">
            <v>1557.0355936974956</v>
          </cell>
          <cell r="BT102">
            <v>730.62326125936227</v>
          </cell>
        </row>
      </sheetData>
      <sheetData sheetId="1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ФинОсв_утв_на год"/>
      <sheetName val="ФинОсв_утв"/>
      <sheetName val="ФинОсв_факт_прогноз"/>
      <sheetName val="Db"/>
      <sheetName val="Data"/>
      <sheetName val="S- осв"/>
      <sheetName val="S- фин"/>
      <sheetName val="S-СМР"/>
      <sheetName val="Инструменты"/>
      <sheetName val="МОБИЛИЗАЦИЯ ПОДРЯДЧИКА "/>
      <sheetName val="Бридж_Бюджет"/>
      <sheetName val="Бридж_Сроки"/>
    </sheetNames>
    <sheetDataSet>
      <sheetData sheetId="0"/>
      <sheetData sheetId="1"/>
      <sheetData sheetId="2"/>
      <sheetData sheetId="3">
        <row r="5">
          <cell r="BA5">
            <v>44197</v>
          </cell>
        </row>
      </sheetData>
      <sheetData sheetId="4"/>
      <sheetData sheetId="5"/>
      <sheetData sheetId="6"/>
      <sheetData sheetId="7"/>
      <sheetData sheetId="8"/>
      <sheetData sheetId="9"/>
      <sheetData sheetId="10"/>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OnLoad="1" refreshedBy="Ivan.Dokiychuk@evraz.com" refreshedDate="44498.660825231484" backgroundQuery="1" missingItemsLimit="0" createdVersion="6" refreshedVersion="6" minRefreshableVersion="3" recordCount="92">
  <cacheSource type="external" connectionId="1"/>
  <cacheFields count="16">
    <cacheField name="УИН Проекта" numFmtId="0">
      <sharedItems containsSemiMixedTypes="0" containsString="0" containsNumber="1" containsInteger="1" minValue="1461" maxValue="15925" count="92">
        <n v="3882"/>
        <n v="1591"/>
        <n v="15323"/>
        <n v="1461"/>
        <n v="15353"/>
        <n v="15680"/>
        <n v="12939"/>
        <n v="13979"/>
        <n v="8182"/>
        <n v="15377"/>
        <n v="12748"/>
        <n v="14420"/>
        <n v="5058"/>
        <n v="12583"/>
        <n v="15691"/>
        <n v="15925"/>
        <n v="15627"/>
        <n v="15494"/>
        <n v="2801"/>
        <n v="12302"/>
        <n v="12696"/>
        <n v="3223"/>
        <n v="6427"/>
        <n v="3064"/>
        <n v="12664"/>
        <n v="12626"/>
        <n v="12331"/>
        <n v="15488"/>
        <n v="4557"/>
        <n v="11793"/>
        <n v="4503"/>
        <n v="12309"/>
        <n v="5433"/>
        <n v="12314"/>
        <n v="12728"/>
        <n v="5359"/>
        <n v="5656"/>
        <n v="5815"/>
        <n v="5816"/>
        <n v="8924"/>
        <n v="5817"/>
        <n v="10719"/>
        <n v="5819"/>
        <n v="5820"/>
        <n v="5821"/>
        <n v="5822"/>
        <n v="10709"/>
        <n v="5824"/>
        <n v="5825"/>
        <n v="6618"/>
        <n v="13573"/>
        <n v="6886"/>
        <n v="8140"/>
        <n v="13926"/>
        <n v="7183"/>
        <n v="7696"/>
        <n v="9617"/>
        <n v="14162"/>
        <n v="12577"/>
        <n v="12677"/>
        <n v="7713"/>
        <n v="15708"/>
        <n v="15709"/>
        <n v="11338"/>
        <n v="8445"/>
        <n v="13791"/>
        <n v="10669"/>
        <n v="11031"/>
        <n v="9901"/>
        <n v="9899"/>
        <n v="10699"/>
        <n v="12623"/>
        <n v="10890"/>
        <n v="15591"/>
        <n v="13152"/>
        <n v="12311"/>
        <n v="11179"/>
        <n v="14661"/>
        <n v="12288"/>
        <n v="15587"/>
        <n v="11776"/>
        <n v="11827"/>
        <n v="11943"/>
        <n v="15510"/>
        <n v="12345"/>
        <n v="12652"/>
        <n v="12695"/>
        <n v="13157"/>
        <n v="15715"/>
        <n v="15600"/>
        <n v="14848"/>
        <n v="15095"/>
      </sharedItems>
    </cacheField>
    <cacheField name="Идентификатор проекта" numFmtId="0">
      <sharedItems count="92">
        <s v="70116-0049-T"/>
        <s v="1L11-0012_T"/>
        <s v="1L11R-0266_ТГ"/>
        <s v="70106-003-Т"/>
        <s v="70119-0063-T-1-1-2-1"/>
        <s v="70119-0063-T-1-1-2-1-1"/>
        <s v="2ИП1Р18-03"/>
        <s v="ИП17-81"/>
        <s v="ИП19Р-10"/>
        <s v="2ИП1-19-03-9-1 - B3"/>
        <s v="ИП19-81-2"/>
        <s v="EU_V205_18"/>
        <s v="NEWPROJ-2"/>
        <s v="1L11R-0219"/>
        <s v="1L11R-0219-ИК"/>
        <s v="СМР-1"/>
        <s v="1L11R-0212-7"/>
        <s v="1L11R-0212"/>
        <s v="1L11-0216_T"/>
        <s v="2ПП1Р-12-01-02-6"/>
        <s v="2ПП1Р-19-01"/>
        <s v="ИП20Р-08"/>
        <s v="ИП18-16-1-2-4"/>
        <s v="ИП19Р-16"/>
        <s v="2ИП1Р-18-01"/>
        <s v="2ПК1P-19-02"/>
        <s v="2ИП1Р-16-03-"/>
        <s v="2ИП1Р-20-04-2"/>
        <s v="2ПП1Р-17-01"/>
        <s v="2ПП-1Р-19-02-02"/>
        <s v="1L11-0201-Т"/>
        <s v="ОН018-01-256-01-4"/>
        <s v="ИП18Р-1"/>
        <s v="ОН019-02-318-01-1"/>
        <s v="2ИП1Р-19 - 04-1"/>
        <s v="1L11-0202-T"/>
        <s v="1L11-0215-ТГ"/>
        <s v="E-14-1"/>
        <s v="E-12-1"/>
        <s v="ЕНТМК_БХУ"/>
        <s v="E-13-1"/>
        <s v="1L04-0140_"/>
        <s v="E-5-1"/>
        <s v="E-7-1"/>
        <s v="1L07-0170_"/>
        <s v="E-9-1"/>
        <s v="E-21-1-1"/>
        <s v="E-22-1"/>
        <s v="E-24-1"/>
        <s v="2ИП1Р-18-13-"/>
        <s v="2ИП1Р17-11"/>
        <s v="2ИП1Р-20-02-"/>
        <s v="2ИП1Р-19-17-1"/>
        <s v="ИП_2ИП1Р-20-16-4"/>
        <s v="1L11R-0222-ТГ-1"/>
        <s v="ИП ЦШ1"/>
        <s v="2ИП1Р-19-11-1"/>
        <s v="ИП_2ИП1Р-20-09-3"/>
        <s v="2ИП1Р-20-13-01"/>
        <s v="2ИП1Р-19-05"/>
        <s v="ИП19Е-12-01"/>
        <s v="2ИП-1Р-ТЕКУЩИЙ-1-1"/>
        <s v="2ИП-1Р-ТЕКУЩИЙ-1-1 - B1"/>
        <s v="2ИП1Р-21-03"/>
        <s v="2ИР1Р-21-02"/>
        <s v="2ИР1Р-21-02-1"/>
        <s v="ИП19Р-01"/>
        <s v="2ИР1Р-21-01"/>
        <s v="2ИП8Р-21-01"/>
        <s v="2ОП-10-Р_01"/>
        <s v="2ИП1Р-20-07Р"/>
        <s v="2ИП1Р-20-10-1-4-1-3-1-2"/>
        <s v="2ИП1Р-20-11-2"/>
        <s v="2ИП1Р-20-19-1"/>
        <s v="2ИП1Р-20-15-1"/>
        <s v="2ИП1Р-20-15"/>
        <s v="ИП20Р-05"/>
        <s v="2ИП1Р-21-04"/>
        <s v="2ИП1Р-20-12-1-3"/>
        <s v="ШГ_2ПП1Р-21-01-1-2-1-1"/>
        <s v="2ИП1Р-20-20"/>
        <s v="1L11R-0703"/>
        <s v="2ПК1Р-19-03"/>
        <s v="ШГ_2ИП1Р-20-17-01-1"/>
        <s v="2ПП8-21-01_тг"/>
        <s v="2ИП1Р-18-06_ТП ДП-1"/>
        <s v="2ИП1Р-21-10-1"/>
        <s v="1L11R-0266_ТГ-20-1"/>
        <s v="2ПТ1Р-21-01-БП"/>
        <s v="2ИП1Р-21-11-2"/>
        <s v="2ПП1Р-21-02-01"/>
        <s v="2ПК1Р-21-01 ТГ"/>
      </sharedItems>
    </cacheField>
    <cacheField name="Название проекта" numFmtId="0">
      <sharedItems count="91">
        <s v="ЦХХ. 2 очередь"/>
        <s v="ТП РБЦ"/>
        <s v="КПС-2 Аллегро"/>
        <s v="Освоение СКМ"/>
        <s v="Стратегическое развитие ЕВРАЗ КГОК. ЦПТ СКМ"/>
        <s v="Освоение Собственно-Качканарского Месторождения. 2-ая очередь. ЦПТ. Первый и второй этап"/>
        <s v="Cтроительство ЛПК"/>
        <s v="Реконструкция Таштагольского рудника (текущий)"/>
        <s v="Вовлечение собств. низкосерн. сырья в техн-ю ЕВРАЗ ЗСМК"/>
        <s v="Реконструкция комплекса коксовых батарей КБ2"/>
        <s v="Развитие  Шерегешского рудника"/>
        <s v="Строительство произв. комплекса по производству V2O5"/>
        <s v="Внедрение флотации на 1,2 секциях ОФ Распадская"/>
        <s v="ТП МНЛЗ-1"/>
        <s v="ТП МНЛЗ-1-ИК"/>
        <s v="СМР"/>
        <s v="Освоение производства балки 80, 90, 100 в КЦ и ЦПШБ"/>
        <s v="Интенсификация известью аглопроцесса"/>
        <s v="Очистные сооружения Выпуск 2"/>
        <s v="Строительство комплекса газоочистки на АФ"/>
        <s v="Стабилизация веса ЛЗ ЭСПЦ"/>
        <s v="Реконструкция кислородного производства график ввода на 01.06.2020"/>
        <s v="Перевод ККЦ -1 на непрерывную разливку"/>
        <s v="Техническое перевооружение воздухонагревателей ДП2"/>
        <s v="Производственный учет КАДП"/>
        <s v="Строительство полигона ТПО"/>
        <s v="Переработка боя огнеупоров (ф.Оptions)"/>
        <s v="Природоохранная программа. Вода РП. Выпуск 3 (ф Е)"/>
        <s v="Закрытый цикл конечного охлаждения коксового газа"/>
        <s v="ТП Цеха улавливания №3 КХП. Гранулирование сульфата аммония"/>
        <s v="ЦТГС. Устройство дополнительных контуров"/>
        <s v="Увеличение производства проволоки в СПрП. Второй этап"/>
        <s v="ЗС ТЭЦ. Отвод теплобменных вод"/>
        <s v="Производство прокатных валков"/>
        <s v="ТП ТЭЦ КГОК"/>
        <s v="ТП шлакового двора №1"/>
        <s v="Развитие ЦХХ до 348,5м"/>
        <s v="ТП Оборотных циклов. Река Малая Кушва. Этап 1"/>
        <s v="ТП БХУ ЕВРАЗ НТМК"/>
        <s v="ТП БХУ"/>
        <s v="ТП РМ ДЦ фаза Е 01 10  2021"/>
        <s v="Перевод прямого коксового газа на очистку в цех улавливания №3"/>
        <s v="Оптимизация производственного учета"/>
        <s v="Строительство ГУБТ за ДП№7"/>
        <s v="Исключение сбросов КХП через КК №1"/>
        <s v="Установка ГПУ на Главном и Западном карьерах"/>
        <s v="Создание дорожной службы карьеров АТЦ"/>
        <s v="Увеличение объемов отгрузки товарного щебня"/>
        <s v="Строительство печей ЦОИ"/>
        <s v="Сухой вывоз отходов"/>
        <s v="Перевод питания РП-77 с сетей МРСК на собственные сети с ЗС ТЭЦ"/>
        <s v="Тех пер. упаковочные линии МС250-1"/>
        <s v="Организация ГПЭС"/>
        <s v="Приобретение станка в ЦРМО-3"/>
        <s v="Цифровизация шахты Шерегешская 250-1 10.12.2021."/>
        <s v="Замена раскройных ножниц в обжимном цехе"/>
        <s v="Производство проволоки с ПВХ покрытием"/>
        <s v="Электромагнитное перемешивание металла в ДСП"/>
        <s v="Экспертная система ДП2"/>
        <s v="Эксперная система ДП3"/>
        <s v="Дозирование ферросплавов ККЦ-1 ТЕКУЩИЙ PBI 29.10"/>
        <s v="Дозирование ферросплавов ККЦ-1 ТЕКУЩИЙ БАЗА ПБИ - B1"/>
        <s v="Установка станции подогрева газа для ВН ДП1"/>
        <s v="Стр-во нового мелкосортнопроволочного стана_new"/>
        <s v="Стр-во нового мелкосортнопроволочного стана_утв"/>
        <s v="Формирование НИЦ"/>
        <s v="Производство компаундного пека фаза О"/>
        <s v="Развитие Казского рудника"/>
        <s v="Капитальный ремонт ВН-4 ДП1"/>
        <s v="Техническое перевооружение воздухонагревателей ДП3"/>
        <s v="Установка системы детектирования ККЦ-1 и ККЦ-2"/>
        <s v="Изготовление стоек дорожного ограждения в СПрЦ"/>
        <s v="Техническое перевооружение УОЦ КАДП октябрь"/>
        <s v="Техническое перевооружение агломашины №3"/>
        <s v="Техническое перевооружение агломашины №3 базовый"/>
        <s v="Увеличение температуры разогрева сталь-ковшей ЭСПЦ"/>
        <s v="Установка ЧПН на дымососы ККЦ №1"/>
        <s v="Установка 2 клеймовочной машины_ ф.D+E"/>
        <s v="Внедрение CАК на 3х источниках выбросов"/>
        <s v="Техперевооружение участка по производству омедненной сварочной проволоки в СПрЦ"/>
        <s v="Строительство ЛВК №3"/>
        <s v="Оборудование ССЦ пакетовязальными машинами"/>
        <s v="Строительство очистных сооружений хоз.бытовых стоков"/>
        <s v="Строительство очистных сооружений ш.Шерегешской (2-я очередь)"/>
        <s v="Техническое перевооружение ДП-1"/>
        <s v="Модернизация профилемера стана РБЦ"/>
        <s v="КПС-2 Аллегро(Замер работоспособности)"/>
        <s v="Оптимизация процессов учета складирования и отгрузки продукции.2 этап"/>
        <s v="Установка сканера стальковшей в ККЦ-2"/>
        <s v="Строительство полигона ТПО-2 фаза С"/>
        <s v="Формирование НИЦ (группа Б)"/>
      </sharedItems>
    </cacheField>
    <cacheField name="wbs_name" numFmtId="0">
      <sharedItems count="1">
        <s v="Текущий график"/>
      </sharedItems>
    </cacheField>
    <cacheField name="ТОП" numFmtId="0">
      <sharedItems count="19">
        <s v="Лытин ОВ // Начальник хозяйства (гидротехническия сооружения) ВО Евраз КГОК"/>
        <s v="Гаев ДВ // Начальник РБЦ"/>
        <s v="Галченков ВВ // Управляющий Директор Аллегро"/>
        <s v="Ляпунов АВ // Главный инженер Евраз КГОК"/>
        <s v="-"/>
        <s v="Щипанов СС // Директор СП"/>
        <s v="Филимонов ВВ // Директор Таштагольской шахты"/>
        <s v="Бурылин СД // Директор КАДС"/>
        <s v="Тимченко СГ// Директор шахты"/>
        <s v="Свиридов РЮ // Директор ОФ Распадская"/>
        <s v="Захаров ИМ // Начальник ККЦ №1"/>
        <s v="Слюсарский ВВ // Директор Энергетика"/>
        <s v="Шадура ОН // Начальник службы ОС"/>
        <s v="Синяев ПА // Директор сегмента &quot;Рельсы&quot;"/>
        <s v="Маренов СВ // Директор ОТиПБ, ЭК"/>
        <s v="Морозов КВ // Директор ПП"/>
        <s v="Мезенцев МЮ // Директор Ремонты"/>
        <s v="Миронов КВ // Начальник ДЦ"/>
        <s v="Штирц АВ //Директор шахты"/>
      </sharedItems>
    </cacheField>
    <cacheField name="Площадка" numFmtId="0">
      <sharedItems count="1">
        <s v="-"/>
      </sharedItems>
    </cacheField>
    <cacheField name="Класс Бюджета" numFmtId="0">
      <sharedItems count="5">
        <s v="ТОП"/>
        <s v="от 10 до 50 млн долл."/>
        <s v="свыше 50 млн. долл."/>
        <s v="10 млн долл."/>
        <s v="-"/>
      </sharedItems>
    </cacheField>
    <cacheField name="Менеджер проекта" numFmtId="0">
      <sharedItems/>
    </cacheField>
    <cacheField name="Специалист по планированию" numFmtId="0">
      <sharedItems count="1">
        <s v="-"/>
      </sharedItems>
    </cacheField>
    <cacheField name="Специалист по бюджету(аналитик)" numFmtId="0">
      <sharedItems count="1">
        <s v="-"/>
      </sharedItems>
    </cacheField>
    <cacheField name="Capex" numFmtId="0">
      <sharedItems count="4">
        <s v="Development"/>
        <s v="-"/>
        <s v="ЭКО+HSE"/>
        <s v="Maintenance"/>
      </sharedItems>
    </cacheField>
    <cacheField name="Дирекция" numFmtId="0">
      <sharedItems count="3">
        <s v="ДУП"/>
        <s v="-"/>
        <s v="ДИД"/>
      </sharedItems>
    </cacheField>
    <cacheField name="Дивизион" numFmtId="0">
      <sharedItems count="5">
        <s v="Урал"/>
        <s v="Сибирь"/>
        <s v="Тула"/>
        <s v="Уголь"/>
        <s v="-"/>
      </sharedItems>
    </cacheField>
    <cacheField name="Порядковый номер Дивизиона" numFmtId="0">
      <sharedItems count="5">
        <s v="4Урал"/>
        <s v="1Сибирь"/>
        <s v="2Ванади"/>
        <s v="3Уголь"/>
        <s v="-"/>
      </sharedItems>
    </cacheField>
    <cacheField name="Импорт в отчёт" numFmtId="0">
      <sharedItems count="3">
        <s v="Да"/>
        <s v="-"/>
        <s v="Нет"/>
      </sharedItems>
    </cacheField>
    <cacheField name="УИН ИСР" numFmtId="0">
      <sharedItems containsSemiMixedTypes="0" containsString="0" containsNumber="1" containsInteger="1" minValue="11594" maxValue="139381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2">
  <r>
    <x v="0"/>
    <x v="0"/>
    <x v="0"/>
    <x v="0"/>
    <x v="0"/>
    <x v="0"/>
    <x v="0"/>
    <s v="Яков Чудаев"/>
    <x v="0"/>
    <x v="0"/>
    <x v="0"/>
    <x v="0"/>
    <x v="0"/>
    <x v="0"/>
    <x v="0"/>
    <n v="131479"/>
  </r>
  <r>
    <x v="1"/>
    <x v="1"/>
    <x v="1"/>
    <x v="0"/>
    <x v="1"/>
    <x v="0"/>
    <x v="0"/>
    <s v="Евгений Архипов"/>
    <x v="0"/>
    <x v="0"/>
    <x v="0"/>
    <x v="0"/>
    <x v="0"/>
    <x v="0"/>
    <x v="0"/>
    <n v="22813"/>
  </r>
  <r>
    <x v="2"/>
    <x v="2"/>
    <x v="2"/>
    <x v="0"/>
    <x v="2"/>
    <x v="0"/>
    <x v="0"/>
    <s v="Вадим Чикишев"/>
    <x v="0"/>
    <x v="0"/>
    <x v="0"/>
    <x v="0"/>
    <x v="0"/>
    <x v="0"/>
    <x v="0"/>
    <n v="1314256"/>
  </r>
  <r>
    <x v="3"/>
    <x v="3"/>
    <x v="3"/>
    <x v="0"/>
    <x v="3"/>
    <x v="0"/>
    <x v="0"/>
    <s v="Александр Трофимов"/>
    <x v="0"/>
    <x v="0"/>
    <x v="0"/>
    <x v="0"/>
    <x v="0"/>
    <x v="0"/>
    <x v="0"/>
    <n v="11594"/>
  </r>
  <r>
    <x v="4"/>
    <x v="4"/>
    <x v="4"/>
    <x v="0"/>
    <x v="4"/>
    <x v="0"/>
    <x v="0"/>
    <s v="Иван Пальчик"/>
    <x v="0"/>
    <x v="0"/>
    <x v="0"/>
    <x v="0"/>
    <x v="0"/>
    <x v="0"/>
    <x v="1"/>
    <n v="1326944"/>
  </r>
  <r>
    <x v="5"/>
    <x v="5"/>
    <x v="5"/>
    <x v="0"/>
    <x v="4"/>
    <x v="0"/>
    <x v="0"/>
    <s v="Иван Пальчик"/>
    <x v="0"/>
    <x v="0"/>
    <x v="0"/>
    <x v="0"/>
    <x v="0"/>
    <x v="0"/>
    <x v="1"/>
    <n v="1380250"/>
  </r>
  <r>
    <x v="6"/>
    <x v="6"/>
    <x v="6"/>
    <x v="0"/>
    <x v="5"/>
    <x v="0"/>
    <x v="0"/>
    <s v="Максим Приходько"/>
    <x v="0"/>
    <x v="0"/>
    <x v="0"/>
    <x v="0"/>
    <x v="1"/>
    <x v="1"/>
    <x v="0"/>
    <n v="1124895"/>
  </r>
  <r>
    <x v="7"/>
    <x v="7"/>
    <x v="7"/>
    <x v="0"/>
    <x v="6"/>
    <x v="0"/>
    <x v="0"/>
    <s v="-"/>
    <x v="0"/>
    <x v="0"/>
    <x v="0"/>
    <x v="0"/>
    <x v="1"/>
    <x v="1"/>
    <x v="0"/>
    <n v="1212199"/>
  </r>
  <r>
    <x v="8"/>
    <x v="8"/>
    <x v="8"/>
    <x v="0"/>
    <x v="7"/>
    <x v="0"/>
    <x v="0"/>
    <s v="Павел Пинигин, Максим Приходько"/>
    <x v="0"/>
    <x v="0"/>
    <x v="0"/>
    <x v="0"/>
    <x v="1"/>
    <x v="1"/>
    <x v="2"/>
    <n v="493589"/>
  </r>
  <r>
    <x v="9"/>
    <x v="9"/>
    <x v="9"/>
    <x v="0"/>
    <x v="4"/>
    <x v="0"/>
    <x v="0"/>
    <s v="Игорь Цветков"/>
    <x v="0"/>
    <x v="0"/>
    <x v="0"/>
    <x v="0"/>
    <x v="1"/>
    <x v="1"/>
    <x v="0"/>
    <n v="1332073"/>
  </r>
  <r>
    <x v="10"/>
    <x v="10"/>
    <x v="10"/>
    <x v="0"/>
    <x v="8"/>
    <x v="0"/>
    <x v="1"/>
    <s v="Евгений Христолюбов"/>
    <x v="0"/>
    <x v="0"/>
    <x v="0"/>
    <x v="0"/>
    <x v="1"/>
    <x v="1"/>
    <x v="0"/>
    <n v="1109933"/>
  </r>
  <r>
    <x v="11"/>
    <x v="11"/>
    <x v="11"/>
    <x v="0"/>
    <x v="4"/>
    <x v="0"/>
    <x v="2"/>
    <s v="Андрей Мирский"/>
    <x v="0"/>
    <x v="0"/>
    <x v="0"/>
    <x v="1"/>
    <x v="2"/>
    <x v="2"/>
    <x v="0"/>
    <n v="1231837"/>
  </r>
  <r>
    <x v="12"/>
    <x v="12"/>
    <x v="12"/>
    <x v="0"/>
    <x v="9"/>
    <x v="0"/>
    <x v="3"/>
    <s v="Роман Свиридов"/>
    <x v="0"/>
    <x v="0"/>
    <x v="0"/>
    <x v="1"/>
    <x v="3"/>
    <x v="3"/>
    <x v="0"/>
    <n v="207085"/>
  </r>
  <r>
    <x v="13"/>
    <x v="13"/>
    <x v="13"/>
    <x v="0"/>
    <x v="10"/>
    <x v="0"/>
    <x v="0"/>
    <s v="Александр Эйрих"/>
    <x v="0"/>
    <x v="0"/>
    <x v="0"/>
    <x v="0"/>
    <x v="0"/>
    <x v="0"/>
    <x v="0"/>
    <n v="1070764"/>
  </r>
  <r>
    <x v="14"/>
    <x v="14"/>
    <x v="14"/>
    <x v="0"/>
    <x v="10"/>
    <x v="0"/>
    <x v="0"/>
    <s v="Александр Эйрих"/>
    <x v="0"/>
    <x v="0"/>
    <x v="0"/>
    <x v="0"/>
    <x v="0"/>
    <x v="0"/>
    <x v="0"/>
    <n v="1383119"/>
  </r>
  <r>
    <x v="15"/>
    <x v="15"/>
    <x v="15"/>
    <x v="0"/>
    <x v="4"/>
    <x v="0"/>
    <x v="4"/>
    <s v="-"/>
    <x v="0"/>
    <x v="0"/>
    <x v="1"/>
    <x v="1"/>
    <x v="4"/>
    <x v="4"/>
    <x v="1"/>
    <n v="1393810"/>
  </r>
  <r>
    <x v="16"/>
    <x v="16"/>
    <x v="16"/>
    <x v="0"/>
    <x v="4"/>
    <x v="0"/>
    <x v="4"/>
    <s v="-"/>
    <x v="0"/>
    <x v="0"/>
    <x v="1"/>
    <x v="1"/>
    <x v="4"/>
    <x v="4"/>
    <x v="1"/>
    <n v="1379399"/>
  </r>
  <r>
    <x v="17"/>
    <x v="17"/>
    <x v="16"/>
    <x v="0"/>
    <x v="4"/>
    <x v="0"/>
    <x v="4"/>
    <s v="-"/>
    <x v="0"/>
    <x v="0"/>
    <x v="1"/>
    <x v="1"/>
    <x v="4"/>
    <x v="4"/>
    <x v="1"/>
    <n v="1354260"/>
  </r>
  <r>
    <x v="18"/>
    <x v="18"/>
    <x v="17"/>
    <x v="0"/>
    <x v="4"/>
    <x v="0"/>
    <x v="4"/>
    <s v="-"/>
    <x v="0"/>
    <x v="0"/>
    <x v="1"/>
    <x v="1"/>
    <x v="4"/>
    <x v="4"/>
    <x v="1"/>
    <n v="51762"/>
  </r>
  <r>
    <x v="19"/>
    <x v="19"/>
    <x v="18"/>
    <x v="0"/>
    <x v="11"/>
    <x v="0"/>
    <x v="1"/>
    <s v="Даниил Кушев"/>
    <x v="0"/>
    <x v="0"/>
    <x v="2"/>
    <x v="0"/>
    <x v="1"/>
    <x v="1"/>
    <x v="0"/>
    <n v="1016726"/>
  </r>
  <r>
    <x v="20"/>
    <x v="20"/>
    <x v="19"/>
    <x v="0"/>
    <x v="12"/>
    <x v="0"/>
    <x v="2"/>
    <s v="Олег Франденгайм"/>
    <x v="0"/>
    <x v="0"/>
    <x v="3"/>
    <x v="0"/>
    <x v="1"/>
    <x v="1"/>
    <x v="1"/>
    <n v="1095495"/>
  </r>
  <r>
    <x v="21"/>
    <x v="21"/>
    <x v="20"/>
    <x v="0"/>
    <x v="13"/>
    <x v="0"/>
    <x v="3"/>
    <s v="Андрей Афанасьев"/>
    <x v="0"/>
    <x v="0"/>
    <x v="0"/>
    <x v="0"/>
    <x v="1"/>
    <x v="1"/>
    <x v="0"/>
    <n v="94754"/>
  </r>
  <r>
    <x v="22"/>
    <x v="22"/>
    <x v="21"/>
    <x v="0"/>
    <x v="11"/>
    <x v="0"/>
    <x v="3"/>
    <s v="Николай Петяхин"/>
    <x v="0"/>
    <x v="0"/>
    <x v="0"/>
    <x v="0"/>
    <x v="1"/>
    <x v="1"/>
    <x v="0"/>
    <n v="393843"/>
  </r>
  <r>
    <x v="23"/>
    <x v="23"/>
    <x v="22"/>
    <x v="0"/>
    <x v="4"/>
    <x v="0"/>
    <x v="4"/>
    <s v="-"/>
    <x v="0"/>
    <x v="0"/>
    <x v="1"/>
    <x v="1"/>
    <x v="4"/>
    <x v="4"/>
    <x v="1"/>
    <n v="87839"/>
  </r>
  <r>
    <x v="24"/>
    <x v="24"/>
    <x v="23"/>
    <x v="0"/>
    <x v="4"/>
    <x v="0"/>
    <x v="4"/>
    <s v="-"/>
    <x v="0"/>
    <x v="0"/>
    <x v="1"/>
    <x v="1"/>
    <x v="4"/>
    <x v="4"/>
    <x v="1"/>
    <n v="1092997"/>
  </r>
  <r>
    <x v="25"/>
    <x v="25"/>
    <x v="24"/>
    <x v="0"/>
    <x v="7"/>
    <x v="0"/>
    <x v="3"/>
    <s v="Олег Франденгайм"/>
    <x v="0"/>
    <x v="0"/>
    <x v="3"/>
    <x v="0"/>
    <x v="1"/>
    <x v="1"/>
    <x v="0"/>
    <n v="1083303"/>
  </r>
  <r>
    <x v="26"/>
    <x v="26"/>
    <x v="25"/>
    <x v="0"/>
    <x v="14"/>
    <x v="0"/>
    <x v="3"/>
    <s v="Сергей Макаров"/>
    <x v="0"/>
    <x v="0"/>
    <x v="0"/>
    <x v="0"/>
    <x v="1"/>
    <x v="1"/>
    <x v="0"/>
    <n v="1021226"/>
  </r>
  <r>
    <x v="27"/>
    <x v="27"/>
    <x v="26"/>
    <x v="0"/>
    <x v="4"/>
    <x v="0"/>
    <x v="4"/>
    <s v="-"/>
    <x v="0"/>
    <x v="0"/>
    <x v="1"/>
    <x v="1"/>
    <x v="4"/>
    <x v="4"/>
    <x v="1"/>
    <n v="1351305"/>
  </r>
  <r>
    <x v="28"/>
    <x v="28"/>
    <x v="27"/>
    <x v="0"/>
    <x v="11"/>
    <x v="0"/>
    <x v="3"/>
    <s v="Даниил Кушев"/>
    <x v="0"/>
    <x v="0"/>
    <x v="2"/>
    <x v="0"/>
    <x v="1"/>
    <x v="1"/>
    <x v="0"/>
    <n v="177215"/>
  </r>
  <r>
    <x v="29"/>
    <x v="29"/>
    <x v="28"/>
    <x v="0"/>
    <x v="7"/>
    <x v="0"/>
    <x v="1"/>
    <s v="Даниил Кушев"/>
    <x v="0"/>
    <x v="0"/>
    <x v="2"/>
    <x v="0"/>
    <x v="1"/>
    <x v="1"/>
    <x v="0"/>
    <n v="902838"/>
  </r>
  <r>
    <x v="30"/>
    <x v="30"/>
    <x v="29"/>
    <x v="0"/>
    <x v="4"/>
    <x v="0"/>
    <x v="4"/>
    <s v="-"/>
    <x v="0"/>
    <x v="0"/>
    <x v="1"/>
    <x v="0"/>
    <x v="0"/>
    <x v="0"/>
    <x v="1"/>
    <n v="177298"/>
  </r>
  <r>
    <x v="31"/>
    <x v="31"/>
    <x v="30"/>
    <x v="0"/>
    <x v="11"/>
    <x v="0"/>
    <x v="3"/>
    <s v="Менеджеры Сибирь"/>
    <x v="0"/>
    <x v="0"/>
    <x v="2"/>
    <x v="0"/>
    <x v="1"/>
    <x v="1"/>
    <x v="2"/>
    <n v="1017965"/>
  </r>
  <r>
    <x v="32"/>
    <x v="32"/>
    <x v="31"/>
    <x v="0"/>
    <x v="15"/>
    <x v="0"/>
    <x v="3"/>
    <s v="Менеджеры Сибирь"/>
    <x v="0"/>
    <x v="0"/>
    <x v="1"/>
    <x v="0"/>
    <x v="1"/>
    <x v="1"/>
    <x v="2"/>
    <n v="265566"/>
  </r>
  <r>
    <x v="33"/>
    <x v="33"/>
    <x v="32"/>
    <x v="0"/>
    <x v="11"/>
    <x v="0"/>
    <x v="3"/>
    <s v="Менеджеры Сибирь"/>
    <x v="0"/>
    <x v="0"/>
    <x v="2"/>
    <x v="0"/>
    <x v="1"/>
    <x v="1"/>
    <x v="0"/>
    <n v="1018423"/>
  </r>
  <r>
    <x v="34"/>
    <x v="34"/>
    <x v="33"/>
    <x v="0"/>
    <x v="16"/>
    <x v="0"/>
    <x v="3"/>
    <s v="Иван Степанов"/>
    <x v="0"/>
    <x v="0"/>
    <x v="1"/>
    <x v="0"/>
    <x v="1"/>
    <x v="1"/>
    <x v="0"/>
    <n v="1098385"/>
  </r>
  <r>
    <x v="35"/>
    <x v="35"/>
    <x v="34"/>
    <x v="0"/>
    <x v="4"/>
    <x v="0"/>
    <x v="4"/>
    <s v="-"/>
    <x v="0"/>
    <x v="0"/>
    <x v="1"/>
    <x v="1"/>
    <x v="4"/>
    <x v="4"/>
    <x v="1"/>
    <n v="258948"/>
  </r>
  <r>
    <x v="36"/>
    <x v="36"/>
    <x v="35"/>
    <x v="0"/>
    <x v="4"/>
    <x v="0"/>
    <x v="4"/>
    <s v="-"/>
    <x v="0"/>
    <x v="0"/>
    <x v="1"/>
    <x v="1"/>
    <x v="4"/>
    <x v="4"/>
    <x v="1"/>
    <n v="267513"/>
  </r>
  <r>
    <x v="37"/>
    <x v="37"/>
    <x v="36"/>
    <x v="0"/>
    <x v="7"/>
    <x v="0"/>
    <x v="0"/>
    <s v="-"/>
    <x v="0"/>
    <x v="0"/>
    <x v="1"/>
    <x v="1"/>
    <x v="4"/>
    <x v="4"/>
    <x v="1"/>
    <n v="272492"/>
  </r>
  <r>
    <x v="38"/>
    <x v="38"/>
    <x v="37"/>
    <x v="0"/>
    <x v="5"/>
    <x v="0"/>
    <x v="2"/>
    <s v="-"/>
    <x v="0"/>
    <x v="0"/>
    <x v="1"/>
    <x v="1"/>
    <x v="4"/>
    <x v="4"/>
    <x v="1"/>
    <n v="272507"/>
  </r>
  <r>
    <x v="39"/>
    <x v="39"/>
    <x v="38"/>
    <x v="0"/>
    <x v="4"/>
    <x v="0"/>
    <x v="4"/>
    <s v="-"/>
    <x v="0"/>
    <x v="0"/>
    <x v="1"/>
    <x v="1"/>
    <x v="4"/>
    <x v="4"/>
    <x v="1"/>
    <n v="602902"/>
  </r>
  <r>
    <x v="40"/>
    <x v="40"/>
    <x v="39"/>
    <x v="0"/>
    <x v="5"/>
    <x v="0"/>
    <x v="1"/>
    <s v="-"/>
    <x v="0"/>
    <x v="0"/>
    <x v="1"/>
    <x v="1"/>
    <x v="4"/>
    <x v="4"/>
    <x v="1"/>
    <n v="272522"/>
  </r>
  <r>
    <x v="41"/>
    <x v="41"/>
    <x v="40"/>
    <x v="0"/>
    <x v="17"/>
    <x v="0"/>
    <x v="1"/>
    <s v="-"/>
    <x v="0"/>
    <x v="0"/>
    <x v="0"/>
    <x v="0"/>
    <x v="0"/>
    <x v="0"/>
    <x v="1"/>
    <n v="751696"/>
  </r>
  <r>
    <x v="42"/>
    <x v="42"/>
    <x v="41"/>
    <x v="0"/>
    <x v="5"/>
    <x v="0"/>
    <x v="1"/>
    <s v="-"/>
    <x v="0"/>
    <x v="0"/>
    <x v="1"/>
    <x v="1"/>
    <x v="4"/>
    <x v="4"/>
    <x v="1"/>
    <n v="272560"/>
  </r>
  <r>
    <x v="43"/>
    <x v="43"/>
    <x v="42"/>
    <x v="0"/>
    <x v="5"/>
    <x v="0"/>
    <x v="3"/>
    <s v="-"/>
    <x v="0"/>
    <x v="0"/>
    <x v="1"/>
    <x v="1"/>
    <x v="4"/>
    <x v="4"/>
    <x v="1"/>
    <n v="272575"/>
  </r>
  <r>
    <x v="44"/>
    <x v="44"/>
    <x v="43"/>
    <x v="0"/>
    <x v="5"/>
    <x v="0"/>
    <x v="1"/>
    <s v="-"/>
    <x v="0"/>
    <x v="0"/>
    <x v="1"/>
    <x v="1"/>
    <x v="4"/>
    <x v="4"/>
    <x v="1"/>
    <n v="272590"/>
  </r>
  <r>
    <x v="45"/>
    <x v="45"/>
    <x v="44"/>
    <x v="0"/>
    <x v="5"/>
    <x v="0"/>
    <x v="3"/>
    <s v="-"/>
    <x v="0"/>
    <x v="0"/>
    <x v="1"/>
    <x v="1"/>
    <x v="4"/>
    <x v="4"/>
    <x v="1"/>
    <n v="272605"/>
  </r>
  <r>
    <x v="46"/>
    <x v="46"/>
    <x v="45"/>
    <x v="0"/>
    <x v="5"/>
    <x v="0"/>
    <x v="1"/>
    <s v="-"/>
    <x v="0"/>
    <x v="0"/>
    <x v="1"/>
    <x v="1"/>
    <x v="4"/>
    <x v="4"/>
    <x v="1"/>
    <n v="749208"/>
  </r>
  <r>
    <x v="47"/>
    <x v="47"/>
    <x v="46"/>
    <x v="0"/>
    <x v="5"/>
    <x v="0"/>
    <x v="3"/>
    <s v="-"/>
    <x v="0"/>
    <x v="0"/>
    <x v="1"/>
    <x v="1"/>
    <x v="4"/>
    <x v="4"/>
    <x v="1"/>
    <n v="272635"/>
  </r>
  <r>
    <x v="48"/>
    <x v="48"/>
    <x v="47"/>
    <x v="0"/>
    <x v="5"/>
    <x v="0"/>
    <x v="3"/>
    <s v="-"/>
    <x v="0"/>
    <x v="0"/>
    <x v="1"/>
    <x v="1"/>
    <x v="4"/>
    <x v="4"/>
    <x v="1"/>
    <n v="272650"/>
  </r>
  <r>
    <x v="49"/>
    <x v="49"/>
    <x v="48"/>
    <x v="0"/>
    <x v="5"/>
    <x v="0"/>
    <x v="1"/>
    <s v="Сергей Макаров"/>
    <x v="0"/>
    <x v="0"/>
    <x v="0"/>
    <x v="0"/>
    <x v="1"/>
    <x v="1"/>
    <x v="0"/>
    <n v="420343"/>
  </r>
  <r>
    <x v="50"/>
    <x v="50"/>
    <x v="49"/>
    <x v="0"/>
    <x v="7"/>
    <x v="0"/>
    <x v="1"/>
    <s v="Андрей Гамотов"/>
    <x v="0"/>
    <x v="0"/>
    <x v="0"/>
    <x v="0"/>
    <x v="1"/>
    <x v="1"/>
    <x v="0"/>
    <n v="1167706"/>
  </r>
  <r>
    <x v="51"/>
    <x v="51"/>
    <x v="50"/>
    <x v="0"/>
    <x v="4"/>
    <x v="0"/>
    <x v="4"/>
    <s v="-"/>
    <x v="0"/>
    <x v="0"/>
    <x v="1"/>
    <x v="1"/>
    <x v="1"/>
    <x v="1"/>
    <x v="1"/>
    <n v="420896"/>
  </r>
  <r>
    <x v="52"/>
    <x v="52"/>
    <x v="51"/>
    <x v="0"/>
    <x v="15"/>
    <x v="0"/>
    <x v="3"/>
    <s v="Дмитрий Скворцов"/>
    <x v="0"/>
    <x v="0"/>
    <x v="1"/>
    <x v="0"/>
    <x v="1"/>
    <x v="1"/>
    <x v="0"/>
    <n v="481149"/>
  </r>
  <r>
    <x v="53"/>
    <x v="53"/>
    <x v="52"/>
    <x v="0"/>
    <x v="11"/>
    <x v="0"/>
    <x v="3"/>
    <s v="Даниил Кушев"/>
    <x v="0"/>
    <x v="0"/>
    <x v="0"/>
    <x v="0"/>
    <x v="1"/>
    <x v="1"/>
    <x v="0"/>
    <n v="1190964"/>
  </r>
  <r>
    <x v="54"/>
    <x v="54"/>
    <x v="53"/>
    <x v="0"/>
    <x v="4"/>
    <x v="0"/>
    <x v="4"/>
    <s v="-"/>
    <x v="0"/>
    <x v="0"/>
    <x v="1"/>
    <x v="1"/>
    <x v="4"/>
    <x v="4"/>
    <x v="1"/>
    <n v="435533"/>
  </r>
  <r>
    <x v="55"/>
    <x v="55"/>
    <x v="54"/>
    <x v="0"/>
    <x v="4"/>
    <x v="0"/>
    <x v="4"/>
    <s v="-"/>
    <x v="0"/>
    <x v="0"/>
    <x v="1"/>
    <x v="0"/>
    <x v="1"/>
    <x v="1"/>
    <x v="1"/>
    <n v="465642"/>
  </r>
  <r>
    <x v="56"/>
    <x v="56"/>
    <x v="55"/>
    <x v="0"/>
    <x v="15"/>
    <x v="0"/>
    <x v="3"/>
    <s v="Иван Степанов"/>
    <x v="0"/>
    <x v="0"/>
    <x v="1"/>
    <x v="0"/>
    <x v="1"/>
    <x v="1"/>
    <x v="0"/>
    <n v="643128"/>
  </r>
  <r>
    <x v="57"/>
    <x v="57"/>
    <x v="56"/>
    <x v="0"/>
    <x v="15"/>
    <x v="0"/>
    <x v="3"/>
    <s v="Иван Степанов"/>
    <x v="0"/>
    <x v="0"/>
    <x v="0"/>
    <x v="0"/>
    <x v="1"/>
    <x v="1"/>
    <x v="0"/>
    <n v="1227827"/>
  </r>
  <r>
    <x v="58"/>
    <x v="58"/>
    <x v="57"/>
    <x v="0"/>
    <x v="13"/>
    <x v="0"/>
    <x v="3"/>
    <s v="Максим Григорьев"/>
    <x v="0"/>
    <x v="0"/>
    <x v="1"/>
    <x v="2"/>
    <x v="1"/>
    <x v="1"/>
    <x v="0"/>
    <n v="1069478"/>
  </r>
  <r>
    <x v="59"/>
    <x v="59"/>
    <x v="58"/>
    <x v="0"/>
    <x v="7"/>
    <x v="0"/>
    <x v="3"/>
    <s v="Олег Франденгайм"/>
    <x v="0"/>
    <x v="0"/>
    <x v="0"/>
    <x v="0"/>
    <x v="1"/>
    <x v="1"/>
    <x v="0"/>
    <n v="1094014"/>
  </r>
  <r>
    <x v="60"/>
    <x v="60"/>
    <x v="59"/>
    <x v="0"/>
    <x v="7"/>
    <x v="0"/>
    <x v="3"/>
    <s v="Олег Франденгайм"/>
    <x v="0"/>
    <x v="0"/>
    <x v="0"/>
    <x v="2"/>
    <x v="1"/>
    <x v="1"/>
    <x v="0"/>
    <n v="466863"/>
  </r>
  <r>
    <x v="61"/>
    <x v="61"/>
    <x v="60"/>
    <x v="0"/>
    <x v="5"/>
    <x v="0"/>
    <x v="3"/>
    <s v="Артем Наймарк"/>
    <x v="0"/>
    <x v="0"/>
    <x v="0"/>
    <x v="0"/>
    <x v="1"/>
    <x v="1"/>
    <x v="0"/>
    <n v="1389865"/>
  </r>
  <r>
    <x v="62"/>
    <x v="62"/>
    <x v="61"/>
    <x v="0"/>
    <x v="5"/>
    <x v="0"/>
    <x v="3"/>
    <s v="-"/>
    <x v="0"/>
    <x v="0"/>
    <x v="0"/>
    <x v="2"/>
    <x v="1"/>
    <x v="1"/>
    <x v="2"/>
    <n v="1389946"/>
  </r>
  <r>
    <x v="63"/>
    <x v="63"/>
    <x v="62"/>
    <x v="0"/>
    <x v="4"/>
    <x v="0"/>
    <x v="4"/>
    <s v="-"/>
    <x v="0"/>
    <x v="0"/>
    <x v="1"/>
    <x v="1"/>
    <x v="4"/>
    <x v="4"/>
    <x v="1"/>
    <n v="840843"/>
  </r>
  <r>
    <x v="64"/>
    <x v="64"/>
    <x v="63"/>
    <x v="0"/>
    <x v="4"/>
    <x v="0"/>
    <x v="2"/>
    <s v="Павел Бумбулах"/>
    <x v="0"/>
    <x v="0"/>
    <x v="1"/>
    <x v="0"/>
    <x v="1"/>
    <x v="1"/>
    <x v="1"/>
    <n v="517495"/>
  </r>
  <r>
    <x v="65"/>
    <x v="65"/>
    <x v="64"/>
    <x v="0"/>
    <x v="4"/>
    <x v="0"/>
    <x v="2"/>
    <s v="Павел Бумбулах"/>
    <x v="0"/>
    <x v="0"/>
    <x v="1"/>
    <x v="0"/>
    <x v="1"/>
    <x v="1"/>
    <x v="1"/>
    <n v="1175995"/>
  </r>
  <r>
    <x v="66"/>
    <x v="66"/>
    <x v="65"/>
    <x v="0"/>
    <x v="13"/>
    <x v="0"/>
    <x v="3"/>
    <s v="Андрей Афанасьев"/>
    <x v="0"/>
    <x v="0"/>
    <x v="3"/>
    <x v="0"/>
    <x v="1"/>
    <x v="1"/>
    <x v="0"/>
    <n v="738708"/>
  </r>
  <r>
    <x v="67"/>
    <x v="67"/>
    <x v="66"/>
    <x v="0"/>
    <x v="7"/>
    <x v="0"/>
    <x v="1"/>
    <s v="Вадим Резниченко"/>
    <x v="0"/>
    <x v="0"/>
    <x v="0"/>
    <x v="2"/>
    <x v="1"/>
    <x v="1"/>
    <x v="0"/>
    <n v="820719"/>
  </r>
  <r>
    <x v="68"/>
    <x v="68"/>
    <x v="67"/>
    <x v="0"/>
    <x v="18"/>
    <x v="0"/>
    <x v="1"/>
    <s v="Вадим Резниченко"/>
    <x v="0"/>
    <x v="0"/>
    <x v="0"/>
    <x v="2"/>
    <x v="1"/>
    <x v="1"/>
    <x v="0"/>
    <n v="716395"/>
  </r>
  <r>
    <x v="69"/>
    <x v="69"/>
    <x v="68"/>
    <x v="0"/>
    <x v="7"/>
    <x v="0"/>
    <x v="3"/>
    <s v="Олег Франденгайм"/>
    <x v="0"/>
    <x v="0"/>
    <x v="0"/>
    <x v="0"/>
    <x v="1"/>
    <x v="1"/>
    <x v="0"/>
    <n v="697938"/>
  </r>
  <r>
    <x v="70"/>
    <x v="70"/>
    <x v="69"/>
    <x v="0"/>
    <x v="7"/>
    <x v="0"/>
    <x v="4"/>
    <s v="Олег Франденгайм"/>
    <x v="0"/>
    <x v="0"/>
    <x v="0"/>
    <x v="0"/>
    <x v="1"/>
    <x v="1"/>
    <x v="1"/>
    <n v="753667"/>
  </r>
  <r>
    <x v="71"/>
    <x v="71"/>
    <x v="70"/>
    <x v="0"/>
    <x v="5"/>
    <x v="0"/>
    <x v="3"/>
    <s v="Сергей Макаров"/>
    <x v="0"/>
    <x v="0"/>
    <x v="0"/>
    <x v="0"/>
    <x v="1"/>
    <x v="1"/>
    <x v="0"/>
    <n v="1083224"/>
  </r>
  <r>
    <x v="72"/>
    <x v="72"/>
    <x v="71"/>
    <x v="0"/>
    <x v="4"/>
    <x v="0"/>
    <x v="4"/>
    <s v="-"/>
    <x v="0"/>
    <x v="0"/>
    <x v="1"/>
    <x v="1"/>
    <x v="1"/>
    <x v="1"/>
    <x v="1"/>
    <n v="763481"/>
  </r>
  <r>
    <x v="73"/>
    <x v="73"/>
    <x v="72"/>
    <x v="0"/>
    <x v="7"/>
    <x v="0"/>
    <x v="3"/>
    <s v="Илья Дрожжин"/>
    <x v="0"/>
    <x v="0"/>
    <x v="0"/>
    <x v="2"/>
    <x v="1"/>
    <x v="1"/>
    <x v="0"/>
    <n v="1371447"/>
  </r>
  <r>
    <x v="74"/>
    <x v="74"/>
    <x v="73"/>
    <x v="0"/>
    <x v="7"/>
    <x v="0"/>
    <x v="1"/>
    <s v="Илья Дрожжин"/>
    <x v="0"/>
    <x v="0"/>
    <x v="0"/>
    <x v="2"/>
    <x v="1"/>
    <x v="1"/>
    <x v="0"/>
    <n v="1156756"/>
  </r>
  <r>
    <x v="75"/>
    <x v="75"/>
    <x v="74"/>
    <x v="0"/>
    <x v="7"/>
    <x v="0"/>
    <x v="1"/>
    <s v="Илья Дрожжин"/>
    <x v="0"/>
    <x v="0"/>
    <x v="0"/>
    <x v="2"/>
    <x v="1"/>
    <x v="1"/>
    <x v="0"/>
    <n v="1018171"/>
  </r>
  <r>
    <x v="76"/>
    <x v="76"/>
    <x v="75"/>
    <x v="0"/>
    <x v="13"/>
    <x v="0"/>
    <x v="3"/>
    <s v="Андрей Афанасьев"/>
    <x v="0"/>
    <x v="0"/>
    <x v="0"/>
    <x v="0"/>
    <x v="1"/>
    <x v="1"/>
    <x v="0"/>
    <n v="827501"/>
  </r>
  <r>
    <x v="77"/>
    <x v="77"/>
    <x v="76"/>
    <x v="0"/>
    <x v="5"/>
    <x v="0"/>
    <x v="3"/>
    <s v="Алексей Скопец"/>
    <x v="0"/>
    <x v="0"/>
    <x v="0"/>
    <x v="2"/>
    <x v="1"/>
    <x v="1"/>
    <x v="0"/>
    <n v="1262075"/>
  </r>
  <r>
    <x v="78"/>
    <x v="78"/>
    <x v="77"/>
    <x v="0"/>
    <x v="13"/>
    <x v="0"/>
    <x v="3"/>
    <s v="Андрей Афанасьев"/>
    <x v="0"/>
    <x v="0"/>
    <x v="1"/>
    <x v="0"/>
    <x v="1"/>
    <x v="1"/>
    <x v="0"/>
    <n v="1015860"/>
  </r>
  <r>
    <x v="79"/>
    <x v="79"/>
    <x v="78"/>
    <x v="0"/>
    <x v="7"/>
    <x v="0"/>
    <x v="3"/>
    <s v="Артем Наймарк"/>
    <x v="0"/>
    <x v="0"/>
    <x v="0"/>
    <x v="0"/>
    <x v="1"/>
    <x v="1"/>
    <x v="0"/>
    <n v="1371225"/>
  </r>
  <r>
    <x v="80"/>
    <x v="80"/>
    <x v="79"/>
    <x v="0"/>
    <x v="15"/>
    <x v="0"/>
    <x v="3"/>
    <s v="Ирина Затеева"/>
    <x v="0"/>
    <x v="0"/>
    <x v="0"/>
    <x v="2"/>
    <x v="1"/>
    <x v="1"/>
    <x v="0"/>
    <n v="902015"/>
  </r>
  <r>
    <x v="81"/>
    <x v="81"/>
    <x v="80"/>
    <x v="0"/>
    <x v="4"/>
    <x v="0"/>
    <x v="4"/>
    <s v="-"/>
    <x v="0"/>
    <x v="0"/>
    <x v="1"/>
    <x v="1"/>
    <x v="4"/>
    <x v="4"/>
    <x v="1"/>
    <n v="923864"/>
  </r>
  <r>
    <x v="82"/>
    <x v="82"/>
    <x v="81"/>
    <x v="0"/>
    <x v="15"/>
    <x v="0"/>
    <x v="3"/>
    <s v="Дмитрий Скворцов"/>
    <x v="0"/>
    <x v="0"/>
    <x v="2"/>
    <x v="0"/>
    <x v="1"/>
    <x v="1"/>
    <x v="0"/>
    <n v="945128"/>
  </r>
  <r>
    <x v="83"/>
    <x v="83"/>
    <x v="82"/>
    <x v="0"/>
    <x v="4"/>
    <x v="0"/>
    <x v="4"/>
    <s v="-"/>
    <x v="0"/>
    <x v="0"/>
    <x v="1"/>
    <x v="1"/>
    <x v="4"/>
    <x v="4"/>
    <x v="1"/>
    <n v="1363710"/>
  </r>
  <r>
    <x v="84"/>
    <x v="84"/>
    <x v="83"/>
    <x v="0"/>
    <x v="8"/>
    <x v="0"/>
    <x v="1"/>
    <s v="Денис Ахматнуров"/>
    <x v="0"/>
    <x v="0"/>
    <x v="3"/>
    <x v="2"/>
    <x v="1"/>
    <x v="1"/>
    <x v="0"/>
    <n v="1030458"/>
  </r>
  <r>
    <x v="85"/>
    <x v="85"/>
    <x v="84"/>
    <x v="0"/>
    <x v="4"/>
    <x v="0"/>
    <x v="4"/>
    <s v="-"/>
    <x v="0"/>
    <x v="0"/>
    <x v="1"/>
    <x v="1"/>
    <x v="4"/>
    <x v="4"/>
    <x v="1"/>
    <n v="1089756"/>
  </r>
  <r>
    <x v="86"/>
    <x v="86"/>
    <x v="85"/>
    <x v="0"/>
    <x v="13"/>
    <x v="0"/>
    <x v="3"/>
    <s v="Максим Григорьев"/>
    <x v="0"/>
    <x v="0"/>
    <x v="0"/>
    <x v="2"/>
    <x v="1"/>
    <x v="1"/>
    <x v="0"/>
    <n v="1095402"/>
  </r>
  <r>
    <x v="87"/>
    <x v="87"/>
    <x v="86"/>
    <x v="0"/>
    <x v="2"/>
    <x v="0"/>
    <x v="0"/>
    <s v="Вадим Чикишев"/>
    <x v="0"/>
    <x v="0"/>
    <x v="0"/>
    <x v="0"/>
    <x v="0"/>
    <x v="0"/>
    <x v="2"/>
    <n v="1157821"/>
  </r>
  <r>
    <x v="88"/>
    <x v="88"/>
    <x v="87"/>
    <x v="0"/>
    <x v="4"/>
    <x v="0"/>
    <x v="4"/>
    <s v="-"/>
    <x v="0"/>
    <x v="0"/>
    <x v="1"/>
    <x v="1"/>
    <x v="4"/>
    <x v="4"/>
    <x v="1"/>
    <n v="1390577"/>
  </r>
  <r>
    <x v="89"/>
    <x v="89"/>
    <x v="88"/>
    <x v="0"/>
    <x v="5"/>
    <x v="0"/>
    <x v="3"/>
    <s v="Татьяна Русинова"/>
    <x v="0"/>
    <x v="0"/>
    <x v="0"/>
    <x v="2"/>
    <x v="1"/>
    <x v="1"/>
    <x v="0"/>
    <n v="1373579"/>
  </r>
  <r>
    <x v="90"/>
    <x v="90"/>
    <x v="89"/>
    <x v="0"/>
    <x v="7"/>
    <x v="0"/>
    <x v="1"/>
    <s v="Вадим Резниченко"/>
    <x v="0"/>
    <x v="0"/>
    <x v="3"/>
    <x v="2"/>
    <x v="1"/>
    <x v="1"/>
    <x v="0"/>
    <n v="1272282"/>
  </r>
  <r>
    <x v="91"/>
    <x v="91"/>
    <x v="90"/>
    <x v="0"/>
    <x v="13"/>
    <x v="0"/>
    <x v="1"/>
    <s v="Алексей Скопец"/>
    <x v="0"/>
    <x v="0"/>
    <x v="3"/>
    <x v="2"/>
    <x v="1"/>
    <x v="1"/>
    <x v="0"/>
    <n v="13024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 таблица1" cacheId="36" applyNumberFormats="0" applyBorderFormats="0" applyFontFormats="0" applyPatternFormats="0" applyAlignmentFormats="0" applyWidthHeightFormats="1" dataCaption="Значения" updatedVersion="6" minRefreshableVersion="3" showDrill="0" rowGrandTotals="0" colGrandTotals="0" itemPrintTitles="1" createdVersion="6" indent="0" compact="0" compactData="0" multipleFieldFilters="0" fieldListSortAscending="1">
  <location ref="A1:C2" firstHeaderRow="1" firstDataRow="1" firstDataCol="3"/>
  <pivotFields count="16">
    <pivotField axis="axisRow" compact="0" outline="0" showAll="0" defaultSubtotal="0">
      <items count="92">
        <item h="1" x="3"/>
        <item h="1" x="1"/>
        <item h="1" x="18"/>
        <item h="1" x="23"/>
        <item h="1" x="21"/>
        <item h="1" x="0"/>
        <item h="1" x="30"/>
        <item h="1" x="28"/>
        <item h="1" x="12"/>
        <item h="1" x="35"/>
        <item h="1" x="32"/>
        <item h="1" x="36"/>
        <item h="1" x="38"/>
        <item h="1" x="40"/>
        <item h="1" x="42"/>
        <item h="1" x="43"/>
        <item h="1" x="44"/>
        <item h="1" x="45"/>
        <item h="1" x="47"/>
        <item h="1" x="48"/>
        <item h="1" x="22"/>
        <item h="1" x="49"/>
        <item h="1" x="51"/>
        <item h="1" x="54"/>
        <item h="1" x="55"/>
        <item h="1" x="60"/>
        <item h="1" x="52"/>
        <item h="1" x="8"/>
        <item h="1" x="64"/>
        <item h="1" x="39"/>
        <item h="1" x="56"/>
        <item h="1" x="72"/>
        <item h="1" x="70"/>
        <item h="1" x="69"/>
        <item h="1" x="68"/>
        <item h="1" x="67"/>
        <item h="1" x="66"/>
        <item h="1" x="46"/>
        <item h="1" x="41"/>
        <item h="1" x="76"/>
        <item h="1" x="63"/>
        <item h="1" x="80"/>
        <item h="1" x="29"/>
        <item h="1" x="81"/>
        <item h="1" x="82"/>
        <item h="1" x="19"/>
        <item h="1" x="33"/>
        <item h="1" x="13"/>
        <item h="1" x="20"/>
        <item h="1" x="24"/>
        <item h="1" x="25"/>
        <item h="1" x="26"/>
        <item h="1" x="31"/>
        <item h="1" x="58"/>
        <item h="1" x="59"/>
        <item h="1" x="71"/>
        <item h="1" x="85"/>
        <item h="1" x="86"/>
        <item h="1" x="10"/>
        <item h="1" x="78"/>
        <item h="1" x="84"/>
        <item h="1" x="34"/>
        <item h="1" x="74"/>
        <item h="1" x="87"/>
        <item h="1" x="50"/>
        <item h="1" x="53"/>
        <item h="1" x="37"/>
        <item h="1" x="6"/>
        <item x="7"/>
        <item h="1" x="57"/>
        <item h="1" x="11"/>
        <item h="1" x="77"/>
        <item h="1" x="90"/>
        <item h="1" x="91"/>
        <item h="1" x="2"/>
        <item h="1" x="4"/>
        <item h="1" x="9"/>
        <item h="1" x="5"/>
        <item h="1" x="14"/>
        <item h="1" x="16"/>
        <item h="1" x="17"/>
        <item h="1" x="27"/>
        <item h="1" x="73"/>
        <item h="1" x="75"/>
        <item h="1" x="79"/>
        <item h="1" x="83"/>
        <item h="1" x="89"/>
        <item h="1" x="61"/>
        <item h="1" x="65"/>
        <item h="1" x="15"/>
        <item h="1" x="88"/>
        <item h="1" x="62"/>
      </items>
      <extLst>
        <ext xmlns:x14="http://schemas.microsoft.com/office/spreadsheetml/2009/9/main" uri="{2946ED86-A175-432a-8AC1-64E0C546D7DE}">
          <x14:pivotField fillDownLabels="1"/>
        </ext>
      </extLst>
    </pivotField>
    <pivotField axis="axisRow" compact="0" outline="0" showAll="0" defaultSubtotal="0">
      <items count="92">
        <item h="1" x="30"/>
        <item h="1" x="35"/>
        <item h="1" x="36"/>
        <item h="1" x="18"/>
        <item h="1" x="13"/>
        <item h="1" x="54"/>
        <item h="1" x="51"/>
        <item h="1" x="28"/>
        <item h="1" x="29"/>
        <item h="1" x="3"/>
        <item h="1" x="0"/>
        <item h="1" x="38"/>
        <item h="1" x="40"/>
        <item h="1" x="47"/>
        <item h="1" x="48"/>
        <item h="1" x="42"/>
        <item h="1" x="43"/>
        <item h="1" x="45"/>
        <item h="1" x="12"/>
        <item h="1" x="39"/>
        <item h="1" x="55"/>
        <item h="1" x="22"/>
        <item h="1" x="32"/>
        <item h="1" x="60"/>
        <item h="1" x="23"/>
        <item h="1" x="21"/>
        <item h="1" x="2"/>
        <item h="1" x="72"/>
        <item h="1" x="70"/>
        <item h="1" x="68"/>
        <item h="1" x="64"/>
        <item h="1" x="46"/>
        <item h="1" x="8"/>
        <item h="1" x="67"/>
        <item h="1" x="63"/>
        <item h="1" x="44"/>
        <item h="1" x="41"/>
        <item h="1" x="17"/>
        <item h="1" x="11"/>
        <item h="1" x="80"/>
        <item h="1" x="81"/>
        <item h="1" x="1"/>
        <item h="1" x="49"/>
        <item h="1" x="26"/>
        <item h="1" x="52"/>
        <item h="1" x="56"/>
        <item h="1" x="82"/>
        <item h="1" x="19"/>
        <item h="1" x="76"/>
        <item h="1" x="33"/>
        <item h="1" x="20"/>
        <item h="1" x="24"/>
        <item h="1" x="31"/>
        <item h="1" x="53"/>
        <item h="1" x="58"/>
        <item h="1" x="59"/>
        <item h="1" x="66"/>
        <item h="1" x="69"/>
        <item h="1" x="71"/>
        <item h="1" x="10"/>
        <item h="1" x="78"/>
        <item h="1" x="84"/>
        <item h="1" x="25"/>
        <item h="1" x="86"/>
        <item h="1" x="34"/>
        <item h="1" x="73"/>
        <item h="1" x="74"/>
        <item h="1" x="87"/>
        <item h="1" x="50"/>
        <item h="1" x="37"/>
        <item h="1" x="6"/>
        <item x="7"/>
        <item h="1" x="57"/>
        <item h="1" x="77"/>
        <item h="1" x="90"/>
        <item h="1" x="91"/>
        <item h="1" x="4"/>
        <item h="1" x="9"/>
        <item h="1" x="85"/>
        <item h="1" x="5"/>
        <item h="1" x="14"/>
        <item h="1" x="16"/>
        <item h="1" x="27"/>
        <item h="1" x="75"/>
        <item h="1" x="79"/>
        <item h="1" x="83"/>
        <item h="1" x="89"/>
        <item h="1" x="61"/>
        <item h="1" x="65"/>
        <item h="1" x="88"/>
        <item h="1" x="15"/>
        <item h="1" x="62"/>
      </items>
      <extLst>
        <ext xmlns:x14="http://schemas.microsoft.com/office/spreadsheetml/2009/9/main" uri="{2946ED86-A175-432a-8AC1-64E0C546D7DE}">
          <x14:pivotField fillDownLabels="1"/>
        </ext>
      </extLst>
    </pivotField>
    <pivotField axis="axisRow" compact="0" outline="0" showAll="0" defaultSubtotal="0">
      <items count="91">
        <item h="1" x="12"/>
        <item h="1" x="55"/>
        <item h="1" x="44"/>
        <item h="1" x="42"/>
        <item h="1" x="22"/>
        <item h="1" x="50"/>
        <item h="1" x="41"/>
        <item h="1" x="53"/>
        <item h="1" x="21"/>
        <item h="1" x="46"/>
        <item h="1" x="20"/>
        <item h="1" x="43"/>
        <item h="1" x="48"/>
        <item h="1" x="25"/>
        <item h="1" x="51"/>
        <item h="1" x="39"/>
        <item h="1" x="29"/>
        <item h="1" x="47"/>
        <item h="1" x="31"/>
        <item h="1" x="45"/>
        <item h="1" x="54"/>
        <item h="1" x="58"/>
        <item h="1" x="38"/>
        <item h="1" x="37"/>
        <item h="1" x="35"/>
        <item h="1" x="34"/>
        <item h="1" x="17"/>
        <item h="1" x="3"/>
        <item h="1" x="2"/>
        <item h="1" x="1"/>
        <item h="1" x="0"/>
        <item h="1" x="69"/>
        <item h="1" x="67"/>
        <item h="1" x="65"/>
        <item h="1" x="75"/>
        <item h="1" x="59"/>
        <item h="1" x="27"/>
        <item h="1" x="10"/>
        <item h="1" x="16"/>
        <item h="1" x="13"/>
        <item h="1" x="79"/>
        <item h="1" x="80"/>
        <item h="1" x="11"/>
        <item h="1" x="8"/>
        <item h="1" x="81"/>
        <item h="1" x="33"/>
        <item h="1" x="24"/>
        <item h="1" x="66"/>
        <item h="1" x="28"/>
        <item h="1" x="18"/>
        <item h="1" x="19"/>
        <item h="1" x="49"/>
        <item h="1" x="57"/>
        <item h="1" x="70"/>
        <item h="1" x="84"/>
        <item h="1" x="77"/>
        <item h="1" x="83"/>
        <item h="1" x="86"/>
        <item h="1" x="52"/>
        <item h="1" x="36"/>
        <item h="1" x="32"/>
        <item h="1" x="6"/>
        <item x="7"/>
        <item h="1" x="30"/>
        <item h="1" x="9"/>
        <item h="1" x="23"/>
        <item h="1" x="56"/>
        <item h="1" x="62"/>
        <item h="1" x="68"/>
        <item h="1" x="71"/>
        <item h="1" x="73"/>
        <item h="1" x="76"/>
        <item h="1" x="85"/>
        <item h="1" x="89"/>
        <item h="1" x="90"/>
        <item h="1" x="4"/>
        <item h="1" x="40"/>
        <item h="1" x="14"/>
        <item h="1" x="26"/>
        <item h="1" x="72"/>
        <item h="1" x="74"/>
        <item h="1" x="78"/>
        <item h="1" x="82"/>
        <item h="1" x="88"/>
        <item h="1" x="60"/>
        <item h="1" x="63"/>
        <item h="1" x="64"/>
        <item h="1" x="87"/>
        <item h="1" x="5"/>
        <item h="1" x="15"/>
        <item h="1" x="6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3">
    <field x="0"/>
    <field x="1"/>
    <field x="2"/>
  </rowFields>
  <rowItems count="1">
    <i>
      <x v="68"/>
      <x v="71"/>
      <x v="62"/>
    </i>
  </rowItems>
  <colItems count="1">
    <i/>
  </colItem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ables/table1.xml><?xml version="1.0" encoding="utf-8"?>
<table xmlns="http://schemas.openxmlformats.org/spreadsheetml/2006/main" id="1" name="Состояние_ОТиПБ" displayName="Состояние_ОТиПБ" ref="A1:F9" totalsRowShown="0" headerRowDxfId="332">
  <autoFilter ref="A1:F9"/>
  <tableColumns count="6">
    <tableColumn id="6" name="Сортировка"/>
    <tableColumn id="7" name="Порядок вывода"/>
    <tableColumn id="1" name="Наименование"/>
    <tableColumn id="2" name="Тип"/>
    <tableColumn id="3" name="Накопительно"/>
    <tableColumn id="4" name="За отчетный период"/>
  </tableColumns>
  <tableStyleInfo name="TableStyleLight9" showFirstColumn="0" showLastColumn="0" showRowStripes="1" showColumnStripes="0"/>
</table>
</file>

<file path=xl/tables/table2.xml><?xml version="1.0" encoding="utf-8"?>
<table xmlns="http://schemas.openxmlformats.org/spreadsheetml/2006/main" id="10" name="Целевые_показатели" displayName="Целевые_показатели" ref="A1:G7" totalsRowShown="0" headerRowDxfId="331">
  <autoFilter ref="A1:G7"/>
  <tableColumns count="7">
    <tableColumn id="7" name="Порядок вывода"/>
    <tableColumn id="1" name="Название раздела"/>
    <tableColumn id="2" name="Название показателя"/>
    <tableColumn id="3" name="Утверждено на текущей фазе"/>
    <tableColumn id="4" name="Факт / Текущий прогноз"/>
    <tableColumn id="5" name="∆" dataDxfId="330">
      <calculatedColumnFormula>IFERROR(Целевые_показатели[[#This Row],[Факт / Текущий прогноз]]-Целевые_показатели[[#This Row],[Утверждено на текущей фазе]],"-")</calculatedColumnFormula>
    </tableColumn>
    <tableColumn id="6" name="для фильтра" dataDxfId="329"/>
  </tableColumns>
  <tableStyleInfo name="TableStyleLight9" showFirstColumn="0" showLastColumn="0" showRowStripes="1" showColumnStripes="0"/>
</table>
</file>

<file path=xl/tables/table3.xml><?xml version="1.0" encoding="utf-8"?>
<table xmlns="http://schemas.openxmlformats.org/spreadsheetml/2006/main" id="11" name="Целевые_показатели_цель" displayName="Целевые_показатели_цель" ref="B9:B10" totalsRowShown="0" headerRowDxfId="328" dataDxfId="327">
  <autoFilter ref="B9:B10"/>
  <tableColumns count="1">
    <tableColumn id="1" name="Цель" dataDxfId="326"/>
  </tableColumns>
  <tableStyleInfo name="TableStyleLight9" showFirstColumn="0" showLastColumn="0" showRowStripes="1" showColumnStripes="0"/>
</table>
</file>

<file path=xl/tables/table4.xml><?xml version="1.0" encoding="utf-8"?>
<table xmlns="http://schemas.openxmlformats.org/spreadsheetml/2006/main" id="6" name="Причины_отклонений" displayName="Причины_отклонений" ref="A1:C6" totalsRowShown="0" headerRowDxfId="325" dataDxfId="324">
  <autoFilter ref="A1:C6"/>
  <tableColumns count="3">
    <tableColumn id="1" name="Причины отклонений" dataDxfId="323"/>
    <tableColumn id="2" name="Действия менеджмента" dataDxfId="322"/>
    <tableColumn id="3" name="Запрос необх.решений" dataDxfId="321"/>
  </tableColumns>
  <tableStyleInfo name="TableStyleLight9" showFirstColumn="0" showLastColumn="0" showRowStripes="1" showColumnStripes="0"/>
</table>
</file>

<file path=xl/tables/table5.xml><?xml version="1.0" encoding="utf-8"?>
<table xmlns="http://schemas.openxmlformats.org/spreadsheetml/2006/main" id="2" name="Проблемные_вопросы" displayName="Проблемные_вопросы" ref="A1:D8" totalsRowShown="0" dataDxfId="320">
  <autoFilter ref="A1:D8"/>
  <tableColumns count="4">
    <tableColumn id="1" name="Проблемные вопросы" dataDxfId="319"/>
    <tableColumn id="2" name="Предложения по решению" dataDxfId="318"/>
    <tableColumn id="3" name="Крайний срок принятия решения" dataDxfId="317"/>
    <tableColumn id="4" name="Влияние" dataDxfId="316"/>
  </tableColumns>
  <tableStyleInfo name="TableStyleLight9" showFirstColumn="0" showLastColumn="0" showRowStripes="1" showColumnStripes="0"/>
</table>
</file>

<file path=xl/tables/table6.xml><?xml version="1.0" encoding="utf-8"?>
<table xmlns="http://schemas.openxmlformats.org/spreadsheetml/2006/main" id="7" name="Ключевые_риски" displayName="Ключевые_риски" ref="A1:U33" totalsRowShown="0" headerRowDxfId="315">
  <autoFilter ref="A1:U33"/>
  <tableColumns count="21">
    <tableColumn id="1" name="Риск проекта" dataDxfId="314"/>
    <tableColumn id="2" name="Факторы (причины) риска" dataDxfId="313"/>
    <tableColumn id="3" name="Включать в DB (да/нет)" dataDxfId="312"/>
    <tableColumn id="4" name="Вероятность / текущее" dataDxfId="311"/>
    <tableColumn id="11" name="Стоимость / текущее" dataDxfId="310"/>
    <tableColumn id="12" name="Сроки / текущее" dataDxfId="309"/>
    <tableColumn id="14" name="Вероятность прошлое" dataDxfId="308"/>
    <tableColumn id="13" name="Стоимость / прошлое" dataDxfId="307"/>
    <tableColumn id="5" name="Сроки/ прошлое" dataDxfId="306"/>
    <tableColumn id="15" name="Обоснование изменений"/>
    <tableColumn id="6" name="Мероприятия по управлению риском" dataDxfId="305"/>
    <tableColumn id="7" name="Запрос ресурсов и полномочий у Руководства"/>
    <tableColumn id="8" name="Дата выполнения мероприятиями (план)" dataDxfId="304"/>
    <tableColumn id="9" name="Дата выполнения мероприятиями (прогноз/факт)" dataDxfId="303"/>
    <tableColumn id="10" name="Статус мероприятий" dataDxfId="302"/>
    <tableColumn id="16" name="Вероятность / текущее2" dataDxfId="301">
      <calculatedColumnFormula>VLOOKUP(D2,'[25]Для рисков'!$B:$C,2,0)</calculatedColumnFormula>
    </tableColumn>
    <tableColumn id="17" name="Стоимость / текущее3" dataDxfId="300">
      <calculatedColumnFormula>VLOOKUP(E2,'[25]Для рисков'!$B:$C,2,0)</calculatedColumnFormula>
    </tableColumn>
    <tableColumn id="18" name="Сроки / текущее4" dataDxfId="299">
      <calculatedColumnFormula>VLOOKUP(F2,'[25]Для рисков'!$B:$C,2,0)</calculatedColumnFormula>
    </tableColumn>
    <tableColumn id="19" name="Вероятность прошлое5" dataDxfId="298">
      <calculatedColumnFormula>VLOOKUP(G2,'[25]Для рисков'!$B:$C,2,0)</calculatedColumnFormula>
    </tableColumn>
    <tableColumn id="20" name="Стоимость / прошлое6" dataDxfId="297">
      <calculatedColumnFormula>VLOOKUP(H2,'[25]Для рисков'!$B:$C,2,0)</calculatedColumnFormula>
    </tableColumn>
    <tableColumn id="21" name="Сроки/ прошлое7" dataDxfId="296">
      <calculatedColumnFormula>VLOOKUP(I2,'[25]Для рисков'!$B:$C,2,0)</calculatedColumnFormula>
    </tableColumn>
  </tableColumns>
  <tableStyleInfo name="TableStyleLight9" showFirstColumn="0" showLastColumn="0" showRowStripes="1" showColumnStripes="0"/>
</table>
</file>

<file path=xl/tables/table7.xml><?xml version="1.0" encoding="utf-8"?>
<table xmlns="http://schemas.openxmlformats.org/spreadsheetml/2006/main" id="8" name="S_кривая_финансирования" displayName="S_кривая_финансирования" ref="A1:M86" totalsRowShown="0" headerRowDxfId="295">
  <autoFilter ref="A1:M86"/>
  <tableColumns count="13">
    <tableColumn id="15" name="Фаза/План" dataDxfId="294" dataCellStyle="Процентный"/>
    <tableColumn id="10" name="Фаза/прогноз" dataDxfId="293"/>
    <tableColumn id="1" name="Месяц, Год" dataDxfId="292"/>
    <tableColumn id="2" name="Статус освоения/План" dataDxfId="291" dataCellStyle="Процентный"/>
    <tableColumn id="3" name="Статус освоения/Факт" dataDxfId="290" dataCellStyle="Процентный"/>
    <tableColumn id="4" name="Статус освоения/Прогноз" dataDxfId="289" dataCellStyle="Процентный"/>
    <tableColumn id="8" name="Статус освоения /Бюджет" dataDxfId="288" dataCellStyle="Процентный"/>
    <tableColumn id="6" name="Статус финансирования/План" dataDxfId="287" dataCellStyle="Процентный"/>
    <tableColumn id="7" name="Статус финансирования/Факт" dataDxfId="286" dataCellStyle="Процентный"/>
    <tableColumn id="5" name="Статус финансирования/Прогноз" dataDxfId="285" dataCellStyle="Процентный"/>
    <tableColumn id="9" name="Статус финансирования/Бюджет" dataDxfId="284" dataCellStyle="Процентный"/>
    <tableColumn id="16" name="Курс доллара на ИК" dataDxfId="283" dataCellStyle="Процентный"/>
    <tableColumn id="17" name="Курс доллара текущий прогноз" dataDxfId="282" dataCellStyle="Процентный"/>
  </tableColumns>
  <tableStyleInfo name="TableStyleLight9" showFirstColumn="0" showLastColumn="0" showRowStripes="1" showColumnStripes="0"/>
</table>
</file>

<file path=xl/tables/table8.xml><?xml version="1.0" encoding="utf-8"?>
<table xmlns="http://schemas.openxmlformats.org/spreadsheetml/2006/main" id="9" name="S_кривая_финансирования_комментарий" displayName="S_кривая_финансирования_комментарий" ref="O1:Q3" totalsRowShown="0" headerRowDxfId="281">
  <autoFilter ref="O1:Q3"/>
  <tableColumns count="3">
    <tableColumn id="1" name="Показатель"/>
    <tableColumn id="2" name="Статус освоения"/>
    <tableColumn id="3" name="Статус финансирования"/>
  </tableColumns>
  <tableStyleInfo name="TableStyleLight9" showFirstColumn="0" showLastColumn="0" showRowStripes="1" showColumnStripes="0"/>
</table>
</file>

<file path=xl/tables/table9.xml><?xml version="1.0" encoding="utf-8"?>
<table xmlns="http://schemas.openxmlformats.org/spreadsheetml/2006/main" id="4" name="Мобилизация_подрядчика" displayName="Мобилизация_подрядчика" ref="A1:I129" totalsRowShown="0">
  <autoFilter ref="A1:I129"/>
  <tableColumns count="9">
    <tableColumn id="1" name="Месяц, Год" dataDxfId="280"/>
    <tableColumn id="2" name="Персонал/План" dataDxfId="279"/>
    <tableColumn id="3" name="Персонал/Факт"/>
    <tableColumn id="6" name="Персонал/Прогноз"/>
    <tableColumn id="4" name="Техника/План"/>
    <tableColumn id="5" name="Техника/Факт"/>
    <tableColumn id="7" name="Техника/Прогноз"/>
    <tableColumn id="8" name="Подрядчик"/>
    <tableColumn id="9" name="Объект WBS"/>
  </tableColumns>
  <tableStyleInfo name="TableStyleLight9" showFirstColumn="0" showLastColumn="0" showRowStripes="1" showColumnStripes="0"/>
</table>
</file>

<file path=xl/tables/table10.xml><?xml version="1.0" encoding="utf-8"?>
<table xmlns="http://schemas.openxmlformats.org/spreadsheetml/2006/main" id="12" name="Рабочие_часы13" displayName="Рабочие_часы13" ref="M1:N2" totalsRowShown="0">
  <autoFilter ref="M1:N2"/>
  <tableColumns count="2">
    <tableColumn id="1" name="Показатель"/>
    <tableColumn id="2" name="Значение"/>
  </tableColumns>
  <tableStyleInfo name="TableStyleLight9" showFirstColumn="0" showLastColumn="0" showRowStripes="1" showColumnStripes="0"/>
</table>
</file>

<file path=xl/tables/table11.xml><?xml version="1.0" encoding="utf-8"?>
<table xmlns="http://schemas.openxmlformats.org/spreadsheetml/2006/main" id="16" name="Статус_по_ПИР" displayName="Статус_по_ПИР" ref="A1:Q30" totalsRowShown="0">
  <autoFilter ref="A1:Q30"/>
  <tableColumns count="17">
    <tableColumn id="1" name="Объект WBS"/>
    <tableColumn id="9" name="Название раздела"/>
    <tableColumn id="2" name="План (дата) соглас. Заказчиком" dataDxfId="278"/>
    <tableColumn id="3" name="Факт (дата) согл. Заказчиком" dataDxfId="277"/>
    <tableColumn id="4" name="План кол-во выдано 0 ревизия накопительно" dataDxfId="276"/>
    <tableColumn id="11" name="План кол-во выдано 0 ревизия месяц"/>
    <tableColumn id="5" name="Факт кол-во выдано 0 ревизия накопительно"/>
    <tableColumn id="10" name="Факт кол-во выдано 0 ревизия месяц"/>
    <tableColumn id="14" name="План кол-во согласовано накопительно" dataDxfId="275"/>
    <tableColumn id="15" name="План кол-во согласовано месяц" dataDxfId="274"/>
    <tableColumn id="16" name="Факт кол-во согласовано накопительно" dataDxfId="273"/>
    <tableColumn id="17" name="Факт кол-во согласовано месяц" dataDxfId="272"/>
    <tableColumn id="6" name="План выдано в произв.работ накопительно"/>
    <tableColumn id="12" name="План выдано в произв.работ месяц"/>
    <tableColumn id="7" name="Факт выдано в произв.работ накопительно"/>
    <tableColumn id="13" name="Факт выдано в произв.работ месяц"/>
    <tableColumn id="8" name="Комментарии" dataDxfId="271"/>
  </tableColumns>
  <tableStyleInfo name="TableStyleLight9" showFirstColumn="0" showLastColumn="0" showRowStripes="1" showColumnStripes="0"/>
</table>
</file>

<file path=xl/tables/table12.xml><?xml version="1.0" encoding="utf-8"?>
<table xmlns="http://schemas.openxmlformats.org/spreadsheetml/2006/main" id="17" name="Статус_МТО" displayName="Статус_МТО" ref="A1:AJ20" totalsRowShown="0" headerRowDxfId="270">
  <autoFilter ref="A1:AJ20"/>
  <tableColumns count="36">
    <tableColumn id="25" name="WBS " dataDxfId="269"/>
    <tableColumn id="2" name="Тип МТО" dataDxfId="268"/>
    <tableColumn id="3" name="Наименование/ категории" dataDxfId="267"/>
    <tableColumn id="4" name="Ед изм."/>
    <tableColumn id="5" name="Крит"/>
    <tableColumn id="6" name="Количество по проекту, ед"/>
    <tableColumn id="1" name="ОЛ/ТЗ/Спецификация &quot;Готово&quot;/План/Дата" dataDxfId="266"/>
    <tableColumn id="22" name="ОЛ/ТЗ/Спецификация &quot;Готово&quot;/План/Количество"/>
    <tableColumn id="23" name="ОЛ/ТЗ/Спецификация &quot;Готово&quot;/Факт/Дата" dataDxfId="265"/>
    <tableColumn id="24" name="ОЛ/ТЗ/Спецификация &quot;Готово&quot;/Факт/Количество"/>
    <tableColumn id="31" name="ОЛ/ТЗ/Спецификация &quot;Готово&quot;/∆, ед" dataDxfId="264">
      <calculatedColumnFormula>Статус_МТО[[#This Row],[ОЛ/ТЗ/Спецификация "Готово"/Факт/Количество]]-H2</calculatedColumnFormula>
    </tableColumn>
    <tableColumn id="7" name="Заявка на закуп передана в работу/План/Дата"/>
    <tableColumn id="8" name="Заявка на закуп передана в работу/План/Количество"/>
    <tableColumn id="9" name="Заявка на закуп передана в работу/Факт/Дата" dataDxfId="263"/>
    <tableColumn id="10" name="Заявка на закуп передана в работу/Факт/Количество"/>
    <tableColumn id="11" name="Заявка на закуп передана в работу/∆, ед">
      <calculatedColumnFormula>Статус_МТО[[#This Row],[Заявка на закуп передана в работу/Факт/Количество]]-M2</calculatedColumnFormula>
    </tableColumn>
    <tableColumn id="26" name="Выбран поставщик/План/Дата" dataDxfId="262"/>
    <tableColumn id="27" name="Выбран поставщик/План/Количество"/>
    <tableColumn id="28" name="Выбран поставщик/Факт/Дата" dataDxfId="261"/>
    <tableColumn id="29" name="Выбран поставщик/Факт/Количество"/>
    <tableColumn id="30" name="Выбран поставщик/∆, ед">
      <calculatedColumnFormula>Статус_МТО[[#This Row],[Выбран поставщик/Факт/Количество]]-R2</calculatedColumnFormula>
    </tableColumn>
    <tableColumn id="12" name="Договор подписан/План/Дата" dataDxfId="260"/>
    <tableColumn id="13" name="Договор подписан/План/Количество"/>
    <tableColumn id="14" name="Договор подписан/Факт/Дата" dataDxfId="259"/>
    <tableColumn id="15" name="Договор подписан/Факт/Количество"/>
    <tableColumn id="16" name="Договор подписан/∆, ед">
      <calculatedColumnFormula>Статус_МТО[[#This Row],[Договор подписан/Факт/Количество]]-W2</calculatedColumnFormula>
    </tableColumn>
    <tableColumn id="32" name="Изготовление/План/Дата" dataDxfId="258"/>
    <tableColumn id="33" name="Изготовление/План/Количество">
      <calculatedColumnFormula>Статус_МТО[[#This Row],[Договор подписан/План/Количество]]</calculatedColumnFormula>
    </tableColumn>
    <tableColumn id="34" name="Изготовление/Факт/Дата" dataDxfId="257"/>
    <tableColumn id="35" name="Изготовление/Факт/Количество"/>
    <tableColumn id="36" name="Изготовление/∆, ед" dataDxfId="256">
      <calculatedColumnFormula>Статус_МТО[[#This Row],[Изготовление/Факт/Количество]]-Статус_МТО[[#This Row],[Изготовление/План/Количество]]</calculatedColumnFormula>
    </tableColumn>
    <tableColumn id="17" name="Поставка (на склад)/План/Дата" dataDxfId="255"/>
    <tableColumn id="18" name="Поставка (на склад)/План/Количество"/>
    <tableColumn id="19" name="Поставка (на склад)/Факт/Дата" dataDxfId="254"/>
    <tableColumn id="20" name="Поставка (на склад)/Факт/Количество"/>
    <tableColumn id="21" name="Поставка (на склад)/∆, ед">
      <calculatedColumnFormula>Статус_МТО[[#This Row],[Поставка (на склад)/Факт/Количество]]-AG2</calculatedColumnFormula>
    </tableColumn>
  </tableColumns>
  <tableStyleInfo name="TableStyleLight9" showFirstColumn="0" showLastColumn="0" showRowStripes="1" showColumnStripes="0"/>
</table>
</file>

<file path=xl/tables/table13.xml><?xml version="1.0" encoding="utf-8"?>
<table xmlns="http://schemas.openxmlformats.org/spreadsheetml/2006/main" id="5" name="Целевые_показатели_бридж_NPV6" displayName="Целевые_показатели_бридж_NPV6" ref="A1:D7" totalsRowShown="0" headerRowDxfId="253">
  <autoFilter ref="A1:D7"/>
  <tableColumns count="4">
    <tableColumn id="1" name="Факторы изменения NPV"/>
    <tableColumn id="2" name="Значение"/>
    <tableColumn id="3" name="Комментарий"/>
    <tableColumn id="5" name="Группа"/>
  </tableColumns>
  <tableStyleInfo name="TableStyleLight9" showFirstColumn="0" showLastColumn="0" showRowStripes="1" showColumnStripes="0"/>
</table>
</file>

<file path=xl/tables/table14.xml><?xml version="1.0" encoding="utf-8"?>
<table xmlns="http://schemas.openxmlformats.org/spreadsheetml/2006/main" id="14" name="Целевые_показатели_бридж_бюджет15" displayName="Целевые_показатели_бридж_бюджет15" ref="F1:I7" totalsRowShown="0" headerRowDxfId="252">
  <autoFilter ref="F1:I7"/>
  <tableColumns count="4">
    <tableColumn id="1" name="Факторы изменения бюджета"/>
    <tableColumn id="2" name="Значение"/>
    <tableColumn id="3" name="Комментарий"/>
    <tableColumn id="4" name="Группа"/>
  </tableColumns>
  <tableStyleInfo name="TableStyleLight9" showFirstColumn="0" showLastColumn="0" showRowStripes="1" showColumnStripes="0"/>
</table>
</file>

<file path=xl/tables/table15.xml><?xml version="1.0" encoding="utf-8"?>
<table xmlns="http://schemas.openxmlformats.org/spreadsheetml/2006/main" id="21" name="Целевые_показатели_бридж_сроки" displayName="Целевые_показатели_бридж_сроки" ref="K1:N7" totalsRowShown="0" headerRowDxfId="251">
  <autoFilter ref="K1:N7"/>
  <tableColumns count="4">
    <tableColumn id="1" name="Факторы изменения сроков"/>
    <tableColumn id="2" name="Значение"/>
    <tableColumn id="3" name="Комментарий"/>
    <tableColumn id="4" name="Группа"/>
  </tableColumns>
  <tableStyleInfo name="TableStyleLight9" showFirstColumn="0" showLastColumn="0" showRowStripes="1" showColumnStripes="0"/>
</table>
</file>

<file path=xl/tables/table16.xml><?xml version="1.0" encoding="utf-8"?>
<table xmlns="http://schemas.openxmlformats.org/spreadsheetml/2006/main" id="3" name="Вопросы_требующие_вниманияТаблица3" displayName="Вопросы_требующие_вниманияТаблица3" ref="A1:A2" totalsRowShown="0">
  <autoFilter ref="A1:A2"/>
  <tableColumns count="1">
    <tableColumn id="1" name="Вопросы требующие внимания"/>
  </tableColumns>
  <tableStyleInfo name="TableStyleLight9" showFirstColumn="0" showLastColumn="0" showRowStripes="1" showColumnStripes="0"/>
</table>
</file>

<file path=xl/tables/table17.xml><?xml version="1.0" encoding="utf-8"?>
<table xmlns="http://schemas.openxmlformats.org/spreadsheetml/2006/main" id="15" name="Для_рисков" displayName="Для_рисков" ref="A1:C6" totalsRowShown="0">
  <autoFilter ref="A1:C6"/>
  <tableColumns count="3">
    <tableColumn id="1" name="Показатель"/>
    <tableColumn id="3" name="Сокращение"/>
    <tableColumn id="2" name="Величина" dataDxfId="250"/>
  </tableColumns>
  <tableStyleInfo name="TableStyleLight9"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table" Target="../tables/table8.xml"/></Relationships>
</file>

<file path=xl/worksheets/_rels/sheet8.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table" Target="../tables/table10.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table" Target="../tables/table13.xml"/><Relationship Id="rId1" Type="http://schemas.openxmlformats.org/officeDocument/2006/relationships/drawing" Target="../drawings/drawing10.xml"/><Relationship Id="rId4" Type="http://schemas.openxmlformats.org/officeDocument/2006/relationships/table" Target="../tables/table15.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C2"/>
  <sheetViews>
    <sheetView showGridLines="0" zoomScaleNormal="100" workbookViewId="0">
      <selection activeCell="C15" sqref="C15"/>
    </sheetView>
  </sheetViews>
  <sheetFormatPr defaultColWidth="9" defaultRowHeight="15" x14ac:dyDescent="0.25"/>
  <cols>
    <col min="1" max="1" width="15.140625" bestFit="1" customWidth="1"/>
    <col min="2" max="2" width="27.28515625" bestFit="1" customWidth="1"/>
    <col min="3" max="3" width="101.85546875" bestFit="1" customWidth="1"/>
  </cols>
  <sheetData>
    <row r="1" spans="1:3" x14ac:dyDescent="0.25">
      <c r="A1" s="8" t="s">
        <v>48</v>
      </c>
      <c r="B1" s="8" t="s">
        <v>49</v>
      </c>
      <c r="C1" s="9" t="s">
        <v>44</v>
      </c>
    </row>
    <row r="2" spans="1:3" x14ac:dyDescent="0.25">
      <c r="A2" s="10">
        <v>13979</v>
      </c>
      <c r="B2" s="10" t="s">
        <v>356</v>
      </c>
      <c r="C2" s="397" t="s">
        <v>357</v>
      </c>
    </row>
  </sheetData>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2">
    <tabColor rgb="FFFFFF00"/>
  </sheetPr>
  <dimension ref="A1:V20"/>
  <sheetViews>
    <sheetView showGridLines="0" zoomScale="89" zoomScaleNormal="89" workbookViewId="0">
      <selection activeCell="K46" sqref="K46"/>
    </sheetView>
  </sheetViews>
  <sheetFormatPr defaultColWidth="8.85546875" defaultRowHeight="15" x14ac:dyDescent="0.25"/>
  <cols>
    <col min="1" max="1" width="13.140625" customWidth="1"/>
    <col min="2" max="2" width="11.28515625" bestFit="1" customWidth="1"/>
    <col min="3" max="3" width="37.28515625" bestFit="1" customWidth="1"/>
    <col min="4" max="4" width="16.85546875" customWidth="1"/>
    <col min="5" max="5" width="16.5703125" bestFit="1" customWidth="1"/>
    <col min="6" max="6" width="22.28515625" bestFit="1" customWidth="1"/>
    <col min="7" max="7" width="24.5703125" customWidth="1"/>
    <col min="8" max="8" width="22.28515625" customWidth="1"/>
    <col min="9" max="9" width="15" style="33" customWidth="1"/>
    <col min="10" max="10" width="15" customWidth="1"/>
    <col min="11" max="11" width="9.85546875" style="379" customWidth="1"/>
    <col min="12" max="12" width="8.5703125" style="379" customWidth="1"/>
    <col min="13" max="13" width="8.85546875" style="379"/>
    <col min="14" max="14" width="9.85546875" style="379" customWidth="1"/>
    <col min="15" max="15" width="9.85546875" customWidth="1"/>
    <col min="16" max="16" width="8.5703125" customWidth="1"/>
  </cols>
  <sheetData>
    <row r="1" spans="1:22" s="1" customFormat="1" ht="30" x14ac:dyDescent="0.25">
      <c r="A1" s="1" t="s">
        <v>52</v>
      </c>
      <c r="B1" s="19" t="s">
        <v>57</v>
      </c>
      <c r="C1" s="1" t="s">
        <v>7</v>
      </c>
      <c r="D1" s="1" t="s">
        <v>8</v>
      </c>
      <c r="E1" s="1" t="s">
        <v>4</v>
      </c>
      <c r="F1" s="1" t="s">
        <v>5</v>
      </c>
      <c r="I1" s="34"/>
    </row>
    <row r="2" spans="1:22" x14ac:dyDescent="0.25">
      <c r="A2">
        <v>1</v>
      </c>
      <c r="B2">
        <v>1</v>
      </c>
      <c r="C2" t="s">
        <v>0</v>
      </c>
      <c r="D2" t="s">
        <v>473</v>
      </c>
      <c r="E2">
        <v>1</v>
      </c>
      <c r="F2">
        <v>0</v>
      </c>
    </row>
    <row r="3" spans="1:22" x14ac:dyDescent="0.25">
      <c r="A3">
        <v>2</v>
      </c>
      <c r="B3">
        <v>2</v>
      </c>
      <c r="C3" t="s">
        <v>1</v>
      </c>
      <c r="D3" s="379" t="s">
        <v>473</v>
      </c>
      <c r="E3">
        <v>0</v>
      </c>
      <c r="F3">
        <v>0</v>
      </c>
    </row>
    <row r="4" spans="1:22" x14ac:dyDescent="0.25">
      <c r="A4">
        <v>3</v>
      </c>
      <c r="B4">
        <v>3</v>
      </c>
      <c r="C4" t="s">
        <v>439</v>
      </c>
      <c r="D4" s="379" t="s">
        <v>473</v>
      </c>
      <c r="E4">
        <v>3</v>
      </c>
      <c r="F4">
        <v>0</v>
      </c>
    </row>
    <row r="5" spans="1:22" x14ac:dyDescent="0.25">
      <c r="A5">
        <v>2</v>
      </c>
      <c r="B5">
        <v>4</v>
      </c>
      <c r="C5" t="s">
        <v>80</v>
      </c>
      <c r="D5" t="s">
        <v>10</v>
      </c>
      <c r="E5">
        <v>224</v>
      </c>
      <c r="F5">
        <v>1</v>
      </c>
    </row>
    <row r="6" spans="1:22" x14ac:dyDescent="0.25">
      <c r="A6">
        <v>1</v>
      </c>
      <c r="B6">
        <v>5</v>
      </c>
      <c r="C6" t="s">
        <v>3</v>
      </c>
      <c r="D6" t="s">
        <v>10</v>
      </c>
      <c r="E6">
        <v>223</v>
      </c>
      <c r="F6">
        <v>0</v>
      </c>
    </row>
    <row r="7" spans="1:22" x14ac:dyDescent="0.25">
      <c r="A7">
        <v>1</v>
      </c>
      <c r="B7">
        <v>6</v>
      </c>
      <c r="C7" s="1" t="s">
        <v>53</v>
      </c>
      <c r="D7" t="s">
        <v>54</v>
      </c>
      <c r="E7" s="318">
        <v>852984.8</v>
      </c>
      <c r="F7" s="318">
        <v>55128</v>
      </c>
    </row>
    <row r="8" spans="1:22" x14ac:dyDescent="0.25">
      <c r="A8">
        <v>2</v>
      </c>
      <c r="B8">
        <v>7</v>
      </c>
      <c r="C8" t="s">
        <v>55</v>
      </c>
      <c r="D8" t="s">
        <v>54</v>
      </c>
      <c r="E8">
        <v>494</v>
      </c>
      <c r="F8">
        <v>25</v>
      </c>
    </row>
    <row r="9" spans="1:22" x14ac:dyDescent="0.25">
      <c r="A9">
        <v>3</v>
      </c>
      <c r="B9">
        <v>8</v>
      </c>
      <c r="C9" t="s">
        <v>56</v>
      </c>
      <c r="D9" t="s">
        <v>54</v>
      </c>
      <c r="E9">
        <v>480</v>
      </c>
      <c r="F9">
        <v>71</v>
      </c>
    </row>
    <row r="11" spans="1:22" ht="15.75" thickBot="1" x14ac:dyDescent="0.3">
      <c r="K11" s="422">
        <v>2021</v>
      </c>
      <c r="L11" s="422"/>
      <c r="M11" s="422"/>
      <c r="N11" s="422"/>
      <c r="O11" s="422"/>
      <c r="P11" s="422"/>
      <c r="Q11" s="422"/>
      <c r="R11" s="422"/>
      <c r="S11" s="422"/>
      <c r="T11" s="422"/>
      <c r="U11" s="422"/>
      <c r="V11" s="422"/>
    </row>
    <row r="12" spans="1:22" s="31" customFormat="1" ht="30" x14ac:dyDescent="0.25">
      <c r="G12" s="383" t="s">
        <v>7</v>
      </c>
      <c r="H12" s="384" t="s">
        <v>8</v>
      </c>
      <c r="I12" s="385" t="s">
        <v>186</v>
      </c>
      <c r="J12" s="385" t="s">
        <v>187</v>
      </c>
      <c r="K12" s="386">
        <v>44197</v>
      </c>
      <c r="L12" s="386">
        <v>44228</v>
      </c>
      <c r="M12" s="386">
        <v>44256</v>
      </c>
      <c r="N12" s="386">
        <v>44287</v>
      </c>
      <c r="O12" s="386">
        <v>44317</v>
      </c>
      <c r="P12" s="386">
        <v>44348</v>
      </c>
      <c r="Q12" s="386">
        <v>44378</v>
      </c>
      <c r="R12" s="386">
        <v>44409</v>
      </c>
      <c r="S12" s="386">
        <v>44440</v>
      </c>
      <c r="T12" s="386">
        <v>44470</v>
      </c>
      <c r="U12" s="386">
        <v>44501</v>
      </c>
      <c r="V12" s="387">
        <v>44531</v>
      </c>
    </row>
    <row r="13" spans="1:22" x14ac:dyDescent="0.25">
      <c r="G13" s="388" t="s">
        <v>0</v>
      </c>
      <c r="H13" s="380" t="s">
        <v>9</v>
      </c>
      <c r="I13" s="381">
        <f>J13+SUM(P13:V13)</f>
        <v>1</v>
      </c>
      <c r="J13" s="381">
        <v>1</v>
      </c>
      <c r="K13" s="381"/>
      <c r="L13" s="381"/>
      <c r="M13" s="381"/>
      <c r="N13" s="381"/>
      <c r="O13" s="381">
        <v>0</v>
      </c>
      <c r="P13" s="381">
        <v>0</v>
      </c>
      <c r="Q13" s="381">
        <v>0</v>
      </c>
      <c r="R13" s="381">
        <v>0</v>
      </c>
      <c r="S13" s="381">
        <v>0</v>
      </c>
      <c r="T13" s="113">
        <v>0</v>
      </c>
      <c r="U13" s="113"/>
      <c r="V13" s="389"/>
    </row>
    <row r="14" spans="1:22" x14ac:dyDescent="0.25">
      <c r="G14" s="388" t="s">
        <v>1</v>
      </c>
      <c r="H14" s="380" t="s">
        <v>9</v>
      </c>
      <c r="I14" s="381">
        <f t="shared" ref="I14:I20" si="0">J14+SUM(P14:V14)</f>
        <v>0</v>
      </c>
      <c r="J14" s="381">
        <v>0</v>
      </c>
      <c r="K14" s="381"/>
      <c r="L14" s="381"/>
      <c r="M14" s="381"/>
      <c r="N14" s="381"/>
      <c r="O14" s="381">
        <v>0</v>
      </c>
      <c r="P14" s="381">
        <v>0</v>
      </c>
      <c r="Q14" s="381">
        <v>0</v>
      </c>
      <c r="R14" s="381">
        <v>0</v>
      </c>
      <c r="S14" s="381">
        <v>0</v>
      </c>
      <c r="T14" s="113">
        <v>0</v>
      </c>
      <c r="U14" s="113"/>
      <c r="V14" s="389"/>
    </row>
    <row r="15" spans="1:22" x14ac:dyDescent="0.25">
      <c r="G15" s="388" t="s">
        <v>2</v>
      </c>
      <c r="H15" s="380" t="s">
        <v>9</v>
      </c>
      <c r="I15" s="381">
        <f>J15+SUM(P15:V15)</f>
        <v>3</v>
      </c>
      <c r="J15" s="381">
        <v>1</v>
      </c>
      <c r="K15" s="381"/>
      <c r="L15" s="381"/>
      <c r="M15" s="381"/>
      <c r="N15" s="381"/>
      <c r="O15" s="381">
        <v>0</v>
      </c>
      <c r="P15" s="381">
        <v>1</v>
      </c>
      <c r="Q15" s="381">
        <v>1</v>
      </c>
      <c r="R15" s="381">
        <v>0</v>
      </c>
      <c r="S15" s="381">
        <v>0</v>
      </c>
      <c r="T15" s="113">
        <v>0</v>
      </c>
      <c r="U15" s="113"/>
      <c r="V15" s="389"/>
    </row>
    <row r="16" spans="1:22" x14ac:dyDescent="0.25">
      <c r="G16" s="388" t="s">
        <v>80</v>
      </c>
      <c r="H16" s="380" t="s">
        <v>10</v>
      </c>
      <c r="I16" s="381">
        <f>J16+SUM(P16:V16)</f>
        <v>225</v>
      </c>
      <c r="J16" s="381">
        <v>163</v>
      </c>
      <c r="K16" s="381"/>
      <c r="L16" s="381"/>
      <c r="M16" s="381"/>
      <c r="N16" s="381"/>
      <c r="O16" s="381">
        <v>15</v>
      </c>
      <c r="P16" s="381">
        <v>26</v>
      </c>
      <c r="Q16" s="381">
        <v>18</v>
      </c>
      <c r="R16" s="381">
        <v>10</v>
      </c>
      <c r="S16" s="381">
        <v>7</v>
      </c>
      <c r="T16" s="113">
        <v>1</v>
      </c>
      <c r="U16" s="113"/>
      <c r="V16" s="389"/>
    </row>
    <row r="17" spans="7:22" x14ac:dyDescent="0.25">
      <c r="G17" s="388" t="s">
        <v>3</v>
      </c>
      <c r="H17" s="380" t="s">
        <v>10</v>
      </c>
      <c r="I17" s="381">
        <f t="shared" si="0"/>
        <v>223</v>
      </c>
      <c r="J17" s="381">
        <v>160</v>
      </c>
      <c r="K17" s="381"/>
      <c r="L17" s="381"/>
      <c r="M17" s="381"/>
      <c r="N17" s="381"/>
      <c r="O17" s="381">
        <v>14</v>
      </c>
      <c r="P17" s="381">
        <v>26</v>
      </c>
      <c r="Q17" s="381">
        <v>18</v>
      </c>
      <c r="R17" s="381">
        <v>12</v>
      </c>
      <c r="S17" s="381">
        <v>7</v>
      </c>
      <c r="T17" s="113">
        <v>0</v>
      </c>
      <c r="U17" s="113"/>
      <c r="V17" s="389"/>
    </row>
    <row r="18" spans="7:22" x14ac:dyDescent="0.25">
      <c r="G18" s="390" t="s">
        <v>53</v>
      </c>
      <c r="H18" s="380" t="s">
        <v>54</v>
      </c>
      <c r="I18" s="381">
        <f>J18+SUM(P18:V18)</f>
        <v>852984.8</v>
      </c>
      <c r="J18" s="381">
        <v>624152</v>
      </c>
      <c r="K18" s="381">
        <v>40288</v>
      </c>
      <c r="L18" s="381">
        <v>41240</v>
      </c>
      <c r="M18" s="381">
        <v>53640</v>
      </c>
      <c r="N18" s="381">
        <v>59056</v>
      </c>
      <c r="O18" s="381">
        <v>54936</v>
      </c>
      <c r="P18" s="381">
        <v>58448.800000000003</v>
      </c>
      <c r="Q18" s="381">
        <v>60608</v>
      </c>
      <c r="R18" s="381">
        <v>54648</v>
      </c>
      <c r="S18" s="382">
        <v>55128</v>
      </c>
      <c r="T18" s="113"/>
      <c r="U18" s="113"/>
      <c r="V18" s="389"/>
    </row>
    <row r="19" spans="7:22" x14ac:dyDescent="0.25">
      <c r="G19" s="388" t="s">
        <v>55</v>
      </c>
      <c r="H19" s="380" t="s">
        <v>54</v>
      </c>
      <c r="I19" s="381">
        <f t="shared" si="0"/>
        <v>494</v>
      </c>
      <c r="J19" s="381">
        <v>340</v>
      </c>
      <c r="K19" s="381"/>
      <c r="L19" s="381"/>
      <c r="M19" s="381"/>
      <c r="N19" s="381"/>
      <c r="O19" s="381">
        <v>17</v>
      </c>
      <c r="P19" s="381">
        <v>26</v>
      </c>
      <c r="Q19" s="381">
        <v>0</v>
      </c>
      <c r="R19" s="381">
        <v>52</v>
      </c>
      <c r="S19" s="381">
        <v>51</v>
      </c>
      <c r="T19" s="113">
        <v>25</v>
      </c>
      <c r="U19" s="113"/>
      <c r="V19" s="389"/>
    </row>
    <row r="20" spans="7:22" ht="15.75" thickBot="1" x14ac:dyDescent="0.3">
      <c r="G20" s="391" t="s">
        <v>56</v>
      </c>
      <c r="H20" s="392" t="s">
        <v>54</v>
      </c>
      <c r="I20" s="393">
        <f t="shared" si="0"/>
        <v>480</v>
      </c>
      <c r="J20" s="393">
        <v>187</v>
      </c>
      <c r="K20" s="393"/>
      <c r="L20" s="393"/>
      <c r="M20" s="393"/>
      <c r="N20" s="393"/>
      <c r="O20" s="393">
        <v>25</v>
      </c>
      <c r="P20" s="393">
        <v>35</v>
      </c>
      <c r="Q20" s="393">
        <v>31</v>
      </c>
      <c r="R20" s="393">
        <v>64</v>
      </c>
      <c r="S20" s="393">
        <v>92</v>
      </c>
      <c r="T20" s="394">
        <v>71</v>
      </c>
      <c r="U20" s="394"/>
      <c r="V20" s="395"/>
    </row>
  </sheetData>
  <mergeCells count="1">
    <mergeCell ref="K11:V11"/>
  </mergeCells>
  <dataValidations count="1">
    <dataValidation type="whole" operator="greaterThanOrEqual" allowBlank="1" showInputMessage="1" showErrorMessage="1" sqref="E2:F9 P18:Q18 J13:K20 N13:O20 L15:M20">
      <formula1>0</formula1>
    </dataValidation>
  </dataValidations>
  <pageMargins left="0.7" right="0.7" top="0.75" bottom="0.75" header="0.3" footer="0.3"/>
  <pageSetup paperSize="9" orientation="landscape"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3"/>
  <dimension ref="A1:G10"/>
  <sheetViews>
    <sheetView showGridLines="0" workbookViewId="0">
      <selection activeCell="C40" sqref="C40"/>
    </sheetView>
  </sheetViews>
  <sheetFormatPr defaultColWidth="8.85546875" defaultRowHeight="15" x14ac:dyDescent="0.25"/>
  <cols>
    <col min="1" max="1" width="11.28515625" bestFit="1" customWidth="1"/>
    <col min="2" max="2" width="52.28515625" customWidth="1"/>
    <col min="3" max="3" width="32.85546875" customWidth="1"/>
    <col min="4" max="5" width="12.5703125" customWidth="1"/>
    <col min="6" max="6" width="10" customWidth="1"/>
    <col min="7" max="7" width="12.5703125" customWidth="1"/>
    <col min="8" max="8" width="6" customWidth="1"/>
  </cols>
  <sheetData>
    <row r="1" spans="1:7" s="19" customFormat="1" ht="45" x14ac:dyDescent="0.25">
      <c r="A1" s="19" t="s">
        <v>57</v>
      </c>
      <c r="B1" s="19" t="s">
        <v>35</v>
      </c>
      <c r="C1" s="19" t="s">
        <v>36</v>
      </c>
      <c r="D1" s="19" t="s">
        <v>42</v>
      </c>
      <c r="E1" s="19" t="s">
        <v>45</v>
      </c>
      <c r="F1" s="19" t="s">
        <v>43</v>
      </c>
      <c r="G1" s="19" t="s">
        <v>51</v>
      </c>
    </row>
    <row r="2" spans="1:7" x14ac:dyDescent="0.25">
      <c r="A2">
        <v>1</v>
      </c>
      <c r="B2" t="s">
        <v>38</v>
      </c>
      <c r="C2" t="s">
        <v>76</v>
      </c>
      <c r="D2">
        <v>6.2</v>
      </c>
      <c r="E2">
        <v>6.2</v>
      </c>
      <c r="F2">
        <f>IFERROR(Целевые_показатели[[#This Row],[Факт / Текущий прогноз]]-Целевые_показатели[[#This Row],[Утверждено на текущей фазе]],"-")</f>
        <v>0</v>
      </c>
      <c r="G2">
        <v>1</v>
      </c>
    </row>
    <row r="3" spans="1:7" x14ac:dyDescent="0.25">
      <c r="A3">
        <v>2</v>
      </c>
      <c r="B3" t="s">
        <v>38</v>
      </c>
      <c r="C3" t="s">
        <v>79</v>
      </c>
      <c r="D3" s="11">
        <v>0.14430000000000001</v>
      </c>
      <c r="E3" s="11">
        <v>0.14430000000000001</v>
      </c>
      <c r="F3" s="18">
        <f>IFERROR(Целевые_показатели[[#This Row],[Факт / Текущий прогноз]]-Целевые_показатели[[#This Row],[Утверждено на текущей фазе]],"-")</f>
        <v>0</v>
      </c>
      <c r="G3">
        <v>1</v>
      </c>
    </row>
    <row r="4" spans="1:7" x14ac:dyDescent="0.25">
      <c r="A4">
        <v>3</v>
      </c>
      <c r="B4" t="s">
        <v>38</v>
      </c>
      <c r="C4" t="s">
        <v>39</v>
      </c>
      <c r="D4">
        <v>10.7</v>
      </c>
      <c r="E4">
        <v>10.7</v>
      </c>
      <c r="F4">
        <f>IFERROR(Целевые_показатели[[#This Row],[Факт / Текущий прогноз]]-Целевые_показатели[[#This Row],[Утверждено на текущей фазе]],"-")</f>
        <v>0</v>
      </c>
      <c r="G4">
        <v>-1</v>
      </c>
    </row>
    <row r="5" spans="1:7" x14ac:dyDescent="0.25">
      <c r="A5">
        <v>4</v>
      </c>
      <c r="B5" t="s">
        <v>47</v>
      </c>
      <c r="C5" t="s">
        <v>440</v>
      </c>
      <c r="D5">
        <v>1</v>
      </c>
      <c r="E5">
        <v>1</v>
      </c>
      <c r="F5">
        <f>IFERROR(Целевые_показатели[[#This Row],[Факт / Текущий прогноз]]-Целевые_показатели[[#This Row],[Утверждено на текущей фазе]],"-")</f>
        <v>0</v>
      </c>
      <c r="G5">
        <v>1</v>
      </c>
    </row>
    <row r="6" spans="1:7" x14ac:dyDescent="0.25">
      <c r="A6">
        <v>5</v>
      </c>
      <c r="B6" t="s">
        <v>47</v>
      </c>
      <c r="C6" t="s">
        <v>40</v>
      </c>
      <c r="D6" s="323">
        <v>37</v>
      </c>
      <c r="E6">
        <v>33</v>
      </c>
      <c r="F6">
        <f>IFERROR(Целевые_показатели[[#This Row],[Факт / Текущий прогноз]]-Целевые_показатели[[#This Row],[Утверждено на текущей фазе]],"-")</f>
        <v>-4</v>
      </c>
      <c r="G6">
        <v>1</v>
      </c>
    </row>
    <row r="7" spans="1:7" x14ac:dyDescent="0.25">
      <c r="A7">
        <v>6</v>
      </c>
      <c r="B7" t="s">
        <v>47</v>
      </c>
      <c r="C7" t="s">
        <v>41</v>
      </c>
      <c r="D7">
        <v>21</v>
      </c>
      <c r="E7">
        <v>17</v>
      </c>
      <c r="F7">
        <f>IFERROR(Целевые_показатели[[#This Row],[Факт / Текущий прогноз]]-Целевые_показатели[[#This Row],[Утверждено на текущей фазе]],"-")</f>
        <v>-4</v>
      </c>
      <c r="G7">
        <v>1</v>
      </c>
    </row>
    <row r="9" spans="1:7" x14ac:dyDescent="0.25">
      <c r="B9" s="1" t="s">
        <v>37</v>
      </c>
    </row>
    <row r="10" spans="1:7" ht="120" x14ac:dyDescent="0.25">
      <c r="B10" s="1" t="s">
        <v>183</v>
      </c>
    </row>
  </sheetData>
  <dataValidations count="1">
    <dataValidation type="decimal" operator="greaterThanOrEqual" allowBlank="1" showInputMessage="1" showErrorMessage="1" sqref="E2:E7 D6:D7">
      <formula1>0</formula1>
    </dataValidation>
  </dataValidations>
  <pageMargins left="0.7" right="0.7" top="0.75" bottom="0.75" header="0.3" footer="0.3"/>
  <pageSetup paperSize="9" orientation="landscape"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pageSetUpPr fitToPage="1"/>
  </sheetPr>
  <dimension ref="A1:C6"/>
  <sheetViews>
    <sheetView showGridLines="0" workbookViewId="0">
      <selection sqref="A1:C6"/>
    </sheetView>
  </sheetViews>
  <sheetFormatPr defaultColWidth="8.85546875" defaultRowHeight="15" x14ac:dyDescent="0.25"/>
  <cols>
    <col min="1" max="1" width="31.42578125" customWidth="1"/>
    <col min="2" max="2" width="46.5703125" customWidth="1"/>
    <col min="3" max="3" width="31" customWidth="1"/>
  </cols>
  <sheetData>
    <row r="1" spans="1:3" s="3" customFormat="1" x14ac:dyDescent="0.25">
      <c r="A1" s="2" t="s">
        <v>18</v>
      </c>
      <c r="B1" s="2" t="s">
        <v>19</v>
      </c>
      <c r="C1" s="2" t="s">
        <v>20</v>
      </c>
    </row>
    <row r="2" spans="1:3" ht="168" customHeight="1" x14ac:dyDescent="0.25">
      <c r="A2" s="28" t="s">
        <v>308</v>
      </c>
      <c r="B2" s="28" t="s">
        <v>359</v>
      </c>
      <c r="C2" s="28" t="s">
        <v>358</v>
      </c>
    </row>
    <row r="3" spans="1:3" ht="94.5" customHeight="1" x14ac:dyDescent="0.25">
      <c r="A3" s="28" t="s">
        <v>309</v>
      </c>
      <c r="B3" s="28" t="s">
        <v>370</v>
      </c>
      <c r="C3" s="29" t="s">
        <v>50</v>
      </c>
    </row>
    <row r="4" spans="1:3" ht="105" x14ac:dyDescent="0.25">
      <c r="A4" s="28" t="s">
        <v>311</v>
      </c>
      <c r="B4" s="28" t="s">
        <v>306</v>
      </c>
      <c r="C4" s="29" t="s">
        <v>50</v>
      </c>
    </row>
    <row r="5" spans="1:3" ht="183" customHeight="1" x14ac:dyDescent="0.25">
      <c r="A5" s="28" t="s">
        <v>312</v>
      </c>
      <c r="B5" s="28" t="s">
        <v>307</v>
      </c>
      <c r="C5" s="29" t="s">
        <v>50</v>
      </c>
    </row>
    <row r="6" spans="1:3" ht="118.5" customHeight="1" x14ac:dyDescent="0.25">
      <c r="A6" s="28" t="s">
        <v>310</v>
      </c>
      <c r="B6" s="28" t="s">
        <v>313</v>
      </c>
      <c r="C6" s="29" t="s">
        <v>50</v>
      </c>
    </row>
  </sheetData>
  <pageMargins left="0.7" right="0.7" top="0.75" bottom="0.75" header="0.3" footer="0.3"/>
  <pageSetup paperSize="9" scale="53" fitToHeight="0"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5">
    <pageSetUpPr fitToPage="1"/>
  </sheetPr>
  <dimension ref="A1:D8"/>
  <sheetViews>
    <sheetView showGridLines="0" workbookViewId="0">
      <selection sqref="A1:D8"/>
    </sheetView>
  </sheetViews>
  <sheetFormatPr defaultColWidth="8.85546875" defaultRowHeight="15" x14ac:dyDescent="0.25"/>
  <cols>
    <col min="1" max="1" width="53.85546875" customWidth="1"/>
    <col min="2" max="2" width="61" customWidth="1"/>
    <col min="3" max="3" width="33.28515625" customWidth="1"/>
    <col min="4" max="4" width="32.7109375" customWidth="1"/>
  </cols>
  <sheetData>
    <row r="1" spans="1:4" x14ac:dyDescent="0.25">
      <c r="A1" t="s">
        <v>11</v>
      </c>
      <c r="B1" t="s">
        <v>12</v>
      </c>
      <c r="C1" t="s">
        <v>13</v>
      </c>
      <c r="D1" t="s">
        <v>14</v>
      </c>
    </row>
    <row r="2" spans="1:4" ht="105" x14ac:dyDescent="0.25">
      <c r="A2" s="1" t="s">
        <v>285</v>
      </c>
      <c r="B2" s="1" t="s">
        <v>314</v>
      </c>
      <c r="C2" s="17"/>
      <c r="D2" s="30" t="s">
        <v>184</v>
      </c>
    </row>
    <row r="3" spans="1:4" ht="45" x14ac:dyDescent="0.25">
      <c r="A3" s="1" t="s">
        <v>286</v>
      </c>
      <c r="B3" s="1" t="s">
        <v>317</v>
      </c>
      <c r="C3" s="17"/>
      <c r="D3" s="30" t="s">
        <v>287</v>
      </c>
    </row>
    <row r="4" spans="1:4" ht="60" x14ac:dyDescent="0.25">
      <c r="A4" s="1" t="s">
        <v>288</v>
      </c>
      <c r="B4" s="1" t="s">
        <v>315</v>
      </c>
      <c r="C4" s="17"/>
      <c r="D4" s="30" t="s">
        <v>184</v>
      </c>
    </row>
    <row r="5" spans="1:4" ht="45" x14ac:dyDescent="0.25">
      <c r="A5" s="1" t="s">
        <v>283</v>
      </c>
      <c r="B5" s="1" t="s">
        <v>316</v>
      </c>
      <c r="C5" s="317"/>
      <c r="D5" s="30" t="s">
        <v>184</v>
      </c>
    </row>
    <row r="6" spans="1:4" s="379" customFormat="1" ht="195" x14ac:dyDescent="0.25">
      <c r="A6" s="1" t="s">
        <v>284</v>
      </c>
      <c r="B6" s="1" t="s">
        <v>373</v>
      </c>
      <c r="C6" s="317"/>
      <c r="D6" s="30" t="s">
        <v>184</v>
      </c>
    </row>
    <row r="7" spans="1:4" s="379" customFormat="1" ht="191.25" customHeight="1" x14ac:dyDescent="0.25">
      <c r="A7" s="1" t="s">
        <v>372</v>
      </c>
      <c r="B7" s="399" t="s">
        <v>374</v>
      </c>
      <c r="C7" s="400" t="s">
        <v>384</v>
      </c>
      <c r="D7" s="30" t="s">
        <v>287</v>
      </c>
    </row>
    <row r="8" spans="1:4" ht="244.5" customHeight="1" x14ac:dyDescent="0.25">
      <c r="A8" s="1" t="s">
        <v>382</v>
      </c>
      <c r="B8" s="399" t="s">
        <v>371</v>
      </c>
      <c r="C8" s="403" t="s">
        <v>383</v>
      </c>
      <c r="D8" s="30" t="s">
        <v>287</v>
      </c>
    </row>
  </sheetData>
  <pageMargins left="0.7" right="0.7" top="0.75" bottom="0.75" header="0.3" footer="0.3"/>
  <pageSetup paperSize="8" scale="82" orientation="landscape" r:id="rId1"/>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35"/>
  <sheetViews>
    <sheetView showGridLines="0" zoomScale="70" zoomScaleNormal="70" workbookViewId="0">
      <pane ySplit="1" topLeftCell="A2" activePane="bottomLeft" state="frozen"/>
      <selection pane="bottomLeft" sqref="A1:U33"/>
    </sheetView>
  </sheetViews>
  <sheetFormatPr defaultColWidth="8.85546875" defaultRowHeight="15" outlineLevelCol="1" x14ac:dyDescent="0.25"/>
  <cols>
    <col min="1" max="1" width="33.7109375" style="379" customWidth="1"/>
    <col min="2" max="2" width="60.7109375" style="379" customWidth="1"/>
    <col min="3" max="3" width="11.5703125" style="379" customWidth="1"/>
    <col min="4" max="4" width="9" style="379" customWidth="1"/>
    <col min="5" max="5" width="10.42578125" style="379" customWidth="1"/>
    <col min="6" max="7" width="9" style="379" customWidth="1"/>
    <col min="8" max="8" width="9.85546875" style="379" customWidth="1"/>
    <col min="9" max="9" width="12.7109375" style="379" bestFit="1" customWidth="1"/>
    <col min="10" max="10" width="30.85546875" style="379" customWidth="1"/>
    <col min="11" max="11" width="66.5703125" style="379" customWidth="1"/>
    <col min="12" max="12" width="22.140625" style="379" customWidth="1"/>
    <col min="13" max="14" width="18.85546875" style="379" customWidth="1"/>
    <col min="15" max="15" width="18.5703125" style="379" customWidth="1"/>
    <col min="16" max="16" width="9.42578125" style="379" customWidth="1" outlineLevel="1"/>
    <col min="17" max="21" width="10.5703125" style="379" customWidth="1" outlineLevel="1"/>
    <col min="22" max="16384" width="8.85546875" style="379"/>
  </cols>
  <sheetData>
    <row r="1" spans="1:21" s="1" customFormat="1" ht="60" x14ac:dyDescent="0.25">
      <c r="A1" s="1" t="s">
        <v>69</v>
      </c>
      <c r="B1" s="396" t="s">
        <v>70</v>
      </c>
      <c r="C1" s="1" t="s">
        <v>71</v>
      </c>
      <c r="D1" s="1" t="s">
        <v>88</v>
      </c>
      <c r="E1" s="1" t="s">
        <v>87</v>
      </c>
      <c r="F1" s="1" t="s">
        <v>86</v>
      </c>
      <c r="G1" s="1" t="s">
        <v>85</v>
      </c>
      <c r="H1" s="1" t="s">
        <v>84</v>
      </c>
      <c r="I1" s="1" t="s">
        <v>83</v>
      </c>
      <c r="J1" s="1" t="s">
        <v>89</v>
      </c>
      <c r="K1" s="1" t="s">
        <v>15</v>
      </c>
      <c r="L1" s="1" t="s">
        <v>72</v>
      </c>
      <c r="M1" s="1" t="s">
        <v>73</v>
      </c>
      <c r="N1" s="1" t="s">
        <v>74</v>
      </c>
      <c r="O1" s="1" t="s">
        <v>75</v>
      </c>
      <c r="P1" s="1" t="s">
        <v>97</v>
      </c>
      <c r="Q1" s="1" t="s">
        <v>98</v>
      </c>
      <c r="R1" s="1" t="s">
        <v>99</v>
      </c>
      <c r="S1" s="1" t="s">
        <v>100</v>
      </c>
      <c r="T1" s="1" t="s">
        <v>101</v>
      </c>
      <c r="U1" s="1" t="s">
        <v>102</v>
      </c>
    </row>
    <row r="2" spans="1:21" ht="109.5" customHeight="1" x14ac:dyDescent="0.25">
      <c r="A2" s="28" t="s">
        <v>386</v>
      </c>
      <c r="B2" s="28" t="s">
        <v>438</v>
      </c>
      <c r="C2" s="398" t="s">
        <v>61</v>
      </c>
      <c r="D2" s="401" t="s">
        <v>95</v>
      </c>
      <c r="E2" s="401" t="s">
        <v>92</v>
      </c>
      <c r="F2" s="401" t="s">
        <v>92</v>
      </c>
      <c r="G2" s="398" t="s">
        <v>93</v>
      </c>
      <c r="H2" s="398" t="s">
        <v>92</v>
      </c>
      <c r="I2" s="398" t="s">
        <v>92</v>
      </c>
      <c r="J2" s="415" t="s">
        <v>429</v>
      </c>
      <c r="K2" s="28" t="s">
        <v>388</v>
      </c>
      <c r="L2" s="28" t="s">
        <v>352</v>
      </c>
      <c r="M2" s="414"/>
      <c r="N2" s="414"/>
      <c r="O2" s="30" t="s">
        <v>460</v>
      </c>
      <c r="P2" s="379">
        <f>VLOOKUP(D2,'[25]Для рисков'!$B:$C,2,0)</f>
        <v>5</v>
      </c>
      <c r="Q2" s="379">
        <f>VLOOKUP(E2,'[25]Для рисков'!$B:$C,2,0)</f>
        <v>3</v>
      </c>
      <c r="R2" s="379">
        <f>VLOOKUP(F2,'[25]Для рисков'!$B:$C,2,0)</f>
        <v>3</v>
      </c>
      <c r="S2" s="379">
        <f>VLOOKUP(G2,'[25]Для рисков'!$B:$C,2,0)</f>
        <v>4</v>
      </c>
      <c r="T2" s="379">
        <f>VLOOKUP(H2,'[25]Для рисков'!$B:$C,2,0)</f>
        <v>3</v>
      </c>
      <c r="U2" s="379">
        <f>VLOOKUP(I2,'[25]Для рисков'!$B:$C,2,0)</f>
        <v>3</v>
      </c>
    </row>
    <row r="3" spans="1:21" ht="105.75" customHeight="1" x14ac:dyDescent="0.25">
      <c r="A3" s="28" t="s">
        <v>386</v>
      </c>
      <c r="B3" s="28" t="s">
        <v>387</v>
      </c>
      <c r="C3" s="398" t="s">
        <v>61</v>
      </c>
      <c r="D3" s="401" t="s">
        <v>95</v>
      </c>
      <c r="E3" s="401" t="s">
        <v>92</v>
      </c>
      <c r="F3" s="401" t="s">
        <v>92</v>
      </c>
      <c r="G3" s="398" t="s">
        <v>93</v>
      </c>
      <c r="H3" s="398" t="s">
        <v>92</v>
      </c>
      <c r="I3" s="398" t="s">
        <v>92</v>
      </c>
      <c r="J3" s="415" t="s">
        <v>429</v>
      </c>
      <c r="K3" s="28" t="s">
        <v>437</v>
      </c>
      <c r="L3" s="28"/>
      <c r="M3" s="414"/>
      <c r="N3" s="414"/>
      <c r="O3" s="30" t="s">
        <v>461</v>
      </c>
      <c r="P3" s="27">
        <f>VLOOKUP(D3,'[25]Для рисков'!$B:$C,2,0)</f>
        <v>5</v>
      </c>
      <c r="Q3" s="27">
        <f>VLOOKUP(E3,'[25]Для рисков'!$B:$C,2,0)</f>
        <v>3</v>
      </c>
      <c r="R3" s="27">
        <f>VLOOKUP(F3,'[25]Для рисков'!$B:$C,2,0)</f>
        <v>3</v>
      </c>
      <c r="S3" s="27">
        <f>VLOOKUP(G3,'[25]Для рисков'!$B:$C,2,0)</f>
        <v>4</v>
      </c>
      <c r="T3" s="27">
        <f>VLOOKUP(H3,'[25]Для рисков'!$B:$C,2,0)</f>
        <v>3</v>
      </c>
      <c r="U3" s="27">
        <f>VLOOKUP(I3,'[25]Для рисков'!$B:$C,2,0)</f>
        <v>3</v>
      </c>
    </row>
    <row r="4" spans="1:21" ht="103.5" customHeight="1" x14ac:dyDescent="0.25">
      <c r="A4" s="28" t="s">
        <v>386</v>
      </c>
      <c r="B4" s="28" t="s">
        <v>387</v>
      </c>
      <c r="C4" s="398" t="s">
        <v>61</v>
      </c>
      <c r="D4" s="401" t="s">
        <v>95</v>
      </c>
      <c r="E4" s="401" t="s">
        <v>92</v>
      </c>
      <c r="F4" s="401" t="s">
        <v>92</v>
      </c>
      <c r="G4" s="398" t="s">
        <v>93</v>
      </c>
      <c r="H4" s="398" t="s">
        <v>92</v>
      </c>
      <c r="I4" s="398" t="s">
        <v>92</v>
      </c>
      <c r="J4" s="415" t="s">
        <v>429</v>
      </c>
      <c r="K4" s="28" t="s">
        <v>389</v>
      </c>
      <c r="L4" s="1"/>
      <c r="M4" s="414" t="s">
        <v>462</v>
      </c>
      <c r="N4" s="414" t="s">
        <v>462</v>
      </c>
      <c r="O4" s="31" t="s">
        <v>369</v>
      </c>
      <c r="P4" s="379">
        <f>VLOOKUP(D4,'[25]Для рисков'!$B:$C,2,0)</f>
        <v>5</v>
      </c>
      <c r="Q4" s="379">
        <f>VLOOKUP(E4,'[25]Для рисков'!$B:$C,2,0)</f>
        <v>3</v>
      </c>
      <c r="R4" s="379">
        <f>VLOOKUP(F4,'[25]Для рисков'!$B:$C,2,0)</f>
        <v>3</v>
      </c>
      <c r="S4" s="379">
        <f>VLOOKUP(G4,'[25]Для рисков'!$B:$C,2,0)</f>
        <v>4</v>
      </c>
      <c r="T4" s="379">
        <f>VLOOKUP(H4,'[25]Для рисков'!$B:$C,2,0)</f>
        <v>3</v>
      </c>
      <c r="U4" s="379">
        <f>VLOOKUP(I4,'[25]Для рисков'!$B:$C,2,0)</f>
        <v>3</v>
      </c>
    </row>
    <row r="5" spans="1:21" ht="103.5" customHeight="1" x14ac:dyDescent="0.25">
      <c r="A5" s="28" t="s">
        <v>386</v>
      </c>
      <c r="B5" s="28" t="s">
        <v>387</v>
      </c>
      <c r="C5" s="398" t="s">
        <v>61</v>
      </c>
      <c r="D5" s="401" t="s">
        <v>95</v>
      </c>
      <c r="E5" s="401" t="s">
        <v>92</v>
      </c>
      <c r="F5" s="401" t="s">
        <v>92</v>
      </c>
      <c r="G5" s="398" t="s">
        <v>93</v>
      </c>
      <c r="H5" s="398" t="s">
        <v>92</v>
      </c>
      <c r="I5" s="398" t="s">
        <v>92</v>
      </c>
      <c r="J5" s="415" t="s">
        <v>429</v>
      </c>
      <c r="K5" s="28" t="s">
        <v>390</v>
      </c>
      <c r="L5" s="1"/>
      <c r="M5" s="414">
        <v>44260</v>
      </c>
      <c r="N5" s="414">
        <v>44260</v>
      </c>
      <c r="O5" s="31" t="s">
        <v>369</v>
      </c>
      <c r="P5" s="27">
        <f>VLOOKUP(D5,'[25]Для рисков'!$B:$C,2,0)</f>
        <v>5</v>
      </c>
      <c r="Q5" s="27">
        <f>VLOOKUP(E5,'[25]Для рисков'!$B:$C,2,0)</f>
        <v>3</v>
      </c>
      <c r="R5" s="27">
        <f>VLOOKUP(F5,'[25]Для рисков'!$B:$C,2,0)</f>
        <v>3</v>
      </c>
      <c r="S5" s="27">
        <f>VLOOKUP(G5,'[25]Для рисков'!$B:$C,2,0)</f>
        <v>4</v>
      </c>
      <c r="T5" s="27">
        <f>VLOOKUP(H5,'[25]Для рисков'!$B:$C,2,0)</f>
        <v>3</v>
      </c>
      <c r="U5" s="27">
        <f>VLOOKUP(I5,'[25]Для рисков'!$B:$C,2,0)</f>
        <v>3</v>
      </c>
    </row>
    <row r="6" spans="1:21" ht="118.5" customHeight="1" x14ac:dyDescent="0.25">
      <c r="A6" s="28" t="s">
        <v>386</v>
      </c>
      <c r="B6" s="28" t="s">
        <v>387</v>
      </c>
      <c r="C6" s="398" t="s">
        <v>61</v>
      </c>
      <c r="D6" s="401" t="s">
        <v>95</v>
      </c>
      <c r="E6" s="401" t="s">
        <v>92</v>
      </c>
      <c r="F6" s="401" t="s">
        <v>92</v>
      </c>
      <c r="G6" s="398" t="s">
        <v>93</v>
      </c>
      <c r="H6" s="398" t="s">
        <v>92</v>
      </c>
      <c r="I6" s="398" t="s">
        <v>92</v>
      </c>
      <c r="J6" s="415" t="s">
        <v>429</v>
      </c>
      <c r="K6" s="28" t="s">
        <v>391</v>
      </c>
      <c r="L6" s="1"/>
      <c r="M6" s="30"/>
      <c r="N6" s="30" t="s">
        <v>463</v>
      </c>
      <c r="O6" s="30" t="s">
        <v>464</v>
      </c>
      <c r="P6" s="379">
        <f>VLOOKUP(D6,'[25]Для рисков'!$B:$C,2,0)</f>
        <v>5</v>
      </c>
      <c r="Q6" s="379">
        <f>VLOOKUP(E6,'[25]Для рисков'!$B:$C,2,0)</f>
        <v>3</v>
      </c>
      <c r="R6" s="379">
        <f>VLOOKUP(F6,'[25]Для рисков'!$B:$C,2,0)</f>
        <v>3</v>
      </c>
      <c r="S6" s="379">
        <f>VLOOKUP(G6,'[25]Для рисков'!$B:$C,2,0)</f>
        <v>4</v>
      </c>
      <c r="T6" s="379">
        <f>VLOOKUP(H6,'[25]Для рисков'!$B:$C,2,0)</f>
        <v>3</v>
      </c>
      <c r="U6" s="379">
        <f>VLOOKUP(I6,'[25]Для рисков'!$B:$C,2,0)</f>
        <v>3</v>
      </c>
    </row>
    <row r="7" spans="1:21" ht="111.75" customHeight="1" x14ac:dyDescent="0.25">
      <c r="A7" s="28" t="s">
        <v>386</v>
      </c>
      <c r="B7" s="28" t="s">
        <v>387</v>
      </c>
      <c r="C7" s="398" t="s">
        <v>61</v>
      </c>
      <c r="D7" s="401" t="s">
        <v>95</v>
      </c>
      <c r="E7" s="401" t="s">
        <v>92</v>
      </c>
      <c r="F7" s="401" t="s">
        <v>92</v>
      </c>
      <c r="G7" s="398" t="s">
        <v>93</v>
      </c>
      <c r="H7" s="398" t="s">
        <v>92</v>
      </c>
      <c r="I7" s="398" t="s">
        <v>92</v>
      </c>
      <c r="J7" s="415" t="s">
        <v>429</v>
      </c>
      <c r="K7" s="28" t="s">
        <v>392</v>
      </c>
      <c r="L7" s="1"/>
      <c r="M7" s="417">
        <v>44499</v>
      </c>
      <c r="N7" s="417">
        <v>44499</v>
      </c>
      <c r="O7" s="31" t="s">
        <v>368</v>
      </c>
      <c r="P7" s="27">
        <f>VLOOKUP(D7,'[25]Для рисков'!$B:$C,2,0)</f>
        <v>5</v>
      </c>
      <c r="Q7" s="27">
        <f>VLOOKUP(E7,'[25]Для рисков'!$B:$C,2,0)</f>
        <v>3</v>
      </c>
      <c r="R7" s="27">
        <f>VLOOKUP(F7,'[25]Для рисков'!$B:$C,2,0)</f>
        <v>3</v>
      </c>
      <c r="S7" s="27">
        <f>VLOOKUP(G7,'[25]Для рисков'!$B:$C,2,0)</f>
        <v>4</v>
      </c>
      <c r="T7" s="27">
        <f>VLOOKUP(H7,'[25]Для рисков'!$B:$C,2,0)</f>
        <v>3</v>
      </c>
      <c r="U7" s="27">
        <f>VLOOKUP(I7,'[25]Для рисков'!$B:$C,2,0)</f>
        <v>3</v>
      </c>
    </row>
    <row r="8" spans="1:21" ht="89.25" customHeight="1" x14ac:dyDescent="0.25">
      <c r="A8" s="28" t="s">
        <v>393</v>
      </c>
      <c r="B8" s="28" t="s">
        <v>394</v>
      </c>
      <c r="C8" s="398" t="s">
        <v>61</v>
      </c>
      <c r="D8" s="402" t="s">
        <v>93</v>
      </c>
      <c r="E8" s="401" t="s">
        <v>94</v>
      </c>
      <c r="F8" s="401" t="s">
        <v>92</v>
      </c>
      <c r="G8" s="398" t="s">
        <v>93</v>
      </c>
      <c r="H8" s="398" t="s">
        <v>94</v>
      </c>
      <c r="I8" s="398" t="s">
        <v>92</v>
      </c>
      <c r="J8" s="412"/>
      <c r="K8" s="28" t="s">
        <v>395</v>
      </c>
      <c r="L8" s="1" t="s">
        <v>353</v>
      </c>
      <c r="M8" s="414"/>
      <c r="N8" s="414"/>
      <c r="O8" s="30" t="s">
        <v>465</v>
      </c>
      <c r="P8" s="27">
        <f>VLOOKUP(D8,'[25]Для рисков'!$B:$C,2,0)</f>
        <v>4</v>
      </c>
      <c r="Q8" s="379">
        <f>VLOOKUP(E8,'[25]Для рисков'!$B:$C,2,0)</f>
        <v>2</v>
      </c>
      <c r="R8" s="379">
        <f>VLOOKUP(F8,'[25]Для рисков'!$B:$C,2,0)</f>
        <v>3</v>
      </c>
      <c r="S8" s="379">
        <f>VLOOKUP(G8,'[25]Для рисков'!$B:$C,2,0)</f>
        <v>4</v>
      </c>
      <c r="T8" s="379">
        <f>VLOOKUP(H8,'[25]Для рисков'!$B:$C,2,0)</f>
        <v>2</v>
      </c>
      <c r="U8" s="379">
        <f>VLOOKUP(I8,'[25]Для рисков'!$B:$C,2,0)</f>
        <v>3</v>
      </c>
    </row>
    <row r="9" spans="1:21" ht="123" customHeight="1" x14ac:dyDescent="0.25">
      <c r="A9" s="28" t="s">
        <v>393</v>
      </c>
      <c r="B9" s="28" t="s">
        <v>396</v>
      </c>
      <c r="C9" s="398" t="s">
        <v>61</v>
      </c>
      <c r="D9" s="402" t="s">
        <v>93</v>
      </c>
      <c r="E9" s="401" t="s">
        <v>94</v>
      </c>
      <c r="F9" s="401" t="s">
        <v>92</v>
      </c>
      <c r="G9" s="398" t="s">
        <v>93</v>
      </c>
      <c r="H9" s="398" t="s">
        <v>94</v>
      </c>
      <c r="I9" s="398" t="s">
        <v>92</v>
      </c>
      <c r="J9" s="412"/>
      <c r="K9" s="28" t="s">
        <v>397</v>
      </c>
      <c r="L9" s="1"/>
      <c r="M9" s="414"/>
      <c r="N9" s="414"/>
      <c r="O9" s="30" t="s">
        <v>466</v>
      </c>
      <c r="P9" s="27">
        <f>VLOOKUP(D9,'[25]Для рисков'!$B:$C,2,0)</f>
        <v>4</v>
      </c>
      <c r="Q9" s="27">
        <f>VLOOKUP(E9,'[25]Для рисков'!$B:$C,2,0)</f>
        <v>2</v>
      </c>
      <c r="R9" s="27">
        <f>VLOOKUP(F9,'[25]Для рисков'!$B:$C,2,0)</f>
        <v>3</v>
      </c>
      <c r="S9" s="27">
        <f>VLOOKUP(G9,'[25]Для рисков'!$B:$C,2,0)</f>
        <v>4</v>
      </c>
      <c r="T9" s="27">
        <f>VLOOKUP(H9,'[25]Для рисков'!$B:$C,2,0)</f>
        <v>2</v>
      </c>
      <c r="U9" s="27">
        <f>VLOOKUP(I9,'[25]Для рисков'!$B:$C,2,0)</f>
        <v>3</v>
      </c>
    </row>
    <row r="10" spans="1:21" ht="125.25" customHeight="1" x14ac:dyDescent="0.25">
      <c r="A10" s="28" t="s">
        <v>393</v>
      </c>
      <c r="B10" s="28" t="s">
        <v>396</v>
      </c>
      <c r="C10" s="398" t="s">
        <v>61</v>
      </c>
      <c r="D10" s="402" t="s">
        <v>93</v>
      </c>
      <c r="E10" s="401" t="s">
        <v>94</v>
      </c>
      <c r="F10" s="401" t="s">
        <v>92</v>
      </c>
      <c r="G10" s="398" t="s">
        <v>93</v>
      </c>
      <c r="H10" s="398" t="s">
        <v>94</v>
      </c>
      <c r="I10" s="398" t="s">
        <v>92</v>
      </c>
      <c r="J10" s="412"/>
      <c r="K10" s="28" t="s">
        <v>398</v>
      </c>
      <c r="L10" s="1"/>
      <c r="M10" s="418">
        <v>44514</v>
      </c>
      <c r="N10" s="418">
        <v>44879</v>
      </c>
      <c r="O10" s="31" t="s">
        <v>368</v>
      </c>
      <c r="P10" s="27">
        <f>VLOOKUP(D10,'[25]Для рисков'!$B:$C,2,0)</f>
        <v>4</v>
      </c>
      <c r="Q10" s="27">
        <f>VLOOKUP(E10,'[25]Для рисков'!$B:$C,2,0)</f>
        <v>2</v>
      </c>
      <c r="R10" s="27">
        <f>VLOOKUP(F10,'[25]Для рисков'!$B:$C,2,0)</f>
        <v>3</v>
      </c>
      <c r="S10" s="27">
        <f>VLOOKUP(G10,'[25]Для рисков'!$B:$C,2,0)</f>
        <v>4</v>
      </c>
      <c r="T10" s="27">
        <f>VLOOKUP(H10,'[25]Для рисков'!$B:$C,2,0)</f>
        <v>2</v>
      </c>
      <c r="U10" s="27">
        <f>VLOOKUP(I10,'[25]Для рисков'!$B:$C,2,0)</f>
        <v>3</v>
      </c>
    </row>
    <row r="11" spans="1:21" ht="123.75" customHeight="1" x14ac:dyDescent="0.25">
      <c r="A11" s="28" t="s">
        <v>393</v>
      </c>
      <c r="B11" s="28" t="s">
        <v>396</v>
      </c>
      <c r="C11" s="398" t="s">
        <v>61</v>
      </c>
      <c r="D11" s="402" t="s">
        <v>93</v>
      </c>
      <c r="E11" s="401" t="s">
        <v>94</v>
      </c>
      <c r="F11" s="401" t="s">
        <v>92</v>
      </c>
      <c r="G11" s="398" t="s">
        <v>93</v>
      </c>
      <c r="H11" s="398" t="s">
        <v>94</v>
      </c>
      <c r="I11" s="398" t="s">
        <v>92</v>
      </c>
      <c r="J11" s="412"/>
      <c r="K11" s="28" t="s">
        <v>399</v>
      </c>
      <c r="L11" s="1"/>
      <c r="M11" s="414" t="s">
        <v>431</v>
      </c>
      <c r="N11" s="414" t="s">
        <v>431</v>
      </c>
      <c r="O11" s="31" t="s">
        <v>368</v>
      </c>
      <c r="P11" s="27">
        <f>VLOOKUP(D11,'[25]Для рисков'!$B:$C,2,0)</f>
        <v>4</v>
      </c>
      <c r="Q11" s="27">
        <f>VLOOKUP(E11,'[25]Для рисков'!$B:$C,2,0)</f>
        <v>2</v>
      </c>
      <c r="R11" s="27">
        <f>VLOOKUP(F11,'[25]Для рисков'!$B:$C,2,0)</f>
        <v>3</v>
      </c>
      <c r="S11" s="27">
        <f>VLOOKUP(G11,'[25]Для рисков'!$B:$C,2,0)</f>
        <v>4</v>
      </c>
      <c r="T11" s="27">
        <f>VLOOKUP(H11,'[25]Для рисков'!$B:$C,2,0)</f>
        <v>2</v>
      </c>
      <c r="U11" s="27">
        <f>VLOOKUP(I11,'[25]Для рисков'!$B:$C,2,0)</f>
        <v>3</v>
      </c>
    </row>
    <row r="12" spans="1:21" ht="133.5" customHeight="1" x14ac:dyDescent="0.25">
      <c r="A12" s="28" t="s">
        <v>393</v>
      </c>
      <c r="B12" s="28" t="s">
        <v>396</v>
      </c>
      <c r="C12" s="398" t="s">
        <v>61</v>
      </c>
      <c r="D12" s="402" t="s">
        <v>93</v>
      </c>
      <c r="E12" s="401" t="s">
        <v>94</v>
      </c>
      <c r="F12" s="401" t="s">
        <v>92</v>
      </c>
      <c r="G12" s="398" t="s">
        <v>93</v>
      </c>
      <c r="H12" s="398" t="s">
        <v>94</v>
      </c>
      <c r="I12" s="398" t="s">
        <v>92</v>
      </c>
      <c r="J12" s="1"/>
      <c r="K12" s="28" t="s">
        <v>400</v>
      </c>
      <c r="L12" s="1"/>
      <c r="M12" s="414"/>
      <c r="N12" s="414"/>
      <c r="O12" s="30" t="s">
        <v>469</v>
      </c>
      <c r="P12" s="27">
        <f>VLOOKUP(D12,'[25]Для рисков'!$B:$C,2,0)</f>
        <v>4</v>
      </c>
      <c r="Q12" s="27">
        <f>VLOOKUP(E12,'[25]Для рисков'!$B:$C,2,0)</f>
        <v>2</v>
      </c>
      <c r="R12" s="27">
        <f>VLOOKUP(F12,'[25]Для рисков'!$B:$C,2,0)</f>
        <v>3</v>
      </c>
      <c r="S12" s="27">
        <f>VLOOKUP(G12,'[25]Для рисков'!$B:$C,2,0)</f>
        <v>4</v>
      </c>
      <c r="T12" s="27">
        <f>VLOOKUP(H12,'[25]Для рисков'!$B:$C,2,0)</f>
        <v>2</v>
      </c>
      <c r="U12" s="27">
        <f>VLOOKUP(I12,'[25]Для рисков'!$B:$C,2,0)</f>
        <v>3</v>
      </c>
    </row>
    <row r="13" spans="1:21" ht="121.5" customHeight="1" x14ac:dyDescent="0.25">
      <c r="A13" s="28" t="s">
        <v>393</v>
      </c>
      <c r="B13" s="28" t="s">
        <v>401</v>
      </c>
      <c r="C13" s="398" t="s">
        <v>61</v>
      </c>
      <c r="D13" s="402" t="s">
        <v>93</v>
      </c>
      <c r="E13" s="401" t="s">
        <v>94</v>
      </c>
      <c r="F13" s="401" t="s">
        <v>92</v>
      </c>
      <c r="G13" s="398" t="s">
        <v>93</v>
      </c>
      <c r="H13" s="398" t="s">
        <v>94</v>
      </c>
      <c r="I13" s="398" t="s">
        <v>92</v>
      </c>
      <c r="J13" s="1"/>
      <c r="K13" s="28" t="s">
        <v>402</v>
      </c>
      <c r="L13" s="1"/>
      <c r="M13" s="414"/>
      <c r="N13" s="414"/>
      <c r="O13" s="30" t="s">
        <v>468</v>
      </c>
      <c r="P13" s="27">
        <f>VLOOKUP(D13,'[25]Для рисков'!$B:$C,2,0)</f>
        <v>4</v>
      </c>
      <c r="Q13" s="27">
        <f>VLOOKUP(E13,'[25]Для рисков'!$B:$C,2,0)</f>
        <v>2</v>
      </c>
      <c r="R13" s="27">
        <f>VLOOKUP(F13,'[25]Для рисков'!$B:$C,2,0)</f>
        <v>3</v>
      </c>
      <c r="S13" s="27">
        <f>VLOOKUP(G13,'[25]Для рисков'!$B:$C,2,0)</f>
        <v>4</v>
      </c>
      <c r="T13" s="27">
        <f>VLOOKUP(H13,'[25]Для рисков'!$B:$C,2,0)</f>
        <v>2</v>
      </c>
      <c r="U13" s="27">
        <f>VLOOKUP(I13,'[25]Для рисков'!$B:$C,2,0)</f>
        <v>3</v>
      </c>
    </row>
    <row r="14" spans="1:21" ht="62.25" customHeight="1" x14ac:dyDescent="0.25">
      <c r="A14" s="28" t="s">
        <v>377</v>
      </c>
      <c r="B14" s="28" t="s">
        <v>378</v>
      </c>
      <c r="C14" s="398" t="s">
        <v>61</v>
      </c>
      <c r="D14" s="401" t="s">
        <v>94</v>
      </c>
      <c r="E14" s="401" t="s">
        <v>92</v>
      </c>
      <c r="F14" s="401" t="s">
        <v>92</v>
      </c>
      <c r="G14" s="398" t="s">
        <v>93</v>
      </c>
      <c r="H14" s="398" t="s">
        <v>92</v>
      </c>
      <c r="I14" s="398" t="s">
        <v>92</v>
      </c>
      <c r="J14" s="28" t="s">
        <v>355</v>
      </c>
      <c r="K14" s="28" t="s">
        <v>403</v>
      </c>
      <c r="L14" s="28" t="s">
        <v>404</v>
      </c>
      <c r="M14" s="414">
        <v>44438</v>
      </c>
      <c r="N14" s="414">
        <v>44459</v>
      </c>
      <c r="O14" s="31" t="s">
        <v>369</v>
      </c>
      <c r="P14" s="27">
        <f>VLOOKUP(D14,'[25]Для рисков'!$B:$C,2,0)</f>
        <v>2</v>
      </c>
      <c r="Q14" s="379">
        <f>VLOOKUP(E14,'[25]Для рисков'!$B:$C,2,0)</f>
        <v>3</v>
      </c>
      <c r="R14" s="379">
        <f>VLOOKUP(F14,'[25]Для рисков'!$B:$C,2,0)</f>
        <v>3</v>
      </c>
      <c r="S14" s="379">
        <f>VLOOKUP(G14,'[25]Для рисков'!$B:$C,2,0)</f>
        <v>4</v>
      </c>
      <c r="T14" s="379">
        <f>VLOOKUP(H14,'[25]Для рисков'!$B:$C,2,0)</f>
        <v>3</v>
      </c>
      <c r="U14" s="379">
        <f>VLOOKUP(I14,'[25]Для рисков'!$B:$C,2,0)</f>
        <v>3</v>
      </c>
    </row>
    <row r="15" spans="1:21" ht="63" customHeight="1" x14ac:dyDescent="0.25">
      <c r="A15" s="28" t="s">
        <v>377</v>
      </c>
      <c r="B15" s="28" t="s">
        <v>378</v>
      </c>
      <c r="C15" s="398" t="s">
        <v>61</v>
      </c>
      <c r="D15" s="401" t="s">
        <v>94</v>
      </c>
      <c r="E15" s="401" t="s">
        <v>92</v>
      </c>
      <c r="F15" s="401" t="s">
        <v>92</v>
      </c>
      <c r="G15" s="398" t="s">
        <v>93</v>
      </c>
      <c r="H15" s="398" t="s">
        <v>92</v>
      </c>
      <c r="I15" s="398" t="s">
        <v>92</v>
      </c>
      <c r="J15" s="28" t="s">
        <v>355</v>
      </c>
      <c r="K15" s="28" t="s">
        <v>405</v>
      </c>
      <c r="L15" s="1"/>
      <c r="M15" s="414">
        <v>44438</v>
      </c>
      <c r="N15" s="419">
        <v>44499</v>
      </c>
      <c r="O15" s="419" t="s">
        <v>471</v>
      </c>
      <c r="P15" s="27">
        <f>VLOOKUP(D15,'[25]Для рисков'!$B:$C,2,0)</f>
        <v>2</v>
      </c>
      <c r="Q15" s="27">
        <f>VLOOKUP(E15,'[25]Для рисков'!$B:$C,2,0)</f>
        <v>3</v>
      </c>
      <c r="R15" s="27">
        <f>VLOOKUP(F15,'[25]Для рисков'!$B:$C,2,0)</f>
        <v>3</v>
      </c>
      <c r="S15" s="27">
        <f>VLOOKUP(G15,'[25]Для рисков'!$B:$C,2,0)</f>
        <v>4</v>
      </c>
      <c r="T15" s="27">
        <f>VLOOKUP(H15,'[25]Для рисков'!$B:$C,2,0)</f>
        <v>3</v>
      </c>
      <c r="U15" s="27">
        <f>VLOOKUP(I15,'[25]Для рисков'!$B:$C,2,0)</f>
        <v>3</v>
      </c>
    </row>
    <row r="16" spans="1:21" ht="80.25" customHeight="1" x14ac:dyDescent="0.25">
      <c r="A16" s="28" t="s">
        <v>406</v>
      </c>
      <c r="B16" s="28" t="s">
        <v>379</v>
      </c>
      <c r="C16" s="398" t="s">
        <v>61</v>
      </c>
      <c r="D16" s="401" t="s">
        <v>93</v>
      </c>
      <c r="E16" s="401" t="s">
        <v>92</v>
      </c>
      <c r="F16" s="401" t="s">
        <v>92</v>
      </c>
      <c r="G16" s="398" t="s">
        <v>92</v>
      </c>
      <c r="H16" s="398" t="s">
        <v>92</v>
      </c>
      <c r="I16" s="398" t="s">
        <v>92</v>
      </c>
      <c r="J16" s="413" t="s">
        <v>407</v>
      </c>
      <c r="K16" s="28" t="s">
        <v>408</v>
      </c>
      <c r="L16" s="1" t="s">
        <v>354</v>
      </c>
      <c r="M16" s="414"/>
      <c r="N16" s="414"/>
      <c r="O16" s="30" t="s">
        <v>470</v>
      </c>
      <c r="P16" s="27">
        <f>VLOOKUP(D16,'[25]Для рисков'!$B:$C,2,0)</f>
        <v>4</v>
      </c>
      <c r="Q16" s="379">
        <f>VLOOKUP(E16,'[25]Для рисков'!$B:$C,2,0)</f>
        <v>3</v>
      </c>
      <c r="R16" s="379">
        <f>VLOOKUP(F16,'[25]Для рисков'!$B:$C,2,0)</f>
        <v>3</v>
      </c>
      <c r="S16" s="379">
        <f>VLOOKUP(G16,'[25]Для рисков'!$B:$C,2,0)</f>
        <v>3</v>
      </c>
      <c r="T16" s="379">
        <f>VLOOKUP(H16,'[25]Для рисков'!$B:$C,2,0)</f>
        <v>3</v>
      </c>
      <c r="U16" s="379">
        <f>VLOOKUP(I16,'[25]Для рисков'!$B:$C,2,0)</f>
        <v>3</v>
      </c>
    </row>
    <row r="17" spans="1:21" ht="80.25" customHeight="1" x14ac:dyDescent="0.25">
      <c r="A17" s="28" t="s">
        <v>406</v>
      </c>
      <c r="B17" s="28" t="s">
        <v>379</v>
      </c>
      <c r="C17" s="398" t="s">
        <v>61</v>
      </c>
      <c r="D17" s="401" t="s">
        <v>93</v>
      </c>
      <c r="E17" s="401" t="s">
        <v>92</v>
      </c>
      <c r="F17" s="401" t="s">
        <v>92</v>
      </c>
      <c r="G17" s="398" t="s">
        <v>92</v>
      </c>
      <c r="H17" s="398" t="s">
        <v>92</v>
      </c>
      <c r="I17" s="398" t="s">
        <v>92</v>
      </c>
      <c r="J17" s="413" t="s">
        <v>407</v>
      </c>
      <c r="K17" s="28" t="s">
        <v>409</v>
      </c>
      <c r="L17" s="1"/>
      <c r="M17" s="414">
        <v>44479</v>
      </c>
      <c r="N17" s="414">
        <v>44479</v>
      </c>
      <c r="O17" s="31" t="s">
        <v>368</v>
      </c>
      <c r="P17" s="27">
        <f>VLOOKUP(D17,'[25]Для рисков'!$B:$C,2,0)</f>
        <v>4</v>
      </c>
      <c r="Q17" s="27">
        <f>VLOOKUP(E17,'[25]Для рисков'!$B:$C,2,0)</f>
        <v>3</v>
      </c>
      <c r="R17" s="27">
        <f>VLOOKUP(F17,'[25]Для рисков'!$B:$C,2,0)</f>
        <v>3</v>
      </c>
      <c r="S17" s="27">
        <f>VLOOKUP(G17,'[25]Для рисков'!$B:$C,2,0)</f>
        <v>3</v>
      </c>
      <c r="T17" s="27">
        <f>VLOOKUP(H17,'[25]Для рисков'!$B:$C,2,0)</f>
        <v>3</v>
      </c>
      <c r="U17" s="27">
        <f>VLOOKUP(I17,'[25]Для рисков'!$B:$C,2,0)</f>
        <v>3</v>
      </c>
    </row>
    <row r="18" spans="1:21" ht="77.25" customHeight="1" x14ac:dyDescent="0.25">
      <c r="A18" s="28" t="s">
        <v>406</v>
      </c>
      <c r="B18" s="28" t="s">
        <v>379</v>
      </c>
      <c r="C18" s="398" t="s">
        <v>61</v>
      </c>
      <c r="D18" s="401" t="s">
        <v>93</v>
      </c>
      <c r="E18" s="401" t="s">
        <v>92</v>
      </c>
      <c r="F18" s="401" t="s">
        <v>92</v>
      </c>
      <c r="G18" s="398" t="s">
        <v>92</v>
      </c>
      <c r="H18" s="398" t="s">
        <v>92</v>
      </c>
      <c r="I18" s="398" t="s">
        <v>92</v>
      </c>
      <c r="J18" s="413" t="s">
        <v>407</v>
      </c>
      <c r="K18" s="28" t="s">
        <v>410</v>
      </c>
      <c r="L18" s="1"/>
      <c r="M18" s="414"/>
      <c r="N18" s="414"/>
      <c r="O18" s="30" t="s">
        <v>472</v>
      </c>
      <c r="P18" s="27">
        <f>VLOOKUP(D18,'[25]Для рисков'!$B:$C,2,0)</f>
        <v>4</v>
      </c>
      <c r="Q18" s="27">
        <f>VLOOKUP(E18,'[25]Для рисков'!$B:$C,2,0)</f>
        <v>3</v>
      </c>
      <c r="R18" s="27">
        <f>VLOOKUP(F18,'[25]Для рисков'!$B:$C,2,0)</f>
        <v>3</v>
      </c>
      <c r="S18" s="27">
        <f>VLOOKUP(G18,'[25]Для рисков'!$B:$C,2,0)</f>
        <v>3</v>
      </c>
      <c r="T18" s="27">
        <f>VLOOKUP(H18,'[25]Для рисков'!$B:$C,2,0)</f>
        <v>3</v>
      </c>
      <c r="U18" s="27">
        <f>VLOOKUP(I18,'[25]Для рисков'!$B:$C,2,0)</f>
        <v>3</v>
      </c>
    </row>
    <row r="19" spans="1:21" ht="84.75" customHeight="1" x14ac:dyDescent="0.25">
      <c r="A19" s="28" t="s">
        <v>411</v>
      </c>
      <c r="B19" s="28" t="s">
        <v>412</v>
      </c>
      <c r="C19" s="398" t="s">
        <v>61</v>
      </c>
      <c r="D19" s="402" t="s">
        <v>93</v>
      </c>
      <c r="E19" s="401" t="s">
        <v>93</v>
      </c>
      <c r="F19" s="401" t="s">
        <v>93</v>
      </c>
      <c r="G19" s="398" t="s">
        <v>95</v>
      </c>
      <c r="H19" s="398" t="s">
        <v>93</v>
      </c>
      <c r="I19" s="398" t="s">
        <v>93</v>
      </c>
      <c r="J19" s="413" t="s">
        <v>426</v>
      </c>
      <c r="K19" s="28" t="s">
        <v>413</v>
      </c>
      <c r="L19" s="19" t="s">
        <v>296</v>
      </c>
      <c r="M19" s="414" t="s">
        <v>432</v>
      </c>
      <c r="N19" s="414" t="s">
        <v>432</v>
      </c>
      <c r="O19" s="31" t="s">
        <v>368</v>
      </c>
      <c r="P19" s="27">
        <f>VLOOKUP(D19,'[25]Для рисков'!$B:$C,2,0)</f>
        <v>4</v>
      </c>
      <c r="Q19" s="379">
        <f>VLOOKUP(E19,'[25]Для рисков'!$B:$C,2,0)</f>
        <v>4</v>
      </c>
      <c r="R19" s="379">
        <f>VLOOKUP(F19,'[25]Для рисков'!$B:$C,2,0)</f>
        <v>4</v>
      </c>
      <c r="S19" s="379">
        <f>VLOOKUP(G19,'[25]Для рисков'!$B:$C,2,0)</f>
        <v>5</v>
      </c>
      <c r="T19" s="379">
        <f>VLOOKUP(H19,'[25]Для рисков'!$B:$C,2,0)</f>
        <v>4</v>
      </c>
      <c r="U19" s="379">
        <f>VLOOKUP(I19,'[25]Для рисков'!$B:$C,2,0)</f>
        <v>4</v>
      </c>
    </row>
    <row r="20" spans="1:21" ht="83.25" customHeight="1" x14ac:dyDescent="0.25">
      <c r="A20" s="28" t="s">
        <v>411</v>
      </c>
      <c r="B20" s="28" t="s">
        <v>412</v>
      </c>
      <c r="C20" s="398" t="s">
        <v>61</v>
      </c>
      <c r="D20" s="402" t="s">
        <v>93</v>
      </c>
      <c r="E20" s="401" t="s">
        <v>93</v>
      </c>
      <c r="F20" s="401" t="s">
        <v>93</v>
      </c>
      <c r="G20" s="398" t="s">
        <v>95</v>
      </c>
      <c r="H20" s="398" t="s">
        <v>93</v>
      </c>
      <c r="I20" s="398" t="s">
        <v>93</v>
      </c>
      <c r="J20" s="413" t="s">
        <v>426</v>
      </c>
      <c r="K20" s="28" t="s">
        <v>414</v>
      </c>
      <c r="L20" s="19"/>
      <c r="M20" s="414" t="s">
        <v>433</v>
      </c>
      <c r="N20" s="414" t="s">
        <v>433</v>
      </c>
      <c r="O20" s="31" t="s">
        <v>369</v>
      </c>
      <c r="P20" s="27">
        <f>VLOOKUP(D20,'[25]Для рисков'!$B:$C,2,0)</f>
        <v>4</v>
      </c>
      <c r="Q20" s="27">
        <f>VLOOKUP(E20,'[25]Для рисков'!$B:$C,2,0)</f>
        <v>4</v>
      </c>
      <c r="R20" s="27">
        <f>VLOOKUP(F20,'[25]Для рисков'!$B:$C,2,0)</f>
        <v>4</v>
      </c>
      <c r="S20" s="27">
        <f>VLOOKUP(G20,'[25]Для рисков'!$B:$C,2,0)</f>
        <v>5</v>
      </c>
      <c r="T20" s="27">
        <f>VLOOKUP(H20,'[25]Для рисков'!$B:$C,2,0)</f>
        <v>4</v>
      </c>
      <c r="U20" s="27">
        <f>VLOOKUP(I20,'[25]Для рисков'!$B:$C,2,0)</f>
        <v>4</v>
      </c>
    </row>
    <row r="21" spans="1:21" ht="80.25" customHeight="1" x14ac:dyDescent="0.25">
      <c r="A21" s="28" t="s">
        <v>411</v>
      </c>
      <c r="B21" s="28" t="s">
        <v>412</v>
      </c>
      <c r="C21" s="398" t="s">
        <v>61</v>
      </c>
      <c r="D21" s="402" t="s">
        <v>93</v>
      </c>
      <c r="E21" s="401" t="s">
        <v>93</v>
      </c>
      <c r="F21" s="401" t="s">
        <v>93</v>
      </c>
      <c r="G21" s="398" t="s">
        <v>95</v>
      </c>
      <c r="H21" s="398" t="s">
        <v>93</v>
      </c>
      <c r="I21" s="398" t="s">
        <v>93</v>
      </c>
      <c r="J21" s="413" t="s">
        <v>426</v>
      </c>
      <c r="K21" s="28" t="s">
        <v>415</v>
      </c>
      <c r="L21" s="19"/>
      <c r="M21" s="414">
        <v>44456</v>
      </c>
      <c r="N21" s="414" t="s">
        <v>434</v>
      </c>
      <c r="O21" s="31" t="s">
        <v>369</v>
      </c>
      <c r="P21" s="27">
        <f>VLOOKUP(D21,'[25]Для рисков'!$B:$C,2,0)</f>
        <v>4</v>
      </c>
      <c r="Q21" s="27">
        <f>VLOOKUP(E21,'[25]Для рисков'!$B:$C,2,0)</f>
        <v>4</v>
      </c>
      <c r="R21" s="27">
        <f>VLOOKUP(F21,'[25]Для рисков'!$B:$C,2,0)</f>
        <v>4</v>
      </c>
      <c r="S21" s="27">
        <f>VLOOKUP(G21,'[25]Для рисков'!$B:$C,2,0)</f>
        <v>5</v>
      </c>
      <c r="T21" s="27">
        <f>VLOOKUP(H21,'[25]Для рисков'!$B:$C,2,0)</f>
        <v>4</v>
      </c>
      <c r="U21" s="27">
        <f>VLOOKUP(I21,'[25]Для рисков'!$B:$C,2,0)</f>
        <v>4</v>
      </c>
    </row>
    <row r="22" spans="1:21" ht="78" customHeight="1" x14ac:dyDescent="0.25">
      <c r="A22" s="28" t="s">
        <v>411</v>
      </c>
      <c r="B22" s="28" t="s">
        <v>412</v>
      </c>
      <c r="C22" s="398" t="s">
        <v>61</v>
      </c>
      <c r="D22" s="402" t="s">
        <v>93</v>
      </c>
      <c r="E22" s="401" t="s">
        <v>93</v>
      </c>
      <c r="F22" s="401" t="s">
        <v>93</v>
      </c>
      <c r="G22" s="398" t="s">
        <v>95</v>
      </c>
      <c r="H22" s="398" t="s">
        <v>93</v>
      </c>
      <c r="I22" s="398" t="s">
        <v>93</v>
      </c>
      <c r="J22" s="413" t="s">
        <v>426</v>
      </c>
      <c r="K22" s="28" t="s">
        <v>416</v>
      </c>
      <c r="L22" s="19"/>
      <c r="M22" s="414"/>
      <c r="N22" s="414"/>
      <c r="O22" s="30" t="s">
        <v>467</v>
      </c>
      <c r="P22" s="27">
        <f>VLOOKUP(D22,'[25]Для рисков'!$B:$C,2,0)</f>
        <v>4</v>
      </c>
      <c r="Q22" s="27">
        <f>VLOOKUP(E22,'[25]Для рисков'!$B:$C,2,0)</f>
        <v>4</v>
      </c>
      <c r="R22" s="27">
        <f>VLOOKUP(F22,'[25]Для рисков'!$B:$C,2,0)</f>
        <v>4</v>
      </c>
      <c r="S22" s="27">
        <f>VLOOKUP(G22,'[25]Для рисков'!$B:$C,2,0)</f>
        <v>5</v>
      </c>
      <c r="T22" s="27">
        <f>VLOOKUP(H22,'[25]Для рисков'!$B:$C,2,0)</f>
        <v>4</v>
      </c>
      <c r="U22" s="27">
        <f>VLOOKUP(I22,'[25]Для рисков'!$B:$C,2,0)</f>
        <v>4</v>
      </c>
    </row>
    <row r="23" spans="1:21" ht="74.25" customHeight="1" x14ac:dyDescent="0.25">
      <c r="A23" s="28" t="s">
        <v>411</v>
      </c>
      <c r="B23" s="28" t="s">
        <v>412</v>
      </c>
      <c r="C23" s="398" t="s">
        <v>61</v>
      </c>
      <c r="D23" s="402" t="s">
        <v>93</v>
      </c>
      <c r="E23" s="401" t="s">
        <v>93</v>
      </c>
      <c r="F23" s="401" t="s">
        <v>93</v>
      </c>
      <c r="G23" s="398" t="s">
        <v>95</v>
      </c>
      <c r="H23" s="398" t="s">
        <v>93</v>
      </c>
      <c r="I23" s="398" t="s">
        <v>93</v>
      </c>
      <c r="J23" s="413" t="s">
        <v>426</v>
      </c>
      <c r="K23" s="28" t="s">
        <v>418</v>
      </c>
      <c r="L23" s="19"/>
      <c r="M23" s="414">
        <v>44459</v>
      </c>
      <c r="N23" s="414">
        <v>44459</v>
      </c>
      <c r="O23" s="31" t="s">
        <v>369</v>
      </c>
      <c r="P23" s="27">
        <f>VLOOKUP(D23,'[25]Для рисков'!$B:$C,2,0)</f>
        <v>4</v>
      </c>
      <c r="Q23" s="27">
        <f>VLOOKUP(E23,'[25]Для рисков'!$B:$C,2,0)</f>
        <v>4</v>
      </c>
      <c r="R23" s="27">
        <f>VLOOKUP(F23,'[25]Для рисков'!$B:$C,2,0)</f>
        <v>4</v>
      </c>
      <c r="S23" s="27">
        <f>VLOOKUP(G23,'[25]Для рисков'!$B:$C,2,0)</f>
        <v>5</v>
      </c>
      <c r="T23" s="27">
        <f>VLOOKUP(H23,'[25]Для рисков'!$B:$C,2,0)</f>
        <v>4</v>
      </c>
      <c r="U23" s="27">
        <f>VLOOKUP(I23,'[25]Для рисков'!$B:$C,2,0)</f>
        <v>4</v>
      </c>
    </row>
    <row r="24" spans="1:21" ht="73.5" customHeight="1" x14ac:dyDescent="0.25">
      <c r="A24" s="28" t="s">
        <v>411</v>
      </c>
      <c r="B24" s="28" t="s">
        <v>412</v>
      </c>
      <c r="C24" s="398" t="s">
        <v>61</v>
      </c>
      <c r="D24" s="402" t="s">
        <v>93</v>
      </c>
      <c r="E24" s="401" t="s">
        <v>93</v>
      </c>
      <c r="F24" s="401" t="s">
        <v>93</v>
      </c>
      <c r="G24" s="398" t="s">
        <v>95</v>
      </c>
      <c r="H24" s="398" t="s">
        <v>93</v>
      </c>
      <c r="I24" s="398" t="s">
        <v>93</v>
      </c>
      <c r="J24" s="413" t="s">
        <v>426</v>
      </c>
      <c r="K24" s="28" t="s">
        <v>419</v>
      </c>
      <c r="L24" s="1"/>
      <c r="M24" s="414" t="s">
        <v>435</v>
      </c>
      <c r="N24" s="414" t="s">
        <v>435</v>
      </c>
      <c r="O24" s="31" t="s">
        <v>368</v>
      </c>
      <c r="P24" s="27">
        <f>VLOOKUP(D24,'[25]Для рисков'!$B:$C,2,0)</f>
        <v>4</v>
      </c>
      <c r="Q24" s="379">
        <f>VLOOKUP(E24,'[25]Для рисков'!$B:$C,2,0)</f>
        <v>4</v>
      </c>
      <c r="R24" s="379">
        <f>VLOOKUP(F24,'[25]Для рисков'!$B:$C,2,0)</f>
        <v>4</v>
      </c>
      <c r="S24" s="379">
        <f>VLOOKUP(G24,'[25]Для рисков'!$B:$C,2,0)</f>
        <v>5</v>
      </c>
      <c r="T24" s="379">
        <f>VLOOKUP(H24,'[25]Для рисков'!$B:$C,2,0)</f>
        <v>4</v>
      </c>
      <c r="U24" s="379">
        <f>VLOOKUP(I24,'[25]Для рисков'!$B:$C,2,0)</f>
        <v>4</v>
      </c>
    </row>
    <row r="25" spans="1:21" ht="60" customHeight="1" x14ac:dyDescent="0.25">
      <c r="A25" s="28" t="s">
        <v>430</v>
      </c>
      <c r="B25" s="28" t="s">
        <v>420</v>
      </c>
      <c r="C25" s="398" t="s">
        <v>61</v>
      </c>
      <c r="D25" s="402" t="s">
        <v>93</v>
      </c>
      <c r="E25" s="401" t="s">
        <v>96</v>
      </c>
      <c r="F25" s="401" t="s">
        <v>92</v>
      </c>
      <c r="G25" s="398" t="s">
        <v>93</v>
      </c>
      <c r="H25" s="398" t="s">
        <v>96</v>
      </c>
      <c r="I25" s="398" t="s">
        <v>92</v>
      </c>
      <c r="J25" s="1"/>
      <c r="K25" s="28" t="s">
        <v>428</v>
      </c>
      <c r="L25" s="1" t="s">
        <v>381</v>
      </c>
      <c r="M25" s="416"/>
      <c r="N25" s="416"/>
      <c r="O25" s="30" t="s">
        <v>467</v>
      </c>
      <c r="P25" s="27">
        <f>VLOOKUP(D25,'[25]Для рисков'!$B:$C,2,0)</f>
        <v>4</v>
      </c>
      <c r="Q25" s="379">
        <f>VLOOKUP(E25,'[25]Для рисков'!$B:$C,2,0)</f>
        <v>1</v>
      </c>
      <c r="R25" s="379">
        <f>VLOOKUP(F25,'[25]Для рисков'!$B:$C,2,0)</f>
        <v>3</v>
      </c>
      <c r="S25" s="379">
        <f>VLOOKUP(G25,'[25]Для рисков'!$B:$C,2,0)</f>
        <v>4</v>
      </c>
      <c r="T25" s="379">
        <f>VLOOKUP(H25,'[25]Для рисков'!$B:$C,2,0)</f>
        <v>1</v>
      </c>
      <c r="U25" s="379">
        <f>VLOOKUP(I25,'[25]Для рисков'!$B:$C,2,0)</f>
        <v>3</v>
      </c>
    </row>
    <row r="26" spans="1:21" ht="61.5" customHeight="1" x14ac:dyDescent="0.25">
      <c r="A26" s="28" t="s">
        <v>430</v>
      </c>
      <c r="B26" s="28" t="s">
        <v>420</v>
      </c>
      <c r="C26" s="398" t="s">
        <v>61</v>
      </c>
      <c r="D26" s="402" t="s">
        <v>93</v>
      </c>
      <c r="E26" s="401" t="s">
        <v>96</v>
      </c>
      <c r="F26" s="401" t="s">
        <v>92</v>
      </c>
      <c r="G26" s="398" t="s">
        <v>93</v>
      </c>
      <c r="H26" s="398" t="s">
        <v>96</v>
      </c>
      <c r="I26" s="398" t="s">
        <v>92</v>
      </c>
      <c r="J26" s="1"/>
      <c r="K26" s="28" t="s">
        <v>427</v>
      </c>
      <c r="L26" s="1"/>
      <c r="M26" s="416"/>
      <c r="N26" s="416"/>
      <c r="O26" s="30" t="s">
        <v>467</v>
      </c>
      <c r="P26" s="27">
        <f>VLOOKUP(D26,'[25]Для рисков'!$B:$C,2,0)</f>
        <v>4</v>
      </c>
      <c r="Q26" s="379">
        <f>VLOOKUP(E26,'[25]Для рисков'!$B:$C,2,0)</f>
        <v>1</v>
      </c>
      <c r="R26" s="379">
        <f>VLOOKUP(F26,'[25]Для рисков'!$B:$C,2,0)</f>
        <v>3</v>
      </c>
      <c r="S26" s="379">
        <f>VLOOKUP(G26,'[25]Для рисков'!$B:$C,2,0)</f>
        <v>4</v>
      </c>
      <c r="T26" s="379">
        <f>VLOOKUP(H26,'[25]Для рисков'!$B:$C,2,0)</f>
        <v>1</v>
      </c>
      <c r="U26" s="379">
        <f>VLOOKUP(I26,'[25]Для рисков'!$B:$C,2,0)</f>
        <v>3</v>
      </c>
    </row>
    <row r="27" spans="1:21" ht="61.5" customHeight="1" x14ac:dyDescent="0.25">
      <c r="A27" s="28" t="s">
        <v>430</v>
      </c>
      <c r="B27" s="28" t="s">
        <v>420</v>
      </c>
      <c r="C27" s="398" t="s">
        <v>61</v>
      </c>
      <c r="D27" s="402" t="s">
        <v>93</v>
      </c>
      <c r="E27" s="401" t="s">
        <v>96</v>
      </c>
      <c r="F27" s="401" t="s">
        <v>92</v>
      </c>
      <c r="G27" s="398" t="s">
        <v>93</v>
      </c>
      <c r="H27" s="398" t="s">
        <v>96</v>
      </c>
      <c r="I27" s="398" t="s">
        <v>92</v>
      </c>
      <c r="J27" s="1"/>
      <c r="K27" s="28" t="s">
        <v>421</v>
      </c>
      <c r="L27" s="1"/>
      <c r="M27" s="416"/>
      <c r="N27" s="416"/>
      <c r="O27" s="416" t="s">
        <v>417</v>
      </c>
      <c r="P27" s="27">
        <f>VLOOKUP(D27,'[25]Для рисков'!$B:$C,2,0)</f>
        <v>4</v>
      </c>
      <c r="Q27" s="27">
        <f>VLOOKUP(E27,'[25]Для рисков'!$B:$C,2,0)</f>
        <v>1</v>
      </c>
      <c r="R27" s="27">
        <f>VLOOKUP(F27,'[25]Для рисков'!$B:$C,2,0)</f>
        <v>3</v>
      </c>
      <c r="S27" s="27">
        <f>VLOOKUP(G27,'[25]Для рисков'!$B:$C,2,0)</f>
        <v>4</v>
      </c>
      <c r="T27" s="27">
        <f>VLOOKUP(H27,'[25]Для рисков'!$B:$C,2,0)</f>
        <v>1</v>
      </c>
      <c r="U27" s="27">
        <f>VLOOKUP(I27,'[25]Для рисков'!$B:$C,2,0)</f>
        <v>3</v>
      </c>
    </row>
    <row r="28" spans="1:21" ht="60.75" customHeight="1" x14ac:dyDescent="0.25">
      <c r="A28" s="28" t="s">
        <v>430</v>
      </c>
      <c r="B28" s="28" t="s">
        <v>420</v>
      </c>
      <c r="C28" s="398" t="s">
        <v>61</v>
      </c>
      <c r="D28" s="402" t="s">
        <v>93</v>
      </c>
      <c r="E28" s="401" t="s">
        <v>96</v>
      </c>
      <c r="F28" s="401" t="s">
        <v>92</v>
      </c>
      <c r="G28" s="398" t="s">
        <v>93</v>
      </c>
      <c r="H28" s="398" t="s">
        <v>96</v>
      </c>
      <c r="I28" s="398" t="s">
        <v>92</v>
      </c>
      <c r="J28" s="1"/>
      <c r="K28" s="28" t="s">
        <v>422</v>
      </c>
      <c r="L28" s="1"/>
      <c r="M28" s="416"/>
      <c r="N28" s="416"/>
      <c r="O28" s="30" t="s">
        <v>467</v>
      </c>
      <c r="P28" s="27">
        <f>VLOOKUP(D28,'[25]Для рисков'!$B:$C,2,0)</f>
        <v>4</v>
      </c>
      <c r="Q28" s="27">
        <f>VLOOKUP(E28,'[25]Для рисков'!$B:$C,2,0)</f>
        <v>1</v>
      </c>
      <c r="R28" s="27">
        <f>VLOOKUP(F28,'[25]Для рисков'!$B:$C,2,0)</f>
        <v>3</v>
      </c>
      <c r="S28" s="27">
        <f>VLOOKUP(G28,'[25]Для рисков'!$B:$C,2,0)</f>
        <v>4</v>
      </c>
      <c r="T28" s="27">
        <f>VLOOKUP(H28,'[25]Для рисков'!$B:$C,2,0)</f>
        <v>1</v>
      </c>
      <c r="U28" s="27">
        <f>VLOOKUP(I28,'[25]Для рисков'!$B:$C,2,0)</f>
        <v>3</v>
      </c>
    </row>
    <row r="29" spans="1:21" ht="69" customHeight="1" x14ac:dyDescent="0.25">
      <c r="A29" s="28" t="s">
        <v>430</v>
      </c>
      <c r="B29" s="28" t="s">
        <v>420</v>
      </c>
      <c r="C29" s="398" t="s">
        <v>61</v>
      </c>
      <c r="D29" s="402" t="s">
        <v>93</v>
      </c>
      <c r="E29" s="401" t="s">
        <v>96</v>
      </c>
      <c r="F29" s="401" t="s">
        <v>92</v>
      </c>
      <c r="G29" s="398" t="s">
        <v>93</v>
      </c>
      <c r="H29" s="398" t="s">
        <v>96</v>
      </c>
      <c r="I29" s="398" t="s">
        <v>92</v>
      </c>
      <c r="J29" s="1"/>
      <c r="K29" s="28" t="s">
        <v>423</v>
      </c>
      <c r="L29" s="1"/>
      <c r="M29" s="416"/>
      <c r="N29" s="416"/>
      <c r="O29" s="30" t="s">
        <v>467</v>
      </c>
      <c r="P29" s="27">
        <f>VLOOKUP(D29,'[25]Для рисков'!$B:$C,2,0)</f>
        <v>4</v>
      </c>
      <c r="Q29" s="27">
        <f>VLOOKUP(E29,'[25]Для рисков'!$B:$C,2,0)</f>
        <v>1</v>
      </c>
      <c r="R29" s="27">
        <f>VLOOKUP(F29,'[25]Для рисков'!$B:$C,2,0)</f>
        <v>3</v>
      </c>
      <c r="S29" s="27">
        <f>VLOOKUP(G29,'[25]Для рисков'!$B:$C,2,0)</f>
        <v>4</v>
      </c>
      <c r="T29" s="27">
        <f>VLOOKUP(H29,'[25]Для рисков'!$B:$C,2,0)</f>
        <v>1</v>
      </c>
      <c r="U29" s="27">
        <f>VLOOKUP(I29,'[25]Для рисков'!$B:$C,2,0)</f>
        <v>3</v>
      </c>
    </row>
    <row r="30" spans="1:21" ht="63.75" customHeight="1" x14ac:dyDescent="0.25">
      <c r="A30" s="28" t="s">
        <v>430</v>
      </c>
      <c r="B30" s="28" t="s">
        <v>420</v>
      </c>
      <c r="C30" s="398" t="s">
        <v>61</v>
      </c>
      <c r="D30" s="402" t="s">
        <v>93</v>
      </c>
      <c r="E30" s="401" t="s">
        <v>96</v>
      </c>
      <c r="F30" s="401" t="s">
        <v>92</v>
      </c>
      <c r="G30" s="398" t="s">
        <v>93</v>
      </c>
      <c r="H30" s="398" t="s">
        <v>96</v>
      </c>
      <c r="I30" s="398" t="s">
        <v>92</v>
      </c>
      <c r="J30" s="1"/>
      <c r="K30" s="28" t="s">
        <v>424</v>
      </c>
      <c r="L30" s="1"/>
      <c r="M30" s="416"/>
      <c r="N30" s="416"/>
      <c r="O30" s="30" t="s">
        <v>467</v>
      </c>
      <c r="P30" s="27">
        <f>VLOOKUP(D30,'[25]Для рисков'!$B:$C,2,0)</f>
        <v>4</v>
      </c>
      <c r="Q30" s="27">
        <f>VLOOKUP(E30,'[25]Для рисков'!$B:$C,2,0)</f>
        <v>1</v>
      </c>
      <c r="R30" s="27">
        <f>VLOOKUP(F30,'[25]Для рисков'!$B:$C,2,0)</f>
        <v>3</v>
      </c>
      <c r="S30" s="27">
        <f>VLOOKUP(G30,'[25]Для рисков'!$B:$C,2,0)</f>
        <v>4</v>
      </c>
      <c r="T30" s="27">
        <f>VLOOKUP(H30,'[25]Для рисков'!$B:$C,2,0)</f>
        <v>1</v>
      </c>
      <c r="U30" s="27">
        <f>VLOOKUP(I30,'[25]Для рисков'!$B:$C,2,0)</f>
        <v>3</v>
      </c>
    </row>
    <row r="31" spans="1:21" ht="82.5" customHeight="1" x14ac:dyDescent="0.25">
      <c r="A31" s="28" t="s">
        <v>436</v>
      </c>
      <c r="B31" s="28" t="s">
        <v>425</v>
      </c>
      <c r="C31" s="398" t="s">
        <v>61</v>
      </c>
      <c r="D31" s="402" t="s">
        <v>92</v>
      </c>
      <c r="E31" s="401" t="s">
        <v>92</v>
      </c>
      <c r="F31" s="401" t="s">
        <v>92</v>
      </c>
      <c r="G31" s="398" t="s">
        <v>92</v>
      </c>
      <c r="H31" s="398" t="s">
        <v>92</v>
      </c>
      <c r="I31" s="398" t="s">
        <v>92</v>
      </c>
      <c r="J31" s="1"/>
      <c r="K31" s="28" t="s">
        <v>367</v>
      </c>
      <c r="L31" s="28" t="s">
        <v>380</v>
      </c>
      <c r="M31" s="416"/>
      <c r="N31" s="416"/>
      <c r="O31" s="30" t="s">
        <v>468</v>
      </c>
      <c r="P31" s="27">
        <f>VLOOKUP(D31,'[25]Для рисков'!$B:$C,2,0)</f>
        <v>3</v>
      </c>
      <c r="Q31" s="379">
        <f>VLOOKUP(E31,'[25]Для рисков'!$B:$C,2,0)</f>
        <v>3</v>
      </c>
      <c r="R31" s="379">
        <f>VLOOKUP(F31,'[25]Для рисков'!$B:$C,2,0)</f>
        <v>3</v>
      </c>
      <c r="S31" s="379">
        <f>VLOOKUP(G31,'[25]Для рисков'!$B:$C,2,0)</f>
        <v>3</v>
      </c>
      <c r="T31" s="379">
        <f>VLOOKUP(H31,'[25]Для рисков'!$B:$C,2,0)</f>
        <v>3</v>
      </c>
      <c r="U31" s="379">
        <f>VLOOKUP(I31,'[25]Для рисков'!$B:$C,2,0)</f>
        <v>3</v>
      </c>
    </row>
    <row r="32" spans="1:21" ht="73.5" customHeight="1" x14ac:dyDescent="0.25">
      <c r="A32" s="28" t="s">
        <v>436</v>
      </c>
      <c r="B32" s="28" t="s">
        <v>425</v>
      </c>
      <c r="C32" s="398" t="s">
        <v>61</v>
      </c>
      <c r="D32" s="402" t="s">
        <v>92</v>
      </c>
      <c r="E32" s="401" t="s">
        <v>92</v>
      </c>
      <c r="F32" s="401" t="s">
        <v>92</v>
      </c>
      <c r="G32" s="398" t="s">
        <v>92</v>
      </c>
      <c r="H32" s="398" t="s">
        <v>92</v>
      </c>
      <c r="I32" s="398" t="s">
        <v>92</v>
      </c>
      <c r="J32" s="1"/>
      <c r="K32" s="28" t="s">
        <v>366</v>
      </c>
      <c r="L32" s="1"/>
      <c r="M32" s="416"/>
      <c r="N32" s="416"/>
      <c r="O32" s="30" t="s">
        <v>468</v>
      </c>
      <c r="P32" s="27">
        <f>VLOOKUP(D32,'[25]Для рисков'!$B:$C,2,0)</f>
        <v>3</v>
      </c>
      <c r="Q32" s="27">
        <f>VLOOKUP(E32,'[25]Для рисков'!$B:$C,2,0)</f>
        <v>3</v>
      </c>
      <c r="R32" s="27">
        <f>VLOOKUP(F32,'[25]Для рисков'!$B:$C,2,0)</f>
        <v>3</v>
      </c>
      <c r="S32" s="27">
        <f>VLOOKUP(G32,'[25]Для рисков'!$B:$C,2,0)</f>
        <v>3</v>
      </c>
      <c r="T32" s="27">
        <f>VLOOKUP(H32,'[25]Для рисков'!$B:$C,2,0)</f>
        <v>3</v>
      </c>
      <c r="U32" s="27">
        <f>VLOOKUP(I32,'[25]Для рисков'!$B:$C,2,0)</f>
        <v>3</v>
      </c>
    </row>
    <row r="33" spans="1:21" ht="76.5" customHeight="1" x14ac:dyDescent="0.25">
      <c r="A33" s="28" t="s">
        <v>436</v>
      </c>
      <c r="B33" s="28" t="s">
        <v>425</v>
      </c>
      <c r="C33" s="398" t="s">
        <v>61</v>
      </c>
      <c r="D33" s="402" t="s">
        <v>92</v>
      </c>
      <c r="E33" s="401" t="s">
        <v>92</v>
      </c>
      <c r="F33" s="401" t="s">
        <v>92</v>
      </c>
      <c r="G33" s="398" t="s">
        <v>92</v>
      </c>
      <c r="H33" s="398" t="s">
        <v>92</v>
      </c>
      <c r="I33" s="398" t="s">
        <v>92</v>
      </c>
      <c r="J33" s="1"/>
      <c r="K33" s="28" t="s">
        <v>365</v>
      </c>
      <c r="L33" s="1"/>
      <c r="M33" s="416"/>
      <c r="N33" s="416"/>
      <c r="O33" s="30" t="s">
        <v>468</v>
      </c>
      <c r="P33" s="27">
        <f>VLOOKUP(D33,'[25]Для рисков'!$B:$C,2,0)</f>
        <v>3</v>
      </c>
      <c r="Q33" s="379">
        <f>VLOOKUP(E33,'[25]Для рисков'!$B:$C,2,0)</f>
        <v>3</v>
      </c>
      <c r="R33" s="379">
        <f>VLOOKUP(F33,'[25]Для рисков'!$B:$C,2,0)</f>
        <v>3</v>
      </c>
      <c r="S33" s="379">
        <f>VLOOKUP(G33,'[25]Для рисков'!$B:$C,2,0)</f>
        <v>3</v>
      </c>
      <c r="T33" s="379">
        <f>VLOOKUP(H33,'[25]Для рисков'!$B:$C,2,0)</f>
        <v>3</v>
      </c>
      <c r="U33" s="379">
        <f>VLOOKUP(I33,'[25]Для рисков'!$B:$C,2,0)</f>
        <v>3</v>
      </c>
    </row>
    <row r="34" spans="1:21" x14ac:dyDescent="0.25">
      <c r="O34" s="31"/>
    </row>
    <row r="35" spans="1:21" x14ac:dyDescent="0.25">
      <c r="O35" s="31"/>
    </row>
  </sheetData>
  <pageMargins left="0.7" right="0.7" top="0.75" bottom="0.75" header="0.3" footer="0.3"/>
  <pageSetup paperSize="8" scale="42" fitToHeight="0" orientation="landscape"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7">
    <pageSetUpPr fitToPage="1"/>
  </sheetPr>
  <dimension ref="A1:R1048576"/>
  <sheetViews>
    <sheetView showGridLines="0" workbookViewId="0">
      <pane ySplit="1" topLeftCell="A44" activePane="bottomLeft" state="frozen"/>
      <selection pane="bottomLeft" sqref="A1:M86"/>
    </sheetView>
  </sheetViews>
  <sheetFormatPr defaultColWidth="8.85546875" defaultRowHeight="15" x14ac:dyDescent="0.25"/>
  <cols>
    <col min="1" max="1" width="12.7109375" bestFit="1" customWidth="1"/>
    <col min="2" max="2" width="12.7109375" customWidth="1"/>
    <col min="3" max="3" width="9" customWidth="1"/>
    <col min="4" max="4" width="9" style="410" customWidth="1"/>
    <col min="5" max="5" width="9" customWidth="1"/>
    <col min="6" max="6" width="10.5703125" customWidth="1"/>
    <col min="7" max="7" width="13.140625" customWidth="1"/>
    <col min="8" max="8" width="9" style="410" customWidth="1"/>
    <col min="9" max="9" width="9" customWidth="1"/>
    <col min="10" max="10" width="16.42578125" customWidth="1"/>
    <col min="11" max="12" width="12.7109375" customWidth="1"/>
    <col min="13" max="13" width="12.42578125" customWidth="1"/>
    <col min="14" max="14" width="10.42578125" customWidth="1"/>
    <col min="15" max="15" width="27.7109375" customWidth="1"/>
    <col min="16" max="17" width="41.85546875" customWidth="1"/>
  </cols>
  <sheetData>
    <row r="1" spans="1:18" s="1" customFormat="1" ht="60" x14ac:dyDescent="0.25">
      <c r="A1" s="23" t="s">
        <v>137</v>
      </c>
      <c r="B1" s="23" t="s">
        <v>138</v>
      </c>
      <c r="C1" s="1" t="s">
        <v>46</v>
      </c>
      <c r="D1" s="411" t="s">
        <v>25</v>
      </c>
      <c r="E1" s="1" t="s">
        <v>26</v>
      </c>
      <c r="F1" s="1" t="s">
        <v>62</v>
      </c>
      <c r="G1" s="1" t="s">
        <v>81</v>
      </c>
      <c r="H1" s="406" t="s">
        <v>27</v>
      </c>
      <c r="I1" s="20" t="s">
        <v>28</v>
      </c>
      <c r="J1" s="20" t="s">
        <v>63</v>
      </c>
      <c r="K1" s="20" t="s">
        <v>82</v>
      </c>
      <c r="L1" s="25" t="s">
        <v>90</v>
      </c>
      <c r="M1" s="25" t="s">
        <v>91</v>
      </c>
      <c r="O1" s="1" t="s">
        <v>31</v>
      </c>
      <c r="P1" s="1" t="s">
        <v>29</v>
      </c>
      <c r="Q1" s="1" t="s">
        <v>30</v>
      </c>
    </row>
    <row r="2" spans="1:18" x14ac:dyDescent="0.25">
      <c r="A2" s="24" t="s">
        <v>182</v>
      </c>
      <c r="B2" s="24" t="s">
        <v>182</v>
      </c>
      <c r="C2" s="12">
        <v>42826</v>
      </c>
      <c r="D2" s="408">
        <v>3.8945108196492511E-3</v>
      </c>
      <c r="E2" s="21">
        <v>3.8945108196492511E-3</v>
      </c>
      <c r="F2" s="21"/>
      <c r="G2" s="21"/>
      <c r="H2" s="407">
        <v>3.8945108196492511E-3</v>
      </c>
      <c r="I2" s="26">
        <v>3.8945108196492511E-3</v>
      </c>
      <c r="J2" s="21"/>
      <c r="K2" s="21"/>
      <c r="L2" s="21">
        <v>58.346511416410699</v>
      </c>
      <c r="M2" s="21">
        <v>58.346511416410699</v>
      </c>
      <c r="N2" s="13"/>
      <c r="O2" t="s">
        <v>6</v>
      </c>
      <c r="P2" t="s">
        <v>188</v>
      </c>
      <c r="Q2" t="s">
        <v>189</v>
      </c>
    </row>
    <row r="3" spans="1:18" ht="134.25" customHeight="1" x14ac:dyDescent="0.25">
      <c r="A3" s="24" t="s">
        <v>182</v>
      </c>
      <c r="B3" s="24" t="s">
        <v>182</v>
      </c>
      <c r="C3" s="12">
        <v>42856</v>
      </c>
      <c r="D3" s="408">
        <v>8.157855687428885E-3</v>
      </c>
      <c r="E3" s="21">
        <v>8.157855687428885E-3</v>
      </c>
      <c r="F3" s="21"/>
      <c r="G3" s="21"/>
      <c r="H3" s="407">
        <v>3.693652024230274E-3</v>
      </c>
      <c r="I3" s="26">
        <v>3.693652024230274E-3</v>
      </c>
      <c r="J3" s="21"/>
      <c r="K3" s="21"/>
      <c r="L3" s="21">
        <v>58.346511416410657</v>
      </c>
      <c r="M3" s="21">
        <v>58.346511416410657</v>
      </c>
      <c r="N3" s="13"/>
      <c r="O3" t="s">
        <v>18</v>
      </c>
      <c r="P3" s="1" t="s">
        <v>297</v>
      </c>
      <c r="Q3" s="1" t="s">
        <v>298</v>
      </c>
    </row>
    <row r="4" spans="1:18" x14ac:dyDescent="0.25">
      <c r="A4" s="24" t="s">
        <v>182</v>
      </c>
      <c r="B4" s="24" t="s">
        <v>182</v>
      </c>
      <c r="C4" s="12">
        <v>42887</v>
      </c>
      <c r="D4" s="408">
        <v>4.4589695884855486E-3</v>
      </c>
      <c r="E4" s="21">
        <v>4.4589695884855486E-3</v>
      </c>
      <c r="F4" s="21"/>
      <c r="G4" s="21"/>
      <c r="H4" s="407">
        <v>8.5842011431574231E-3</v>
      </c>
      <c r="I4" s="26">
        <v>8.5842011431574231E-3</v>
      </c>
      <c r="J4" s="21"/>
      <c r="K4" s="21"/>
      <c r="L4" s="21">
        <v>58.346511416410657</v>
      </c>
      <c r="M4" s="21">
        <v>58.346511416410657</v>
      </c>
      <c r="N4" s="13"/>
    </row>
    <row r="5" spans="1:18" x14ac:dyDescent="0.25">
      <c r="A5" s="24" t="s">
        <v>182</v>
      </c>
      <c r="B5" s="24" t="s">
        <v>182</v>
      </c>
      <c r="C5" s="12">
        <v>42917</v>
      </c>
      <c r="D5" s="408">
        <v>4.7119402056088305E-2</v>
      </c>
      <c r="E5" s="21">
        <v>4.7119402056088305E-2</v>
      </c>
      <c r="F5" s="21"/>
      <c r="G5" s="21"/>
      <c r="H5" s="407">
        <v>2.8387862269587835E-2</v>
      </c>
      <c r="I5" s="26">
        <v>2.8387862269587835E-2</v>
      </c>
      <c r="J5" s="21"/>
      <c r="K5" s="21"/>
      <c r="L5" s="21">
        <v>58.346511416410657</v>
      </c>
      <c r="M5" s="21">
        <v>58.346511416410657</v>
      </c>
      <c r="N5" s="13"/>
      <c r="O5" s="15"/>
      <c r="P5" s="16"/>
      <c r="Q5" s="16"/>
      <c r="R5" s="16"/>
    </row>
    <row r="6" spans="1:18" x14ac:dyDescent="0.25">
      <c r="A6" s="24" t="s">
        <v>182</v>
      </c>
      <c r="B6" s="24" t="s">
        <v>182</v>
      </c>
      <c r="C6" s="12">
        <v>42948</v>
      </c>
      <c r="D6" s="408">
        <v>3.8571077950806561E-2</v>
      </c>
      <c r="E6" s="21">
        <v>3.8571077950806561E-2</v>
      </c>
      <c r="F6" s="21"/>
      <c r="G6" s="21"/>
      <c r="H6" s="407">
        <v>5.4943486460072077E-2</v>
      </c>
      <c r="I6" s="26">
        <v>5.4943486460072077E-2</v>
      </c>
      <c r="J6" s="21"/>
      <c r="K6" s="21"/>
      <c r="L6" s="21">
        <v>58.346511416410657</v>
      </c>
      <c r="M6" s="21">
        <v>58.346511416410657</v>
      </c>
      <c r="N6" s="13"/>
    </row>
    <row r="7" spans="1:18" x14ac:dyDescent="0.25">
      <c r="A7" s="24" t="s">
        <v>182</v>
      </c>
      <c r="B7" s="24" t="s">
        <v>182</v>
      </c>
      <c r="C7" s="12">
        <v>42979</v>
      </c>
      <c r="D7" s="408">
        <v>0.10834986079770843</v>
      </c>
      <c r="E7" s="21">
        <v>0.10834986079770843</v>
      </c>
      <c r="F7" s="21"/>
      <c r="G7" s="21"/>
      <c r="H7" s="407">
        <v>2.7231538980291331E-3</v>
      </c>
      <c r="I7" s="26">
        <v>2.7231538980291331E-3</v>
      </c>
      <c r="J7" s="21"/>
      <c r="K7" s="21"/>
      <c r="L7" s="21">
        <v>58.346511416410657</v>
      </c>
      <c r="M7" s="21">
        <v>58.346511416410657</v>
      </c>
      <c r="N7" s="13"/>
    </row>
    <row r="8" spans="1:18" x14ac:dyDescent="0.25">
      <c r="A8" s="24" t="s">
        <v>182</v>
      </c>
      <c r="B8" s="24" t="s">
        <v>182</v>
      </c>
      <c r="C8" s="12">
        <v>43009</v>
      </c>
      <c r="D8" s="408">
        <v>0.12211207743255172</v>
      </c>
      <c r="E8" s="21">
        <v>0.12211207743255172</v>
      </c>
      <c r="F8" s="21"/>
      <c r="G8" s="21"/>
      <c r="H8" s="407">
        <v>0.11918580540834678</v>
      </c>
      <c r="I8" s="26">
        <v>0.11918580540834678</v>
      </c>
      <c r="J8" s="21"/>
      <c r="K8" s="21"/>
      <c r="L8" s="21">
        <v>58.346511416410657</v>
      </c>
      <c r="M8" s="21">
        <v>58.346511416410657</v>
      </c>
      <c r="N8" s="13"/>
    </row>
    <row r="9" spans="1:18" x14ac:dyDescent="0.25">
      <c r="A9" s="24" t="s">
        <v>182</v>
      </c>
      <c r="B9" s="24" t="s">
        <v>182</v>
      </c>
      <c r="C9" s="12">
        <v>43040</v>
      </c>
      <c r="D9" s="408">
        <v>0.12297705185475521</v>
      </c>
      <c r="E9" s="21">
        <v>0.12297705185475521</v>
      </c>
      <c r="F9" s="21"/>
      <c r="G9" s="21"/>
      <c r="H9" s="407">
        <v>0.12172675525065992</v>
      </c>
      <c r="I9" s="26">
        <v>0.12172675525065992</v>
      </c>
      <c r="J9" s="21"/>
      <c r="K9" s="21"/>
      <c r="L9" s="21">
        <v>58.346511416410657</v>
      </c>
      <c r="M9" s="21">
        <v>58.346511416410657</v>
      </c>
      <c r="N9" s="13"/>
    </row>
    <row r="10" spans="1:18" x14ac:dyDescent="0.25">
      <c r="A10" s="24" t="s">
        <v>182</v>
      </c>
      <c r="B10" s="24" t="s">
        <v>182</v>
      </c>
      <c r="C10" s="12">
        <v>43070</v>
      </c>
      <c r="D10" s="408">
        <v>0.12535922001915561</v>
      </c>
      <c r="E10" s="21">
        <v>0.12535922001915561</v>
      </c>
      <c r="F10" s="21"/>
      <c r="G10" s="21"/>
      <c r="H10" s="407">
        <v>0.13041671097970003</v>
      </c>
      <c r="I10" s="26">
        <v>0.13041671097970003</v>
      </c>
      <c r="J10" s="21"/>
      <c r="K10" s="21"/>
      <c r="L10" s="21">
        <v>58.346511416410657</v>
      </c>
      <c r="M10" s="21">
        <v>58.346511416410657</v>
      </c>
      <c r="N10" s="13"/>
    </row>
    <row r="11" spans="1:18" x14ac:dyDescent="0.25">
      <c r="A11" s="24" t="s">
        <v>182</v>
      </c>
      <c r="B11" s="24" t="s">
        <v>182</v>
      </c>
      <c r="C11" s="12">
        <v>43101</v>
      </c>
      <c r="D11" s="408">
        <v>7.9943117498673263E-2</v>
      </c>
      <c r="E11" s="21">
        <v>7.9943117498673263E-2</v>
      </c>
      <c r="F11" s="21"/>
      <c r="G11" s="21"/>
      <c r="H11" s="407">
        <v>0.12246803326109337</v>
      </c>
      <c r="I11" s="26">
        <v>0.12246803326109337</v>
      </c>
      <c r="J11" s="21"/>
      <c r="K11" s="21"/>
      <c r="L11" s="21">
        <v>62.651885949820809</v>
      </c>
      <c r="M11" s="21">
        <v>62.651885949820809</v>
      </c>
      <c r="N11" s="13"/>
    </row>
    <row r="12" spans="1:18" x14ac:dyDescent="0.25">
      <c r="A12" s="24" t="s">
        <v>182</v>
      </c>
      <c r="B12" s="24" t="s">
        <v>182</v>
      </c>
      <c r="C12" s="12">
        <v>43132</v>
      </c>
      <c r="D12" s="408">
        <v>8.7451426991172171E-2</v>
      </c>
      <c r="E12" s="21">
        <v>8.7451426991172171E-2</v>
      </c>
      <c r="F12" s="21"/>
      <c r="G12" s="21"/>
      <c r="H12" s="407">
        <v>9.2003383307291922E-2</v>
      </c>
      <c r="I12" s="26">
        <v>9.2003383307291922E-2</v>
      </c>
      <c r="J12" s="21"/>
      <c r="K12" s="21"/>
      <c r="L12" s="21">
        <v>62.651885949820809</v>
      </c>
      <c r="M12" s="21">
        <v>62.651885949820809</v>
      </c>
      <c r="N12" s="13"/>
    </row>
    <row r="13" spans="1:18" x14ac:dyDescent="0.25">
      <c r="A13" s="24" t="s">
        <v>182</v>
      </c>
      <c r="B13" s="24" t="s">
        <v>182</v>
      </c>
      <c r="C13" s="12">
        <v>43160</v>
      </c>
      <c r="D13" s="408">
        <v>0.1224574306692829</v>
      </c>
      <c r="E13" s="21">
        <v>0.1224574306692829</v>
      </c>
      <c r="F13" s="21"/>
      <c r="G13" s="21"/>
      <c r="H13" s="408">
        <v>5.3845469562848025E-2</v>
      </c>
      <c r="I13" s="21">
        <v>5.3845469562848025E-2</v>
      </c>
      <c r="J13" s="21"/>
      <c r="K13" s="21"/>
      <c r="L13" s="21">
        <v>62.651885949820809</v>
      </c>
      <c r="M13" s="21">
        <v>62.651885949820809</v>
      </c>
      <c r="N13" s="13"/>
    </row>
    <row r="14" spans="1:18" x14ac:dyDescent="0.25">
      <c r="A14" s="24" t="s">
        <v>182</v>
      </c>
      <c r="B14" s="24" t="s">
        <v>182</v>
      </c>
      <c r="C14" s="12">
        <v>43191</v>
      </c>
      <c r="D14" s="408">
        <v>9.141154513029276E-2</v>
      </c>
      <c r="E14" s="21">
        <v>9.141154513029276E-2</v>
      </c>
      <c r="F14" s="21"/>
      <c r="G14" s="21"/>
      <c r="H14" s="408">
        <v>8.0610152603116991E-2</v>
      </c>
      <c r="I14" s="21">
        <v>8.0610152603116991E-2</v>
      </c>
      <c r="J14" s="21"/>
      <c r="K14" s="21"/>
      <c r="L14" s="21">
        <v>62.651885949820809</v>
      </c>
      <c r="M14" s="21">
        <v>62.651885949820809</v>
      </c>
      <c r="N14" s="13"/>
    </row>
    <row r="15" spans="1:18" x14ac:dyDescent="0.25">
      <c r="A15" s="24" t="s">
        <v>182</v>
      </c>
      <c r="B15" s="24" t="s">
        <v>182</v>
      </c>
      <c r="C15" s="12">
        <v>43221</v>
      </c>
      <c r="D15" s="408">
        <v>0.34354603111610815</v>
      </c>
      <c r="E15" s="21">
        <v>0.34354603111610815</v>
      </c>
      <c r="F15" s="21"/>
      <c r="G15" s="21"/>
      <c r="H15" s="408">
        <v>0.10983780130769003</v>
      </c>
      <c r="I15" s="21">
        <v>0.10983780130769003</v>
      </c>
      <c r="J15" s="21"/>
      <c r="K15" s="21"/>
      <c r="L15" s="21">
        <v>62.651885949820809</v>
      </c>
      <c r="M15" s="21">
        <v>62.651885949820809</v>
      </c>
      <c r="N15" s="13"/>
    </row>
    <row r="16" spans="1:18" x14ac:dyDescent="0.25">
      <c r="A16" s="24" t="s">
        <v>182</v>
      </c>
      <c r="B16" s="24" t="s">
        <v>182</v>
      </c>
      <c r="C16" s="12">
        <v>43252</v>
      </c>
      <c r="D16" s="408">
        <v>0.49086558997810914</v>
      </c>
      <c r="E16" s="21">
        <v>0.49086558997810914</v>
      </c>
      <c r="F16" s="21"/>
      <c r="G16" s="21"/>
      <c r="H16" s="408">
        <v>0.13319503296772092</v>
      </c>
      <c r="I16" s="21">
        <v>0.13319503296772092</v>
      </c>
      <c r="J16" s="21"/>
      <c r="K16" s="21"/>
      <c r="L16" s="21">
        <v>62.651885949820809</v>
      </c>
      <c r="M16" s="21">
        <v>62.651885949820809</v>
      </c>
      <c r="N16" s="13"/>
    </row>
    <row r="17" spans="1:14" x14ac:dyDescent="0.25">
      <c r="A17" s="24" t="s">
        <v>182</v>
      </c>
      <c r="B17" s="24" t="s">
        <v>182</v>
      </c>
      <c r="C17" s="12">
        <v>43282</v>
      </c>
      <c r="D17" s="408">
        <v>0.36912705754017516</v>
      </c>
      <c r="E17" s="21">
        <v>0.36912705754017516</v>
      </c>
      <c r="F17" s="21"/>
      <c r="G17" s="21"/>
      <c r="H17" s="408">
        <v>0.4998600460300322</v>
      </c>
      <c r="I17" s="21">
        <v>0.4998600460300322</v>
      </c>
      <c r="J17" s="21"/>
      <c r="K17" s="21"/>
      <c r="L17" s="21">
        <v>62.651885949820809</v>
      </c>
      <c r="M17" s="21">
        <v>62.651885949820809</v>
      </c>
      <c r="N17" s="13"/>
    </row>
    <row r="18" spans="1:14" x14ac:dyDescent="0.25">
      <c r="A18" s="24" t="s">
        <v>182</v>
      </c>
      <c r="B18" s="24" t="s">
        <v>182</v>
      </c>
      <c r="C18" s="12">
        <v>43313</v>
      </c>
      <c r="D18" s="408">
        <v>0.36237779463149483</v>
      </c>
      <c r="E18" s="21">
        <v>0.36237779463149483</v>
      </c>
      <c r="F18" s="21"/>
      <c r="G18" s="21"/>
      <c r="H18" s="408">
        <v>0.34939099487895725</v>
      </c>
      <c r="I18" s="21">
        <v>0.34939099487895725</v>
      </c>
      <c r="J18" s="21"/>
      <c r="K18" s="21"/>
      <c r="L18" s="21">
        <v>62.651885949820809</v>
      </c>
      <c r="M18" s="21">
        <v>62.651885949820809</v>
      </c>
      <c r="N18" s="13"/>
    </row>
    <row r="19" spans="1:14" x14ac:dyDescent="0.25">
      <c r="A19" s="24" t="s">
        <v>182</v>
      </c>
      <c r="B19" s="24" t="s">
        <v>182</v>
      </c>
      <c r="C19" s="12">
        <v>43344</v>
      </c>
      <c r="D19" s="408">
        <v>0.20929432915239327</v>
      </c>
      <c r="E19" s="21">
        <v>0.20929432915239327</v>
      </c>
      <c r="F19" s="21"/>
      <c r="G19" s="21"/>
      <c r="H19" s="408">
        <v>0.22132863233000816</v>
      </c>
      <c r="I19" s="21">
        <v>0.22132863233000816</v>
      </c>
      <c r="J19" s="21"/>
      <c r="K19" s="21"/>
      <c r="L19" s="21">
        <v>62.651885949820809</v>
      </c>
      <c r="M19" s="21">
        <v>62.651885949820809</v>
      </c>
      <c r="N19" s="13"/>
    </row>
    <row r="20" spans="1:14" x14ac:dyDescent="0.25">
      <c r="A20" s="24" t="s">
        <v>182</v>
      </c>
      <c r="B20" s="24" t="s">
        <v>182</v>
      </c>
      <c r="C20" s="12">
        <v>43374</v>
      </c>
      <c r="D20" s="408">
        <v>0.50372477899989321</v>
      </c>
      <c r="E20" s="21">
        <v>0.50372477899989321</v>
      </c>
      <c r="F20" s="21"/>
      <c r="G20" s="21"/>
      <c r="H20" s="408">
        <v>0.34023668636526755</v>
      </c>
      <c r="I20" s="21">
        <v>0.34023668636526755</v>
      </c>
      <c r="J20" s="21"/>
      <c r="K20" s="21"/>
      <c r="L20" s="21">
        <v>62.651885949820809</v>
      </c>
      <c r="M20" s="21">
        <v>62.651885949820809</v>
      </c>
      <c r="N20" s="13"/>
    </row>
    <row r="21" spans="1:14" x14ac:dyDescent="0.25">
      <c r="A21" s="24" t="s">
        <v>110</v>
      </c>
      <c r="B21" s="24" t="s">
        <v>110</v>
      </c>
      <c r="C21" s="12">
        <v>43405</v>
      </c>
      <c r="D21" s="408">
        <v>0.58557258501976417</v>
      </c>
      <c r="E21" s="21">
        <v>0.58557258501976417</v>
      </c>
      <c r="F21" s="21"/>
      <c r="G21" s="21"/>
      <c r="H21" s="408">
        <v>0.43801494777266131</v>
      </c>
      <c r="I21" s="21">
        <v>0.43801494777266131</v>
      </c>
      <c r="J21" s="21"/>
      <c r="K21" s="21"/>
      <c r="L21" s="21">
        <v>62.651885949820809</v>
      </c>
      <c r="M21" s="21">
        <v>62.651885949820809</v>
      </c>
      <c r="N21" s="13"/>
    </row>
    <row r="22" spans="1:14" x14ac:dyDescent="0.25">
      <c r="A22" s="24" t="s">
        <v>110</v>
      </c>
      <c r="B22" s="24" t="s">
        <v>110</v>
      </c>
      <c r="C22" s="12">
        <v>43435</v>
      </c>
      <c r="D22" s="408">
        <v>0.43714425796308204</v>
      </c>
      <c r="E22" s="21">
        <v>0.43714425796308204</v>
      </c>
      <c r="F22" s="21"/>
      <c r="G22" s="21"/>
      <c r="H22" s="408">
        <v>0.52376065009611417</v>
      </c>
      <c r="I22" s="21">
        <v>0.52376065009611417</v>
      </c>
      <c r="J22" s="21"/>
      <c r="K22" s="21"/>
      <c r="L22" s="21">
        <v>62.677018405017925</v>
      </c>
      <c r="M22" s="21">
        <v>62.677018405017925</v>
      </c>
      <c r="N22" s="13"/>
    </row>
    <row r="23" spans="1:14" x14ac:dyDescent="0.25">
      <c r="A23" s="24" t="s">
        <v>110</v>
      </c>
      <c r="B23" s="24" t="s">
        <v>110</v>
      </c>
      <c r="C23" s="12">
        <v>43466</v>
      </c>
      <c r="D23" s="408">
        <v>0.33711264788365969</v>
      </c>
      <c r="E23" s="21">
        <v>0.33711264788365969</v>
      </c>
      <c r="F23" s="21"/>
      <c r="G23" s="21"/>
      <c r="H23" s="408">
        <v>0.57052799236155394</v>
      </c>
      <c r="I23" s="21">
        <v>0.57052799236155394</v>
      </c>
      <c r="J23" s="21"/>
      <c r="K23" s="21"/>
      <c r="L23" s="21">
        <v>64.741934676779309</v>
      </c>
      <c r="M23" s="21">
        <v>64.741934676779309</v>
      </c>
      <c r="N23" s="13"/>
    </row>
    <row r="24" spans="1:14" x14ac:dyDescent="0.25">
      <c r="A24" s="24" t="s">
        <v>110</v>
      </c>
      <c r="B24" s="24" t="s">
        <v>110</v>
      </c>
      <c r="C24" s="12">
        <v>43497</v>
      </c>
      <c r="D24" s="408">
        <v>0.4890186389402934</v>
      </c>
      <c r="E24" s="21">
        <v>0.4890186389402934</v>
      </c>
      <c r="F24" s="21"/>
      <c r="G24" s="21"/>
      <c r="H24" s="408">
        <v>0.61719244761318603</v>
      </c>
      <c r="I24" s="21">
        <v>0.61719244761318603</v>
      </c>
      <c r="J24" s="21"/>
      <c r="K24" s="21"/>
      <c r="L24" s="21">
        <v>64.741934676779309</v>
      </c>
      <c r="M24" s="21">
        <v>64.741934676779309</v>
      </c>
      <c r="N24" s="13"/>
    </row>
    <row r="25" spans="1:14" x14ac:dyDescent="0.25">
      <c r="A25" s="24" t="s">
        <v>110</v>
      </c>
      <c r="B25" s="24" t="s">
        <v>110</v>
      </c>
      <c r="C25" s="12">
        <v>43525</v>
      </c>
      <c r="D25" s="408">
        <v>0.49649181135034692</v>
      </c>
      <c r="E25" s="21">
        <v>0.49649181135034692</v>
      </c>
      <c r="F25" s="21"/>
      <c r="G25" s="21"/>
      <c r="H25" s="408">
        <v>0.69952439012502321</v>
      </c>
      <c r="I25" s="21">
        <v>0.69952439012502321</v>
      </c>
      <c r="J25" s="21"/>
      <c r="K25" s="21"/>
      <c r="L25" s="21">
        <v>64.741934676779309</v>
      </c>
      <c r="M25" s="21">
        <v>64.741934676779309</v>
      </c>
      <c r="N25" s="13"/>
    </row>
    <row r="26" spans="1:14" x14ac:dyDescent="0.25">
      <c r="A26" s="24" t="s">
        <v>110</v>
      </c>
      <c r="B26" s="24" t="s">
        <v>110</v>
      </c>
      <c r="C26" s="12">
        <v>43556</v>
      </c>
      <c r="D26" s="408">
        <v>0.53950765747702845</v>
      </c>
      <c r="E26" s="21">
        <v>0.53950765747702845</v>
      </c>
      <c r="F26" s="21"/>
      <c r="G26" s="21"/>
      <c r="H26" s="408">
        <v>0.70547456395535979</v>
      </c>
      <c r="I26" s="21">
        <v>0.70547456395535979</v>
      </c>
      <c r="J26" s="21"/>
      <c r="K26" s="21"/>
      <c r="L26" s="21">
        <v>64.741934676779309</v>
      </c>
      <c r="M26" s="21">
        <v>64.741934676779309</v>
      </c>
      <c r="N26" s="13"/>
    </row>
    <row r="27" spans="1:14" x14ac:dyDescent="0.25">
      <c r="A27" s="24" t="s">
        <v>110</v>
      </c>
      <c r="B27" s="24" t="s">
        <v>110</v>
      </c>
      <c r="C27" s="12">
        <v>43586</v>
      </c>
      <c r="D27" s="408">
        <v>0.48793389115895797</v>
      </c>
      <c r="E27" s="21">
        <v>0.48793389115895797</v>
      </c>
      <c r="F27" s="21"/>
      <c r="G27" s="21"/>
      <c r="H27" s="408">
        <v>2.6142765420329432</v>
      </c>
      <c r="I27" s="21">
        <v>2.6142765420329432</v>
      </c>
      <c r="J27" s="21"/>
      <c r="K27" s="21"/>
      <c r="L27" s="21">
        <v>64.741934676779309</v>
      </c>
      <c r="M27" s="21">
        <v>64.741934676779309</v>
      </c>
      <c r="N27" s="13"/>
    </row>
    <row r="28" spans="1:14" x14ac:dyDescent="0.25">
      <c r="A28" s="24" t="s">
        <v>110</v>
      </c>
      <c r="B28" s="24" t="s">
        <v>110</v>
      </c>
      <c r="C28" s="12">
        <v>43617</v>
      </c>
      <c r="D28" s="408">
        <v>0.47376913574072177</v>
      </c>
      <c r="E28" s="21">
        <v>0.47376913574072177</v>
      </c>
      <c r="F28" s="21"/>
      <c r="G28" s="21"/>
      <c r="H28" s="408">
        <v>0.26150899208565698</v>
      </c>
      <c r="I28" s="21">
        <v>0.26150899208565698</v>
      </c>
      <c r="J28" s="21"/>
      <c r="K28" s="21"/>
      <c r="L28" s="21">
        <v>64.741934676779309</v>
      </c>
      <c r="M28" s="21">
        <v>64.741934676779309</v>
      </c>
      <c r="N28" s="13"/>
    </row>
    <row r="29" spans="1:14" x14ac:dyDescent="0.25">
      <c r="A29" s="24" t="s">
        <v>110</v>
      </c>
      <c r="B29" s="24" t="s">
        <v>110</v>
      </c>
      <c r="C29" s="12">
        <v>43647</v>
      </c>
      <c r="D29" s="408">
        <v>1.1618742987762387</v>
      </c>
      <c r="E29" s="21">
        <v>1.1618742987762387</v>
      </c>
      <c r="F29" s="21"/>
      <c r="G29" s="21"/>
      <c r="H29" s="408">
        <v>0.76754958748279456</v>
      </c>
      <c r="I29" s="21">
        <v>0.76754958748279456</v>
      </c>
      <c r="J29" s="21"/>
      <c r="K29" s="21"/>
      <c r="L29" s="21">
        <v>64.741934676779309</v>
      </c>
      <c r="M29" s="21">
        <v>64.741934676779309</v>
      </c>
      <c r="N29" s="13"/>
    </row>
    <row r="30" spans="1:14" x14ac:dyDescent="0.25">
      <c r="A30" s="24" t="s">
        <v>110</v>
      </c>
      <c r="B30" s="24" t="s">
        <v>110</v>
      </c>
      <c r="C30" s="12">
        <v>43678</v>
      </c>
      <c r="D30" s="408">
        <v>0.58603025157368405</v>
      </c>
      <c r="E30" s="21">
        <v>0.58603025157368405</v>
      </c>
      <c r="F30" s="21"/>
      <c r="G30" s="21"/>
      <c r="H30" s="408">
        <v>2.1990570331030019</v>
      </c>
      <c r="I30" s="21">
        <v>2.1990570331030019</v>
      </c>
      <c r="J30" s="21"/>
      <c r="K30" s="21"/>
      <c r="L30" s="21">
        <v>64.741934676779309</v>
      </c>
      <c r="M30" s="21">
        <v>64.741934676779309</v>
      </c>
      <c r="N30" s="13"/>
    </row>
    <row r="31" spans="1:14" x14ac:dyDescent="0.25">
      <c r="A31" s="24" t="s">
        <v>110</v>
      </c>
      <c r="B31" s="24" t="s">
        <v>110</v>
      </c>
      <c r="C31" s="12">
        <v>43709</v>
      </c>
      <c r="D31" s="408">
        <v>5.0495346203370977</v>
      </c>
      <c r="E31" s="21">
        <v>5.0495346203370977</v>
      </c>
      <c r="F31" s="21"/>
      <c r="G31" s="21"/>
      <c r="H31" s="408">
        <v>1.4091325331120774</v>
      </c>
      <c r="I31" s="21">
        <v>1.4091325331120774</v>
      </c>
      <c r="J31" s="21"/>
      <c r="K31" s="21"/>
      <c r="L31" s="21">
        <v>64.741934676779309</v>
      </c>
      <c r="M31" s="21">
        <v>64.741934676779309</v>
      </c>
      <c r="N31" s="13"/>
    </row>
    <row r="32" spans="1:14" x14ac:dyDescent="0.25">
      <c r="A32" s="24" t="s">
        <v>110</v>
      </c>
      <c r="B32" s="24" t="s">
        <v>110</v>
      </c>
      <c r="C32" s="12">
        <v>43739</v>
      </c>
      <c r="D32" s="408">
        <v>1.8471132736923173</v>
      </c>
      <c r="E32" s="21">
        <v>1.8471132736923173</v>
      </c>
      <c r="F32" s="21"/>
      <c r="G32" s="21"/>
      <c r="H32" s="408">
        <v>1.9679557043218436</v>
      </c>
      <c r="I32" s="21">
        <v>1.9679557043218436</v>
      </c>
      <c r="J32" s="21"/>
      <c r="K32" s="21"/>
      <c r="L32" s="21">
        <v>64.741934676779309</v>
      </c>
      <c r="M32" s="21">
        <v>64.741934676779309</v>
      </c>
      <c r="N32" s="13"/>
    </row>
    <row r="33" spans="1:14" x14ac:dyDescent="0.25">
      <c r="A33" s="24" t="s">
        <v>110</v>
      </c>
      <c r="B33" s="24" t="s">
        <v>110</v>
      </c>
      <c r="C33" s="12">
        <v>43770</v>
      </c>
      <c r="D33" s="408">
        <v>1.4693110917199457</v>
      </c>
      <c r="E33" s="21">
        <v>1.4693110917199457</v>
      </c>
      <c r="F33" s="21"/>
      <c r="G33" s="21"/>
      <c r="H33" s="408">
        <v>4.5719003955249731</v>
      </c>
      <c r="I33" s="21">
        <v>4.5719003955249731</v>
      </c>
      <c r="J33" s="21"/>
      <c r="K33" s="21"/>
      <c r="L33" s="21">
        <v>64.741934676779309</v>
      </c>
      <c r="M33" s="21">
        <v>64.741934676779309</v>
      </c>
      <c r="N33" s="13"/>
    </row>
    <row r="34" spans="1:14" x14ac:dyDescent="0.25">
      <c r="A34" s="24" t="s">
        <v>110</v>
      </c>
      <c r="B34" s="24" t="s">
        <v>110</v>
      </c>
      <c r="C34" s="12">
        <v>43800</v>
      </c>
      <c r="D34" s="408">
        <v>1.1749185242881293</v>
      </c>
      <c r="E34" s="21">
        <v>1.1749185242881293</v>
      </c>
      <c r="F34" s="21"/>
      <c r="G34" s="21"/>
      <c r="H34" s="408">
        <v>4.5549780757340121</v>
      </c>
      <c r="I34" s="21">
        <v>4.5549780757340121</v>
      </c>
      <c r="J34" s="21"/>
      <c r="K34" s="21"/>
      <c r="L34" s="21">
        <v>64.741934676779309</v>
      </c>
      <c r="M34" s="21">
        <v>64.741934676779309</v>
      </c>
      <c r="N34" s="13"/>
    </row>
    <row r="35" spans="1:14" x14ac:dyDescent="0.25">
      <c r="A35" s="24" t="s">
        <v>110</v>
      </c>
      <c r="B35" s="24" t="s">
        <v>110</v>
      </c>
      <c r="C35" s="12">
        <v>43831</v>
      </c>
      <c r="D35" s="408">
        <v>1.1592154440719771</v>
      </c>
      <c r="E35" s="21">
        <v>1.1592154440719771</v>
      </c>
      <c r="F35" s="21"/>
      <c r="G35" s="21"/>
      <c r="H35" s="408">
        <v>3.6439740831293244</v>
      </c>
      <c r="I35" s="21">
        <v>3.6439740831293244</v>
      </c>
      <c r="J35" s="21"/>
      <c r="K35" s="21"/>
      <c r="L35" s="21">
        <v>72.125081638240019</v>
      </c>
      <c r="M35" s="21">
        <v>72.125081638240019</v>
      </c>
      <c r="N35" s="13"/>
    </row>
    <row r="36" spans="1:14" x14ac:dyDescent="0.25">
      <c r="A36" s="24" t="s">
        <v>110</v>
      </c>
      <c r="B36" s="24" t="s">
        <v>110</v>
      </c>
      <c r="C36" s="12">
        <v>43862</v>
      </c>
      <c r="D36" s="408">
        <v>1.5110747916836116</v>
      </c>
      <c r="E36" s="21">
        <v>1.5110747916836116</v>
      </c>
      <c r="F36" s="21"/>
      <c r="G36" s="21"/>
      <c r="H36" s="408">
        <v>1.3656893609824263</v>
      </c>
      <c r="I36" s="21">
        <v>1.3656893609824263</v>
      </c>
      <c r="J36" s="21"/>
      <c r="K36" s="21"/>
      <c r="L36" s="21">
        <v>72.125081638240019</v>
      </c>
      <c r="M36" s="21">
        <v>72.125081638240019</v>
      </c>
      <c r="N36" s="13"/>
    </row>
    <row r="37" spans="1:14" x14ac:dyDescent="0.25">
      <c r="A37" s="24" t="s">
        <v>110</v>
      </c>
      <c r="B37" s="24" t="s">
        <v>110</v>
      </c>
      <c r="C37" s="12">
        <v>43891</v>
      </c>
      <c r="D37" s="408">
        <v>0.85967517209888344</v>
      </c>
      <c r="E37" s="21">
        <v>0.85967517209888344</v>
      </c>
      <c r="F37" s="21"/>
      <c r="G37" s="21"/>
      <c r="H37" s="408">
        <v>2.0328345928082485</v>
      </c>
      <c r="I37" s="21">
        <v>2.0328345928082485</v>
      </c>
      <c r="J37" s="21"/>
      <c r="K37" s="21"/>
      <c r="L37" s="21">
        <v>72.125081638240019</v>
      </c>
      <c r="M37" s="21">
        <v>72.125081638240019</v>
      </c>
      <c r="N37" s="13"/>
    </row>
    <row r="38" spans="1:14" x14ac:dyDescent="0.25">
      <c r="A38" s="24" t="s">
        <v>110</v>
      </c>
      <c r="B38" s="24" t="s">
        <v>110</v>
      </c>
      <c r="C38" s="12">
        <v>43922</v>
      </c>
      <c r="D38" s="408">
        <v>1.4177872865766548</v>
      </c>
      <c r="E38" s="21">
        <v>1.4177872865766548</v>
      </c>
      <c r="F38" s="21"/>
      <c r="G38" s="21"/>
      <c r="H38" s="408">
        <v>2.0311765248063312</v>
      </c>
      <c r="I38" s="21">
        <v>2.0311765248063312</v>
      </c>
      <c r="J38" s="21"/>
      <c r="K38" s="21"/>
      <c r="L38" s="21">
        <v>72.125081638240019</v>
      </c>
      <c r="M38" s="21">
        <v>72.125081638240019</v>
      </c>
      <c r="N38" s="13"/>
    </row>
    <row r="39" spans="1:14" x14ac:dyDescent="0.25">
      <c r="A39" s="24" t="s">
        <v>110</v>
      </c>
      <c r="B39" s="24" t="s">
        <v>110</v>
      </c>
      <c r="C39" s="12">
        <v>43952</v>
      </c>
      <c r="D39" s="408">
        <v>0.71032562828791501</v>
      </c>
      <c r="E39" s="21">
        <v>0.71032562828791501</v>
      </c>
      <c r="F39" s="21"/>
      <c r="G39" s="21"/>
      <c r="H39" s="408">
        <v>1.6564240080987997</v>
      </c>
      <c r="I39" s="21">
        <v>1.6564240080987997</v>
      </c>
      <c r="J39" s="21"/>
      <c r="K39" s="21"/>
      <c r="L39" s="21">
        <v>72.125081638240019</v>
      </c>
      <c r="M39" s="21">
        <v>72.125081638240019</v>
      </c>
      <c r="N39" s="13"/>
    </row>
    <row r="40" spans="1:14" x14ac:dyDescent="0.25">
      <c r="A40" s="24" t="s">
        <v>110</v>
      </c>
      <c r="B40" s="24" t="s">
        <v>110</v>
      </c>
      <c r="C40" s="12">
        <v>43983</v>
      </c>
      <c r="D40" s="408">
        <v>1.1251326389761049</v>
      </c>
      <c r="E40" s="21">
        <v>1.1251326389761049</v>
      </c>
      <c r="F40" s="21"/>
      <c r="G40" s="21"/>
      <c r="H40" s="408">
        <v>1.2337705850787872</v>
      </c>
      <c r="I40" s="21">
        <v>1.2337705850787872</v>
      </c>
      <c r="J40" s="21"/>
      <c r="K40" s="21"/>
      <c r="L40" s="21">
        <v>72.125081638240019</v>
      </c>
      <c r="M40" s="21">
        <v>72.125081638240019</v>
      </c>
      <c r="N40" s="13"/>
    </row>
    <row r="41" spans="1:14" x14ac:dyDescent="0.25">
      <c r="A41" s="24" t="s">
        <v>110</v>
      </c>
      <c r="B41" s="24" t="s">
        <v>110</v>
      </c>
      <c r="C41" s="12">
        <v>44013</v>
      </c>
      <c r="D41" s="408">
        <v>0.68250614962078537</v>
      </c>
      <c r="E41" s="21">
        <v>0.68250614962078537</v>
      </c>
      <c r="F41" s="21"/>
      <c r="G41" s="21"/>
      <c r="H41" s="408">
        <v>2.5584790665086805</v>
      </c>
      <c r="I41" s="21">
        <v>2.5584790665086805</v>
      </c>
      <c r="J41" s="21"/>
      <c r="K41" s="21"/>
      <c r="L41" s="21">
        <v>72.125081638240019</v>
      </c>
      <c r="M41" s="21">
        <v>72.125081638240019</v>
      </c>
      <c r="N41" s="13"/>
    </row>
    <row r="42" spans="1:14" x14ac:dyDescent="0.25">
      <c r="A42" s="24" t="s">
        <v>110</v>
      </c>
      <c r="B42" s="24" t="s">
        <v>110</v>
      </c>
      <c r="C42" s="12">
        <v>44044</v>
      </c>
      <c r="D42" s="408">
        <v>2.2705320834351026</v>
      </c>
      <c r="E42" s="21">
        <v>2.2705320834351026</v>
      </c>
      <c r="F42" s="21"/>
      <c r="G42" s="21"/>
      <c r="H42" s="408">
        <v>1.1350006008533591</v>
      </c>
      <c r="I42" s="21">
        <v>1.1350006008533591</v>
      </c>
      <c r="J42" s="21"/>
      <c r="K42" s="21"/>
      <c r="L42" s="21">
        <v>72.125081638240019</v>
      </c>
      <c r="M42" s="21">
        <v>72.125081638240019</v>
      </c>
      <c r="N42" s="13"/>
    </row>
    <row r="43" spans="1:14" x14ac:dyDescent="0.25">
      <c r="A43" s="24" t="s">
        <v>110</v>
      </c>
      <c r="B43" s="24" t="s">
        <v>110</v>
      </c>
      <c r="C43" s="12">
        <v>44075</v>
      </c>
      <c r="D43" s="408">
        <v>1.3276461368131443</v>
      </c>
      <c r="E43" s="21">
        <v>1.3276461368131443</v>
      </c>
      <c r="F43" s="21"/>
      <c r="G43" s="21"/>
      <c r="H43" s="408">
        <v>2.3135657062909432</v>
      </c>
      <c r="I43" s="21">
        <v>2.3135657062909432</v>
      </c>
      <c r="J43" s="21"/>
      <c r="K43" s="21"/>
      <c r="L43" s="21">
        <v>72.125081638240019</v>
      </c>
      <c r="M43" s="21">
        <v>72.125081638240019</v>
      </c>
      <c r="N43" s="13"/>
    </row>
    <row r="44" spans="1:14" x14ac:dyDescent="0.25">
      <c r="A44" s="24" t="s">
        <v>110</v>
      </c>
      <c r="B44" s="24" t="s">
        <v>110</v>
      </c>
      <c r="C44" s="12">
        <v>44105</v>
      </c>
      <c r="D44" s="408">
        <v>3.3098656771262873</v>
      </c>
      <c r="E44" s="21">
        <v>3.3098656771262873</v>
      </c>
      <c r="F44" s="21"/>
      <c r="G44" s="21"/>
      <c r="H44" s="408">
        <v>2.0803016586412548</v>
      </c>
      <c r="I44" s="21">
        <v>2.0803016586412548</v>
      </c>
      <c r="J44" s="21"/>
      <c r="K44" s="21"/>
      <c r="L44" s="21">
        <v>72.125081638240019</v>
      </c>
      <c r="M44" s="21">
        <v>72.125081638240019</v>
      </c>
      <c r="N44" s="13"/>
    </row>
    <row r="45" spans="1:14" x14ac:dyDescent="0.25">
      <c r="A45" s="24" t="s">
        <v>110</v>
      </c>
      <c r="B45" s="24" t="s">
        <v>110</v>
      </c>
      <c r="C45" s="12">
        <v>44136</v>
      </c>
      <c r="D45" s="408">
        <v>1.2955471610142384</v>
      </c>
      <c r="E45" s="21">
        <v>1.2955471610142384</v>
      </c>
      <c r="F45" s="21"/>
      <c r="G45" s="21"/>
      <c r="H45" s="408">
        <v>1.1394636878501203</v>
      </c>
      <c r="I45" s="21">
        <v>1.1394636878501203</v>
      </c>
      <c r="J45" s="21"/>
      <c r="K45" s="21"/>
      <c r="L45" s="21">
        <v>72.125081638240019</v>
      </c>
      <c r="M45" s="21">
        <v>72.125081638240019</v>
      </c>
      <c r="N45" s="13"/>
    </row>
    <row r="46" spans="1:14" x14ac:dyDescent="0.25">
      <c r="A46" s="24" t="s">
        <v>110</v>
      </c>
      <c r="B46" s="24" t="s">
        <v>110</v>
      </c>
      <c r="C46" s="12">
        <v>44166</v>
      </c>
      <c r="D46" s="408">
        <v>1.1785109422655002</v>
      </c>
      <c r="E46" s="21">
        <v>1.1785109422655002</v>
      </c>
      <c r="F46" s="21"/>
      <c r="G46" s="21"/>
      <c r="H46" s="408">
        <v>2.183327519018019</v>
      </c>
      <c r="I46" s="21">
        <v>2.183327519018019</v>
      </c>
      <c r="J46" s="21"/>
      <c r="K46" s="21"/>
      <c r="L46" s="21">
        <v>72.125081638240019</v>
      </c>
      <c r="M46" s="21">
        <v>72.125081638240019</v>
      </c>
      <c r="N46" s="13"/>
    </row>
    <row r="47" spans="1:14" x14ac:dyDescent="0.25">
      <c r="A47" s="24" t="s">
        <v>110</v>
      </c>
      <c r="B47" s="24" t="s">
        <v>110</v>
      </c>
      <c r="C47" s="12">
        <v>44197</v>
      </c>
      <c r="D47" s="408">
        <v>1.4110390711753493</v>
      </c>
      <c r="E47" s="32">
        <v>1.4098553507132638</v>
      </c>
      <c r="F47" s="21"/>
      <c r="G47" s="405">
        <v>2.2539764682244572</v>
      </c>
      <c r="H47" s="408">
        <v>3.8001839531278852</v>
      </c>
      <c r="I47" s="32">
        <v>3.7969959793878951</v>
      </c>
      <c r="J47" s="32"/>
      <c r="K47" s="404">
        <v>5.2529167409920774</v>
      </c>
      <c r="L47" s="21">
        <v>73</v>
      </c>
      <c r="M47" s="21">
        <v>73.06129110599079</v>
      </c>
      <c r="N47" s="13"/>
    </row>
    <row r="48" spans="1:14" x14ac:dyDescent="0.25">
      <c r="A48" s="24" t="s">
        <v>110</v>
      </c>
      <c r="B48" s="24" t="s">
        <v>110</v>
      </c>
      <c r="C48" s="12">
        <v>44228</v>
      </c>
      <c r="D48" s="408">
        <v>1.5261799435041161</v>
      </c>
      <c r="E48" s="32">
        <v>1.5248996313817553</v>
      </c>
      <c r="F48" s="21"/>
      <c r="G48" s="405">
        <v>4.383384316813081</v>
      </c>
      <c r="H48" s="408">
        <v>3.2334338734812844</v>
      </c>
      <c r="I48" s="32">
        <v>3.2307213462968658</v>
      </c>
      <c r="J48" s="32"/>
      <c r="K48" s="404">
        <v>3.1467936319949854</v>
      </c>
      <c r="L48" s="21">
        <v>73</v>
      </c>
      <c r="M48" s="21">
        <v>73.06129110599079</v>
      </c>
      <c r="N48" s="13"/>
    </row>
    <row r="49" spans="1:14" x14ac:dyDescent="0.25">
      <c r="A49" s="24" t="s">
        <v>110</v>
      </c>
      <c r="B49" s="24" t="s">
        <v>110</v>
      </c>
      <c r="C49" s="12">
        <v>44256</v>
      </c>
      <c r="D49" s="408">
        <v>2.9527867448739795</v>
      </c>
      <c r="E49" s="32">
        <v>2.9503096525230421</v>
      </c>
      <c r="F49" s="21"/>
      <c r="G49" s="405">
        <v>2.9059737348804924</v>
      </c>
      <c r="H49" s="408">
        <v>2.7982701713579976</v>
      </c>
      <c r="I49" s="32">
        <v>2.7959227029370695</v>
      </c>
      <c r="J49" s="32"/>
      <c r="K49" s="404">
        <v>3.2323245290327591</v>
      </c>
      <c r="L49" s="21">
        <v>73</v>
      </c>
      <c r="M49" s="21">
        <v>73.06129110599079</v>
      </c>
      <c r="N49" s="13"/>
    </row>
    <row r="50" spans="1:14" x14ac:dyDescent="0.25">
      <c r="A50" s="24" t="s">
        <v>110</v>
      </c>
      <c r="B50" s="24" t="s">
        <v>110</v>
      </c>
      <c r="C50" s="12">
        <v>44287</v>
      </c>
      <c r="D50" s="408">
        <v>1.5668197723287669</v>
      </c>
      <c r="E50" s="32">
        <v>1.5655053674601895</v>
      </c>
      <c r="F50" s="21"/>
      <c r="G50" s="405">
        <v>4.9444182393354605</v>
      </c>
      <c r="H50" s="408">
        <v>3.9912425707990864</v>
      </c>
      <c r="I50" s="32">
        <v>3.9878943180138062</v>
      </c>
      <c r="J50" s="32"/>
      <c r="K50" s="404">
        <v>3.6168525651351846</v>
      </c>
      <c r="L50" s="21">
        <v>73</v>
      </c>
      <c r="M50" s="21">
        <v>73.06129110599079</v>
      </c>
      <c r="N50" s="13"/>
    </row>
    <row r="51" spans="1:14" x14ac:dyDescent="0.25">
      <c r="A51" s="24" t="s">
        <v>110</v>
      </c>
      <c r="B51" s="24" t="s">
        <v>110</v>
      </c>
      <c r="C51" s="12">
        <v>44317</v>
      </c>
      <c r="D51" s="408">
        <v>3.2589041095890394</v>
      </c>
      <c r="E51" s="32">
        <v>2.0606427941656662</v>
      </c>
      <c r="F51" s="21"/>
      <c r="G51" s="405">
        <v>3.4789042522477813</v>
      </c>
      <c r="H51" s="409">
        <v>2.2557534246575299</v>
      </c>
      <c r="I51" s="32">
        <v>1.5051299787526351</v>
      </c>
      <c r="J51" s="32"/>
      <c r="K51" s="404">
        <v>3.4031047146607412</v>
      </c>
      <c r="L51" s="21">
        <v>73</v>
      </c>
      <c r="M51" s="21">
        <v>73.06129110599079</v>
      </c>
      <c r="N51" s="13"/>
    </row>
    <row r="52" spans="1:14" x14ac:dyDescent="0.25">
      <c r="A52" s="24" t="s">
        <v>110</v>
      </c>
      <c r="B52" s="24" t="s">
        <v>110</v>
      </c>
      <c r="C52" s="12">
        <v>44348</v>
      </c>
      <c r="D52" s="408">
        <v>7.3477498909865675</v>
      </c>
      <c r="E52" s="32">
        <v>1.4641591978550257</v>
      </c>
      <c r="F52" s="21"/>
      <c r="G52" s="405">
        <v>5.861390005244691</v>
      </c>
      <c r="H52" s="409">
        <v>5.3633349394423604</v>
      </c>
      <c r="I52" s="32">
        <v>2.557756568233942</v>
      </c>
      <c r="J52" s="32"/>
      <c r="K52" s="404">
        <v>5.6085843946285419</v>
      </c>
      <c r="L52" s="21">
        <v>73</v>
      </c>
      <c r="M52" s="21">
        <v>73.06129110599079</v>
      </c>
      <c r="N52" s="13"/>
    </row>
    <row r="53" spans="1:14" x14ac:dyDescent="0.25">
      <c r="A53" s="24" t="s">
        <v>110</v>
      </c>
      <c r="B53" s="24" t="s">
        <v>110</v>
      </c>
      <c r="C53" s="12">
        <v>44378</v>
      </c>
      <c r="D53" s="408">
        <v>7.3701803063483871</v>
      </c>
      <c r="E53" s="32">
        <v>1.23830997838172</v>
      </c>
      <c r="F53" s="21"/>
      <c r="G53" s="405">
        <v>7.1347687726368232</v>
      </c>
      <c r="H53" s="409">
        <v>7.636468652035143</v>
      </c>
      <c r="I53" s="32">
        <v>2.2714433082526275</v>
      </c>
      <c r="J53" s="32"/>
      <c r="K53" s="404">
        <v>3.7792922394101112</v>
      </c>
      <c r="L53" s="21">
        <v>73</v>
      </c>
      <c r="M53" s="21">
        <v>73.06129110599079</v>
      </c>
      <c r="N53" s="13"/>
    </row>
    <row r="54" spans="1:14" x14ac:dyDescent="0.25">
      <c r="A54" s="24" t="s">
        <v>110</v>
      </c>
      <c r="B54" s="24" t="s">
        <v>110</v>
      </c>
      <c r="C54" s="12">
        <v>44409</v>
      </c>
      <c r="D54" s="408">
        <v>7.7754261831035203</v>
      </c>
      <c r="E54" s="32">
        <v>0.76430583370051064</v>
      </c>
      <c r="F54" s="21"/>
      <c r="G54" s="405">
        <v>4.9297461018958257</v>
      </c>
      <c r="H54" s="409">
        <v>7.5089993677819908</v>
      </c>
      <c r="I54" s="32">
        <v>2.5454150634322819</v>
      </c>
      <c r="J54" s="32"/>
      <c r="K54" s="404">
        <v>3.0374516407849814</v>
      </c>
      <c r="L54" s="21">
        <v>73</v>
      </c>
      <c r="M54" s="21">
        <v>73.06129110599079</v>
      </c>
      <c r="N54" s="13"/>
    </row>
    <row r="55" spans="1:14" x14ac:dyDescent="0.25">
      <c r="A55" s="24" t="s">
        <v>110</v>
      </c>
      <c r="B55" s="24" t="s">
        <v>110</v>
      </c>
      <c r="C55" s="12">
        <v>44440</v>
      </c>
      <c r="D55" s="408">
        <v>7.0925098393801784</v>
      </c>
      <c r="E55" s="32">
        <v>1.3077474227265928</v>
      </c>
      <c r="F55" s="21"/>
      <c r="G55" s="405">
        <v>5.7702993057796972</v>
      </c>
      <c r="H55" s="409">
        <v>7.4658112975722224</v>
      </c>
      <c r="I55" s="32">
        <v>1.5102408790568069</v>
      </c>
      <c r="J55" s="32"/>
      <c r="K55" s="404">
        <v>3.770016234239788</v>
      </c>
      <c r="L55" s="21">
        <v>73</v>
      </c>
      <c r="M55" s="21">
        <v>73.06129110599079</v>
      </c>
      <c r="N55" s="13"/>
    </row>
    <row r="56" spans="1:14" x14ac:dyDescent="0.25">
      <c r="A56" s="24" t="s">
        <v>110</v>
      </c>
      <c r="B56" s="24" t="s">
        <v>110</v>
      </c>
      <c r="C56" s="12">
        <v>44470</v>
      </c>
      <c r="D56" s="408">
        <v>13.315149571016526</v>
      </c>
      <c r="E56" s="32"/>
      <c r="F56" s="32">
        <v>6.1088490388086729</v>
      </c>
      <c r="G56" s="405">
        <v>4.6798769773385738</v>
      </c>
      <c r="H56" s="409">
        <v>7.0365622660014857</v>
      </c>
      <c r="I56" s="32"/>
      <c r="J56" s="32">
        <v>4.8944074324418594</v>
      </c>
      <c r="K56" s="404">
        <v>3.8448818346377123</v>
      </c>
      <c r="L56" s="21">
        <v>73</v>
      </c>
      <c r="M56" s="21">
        <v>73.06129110599079</v>
      </c>
      <c r="N56" s="13"/>
    </row>
    <row r="57" spans="1:14" x14ac:dyDescent="0.25">
      <c r="A57" s="24" t="s">
        <v>110</v>
      </c>
      <c r="B57" s="24" t="s">
        <v>110</v>
      </c>
      <c r="C57" s="12">
        <v>44501</v>
      </c>
      <c r="D57" s="408">
        <v>14.926770017585103</v>
      </c>
      <c r="E57" s="32"/>
      <c r="F57" s="32">
        <v>5.2155302571757867</v>
      </c>
      <c r="G57" s="405">
        <v>6.2388601652400384</v>
      </c>
      <c r="H57" s="409">
        <v>7.3363766069389875</v>
      </c>
      <c r="I57" s="32"/>
      <c r="J57" s="32">
        <v>3.5818248039307132</v>
      </c>
      <c r="K57" s="404">
        <v>3.6683012971005056</v>
      </c>
      <c r="L57" s="21">
        <v>73</v>
      </c>
      <c r="M57" s="21">
        <v>73.06129110599079</v>
      </c>
      <c r="N57" s="13"/>
    </row>
    <row r="58" spans="1:14" x14ac:dyDescent="0.25">
      <c r="A58" s="24" t="s">
        <v>110</v>
      </c>
      <c r="B58" s="24" t="s">
        <v>110</v>
      </c>
      <c r="C58" s="12">
        <v>44531</v>
      </c>
      <c r="D58" s="408">
        <v>7.0287142988744575</v>
      </c>
      <c r="E58" s="32"/>
      <c r="F58" s="32">
        <v>5.6443667105767314</v>
      </c>
      <c r="G58" s="405">
        <v>5.0536868212236925</v>
      </c>
      <c r="H58" s="409">
        <v>6.8910965255093926</v>
      </c>
      <c r="I58" s="32"/>
      <c r="J58" s="32">
        <v>4.3463127201975658</v>
      </c>
      <c r="K58" s="404">
        <v>3.1024955817885012</v>
      </c>
      <c r="L58" s="21">
        <v>73</v>
      </c>
      <c r="M58" s="21">
        <v>73.06129110599079</v>
      </c>
      <c r="N58" s="13"/>
    </row>
    <row r="59" spans="1:14" x14ac:dyDescent="0.25">
      <c r="A59" s="24" t="s">
        <v>110</v>
      </c>
      <c r="B59" s="24" t="s">
        <v>110</v>
      </c>
      <c r="C59" s="12">
        <v>44562</v>
      </c>
      <c r="D59" s="408">
        <v>4.1610062655632403</v>
      </c>
      <c r="E59" s="32"/>
      <c r="F59" s="32">
        <v>7.9047799079047918</v>
      </c>
      <c r="G59" s="21"/>
      <c r="H59" s="409">
        <v>3.7688657792577085</v>
      </c>
      <c r="I59" s="32"/>
      <c r="J59" s="32">
        <v>5.4346468182835688</v>
      </c>
      <c r="K59" s="21"/>
      <c r="L59" s="21">
        <v>73.242427500000005</v>
      </c>
      <c r="M59" s="21">
        <v>72</v>
      </c>
      <c r="N59" s="13"/>
    </row>
    <row r="60" spans="1:14" x14ac:dyDescent="0.25">
      <c r="A60" s="24" t="s">
        <v>110</v>
      </c>
      <c r="B60" s="24" t="s">
        <v>110</v>
      </c>
      <c r="C60" s="12">
        <v>44593</v>
      </c>
      <c r="D60" s="408">
        <v>4.8050105865513473</v>
      </c>
      <c r="E60" s="32"/>
      <c r="F60" s="32">
        <v>10.483180732023879</v>
      </c>
      <c r="G60" s="21"/>
      <c r="H60" s="409">
        <v>2.5853158860019301</v>
      </c>
      <c r="I60" s="32"/>
      <c r="J60" s="32">
        <v>5.0477276211214086</v>
      </c>
      <c r="K60" s="21"/>
      <c r="L60" s="21">
        <v>73.242427500000005</v>
      </c>
      <c r="M60" s="21">
        <v>72</v>
      </c>
      <c r="N60" s="13"/>
    </row>
    <row r="61" spans="1:14" x14ac:dyDescent="0.25">
      <c r="A61" s="24" t="s">
        <v>110</v>
      </c>
      <c r="B61" s="24" t="s">
        <v>110</v>
      </c>
      <c r="C61" s="12">
        <v>44621</v>
      </c>
      <c r="D61" s="408">
        <v>4.0870314334564339</v>
      </c>
      <c r="E61" s="32"/>
      <c r="F61" s="32">
        <v>7.6665215115283951</v>
      </c>
      <c r="G61" s="21"/>
      <c r="H61" s="409">
        <v>3.87657611556391</v>
      </c>
      <c r="I61" s="32"/>
      <c r="J61" s="32">
        <v>6.3983026870749971</v>
      </c>
      <c r="K61" s="21"/>
      <c r="L61" s="21">
        <v>73.242427500000005</v>
      </c>
      <c r="M61" s="21">
        <v>72</v>
      </c>
      <c r="N61" s="13"/>
    </row>
    <row r="62" spans="1:14" x14ac:dyDescent="0.25">
      <c r="A62" s="24" t="s">
        <v>110</v>
      </c>
      <c r="B62" s="24" t="s">
        <v>110</v>
      </c>
      <c r="C62" s="12">
        <v>44652</v>
      </c>
      <c r="D62" s="408">
        <v>3.1794387184251631</v>
      </c>
      <c r="E62" s="32"/>
      <c r="F62" s="32">
        <v>8.6550331291561431</v>
      </c>
      <c r="G62" s="21"/>
      <c r="H62" s="409">
        <v>2.9303865787210244</v>
      </c>
      <c r="I62" s="32"/>
      <c r="J62" s="32">
        <v>5.1033190053133746</v>
      </c>
      <c r="K62" s="21"/>
      <c r="L62" s="21">
        <v>73.242427500000005</v>
      </c>
      <c r="M62" s="21">
        <v>72</v>
      </c>
      <c r="N62" s="13"/>
    </row>
    <row r="63" spans="1:14" x14ac:dyDescent="0.25">
      <c r="A63" s="24" t="s">
        <v>110</v>
      </c>
      <c r="B63" s="24" t="s">
        <v>110</v>
      </c>
      <c r="C63" s="12">
        <v>44682</v>
      </c>
      <c r="D63" s="408">
        <v>2.0194284635352333</v>
      </c>
      <c r="E63" s="32"/>
      <c r="F63" s="32">
        <v>4.6021535943122043</v>
      </c>
      <c r="G63" s="21"/>
      <c r="H63" s="409">
        <v>2.0297326066331878</v>
      </c>
      <c r="I63" s="32"/>
      <c r="J63" s="32">
        <v>4.8524004919441825</v>
      </c>
      <c r="K63" s="21"/>
      <c r="L63" s="21">
        <v>73.242427500000005</v>
      </c>
      <c r="M63" s="21">
        <v>72</v>
      </c>
      <c r="N63" s="13"/>
    </row>
    <row r="64" spans="1:14" x14ac:dyDescent="0.25">
      <c r="A64" s="24" t="s">
        <v>110</v>
      </c>
      <c r="B64" s="24" t="s">
        <v>110</v>
      </c>
      <c r="C64" s="12">
        <v>44713</v>
      </c>
      <c r="D64" s="408">
        <v>1.8619614387845138</v>
      </c>
      <c r="E64" s="32"/>
      <c r="F64" s="32">
        <v>4.6360481316216644</v>
      </c>
      <c r="G64" s="21"/>
      <c r="H64" s="409">
        <v>1.7926705907512404</v>
      </c>
      <c r="I64" s="32"/>
      <c r="J64" s="32">
        <v>4.4403306813290024</v>
      </c>
      <c r="K64" s="21"/>
      <c r="L64" s="21">
        <v>73.242427500000005</v>
      </c>
      <c r="M64" s="21">
        <v>72</v>
      </c>
      <c r="N64" s="13"/>
    </row>
    <row r="65" spans="1:14" x14ac:dyDescent="0.25">
      <c r="A65" s="24" t="s">
        <v>110</v>
      </c>
      <c r="B65" s="24" t="s">
        <v>110</v>
      </c>
      <c r="C65" s="12">
        <v>44743</v>
      </c>
      <c r="D65" s="408">
        <v>1.6210138381095929</v>
      </c>
      <c r="E65" s="32"/>
      <c r="F65" s="32">
        <v>5.2224620437858054</v>
      </c>
      <c r="G65" s="21"/>
      <c r="H65" s="409">
        <v>1.7238817684541881</v>
      </c>
      <c r="I65" s="32"/>
      <c r="J65" s="32">
        <v>4.3235423447926626</v>
      </c>
      <c r="K65" s="21"/>
      <c r="L65" s="21">
        <v>73.242427500000005</v>
      </c>
      <c r="M65" s="21">
        <v>72</v>
      </c>
      <c r="N65" s="13"/>
    </row>
    <row r="66" spans="1:14" x14ac:dyDescent="0.25">
      <c r="A66" s="24" t="s">
        <v>110</v>
      </c>
      <c r="B66" s="24" t="s">
        <v>110</v>
      </c>
      <c r="C66" s="12">
        <v>44774</v>
      </c>
      <c r="D66" s="408">
        <v>2.097125572983777</v>
      </c>
      <c r="E66" s="32"/>
      <c r="F66" s="32">
        <v>4.8590185346872641</v>
      </c>
      <c r="G66" s="21"/>
      <c r="H66" s="409">
        <v>1.5603514424542513</v>
      </c>
      <c r="I66" s="32"/>
      <c r="J66" s="32">
        <v>3.8786244863917174</v>
      </c>
      <c r="K66" s="21"/>
      <c r="L66" s="21">
        <v>73.242427500000005</v>
      </c>
      <c r="M66" s="21">
        <v>72</v>
      </c>
      <c r="N66" s="13"/>
    </row>
    <row r="67" spans="1:14" x14ac:dyDescent="0.25">
      <c r="A67" s="24" t="s">
        <v>110</v>
      </c>
      <c r="B67" s="24" t="s">
        <v>110</v>
      </c>
      <c r="C67" s="12">
        <v>44805</v>
      </c>
      <c r="D67" s="408">
        <v>1.477891477875021</v>
      </c>
      <c r="E67" s="32"/>
      <c r="F67" s="32">
        <v>4.2290989747354413</v>
      </c>
      <c r="G67" s="21"/>
      <c r="H67" s="409">
        <v>1.2007262662564568</v>
      </c>
      <c r="I67" s="32"/>
      <c r="J67" s="32">
        <v>3.5018535011170169</v>
      </c>
      <c r="K67" s="21"/>
      <c r="L67" s="21">
        <v>73.242427500000005</v>
      </c>
      <c r="M67" s="21">
        <v>72</v>
      </c>
      <c r="N67" s="13"/>
    </row>
    <row r="68" spans="1:14" x14ac:dyDescent="0.25">
      <c r="A68" s="24" t="s">
        <v>110</v>
      </c>
      <c r="B68" s="24" t="s">
        <v>110</v>
      </c>
      <c r="C68" s="12">
        <v>44835</v>
      </c>
      <c r="D68" s="408">
        <v>1.2548214801588093</v>
      </c>
      <c r="E68" s="32"/>
      <c r="F68" s="32">
        <v>4.8418737106074881</v>
      </c>
      <c r="G68" s="21"/>
      <c r="H68" s="409">
        <v>1.1866425771952227</v>
      </c>
      <c r="I68" s="32"/>
      <c r="J68" s="32">
        <v>3.4875267847975726</v>
      </c>
      <c r="K68" s="21"/>
      <c r="L68" s="21">
        <v>73.242427500000005</v>
      </c>
      <c r="M68" s="21">
        <v>72</v>
      </c>
      <c r="N68" s="13"/>
    </row>
    <row r="69" spans="1:14" x14ac:dyDescent="0.25">
      <c r="A69" s="24" t="s">
        <v>110</v>
      </c>
      <c r="B69" s="24" t="s">
        <v>110</v>
      </c>
      <c r="C69" s="12">
        <v>44866</v>
      </c>
      <c r="D69" s="408">
        <v>1.2478624676239327</v>
      </c>
      <c r="E69" s="32"/>
      <c r="F69" s="32">
        <v>4.9203754287597254</v>
      </c>
      <c r="G69" s="21"/>
      <c r="H69" s="409">
        <v>1.0919462459522822</v>
      </c>
      <c r="I69" s="32"/>
      <c r="J69" s="32">
        <v>2.9092782865353377</v>
      </c>
      <c r="K69" s="21"/>
      <c r="L69" s="21">
        <v>73.242427500000005</v>
      </c>
      <c r="M69" s="21">
        <v>72</v>
      </c>
      <c r="N69" s="13"/>
    </row>
    <row r="70" spans="1:14" x14ac:dyDescent="0.25">
      <c r="A70" s="24" t="s">
        <v>110</v>
      </c>
      <c r="B70" s="24" t="s">
        <v>110</v>
      </c>
      <c r="C70" s="12">
        <v>44896</v>
      </c>
      <c r="D70" s="408">
        <v>9.0307215470659621</v>
      </c>
      <c r="E70" s="32"/>
      <c r="F70" s="32">
        <v>10.003904327343205</v>
      </c>
      <c r="G70" s="21"/>
      <c r="H70" s="409">
        <v>10.022651969572792</v>
      </c>
      <c r="I70" s="32"/>
      <c r="J70" s="32">
        <v>10.780764560946517</v>
      </c>
      <c r="K70" s="21"/>
      <c r="L70" s="21">
        <v>73.242427500000005</v>
      </c>
      <c r="M70" s="21">
        <v>72</v>
      </c>
      <c r="N70" s="13"/>
    </row>
    <row r="71" spans="1:14" x14ac:dyDescent="0.25">
      <c r="A71" s="24" t="s">
        <v>110</v>
      </c>
      <c r="B71" s="24" t="s">
        <v>110</v>
      </c>
      <c r="C71" s="12">
        <v>44927</v>
      </c>
      <c r="D71" s="408"/>
      <c r="E71" s="32"/>
      <c r="F71" s="32">
        <v>0.28310919019176728</v>
      </c>
      <c r="G71" s="21"/>
      <c r="H71" s="408">
        <v>0</v>
      </c>
      <c r="I71" s="32"/>
      <c r="J71" s="32">
        <v>0.35388648773970904</v>
      </c>
      <c r="K71" s="21"/>
      <c r="L71" s="21">
        <v>74.460745765655574</v>
      </c>
      <c r="M71" s="21">
        <v>73.338551859099795</v>
      </c>
      <c r="N71" s="13"/>
    </row>
    <row r="72" spans="1:14" x14ac:dyDescent="0.25">
      <c r="A72" s="24" t="s">
        <v>110</v>
      </c>
      <c r="B72" s="24" t="s">
        <v>110</v>
      </c>
      <c r="C72" s="12">
        <v>44958</v>
      </c>
      <c r="D72" s="408"/>
      <c r="E72" s="32"/>
      <c r="F72" s="32">
        <v>0.28310919019176728</v>
      </c>
      <c r="G72" s="21"/>
      <c r="H72" s="408">
        <v>0</v>
      </c>
      <c r="I72" s="32"/>
      <c r="J72" s="32">
        <v>0.35388648773970904</v>
      </c>
      <c r="K72" s="21"/>
      <c r="L72" s="21">
        <v>74.460745765655574</v>
      </c>
      <c r="M72" s="21">
        <v>73.338551859099795</v>
      </c>
      <c r="N72" s="13"/>
    </row>
    <row r="73" spans="1:14" x14ac:dyDescent="0.25">
      <c r="A73" s="24" t="s">
        <v>110</v>
      </c>
      <c r="B73" s="24" t="s">
        <v>110</v>
      </c>
      <c r="C73" s="12">
        <v>44986</v>
      </c>
      <c r="D73" s="408"/>
      <c r="E73" s="32"/>
      <c r="F73" s="32">
        <v>3.5658373278180857</v>
      </c>
      <c r="G73" s="21"/>
      <c r="H73" s="408">
        <v>0</v>
      </c>
      <c r="I73" s="32"/>
      <c r="J73" s="32">
        <v>1.8855898148581545</v>
      </c>
      <c r="K73" s="21"/>
      <c r="L73" s="21">
        <v>74.460745765655574</v>
      </c>
      <c r="M73" s="21">
        <v>73.338551859099795</v>
      </c>
      <c r="N73" s="13"/>
    </row>
    <row r="74" spans="1:14" x14ac:dyDescent="0.25">
      <c r="A74" s="24" t="s">
        <v>110</v>
      </c>
      <c r="B74" s="24" t="s">
        <v>110</v>
      </c>
      <c r="C74" s="12">
        <v>45017</v>
      </c>
      <c r="D74" s="408"/>
      <c r="E74" s="21"/>
      <c r="F74" s="21"/>
      <c r="G74" s="21"/>
      <c r="H74" s="408">
        <v>0</v>
      </c>
      <c r="I74" s="21"/>
      <c r="J74" s="21"/>
      <c r="K74" s="21"/>
      <c r="L74" s="21">
        <v>74.460745765655574</v>
      </c>
      <c r="M74" s="21">
        <v>73.338551859099795</v>
      </c>
      <c r="N74" s="13"/>
    </row>
    <row r="75" spans="1:14" x14ac:dyDescent="0.25">
      <c r="A75" s="24" t="s">
        <v>110</v>
      </c>
      <c r="B75" s="24" t="s">
        <v>110</v>
      </c>
      <c r="C75" s="12">
        <v>45047</v>
      </c>
      <c r="D75" s="408"/>
      <c r="E75" s="21"/>
      <c r="F75" s="21"/>
      <c r="G75" s="21"/>
      <c r="H75" s="408">
        <v>0</v>
      </c>
      <c r="I75" s="21"/>
      <c r="J75" s="21"/>
      <c r="K75" s="21"/>
      <c r="L75" s="21">
        <v>74.460745765655574</v>
      </c>
      <c r="M75" s="21">
        <v>73.338551859099795</v>
      </c>
      <c r="N75" s="13"/>
    </row>
    <row r="76" spans="1:14" x14ac:dyDescent="0.25">
      <c r="A76" s="24" t="s">
        <v>110</v>
      </c>
      <c r="B76" s="24" t="s">
        <v>110</v>
      </c>
      <c r="C76" s="12">
        <v>45078</v>
      </c>
      <c r="D76" s="408"/>
      <c r="E76" s="21"/>
      <c r="F76" s="21"/>
      <c r="G76" s="21"/>
      <c r="H76" s="408">
        <v>0</v>
      </c>
      <c r="I76" s="21"/>
      <c r="J76" s="21"/>
      <c r="K76" s="21"/>
      <c r="L76" s="21"/>
      <c r="M76" s="21">
        <v>73.338551859099795</v>
      </c>
      <c r="N76" s="13"/>
    </row>
    <row r="77" spans="1:14" x14ac:dyDescent="0.25">
      <c r="A77" s="24" t="s">
        <v>110</v>
      </c>
      <c r="B77" s="24" t="s">
        <v>110</v>
      </c>
      <c r="C77" s="12">
        <v>45108</v>
      </c>
      <c r="D77" s="408"/>
      <c r="E77" s="21"/>
      <c r="F77" s="21"/>
      <c r="G77" s="21"/>
      <c r="H77" s="408">
        <v>0</v>
      </c>
      <c r="I77" s="21"/>
      <c r="J77" s="21"/>
      <c r="K77" s="21"/>
      <c r="L77" s="21"/>
      <c r="M77" s="21"/>
      <c r="N77" s="13"/>
    </row>
    <row r="78" spans="1:14" x14ac:dyDescent="0.25">
      <c r="A78" s="24" t="s">
        <v>110</v>
      </c>
      <c r="B78" s="24" t="s">
        <v>110</v>
      </c>
      <c r="C78" s="12">
        <v>45139</v>
      </c>
      <c r="D78" s="408"/>
      <c r="E78" s="21"/>
      <c r="F78" s="21"/>
      <c r="G78" s="21"/>
      <c r="H78" s="408">
        <v>0</v>
      </c>
      <c r="I78" s="21"/>
      <c r="J78" s="21"/>
      <c r="K78" s="21"/>
      <c r="L78" s="21"/>
      <c r="M78" s="21"/>
      <c r="N78" s="13"/>
    </row>
    <row r="79" spans="1:14" x14ac:dyDescent="0.25">
      <c r="A79" s="24" t="s">
        <v>110</v>
      </c>
      <c r="B79" s="24" t="s">
        <v>110</v>
      </c>
      <c r="C79" s="12">
        <v>45170</v>
      </c>
      <c r="D79" s="408"/>
      <c r="E79" s="21"/>
      <c r="F79" s="21"/>
      <c r="G79" s="21"/>
      <c r="H79" s="408">
        <v>0</v>
      </c>
      <c r="I79" s="21"/>
      <c r="J79" s="21"/>
      <c r="K79" s="21"/>
      <c r="L79" s="21"/>
      <c r="M79" s="21"/>
      <c r="N79" s="13"/>
    </row>
    <row r="80" spans="1:14" x14ac:dyDescent="0.25">
      <c r="A80" s="24" t="s">
        <v>110</v>
      </c>
      <c r="B80" s="24" t="s">
        <v>110</v>
      </c>
      <c r="C80" s="12">
        <v>45200</v>
      </c>
      <c r="D80" s="408"/>
      <c r="E80" s="21"/>
      <c r="F80" s="21"/>
      <c r="G80" s="21"/>
      <c r="H80" s="408">
        <v>0</v>
      </c>
      <c r="I80" s="21"/>
      <c r="J80" s="21"/>
      <c r="K80" s="21"/>
      <c r="L80" s="21"/>
      <c r="M80" s="21"/>
      <c r="N80" s="13"/>
    </row>
    <row r="81" spans="1:14" x14ac:dyDescent="0.25">
      <c r="A81" s="24" t="s">
        <v>110</v>
      </c>
      <c r="B81" s="24" t="s">
        <v>110</v>
      </c>
      <c r="C81" s="12">
        <v>45231</v>
      </c>
      <c r="D81" s="408"/>
      <c r="E81" s="21"/>
      <c r="F81" s="21"/>
      <c r="G81" s="21"/>
      <c r="H81" s="408">
        <v>0</v>
      </c>
      <c r="I81" s="21"/>
      <c r="J81" s="21"/>
      <c r="K81" s="21"/>
      <c r="L81" s="21"/>
      <c r="M81" s="21"/>
      <c r="N81" s="13"/>
    </row>
    <row r="82" spans="1:14" x14ac:dyDescent="0.25">
      <c r="A82" s="24" t="s">
        <v>110</v>
      </c>
      <c r="B82" s="24" t="s">
        <v>110</v>
      </c>
      <c r="C82" s="12">
        <v>45261</v>
      </c>
      <c r="D82" s="408"/>
      <c r="E82" s="21"/>
      <c r="F82" s="21"/>
      <c r="G82" s="21"/>
      <c r="H82" s="408">
        <v>0</v>
      </c>
      <c r="I82" s="21"/>
      <c r="J82" s="21"/>
      <c r="K82" s="21"/>
      <c r="L82" s="21"/>
      <c r="M82" s="21"/>
      <c r="N82" s="13"/>
    </row>
    <row r="83" spans="1:14" x14ac:dyDescent="0.25">
      <c r="A83" s="24" t="s">
        <v>110</v>
      </c>
      <c r="B83" s="24" t="s">
        <v>110</v>
      </c>
      <c r="C83" s="12">
        <v>45292</v>
      </c>
      <c r="D83" s="408"/>
      <c r="E83" s="21"/>
      <c r="F83" s="21"/>
      <c r="G83" s="21"/>
      <c r="H83" s="408">
        <v>0</v>
      </c>
      <c r="I83" s="21"/>
      <c r="J83" s="21"/>
      <c r="K83" s="21"/>
      <c r="L83" s="21"/>
      <c r="M83" s="21"/>
      <c r="N83" s="13"/>
    </row>
    <row r="84" spans="1:14" x14ac:dyDescent="0.25">
      <c r="A84" s="24" t="s">
        <v>110</v>
      </c>
      <c r="B84" s="24" t="s">
        <v>110</v>
      </c>
      <c r="C84" s="12">
        <v>45323</v>
      </c>
      <c r="D84" s="408"/>
      <c r="E84" s="21"/>
      <c r="F84" s="21"/>
      <c r="G84" s="21"/>
      <c r="H84" s="408"/>
      <c r="I84" s="21"/>
      <c r="J84" s="21"/>
      <c r="K84" s="21"/>
      <c r="L84" s="21"/>
      <c r="M84" s="21"/>
      <c r="N84" s="13"/>
    </row>
    <row r="85" spans="1:14" x14ac:dyDescent="0.25">
      <c r="A85" s="24" t="s">
        <v>110</v>
      </c>
      <c r="B85" s="24" t="s">
        <v>110</v>
      </c>
      <c r="C85" s="12">
        <v>45352</v>
      </c>
      <c r="D85" s="408"/>
      <c r="E85" s="21"/>
      <c r="F85" s="21"/>
      <c r="G85" s="21"/>
      <c r="H85" s="408"/>
      <c r="I85" s="21"/>
      <c r="J85" s="21"/>
      <c r="K85" s="21"/>
      <c r="L85" s="21"/>
      <c r="M85" s="21"/>
      <c r="N85" s="13"/>
    </row>
    <row r="86" spans="1:14" x14ac:dyDescent="0.25">
      <c r="A86" s="24" t="s">
        <v>110</v>
      </c>
      <c r="B86" s="24" t="s">
        <v>110</v>
      </c>
      <c r="C86" s="12">
        <v>45383</v>
      </c>
      <c r="D86" s="408"/>
      <c r="E86" s="21"/>
      <c r="F86" s="21"/>
      <c r="G86" s="21"/>
      <c r="H86" s="408"/>
      <c r="I86" s="21"/>
      <c r="J86" s="21"/>
      <c r="K86" s="21"/>
      <c r="L86" s="21"/>
      <c r="M86" s="21"/>
      <c r="N86" s="13"/>
    </row>
    <row r="1048576" spans="3:3" x14ac:dyDescent="0.25">
      <c r="C1048576" s="14"/>
    </row>
  </sheetData>
  <dataValidations count="1">
    <dataValidation type="decimal" operator="greaterThanOrEqual" allowBlank="1" showInputMessage="1" showErrorMessage="1" sqref="C1048576 F84:H86 D64:D86 J74:J86 K2:N86 I2:J67 D2:F63 G2:H83 F78:F83">
      <formula1>0</formula1>
    </dataValidation>
  </dataValidations>
  <pageMargins left="0.7" right="0.7" top="0.75" bottom="0.75" header="0.3" footer="0.3"/>
  <pageSetup paperSize="9" scale="25" fitToHeight="0" orientation="portrait"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8"/>
  <dimension ref="A1:N129"/>
  <sheetViews>
    <sheetView showGridLines="0" topLeftCell="A88" zoomScaleNormal="100" workbookViewId="0">
      <selection activeCell="G121" sqref="G121"/>
    </sheetView>
  </sheetViews>
  <sheetFormatPr defaultColWidth="8.85546875" defaultRowHeight="15" x14ac:dyDescent="0.25"/>
  <cols>
    <col min="1" max="1" width="9" customWidth="1"/>
    <col min="2" max="2" width="10.7109375" customWidth="1"/>
    <col min="3" max="3" width="11.28515625" customWidth="1"/>
    <col min="4" max="4" width="10.85546875" customWidth="1"/>
    <col min="5" max="5" width="9.28515625" customWidth="1"/>
    <col min="6" max="6" width="9.42578125" customWidth="1"/>
    <col min="7" max="7" width="10.140625" customWidth="1"/>
    <col min="8" max="8" width="26.42578125" customWidth="1"/>
    <col min="9" max="9" width="36.28515625" customWidth="1"/>
    <col min="10" max="10" width="5.42578125" customWidth="1"/>
    <col min="12" max="13" width="16" bestFit="1" customWidth="1"/>
  </cols>
  <sheetData>
    <row r="1" spans="1:14" ht="30" x14ac:dyDescent="0.25">
      <c r="A1" t="s">
        <v>46</v>
      </c>
      <c r="B1" s="1" t="s">
        <v>21</v>
      </c>
      <c r="C1" s="1" t="s">
        <v>22</v>
      </c>
      <c r="D1" s="1" t="s">
        <v>77</v>
      </c>
      <c r="E1" s="1" t="s">
        <v>23</v>
      </c>
      <c r="F1" s="1" t="s">
        <v>24</v>
      </c>
      <c r="G1" s="1" t="s">
        <v>78</v>
      </c>
      <c r="H1" t="s">
        <v>318</v>
      </c>
      <c r="I1" t="s">
        <v>68</v>
      </c>
      <c r="M1" t="s">
        <v>31</v>
      </c>
      <c r="N1" t="s">
        <v>58</v>
      </c>
    </row>
    <row r="2" spans="1:14" x14ac:dyDescent="0.25">
      <c r="A2" s="354">
        <v>44197</v>
      </c>
      <c r="B2" s="355">
        <v>44</v>
      </c>
      <c r="C2" s="355">
        <v>44</v>
      </c>
      <c r="D2" s="355"/>
      <c r="E2" s="355">
        <v>10</v>
      </c>
      <c r="F2" s="355">
        <v>10</v>
      </c>
      <c r="G2" s="355"/>
      <c r="H2" s="355" t="s">
        <v>319</v>
      </c>
      <c r="I2" s="355" t="s">
        <v>335</v>
      </c>
      <c r="M2" t="s">
        <v>65</v>
      </c>
      <c r="N2">
        <v>8</v>
      </c>
    </row>
    <row r="3" spans="1:14" ht="30" x14ac:dyDescent="0.25">
      <c r="A3" s="354">
        <v>44197</v>
      </c>
      <c r="B3" s="355">
        <v>10</v>
      </c>
      <c r="C3" s="355">
        <v>10</v>
      </c>
      <c r="D3" s="355"/>
      <c r="E3" s="355">
        <v>6</v>
      </c>
      <c r="F3" s="355">
        <v>6</v>
      </c>
      <c r="G3" s="355"/>
      <c r="H3" s="355" t="s">
        <v>320</v>
      </c>
      <c r="I3" s="356" t="s">
        <v>342</v>
      </c>
    </row>
    <row r="4" spans="1:14" x14ac:dyDescent="0.25">
      <c r="A4" s="354">
        <v>44197</v>
      </c>
      <c r="B4" s="355">
        <v>30</v>
      </c>
      <c r="C4" s="355">
        <v>30</v>
      </c>
      <c r="D4" s="355"/>
      <c r="E4" s="355">
        <v>4</v>
      </c>
      <c r="F4" s="355">
        <v>4</v>
      </c>
      <c r="G4" s="355"/>
      <c r="H4" s="355" t="s">
        <v>321</v>
      </c>
      <c r="I4" s="355" t="s">
        <v>340</v>
      </c>
      <c r="L4" s="324" t="s">
        <v>185</v>
      </c>
      <c r="M4" s="324"/>
      <c r="N4" s="324"/>
    </row>
    <row r="5" spans="1:14" x14ac:dyDescent="0.25">
      <c r="A5" s="354">
        <v>44197</v>
      </c>
      <c r="B5" s="355">
        <v>10</v>
      </c>
      <c r="C5" s="355">
        <v>8</v>
      </c>
      <c r="D5" s="355"/>
      <c r="E5" s="355">
        <v>0</v>
      </c>
      <c r="F5" s="355">
        <v>0</v>
      </c>
      <c r="G5" s="355"/>
      <c r="H5" s="355" t="s">
        <v>322</v>
      </c>
      <c r="I5" s="355" t="s">
        <v>341</v>
      </c>
    </row>
    <row r="6" spans="1:14" x14ac:dyDescent="0.25">
      <c r="A6" s="354">
        <v>44197</v>
      </c>
      <c r="B6" s="355">
        <v>5</v>
      </c>
      <c r="C6" s="355">
        <v>5</v>
      </c>
      <c r="D6" s="355"/>
      <c r="E6" s="355">
        <v>2</v>
      </c>
      <c r="F6" s="355">
        <v>2</v>
      </c>
      <c r="G6" s="355"/>
      <c r="H6" s="355" t="s">
        <v>323</v>
      </c>
      <c r="I6" s="355" t="s">
        <v>339</v>
      </c>
    </row>
    <row r="7" spans="1:14" x14ac:dyDescent="0.25">
      <c r="A7" s="354">
        <v>44197</v>
      </c>
      <c r="B7" s="355">
        <v>17</v>
      </c>
      <c r="C7" s="355">
        <v>18</v>
      </c>
      <c r="D7" s="355"/>
      <c r="E7" s="355">
        <v>0</v>
      </c>
      <c r="F7" s="355">
        <v>0</v>
      </c>
      <c r="G7" s="355"/>
      <c r="H7" s="355" t="s">
        <v>325</v>
      </c>
      <c r="I7" s="356" t="s">
        <v>336</v>
      </c>
    </row>
    <row r="8" spans="1:14" ht="30" x14ac:dyDescent="0.25">
      <c r="A8" s="354">
        <v>44197</v>
      </c>
      <c r="B8" s="355">
        <v>9</v>
      </c>
      <c r="C8" s="355">
        <v>9</v>
      </c>
      <c r="D8" s="355"/>
      <c r="E8" s="355">
        <v>2</v>
      </c>
      <c r="F8" s="355">
        <v>2</v>
      </c>
      <c r="G8" s="355"/>
      <c r="H8" s="355" t="s">
        <v>326</v>
      </c>
      <c r="I8" s="356" t="s">
        <v>343</v>
      </c>
    </row>
    <row r="9" spans="1:14" x14ac:dyDescent="0.25">
      <c r="A9" s="354">
        <v>44197</v>
      </c>
      <c r="B9" s="355">
        <v>22</v>
      </c>
      <c r="C9" s="355">
        <v>25</v>
      </c>
      <c r="D9" s="355"/>
      <c r="E9" s="355">
        <v>4</v>
      </c>
      <c r="F9" s="355">
        <v>4</v>
      </c>
      <c r="G9" s="355"/>
      <c r="H9" s="355" t="s">
        <v>324</v>
      </c>
      <c r="I9" s="355" t="s">
        <v>338</v>
      </c>
    </row>
    <row r="10" spans="1:14" x14ac:dyDescent="0.25">
      <c r="A10" s="354">
        <v>44197</v>
      </c>
      <c r="B10" s="355">
        <v>11</v>
      </c>
      <c r="C10" s="355">
        <v>11</v>
      </c>
      <c r="D10" s="355"/>
      <c r="E10" s="355">
        <v>2</v>
      </c>
      <c r="F10" s="355">
        <v>2</v>
      </c>
      <c r="G10" s="355"/>
      <c r="H10" s="355" t="s">
        <v>327</v>
      </c>
      <c r="I10" s="356" t="s">
        <v>337</v>
      </c>
    </row>
    <row r="11" spans="1:14" x14ac:dyDescent="0.25">
      <c r="A11" s="351">
        <v>44228</v>
      </c>
      <c r="B11" s="352">
        <v>44</v>
      </c>
      <c r="C11" s="352">
        <v>42</v>
      </c>
      <c r="D11" s="352"/>
      <c r="E11" s="352">
        <v>10</v>
      </c>
      <c r="F11" s="352">
        <v>10</v>
      </c>
      <c r="G11" s="352"/>
      <c r="H11" s="352" t="s">
        <v>319</v>
      </c>
      <c r="I11" s="352" t="s">
        <v>335</v>
      </c>
    </row>
    <row r="12" spans="1:14" ht="30" x14ac:dyDescent="0.25">
      <c r="A12" s="351">
        <v>44228</v>
      </c>
      <c r="B12" s="352">
        <v>10</v>
      </c>
      <c r="C12" s="352">
        <v>10</v>
      </c>
      <c r="D12" s="352"/>
      <c r="E12" s="352">
        <v>6</v>
      </c>
      <c r="F12" s="352">
        <v>6</v>
      </c>
      <c r="G12" s="352"/>
      <c r="H12" s="352" t="s">
        <v>320</v>
      </c>
      <c r="I12" s="353" t="s">
        <v>342</v>
      </c>
    </row>
    <row r="13" spans="1:14" x14ac:dyDescent="0.25">
      <c r="A13" s="351">
        <v>44228</v>
      </c>
      <c r="B13" s="352">
        <v>30</v>
      </c>
      <c r="C13" s="352">
        <v>30</v>
      </c>
      <c r="D13" s="352"/>
      <c r="E13" s="352">
        <v>4</v>
      </c>
      <c r="F13" s="352">
        <v>4</v>
      </c>
      <c r="G13" s="352"/>
      <c r="H13" s="352" t="s">
        <v>321</v>
      </c>
      <c r="I13" s="352" t="s">
        <v>340</v>
      </c>
    </row>
    <row r="14" spans="1:14" x14ac:dyDescent="0.25">
      <c r="A14" s="351">
        <v>44228</v>
      </c>
      <c r="B14" s="352">
        <v>10</v>
      </c>
      <c r="C14" s="352">
        <v>10</v>
      </c>
      <c r="D14" s="352"/>
      <c r="E14" s="352">
        <v>0</v>
      </c>
      <c r="F14" s="352">
        <v>0</v>
      </c>
      <c r="G14" s="352"/>
      <c r="H14" s="352" t="s">
        <v>322</v>
      </c>
      <c r="I14" s="352" t="s">
        <v>341</v>
      </c>
    </row>
    <row r="15" spans="1:14" x14ac:dyDescent="0.25">
      <c r="A15" s="351">
        <v>44228</v>
      </c>
      <c r="B15" s="352">
        <v>5</v>
      </c>
      <c r="C15" s="352">
        <v>5</v>
      </c>
      <c r="D15" s="352"/>
      <c r="E15" s="352">
        <v>2</v>
      </c>
      <c r="F15" s="352">
        <v>2</v>
      </c>
      <c r="G15" s="352"/>
      <c r="H15" s="352" t="s">
        <v>323</v>
      </c>
      <c r="I15" s="352" t="s">
        <v>339</v>
      </c>
    </row>
    <row r="16" spans="1:14" x14ac:dyDescent="0.25">
      <c r="A16" s="351">
        <v>44228</v>
      </c>
      <c r="B16" s="352">
        <v>23</v>
      </c>
      <c r="C16" s="352">
        <v>17</v>
      </c>
      <c r="D16" s="352"/>
      <c r="E16" s="352">
        <v>0</v>
      </c>
      <c r="F16" s="352">
        <v>0</v>
      </c>
      <c r="G16" s="352"/>
      <c r="H16" s="352" t="s">
        <v>325</v>
      </c>
      <c r="I16" s="353" t="s">
        <v>336</v>
      </c>
    </row>
    <row r="17" spans="1:9" ht="30" x14ac:dyDescent="0.25">
      <c r="A17" s="351">
        <v>44228</v>
      </c>
      <c r="B17" s="352">
        <v>21</v>
      </c>
      <c r="C17" s="352">
        <v>17</v>
      </c>
      <c r="D17" s="352"/>
      <c r="E17" s="352">
        <v>2</v>
      </c>
      <c r="F17" s="352">
        <v>2</v>
      </c>
      <c r="G17" s="352"/>
      <c r="H17" s="352" t="s">
        <v>326</v>
      </c>
      <c r="I17" s="353" t="s">
        <v>343</v>
      </c>
    </row>
    <row r="18" spans="1:9" x14ac:dyDescent="0.25">
      <c r="A18" s="351">
        <v>44228</v>
      </c>
      <c r="B18" s="352">
        <v>25</v>
      </c>
      <c r="C18" s="352">
        <v>27</v>
      </c>
      <c r="D18" s="352"/>
      <c r="E18" s="352">
        <v>4</v>
      </c>
      <c r="F18" s="352">
        <v>4</v>
      </c>
      <c r="G18" s="352"/>
      <c r="H18" s="352" t="s">
        <v>324</v>
      </c>
      <c r="I18" s="352" t="s">
        <v>338</v>
      </c>
    </row>
    <row r="19" spans="1:9" x14ac:dyDescent="0.25">
      <c r="A19" s="351">
        <v>44228</v>
      </c>
      <c r="B19" s="352">
        <v>26</v>
      </c>
      <c r="C19" s="352">
        <v>18</v>
      </c>
      <c r="D19" s="352"/>
      <c r="E19" s="352">
        <v>2</v>
      </c>
      <c r="F19" s="352">
        <v>2</v>
      </c>
      <c r="G19" s="352"/>
      <c r="H19" s="352" t="s">
        <v>327</v>
      </c>
      <c r="I19" s="352" t="s">
        <v>337</v>
      </c>
    </row>
    <row r="20" spans="1:9" x14ac:dyDescent="0.25">
      <c r="A20" s="366">
        <v>44256</v>
      </c>
      <c r="B20" s="367">
        <v>44</v>
      </c>
      <c r="C20" s="367">
        <v>39</v>
      </c>
      <c r="D20" s="367"/>
      <c r="E20" s="367">
        <v>10</v>
      </c>
      <c r="F20" s="367">
        <v>10</v>
      </c>
      <c r="G20" s="367"/>
      <c r="H20" s="367" t="s">
        <v>319</v>
      </c>
      <c r="I20" s="367" t="s">
        <v>335</v>
      </c>
    </row>
    <row r="21" spans="1:9" ht="30" x14ac:dyDescent="0.25">
      <c r="A21" s="366">
        <v>44256</v>
      </c>
      <c r="B21" s="367">
        <v>10</v>
      </c>
      <c r="C21" s="367">
        <v>10</v>
      </c>
      <c r="D21" s="367"/>
      <c r="E21" s="367">
        <v>6</v>
      </c>
      <c r="F21" s="367">
        <v>6</v>
      </c>
      <c r="G21" s="367"/>
      <c r="H21" s="367" t="s">
        <v>320</v>
      </c>
      <c r="I21" s="368" t="s">
        <v>342</v>
      </c>
    </row>
    <row r="22" spans="1:9" x14ac:dyDescent="0.25">
      <c r="A22" s="366">
        <v>44256</v>
      </c>
      <c r="B22" s="367">
        <v>30</v>
      </c>
      <c r="C22" s="367">
        <v>27</v>
      </c>
      <c r="D22" s="367"/>
      <c r="E22" s="367">
        <v>4</v>
      </c>
      <c r="F22" s="367">
        <v>4</v>
      </c>
      <c r="G22" s="367"/>
      <c r="H22" s="367" t="s">
        <v>321</v>
      </c>
      <c r="I22" s="367" t="s">
        <v>340</v>
      </c>
    </row>
    <row r="23" spans="1:9" x14ac:dyDescent="0.25">
      <c r="A23" s="366">
        <v>44256</v>
      </c>
      <c r="B23" s="367">
        <v>10</v>
      </c>
      <c r="C23" s="367">
        <v>11</v>
      </c>
      <c r="D23" s="367"/>
      <c r="E23" s="367">
        <v>0</v>
      </c>
      <c r="F23" s="367">
        <v>0</v>
      </c>
      <c r="G23" s="367"/>
      <c r="H23" s="367" t="s">
        <v>322</v>
      </c>
      <c r="I23" s="367" t="s">
        <v>341</v>
      </c>
    </row>
    <row r="24" spans="1:9" x14ac:dyDescent="0.25">
      <c r="A24" s="366">
        <v>44256</v>
      </c>
      <c r="B24" s="367">
        <v>10</v>
      </c>
      <c r="C24" s="367">
        <v>6</v>
      </c>
      <c r="D24" s="367"/>
      <c r="E24" s="367">
        <v>2</v>
      </c>
      <c r="F24" s="367">
        <v>2</v>
      </c>
      <c r="G24" s="367"/>
      <c r="H24" s="367" t="s">
        <v>323</v>
      </c>
      <c r="I24" s="367" t="s">
        <v>339</v>
      </c>
    </row>
    <row r="25" spans="1:9" x14ac:dyDescent="0.25">
      <c r="A25" s="366">
        <v>44256</v>
      </c>
      <c r="B25" s="367">
        <v>23</v>
      </c>
      <c r="C25" s="367">
        <v>22</v>
      </c>
      <c r="D25" s="367"/>
      <c r="E25" s="367">
        <v>0</v>
      </c>
      <c r="F25" s="367">
        <v>0</v>
      </c>
      <c r="G25" s="367"/>
      <c r="H25" s="367" t="s">
        <v>325</v>
      </c>
      <c r="I25" s="368" t="s">
        <v>336</v>
      </c>
    </row>
    <row r="26" spans="1:9" ht="30" x14ac:dyDescent="0.25">
      <c r="A26" s="366">
        <v>44256</v>
      </c>
      <c r="B26" s="367">
        <v>21</v>
      </c>
      <c r="C26" s="367">
        <v>21</v>
      </c>
      <c r="D26" s="367"/>
      <c r="E26" s="367">
        <v>2</v>
      </c>
      <c r="F26" s="367">
        <v>2</v>
      </c>
      <c r="G26" s="367"/>
      <c r="H26" s="367" t="s">
        <v>326</v>
      </c>
      <c r="I26" s="368" t="s">
        <v>343</v>
      </c>
    </row>
    <row r="27" spans="1:9" x14ac:dyDescent="0.25">
      <c r="A27" s="366">
        <v>44256</v>
      </c>
      <c r="B27" s="367">
        <v>25</v>
      </c>
      <c r="C27" s="367">
        <v>27</v>
      </c>
      <c r="D27" s="367"/>
      <c r="E27" s="367">
        <v>4</v>
      </c>
      <c r="F27" s="367">
        <v>4</v>
      </c>
      <c r="G27" s="367"/>
      <c r="H27" s="367" t="s">
        <v>324</v>
      </c>
      <c r="I27" s="367" t="s">
        <v>338</v>
      </c>
    </row>
    <row r="28" spans="1:9" x14ac:dyDescent="0.25">
      <c r="A28" s="366">
        <v>44256</v>
      </c>
      <c r="B28" s="367">
        <v>26</v>
      </c>
      <c r="C28" s="367">
        <v>26</v>
      </c>
      <c r="D28" s="367"/>
      <c r="E28" s="367">
        <v>2</v>
      </c>
      <c r="F28" s="367">
        <v>2</v>
      </c>
      <c r="G28" s="367"/>
      <c r="H28" s="367" t="s">
        <v>327</v>
      </c>
      <c r="I28" s="367" t="s">
        <v>337</v>
      </c>
    </row>
    <row r="29" spans="1:9" x14ac:dyDescent="0.25">
      <c r="A29" s="366">
        <v>44256</v>
      </c>
      <c r="B29" s="367">
        <v>7</v>
      </c>
      <c r="C29" s="367">
        <v>5</v>
      </c>
      <c r="D29" s="367"/>
      <c r="E29" s="367">
        <v>0</v>
      </c>
      <c r="F29" s="367">
        <v>0</v>
      </c>
      <c r="G29" s="367"/>
      <c r="H29" s="367" t="s">
        <v>328</v>
      </c>
      <c r="I29" s="367" t="s">
        <v>334</v>
      </c>
    </row>
    <row r="30" spans="1:9" x14ac:dyDescent="0.25">
      <c r="A30" s="363">
        <v>44287</v>
      </c>
      <c r="B30" s="364">
        <v>41</v>
      </c>
      <c r="C30" s="364">
        <v>41</v>
      </c>
      <c r="D30" s="364"/>
      <c r="E30" s="364">
        <v>10</v>
      </c>
      <c r="F30" s="364">
        <v>10</v>
      </c>
      <c r="G30" s="364"/>
      <c r="H30" s="364" t="s">
        <v>319</v>
      </c>
      <c r="I30" s="364" t="s">
        <v>335</v>
      </c>
    </row>
    <row r="31" spans="1:9" ht="30" x14ac:dyDescent="0.25">
      <c r="A31" s="363">
        <v>44287</v>
      </c>
      <c r="B31" s="364">
        <v>10</v>
      </c>
      <c r="C31" s="364">
        <v>10</v>
      </c>
      <c r="D31" s="364"/>
      <c r="E31" s="364">
        <v>6</v>
      </c>
      <c r="F31" s="364">
        <v>6</v>
      </c>
      <c r="G31" s="364"/>
      <c r="H31" s="364" t="s">
        <v>320</v>
      </c>
      <c r="I31" s="365" t="s">
        <v>342</v>
      </c>
    </row>
    <row r="32" spans="1:9" x14ac:dyDescent="0.25">
      <c r="A32" s="363">
        <v>44287</v>
      </c>
      <c r="B32" s="364">
        <v>30</v>
      </c>
      <c r="C32" s="364">
        <v>23</v>
      </c>
      <c r="D32" s="364"/>
      <c r="E32" s="364">
        <v>4</v>
      </c>
      <c r="F32" s="364">
        <v>4</v>
      </c>
      <c r="G32" s="364"/>
      <c r="H32" s="364" t="s">
        <v>321</v>
      </c>
      <c r="I32" s="364" t="s">
        <v>340</v>
      </c>
    </row>
    <row r="33" spans="1:9" x14ac:dyDescent="0.25">
      <c r="A33" s="363">
        <v>44287</v>
      </c>
      <c r="B33" s="364">
        <v>10</v>
      </c>
      <c r="C33" s="364">
        <v>11</v>
      </c>
      <c r="D33" s="364"/>
      <c r="E33" s="364">
        <v>0</v>
      </c>
      <c r="F33" s="364">
        <v>0</v>
      </c>
      <c r="G33" s="364"/>
      <c r="H33" s="364" t="s">
        <v>322</v>
      </c>
      <c r="I33" s="364" t="s">
        <v>341</v>
      </c>
    </row>
    <row r="34" spans="1:9" x14ac:dyDescent="0.25">
      <c r="A34" s="363">
        <v>44287</v>
      </c>
      <c r="B34" s="364">
        <v>10</v>
      </c>
      <c r="C34" s="364">
        <v>12</v>
      </c>
      <c r="D34" s="364"/>
      <c r="E34" s="364">
        <v>2</v>
      </c>
      <c r="F34" s="364">
        <v>2</v>
      </c>
      <c r="G34" s="364"/>
      <c r="H34" s="364" t="s">
        <v>323</v>
      </c>
      <c r="I34" s="364" t="s">
        <v>339</v>
      </c>
    </row>
    <row r="35" spans="1:9" x14ac:dyDescent="0.25">
      <c r="A35" s="363">
        <v>44287</v>
      </c>
      <c r="B35" s="364">
        <v>23</v>
      </c>
      <c r="C35" s="364">
        <v>21</v>
      </c>
      <c r="D35" s="364"/>
      <c r="E35" s="364">
        <v>0</v>
      </c>
      <c r="F35" s="364">
        <v>0</v>
      </c>
      <c r="G35" s="364"/>
      <c r="H35" s="364" t="s">
        <v>325</v>
      </c>
      <c r="I35" s="365" t="s">
        <v>336</v>
      </c>
    </row>
    <row r="36" spans="1:9" ht="30" x14ac:dyDescent="0.25">
      <c r="A36" s="363">
        <v>44287</v>
      </c>
      <c r="B36" s="364">
        <v>21</v>
      </c>
      <c r="C36" s="364">
        <v>26</v>
      </c>
      <c r="D36" s="364"/>
      <c r="E36" s="364">
        <v>2</v>
      </c>
      <c r="F36" s="364">
        <v>2</v>
      </c>
      <c r="G36" s="364"/>
      <c r="H36" s="364" t="s">
        <v>326</v>
      </c>
      <c r="I36" s="365" t="s">
        <v>343</v>
      </c>
    </row>
    <row r="37" spans="1:9" x14ac:dyDescent="0.25">
      <c r="A37" s="363">
        <v>44287</v>
      </c>
      <c r="B37" s="364">
        <v>25</v>
      </c>
      <c r="C37" s="364">
        <v>23</v>
      </c>
      <c r="D37" s="364"/>
      <c r="E37" s="364">
        <v>4</v>
      </c>
      <c r="F37" s="364">
        <v>4</v>
      </c>
      <c r="G37" s="364"/>
      <c r="H37" s="364" t="s">
        <v>324</v>
      </c>
      <c r="I37" s="364" t="s">
        <v>338</v>
      </c>
    </row>
    <row r="38" spans="1:9" x14ac:dyDescent="0.25">
      <c r="A38" s="363">
        <v>44287</v>
      </c>
      <c r="B38" s="364">
        <v>26</v>
      </c>
      <c r="C38" s="364">
        <v>47</v>
      </c>
      <c r="D38" s="364"/>
      <c r="E38" s="364">
        <v>2</v>
      </c>
      <c r="F38" s="364">
        <v>2</v>
      </c>
      <c r="G38" s="364"/>
      <c r="H38" s="364" t="s">
        <v>327</v>
      </c>
      <c r="I38" s="364" t="s">
        <v>337</v>
      </c>
    </row>
    <row r="39" spans="1:9" x14ac:dyDescent="0.25">
      <c r="A39" s="363">
        <v>44287</v>
      </c>
      <c r="B39" s="364">
        <v>12</v>
      </c>
      <c r="C39" s="364">
        <v>10</v>
      </c>
      <c r="D39" s="364"/>
      <c r="E39" s="364">
        <v>0</v>
      </c>
      <c r="F39" s="364">
        <v>0</v>
      </c>
      <c r="G39" s="364"/>
      <c r="H39" s="364" t="s">
        <v>328</v>
      </c>
      <c r="I39" s="364" t="s">
        <v>334</v>
      </c>
    </row>
    <row r="40" spans="1:9" x14ac:dyDescent="0.25">
      <c r="A40" s="360">
        <v>44317</v>
      </c>
      <c r="B40" s="361">
        <v>42</v>
      </c>
      <c r="C40" s="361">
        <v>42</v>
      </c>
      <c r="D40" s="361"/>
      <c r="E40" s="361">
        <v>10</v>
      </c>
      <c r="F40" s="361">
        <v>10</v>
      </c>
      <c r="G40" s="361"/>
      <c r="H40" s="361" t="s">
        <v>319</v>
      </c>
      <c r="I40" s="361" t="s">
        <v>335</v>
      </c>
    </row>
    <row r="41" spans="1:9" ht="30" x14ac:dyDescent="0.25">
      <c r="A41" s="360">
        <v>44317</v>
      </c>
      <c r="B41" s="361">
        <v>10</v>
      </c>
      <c r="C41" s="361">
        <v>10</v>
      </c>
      <c r="D41" s="361"/>
      <c r="E41" s="361">
        <v>6</v>
      </c>
      <c r="F41" s="361">
        <v>6</v>
      </c>
      <c r="G41" s="361"/>
      <c r="H41" s="361" t="s">
        <v>320</v>
      </c>
      <c r="I41" s="362" t="s">
        <v>342</v>
      </c>
    </row>
    <row r="42" spans="1:9" x14ac:dyDescent="0.25">
      <c r="A42" s="360">
        <v>44317</v>
      </c>
      <c r="B42" s="361">
        <v>30</v>
      </c>
      <c r="C42" s="361">
        <v>21</v>
      </c>
      <c r="D42" s="361"/>
      <c r="E42" s="361">
        <v>4</v>
      </c>
      <c r="F42" s="361">
        <v>4</v>
      </c>
      <c r="G42" s="361"/>
      <c r="H42" s="361" t="s">
        <v>321</v>
      </c>
      <c r="I42" s="361" t="s">
        <v>340</v>
      </c>
    </row>
    <row r="43" spans="1:9" x14ac:dyDescent="0.25">
      <c r="A43" s="360">
        <v>44317</v>
      </c>
      <c r="B43" s="361">
        <v>10</v>
      </c>
      <c r="C43" s="361">
        <v>11</v>
      </c>
      <c r="D43" s="361"/>
      <c r="E43" s="361">
        <v>0</v>
      </c>
      <c r="F43" s="361">
        <v>0</v>
      </c>
      <c r="G43" s="361"/>
      <c r="H43" s="361" t="s">
        <v>322</v>
      </c>
      <c r="I43" s="361" t="s">
        <v>341</v>
      </c>
    </row>
    <row r="44" spans="1:9" x14ac:dyDescent="0.25">
      <c r="A44" s="360">
        <v>44317</v>
      </c>
      <c r="B44" s="361">
        <v>15</v>
      </c>
      <c r="C44" s="361">
        <v>14</v>
      </c>
      <c r="D44" s="361"/>
      <c r="E44" s="361">
        <v>2</v>
      </c>
      <c r="F44" s="361">
        <v>2</v>
      </c>
      <c r="G44" s="361"/>
      <c r="H44" s="361" t="s">
        <v>323</v>
      </c>
      <c r="I44" s="361" t="s">
        <v>339</v>
      </c>
    </row>
    <row r="45" spans="1:9" x14ac:dyDescent="0.25">
      <c r="A45" s="360">
        <v>44317</v>
      </c>
      <c r="B45" s="361">
        <v>23</v>
      </c>
      <c r="C45" s="361">
        <v>21</v>
      </c>
      <c r="D45" s="361"/>
      <c r="E45" s="361">
        <v>0</v>
      </c>
      <c r="F45" s="361">
        <v>0</v>
      </c>
      <c r="G45" s="361"/>
      <c r="H45" s="361" t="s">
        <v>325</v>
      </c>
      <c r="I45" s="361" t="s">
        <v>336</v>
      </c>
    </row>
    <row r="46" spans="1:9" ht="30" x14ac:dyDescent="0.25">
      <c r="A46" s="360">
        <v>44317</v>
      </c>
      <c r="B46" s="361">
        <v>21</v>
      </c>
      <c r="C46" s="361">
        <v>8</v>
      </c>
      <c r="D46" s="361"/>
      <c r="E46" s="361">
        <v>2</v>
      </c>
      <c r="F46" s="361">
        <v>2</v>
      </c>
      <c r="G46" s="361"/>
      <c r="H46" s="361" t="s">
        <v>326</v>
      </c>
      <c r="I46" s="362" t="s">
        <v>343</v>
      </c>
    </row>
    <row r="47" spans="1:9" x14ac:dyDescent="0.25">
      <c r="A47" s="360">
        <v>44317</v>
      </c>
      <c r="B47" s="361">
        <v>25</v>
      </c>
      <c r="C47" s="361">
        <v>20</v>
      </c>
      <c r="D47" s="361"/>
      <c r="E47" s="361">
        <v>4</v>
      </c>
      <c r="F47" s="361">
        <v>4</v>
      </c>
      <c r="G47" s="361"/>
      <c r="H47" s="361" t="s">
        <v>324</v>
      </c>
      <c r="I47" s="361" t="s">
        <v>338</v>
      </c>
    </row>
    <row r="48" spans="1:9" x14ac:dyDescent="0.25">
      <c r="A48" s="360">
        <v>44317</v>
      </c>
      <c r="B48" s="361">
        <v>47</v>
      </c>
      <c r="C48" s="361">
        <v>47</v>
      </c>
      <c r="D48" s="361"/>
      <c r="E48" s="361">
        <v>2</v>
      </c>
      <c r="F48" s="361">
        <v>2</v>
      </c>
      <c r="G48" s="361"/>
      <c r="H48" s="361" t="s">
        <v>327</v>
      </c>
      <c r="I48" s="361" t="s">
        <v>337</v>
      </c>
    </row>
    <row r="49" spans="1:9" x14ac:dyDescent="0.25">
      <c r="A49" s="360">
        <v>44317</v>
      </c>
      <c r="B49" s="361">
        <v>12</v>
      </c>
      <c r="C49" s="361">
        <v>11</v>
      </c>
      <c r="D49" s="361"/>
      <c r="E49" s="361">
        <v>0</v>
      </c>
      <c r="F49" s="361">
        <v>0</v>
      </c>
      <c r="G49" s="361"/>
      <c r="H49" s="361" t="s">
        <v>328</v>
      </c>
      <c r="I49" s="361" t="s">
        <v>334</v>
      </c>
    </row>
    <row r="50" spans="1:9" x14ac:dyDescent="0.25">
      <c r="A50" s="360">
        <v>44317</v>
      </c>
      <c r="B50" s="361">
        <v>10</v>
      </c>
      <c r="C50" s="361">
        <v>3</v>
      </c>
      <c r="D50" s="361"/>
      <c r="E50" s="361">
        <v>0</v>
      </c>
      <c r="F50" s="361">
        <v>0</v>
      </c>
      <c r="G50" s="361"/>
      <c r="H50" s="361" t="s">
        <v>329</v>
      </c>
      <c r="I50" s="361" t="s">
        <v>344</v>
      </c>
    </row>
    <row r="51" spans="1:9" x14ac:dyDescent="0.25">
      <c r="A51" s="357">
        <v>44348</v>
      </c>
      <c r="B51" s="358">
        <v>42</v>
      </c>
      <c r="C51" s="358">
        <v>42</v>
      </c>
      <c r="D51" s="358"/>
      <c r="E51" s="358">
        <v>10</v>
      </c>
      <c r="F51" s="358">
        <v>10</v>
      </c>
      <c r="G51" s="358"/>
      <c r="H51" s="358" t="s">
        <v>319</v>
      </c>
      <c r="I51" s="358" t="s">
        <v>335</v>
      </c>
    </row>
    <row r="52" spans="1:9" ht="30" x14ac:dyDescent="0.25">
      <c r="A52" s="357">
        <v>44348</v>
      </c>
      <c r="B52" s="358">
        <v>10</v>
      </c>
      <c r="C52" s="358">
        <v>10</v>
      </c>
      <c r="D52" s="358"/>
      <c r="E52" s="358">
        <v>6</v>
      </c>
      <c r="F52" s="358">
        <v>6</v>
      </c>
      <c r="G52" s="358"/>
      <c r="H52" s="358" t="s">
        <v>320</v>
      </c>
      <c r="I52" s="359" t="s">
        <v>342</v>
      </c>
    </row>
    <row r="53" spans="1:9" x14ac:dyDescent="0.25">
      <c r="A53" s="357">
        <v>44348</v>
      </c>
      <c r="B53" s="358">
        <v>30</v>
      </c>
      <c r="C53" s="358">
        <v>21</v>
      </c>
      <c r="D53" s="358"/>
      <c r="E53" s="358">
        <v>4</v>
      </c>
      <c r="F53" s="358">
        <v>4</v>
      </c>
      <c r="G53" s="358"/>
      <c r="H53" s="358" t="s">
        <v>321</v>
      </c>
      <c r="I53" s="358" t="s">
        <v>340</v>
      </c>
    </row>
    <row r="54" spans="1:9" x14ac:dyDescent="0.25">
      <c r="A54" s="357">
        <v>44348</v>
      </c>
      <c r="B54" s="358">
        <v>10</v>
      </c>
      <c r="C54" s="358">
        <v>8.3000000000000007</v>
      </c>
      <c r="D54" s="358"/>
      <c r="E54" s="358">
        <v>0</v>
      </c>
      <c r="F54" s="358">
        <v>0</v>
      </c>
      <c r="G54" s="358"/>
      <c r="H54" s="358" t="s">
        <v>322</v>
      </c>
      <c r="I54" s="358" t="s">
        <v>341</v>
      </c>
    </row>
    <row r="55" spans="1:9" x14ac:dyDescent="0.25">
      <c r="A55" s="357">
        <v>44348</v>
      </c>
      <c r="B55" s="358">
        <v>15</v>
      </c>
      <c r="C55" s="358">
        <v>14</v>
      </c>
      <c r="D55" s="358"/>
      <c r="E55" s="358">
        <v>2</v>
      </c>
      <c r="F55" s="358">
        <v>2</v>
      </c>
      <c r="G55" s="358"/>
      <c r="H55" s="358" t="s">
        <v>323</v>
      </c>
      <c r="I55" s="358" t="s">
        <v>339</v>
      </c>
    </row>
    <row r="56" spans="1:9" x14ac:dyDescent="0.25">
      <c r="A56" s="357">
        <v>44348</v>
      </c>
      <c r="B56" s="358">
        <v>23</v>
      </c>
      <c r="C56" s="358">
        <v>19</v>
      </c>
      <c r="D56" s="358"/>
      <c r="E56" s="358">
        <v>0</v>
      </c>
      <c r="F56" s="358">
        <v>0</v>
      </c>
      <c r="G56" s="358"/>
      <c r="H56" s="358" t="s">
        <v>325</v>
      </c>
      <c r="I56" s="358" t="s">
        <v>336</v>
      </c>
    </row>
    <row r="57" spans="1:9" ht="30" x14ac:dyDescent="0.25">
      <c r="A57" s="357">
        <v>44348</v>
      </c>
      <c r="B57" s="358">
        <v>12</v>
      </c>
      <c r="C57" s="358">
        <v>8</v>
      </c>
      <c r="D57" s="358"/>
      <c r="E57" s="358">
        <v>2</v>
      </c>
      <c r="F57" s="358">
        <v>2</v>
      </c>
      <c r="G57" s="358"/>
      <c r="H57" s="358" t="s">
        <v>326</v>
      </c>
      <c r="I57" s="359" t="s">
        <v>343</v>
      </c>
    </row>
    <row r="58" spans="1:9" x14ac:dyDescent="0.25">
      <c r="A58" s="357">
        <v>44348</v>
      </c>
      <c r="B58" s="358">
        <v>25</v>
      </c>
      <c r="C58" s="358">
        <v>20</v>
      </c>
      <c r="D58" s="358"/>
      <c r="E58" s="358">
        <v>4</v>
      </c>
      <c r="F58" s="358">
        <v>4</v>
      </c>
      <c r="G58" s="358"/>
      <c r="H58" s="358" t="s">
        <v>324</v>
      </c>
      <c r="I58" s="358" t="s">
        <v>338</v>
      </c>
    </row>
    <row r="59" spans="1:9" x14ac:dyDescent="0.25">
      <c r="A59" s="357">
        <v>44348</v>
      </c>
      <c r="B59" s="358">
        <v>47</v>
      </c>
      <c r="C59" s="358">
        <v>47</v>
      </c>
      <c r="D59" s="358"/>
      <c r="E59" s="358">
        <v>2</v>
      </c>
      <c r="F59" s="358">
        <v>2</v>
      </c>
      <c r="G59" s="358"/>
      <c r="H59" s="358" t="s">
        <v>327</v>
      </c>
      <c r="I59" s="358" t="s">
        <v>337</v>
      </c>
    </row>
    <row r="60" spans="1:9" x14ac:dyDescent="0.25">
      <c r="A60" s="357">
        <v>44348</v>
      </c>
      <c r="B60" s="358">
        <v>12</v>
      </c>
      <c r="C60" s="358">
        <v>10</v>
      </c>
      <c r="D60" s="358"/>
      <c r="E60" s="358">
        <v>0</v>
      </c>
      <c r="F60" s="358">
        <v>0</v>
      </c>
      <c r="G60" s="358"/>
      <c r="H60" s="358" t="s">
        <v>328</v>
      </c>
      <c r="I60" s="358" t="s">
        <v>334</v>
      </c>
    </row>
    <row r="61" spans="1:9" x14ac:dyDescent="0.25">
      <c r="A61" s="357">
        <v>44348</v>
      </c>
      <c r="B61" s="358">
        <v>10</v>
      </c>
      <c r="C61" s="358">
        <v>10</v>
      </c>
      <c r="D61" s="358"/>
      <c r="E61" s="358">
        <v>0</v>
      </c>
      <c r="F61" s="358">
        <v>0</v>
      </c>
      <c r="G61" s="358"/>
      <c r="H61" s="358" t="s">
        <v>329</v>
      </c>
      <c r="I61" s="358" t="s">
        <v>344</v>
      </c>
    </row>
    <row r="62" spans="1:9" x14ac:dyDescent="0.25">
      <c r="A62" s="357">
        <v>44348</v>
      </c>
      <c r="B62" s="358">
        <v>8</v>
      </c>
      <c r="C62" s="358">
        <v>6</v>
      </c>
      <c r="D62" s="358"/>
      <c r="E62" s="358">
        <v>0</v>
      </c>
      <c r="F62" s="358">
        <v>0</v>
      </c>
      <c r="G62" s="358"/>
      <c r="H62" s="358" t="s">
        <v>330</v>
      </c>
      <c r="I62" s="358" t="s">
        <v>339</v>
      </c>
    </row>
    <row r="63" spans="1:9" x14ac:dyDescent="0.25">
      <c r="A63" s="369">
        <v>44378</v>
      </c>
      <c r="B63" s="370">
        <v>42</v>
      </c>
      <c r="C63" s="370">
        <v>44</v>
      </c>
      <c r="D63" s="370"/>
      <c r="E63" s="370">
        <v>10</v>
      </c>
      <c r="F63" s="370">
        <v>10</v>
      </c>
      <c r="G63" s="370"/>
      <c r="H63" s="370" t="s">
        <v>319</v>
      </c>
      <c r="I63" s="370" t="s">
        <v>335</v>
      </c>
    </row>
    <row r="64" spans="1:9" ht="30" x14ac:dyDescent="0.25">
      <c r="A64" s="369">
        <v>44378</v>
      </c>
      <c r="B64" s="370">
        <v>10</v>
      </c>
      <c r="C64" s="370">
        <v>10</v>
      </c>
      <c r="D64" s="370"/>
      <c r="E64" s="370">
        <v>6</v>
      </c>
      <c r="F64" s="370">
        <v>6</v>
      </c>
      <c r="G64" s="370"/>
      <c r="H64" s="370" t="s">
        <v>320</v>
      </c>
      <c r="I64" s="371" t="s">
        <v>342</v>
      </c>
    </row>
    <row r="65" spans="1:9" x14ac:dyDescent="0.25">
      <c r="A65" s="369">
        <v>44378</v>
      </c>
      <c r="B65" s="370">
        <v>21</v>
      </c>
      <c r="C65" s="370">
        <v>12</v>
      </c>
      <c r="D65" s="370"/>
      <c r="E65" s="370">
        <v>4</v>
      </c>
      <c r="F65" s="370">
        <v>4</v>
      </c>
      <c r="G65" s="370"/>
      <c r="H65" s="370" t="s">
        <v>321</v>
      </c>
      <c r="I65" s="370" t="s">
        <v>340</v>
      </c>
    </row>
    <row r="66" spans="1:9" x14ac:dyDescent="0.25">
      <c r="A66" s="369">
        <v>44378</v>
      </c>
      <c r="B66" s="370">
        <v>10</v>
      </c>
      <c r="C66" s="370">
        <v>11</v>
      </c>
      <c r="D66" s="370"/>
      <c r="E66" s="370">
        <v>0</v>
      </c>
      <c r="F66" s="370">
        <v>0</v>
      </c>
      <c r="G66" s="370"/>
      <c r="H66" s="370" t="s">
        <v>322</v>
      </c>
      <c r="I66" s="370" t="s">
        <v>341</v>
      </c>
    </row>
    <row r="67" spans="1:9" x14ac:dyDescent="0.25">
      <c r="A67" s="369">
        <v>44378</v>
      </c>
      <c r="B67" s="370">
        <v>15</v>
      </c>
      <c r="C67" s="370">
        <v>15</v>
      </c>
      <c r="D67" s="370"/>
      <c r="E67" s="370">
        <v>2</v>
      </c>
      <c r="F67" s="370">
        <v>2</v>
      </c>
      <c r="G67" s="370"/>
      <c r="H67" s="370" t="s">
        <v>323</v>
      </c>
      <c r="I67" s="370" t="s">
        <v>339</v>
      </c>
    </row>
    <row r="68" spans="1:9" x14ac:dyDescent="0.25">
      <c r="A68" s="369">
        <v>44378</v>
      </c>
      <c r="B68" s="370">
        <v>23</v>
      </c>
      <c r="C68" s="370">
        <v>20</v>
      </c>
      <c r="D68" s="370"/>
      <c r="E68" s="370">
        <v>0</v>
      </c>
      <c r="F68" s="370">
        <v>0</v>
      </c>
      <c r="G68" s="370"/>
      <c r="H68" s="370" t="s">
        <v>325</v>
      </c>
      <c r="I68" s="370" t="s">
        <v>336</v>
      </c>
    </row>
    <row r="69" spans="1:9" ht="30" x14ac:dyDescent="0.25">
      <c r="A69" s="369">
        <v>44378</v>
      </c>
      <c r="B69" s="370">
        <v>12</v>
      </c>
      <c r="C69" s="370">
        <v>9</v>
      </c>
      <c r="D69" s="370"/>
      <c r="E69" s="370">
        <v>2</v>
      </c>
      <c r="F69" s="370">
        <v>2</v>
      </c>
      <c r="G69" s="370"/>
      <c r="H69" s="370" t="s">
        <v>326</v>
      </c>
      <c r="I69" s="371" t="s">
        <v>343</v>
      </c>
    </row>
    <row r="70" spans="1:9" x14ac:dyDescent="0.25">
      <c r="A70" s="369">
        <v>44378</v>
      </c>
      <c r="B70" s="370">
        <v>20</v>
      </c>
      <c r="C70" s="370">
        <v>20</v>
      </c>
      <c r="D70" s="370"/>
      <c r="E70" s="370">
        <v>4</v>
      </c>
      <c r="F70" s="370">
        <v>4</v>
      </c>
      <c r="G70" s="370"/>
      <c r="H70" s="370" t="s">
        <v>324</v>
      </c>
      <c r="I70" s="370" t="s">
        <v>338</v>
      </c>
    </row>
    <row r="71" spans="1:9" x14ac:dyDescent="0.25">
      <c r="A71" s="369">
        <v>44378</v>
      </c>
      <c r="B71" s="370">
        <v>47</v>
      </c>
      <c r="C71" s="370">
        <v>70</v>
      </c>
      <c r="D71" s="370"/>
      <c r="E71" s="370">
        <v>2</v>
      </c>
      <c r="F71" s="370">
        <v>2</v>
      </c>
      <c r="G71" s="370"/>
      <c r="H71" s="370" t="s">
        <v>327</v>
      </c>
      <c r="I71" s="370" t="s">
        <v>337</v>
      </c>
    </row>
    <row r="72" spans="1:9" x14ac:dyDescent="0.25">
      <c r="A72" s="369">
        <v>44378</v>
      </c>
      <c r="B72" s="370">
        <v>12</v>
      </c>
      <c r="C72" s="370">
        <v>10</v>
      </c>
      <c r="D72" s="370"/>
      <c r="E72" s="370">
        <v>0</v>
      </c>
      <c r="F72" s="370">
        <v>0</v>
      </c>
      <c r="G72" s="370"/>
      <c r="H72" s="370" t="s">
        <v>328</v>
      </c>
      <c r="I72" s="370" t="s">
        <v>334</v>
      </c>
    </row>
    <row r="73" spans="1:9" x14ac:dyDescent="0.25">
      <c r="A73" s="369">
        <v>44378</v>
      </c>
      <c r="B73" s="370">
        <v>10</v>
      </c>
      <c r="C73" s="370">
        <v>10</v>
      </c>
      <c r="D73" s="370"/>
      <c r="E73" s="370">
        <v>0</v>
      </c>
      <c r="F73" s="370">
        <v>0</v>
      </c>
      <c r="G73" s="370"/>
      <c r="H73" s="370" t="s">
        <v>329</v>
      </c>
      <c r="I73" s="370" t="s">
        <v>344</v>
      </c>
    </row>
    <row r="74" spans="1:9" x14ac:dyDescent="0.25">
      <c r="A74" s="369">
        <v>44378</v>
      </c>
      <c r="B74" s="370">
        <v>8</v>
      </c>
      <c r="C74" s="370">
        <v>8</v>
      </c>
      <c r="D74" s="370"/>
      <c r="E74" s="370">
        <v>0</v>
      </c>
      <c r="F74" s="370">
        <v>0</v>
      </c>
      <c r="G74" s="370"/>
      <c r="H74" s="370" t="s">
        <v>330</v>
      </c>
      <c r="I74" s="370" t="s">
        <v>339</v>
      </c>
    </row>
    <row r="75" spans="1:9" ht="75" x14ac:dyDescent="0.25">
      <c r="A75" s="369">
        <v>44378</v>
      </c>
      <c r="B75" s="370">
        <v>7</v>
      </c>
      <c r="C75" s="370">
        <v>7</v>
      </c>
      <c r="D75" s="370"/>
      <c r="E75" s="370">
        <v>2</v>
      </c>
      <c r="F75" s="370">
        <v>2</v>
      </c>
      <c r="G75" s="370"/>
      <c r="H75" s="370" t="s">
        <v>331</v>
      </c>
      <c r="I75" s="371" t="s">
        <v>350</v>
      </c>
    </row>
    <row r="76" spans="1:9" x14ac:dyDescent="0.25">
      <c r="A76" s="372">
        <v>44409</v>
      </c>
      <c r="B76" s="373">
        <v>36</v>
      </c>
      <c r="C76" s="373">
        <v>34</v>
      </c>
      <c r="D76" s="373"/>
      <c r="E76" s="373">
        <v>10</v>
      </c>
      <c r="F76" s="373">
        <v>10</v>
      </c>
      <c r="G76" s="373"/>
      <c r="H76" s="373" t="s">
        <v>319</v>
      </c>
      <c r="I76" s="373" t="s">
        <v>335</v>
      </c>
    </row>
    <row r="77" spans="1:9" ht="30" x14ac:dyDescent="0.25">
      <c r="A77" s="372">
        <v>44409</v>
      </c>
      <c r="B77" s="373">
        <v>10</v>
      </c>
      <c r="C77" s="373">
        <v>10</v>
      </c>
      <c r="D77" s="373"/>
      <c r="E77" s="373">
        <v>6</v>
      </c>
      <c r="F77" s="373">
        <v>6</v>
      </c>
      <c r="G77" s="373"/>
      <c r="H77" s="373" t="s">
        <v>320</v>
      </c>
      <c r="I77" s="20" t="s">
        <v>342</v>
      </c>
    </row>
    <row r="78" spans="1:9" x14ac:dyDescent="0.25">
      <c r="A78" s="372">
        <v>44409</v>
      </c>
      <c r="B78" s="373">
        <v>21</v>
      </c>
      <c r="C78" s="373">
        <v>20</v>
      </c>
      <c r="D78" s="373"/>
      <c r="E78" s="373">
        <v>4</v>
      </c>
      <c r="F78" s="373">
        <v>4</v>
      </c>
      <c r="G78" s="373"/>
      <c r="H78" s="373" t="s">
        <v>321</v>
      </c>
      <c r="I78" s="373" t="s">
        <v>340</v>
      </c>
    </row>
    <row r="79" spans="1:9" x14ac:dyDescent="0.25">
      <c r="A79" s="372">
        <v>44409</v>
      </c>
      <c r="B79" s="373">
        <v>10</v>
      </c>
      <c r="C79" s="373">
        <v>11</v>
      </c>
      <c r="D79" s="373"/>
      <c r="E79" s="373">
        <v>0</v>
      </c>
      <c r="F79" s="373">
        <v>0</v>
      </c>
      <c r="G79" s="373"/>
      <c r="H79" s="373" t="s">
        <v>322</v>
      </c>
      <c r="I79" s="373" t="s">
        <v>341</v>
      </c>
    </row>
    <row r="80" spans="1:9" x14ac:dyDescent="0.25">
      <c r="A80" s="372">
        <v>44409</v>
      </c>
      <c r="B80" s="373">
        <v>15</v>
      </c>
      <c r="C80" s="373">
        <v>21</v>
      </c>
      <c r="D80" s="373"/>
      <c r="E80" s="373">
        <v>2</v>
      </c>
      <c r="F80" s="373">
        <v>2</v>
      </c>
      <c r="G80" s="373"/>
      <c r="H80" s="373" t="s">
        <v>323</v>
      </c>
      <c r="I80" s="373" t="s">
        <v>339</v>
      </c>
    </row>
    <row r="81" spans="1:9" x14ac:dyDescent="0.25">
      <c r="A81" s="372">
        <v>44409</v>
      </c>
      <c r="B81" s="373">
        <v>23</v>
      </c>
      <c r="C81" s="373">
        <v>22</v>
      </c>
      <c r="D81" s="373"/>
      <c r="E81" s="373">
        <v>0</v>
      </c>
      <c r="F81" s="373">
        <v>0</v>
      </c>
      <c r="G81" s="373"/>
      <c r="H81" s="373" t="s">
        <v>325</v>
      </c>
      <c r="I81" s="373" t="s">
        <v>336</v>
      </c>
    </row>
    <row r="82" spans="1:9" x14ac:dyDescent="0.25">
      <c r="A82" s="372">
        <v>44409</v>
      </c>
      <c r="B82" s="373">
        <v>20</v>
      </c>
      <c r="C82" s="373">
        <v>13</v>
      </c>
      <c r="D82" s="373"/>
      <c r="E82" s="373">
        <v>4</v>
      </c>
      <c r="F82" s="373">
        <v>4</v>
      </c>
      <c r="G82" s="373"/>
      <c r="H82" s="373" t="s">
        <v>324</v>
      </c>
      <c r="I82" s="373" t="s">
        <v>338</v>
      </c>
    </row>
    <row r="83" spans="1:9" x14ac:dyDescent="0.25">
      <c r="A83" s="372">
        <v>44409</v>
      </c>
      <c r="B83" s="373">
        <v>47</v>
      </c>
      <c r="C83" s="373">
        <v>37</v>
      </c>
      <c r="D83" s="373"/>
      <c r="E83" s="373">
        <v>2</v>
      </c>
      <c r="F83" s="373">
        <v>2</v>
      </c>
      <c r="G83" s="373"/>
      <c r="H83" s="373" t="s">
        <v>327</v>
      </c>
      <c r="I83" s="373" t="s">
        <v>337</v>
      </c>
    </row>
    <row r="84" spans="1:9" x14ac:dyDescent="0.25">
      <c r="A84" s="372">
        <v>44409</v>
      </c>
      <c r="B84" s="373">
        <v>10</v>
      </c>
      <c r="C84" s="373">
        <v>10</v>
      </c>
      <c r="D84" s="373"/>
      <c r="E84" s="373">
        <v>0</v>
      </c>
      <c r="F84" s="373">
        <v>0</v>
      </c>
      <c r="G84" s="373"/>
      <c r="H84" s="373" t="s">
        <v>328</v>
      </c>
      <c r="I84" s="373" t="s">
        <v>334</v>
      </c>
    </row>
    <row r="85" spans="1:9" x14ac:dyDescent="0.25">
      <c r="A85" s="372">
        <v>44409</v>
      </c>
      <c r="B85" s="373">
        <v>10</v>
      </c>
      <c r="C85" s="373">
        <v>10</v>
      </c>
      <c r="D85" s="373"/>
      <c r="E85" s="373">
        <v>0</v>
      </c>
      <c r="F85" s="373">
        <v>0</v>
      </c>
      <c r="G85" s="373"/>
      <c r="H85" s="373" t="s">
        <v>329</v>
      </c>
      <c r="I85" s="373" t="s">
        <v>344</v>
      </c>
    </row>
    <row r="86" spans="1:9" x14ac:dyDescent="0.25">
      <c r="A86" s="372">
        <v>44409</v>
      </c>
      <c r="B86" s="373">
        <v>8</v>
      </c>
      <c r="C86" s="373">
        <v>5</v>
      </c>
      <c r="D86" s="373"/>
      <c r="E86" s="373">
        <v>0</v>
      </c>
      <c r="F86" s="373">
        <v>0</v>
      </c>
      <c r="G86" s="373"/>
      <c r="H86" s="373" t="s">
        <v>330</v>
      </c>
      <c r="I86" s="373" t="s">
        <v>339</v>
      </c>
    </row>
    <row r="87" spans="1:9" ht="75" x14ac:dyDescent="0.25">
      <c r="A87" s="372">
        <v>44409</v>
      </c>
      <c r="B87" s="373">
        <v>12</v>
      </c>
      <c r="C87" s="373">
        <v>11</v>
      </c>
      <c r="D87" s="373"/>
      <c r="E87" s="373">
        <v>2</v>
      </c>
      <c r="F87" s="373">
        <v>2</v>
      </c>
      <c r="G87" s="373"/>
      <c r="H87" s="373" t="s">
        <v>331</v>
      </c>
      <c r="I87" s="20" t="s">
        <v>350</v>
      </c>
    </row>
    <row r="88" spans="1:9" ht="30" x14ac:dyDescent="0.25">
      <c r="A88" s="372">
        <v>44409</v>
      </c>
      <c r="B88" s="373">
        <v>6</v>
      </c>
      <c r="C88" s="373">
        <v>6</v>
      </c>
      <c r="D88" s="373"/>
      <c r="E88" s="373">
        <v>2</v>
      </c>
      <c r="F88" s="373">
        <v>2</v>
      </c>
      <c r="G88" s="373"/>
      <c r="H88" s="373" t="s">
        <v>333</v>
      </c>
      <c r="I88" s="20" t="s">
        <v>349</v>
      </c>
    </row>
    <row r="89" spans="1:9" x14ac:dyDescent="0.25">
      <c r="A89" s="374">
        <v>44440</v>
      </c>
      <c r="B89" s="115">
        <v>34</v>
      </c>
      <c r="C89" s="115">
        <v>34</v>
      </c>
      <c r="D89" s="115"/>
      <c r="E89" s="115">
        <v>10</v>
      </c>
      <c r="F89" s="115">
        <v>10</v>
      </c>
      <c r="G89" s="115"/>
      <c r="H89" s="115" t="s">
        <v>319</v>
      </c>
      <c r="I89" s="115" t="s">
        <v>335</v>
      </c>
    </row>
    <row r="90" spans="1:9" ht="30" x14ac:dyDescent="0.25">
      <c r="A90" s="374">
        <v>44440</v>
      </c>
      <c r="B90" s="115">
        <v>10</v>
      </c>
      <c r="C90" s="115">
        <v>10</v>
      </c>
      <c r="D90" s="115"/>
      <c r="E90" s="115">
        <v>6</v>
      </c>
      <c r="F90" s="115">
        <v>6</v>
      </c>
      <c r="G90" s="115"/>
      <c r="H90" s="115" t="s">
        <v>320</v>
      </c>
      <c r="I90" s="377" t="s">
        <v>342</v>
      </c>
    </row>
    <row r="91" spans="1:9" x14ac:dyDescent="0.25">
      <c r="A91" s="374">
        <v>44440</v>
      </c>
      <c r="B91" s="115">
        <v>27</v>
      </c>
      <c r="C91" s="115">
        <v>28</v>
      </c>
      <c r="D91" s="115"/>
      <c r="E91" s="115">
        <v>4</v>
      </c>
      <c r="F91" s="115">
        <v>4</v>
      </c>
      <c r="G91" s="115"/>
      <c r="H91" s="115" t="s">
        <v>321</v>
      </c>
      <c r="I91" s="115" t="s">
        <v>340</v>
      </c>
    </row>
    <row r="92" spans="1:9" x14ac:dyDescent="0.25">
      <c r="A92" s="374">
        <v>44440</v>
      </c>
      <c r="B92" s="115">
        <v>12</v>
      </c>
      <c r="C92" s="115">
        <v>12</v>
      </c>
      <c r="D92" s="115"/>
      <c r="E92" s="115">
        <v>0</v>
      </c>
      <c r="F92" s="115">
        <v>0</v>
      </c>
      <c r="G92" s="115"/>
      <c r="H92" s="115" t="s">
        <v>322</v>
      </c>
      <c r="I92" s="115" t="s">
        <v>341</v>
      </c>
    </row>
    <row r="93" spans="1:9" x14ac:dyDescent="0.25">
      <c r="A93" s="374">
        <v>44440</v>
      </c>
      <c r="B93" s="115">
        <v>24</v>
      </c>
      <c r="C93" s="115">
        <v>23</v>
      </c>
      <c r="D93" s="115"/>
      <c r="E93" s="115">
        <v>2</v>
      </c>
      <c r="F93" s="115">
        <v>2</v>
      </c>
      <c r="G93" s="115"/>
      <c r="H93" s="115" t="s">
        <v>323</v>
      </c>
      <c r="I93" s="115" t="s">
        <v>339</v>
      </c>
    </row>
    <row r="94" spans="1:9" x14ac:dyDescent="0.25">
      <c r="A94" s="374">
        <v>44440</v>
      </c>
      <c r="B94" s="115">
        <v>23</v>
      </c>
      <c r="C94" s="115">
        <v>23</v>
      </c>
      <c r="D94" s="115"/>
      <c r="E94" s="115">
        <v>0</v>
      </c>
      <c r="F94" s="115">
        <v>0</v>
      </c>
      <c r="G94" s="115"/>
      <c r="H94" s="115" t="s">
        <v>325</v>
      </c>
      <c r="I94" s="115" t="s">
        <v>336</v>
      </c>
    </row>
    <row r="95" spans="1:9" x14ac:dyDescent="0.25">
      <c r="A95" s="374">
        <v>44440</v>
      </c>
      <c r="B95" s="115">
        <v>25</v>
      </c>
      <c r="C95" s="115">
        <v>25</v>
      </c>
      <c r="D95" s="115"/>
      <c r="E95" s="115">
        <v>2</v>
      </c>
      <c r="F95" s="115">
        <v>2</v>
      </c>
      <c r="G95" s="115"/>
      <c r="H95" s="115" t="s">
        <v>327</v>
      </c>
      <c r="I95" s="115" t="s">
        <v>337</v>
      </c>
    </row>
    <row r="96" spans="1:9" x14ac:dyDescent="0.25">
      <c r="A96" s="374">
        <v>44440</v>
      </c>
      <c r="B96" s="115">
        <v>10</v>
      </c>
      <c r="C96" s="115">
        <v>10</v>
      </c>
      <c r="D96" s="115"/>
      <c r="E96" s="115">
        <v>0</v>
      </c>
      <c r="F96" s="115">
        <v>0</v>
      </c>
      <c r="G96" s="115"/>
      <c r="H96" s="115" t="s">
        <v>329</v>
      </c>
      <c r="I96" s="115" t="s">
        <v>344</v>
      </c>
    </row>
    <row r="97" spans="1:9" x14ac:dyDescent="0.25">
      <c r="A97" s="374">
        <v>44440</v>
      </c>
      <c r="B97" s="115">
        <v>5</v>
      </c>
      <c r="C97" s="115">
        <v>5</v>
      </c>
      <c r="D97" s="115"/>
      <c r="E97" s="115">
        <v>0</v>
      </c>
      <c r="F97" s="115">
        <v>0</v>
      </c>
      <c r="G97" s="115"/>
      <c r="H97" s="115" t="s">
        <v>330</v>
      </c>
      <c r="I97" s="115" t="s">
        <v>339</v>
      </c>
    </row>
    <row r="98" spans="1:9" ht="75" x14ac:dyDescent="0.25">
      <c r="A98" s="374">
        <v>44440</v>
      </c>
      <c r="B98" s="115">
        <v>15</v>
      </c>
      <c r="C98" s="115">
        <v>14</v>
      </c>
      <c r="D98" s="115"/>
      <c r="E98" s="115">
        <v>2</v>
      </c>
      <c r="F98" s="115">
        <v>2</v>
      </c>
      <c r="G98" s="115"/>
      <c r="H98" s="115" t="s">
        <v>331</v>
      </c>
      <c r="I98" s="377" t="s">
        <v>350</v>
      </c>
    </row>
    <row r="99" spans="1:9" ht="30" x14ac:dyDescent="0.25">
      <c r="A99" s="374">
        <v>44440</v>
      </c>
      <c r="B99" s="115">
        <v>17</v>
      </c>
      <c r="C99" s="115">
        <v>17</v>
      </c>
      <c r="D99" s="115"/>
      <c r="E99" s="115">
        <v>2</v>
      </c>
      <c r="F99" s="115">
        <v>2</v>
      </c>
      <c r="G99" s="115"/>
      <c r="H99" s="115" t="s">
        <v>333</v>
      </c>
      <c r="I99" s="377" t="s">
        <v>349</v>
      </c>
    </row>
    <row r="100" spans="1:9" x14ac:dyDescent="0.25">
      <c r="A100" s="374">
        <v>44440</v>
      </c>
      <c r="B100" s="115">
        <v>9</v>
      </c>
      <c r="C100" s="115">
        <v>9</v>
      </c>
      <c r="D100" s="115"/>
      <c r="E100" s="115">
        <v>0</v>
      </c>
      <c r="F100" s="115">
        <v>0</v>
      </c>
      <c r="G100" s="115"/>
      <c r="H100" s="115" t="s">
        <v>332</v>
      </c>
      <c r="I100" s="115" t="s">
        <v>351</v>
      </c>
    </row>
    <row r="101" spans="1:9" x14ac:dyDescent="0.25">
      <c r="A101" s="375">
        <v>44470</v>
      </c>
      <c r="B101" s="376">
        <v>34</v>
      </c>
      <c r="C101" s="376"/>
      <c r="D101" s="376"/>
      <c r="E101" s="376">
        <v>10</v>
      </c>
      <c r="F101" s="376"/>
      <c r="G101" s="376"/>
      <c r="H101" s="376" t="s">
        <v>319</v>
      </c>
      <c r="I101" s="376" t="s">
        <v>335</v>
      </c>
    </row>
    <row r="102" spans="1:9" ht="30" x14ac:dyDescent="0.25">
      <c r="A102" s="375">
        <v>44470</v>
      </c>
      <c r="B102" s="376">
        <v>32</v>
      </c>
      <c r="C102" s="376"/>
      <c r="D102" s="376"/>
      <c r="E102" s="376">
        <v>6</v>
      </c>
      <c r="F102" s="376"/>
      <c r="G102" s="376"/>
      <c r="H102" s="376" t="s">
        <v>320</v>
      </c>
      <c r="I102" s="378" t="s">
        <v>342</v>
      </c>
    </row>
    <row r="103" spans="1:9" x14ac:dyDescent="0.25">
      <c r="A103" s="375">
        <v>44470</v>
      </c>
      <c r="B103" s="376">
        <v>45</v>
      </c>
      <c r="C103" s="376"/>
      <c r="D103" s="376"/>
      <c r="E103" s="376">
        <v>4</v>
      </c>
      <c r="F103" s="376"/>
      <c r="G103" s="376"/>
      <c r="H103" s="376" t="s">
        <v>321</v>
      </c>
      <c r="I103" s="376" t="s">
        <v>340</v>
      </c>
    </row>
    <row r="104" spans="1:9" x14ac:dyDescent="0.25">
      <c r="A104" s="375">
        <v>44470</v>
      </c>
      <c r="B104" s="376">
        <v>13</v>
      </c>
      <c r="C104" s="376"/>
      <c r="D104" s="376"/>
      <c r="E104" s="376">
        <v>0</v>
      </c>
      <c r="F104" s="376"/>
      <c r="G104" s="376"/>
      <c r="H104" s="376" t="s">
        <v>322</v>
      </c>
      <c r="I104" s="376" t="s">
        <v>341</v>
      </c>
    </row>
    <row r="105" spans="1:9" x14ac:dyDescent="0.25">
      <c r="A105" s="375">
        <v>44470</v>
      </c>
      <c r="B105" s="376">
        <v>39</v>
      </c>
      <c r="C105" s="376"/>
      <c r="D105" s="376"/>
      <c r="E105" s="376">
        <v>2</v>
      </c>
      <c r="F105" s="376"/>
      <c r="G105" s="376"/>
      <c r="H105" s="376" t="s">
        <v>323</v>
      </c>
      <c r="I105" s="376" t="s">
        <v>339</v>
      </c>
    </row>
    <row r="106" spans="1:9" x14ac:dyDescent="0.25">
      <c r="A106" s="375">
        <v>44470</v>
      </c>
      <c r="B106" s="376">
        <v>66</v>
      </c>
      <c r="C106" s="376"/>
      <c r="D106" s="376"/>
      <c r="E106" s="376">
        <v>0</v>
      </c>
      <c r="F106" s="376"/>
      <c r="G106" s="376"/>
      <c r="H106" s="376" t="s">
        <v>325</v>
      </c>
      <c r="I106" s="376" t="s">
        <v>336</v>
      </c>
    </row>
    <row r="107" spans="1:9" x14ac:dyDescent="0.25">
      <c r="A107" s="375">
        <v>44470</v>
      </c>
      <c r="B107" s="376">
        <v>70</v>
      </c>
      <c r="C107" s="376"/>
      <c r="D107" s="376"/>
      <c r="E107" s="376">
        <v>2</v>
      </c>
      <c r="F107" s="376"/>
      <c r="G107" s="376"/>
      <c r="H107" s="376" t="s">
        <v>327</v>
      </c>
      <c r="I107" s="376" t="s">
        <v>337</v>
      </c>
    </row>
    <row r="108" spans="1:9" x14ac:dyDescent="0.25">
      <c r="A108" s="375">
        <v>44470</v>
      </c>
      <c r="B108" s="376">
        <v>10</v>
      </c>
      <c r="C108" s="376"/>
      <c r="D108" s="376"/>
      <c r="E108" s="376">
        <v>0</v>
      </c>
      <c r="F108" s="376"/>
      <c r="G108" s="376"/>
      <c r="H108" s="376" t="s">
        <v>329</v>
      </c>
      <c r="I108" s="376" t="s">
        <v>344</v>
      </c>
    </row>
    <row r="109" spans="1:9" x14ac:dyDescent="0.25">
      <c r="A109" s="375">
        <v>44470</v>
      </c>
      <c r="B109" s="376">
        <v>6</v>
      </c>
      <c r="C109" s="376"/>
      <c r="D109" s="376"/>
      <c r="E109" s="376">
        <v>0</v>
      </c>
      <c r="F109" s="376"/>
      <c r="G109" s="376"/>
      <c r="H109" s="376" t="s">
        <v>330</v>
      </c>
      <c r="I109" s="376" t="s">
        <v>339</v>
      </c>
    </row>
    <row r="110" spans="1:9" ht="75" x14ac:dyDescent="0.25">
      <c r="A110" s="375">
        <v>44470</v>
      </c>
      <c r="B110" s="376">
        <v>15</v>
      </c>
      <c r="C110" s="376"/>
      <c r="D110" s="376"/>
      <c r="E110" s="376">
        <v>2</v>
      </c>
      <c r="F110" s="376"/>
      <c r="G110" s="376"/>
      <c r="H110" s="376" t="s">
        <v>331</v>
      </c>
      <c r="I110" s="378" t="s">
        <v>350</v>
      </c>
    </row>
    <row r="111" spans="1:9" ht="30" x14ac:dyDescent="0.25">
      <c r="A111" s="375">
        <v>44470</v>
      </c>
      <c r="B111" s="376">
        <v>17</v>
      </c>
      <c r="C111" s="376"/>
      <c r="D111" s="376"/>
      <c r="E111" s="376">
        <v>2</v>
      </c>
      <c r="F111" s="376"/>
      <c r="G111" s="376"/>
      <c r="H111" s="376" t="s">
        <v>333</v>
      </c>
      <c r="I111" s="378" t="s">
        <v>349</v>
      </c>
    </row>
    <row r="112" spans="1:9" x14ac:dyDescent="0.25">
      <c r="A112" s="375">
        <v>44470</v>
      </c>
      <c r="B112" s="376">
        <v>12</v>
      </c>
      <c r="C112" s="376"/>
      <c r="D112" s="376"/>
      <c r="E112" s="376">
        <v>0</v>
      </c>
      <c r="F112" s="376"/>
      <c r="G112" s="376"/>
      <c r="H112" s="376" t="s">
        <v>332</v>
      </c>
      <c r="I112" s="378" t="s">
        <v>351</v>
      </c>
    </row>
    <row r="113" spans="1:9" x14ac:dyDescent="0.25">
      <c r="A113" s="12">
        <v>44501</v>
      </c>
      <c r="C113" s="379"/>
      <c r="D113" s="379">
        <v>34</v>
      </c>
      <c r="F113" s="379"/>
      <c r="G113" s="379">
        <v>10</v>
      </c>
      <c r="H113" t="s">
        <v>319</v>
      </c>
      <c r="I113" s="1" t="s">
        <v>335</v>
      </c>
    </row>
    <row r="114" spans="1:9" ht="30" x14ac:dyDescent="0.25">
      <c r="A114" s="12">
        <v>44501</v>
      </c>
      <c r="C114" s="379"/>
      <c r="D114" s="379">
        <v>32</v>
      </c>
      <c r="F114" s="379"/>
      <c r="G114" s="379">
        <v>6</v>
      </c>
      <c r="H114" t="s">
        <v>320</v>
      </c>
      <c r="I114" s="1" t="s">
        <v>342</v>
      </c>
    </row>
    <row r="115" spans="1:9" x14ac:dyDescent="0.25">
      <c r="A115" s="12">
        <v>44501</v>
      </c>
      <c r="C115" s="379"/>
      <c r="D115" s="379">
        <v>45</v>
      </c>
      <c r="F115" s="379"/>
      <c r="G115" s="379">
        <v>4</v>
      </c>
      <c r="H115" t="s">
        <v>321</v>
      </c>
      <c r="I115" s="1" t="s">
        <v>340</v>
      </c>
    </row>
    <row r="116" spans="1:9" x14ac:dyDescent="0.25">
      <c r="A116" s="12">
        <v>44501</v>
      </c>
      <c r="C116" s="379"/>
      <c r="D116" s="379">
        <v>13</v>
      </c>
      <c r="F116" s="379"/>
      <c r="G116" s="379">
        <v>0</v>
      </c>
      <c r="H116" t="s">
        <v>322</v>
      </c>
      <c r="I116" s="1" t="s">
        <v>341</v>
      </c>
    </row>
    <row r="117" spans="1:9" x14ac:dyDescent="0.25">
      <c r="A117" s="12">
        <v>44501</v>
      </c>
      <c r="C117" s="379"/>
      <c r="D117" s="379">
        <v>39</v>
      </c>
      <c r="F117" s="379"/>
      <c r="G117" s="379">
        <v>2</v>
      </c>
      <c r="H117" t="s">
        <v>323</v>
      </c>
      <c r="I117" s="1" t="s">
        <v>339</v>
      </c>
    </row>
    <row r="118" spans="1:9" x14ac:dyDescent="0.25">
      <c r="A118" s="12">
        <v>44501</v>
      </c>
      <c r="C118" s="379"/>
      <c r="D118" s="379">
        <v>66</v>
      </c>
      <c r="F118" s="379"/>
      <c r="G118" s="379">
        <v>0</v>
      </c>
      <c r="H118" t="s">
        <v>325</v>
      </c>
      <c r="I118" s="1" t="s">
        <v>336</v>
      </c>
    </row>
    <row r="119" spans="1:9" x14ac:dyDescent="0.25">
      <c r="A119" s="12">
        <v>44501</v>
      </c>
      <c r="C119" s="379"/>
      <c r="D119" s="379">
        <v>70</v>
      </c>
      <c r="F119" s="379"/>
      <c r="G119" s="379">
        <v>2</v>
      </c>
      <c r="H119" t="s">
        <v>327</v>
      </c>
      <c r="I119" s="1" t="s">
        <v>337</v>
      </c>
    </row>
    <row r="120" spans="1:9" ht="75" x14ac:dyDescent="0.25">
      <c r="A120" s="12">
        <v>44501</v>
      </c>
      <c r="C120" s="379"/>
      <c r="D120" s="379">
        <v>15</v>
      </c>
      <c r="F120" s="379"/>
      <c r="G120" s="379">
        <v>2</v>
      </c>
      <c r="H120" t="s">
        <v>331</v>
      </c>
      <c r="I120" s="1" t="s">
        <v>350</v>
      </c>
    </row>
    <row r="121" spans="1:9" ht="30" x14ac:dyDescent="0.25">
      <c r="A121" s="12">
        <v>44501</v>
      </c>
      <c r="C121" s="379"/>
      <c r="D121" s="379">
        <v>17</v>
      </c>
      <c r="F121" s="379"/>
      <c r="G121" s="379">
        <v>2</v>
      </c>
      <c r="H121" t="s">
        <v>333</v>
      </c>
      <c r="I121" s="1" t="s">
        <v>349</v>
      </c>
    </row>
    <row r="122" spans="1:9" x14ac:dyDescent="0.25">
      <c r="A122" s="12"/>
    </row>
    <row r="123" spans="1:9" x14ac:dyDescent="0.25">
      <c r="A123" s="12"/>
    </row>
    <row r="124" spans="1:9" x14ac:dyDescent="0.25">
      <c r="A124" s="12"/>
    </row>
    <row r="125" spans="1:9" x14ac:dyDescent="0.25">
      <c r="A125" s="12"/>
    </row>
    <row r="126" spans="1:9" x14ac:dyDescent="0.25">
      <c r="A126" s="12"/>
    </row>
    <row r="127" spans="1:9" x14ac:dyDescent="0.25">
      <c r="A127" s="12"/>
    </row>
    <row r="128" spans="1:9" x14ac:dyDescent="0.25">
      <c r="A128" s="12"/>
    </row>
    <row r="129" spans="1:1" x14ac:dyDescent="0.25">
      <c r="A129" s="12"/>
    </row>
  </sheetData>
  <dataValidations count="1">
    <dataValidation type="decimal" operator="greaterThanOrEqual" allowBlank="1" showInputMessage="1" showErrorMessage="1" sqref="B2:E129 F2:G112 F113:H129">
      <formula1>0</formula1>
    </dataValidation>
  </dataValidations>
  <pageMargins left="0.7" right="0.7" top="0.75" bottom="0.75" header="0.3" footer="0.3"/>
  <pageSetup paperSize="9" orientation="portrait" horizontalDpi="0" verticalDpi="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30"/>
  <sheetViews>
    <sheetView showGridLines="0" tabSelected="1" topLeftCell="A19" workbookViewId="0">
      <selection activeCell="Q23" sqref="Q23"/>
    </sheetView>
  </sheetViews>
  <sheetFormatPr defaultColWidth="8.85546875" defaultRowHeight="15" x14ac:dyDescent="0.25"/>
  <cols>
    <col min="1" max="1" width="40.5703125" style="379" customWidth="1"/>
    <col min="2" max="2" width="19.42578125" style="379" customWidth="1"/>
    <col min="3" max="3" width="8.7109375" style="379" customWidth="1"/>
    <col min="4" max="8" width="8.85546875" style="379"/>
    <col min="9" max="16" width="8.42578125" style="379" customWidth="1"/>
    <col min="17" max="17" width="32.28515625" style="379" customWidth="1"/>
    <col min="18" max="16384" width="8.85546875" style="379"/>
  </cols>
  <sheetData>
    <row r="1" spans="1:17" s="1" customFormat="1" ht="105" x14ac:dyDescent="0.25">
      <c r="A1" s="4" t="s">
        <v>68</v>
      </c>
      <c r="B1" s="4" t="s">
        <v>35</v>
      </c>
      <c r="C1" s="5" t="s">
        <v>33</v>
      </c>
      <c r="D1" s="5" t="s">
        <v>34</v>
      </c>
      <c r="E1" s="420" t="s">
        <v>441</v>
      </c>
      <c r="F1" s="420" t="s">
        <v>442</v>
      </c>
      <c r="G1" s="420" t="s">
        <v>443</v>
      </c>
      <c r="H1" s="420" t="s">
        <v>444</v>
      </c>
      <c r="I1" s="5" t="s">
        <v>445</v>
      </c>
      <c r="J1" s="5" t="s">
        <v>446</v>
      </c>
      <c r="K1" s="5" t="s">
        <v>447</v>
      </c>
      <c r="L1" s="5" t="s">
        <v>448</v>
      </c>
      <c r="M1" s="421" t="s">
        <v>449</v>
      </c>
      <c r="N1" s="421" t="s">
        <v>450</v>
      </c>
      <c r="O1" s="421" t="s">
        <v>451</v>
      </c>
      <c r="P1" s="421" t="s">
        <v>452</v>
      </c>
      <c r="Q1" s="6" t="s">
        <v>32</v>
      </c>
    </row>
    <row r="2" spans="1:17" ht="30" x14ac:dyDescent="0.25">
      <c r="A2" s="1" t="s">
        <v>153</v>
      </c>
      <c r="B2" s="379" t="s">
        <v>453</v>
      </c>
      <c r="C2" s="7">
        <v>44190</v>
      </c>
      <c r="D2" s="7">
        <v>44247</v>
      </c>
      <c r="I2" s="379">
        <v>5</v>
      </c>
      <c r="K2" s="379">
        <v>5</v>
      </c>
      <c r="Q2" s="1" t="s">
        <v>156</v>
      </c>
    </row>
    <row r="3" spans="1:17" ht="30" x14ac:dyDescent="0.25">
      <c r="A3" s="1" t="s">
        <v>154</v>
      </c>
      <c r="B3" s="379" t="s">
        <v>453</v>
      </c>
      <c r="C3" s="7">
        <v>44280</v>
      </c>
      <c r="D3" s="7">
        <v>44280</v>
      </c>
      <c r="I3" s="379">
        <v>4</v>
      </c>
      <c r="K3" s="379">
        <v>4</v>
      </c>
      <c r="Q3" s="1" t="s">
        <v>156</v>
      </c>
    </row>
    <row r="4" spans="1:17" x14ac:dyDescent="0.25">
      <c r="A4" s="1" t="s">
        <v>155</v>
      </c>
      <c r="B4" s="379" t="s">
        <v>453</v>
      </c>
      <c r="C4" s="7">
        <v>44226</v>
      </c>
      <c r="D4" s="7">
        <v>44247</v>
      </c>
      <c r="I4" s="379">
        <v>4</v>
      </c>
      <c r="K4" s="379">
        <v>4</v>
      </c>
      <c r="Q4" s="1" t="s">
        <v>156</v>
      </c>
    </row>
    <row r="5" spans="1:17" ht="30" x14ac:dyDescent="0.25">
      <c r="A5" s="1" t="s">
        <v>157</v>
      </c>
      <c r="B5" s="379" t="s">
        <v>453</v>
      </c>
      <c r="C5" s="7">
        <v>44226</v>
      </c>
      <c r="D5" s="7">
        <v>44247</v>
      </c>
      <c r="I5" s="379">
        <v>4</v>
      </c>
      <c r="K5" s="379">
        <v>4</v>
      </c>
      <c r="Q5" s="1" t="s">
        <v>156</v>
      </c>
    </row>
    <row r="6" spans="1:17" x14ac:dyDescent="0.25">
      <c r="A6" s="1" t="s">
        <v>158</v>
      </c>
      <c r="B6" s="379" t="s">
        <v>453</v>
      </c>
      <c r="C6" s="7">
        <v>44140</v>
      </c>
      <c r="D6" s="7">
        <v>44160</v>
      </c>
      <c r="I6" s="379">
        <v>5</v>
      </c>
      <c r="K6" s="379">
        <v>5</v>
      </c>
      <c r="N6" s="379">
        <v>5</v>
      </c>
      <c r="O6" s="379">
        <v>5</v>
      </c>
      <c r="Q6" s="1" t="s">
        <v>170</v>
      </c>
    </row>
    <row r="7" spans="1:17" ht="30" x14ac:dyDescent="0.25">
      <c r="A7" s="1" t="s">
        <v>159</v>
      </c>
      <c r="B7" s="379" t="s">
        <v>453</v>
      </c>
      <c r="C7" s="7">
        <v>44195</v>
      </c>
      <c r="D7" s="7">
        <v>44166</v>
      </c>
      <c r="I7" s="379">
        <v>5</v>
      </c>
      <c r="K7" s="379">
        <v>5</v>
      </c>
      <c r="Q7" s="1" t="s">
        <v>156</v>
      </c>
    </row>
    <row r="8" spans="1:17" ht="30" x14ac:dyDescent="0.25">
      <c r="A8" s="1" t="s">
        <v>160</v>
      </c>
      <c r="B8" s="379" t="s">
        <v>453</v>
      </c>
      <c r="C8" s="7">
        <v>44195</v>
      </c>
      <c r="D8" s="7">
        <v>44253</v>
      </c>
      <c r="I8" s="379">
        <v>2</v>
      </c>
      <c r="K8" s="379">
        <v>2</v>
      </c>
      <c r="Q8" s="1" t="s">
        <v>156</v>
      </c>
    </row>
    <row r="9" spans="1:17" ht="30" x14ac:dyDescent="0.25">
      <c r="A9" s="1" t="s">
        <v>161</v>
      </c>
      <c r="B9" s="379" t="s">
        <v>453</v>
      </c>
      <c r="C9" s="7">
        <v>44195</v>
      </c>
      <c r="D9" s="7">
        <v>44253</v>
      </c>
      <c r="I9" s="379">
        <v>12</v>
      </c>
      <c r="K9" s="379">
        <v>12</v>
      </c>
      <c r="Q9" s="1" t="s">
        <v>156</v>
      </c>
    </row>
    <row r="10" spans="1:17" x14ac:dyDescent="0.25">
      <c r="A10" s="1" t="s">
        <v>162</v>
      </c>
      <c r="B10" s="379" t="s">
        <v>453</v>
      </c>
      <c r="C10" s="7">
        <v>44042</v>
      </c>
      <c r="D10" s="7">
        <v>44145</v>
      </c>
      <c r="I10" s="379">
        <v>4</v>
      </c>
      <c r="K10" s="379">
        <v>4</v>
      </c>
      <c r="Q10" s="1" t="s">
        <v>156</v>
      </c>
    </row>
    <row r="11" spans="1:17" ht="30" x14ac:dyDescent="0.25">
      <c r="A11" s="1" t="s">
        <v>163</v>
      </c>
      <c r="B11" s="379" t="s">
        <v>453</v>
      </c>
      <c r="C11" s="7">
        <v>44226</v>
      </c>
      <c r="D11" s="7">
        <v>44265</v>
      </c>
      <c r="I11" s="379">
        <v>10</v>
      </c>
      <c r="K11" s="379">
        <v>10</v>
      </c>
      <c r="Q11" s="1" t="s">
        <v>156</v>
      </c>
    </row>
    <row r="12" spans="1:17" ht="30" x14ac:dyDescent="0.25">
      <c r="A12" s="1" t="s">
        <v>164</v>
      </c>
      <c r="B12" s="379" t="s">
        <v>453</v>
      </c>
      <c r="C12" s="7">
        <v>44247</v>
      </c>
      <c r="D12" s="7">
        <v>44275</v>
      </c>
      <c r="I12" s="379">
        <v>5</v>
      </c>
      <c r="K12" s="379">
        <v>5</v>
      </c>
      <c r="N12" s="379">
        <v>5</v>
      </c>
      <c r="O12" s="379">
        <v>5</v>
      </c>
      <c r="Q12" s="1" t="s">
        <v>280</v>
      </c>
    </row>
    <row r="13" spans="1:17" ht="75" x14ac:dyDescent="0.25">
      <c r="A13" s="1" t="s">
        <v>165</v>
      </c>
      <c r="B13" s="379" t="s">
        <v>453</v>
      </c>
      <c r="C13" s="7">
        <v>44252</v>
      </c>
      <c r="D13" s="7">
        <v>44275</v>
      </c>
      <c r="I13" s="379">
        <v>14</v>
      </c>
      <c r="K13" s="379">
        <v>14</v>
      </c>
      <c r="Q13" s="1" t="s">
        <v>156</v>
      </c>
    </row>
    <row r="14" spans="1:17" ht="24" customHeight="1" x14ac:dyDescent="0.25">
      <c r="A14" s="1" t="s">
        <v>166</v>
      </c>
      <c r="B14" s="379" t="s">
        <v>453</v>
      </c>
      <c r="C14" s="7">
        <v>44252</v>
      </c>
      <c r="D14" s="7">
        <v>44265</v>
      </c>
      <c r="I14" s="379">
        <v>8</v>
      </c>
      <c r="K14" s="379">
        <v>8</v>
      </c>
      <c r="Q14" s="1" t="s">
        <v>156</v>
      </c>
    </row>
    <row r="15" spans="1:17" ht="30" x14ac:dyDescent="0.25">
      <c r="A15" s="1" t="s">
        <v>167</v>
      </c>
      <c r="B15" s="379" t="s">
        <v>453</v>
      </c>
      <c r="C15" s="7">
        <v>44252</v>
      </c>
      <c r="D15" s="7">
        <v>44265</v>
      </c>
      <c r="I15" s="379">
        <v>12</v>
      </c>
      <c r="K15" s="379">
        <v>12</v>
      </c>
      <c r="Q15" s="1" t="s">
        <v>156</v>
      </c>
    </row>
    <row r="16" spans="1:17" ht="20.25" customHeight="1" x14ac:dyDescent="0.25">
      <c r="A16" s="1" t="s">
        <v>168</v>
      </c>
      <c r="B16" s="379" t="s">
        <v>453</v>
      </c>
      <c r="C16" s="7">
        <v>44407</v>
      </c>
      <c r="D16" s="7">
        <v>44407</v>
      </c>
      <c r="I16" s="379">
        <v>4</v>
      </c>
      <c r="K16" s="379">
        <v>4</v>
      </c>
      <c r="Q16" s="1" t="s">
        <v>156</v>
      </c>
    </row>
    <row r="17" spans="1:17" ht="45" x14ac:dyDescent="0.25">
      <c r="A17" s="1" t="s">
        <v>179</v>
      </c>
      <c r="B17" s="379" t="s">
        <v>453</v>
      </c>
      <c r="C17" s="7">
        <v>44195</v>
      </c>
      <c r="D17" s="7">
        <v>44188</v>
      </c>
      <c r="I17" s="379">
        <v>1</v>
      </c>
      <c r="K17" s="379">
        <v>1</v>
      </c>
      <c r="M17" s="379">
        <v>1</v>
      </c>
      <c r="N17" s="379">
        <v>1</v>
      </c>
      <c r="O17" s="379">
        <v>1</v>
      </c>
      <c r="Q17" s="1" t="s">
        <v>454</v>
      </c>
    </row>
    <row r="18" spans="1:17" ht="49.5" customHeight="1" x14ac:dyDescent="0.25">
      <c r="A18" s="1" t="s">
        <v>281</v>
      </c>
      <c r="B18" s="379" t="s">
        <v>453</v>
      </c>
      <c r="C18" s="7"/>
      <c r="D18" s="7"/>
      <c r="Q18" s="1" t="s">
        <v>474</v>
      </c>
    </row>
    <row r="19" spans="1:17" ht="48" customHeight="1" x14ac:dyDescent="0.25">
      <c r="A19" s="1" t="s">
        <v>169</v>
      </c>
      <c r="B19" s="379" t="s">
        <v>453</v>
      </c>
      <c r="C19" s="7">
        <v>44291</v>
      </c>
      <c r="D19" s="7">
        <v>44284</v>
      </c>
      <c r="I19" s="379">
        <v>203</v>
      </c>
      <c r="K19" s="379">
        <v>203</v>
      </c>
      <c r="M19" s="379">
        <v>126</v>
      </c>
      <c r="N19" s="379">
        <v>126</v>
      </c>
      <c r="O19" s="379">
        <v>126</v>
      </c>
      <c r="Q19" s="1" t="s">
        <v>291</v>
      </c>
    </row>
    <row r="20" spans="1:17" ht="30" x14ac:dyDescent="0.25">
      <c r="A20" s="1" t="s">
        <v>459</v>
      </c>
      <c r="B20" s="379" t="s">
        <v>458</v>
      </c>
      <c r="C20" s="7">
        <v>44405</v>
      </c>
      <c r="D20" s="7">
        <v>44448</v>
      </c>
      <c r="I20" s="379">
        <v>17</v>
      </c>
      <c r="K20" s="379">
        <v>17</v>
      </c>
      <c r="M20" s="379">
        <v>17</v>
      </c>
      <c r="N20" s="379">
        <v>17</v>
      </c>
      <c r="O20" s="379">
        <v>17</v>
      </c>
      <c r="P20" s="379">
        <v>17</v>
      </c>
      <c r="Q20" s="1" t="s">
        <v>375</v>
      </c>
    </row>
    <row r="21" spans="1:17" ht="71.25" customHeight="1" x14ac:dyDescent="0.25">
      <c r="A21" s="1" t="s">
        <v>171</v>
      </c>
      <c r="B21" s="1" t="s">
        <v>453</v>
      </c>
      <c r="C21" s="7"/>
      <c r="D21" s="7"/>
      <c r="Q21" s="1" t="s">
        <v>475</v>
      </c>
    </row>
    <row r="22" spans="1:17" ht="18.75" customHeight="1" x14ac:dyDescent="0.25">
      <c r="A22" s="1" t="s">
        <v>172</v>
      </c>
      <c r="B22" s="379" t="s">
        <v>458</v>
      </c>
      <c r="C22" s="7">
        <v>44347</v>
      </c>
      <c r="D22" s="7">
        <v>44467</v>
      </c>
      <c r="I22" s="379">
        <v>91</v>
      </c>
      <c r="K22" s="379">
        <v>91</v>
      </c>
      <c r="Q22" s="1" t="s">
        <v>156</v>
      </c>
    </row>
    <row r="23" spans="1:17" ht="60" x14ac:dyDescent="0.25">
      <c r="A23" s="1" t="s">
        <v>173</v>
      </c>
      <c r="B23" s="379" t="s">
        <v>453</v>
      </c>
      <c r="C23" s="7">
        <v>44468</v>
      </c>
      <c r="D23" s="7">
        <v>44474</v>
      </c>
      <c r="I23" s="379">
        <v>18</v>
      </c>
      <c r="K23" s="379">
        <v>18</v>
      </c>
      <c r="Q23" s="1" t="s">
        <v>376</v>
      </c>
    </row>
    <row r="24" spans="1:17" ht="33.75" customHeight="1" x14ac:dyDescent="0.25">
      <c r="A24" s="1" t="s">
        <v>174</v>
      </c>
      <c r="B24" s="379" t="s">
        <v>453</v>
      </c>
      <c r="C24" s="7">
        <v>44571</v>
      </c>
      <c r="D24" s="7"/>
      <c r="Q24" s="1" t="s">
        <v>457</v>
      </c>
    </row>
    <row r="25" spans="1:17" ht="34.5" customHeight="1" x14ac:dyDescent="0.25">
      <c r="A25" s="1" t="s">
        <v>175</v>
      </c>
      <c r="B25" s="379" t="s">
        <v>453</v>
      </c>
      <c r="C25" s="7">
        <v>44560</v>
      </c>
      <c r="D25" s="7"/>
      <c r="Q25" s="1" t="s">
        <v>295</v>
      </c>
    </row>
    <row r="26" spans="1:17" ht="33" customHeight="1" x14ac:dyDescent="0.25">
      <c r="A26" s="1" t="s">
        <v>176</v>
      </c>
      <c r="B26" s="379" t="s">
        <v>453</v>
      </c>
      <c r="C26" s="7">
        <v>44439</v>
      </c>
      <c r="D26" s="7"/>
      <c r="Q26" s="1" t="s">
        <v>294</v>
      </c>
    </row>
    <row r="27" spans="1:17" ht="99" customHeight="1" x14ac:dyDescent="0.25">
      <c r="A27" s="1" t="s">
        <v>177</v>
      </c>
      <c r="B27" s="379" t="s">
        <v>453</v>
      </c>
      <c r="C27" s="7">
        <v>44560</v>
      </c>
      <c r="D27" s="7"/>
      <c r="Q27" s="1" t="s">
        <v>293</v>
      </c>
    </row>
    <row r="28" spans="1:17" ht="45.75" customHeight="1" x14ac:dyDescent="0.25">
      <c r="A28" s="1" t="s">
        <v>178</v>
      </c>
      <c r="B28" s="379" t="s">
        <v>453</v>
      </c>
      <c r="C28" s="7">
        <v>44439</v>
      </c>
      <c r="D28" s="7"/>
      <c r="Q28" s="1" t="s">
        <v>456</v>
      </c>
    </row>
    <row r="29" spans="1:17" ht="77.25" customHeight="1" x14ac:dyDescent="0.25">
      <c r="A29" s="1" t="s">
        <v>180</v>
      </c>
      <c r="B29" s="379" t="s">
        <v>453</v>
      </c>
      <c r="C29" s="7">
        <v>44560</v>
      </c>
      <c r="D29" s="7"/>
      <c r="Q29" s="1" t="s">
        <v>292</v>
      </c>
    </row>
    <row r="30" spans="1:17" ht="45" x14ac:dyDescent="0.25">
      <c r="A30" s="1" t="s">
        <v>181</v>
      </c>
      <c r="B30" s="379" t="s">
        <v>453</v>
      </c>
      <c r="C30" s="7">
        <v>44571</v>
      </c>
      <c r="D30" s="7"/>
      <c r="Q30" s="1" t="s">
        <v>455</v>
      </c>
    </row>
  </sheetData>
  <dataValidations count="2">
    <dataValidation type="decimal" operator="greaterThanOrEqual" allowBlank="1" showInputMessage="1" showErrorMessage="1" sqref="E2:P30">
      <formula1>0</formula1>
    </dataValidation>
    <dataValidation type="date" operator="greaterThanOrEqual" allowBlank="1" showInputMessage="1" showErrorMessage="1" sqref="C2:D30">
      <formula1>1</formula1>
    </dataValidation>
  </dataValidations>
  <pageMargins left="0.7" right="0.7" top="0.75" bottom="0.75" header="0.3" footer="0.3"/>
  <pageSetup paperSize="9" scale="42" fitToHeight="0" orientation="landscape" r:id="rId1"/>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0"/>
  <dimension ref="A1:AJ25"/>
  <sheetViews>
    <sheetView showGridLines="0" zoomScale="85" zoomScaleNormal="85" workbookViewId="0">
      <selection activeCell="AH14" sqref="AF14:AH14"/>
    </sheetView>
  </sheetViews>
  <sheetFormatPr defaultColWidth="6.28515625" defaultRowHeight="15" x14ac:dyDescent="0.25"/>
  <cols>
    <col min="1" max="1" width="11.5703125" style="347" customWidth="1"/>
    <col min="2" max="2" width="10.85546875" style="337" customWidth="1"/>
    <col min="3" max="3" width="60" style="337" customWidth="1"/>
    <col min="4" max="4" width="17.42578125" style="337" customWidth="1"/>
    <col min="5" max="6" width="8.5703125" style="337" customWidth="1"/>
    <col min="7" max="7" width="15.42578125" style="337" customWidth="1"/>
    <col min="8" max="8" width="17.28515625" style="337" customWidth="1"/>
    <col min="9" max="9" width="13.28515625" style="337" customWidth="1"/>
    <col min="10" max="35" width="12.42578125" style="337" customWidth="1"/>
    <col min="36" max="36" width="12.85546875" style="337" customWidth="1"/>
    <col min="37" max="16384" width="6.28515625" style="337"/>
  </cols>
  <sheetData>
    <row r="1" spans="1:36" s="332" customFormat="1" ht="90" x14ac:dyDescent="0.25">
      <c r="A1" s="325" t="s">
        <v>113</v>
      </c>
      <c r="B1" s="326" t="s">
        <v>136</v>
      </c>
      <c r="C1" s="327" t="s">
        <v>114</v>
      </c>
      <c r="D1" s="327" t="s">
        <v>16</v>
      </c>
      <c r="E1" s="327" t="s">
        <v>17</v>
      </c>
      <c r="F1" s="327" t="s">
        <v>67</v>
      </c>
      <c r="G1" s="328" t="s">
        <v>119</v>
      </c>
      <c r="H1" s="328" t="s">
        <v>116</v>
      </c>
      <c r="I1" s="328" t="s">
        <v>117</v>
      </c>
      <c r="J1" s="328" t="s">
        <v>118</v>
      </c>
      <c r="K1" s="328" t="s">
        <v>124</v>
      </c>
      <c r="L1" s="327" t="s">
        <v>120</v>
      </c>
      <c r="M1" s="327" t="s">
        <v>121</v>
      </c>
      <c r="N1" s="327" t="s">
        <v>122</v>
      </c>
      <c r="O1" s="327" t="s">
        <v>123</v>
      </c>
      <c r="P1" s="327" t="s">
        <v>125</v>
      </c>
      <c r="Q1" s="329" t="s">
        <v>126</v>
      </c>
      <c r="R1" s="329" t="s">
        <v>127</v>
      </c>
      <c r="S1" s="329" t="s">
        <v>128</v>
      </c>
      <c r="T1" s="329" t="s">
        <v>129</v>
      </c>
      <c r="U1" s="329" t="s">
        <v>130</v>
      </c>
      <c r="V1" s="330" t="s">
        <v>135</v>
      </c>
      <c r="W1" s="330" t="s">
        <v>134</v>
      </c>
      <c r="X1" s="330" t="s">
        <v>133</v>
      </c>
      <c r="Y1" s="330" t="s">
        <v>132</v>
      </c>
      <c r="Z1" s="330" t="s">
        <v>131</v>
      </c>
      <c r="AA1" s="331" t="s">
        <v>301</v>
      </c>
      <c r="AB1" s="331" t="s">
        <v>302</v>
      </c>
      <c r="AC1" s="331" t="s">
        <v>303</v>
      </c>
      <c r="AD1" s="331" t="s">
        <v>304</v>
      </c>
      <c r="AE1" s="331" t="s">
        <v>305</v>
      </c>
      <c r="AF1" s="327" t="s">
        <v>360</v>
      </c>
      <c r="AG1" s="327" t="s">
        <v>361</v>
      </c>
      <c r="AH1" s="327" t="s">
        <v>362</v>
      </c>
      <c r="AI1" s="327" t="s">
        <v>363</v>
      </c>
      <c r="AJ1" s="327" t="s">
        <v>364</v>
      </c>
    </row>
    <row r="2" spans="1:36" x14ac:dyDescent="0.25">
      <c r="A2" s="333"/>
      <c r="B2" s="333" t="s">
        <v>111</v>
      </c>
      <c r="C2" s="334" t="s">
        <v>139</v>
      </c>
      <c r="D2" s="335" t="s">
        <v>112</v>
      </c>
      <c r="E2" s="335" t="s">
        <v>289</v>
      </c>
      <c r="F2" s="335">
        <v>21</v>
      </c>
      <c r="G2" s="336">
        <v>43378</v>
      </c>
      <c r="H2" s="335">
        <v>21</v>
      </c>
      <c r="I2" s="336">
        <v>43378</v>
      </c>
      <c r="J2" s="335">
        <v>21</v>
      </c>
      <c r="K2" s="335">
        <f>Статус_МТО[[#This Row],[ОЛ/ТЗ/Спецификация "Готово"/Факт/Количество]]-H2</f>
        <v>0</v>
      </c>
      <c r="L2" s="336">
        <v>43412</v>
      </c>
      <c r="M2" s="335">
        <v>21</v>
      </c>
      <c r="N2" s="336">
        <v>43412</v>
      </c>
      <c r="O2" s="335">
        <v>21</v>
      </c>
      <c r="P2" s="335">
        <f>Статус_МТО[[#This Row],[Заявка на закуп передана в работу/Факт/Количество]]-M2</f>
        <v>0</v>
      </c>
      <c r="Q2" s="336">
        <v>43459</v>
      </c>
      <c r="R2" s="335">
        <v>21</v>
      </c>
      <c r="S2" s="336">
        <v>43459</v>
      </c>
      <c r="T2" s="335">
        <v>21</v>
      </c>
      <c r="U2" s="335">
        <f>Статус_МТО[[#This Row],[Выбран поставщик/Факт/Количество]]-R2</f>
        <v>0</v>
      </c>
      <c r="V2" s="336">
        <v>43574</v>
      </c>
      <c r="W2" s="335">
        <v>21</v>
      </c>
      <c r="X2" s="336">
        <v>43574</v>
      </c>
      <c r="Y2" s="335">
        <v>21</v>
      </c>
      <c r="Z2" s="335">
        <f>Статус_МТО[[#This Row],[Договор подписан/Факт/Количество]]-W2</f>
        <v>0</v>
      </c>
      <c r="AA2" s="336">
        <v>43574</v>
      </c>
      <c r="AB2" s="335">
        <f>Статус_МТО[[#This Row],[Договор подписан/План/Количество]]</f>
        <v>21</v>
      </c>
      <c r="AC2" s="336">
        <f>Статус_МТО[[#This Row],[Изготовление/План/Дата]]</f>
        <v>43574</v>
      </c>
      <c r="AD2" s="335">
        <v>19</v>
      </c>
      <c r="AE2" s="335">
        <f>Статус_МТО[[#This Row],[Изготовление/Факт/Количество]]-Статус_МТО[[#This Row],[Изготовление/План/Количество]]</f>
        <v>-2</v>
      </c>
      <c r="AF2" s="336">
        <v>44560</v>
      </c>
      <c r="AG2" s="335">
        <v>21</v>
      </c>
      <c r="AH2" s="336"/>
      <c r="AI2" s="335">
        <v>19</v>
      </c>
      <c r="AJ2" s="335">
        <f>Статус_МТО[[#This Row],[Поставка (на склад)/Факт/Количество]]-AG2</f>
        <v>-2</v>
      </c>
    </row>
    <row r="3" spans="1:36" ht="30" x14ac:dyDescent="0.25">
      <c r="A3" s="333"/>
      <c r="B3" s="333" t="s">
        <v>111</v>
      </c>
      <c r="C3" s="334" t="s">
        <v>140</v>
      </c>
      <c r="D3" s="335" t="s">
        <v>112</v>
      </c>
      <c r="E3" s="335" t="s">
        <v>289</v>
      </c>
      <c r="F3" s="335">
        <v>12</v>
      </c>
      <c r="G3" s="336">
        <v>43378</v>
      </c>
      <c r="H3" s="335">
        <v>12</v>
      </c>
      <c r="I3" s="336">
        <v>43378</v>
      </c>
      <c r="J3" s="335">
        <v>12</v>
      </c>
      <c r="K3" s="335">
        <f>Статус_МТО[[#This Row],[ОЛ/ТЗ/Спецификация "Готово"/Факт/Количество]]-H3</f>
        <v>0</v>
      </c>
      <c r="L3" s="336">
        <v>43651</v>
      </c>
      <c r="M3" s="335">
        <v>12</v>
      </c>
      <c r="N3" s="336">
        <v>43651</v>
      </c>
      <c r="O3" s="335">
        <v>12</v>
      </c>
      <c r="P3" s="335">
        <f>Статус_МТО[[#This Row],[Заявка на закуп передана в работу/Факт/Количество]]-M3</f>
        <v>0</v>
      </c>
      <c r="Q3" s="336">
        <v>43697</v>
      </c>
      <c r="R3" s="335">
        <v>12</v>
      </c>
      <c r="S3" s="336">
        <v>43697</v>
      </c>
      <c r="T3" s="335">
        <v>12</v>
      </c>
      <c r="U3" s="335">
        <f>Статус_МТО[[#This Row],[Выбран поставщик/Факт/Количество]]-R3</f>
        <v>0</v>
      </c>
      <c r="V3" s="336">
        <v>43700</v>
      </c>
      <c r="W3" s="335">
        <v>12</v>
      </c>
      <c r="X3" s="336">
        <v>43700</v>
      </c>
      <c r="Y3" s="335">
        <v>12</v>
      </c>
      <c r="Z3" s="335">
        <f>Статус_МТО[[#This Row],[Договор подписан/Факт/Количество]]-W3</f>
        <v>0</v>
      </c>
      <c r="AA3" s="336">
        <f>Статус_МТО[[#This Row],[Договор подписан/Факт/Дата]]</f>
        <v>43700</v>
      </c>
      <c r="AB3" s="335">
        <f>Статус_МТО[[#This Row],[Договор подписан/План/Количество]]</f>
        <v>12</v>
      </c>
      <c r="AC3" s="336">
        <f>Статус_МТО[[#This Row],[Изготовление/План/Дата]]</f>
        <v>43700</v>
      </c>
      <c r="AD3" s="335">
        <v>10</v>
      </c>
      <c r="AE3" s="335">
        <f>Статус_МТО[[#This Row],[Изготовление/Факт/Количество]]-Статус_МТО[[#This Row],[Изготовление/План/Количество]]</f>
        <v>-2</v>
      </c>
      <c r="AF3" s="336">
        <v>44560</v>
      </c>
      <c r="AG3" s="335">
        <v>12</v>
      </c>
      <c r="AH3" s="336"/>
      <c r="AI3" s="335">
        <v>10</v>
      </c>
      <c r="AJ3" s="335">
        <f>Статус_МТО[[#This Row],[Поставка (на склад)/Факт/Количество]]-AG3</f>
        <v>-2</v>
      </c>
    </row>
    <row r="4" spans="1:36" ht="30" x14ac:dyDescent="0.25">
      <c r="A4" s="333"/>
      <c r="B4" s="333" t="s">
        <v>111</v>
      </c>
      <c r="C4" s="334" t="s">
        <v>140</v>
      </c>
      <c r="D4" s="335" t="s">
        <v>112</v>
      </c>
      <c r="E4" s="335" t="s">
        <v>289</v>
      </c>
      <c r="F4" s="335">
        <v>1</v>
      </c>
      <c r="G4" s="336">
        <v>44531</v>
      </c>
      <c r="H4" s="335">
        <v>1</v>
      </c>
      <c r="I4" s="336"/>
      <c r="J4" s="335">
        <v>0</v>
      </c>
      <c r="K4" s="335">
        <f>Статус_МТО[[#This Row],[ОЛ/ТЗ/Спецификация "Готово"/Факт/Количество]]-H4</f>
        <v>-1</v>
      </c>
      <c r="L4" s="336">
        <v>44479</v>
      </c>
      <c r="M4" s="335">
        <v>1</v>
      </c>
      <c r="N4" s="336"/>
      <c r="O4" s="335">
        <v>1</v>
      </c>
      <c r="P4" s="335">
        <f>Статус_МТО[[#This Row],[Заявка на закуп передана в работу/Факт/Количество]]-M4</f>
        <v>0</v>
      </c>
      <c r="Q4" s="336">
        <v>44545</v>
      </c>
      <c r="R4" s="335">
        <v>1</v>
      </c>
      <c r="S4" s="336"/>
      <c r="T4" s="335">
        <v>1</v>
      </c>
      <c r="U4" s="335">
        <f>Статус_МТО[[#This Row],[Выбран поставщик/Факт/Количество]]-R4</f>
        <v>0</v>
      </c>
      <c r="V4" s="336">
        <v>44592</v>
      </c>
      <c r="W4" s="335">
        <v>1</v>
      </c>
      <c r="X4" s="336"/>
      <c r="Y4" s="335"/>
      <c r="Z4" s="335">
        <f>Статус_МТО[[#This Row],[Договор подписан/Факт/Количество]]-W4</f>
        <v>-1</v>
      </c>
      <c r="AA4" s="336">
        <f>Статус_МТО[[#This Row],[Договор подписан/План/Дата]]</f>
        <v>44592</v>
      </c>
      <c r="AB4" s="335">
        <f>Статус_МТО[[#This Row],[Договор подписан/План/Количество]]</f>
        <v>1</v>
      </c>
      <c r="AC4" s="336"/>
      <c r="AD4" s="335">
        <v>0</v>
      </c>
      <c r="AE4" s="335">
        <f>Статус_МТО[[#This Row],[Изготовление/Факт/Количество]]-Статус_МТО[[#This Row],[Изготовление/План/Количество]]</f>
        <v>-1</v>
      </c>
      <c r="AF4" s="336">
        <v>44713</v>
      </c>
      <c r="AG4" s="335">
        <v>1</v>
      </c>
      <c r="AH4" s="336"/>
      <c r="AI4" s="335"/>
      <c r="AJ4" s="335">
        <f>Статус_МТО[[#This Row],[Поставка (на склад)/Факт/Количество]]-AG4</f>
        <v>-1</v>
      </c>
    </row>
    <row r="5" spans="1:36" x14ac:dyDescent="0.25">
      <c r="A5" s="333"/>
      <c r="B5" s="333" t="s">
        <v>111</v>
      </c>
      <c r="C5" s="334" t="s">
        <v>141</v>
      </c>
      <c r="D5" s="335" t="s">
        <v>112</v>
      </c>
      <c r="E5" s="335" t="s">
        <v>289</v>
      </c>
      <c r="F5" s="335">
        <v>2</v>
      </c>
      <c r="G5" s="336">
        <v>43906</v>
      </c>
      <c r="H5" s="335">
        <v>2</v>
      </c>
      <c r="I5" s="336">
        <v>43906</v>
      </c>
      <c r="J5" s="335">
        <v>2</v>
      </c>
      <c r="K5" s="335">
        <f>Статус_МТО[[#This Row],[ОЛ/ТЗ/Спецификация "Готово"/Факт/Количество]]-H5</f>
        <v>0</v>
      </c>
      <c r="L5" s="336">
        <v>43999</v>
      </c>
      <c r="M5" s="335">
        <v>2</v>
      </c>
      <c r="N5" s="336">
        <v>43999</v>
      </c>
      <c r="O5" s="335">
        <v>2</v>
      </c>
      <c r="P5" s="335">
        <f>Статус_МТО[[#This Row],[Заявка на закуп передана в работу/Факт/Количество]]-M5</f>
        <v>0</v>
      </c>
      <c r="Q5" s="336">
        <v>44243</v>
      </c>
      <c r="R5" s="335">
        <v>2</v>
      </c>
      <c r="S5" s="336">
        <v>44243</v>
      </c>
      <c r="T5" s="335">
        <v>2</v>
      </c>
      <c r="U5" s="335">
        <f>Статус_МТО[[#This Row],[Выбран поставщик/Факт/Количество]]-R5</f>
        <v>0</v>
      </c>
      <c r="V5" s="336">
        <v>44248</v>
      </c>
      <c r="W5" s="335">
        <v>2</v>
      </c>
      <c r="X5" s="336">
        <v>44285</v>
      </c>
      <c r="Y5" s="335">
        <v>2</v>
      </c>
      <c r="Z5" s="335">
        <f>Статус_МТО[[#This Row],[Договор подписан/Факт/Количество]]-W5</f>
        <v>0</v>
      </c>
      <c r="AA5" s="336">
        <f>Статус_МТО[[#This Row],[Договор подписан/План/Дата]]</f>
        <v>44248</v>
      </c>
      <c r="AB5" s="335">
        <f>Статус_МТО[[#This Row],[Договор подписан/План/Количество]]</f>
        <v>2</v>
      </c>
      <c r="AC5" s="336">
        <f>Статус_МТО[[#This Row],[Изготовление/План/Дата]]</f>
        <v>44248</v>
      </c>
      <c r="AD5" s="335">
        <v>0</v>
      </c>
      <c r="AE5" s="335">
        <f>Статус_МТО[[#This Row],[Изготовление/Факт/Количество]]-Статус_МТО[[#This Row],[Изготовление/План/Количество]]</f>
        <v>-2</v>
      </c>
      <c r="AF5" s="336">
        <v>44368</v>
      </c>
      <c r="AG5" s="335">
        <v>2</v>
      </c>
      <c r="AH5" s="336"/>
      <c r="AI5" s="335"/>
      <c r="AJ5" s="335">
        <f>Статус_МТО[[#This Row],[Поставка (на склад)/Факт/Количество]]-AG5</f>
        <v>-2</v>
      </c>
    </row>
    <row r="6" spans="1:36" x14ac:dyDescent="0.25">
      <c r="A6" s="333"/>
      <c r="B6" s="333" t="s">
        <v>111</v>
      </c>
      <c r="C6" s="334" t="s">
        <v>142</v>
      </c>
      <c r="D6" s="335" t="s">
        <v>112</v>
      </c>
      <c r="E6" s="335" t="s">
        <v>289</v>
      </c>
      <c r="F6" s="335">
        <v>2</v>
      </c>
      <c r="G6" s="336">
        <v>43727</v>
      </c>
      <c r="H6" s="335">
        <v>2</v>
      </c>
      <c r="I6" s="336">
        <v>43727</v>
      </c>
      <c r="J6" s="335">
        <v>2</v>
      </c>
      <c r="K6" s="335">
        <f>Статус_МТО[[#This Row],[ОЛ/ТЗ/Спецификация "Готово"/Факт/Количество]]-H6</f>
        <v>0</v>
      </c>
      <c r="L6" s="336">
        <v>44110</v>
      </c>
      <c r="M6" s="335">
        <v>2</v>
      </c>
      <c r="N6" s="336">
        <v>44110</v>
      </c>
      <c r="O6" s="335">
        <v>2</v>
      </c>
      <c r="P6" s="335">
        <f>Статус_МТО[[#This Row],[Заявка на закуп передана в работу/Факт/Количество]]-M6</f>
        <v>0</v>
      </c>
      <c r="Q6" s="336">
        <v>44362</v>
      </c>
      <c r="R6" s="335">
        <v>2</v>
      </c>
      <c r="S6" s="336">
        <v>44383</v>
      </c>
      <c r="T6" s="335">
        <v>2</v>
      </c>
      <c r="U6" s="335">
        <f>Статус_МТО[[#This Row],[Выбран поставщик/Факт/Количество]]-R6</f>
        <v>0</v>
      </c>
      <c r="V6" s="336">
        <v>44392</v>
      </c>
      <c r="W6" s="335">
        <v>2</v>
      </c>
      <c r="X6" s="336"/>
      <c r="Y6" s="335">
        <v>2</v>
      </c>
      <c r="Z6" s="335">
        <f>Статус_МТО[[#This Row],[Договор подписан/Факт/Количество]]-W6</f>
        <v>0</v>
      </c>
      <c r="AA6" s="336">
        <f>Статус_МТО[[#This Row],[Договор подписан/План/Дата]]</f>
        <v>44392</v>
      </c>
      <c r="AB6" s="335">
        <f>Статус_МТО[[#This Row],[Договор подписан/План/Количество]]</f>
        <v>2</v>
      </c>
      <c r="AC6" s="336">
        <v>44403</v>
      </c>
      <c r="AD6" s="335">
        <v>0</v>
      </c>
      <c r="AE6" s="335">
        <f>Статус_МТО[[#This Row],[Изготовление/Факт/Количество]]-Статус_МТО[[#This Row],[Изготовление/План/Количество]]</f>
        <v>-2</v>
      </c>
      <c r="AF6" s="336">
        <v>44440</v>
      </c>
      <c r="AG6" s="335">
        <v>2</v>
      </c>
      <c r="AH6" s="336"/>
      <c r="AI6" s="335"/>
      <c r="AJ6" s="335">
        <f>Статус_МТО[[#This Row],[Поставка (на склад)/Факт/Количество]]-AG6</f>
        <v>-2</v>
      </c>
    </row>
    <row r="7" spans="1:36" x14ac:dyDescent="0.25">
      <c r="A7" s="333"/>
      <c r="B7" s="333" t="s">
        <v>111</v>
      </c>
      <c r="C7" s="334" t="s">
        <v>143</v>
      </c>
      <c r="D7" s="335" t="s">
        <v>112</v>
      </c>
      <c r="E7" s="335" t="s">
        <v>289</v>
      </c>
      <c r="F7" s="335">
        <v>3</v>
      </c>
      <c r="G7" s="336">
        <v>44076</v>
      </c>
      <c r="H7" s="335">
        <v>3</v>
      </c>
      <c r="I7" s="336">
        <v>44076</v>
      </c>
      <c r="J7" s="335">
        <v>3</v>
      </c>
      <c r="K7" s="335">
        <f>Статус_МТО[[#This Row],[ОЛ/ТЗ/Спецификация "Готово"/Факт/Количество]]-H7</f>
        <v>0</v>
      </c>
      <c r="L7" s="336">
        <v>44242</v>
      </c>
      <c r="M7" s="335">
        <v>3</v>
      </c>
      <c r="N7" s="336">
        <v>44242</v>
      </c>
      <c r="O7" s="335">
        <v>3</v>
      </c>
      <c r="P7" s="335">
        <f>Статус_МТО[[#This Row],[Заявка на закуп передана в работу/Факт/Количество]]-M7</f>
        <v>0</v>
      </c>
      <c r="Q7" s="336">
        <v>44301</v>
      </c>
      <c r="R7" s="335">
        <v>3</v>
      </c>
      <c r="S7" s="336">
        <v>44398</v>
      </c>
      <c r="T7" s="335">
        <v>3</v>
      </c>
      <c r="U7" s="335">
        <f>Статус_МТО[[#This Row],[Выбран поставщик/Факт/Количество]]-R7</f>
        <v>0</v>
      </c>
      <c r="V7" s="336">
        <v>44316</v>
      </c>
      <c r="W7" s="335">
        <v>3</v>
      </c>
      <c r="X7" s="336">
        <v>44413</v>
      </c>
      <c r="Y7" s="335">
        <v>3</v>
      </c>
      <c r="Z7" s="335">
        <f>Статус_МТО[[#This Row],[Договор подписан/Факт/Количество]]-W7</f>
        <v>0</v>
      </c>
      <c r="AA7" s="336">
        <f>Статус_МТО[[#This Row],[Договор подписан/План/Дата]]</f>
        <v>44316</v>
      </c>
      <c r="AB7" s="335">
        <f>Статус_МТО[[#This Row],[Договор подписан/План/Количество]]</f>
        <v>3</v>
      </c>
      <c r="AC7" s="336"/>
      <c r="AD7" s="335">
        <v>0</v>
      </c>
      <c r="AE7" s="335">
        <f>Статус_МТО[[#This Row],[Изготовление/Факт/Количество]]-Статус_МТО[[#This Row],[Изготовление/План/Количество]]</f>
        <v>-3</v>
      </c>
      <c r="AF7" s="336">
        <v>44378</v>
      </c>
      <c r="AG7" s="335">
        <v>3</v>
      </c>
      <c r="AH7" s="336"/>
      <c r="AI7" s="335"/>
      <c r="AJ7" s="335">
        <f>Статус_МТО[[#This Row],[Поставка (на склад)/Факт/Количество]]-AG7</f>
        <v>-3</v>
      </c>
    </row>
    <row r="8" spans="1:36" ht="30" x14ac:dyDescent="0.25">
      <c r="A8" s="333"/>
      <c r="B8" s="333" t="s">
        <v>111</v>
      </c>
      <c r="C8" s="334" t="s">
        <v>144</v>
      </c>
      <c r="D8" s="335" t="s">
        <v>112</v>
      </c>
      <c r="E8" s="335" t="s">
        <v>289</v>
      </c>
      <c r="F8" s="335">
        <v>4</v>
      </c>
      <c r="G8" s="336">
        <v>44102</v>
      </c>
      <c r="H8" s="335">
        <v>4</v>
      </c>
      <c r="I8" s="336">
        <v>44102</v>
      </c>
      <c r="J8" s="335">
        <v>4</v>
      </c>
      <c r="K8" s="335">
        <f>Статус_МТО[[#This Row],[ОЛ/ТЗ/Спецификация "Готово"/Факт/Количество]]-H8</f>
        <v>0</v>
      </c>
      <c r="L8" s="336">
        <v>44242</v>
      </c>
      <c r="M8" s="335">
        <v>4</v>
      </c>
      <c r="N8" s="336">
        <v>44242</v>
      </c>
      <c r="O8" s="335">
        <v>4</v>
      </c>
      <c r="P8" s="335">
        <f>Статус_МТО[[#This Row],[Заявка на закуп передана в работу/Факт/Количество]]-M8</f>
        <v>0</v>
      </c>
      <c r="Q8" s="336">
        <v>44301</v>
      </c>
      <c r="R8" s="335">
        <v>4</v>
      </c>
      <c r="S8" s="336">
        <v>44398</v>
      </c>
      <c r="T8" s="335">
        <v>4</v>
      </c>
      <c r="U8" s="335">
        <f>Статус_МТО[[#This Row],[Выбран поставщик/Факт/Количество]]-R8</f>
        <v>0</v>
      </c>
      <c r="V8" s="336">
        <v>44316</v>
      </c>
      <c r="W8" s="335">
        <v>4</v>
      </c>
      <c r="X8" s="336">
        <v>44413</v>
      </c>
      <c r="Y8" s="335">
        <v>4</v>
      </c>
      <c r="Z8" s="335">
        <f>Статус_МТО[[#This Row],[Договор подписан/Факт/Количество]]-W8</f>
        <v>0</v>
      </c>
      <c r="AA8" s="336">
        <f>Статус_МТО[[#This Row],[Договор подписан/План/Дата]]</f>
        <v>44316</v>
      </c>
      <c r="AB8" s="335">
        <f>Статус_МТО[[#This Row],[Договор подписан/План/Количество]]</f>
        <v>4</v>
      </c>
      <c r="AC8" s="336"/>
      <c r="AD8" s="335">
        <v>0</v>
      </c>
      <c r="AE8" s="335">
        <f>Статус_МТО[[#This Row],[Изготовление/Факт/Количество]]-Статус_МТО[[#This Row],[Изготовление/План/Количество]]</f>
        <v>-4</v>
      </c>
      <c r="AF8" s="336">
        <v>44440</v>
      </c>
      <c r="AG8" s="335">
        <v>4</v>
      </c>
      <c r="AH8" s="336"/>
      <c r="AI8" s="335"/>
      <c r="AJ8" s="335">
        <f>Статус_МТО[[#This Row],[Поставка (на склад)/Факт/Количество]]-AG8</f>
        <v>-4</v>
      </c>
    </row>
    <row r="9" spans="1:36" ht="30" x14ac:dyDescent="0.25">
      <c r="A9" s="333"/>
      <c r="B9" s="333" t="s">
        <v>111</v>
      </c>
      <c r="C9" s="334" t="s">
        <v>145</v>
      </c>
      <c r="D9" s="335" t="s">
        <v>112</v>
      </c>
      <c r="E9" s="335" t="s">
        <v>289</v>
      </c>
      <c r="F9" s="335">
        <v>16</v>
      </c>
      <c r="G9" s="336">
        <v>44102</v>
      </c>
      <c r="H9" s="335">
        <v>16</v>
      </c>
      <c r="I9" s="336">
        <v>44102</v>
      </c>
      <c r="J9" s="335">
        <v>16</v>
      </c>
      <c r="K9" s="335">
        <f>Статус_МТО[[#This Row],[ОЛ/ТЗ/Спецификация "Готово"/Факт/Количество]]-H9</f>
        <v>0</v>
      </c>
      <c r="L9" s="336">
        <v>44242</v>
      </c>
      <c r="M9" s="335">
        <v>16</v>
      </c>
      <c r="N9" s="336">
        <v>44242</v>
      </c>
      <c r="O9" s="335">
        <v>16</v>
      </c>
      <c r="P9" s="335">
        <f>Статус_МТО[[#This Row],[Заявка на закуп передана в работу/Факт/Количество]]-M9</f>
        <v>0</v>
      </c>
      <c r="Q9" s="336">
        <v>44300</v>
      </c>
      <c r="R9" s="335">
        <v>16</v>
      </c>
      <c r="S9" s="336">
        <v>44398</v>
      </c>
      <c r="T9" s="335">
        <v>16</v>
      </c>
      <c r="U9" s="335">
        <f>Статус_МТО[[#This Row],[Выбран поставщик/Факт/Количество]]-R9</f>
        <v>0</v>
      </c>
      <c r="V9" s="336">
        <v>44316</v>
      </c>
      <c r="W9" s="335">
        <v>16</v>
      </c>
      <c r="X9" s="336">
        <v>44413</v>
      </c>
      <c r="Y9" s="335">
        <v>16</v>
      </c>
      <c r="Z9" s="335">
        <f>Статус_МТО[[#This Row],[Договор подписан/Факт/Количество]]-W9</f>
        <v>0</v>
      </c>
      <c r="AA9" s="336">
        <f>Статус_МТО[[#This Row],[Договор подписан/План/Дата]]</f>
        <v>44316</v>
      </c>
      <c r="AB9" s="335">
        <f>Статус_МТО[[#This Row],[Договор подписан/План/Количество]]</f>
        <v>16</v>
      </c>
      <c r="AC9" s="336">
        <f>Статус_МТО[[#This Row],[Договор подписан/Факт/Дата]]</f>
        <v>44413</v>
      </c>
      <c r="AD9" s="335"/>
      <c r="AE9" s="335">
        <f>Статус_МТО[[#This Row],[Изготовление/Факт/Количество]]-Статус_МТО[[#This Row],[Изготовление/План/Количество]]</f>
        <v>-16</v>
      </c>
      <c r="AF9" s="336">
        <v>44409</v>
      </c>
      <c r="AG9" s="335">
        <v>16</v>
      </c>
      <c r="AH9" s="336"/>
      <c r="AI9" s="335"/>
      <c r="AJ9" s="335">
        <f>Статус_МТО[[#This Row],[Поставка (на склад)/Факт/Количество]]-AG9</f>
        <v>-16</v>
      </c>
    </row>
    <row r="10" spans="1:36" ht="30" x14ac:dyDescent="0.25">
      <c r="A10" s="333"/>
      <c r="B10" s="333" t="s">
        <v>111</v>
      </c>
      <c r="C10" s="334" t="s">
        <v>146</v>
      </c>
      <c r="D10" s="335" t="s">
        <v>112</v>
      </c>
      <c r="E10" s="335" t="s">
        <v>289</v>
      </c>
      <c r="F10" s="335">
        <v>1</v>
      </c>
      <c r="G10" s="336">
        <v>44184</v>
      </c>
      <c r="H10" s="335">
        <v>1</v>
      </c>
      <c r="I10" s="336">
        <v>44184</v>
      </c>
      <c r="J10" s="335">
        <v>1</v>
      </c>
      <c r="K10" s="335">
        <f>Статус_МТО[[#This Row],[ОЛ/ТЗ/Спецификация "Готово"/Факт/Количество]]-H10</f>
        <v>0</v>
      </c>
      <c r="L10" s="336">
        <v>44254</v>
      </c>
      <c r="M10" s="335">
        <v>1</v>
      </c>
      <c r="N10" s="336">
        <v>44254</v>
      </c>
      <c r="O10" s="335">
        <v>1</v>
      </c>
      <c r="P10" s="335">
        <f>Статус_МТО[[#This Row],[Заявка на закуп передана в работу/Факт/Количество]]-M10</f>
        <v>0</v>
      </c>
      <c r="Q10" s="336">
        <v>44301</v>
      </c>
      <c r="R10" s="335">
        <v>1</v>
      </c>
      <c r="S10" s="336">
        <v>44398</v>
      </c>
      <c r="T10" s="335">
        <v>1</v>
      </c>
      <c r="U10" s="335">
        <f>Статус_МТО[[#This Row],[Выбран поставщик/Факт/Количество]]-R10</f>
        <v>0</v>
      </c>
      <c r="V10" s="336">
        <v>44316</v>
      </c>
      <c r="W10" s="335">
        <v>1</v>
      </c>
      <c r="X10" s="336">
        <v>44413</v>
      </c>
      <c r="Y10" s="335">
        <v>1</v>
      </c>
      <c r="Z10" s="335">
        <f>Статус_МТО[[#This Row],[Договор подписан/Факт/Количество]]-W10</f>
        <v>0</v>
      </c>
      <c r="AA10" s="336">
        <f>Статус_МТО[[#This Row],[Договор подписан/План/Дата]]</f>
        <v>44316</v>
      </c>
      <c r="AB10" s="335">
        <f>Статус_МТО[[#This Row],[Договор подписан/План/Количество]]</f>
        <v>1</v>
      </c>
      <c r="AC10" s="336">
        <f>Статус_МТО[[#This Row],[Договор подписан/Факт/Дата]]</f>
        <v>44413</v>
      </c>
      <c r="AD10" s="335"/>
      <c r="AE10" s="335">
        <f>Статус_МТО[[#This Row],[Изготовление/Факт/Количество]]-Статус_МТО[[#This Row],[Изготовление/План/Количество]]</f>
        <v>-1</v>
      </c>
      <c r="AF10" s="336">
        <v>44378</v>
      </c>
      <c r="AG10" s="335">
        <v>1</v>
      </c>
      <c r="AH10" s="336"/>
      <c r="AI10" s="335"/>
      <c r="AJ10" s="335">
        <f>Статус_МТО[[#This Row],[Поставка (на склад)/Факт/Количество]]-AG10</f>
        <v>-1</v>
      </c>
    </row>
    <row r="11" spans="1:36" ht="30" x14ac:dyDescent="0.25">
      <c r="A11" s="333"/>
      <c r="B11" s="333" t="s">
        <v>111</v>
      </c>
      <c r="C11" s="334" t="s">
        <v>147</v>
      </c>
      <c r="D11" s="335" t="s">
        <v>112</v>
      </c>
      <c r="E11" s="335" t="s">
        <v>289</v>
      </c>
      <c r="F11" s="335">
        <v>2</v>
      </c>
      <c r="G11" s="336">
        <v>44184</v>
      </c>
      <c r="H11" s="335">
        <v>2</v>
      </c>
      <c r="I11" s="336">
        <v>44184</v>
      </c>
      <c r="J11" s="335">
        <v>2</v>
      </c>
      <c r="K11" s="335">
        <f>Статус_МТО[[#This Row],[ОЛ/ТЗ/Спецификация "Готово"/Факт/Количество]]-H11</f>
        <v>0</v>
      </c>
      <c r="L11" s="336">
        <v>44237</v>
      </c>
      <c r="M11" s="335">
        <v>2</v>
      </c>
      <c r="N11" s="336">
        <v>44237</v>
      </c>
      <c r="O11" s="335">
        <v>2</v>
      </c>
      <c r="P11" s="335">
        <f>Статус_МТО[[#This Row],[Заявка на закуп передана в работу/Факт/Количество]]-M11</f>
        <v>0</v>
      </c>
      <c r="Q11" s="336">
        <v>44301</v>
      </c>
      <c r="R11" s="335">
        <v>2</v>
      </c>
      <c r="S11" s="336">
        <v>44398</v>
      </c>
      <c r="T11" s="335">
        <v>2</v>
      </c>
      <c r="U11" s="335">
        <f>Статус_МТО[[#This Row],[Выбран поставщик/Факт/Количество]]-R11</f>
        <v>0</v>
      </c>
      <c r="V11" s="336">
        <v>44316</v>
      </c>
      <c r="W11" s="335">
        <v>2</v>
      </c>
      <c r="X11" s="336">
        <v>44453</v>
      </c>
      <c r="Y11" s="335">
        <v>2</v>
      </c>
      <c r="Z11" s="335">
        <f>Статус_МТО[[#This Row],[Договор подписан/Факт/Количество]]-W11</f>
        <v>0</v>
      </c>
      <c r="AA11" s="336">
        <f>Статус_МТО[[#This Row],[Договор подписан/План/Дата]]</f>
        <v>44316</v>
      </c>
      <c r="AB11" s="335">
        <f>Статус_МТО[[#This Row],[Договор подписан/План/Количество]]</f>
        <v>2</v>
      </c>
      <c r="AC11" s="336">
        <f>Статус_МТО[[#This Row],[Договор подписан/Факт/Дата]]</f>
        <v>44453</v>
      </c>
      <c r="AD11" s="335"/>
      <c r="AE11" s="335">
        <f>Статус_МТО[[#This Row],[Изготовление/Факт/Количество]]-Статус_МТО[[#This Row],[Изготовление/План/Количество]]</f>
        <v>-2</v>
      </c>
      <c r="AF11" s="336">
        <v>44378</v>
      </c>
      <c r="AG11" s="335">
        <v>2</v>
      </c>
      <c r="AH11" s="336"/>
      <c r="AI11" s="335"/>
      <c r="AJ11" s="335">
        <f>Статус_МТО[[#This Row],[Поставка (на склад)/Факт/Количество]]-AG11</f>
        <v>-2</v>
      </c>
    </row>
    <row r="12" spans="1:36" x14ac:dyDescent="0.25">
      <c r="A12" s="333"/>
      <c r="B12" s="333" t="s">
        <v>111</v>
      </c>
      <c r="C12" s="334" t="s">
        <v>148</v>
      </c>
      <c r="D12" s="335" t="s">
        <v>112</v>
      </c>
      <c r="E12" s="335" t="s">
        <v>289</v>
      </c>
      <c r="F12" s="335">
        <v>1</v>
      </c>
      <c r="G12" s="336">
        <v>44162</v>
      </c>
      <c r="H12" s="335">
        <v>1</v>
      </c>
      <c r="I12" s="336">
        <v>44162</v>
      </c>
      <c r="J12" s="335">
        <v>1</v>
      </c>
      <c r="K12" s="335">
        <f>Статус_МТО[[#This Row],[ОЛ/ТЗ/Спецификация "Готово"/Факт/Количество]]-H12</f>
        <v>0</v>
      </c>
      <c r="L12" s="336">
        <v>44254</v>
      </c>
      <c r="M12" s="335">
        <v>1</v>
      </c>
      <c r="N12" s="336">
        <v>44254</v>
      </c>
      <c r="O12" s="335">
        <v>1</v>
      </c>
      <c r="P12" s="335">
        <f>Статус_МТО[[#This Row],[Заявка на закуп передана в работу/Факт/Количество]]-M12</f>
        <v>0</v>
      </c>
      <c r="Q12" s="336">
        <v>44316</v>
      </c>
      <c r="R12" s="335">
        <v>1</v>
      </c>
      <c r="S12" s="336">
        <v>44398</v>
      </c>
      <c r="T12" s="335">
        <v>1</v>
      </c>
      <c r="U12" s="335">
        <f>Статус_МТО[[#This Row],[Выбран поставщик/Факт/Количество]]-R12</f>
        <v>0</v>
      </c>
      <c r="V12" s="336">
        <v>44331</v>
      </c>
      <c r="W12" s="335">
        <v>1</v>
      </c>
      <c r="X12" s="336">
        <v>44413</v>
      </c>
      <c r="Y12" s="335">
        <v>1</v>
      </c>
      <c r="Z12" s="335">
        <f>Статус_МТО[[#This Row],[Договор подписан/Факт/Количество]]-W12</f>
        <v>0</v>
      </c>
      <c r="AA12" s="336">
        <f>Статус_МТО[[#This Row],[Договор подписан/План/Дата]]</f>
        <v>44331</v>
      </c>
      <c r="AB12" s="335">
        <f>Статус_МТО[[#This Row],[Договор подписан/План/Количество]]</f>
        <v>1</v>
      </c>
      <c r="AC12" s="336">
        <f>Статус_МТО[[#This Row],[Договор подписан/Факт/Дата]]</f>
        <v>44413</v>
      </c>
      <c r="AD12" s="335"/>
      <c r="AE12" s="335">
        <f>Статус_МТО[[#This Row],[Изготовление/Факт/Количество]]-Статус_МТО[[#This Row],[Изготовление/План/Количество]]</f>
        <v>-1</v>
      </c>
      <c r="AF12" s="336">
        <v>44501</v>
      </c>
      <c r="AG12" s="335">
        <v>1</v>
      </c>
      <c r="AH12" s="336"/>
      <c r="AI12" s="335"/>
      <c r="AJ12" s="335">
        <f>Статус_МТО[[#This Row],[Поставка (на склад)/Факт/Количество]]-AG12</f>
        <v>-1</v>
      </c>
    </row>
    <row r="13" spans="1:36" x14ac:dyDescent="0.25">
      <c r="A13" s="333"/>
      <c r="B13" s="333" t="s">
        <v>111</v>
      </c>
      <c r="C13" s="334" t="s">
        <v>149</v>
      </c>
      <c r="D13" s="335" t="s">
        <v>112</v>
      </c>
      <c r="E13" s="335" t="s">
        <v>152</v>
      </c>
      <c r="F13" s="335">
        <v>1</v>
      </c>
      <c r="G13" s="336">
        <v>44158</v>
      </c>
      <c r="H13" s="335">
        <v>1</v>
      </c>
      <c r="I13" s="336">
        <v>44158</v>
      </c>
      <c r="J13" s="335">
        <v>1</v>
      </c>
      <c r="K13" s="335">
        <f>Статус_МТО[[#This Row],[ОЛ/ТЗ/Спецификация "Готово"/Факт/Количество]]-H13</f>
        <v>0</v>
      </c>
      <c r="L13" s="336">
        <v>44239</v>
      </c>
      <c r="M13" s="335">
        <v>1</v>
      </c>
      <c r="N13" s="336">
        <v>44239</v>
      </c>
      <c r="O13" s="335">
        <v>1</v>
      </c>
      <c r="P13" s="335">
        <f>Статус_МТО[[#This Row],[Заявка на закуп передана в работу/Факт/Количество]]-M13</f>
        <v>0</v>
      </c>
      <c r="Q13" s="336">
        <v>44290</v>
      </c>
      <c r="R13" s="335">
        <v>1</v>
      </c>
      <c r="S13" s="336">
        <v>44354</v>
      </c>
      <c r="T13" s="335">
        <v>1</v>
      </c>
      <c r="U13" s="335">
        <f>Статус_МТО[[#This Row],[Выбран поставщик/Факт/Количество]]-R13</f>
        <v>0</v>
      </c>
      <c r="V13" s="336">
        <v>44301</v>
      </c>
      <c r="W13" s="335">
        <v>1</v>
      </c>
      <c r="X13" s="336">
        <v>44365</v>
      </c>
      <c r="Y13" s="335">
        <v>1</v>
      </c>
      <c r="Z13" s="335">
        <f>Статус_МТО[[#This Row],[Договор подписан/Факт/Количество]]-W13</f>
        <v>0</v>
      </c>
      <c r="AA13" s="336">
        <f>Статус_МТО[[#This Row],[Договор подписан/План/Дата]]</f>
        <v>44301</v>
      </c>
      <c r="AB13" s="335">
        <f>Статус_МТО[[#This Row],[Договор подписан/План/Количество]]</f>
        <v>1</v>
      </c>
      <c r="AC13" s="336">
        <f>Статус_МТО[[#This Row],[Договор подписан/Факт/Дата]]</f>
        <v>44365</v>
      </c>
      <c r="AD13" s="335"/>
      <c r="AE13" s="335">
        <f>Статус_МТО[[#This Row],[Изготовление/Факт/Количество]]-Статус_МТО[[#This Row],[Изготовление/План/Количество]]</f>
        <v>-1</v>
      </c>
      <c r="AF13" s="336">
        <v>44317</v>
      </c>
      <c r="AG13" s="335">
        <v>1</v>
      </c>
      <c r="AH13" s="336"/>
      <c r="AI13" s="335"/>
      <c r="AJ13" s="335">
        <f>Статус_МТО[[#This Row],[Поставка (на склад)/Факт/Количество]]-AG13</f>
        <v>-1</v>
      </c>
    </row>
    <row r="14" spans="1:36" ht="30" x14ac:dyDescent="0.25">
      <c r="A14" s="333"/>
      <c r="B14" s="333" t="s">
        <v>111</v>
      </c>
      <c r="C14" s="334" t="s">
        <v>150</v>
      </c>
      <c r="D14" s="335" t="s">
        <v>112</v>
      </c>
      <c r="E14" s="335" t="s">
        <v>289</v>
      </c>
      <c r="F14" s="335">
        <v>2</v>
      </c>
      <c r="G14" s="336">
        <v>44067</v>
      </c>
      <c r="H14" s="335">
        <v>2</v>
      </c>
      <c r="I14" s="336">
        <v>44067</v>
      </c>
      <c r="J14" s="335">
        <v>2</v>
      </c>
      <c r="K14" s="335">
        <f>Статус_МТО[[#This Row],[ОЛ/ТЗ/Спецификация "Готово"/Факт/Количество]]-H14</f>
        <v>0</v>
      </c>
      <c r="L14" s="336">
        <v>44235</v>
      </c>
      <c r="M14" s="335">
        <v>2</v>
      </c>
      <c r="N14" s="336">
        <v>44235</v>
      </c>
      <c r="O14" s="335">
        <v>2</v>
      </c>
      <c r="P14" s="335">
        <f>Статус_МТО[[#This Row],[Заявка на закуп передана в работу/Факт/Количество]]-M14</f>
        <v>0</v>
      </c>
      <c r="Q14" s="336">
        <v>44295</v>
      </c>
      <c r="R14" s="335">
        <v>2</v>
      </c>
      <c r="S14" s="336">
        <v>44302</v>
      </c>
      <c r="T14" s="335">
        <v>2</v>
      </c>
      <c r="U14" s="335">
        <f>Статус_МТО[[#This Row],[Выбран поставщик/Факт/Количество]]-R14</f>
        <v>0</v>
      </c>
      <c r="V14" s="336">
        <v>44306</v>
      </c>
      <c r="W14" s="335">
        <v>2</v>
      </c>
      <c r="X14" s="336">
        <v>44315</v>
      </c>
      <c r="Y14" s="335">
        <v>2</v>
      </c>
      <c r="Z14" s="335">
        <f>Статус_МТО[[#This Row],[Договор подписан/Факт/Количество]]-W14</f>
        <v>0</v>
      </c>
      <c r="AA14" s="336">
        <f>Статус_МТО[[#This Row],[Договор подписан/План/Дата]]</f>
        <v>44306</v>
      </c>
      <c r="AB14" s="335">
        <f>Статус_МТО[[#This Row],[Договор подписан/План/Количество]]</f>
        <v>2</v>
      </c>
      <c r="AC14" s="336">
        <f>Статус_МТО[[#This Row],[Договор подписан/Факт/Дата]]</f>
        <v>44315</v>
      </c>
      <c r="AD14" s="335">
        <v>1</v>
      </c>
      <c r="AE14" s="335">
        <f>Статус_МТО[[#This Row],[Изготовление/Факт/Количество]]-Статус_МТО[[#This Row],[Изготовление/План/Количество]]</f>
        <v>-1</v>
      </c>
      <c r="AF14" s="336">
        <v>44452</v>
      </c>
      <c r="AG14" s="335">
        <v>2</v>
      </c>
      <c r="AH14" s="336">
        <v>44454</v>
      </c>
      <c r="AI14" s="335">
        <v>1</v>
      </c>
      <c r="AJ14" s="335">
        <f>Статус_МТО[[#This Row],[Поставка (на склад)/Факт/Количество]]-AG14</f>
        <v>-1</v>
      </c>
    </row>
    <row r="15" spans="1:36" s="342" customFormat="1" ht="30" x14ac:dyDescent="0.25">
      <c r="A15" s="338"/>
      <c r="B15" s="338" t="s">
        <v>111</v>
      </c>
      <c r="C15" s="339" t="s">
        <v>151</v>
      </c>
      <c r="D15" s="340" t="s">
        <v>112</v>
      </c>
      <c r="E15" s="340" t="s">
        <v>289</v>
      </c>
      <c r="F15" s="340">
        <v>2</v>
      </c>
      <c r="G15" s="341">
        <v>44067</v>
      </c>
      <c r="H15" s="340">
        <v>2</v>
      </c>
      <c r="I15" s="341">
        <v>44067</v>
      </c>
      <c r="J15" s="340">
        <v>2</v>
      </c>
      <c r="K15" s="340">
        <f>Статус_МТО[[#This Row],[ОЛ/ТЗ/Спецификация "Готово"/Факт/Количество]]-H15</f>
        <v>0</v>
      </c>
      <c r="L15" s="341">
        <v>44235</v>
      </c>
      <c r="M15" s="340">
        <v>2</v>
      </c>
      <c r="N15" s="341">
        <v>44235</v>
      </c>
      <c r="O15" s="340">
        <v>2</v>
      </c>
      <c r="P15" s="340">
        <f>Статус_МТО[[#This Row],[Заявка на закуп передана в работу/Факт/Количество]]-M15</f>
        <v>0</v>
      </c>
      <c r="Q15" s="341">
        <v>44295</v>
      </c>
      <c r="R15" s="340">
        <v>2</v>
      </c>
      <c r="S15" s="341">
        <v>44302</v>
      </c>
      <c r="T15" s="340">
        <v>2</v>
      </c>
      <c r="U15" s="340">
        <f>Статус_МТО[[#This Row],[Выбран поставщик/Факт/Количество]]-R15</f>
        <v>0</v>
      </c>
      <c r="V15" s="341">
        <v>44306</v>
      </c>
      <c r="W15" s="340">
        <v>2</v>
      </c>
      <c r="X15" s="341">
        <v>44315</v>
      </c>
      <c r="Y15" s="340">
        <v>2</v>
      </c>
      <c r="Z15" s="340">
        <f>Статус_МТО[[#This Row],[Договор подписан/Факт/Количество]]-W15</f>
        <v>0</v>
      </c>
      <c r="AA15" s="341">
        <f>Статус_МТО[[#This Row],[Договор подписан/План/Дата]]</f>
        <v>44306</v>
      </c>
      <c r="AB15" s="340">
        <f>Статус_МТО[[#This Row],[Договор подписан/План/Количество]]</f>
        <v>2</v>
      </c>
      <c r="AC15" s="341">
        <f>Статус_МТО[[#This Row],[Изготовление/План/Дата]]</f>
        <v>44306</v>
      </c>
      <c r="AD15" s="340">
        <v>0</v>
      </c>
      <c r="AE15" s="340">
        <f>Статус_МТО[[#This Row],[Изготовление/Факт/Количество]]-Статус_МТО[[#This Row],[Изготовление/План/Количество]]</f>
        <v>-2</v>
      </c>
      <c r="AF15" s="341">
        <v>44452</v>
      </c>
      <c r="AG15" s="340">
        <v>2</v>
      </c>
      <c r="AH15" s="341"/>
      <c r="AI15" s="340"/>
      <c r="AJ15" s="340">
        <f>Статус_МТО[[#This Row],[Поставка (на склад)/Факт/Количество]]-AG15</f>
        <v>-2</v>
      </c>
    </row>
    <row r="16" spans="1:36" s="342" customFormat="1" ht="30" x14ac:dyDescent="0.25">
      <c r="A16" s="338"/>
      <c r="B16" s="338" t="s">
        <v>111</v>
      </c>
      <c r="C16" s="339" t="s">
        <v>290</v>
      </c>
      <c r="D16" s="340" t="s">
        <v>112</v>
      </c>
      <c r="E16" s="340" t="s">
        <v>289</v>
      </c>
      <c r="F16" s="340">
        <v>3</v>
      </c>
      <c r="G16" s="341">
        <v>44315</v>
      </c>
      <c r="H16" s="340">
        <v>3</v>
      </c>
      <c r="I16" s="341">
        <v>44321</v>
      </c>
      <c r="J16" s="340">
        <v>3</v>
      </c>
      <c r="K16" s="335">
        <f>Статус_МТО[[#This Row],[ОЛ/ТЗ/Спецификация "Готово"/Факт/Количество]]-H16</f>
        <v>0</v>
      </c>
      <c r="L16" s="341">
        <v>44328</v>
      </c>
      <c r="M16" s="340">
        <v>3</v>
      </c>
      <c r="N16" s="341">
        <v>44347</v>
      </c>
      <c r="O16" s="340">
        <v>3</v>
      </c>
      <c r="P16" s="335">
        <f>Статус_МТО[[#This Row],[Заявка на закуп передана в работу/Факт/Количество]]-M16</f>
        <v>0</v>
      </c>
      <c r="Q16" s="341">
        <v>44449</v>
      </c>
      <c r="R16" s="340">
        <v>3</v>
      </c>
      <c r="S16" s="341"/>
      <c r="T16" s="340">
        <v>3</v>
      </c>
      <c r="U16" s="335">
        <f>Статус_МТО[[#This Row],[Выбран поставщик/Факт/Количество]]-R16</f>
        <v>0</v>
      </c>
      <c r="V16" s="341">
        <v>44454</v>
      </c>
      <c r="W16" s="340">
        <v>3</v>
      </c>
      <c r="X16" s="341"/>
      <c r="Y16" s="340">
        <v>3</v>
      </c>
      <c r="Z16" s="335">
        <f>Статус_МТО[[#This Row],[Договор подписан/Факт/Количество]]-W16</f>
        <v>0</v>
      </c>
      <c r="AA16" s="341">
        <f>Статус_МТО[[#This Row],[Договор подписан/План/Дата]]</f>
        <v>44454</v>
      </c>
      <c r="AB16" s="340">
        <f>Статус_МТО[[#This Row],[Договор подписан/План/Количество]]</f>
        <v>3</v>
      </c>
      <c r="AC16" s="341"/>
      <c r="AD16" s="340"/>
      <c r="AE16" s="335">
        <f>Статус_МТО[[#This Row],[Изготовление/Факт/Количество]]-Статус_МТО[[#This Row],[Изготовление/План/Количество]]</f>
        <v>-3</v>
      </c>
      <c r="AF16" s="341">
        <v>44440</v>
      </c>
      <c r="AG16" s="340">
        <v>3</v>
      </c>
      <c r="AH16" s="341"/>
      <c r="AI16" s="340"/>
      <c r="AJ16" s="335">
        <f>Статус_МТО[[#This Row],[Поставка (на склад)/Факт/Количество]]-AG16</f>
        <v>-3</v>
      </c>
    </row>
    <row r="17" spans="1:36" x14ac:dyDescent="0.25">
      <c r="A17" s="333"/>
      <c r="B17" s="333" t="s">
        <v>111</v>
      </c>
      <c r="C17" s="343" t="s">
        <v>345</v>
      </c>
      <c r="D17" s="344" t="s">
        <v>112</v>
      </c>
      <c r="E17" s="344" t="s">
        <v>152</v>
      </c>
      <c r="F17" s="335">
        <v>1</v>
      </c>
      <c r="G17" s="336">
        <v>44335</v>
      </c>
      <c r="H17" s="335">
        <v>1</v>
      </c>
      <c r="I17" s="336">
        <v>44335</v>
      </c>
      <c r="J17" s="335">
        <f>Статус_МТО[[#This Row],[Количество по проекту, ед]]</f>
        <v>1</v>
      </c>
      <c r="K17" s="335">
        <f>Статус_МТО[[#This Row],[ОЛ/ТЗ/Спецификация "Готово"/Факт/Количество]]-H17</f>
        <v>0</v>
      </c>
      <c r="L17" s="336">
        <v>44329</v>
      </c>
      <c r="M17" s="335">
        <v>1</v>
      </c>
      <c r="N17" s="336">
        <v>44329</v>
      </c>
      <c r="O17" s="335">
        <v>1</v>
      </c>
      <c r="P17" s="335">
        <f>Статус_МТО[[#This Row],[Заявка на закуп передана в работу/Факт/Количество]]-M17</f>
        <v>0</v>
      </c>
      <c r="Q17" s="336">
        <v>44459</v>
      </c>
      <c r="R17" s="335">
        <v>1</v>
      </c>
      <c r="S17" s="336">
        <v>44463</v>
      </c>
      <c r="T17" s="335">
        <v>1</v>
      </c>
      <c r="U17" s="335">
        <f>Статус_МТО[[#This Row],[Выбран поставщик/Факт/Количество]]-R17</f>
        <v>0</v>
      </c>
      <c r="V17" s="336">
        <v>44469</v>
      </c>
      <c r="W17" s="335">
        <v>1</v>
      </c>
      <c r="X17" s="336"/>
      <c r="Y17" s="335"/>
      <c r="Z17" s="335">
        <f>Статус_МТО[[#This Row],[Договор подписан/Факт/Количество]]-W17</f>
        <v>-1</v>
      </c>
      <c r="AA17" s="336">
        <f>Статус_МТО[[#This Row],[Договор подписан/План/Дата]]</f>
        <v>44469</v>
      </c>
      <c r="AB17" s="335">
        <f>Статус_МТО[[#This Row],[Договор подписан/План/Количество]]</f>
        <v>1</v>
      </c>
      <c r="AC17" s="336"/>
      <c r="AD17" s="335"/>
      <c r="AE17" s="335">
        <f>Статус_МТО[[#This Row],[Изготовление/Факт/Количество]]-Статус_МТО[[#This Row],[Изготовление/План/Количество]]</f>
        <v>-1</v>
      </c>
      <c r="AF17" s="336">
        <v>44607</v>
      </c>
      <c r="AG17" s="335">
        <v>1</v>
      </c>
      <c r="AH17" s="336"/>
      <c r="AI17" s="335"/>
      <c r="AJ17" s="335">
        <f>Статус_МТО[[#This Row],[Поставка (на склад)/Факт/Количество]]-AG17</f>
        <v>-1</v>
      </c>
    </row>
    <row r="18" spans="1:36" x14ac:dyDescent="0.25">
      <c r="A18" s="333"/>
      <c r="B18" s="333" t="s">
        <v>111</v>
      </c>
      <c r="C18" s="343" t="s">
        <v>346</v>
      </c>
      <c r="D18" s="344" t="s">
        <v>112</v>
      </c>
      <c r="E18" s="344" t="s">
        <v>289</v>
      </c>
      <c r="F18" s="335">
        <v>2</v>
      </c>
      <c r="G18" s="336">
        <v>44413</v>
      </c>
      <c r="H18" s="335">
        <v>2</v>
      </c>
      <c r="I18" s="336">
        <v>44413</v>
      </c>
      <c r="J18" s="335">
        <f>Статус_МТО[[#This Row],[Количество по проекту, ед]]</f>
        <v>2</v>
      </c>
      <c r="K18" s="335">
        <f>Статус_МТО[[#This Row],[ОЛ/ТЗ/Спецификация "Готово"/Факт/Количество]]-H18</f>
        <v>0</v>
      </c>
      <c r="L18" s="336">
        <v>44446</v>
      </c>
      <c r="M18" s="335">
        <v>2</v>
      </c>
      <c r="N18" s="336">
        <v>44446</v>
      </c>
      <c r="O18" s="335">
        <v>2</v>
      </c>
      <c r="P18" s="335">
        <f>Статус_МТО[[#This Row],[Заявка на закуп передана в работу/Факт/Количество]]-M18</f>
        <v>0</v>
      </c>
      <c r="Q18" s="336">
        <v>44479</v>
      </c>
      <c r="R18" s="335">
        <v>2</v>
      </c>
      <c r="S18" s="336"/>
      <c r="T18" s="335"/>
      <c r="U18" s="335">
        <f>Статус_МТО[[#This Row],[Выбран поставщик/Факт/Количество]]-R18</f>
        <v>-2</v>
      </c>
      <c r="V18" s="336">
        <v>44484</v>
      </c>
      <c r="W18" s="335">
        <v>2</v>
      </c>
      <c r="X18" s="336"/>
      <c r="Y18" s="335"/>
      <c r="Z18" s="335">
        <f>Статус_МТО[[#This Row],[Договор подписан/Факт/Количество]]-W18</f>
        <v>-2</v>
      </c>
      <c r="AA18" s="336">
        <f>Статус_МТО[[#This Row],[Договор подписан/План/Дата]]</f>
        <v>44484</v>
      </c>
      <c r="AB18" s="335">
        <f>Статус_МТО[[#This Row],[Договор подписан/План/Количество]]</f>
        <v>2</v>
      </c>
      <c r="AC18" s="336"/>
      <c r="AD18" s="335"/>
      <c r="AE18" s="335">
        <f>Статус_МТО[[#This Row],[Изготовление/Факт/Количество]]-Статус_МТО[[#This Row],[Изготовление/План/Количество]]</f>
        <v>-2</v>
      </c>
      <c r="AF18" s="336"/>
      <c r="AG18" s="335"/>
      <c r="AH18" s="336"/>
      <c r="AI18" s="335"/>
      <c r="AJ18" s="335">
        <f>Статус_МТО[[#This Row],[Поставка (на склад)/Факт/Количество]]-AG18</f>
        <v>0</v>
      </c>
    </row>
    <row r="19" spans="1:36" x14ac:dyDescent="0.25">
      <c r="A19" s="333"/>
      <c r="B19" s="333" t="s">
        <v>111</v>
      </c>
      <c r="C19" s="343" t="s">
        <v>347</v>
      </c>
      <c r="D19" s="344" t="s">
        <v>112</v>
      </c>
      <c r="E19" s="344" t="s">
        <v>289</v>
      </c>
      <c r="F19" s="335">
        <v>3</v>
      </c>
      <c r="G19" s="336">
        <v>44377</v>
      </c>
      <c r="H19" s="335">
        <v>3</v>
      </c>
      <c r="I19" s="336">
        <v>44377</v>
      </c>
      <c r="J19" s="335">
        <f>Статус_МТО[[#This Row],[Количество по проекту, ед]]</f>
        <v>3</v>
      </c>
      <c r="K19" s="335">
        <f>Статус_МТО[[#This Row],[ОЛ/ТЗ/Спецификация "Готово"/Факт/Количество]]-H19</f>
        <v>0</v>
      </c>
      <c r="L19" s="336">
        <v>44384</v>
      </c>
      <c r="M19" s="335">
        <v>3</v>
      </c>
      <c r="N19" s="336">
        <v>44404</v>
      </c>
      <c r="O19" s="335">
        <v>3</v>
      </c>
      <c r="P19" s="335">
        <f>Статус_МТО[[#This Row],[Заявка на закуп передана в работу/Факт/Количество]]-M19</f>
        <v>0</v>
      </c>
      <c r="Q19" s="336">
        <v>44489</v>
      </c>
      <c r="R19" s="335">
        <v>3</v>
      </c>
      <c r="S19" s="336"/>
      <c r="T19" s="335"/>
      <c r="U19" s="335">
        <f>Статус_МТО[[#This Row],[Выбран поставщик/Факт/Количество]]-R19</f>
        <v>-3</v>
      </c>
      <c r="V19" s="336">
        <v>44499</v>
      </c>
      <c r="W19" s="335">
        <v>3</v>
      </c>
      <c r="X19" s="336"/>
      <c r="Y19" s="335"/>
      <c r="Z19" s="335">
        <f>Статус_МТО[[#This Row],[Договор подписан/Факт/Количество]]-W19</f>
        <v>-3</v>
      </c>
      <c r="AA19" s="336">
        <f>Статус_МТО[[#This Row],[Договор подписан/План/Дата]]</f>
        <v>44499</v>
      </c>
      <c r="AB19" s="335">
        <f>Статус_МТО[[#This Row],[Договор подписан/План/Количество]]</f>
        <v>3</v>
      </c>
      <c r="AC19" s="336"/>
      <c r="AD19" s="335"/>
      <c r="AE19" s="335">
        <f>Статус_МТО[[#This Row],[Изготовление/Факт/Количество]]-Статус_МТО[[#This Row],[Изготовление/План/Количество]]</f>
        <v>-3</v>
      </c>
      <c r="AF19" s="336">
        <v>44524</v>
      </c>
      <c r="AG19" s="335">
        <v>3</v>
      </c>
      <c r="AH19" s="336"/>
      <c r="AI19" s="335"/>
      <c r="AJ19" s="335">
        <f>Статус_МТО[[#This Row],[Поставка (на склад)/Факт/Количество]]-AG19</f>
        <v>-3</v>
      </c>
    </row>
    <row r="20" spans="1:36" s="342" customFormat="1" ht="30" x14ac:dyDescent="0.25">
      <c r="A20" s="338"/>
      <c r="B20" s="338" t="s">
        <v>111</v>
      </c>
      <c r="C20" s="345" t="s">
        <v>348</v>
      </c>
      <c r="D20" s="346" t="s">
        <v>112</v>
      </c>
      <c r="E20" s="346" t="s">
        <v>289</v>
      </c>
      <c r="F20" s="340">
        <v>1</v>
      </c>
      <c r="G20" s="341">
        <v>44348</v>
      </c>
      <c r="H20" s="340">
        <v>1</v>
      </c>
      <c r="I20" s="341">
        <v>44348</v>
      </c>
      <c r="J20" s="340">
        <v>1</v>
      </c>
      <c r="K20" s="340">
        <f>Статус_МТО[[#This Row],[ОЛ/ТЗ/Спецификация "Готово"/Факт/Количество]]-H20</f>
        <v>0</v>
      </c>
      <c r="L20" s="341">
        <v>44477</v>
      </c>
      <c r="M20" s="340">
        <v>1</v>
      </c>
      <c r="N20" s="341"/>
      <c r="O20" s="340"/>
      <c r="P20" s="340">
        <f>Статус_МТО[[#This Row],[Заявка на закуп передана в работу/Факт/Количество]]-M20</f>
        <v>-1</v>
      </c>
      <c r="Q20" s="341"/>
      <c r="R20" s="340"/>
      <c r="S20" s="341"/>
      <c r="T20" s="340"/>
      <c r="U20" s="340">
        <f>Статус_МТО[[#This Row],[Выбран поставщик/Факт/Количество]]-R20</f>
        <v>0</v>
      </c>
      <c r="V20" s="341"/>
      <c r="W20" s="340"/>
      <c r="X20" s="341"/>
      <c r="Y20" s="340"/>
      <c r="Z20" s="340">
        <f>Статус_МТО[[#This Row],[Договор подписан/Факт/Количество]]-W20</f>
        <v>0</v>
      </c>
      <c r="AA20" s="341"/>
      <c r="AB20" s="340">
        <f>Статус_МТО[[#This Row],[Договор подписан/План/Количество]]</f>
        <v>0</v>
      </c>
      <c r="AC20" s="341"/>
      <c r="AD20" s="340"/>
      <c r="AE20" s="340">
        <f>Статус_МТО[[#This Row],[Изготовление/Факт/Количество]]-Статус_МТО[[#This Row],[Изготовление/План/Количество]]</f>
        <v>0</v>
      </c>
      <c r="AF20" s="341"/>
      <c r="AG20" s="340"/>
      <c r="AH20" s="341"/>
      <c r="AI20" s="340"/>
      <c r="AJ20" s="340">
        <f>Статус_МТО[[#This Row],[Поставка (на склад)/Факт/Количество]]-AG20</f>
        <v>0</v>
      </c>
    </row>
    <row r="21" spans="1:36" x14ac:dyDescent="0.25">
      <c r="F21" s="348"/>
      <c r="H21" s="348"/>
      <c r="J21" s="348"/>
      <c r="K21" s="348"/>
      <c r="M21" s="348"/>
      <c r="P21" s="348"/>
      <c r="R21" s="348"/>
      <c r="U21" s="348"/>
      <c r="W21" s="348"/>
      <c r="Z21" s="348"/>
      <c r="AA21" s="348"/>
      <c r="AB21" s="348"/>
      <c r="AC21" s="348"/>
      <c r="AD21" s="348"/>
      <c r="AE21" s="348"/>
      <c r="AG21" s="348"/>
    </row>
    <row r="25" spans="1:36" ht="45.75" customHeight="1" x14ac:dyDescent="0.25">
      <c r="B25" s="349"/>
      <c r="C25" s="350"/>
    </row>
  </sheetData>
  <dataValidations count="2">
    <dataValidation type="decimal" operator="greaterThanOrEqual" allowBlank="1" showInputMessage="1" showErrorMessage="1" sqref="I21 AH21 Q21 X21 G21 E21 N21 L21 V21 AF21 S21 AD2:AD20 J2:J20 AB2:AB20 T2:T20 AG2:AG20 W2:W20 M2:M20 O2:O20 F2:F20 H2:H20 Y2:Y20 R2:R20 AI2:AI20">
      <formula1>0</formula1>
    </dataValidation>
    <dataValidation type="date" operator="greaterThanOrEqual" allowBlank="1" showInputMessage="1" showErrorMessage="1" sqref="J21:K21 R21 P21 H21 F21 AG21 W21 U21 M21 Z21:AE21 AA2:AA20 I2:I20 L2:L20 AF2:AF20 N2:N20 V2:V20 X2:X20 AH2:AH20 G2:G20 AC2:AC20 Q2:Q20 S2:S20">
      <formula1>1</formula1>
    </dataValidation>
  </dataValidations>
  <pageMargins left="0.7" right="0.7" top="0.75" bottom="0.75" header="0.3" footer="0.3"/>
  <pageSetup paperSize="9"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1"/>
  <dimension ref="A1:N1"/>
  <sheetViews>
    <sheetView showGridLines="0" workbookViewId="0">
      <selection activeCell="L5" sqref="L5"/>
    </sheetView>
  </sheetViews>
  <sheetFormatPr defaultRowHeight="15" x14ac:dyDescent="0.25"/>
  <cols>
    <col min="1" max="1" width="18" customWidth="1"/>
    <col min="2" max="2" width="13.28515625" customWidth="1"/>
    <col min="3" max="3" width="15.5703125" customWidth="1"/>
    <col min="4" max="4" width="13.28515625" customWidth="1"/>
    <col min="6" max="6" width="22.5703125" bestFit="1" customWidth="1"/>
    <col min="7" max="7" width="12" bestFit="1" customWidth="1"/>
    <col min="8" max="9" width="12" customWidth="1"/>
    <col min="11" max="11" width="22.5703125" bestFit="1" customWidth="1"/>
    <col min="12" max="12" width="12" bestFit="1" customWidth="1"/>
  </cols>
  <sheetData>
    <row r="1" spans="1:14" ht="30" x14ac:dyDescent="0.25">
      <c r="A1" s="19" t="s">
        <v>59</v>
      </c>
      <c r="B1" s="19" t="s">
        <v>58</v>
      </c>
      <c r="C1" s="19" t="s">
        <v>6</v>
      </c>
      <c r="D1" s="19" t="s">
        <v>300</v>
      </c>
      <c r="E1" s="19"/>
      <c r="F1" s="19" t="s">
        <v>66</v>
      </c>
      <c r="G1" s="19" t="s">
        <v>58</v>
      </c>
      <c r="H1" s="19" t="s">
        <v>6</v>
      </c>
      <c r="I1" s="19" t="s">
        <v>300</v>
      </c>
      <c r="K1" s="19" t="s">
        <v>60</v>
      </c>
      <c r="L1" s="19" t="s">
        <v>58</v>
      </c>
      <c r="M1" s="19" t="s">
        <v>6</v>
      </c>
      <c r="N1" s="19" t="s">
        <v>300</v>
      </c>
    </row>
  </sheetData>
  <dataValidations count="2">
    <dataValidation type="list" allowBlank="1" showInputMessage="1" showErrorMessage="1" sqref="I2:I7">
      <formula1>"Ценовой,Объемный"</formula1>
    </dataValidation>
    <dataValidation type="decimal" allowBlank="1" showInputMessage="1" showErrorMessage="1" sqref="L2:L7 G2:G7 B2:B7">
      <formula1>-1000000000000000000</formula1>
      <formula2>1000000000000000000</formula2>
    </dataValidation>
  </dataValidations>
  <pageMargins left="0.7" right="0.7" top="0.75" bottom="0.75" header="0.3" footer="0.3"/>
  <pageSetup paperSize="0" orientation="portrait" horizontalDpi="0" verticalDpi="0" copies="0"/>
  <drawing r:id="rId1"/>
  <tableParts count="3">
    <tablePart r:id="rId2"/>
    <tablePart r:id="rId3"/>
    <tablePart r:id="rId4"/>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2"/>
  <dimension ref="A1:A2"/>
  <sheetViews>
    <sheetView showGridLines="0" workbookViewId="0">
      <selection activeCell="A2" sqref="A2"/>
    </sheetView>
  </sheetViews>
  <sheetFormatPr defaultRowHeight="15" x14ac:dyDescent="0.25"/>
  <cols>
    <col min="1" max="1" width="51.85546875" customWidth="1"/>
  </cols>
  <sheetData>
    <row r="1" spans="1:1" x14ac:dyDescent="0.25">
      <c r="A1" t="s">
        <v>64</v>
      </c>
    </row>
    <row r="2" spans="1:1" ht="135" customHeight="1" x14ac:dyDescent="0.25">
      <c r="A2" s="1" t="s">
        <v>282</v>
      </c>
    </row>
  </sheetData>
  <pageMargins left="0.7" right="0.7" top="0.75" bottom="0.75" header="0.3" footer="0.3"/>
  <pageSetup paperSize="9" orientation="portrait" horizontalDpi="0" verticalDpi="0" r:id="rId1"/>
  <drawing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3"/>
  <dimension ref="A1:C6"/>
  <sheetViews>
    <sheetView workbookViewId="0">
      <selection activeCell="B2" sqref="B2"/>
    </sheetView>
  </sheetViews>
  <sheetFormatPr defaultRowHeight="15" x14ac:dyDescent="0.25"/>
  <sheetData>
    <row r="1" spans="1:3" x14ac:dyDescent="0.25">
      <c r="A1" t="s">
        <v>31</v>
      </c>
      <c r="B1" t="s">
        <v>103</v>
      </c>
      <c r="C1" t="s">
        <v>104</v>
      </c>
    </row>
    <row r="2" spans="1:3" x14ac:dyDescent="0.25">
      <c r="A2" t="s">
        <v>105</v>
      </c>
      <c r="B2" t="s">
        <v>96</v>
      </c>
      <c r="C2" s="22">
        <v>1</v>
      </c>
    </row>
    <row r="3" spans="1:3" x14ac:dyDescent="0.25">
      <c r="A3" t="s">
        <v>106</v>
      </c>
      <c r="B3" t="s">
        <v>94</v>
      </c>
      <c r="C3" s="22">
        <v>2</v>
      </c>
    </row>
    <row r="4" spans="1:3" x14ac:dyDescent="0.25">
      <c r="A4" t="s">
        <v>107</v>
      </c>
      <c r="B4" t="s">
        <v>92</v>
      </c>
      <c r="C4" s="22">
        <v>3</v>
      </c>
    </row>
    <row r="5" spans="1:3" x14ac:dyDescent="0.25">
      <c r="A5" t="s">
        <v>108</v>
      </c>
      <c r="B5" t="s">
        <v>93</v>
      </c>
      <c r="C5" s="22">
        <v>4</v>
      </c>
    </row>
    <row r="6" spans="1:3" x14ac:dyDescent="0.25">
      <c r="A6" t="s">
        <v>109</v>
      </c>
      <c r="B6" t="s">
        <v>95</v>
      </c>
      <c r="C6" s="22">
        <v>5</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4"/>
  <dimension ref="A1:DA111"/>
  <sheetViews>
    <sheetView zoomScale="60" zoomScaleNormal="60" workbookViewId="0">
      <pane xSplit="10" ySplit="10" topLeftCell="BG43" activePane="bottomRight" state="frozen"/>
      <selection activeCell="BG25" sqref="BG25"/>
      <selection pane="topRight" activeCell="BG25" sqref="BG25"/>
      <selection pane="bottomLeft" activeCell="BG25" sqref="BG25"/>
      <selection pane="bottomRight" activeCell="A100" sqref="A100"/>
    </sheetView>
  </sheetViews>
  <sheetFormatPr defaultColWidth="9.140625" defaultRowHeight="15" outlineLevelRow="1" outlineLevelCol="1" x14ac:dyDescent="0.25"/>
  <cols>
    <col min="1" max="1" width="28.140625" customWidth="1"/>
    <col min="2" max="2" width="26" customWidth="1"/>
    <col min="3" max="3" width="27.5703125" customWidth="1"/>
    <col min="4" max="4" width="47.7109375" customWidth="1"/>
    <col min="5" max="5" width="20.5703125" bestFit="1" customWidth="1"/>
    <col min="6" max="6" width="12.7109375" customWidth="1" outlineLevel="1"/>
    <col min="7" max="7" width="13.42578125" customWidth="1" outlineLevel="1"/>
    <col min="8" max="8" width="16.7109375" customWidth="1" outlineLevel="1"/>
    <col min="9" max="9" width="20.5703125" bestFit="1" customWidth="1" outlineLevel="1"/>
    <col min="10" max="10" width="16.28515625" customWidth="1" outlineLevel="1"/>
    <col min="11" max="13" width="10.42578125" bestFit="1" customWidth="1"/>
    <col min="14" max="23" width="12.28515625" bestFit="1" customWidth="1"/>
    <col min="24" max="35" width="13.42578125" bestFit="1" customWidth="1"/>
    <col min="36" max="36" width="14.7109375" bestFit="1" customWidth="1"/>
    <col min="37" max="38" width="13.42578125" bestFit="1" customWidth="1"/>
    <col min="39" max="51" width="14.7109375" bestFit="1" customWidth="1"/>
    <col min="52" max="52" width="15.42578125" customWidth="1"/>
    <col min="53" max="65" width="14.7109375" bestFit="1" customWidth="1"/>
    <col min="66" max="66" width="18" customWidth="1"/>
    <col min="67" max="67" width="14.7109375" bestFit="1" customWidth="1"/>
    <col min="68" max="68" width="16" customWidth="1"/>
    <col min="69" max="71" width="14.7109375" bestFit="1" customWidth="1"/>
    <col min="72" max="77" width="15.85546875" customWidth="1"/>
    <col min="78" max="78" width="13.42578125" bestFit="1" customWidth="1"/>
    <col min="79" max="79" width="14.7109375" bestFit="1" customWidth="1"/>
    <col min="80" max="105" width="10.7109375" customWidth="1"/>
  </cols>
  <sheetData>
    <row r="1" spans="1:105" x14ac:dyDescent="0.25">
      <c r="D1" s="35"/>
      <c r="E1" s="35"/>
      <c r="I1" s="35"/>
      <c r="J1" s="35"/>
      <c r="BB1" s="36"/>
    </row>
    <row r="2" spans="1:105" x14ac:dyDescent="0.25">
      <c r="D2" s="37"/>
      <c r="E2" s="35"/>
      <c r="F2" s="35"/>
      <c r="G2" s="38" t="s">
        <v>92</v>
      </c>
      <c r="H2" s="38" t="s">
        <v>190</v>
      </c>
      <c r="I2" s="38" t="s">
        <v>191</v>
      </c>
      <c r="J2" s="35"/>
      <c r="AS2" s="36"/>
      <c r="AT2" s="36"/>
      <c r="AU2" s="36"/>
      <c r="AV2" s="36"/>
      <c r="AW2" s="36"/>
      <c r="AX2" s="36"/>
      <c r="AY2" s="36"/>
      <c r="AZ2" s="36"/>
      <c r="BA2" s="36"/>
      <c r="BB2" s="36"/>
      <c r="BC2" s="36"/>
      <c r="BD2" s="36"/>
      <c r="BH2" s="36">
        <f>BH111*BH7</f>
        <v>0</v>
      </c>
      <c r="BI2" s="36">
        <f t="shared" ref="BI2:BO2" si="0">BI111*BI7</f>
        <v>0</v>
      </c>
      <c r="BJ2" s="36">
        <f t="shared" si="0"/>
        <v>0</v>
      </c>
      <c r="BK2" s="36">
        <f t="shared" si="0"/>
        <v>0</v>
      </c>
      <c r="BL2" s="36">
        <f t="shared" si="0"/>
        <v>0</v>
      </c>
      <c r="BM2" s="36">
        <f t="shared" si="0"/>
        <v>0</v>
      </c>
      <c r="BN2" s="36">
        <f t="shared" si="0"/>
        <v>0</v>
      </c>
      <c r="BO2" s="36">
        <f t="shared" si="0"/>
        <v>0</v>
      </c>
    </row>
    <row r="3" spans="1:105" x14ac:dyDescent="0.25">
      <c r="D3" s="37"/>
      <c r="E3" s="35"/>
      <c r="F3" s="35"/>
      <c r="G3" s="39">
        <f>E4</f>
        <v>42826</v>
      </c>
      <c r="H3" s="39">
        <f>DATE(YEAR(G3),(MONTH(G3)+I3-1),DAY(G3))</f>
        <v>42795</v>
      </c>
      <c r="I3" s="40"/>
      <c r="J3" s="41" t="s">
        <v>192</v>
      </c>
      <c r="AS3" s="42"/>
      <c r="AT3" s="43"/>
      <c r="AU3" s="36"/>
      <c r="AV3" s="42"/>
      <c r="AW3" s="36"/>
      <c r="AX3" s="43"/>
      <c r="AY3" s="36"/>
      <c r="AZ3" s="36"/>
      <c r="BA3" s="36"/>
      <c r="BB3" s="36"/>
      <c r="BC3" s="36"/>
      <c r="BD3" s="36"/>
      <c r="BE3" s="36"/>
      <c r="BF3" s="36"/>
      <c r="BG3" s="36"/>
      <c r="BH3" s="36">
        <f>BH92*BH7</f>
        <v>0</v>
      </c>
      <c r="BI3" s="36">
        <f>BI92*BI7</f>
        <v>0</v>
      </c>
      <c r="BJ3" s="36">
        <f t="shared" ref="BJ3:BO3" si="1">BJ92*BJ7</f>
        <v>0</v>
      </c>
      <c r="BK3" s="36">
        <f t="shared" si="1"/>
        <v>0</v>
      </c>
      <c r="BL3" s="36">
        <f t="shared" si="1"/>
        <v>0</v>
      </c>
      <c r="BM3" s="36">
        <f t="shared" si="1"/>
        <v>0</v>
      </c>
      <c r="BN3" s="36">
        <f t="shared" si="1"/>
        <v>0</v>
      </c>
      <c r="BO3" s="36">
        <f t="shared" si="1"/>
        <v>0</v>
      </c>
    </row>
    <row r="4" spans="1:105" x14ac:dyDescent="0.25">
      <c r="D4" s="37" t="s">
        <v>193</v>
      </c>
      <c r="E4" s="44">
        <v>42826</v>
      </c>
      <c r="F4" s="35"/>
      <c r="G4" s="39">
        <f>DATE(YEAR(H3),(MONTH(H3)+1),DAY(H3))</f>
        <v>42826</v>
      </c>
      <c r="H4" s="39">
        <f>DATE(YEAR(G4),(MONTH(G4)+I4-1),DAY(G4))</f>
        <v>42795</v>
      </c>
      <c r="I4" s="40"/>
      <c r="J4" s="45" t="s">
        <v>194</v>
      </c>
    </row>
    <row r="5" spans="1:105" x14ac:dyDescent="0.25">
      <c r="D5" s="37" t="s">
        <v>195</v>
      </c>
      <c r="E5" s="46">
        <f>H6</f>
        <v>44896</v>
      </c>
      <c r="F5" s="35"/>
      <c r="G5" s="39">
        <f>DATE(YEAR(H4),(MONTH(H4)+1),DAY(H4))</f>
        <v>42826</v>
      </c>
      <c r="H5" s="39">
        <f>DATE(YEAR(G5),(MONTH(G5)+I5-1),DAY(G5))</f>
        <v>43374</v>
      </c>
      <c r="I5" s="40">
        <v>19</v>
      </c>
      <c r="J5" s="47" t="s">
        <v>196</v>
      </c>
      <c r="AT5" s="48"/>
    </row>
    <row r="6" spans="1:105" x14ac:dyDescent="0.25">
      <c r="D6" s="49" t="s">
        <v>197</v>
      </c>
      <c r="E6" s="50">
        <f>SUM(I4:I6)/12</f>
        <v>5.75</v>
      </c>
      <c r="F6" s="51"/>
      <c r="G6" s="39">
        <f>DATE(YEAR(H5),(MONTH(H5)+1),DAY(H5))</f>
        <v>43405</v>
      </c>
      <c r="H6" s="39">
        <f>DATE(YEAR(G6),(MONTH(G6)+I6-1),DAY(G6))</f>
        <v>44896</v>
      </c>
      <c r="I6" s="52">
        <v>50</v>
      </c>
      <c r="J6" s="53" t="s">
        <v>198</v>
      </c>
      <c r="BB6" s="36"/>
    </row>
    <row r="7" spans="1:105" ht="16.5" x14ac:dyDescent="0.3">
      <c r="E7" s="54"/>
      <c r="F7" s="55"/>
      <c r="G7" s="55"/>
      <c r="H7" s="55"/>
      <c r="I7" s="56" t="s">
        <v>199</v>
      </c>
      <c r="J7" s="57" t="s">
        <v>200</v>
      </c>
      <c r="K7" s="58">
        <f>[26]ФинОсв_утв_10.2018!I7</f>
        <v>58.346511416410657</v>
      </c>
      <c r="L7" s="58">
        <f>[26]ФинОсв_утв_10.2018!J7</f>
        <v>58.346511416410657</v>
      </c>
      <c r="M7" s="58">
        <f>[26]ФинОсв_утв_10.2018!K7</f>
        <v>58.346511416410657</v>
      </c>
      <c r="N7" s="58">
        <f>[26]ФинОсв_утв_10.2018!L7</f>
        <v>58.346511416410657</v>
      </c>
      <c r="O7" s="58">
        <f>[26]ФинОсв_утв_10.2018!M7</f>
        <v>58.346511416410657</v>
      </c>
      <c r="P7" s="58">
        <f>[26]ФинОсв_утв_10.2018!N7</f>
        <v>58.346511416410657</v>
      </c>
      <c r="Q7" s="58">
        <f>[26]ФинОсв_утв_10.2018!O7</f>
        <v>58.346511416410657</v>
      </c>
      <c r="R7" s="58">
        <f>[26]ФинОсв_утв_10.2018!P7</f>
        <v>58.346511416410657</v>
      </c>
      <c r="S7" s="58">
        <f>[26]ФинОсв_утв_10.2018!Q7</f>
        <v>58.346511416410657</v>
      </c>
      <c r="T7" s="58">
        <f>[26]ФинОсв_утв_10.2018!R7</f>
        <v>62.651885949820809</v>
      </c>
      <c r="U7" s="58">
        <f>[26]ФинОсв_утв_10.2018!S7</f>
        <v>62.651885949820809</v>
      </c>
      <c r="V7" s="58">
        <f>[26]ФинОсв_утв_10.2018!T7</f>
        <v>62.651885949820809</v>
      </c>
      <c r="W7" s="58">
        <f>[26]ФинОсв_утв_10.2018!U7</f>
        <v>62.651885949820809</v>
      </c>
      <c r="X7" s="58">
        <f>[26]ФинОсв_утв_10.2018!V7</f>
        <v>62.651885949820809</v>
      </c>
      <c r="Y7" s="58">
        <f>[26]ФинОсв_утв_10.2018!W7</f>
        <v>62.651885949820809</v>
      </c>
      <c r="Z7" s="58">
        <f>[26]ФинОсв_утв_10.2018!X7</f>
        <v>62.651885949820809</v>
      </c>
      <c r="AA7" s="58">
        <f>[26]ФинОсв_утв_10.2018!Y7</f>
        <v>62.651885949820809</v>
      </c>
      <c r="AB7" s="58">
        <f>[26]ФинОсв_утв_10.2018!Z7</f>
        <v>62.651885949820809</v>
      </c>
      <c r="AC7" s="58">
        <f>[26]ФинОсв_утв_10.2018!AA7</f>
        <v>62.651885949820809</v>
      </c>
      <c r="AD7" s="58">
        <f>[26]ФинОсв_утв_10.2018!AB7</f>
        <v>62.651885949820809</v>
      </c>
      <c r="AE7" s="58">
        <f>[26]ФинОсв_утв_10.2018!AC7</f>
        <v>62.651885949820809</v>
      </c>
      <c r="AF7" s="58">
        <v>64.741934676779309</v>
      </c>
      <c r="AG7" s="58">
        <v>64.741934676779309</v>
      </c>
      <c r="AH7" s="58">
        <v>64.741934676779309</v>
      </c>
      <c r="AI7" s="58">
        <v>64.741934676779309</v>
      </c>
      <c r="AJ7" s="58">
        <v>64.741934676779309</v>
      </c>
      <c r="AK7" s="58">
        <v>64.741934676779309</v>
      </c>
      <c r="AL7" s="58">
        <v>64.741934676779309</v>
      </c>
      <c r="AM7" s="58">
        <v>64.741934676779309</v>
      </c>
      <c r="AN7" s="58">
        <v>64.741934676779309</v>
      </c>
      <c r="AO7" s="58">
        <v>64.741934676779309</v>
      </c>
      <c r="AP7" s="58">
        <v>64.741934676779309</v>
      </c>
      <c r="AQ7" s="58">
        <v>64.741934676779309</v>
      </c>
      <c r="AR7" s="58">
        <v>72.125081638240019</v>
      </c>
      <c r="AS7" s="58">
        <v>72.125081638240019</v>
      </c>
      <c r="AT7" s="58">
        <v>72.125081638240019</v>
      </c>
      <c r="AU7" s="58">
        <v>72.125081638240019</v>
      </c>
      <c r="AV7" s="58">
        <v>72.125081638240019</v>
      </c>
      <c r="AW7" s="58">
        <v>72.125081638240019</v>
      </c>
      <c r="AX7" s="58">
        <v>72.125081638240019</v>
      </c>
      <c r="AY7" s="58">
        <v>72.125081638240019</v>
      </c>
      <c r="AZ7" s="58">
        <v>72.125081638240019</v>
      </c>
      <c r="BA7" s="58">
        <v>72.125081638240019</v>
      </c>
      <c r="BB7" s="58">
        <v>72.125081638240019</v>
      </c>
      <c r="BC7" s="58">
        <v>72.125081638240019</v>
      </c>
      <c r="BD7" s="58">
        <v>73</v>
      </c>
      <c r="BE7" s="58">
        <v>73</v>
      </c>
      <c r="BF7" s="58">
        <v>73</v>
      </c>
      <c r="BG7" s="58">
        <v>73</v>
      </c>
      <c r="BH7" s="58">
        <v>73</v>
      </c>
      <c r="BI7" s="58">
        <v>73</v>
      </c>
      <c r="BJ7" s="58">
        <v>73</v>
      </c>
      <c r="BK7" s="58">
        <v>73</v>
      </c>
      <c r="BL7" s="58">
        <v>73</v>
      </c>
      <c r="BM7" s="58">
        <v>73</v>
      </c>
      <c r="BN7" s="58">
        <v>73</v>
      </c>
      <c r="BO7" s="58">
        <v>73</v>
      </c>
      <c r="BP7" s="58">
        <v>73.242427500000005</v>
      </c>
      <c r="BQ7" s="58">
        <v>73.242427500000005</v>
      </c>
      <c r="BR7" s="58">
        <v>73.242427500000005</v>
      </c>
      <c r="BS7" s="58">
        <v>73.242427500000005</v>
      </c>
      <c r="BT7" s="58">
        <v>73.242427500000005</v>
      </c>
      <c r="BU7" s="58">
        <v>73.242427500000005</v>
      </c>
      <c r="BV7" s="58">
        <v>73.242427500000005</v>
      </c>
      <c r="BW7" s="58">
        <v>73.242427500000005</v>
      </c>
      <c r="BX7" s="58">
        <v>73.242427500000005</v>
      </c>
      <c r="BY7" s="58">
        <v>73.242427500000005</v>
      </c>
      <c r="BZ7" s="58">
        <v>73.242427500000005</v>
      </c>
      <c r="CA7" s="58">
        <v>73.242427500000005</v>
      </c>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row>
    <row r="9" spans="1:105" ht="17.25" thickBot="1" x14ac:dyDescent="0.35">
      <c r="D9" s="59" t="s">
        <v>201</v>
      </c>
      <c r="E9" s="60" t="s">
        <v>202</v>
      </c>
      <c r="F9" s="61" t="s">
        <v>192</v>
      </c>
      <c r="G9" s="62" t="s">
        <v>203</v>
      </c>
      <c r="H9" s="63" t="s">
        <v>204</v>
      </c>
      <c r="I9" s="64" t="s">
        <v>205</v>
      </c>
      <c r="J9" s="65" t="s">
        <v>206</v>
      </c>
      <c r="K9" s="66">
        <v>1</v>
      </c>
      <c r="L9" s="66">
        <v>1</v>
      </c>
      <c r="M9" s="66">
        <v>1</v>
      </c>
      <c r="N9" s="66">
        <v>1</v>
      </c>
      <c r="O9" s="66">
        <v>1</v>
      </c>
      <c r="P9" s="66">
        <v>1</v>
      </c>
      <c r="Q9" s="66">
        <v>1</v>
      </c>
      <c r="R9" s="66">
        <v>1</v>
      </c>
      <c r="S9" s="66">
        <v>1</v>
      </c>
      <c r="T9" s="66">
        <v>1</v>
      </c>
      <c r="U9" s="66">
        <v>1</v>
      </c>
      <c r="V9" s="66">
        <v>1</v>
      </c>
      <c r="W9" s="66">
        <v>1</v>
      </c>
      <c r="X9" s="66">
        <v>1</v>
      </c>
      <c r="Y9" s="66">
        <v>1</v>
      </c>
      <c r="Z9" s="66">
        <v>1</v>
      </c>
      <c r="AA9" s="66">
        <v>1</v>
      </c>
      <c r="AB9" s="66">
        <v>1</v>
      </c>
      <c r="AC9" s="66">
        <v>1</v>
      </c>
      <c r="AD9" s="66">
        <v>1</v>
      </c>
      <c r="AE9" s="66">
        <v>1</v>
      </c>
      <c r="AF9" s="66">
        <v>1</v>
      </c>
      <c r="AG9" s="66">
        <v>1</v>
      </c>
      <c r="AH9" s="66">
        <v>1</v>
      </c>
      <c r="AI9" s="66">
        <v>1</v>
      </c>
      <c r="AJ9" s="66">
        <v>1</v>
      </c>
      <c r="AK9" s="66">
        <v>1</v>
      </c>
      <c r="AL9" s="66">
        <v>1</v>
      </c>
      <c r="AM9" s="66">
        <v>1</v>
      </c>
      <c r="AN9" s="66">
        <v>1</v>
      </c>
      <c r="AO9" s="66">
        <v>1</v>
      </c>
      <c r="AP9" s="66">
        <v>1</v>
      </c>
      <c r="AQ9" s="66">
        <v>1</v>
      </c>
      <c r="AR9" s="66">
        <v>1</v>
      </c>
      <c r="AS9" s="66">
        <v>1</v>
      </c>
      <c r="AT9" s="66">
        <v>1</v>
      </c>
      <c r="AU9" s="66">
        <v>1</v>
      </c>
      <c r="AV9" s="66">
        <v>1</v>
      </c>
      <c r="AW9" s="66">
        <v>1</v>
      </c>
      <c r="AX9" s="66">
        <v>1</v>
      </c>
      <c r="AY9" s="66">
        <v>1</v>
      </c>
      <c r="AZ9" s="66">
        <v>1</v>
      </c>
      <c r="BA9" s="66">
        <v>1</v>
      </c>
      <c r="BB9" s="66">
        <v>1</v>
      </c>
      <c r="BC9" s="66">
        <v>1</v>
      </c>
      <c r="BD9" s="66">
        <v>1</v>
      </c>
      <c r="BE9" s="66">
        <v>1</v>
      </c>
      <c r="BF9" s="66">
        <v>1</v>
      </c>
      <c r="BG9" s="66">
        <v>1</v>
      </c>
      <c r="BH9" s="66"/>
      <c r="BI9" s="66"/>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c r="CZ9" s="66"/>
      <c r="DA9" s="66"/>
    </row>
    <row r="10" spans="1:105" ht="33" thickTop="1" thickBot="1" x14ac:dyDescent="0.3">
      <c r="D10" s="67" t="s">
        <v>207</v>
      </c>
      <c r="E10" s="68" t="s">
        <v>208</v>
      </c>
      <c r="F10" s="68" t="s">
        <v>208</v>
      </c>
      <c r="G10" s="68" t="s">
        <v>208</v>
      </c>
      <c r="H10" s="68" t="s">
        <v>208</v>
      </c>
      <c r="I10" s="68" t="s">
        <v>208</v>
      </c>
      <c r="J10" s="69" t="s">
        <v>208</v>
      </c>
      <c r="K10" s="70">
        <f>E4</f>
        <v>42826</v>
      </c>
      <c r="L10" s="70">
        <f>DATE(YEAR(K10),(MONTH(K10)+1),DAY(K10))</f>
        <v>42856</v>
      </c>
      <c r="M10" s="70">
        <f>DATE(YEAR(L10),(MONTH(L10)+1),DAY(L10))</f>
        <v>42887</v>
      </c>
      <c r="N10" s="70">
        <f t="shared" ref="N10:BY10" si="2">DATE(YEAR(M10),(MONTH(M10)+1),DAY(M10))</f>
        <v>42917</v>
      </c>
      <c r="O10" s="70">
        <f t="shared" si="2"/>
        <v>42948</v>
      </c>
      <c r="P10" s="70">
        <f t="shared" si="2"/>
        <v>42979</v>
      </c>
      <c r="Q10" s="70">
        <f t="shared" si="2"/>
        <v>43009</v>
      </c>
      <c r="R10" s="70">
        <f t="shared" si="2"/>
        <v>43040</v>
      </c>
      <c r="S10" s="70">
        <f t="shared" si="2"/>
        <v>43070</v>
      </c>
      <c r="T10" s="70">
        <f t="shared" si="2"/>
        <v>43101</v>
      </c>
      <c r="U10" s="70">
        <f t="shared" si="2"/>
        <v>43132</v>
      </c>
      <c r="V10" s="70">
        <f t="shared" si="2"/>
        <v>43160</v>
      </c>
      <c r="W10" s="70">
        <f t="shared" si="2"/>
        <v>43191</v>
      </c>
      <c r="X10" s="70">
        <f t="shared" si="2"/>
        <v>43221</v>
      </c>
      <c r="Y10" s="70">
        <f t="shared" si="2"/>
        <v>43252</v>
      </c>
      <c r="Z10" s="70">
        <f t="shared" si="2"/>
        <v>43282</v>
      </c>
      <c r="AA10" s="70">
        <f t="shared" si="2"/>
        <v>43313</v>
      </c>
      <c r="AB10" s="70">
        <f t="shared" si="2"/>
        <v>43344</v>
      </c>
      <c r="AC10" s="70">
        <f t="shared" si="2"/>
        <v>43374</v>
      </c>
      <c r="AD10" s="70">
        <f t="shared" si="2"/>
        <v>43405</v>
      </c>
      <c r="AE10" s="70">
        <f t="shared" si="2"/>
        <v>43435</v>
      </c>
      <c r="AF10" s="70">
        <f t="shared" si="2"/>
        <v>43466</v>
      </c>
      <c r="AG10" s="70">
        <f t="shared" si="2"/>
        <v>43497</v>
      </c>
      <c r="AH10" s="70">
        <f t="shared" si="2"/>
        <v>43525</v>
      </c>
      <c r="AI10" s="70">
        <f t="shared" si="2"/>
        <v>43556</v>
      </c>
      <c r="AJ10" s="70">
        <f t="shared" si="2"/>
        <v>43586</v>
      </c>
      <c r="AK10" s="70">
        <f t="shared" si="2"/>
        <v>43617</v>
      </c>
      <c r="AL10" s="70">
        <f t="shared" si="2"/>
        <v>43647</v>
      </c>
      <c r="AM10" s="70">
        <f t="shared" si="2"/>
        <v>43678</v>
      </c>
      <c r="AN10" s="70">
        <f t="shared" si="2"/>
        <v>43709</v>
      </c>
      <c r="AO10" s="70">
        <f t="shared" si="2"/>
        <v>43739</v>
      </c>
      <c r="AP10" s="70">
        <f t="shared" si="2"/>
        <v>43770</v>
      </c>
      <c r="AQ10" s="70">
        <f t="shared" si="2"/>
        <v>43800</v>
      </c>
      <c r="AR10" s="70">
        <f t="shared" si="2"/>
        <v>43831</v>
      </c>
      <c r="AS10" s="70">
        <f t="shared" si="2"/>
        <v>43862</v>
      </c>
      <c r="AT10" s="70">
        <f t="shared" si="2"/>
        <v>43891</v>
      </c>
      <c r="AU10" s="70">
        <f t="shared" si="2"/>
        <v>43922</v>
      </c>
      <c r="AV10" s="70">
        <f t="shared" si="2"/>
        <v>43952</v>
      </c>
      <c r="AW10" s="70">
        <f t="shared" si="2"/>
        <v>43983</v>
      </c>
      <c r="AX10" s="70">
        <f t="shared" si="2"/>
        <v>44013</v>
      </c>
      <c r="AY10" s="70">
        <f t="shared" si="2"/>
        <v>44044</v>
      </c>
      <c r="AZ10" s="70">
        <f t="shared" si="2"/>
        <v>44075</v>
      </c>
      <c r="BA10" s="70">
        <f t="shared" si="2"/>
        <v>44105</v>
      </c>
      <c r="BB10" s="70">
        <f t="shared" si="2"/>
        <v>44136</v>
      </c>
      <c r="BC10" s="70">
        <f t="shared" si="2"/>
        <v>44166</v>
      </c>
      <c r="BD10" s="70">
        <f t="shared" si="2"/>
        <v>44197</v>
      </c>
      <c r="BE10" s="70">
        <f t="shared" si="2"/>
        <v>44228</v>
      </c>
      <c r="BF10" s="70">
        <f t="shared" si="2"/>
        <v>44256</v>
      </c>
      <c r="BG10" s="70">
        <f t="shared" si="2"/>
        <v>44287</v>
      </c>
      <c r="BH10" s="70">
        <f t="shared" si="2"/>
        <v>44317</v>
      </c>
      <c r="BI10" s="70">
        <f t="shared" si="2"/>
        <v>44348</v>
      </c>
      <c r="BJ10" s="70">
        <f t="shared" si="2"/>
        <v>44378</v>
      </c>
      <c r="BK10" s="70">
        <f t="shared" si="2"/>
        <v>44409</v>
      </c>
      <c r="BL10" s="70">
        <f t="shared" si="2"/>
        <v>44440</v>
      </c>
      <c r="BM10" s="70">
        <f t="shared" si="2"/>
        <v>44470</v>
      </c>
      <c r="BN10" s="70">
        <f t="shared" si="2"/>
        <v>44501</v>
      </c>
      <c r="BO10" s="70">
        <f t="shared" si="2"/>
        <v>44531</v>
      </c>
      <c r="BP10" s="70">
        <f t="shared" si="2"/>
        <v>44562</v>
      </c>
      <c r="BQ10" s="70">
        <f t="shared" si="2"/>
        <v>44593</v>
      </c>
      <c r="BR10" s="70">
        <f t="shared" si="2"/>
        <v>44621</v>
      </c>
      <c r="BS10" s="70">
        <f t="shared" si="2"/>
        <v>44652</v>
      </c>
      <c r="BT10" s="70">
        <f t="shared" si="2"/>
        <v>44682</v>
      </c>
      <c r="BU10" s="70">
        <f t="shared" si="2"/>
        <v>44713</v>
      </c>
      <c r="BV10" s="70">
        <f t="shared" si="2"/>
        <v>44743</v>
      </c>
      <c r="BW10" s="70">
        <f t="shared" si="2"/>
        <v>44774</v>
      </c>
      <c r="BX10" s="70">
        <f t="shared" si="2"/>
        <v>44805</v>
      </c>
      <c r="BY10" s="70">
        <f t="shared" si="2"/>
        <v>44835</v>
      </c>
      <c r="BZ10" s="70">
        <f t="shared" ref="BZ10:DA10" si="3">DATE(YEAR(BY10),(MONTH(BY10)+1),DAY(BY10))</f>
        <v>44866</v>
      </c>
      <c r="CA10" s="70">
        <f t="shared" si="3"/>
        <v>44896</v>
      </c>
      <c r="CB10" s="70">
        <f t="shared" si="3"/>
        <v>44927</v>
      </c>
      <c r="CC10" s="70">
        <f t="shared" si="3"/>
        <v>44958</v>
      </c>
      <c r="CD10" s="70">
        <f t="shared" si="3"/>
        <v>44986</v>
      </c>
      <c r="CE10" s="70">
        <f t="shared" si="3"/>
        <v>45017</v>
      </c>
      <c r="CF10" s="70">
        <f t="shared" si="3"/>
        <v>45047</v>
      </c>
      <c r="CG10" s="70">
        <f t="shared" si="3"/>
        <v>45078</v>
      </c>
      <c r="CH10" s="70">
        <f t="shared" si="3"/>
        <v>45108</v>
      </c>
      <c r="CI10" s="70">
        <f t="shared" si="3"/>
        <v>45139</v>
      </c>
      <c r="CJ10" s="70">
        <f t="shared" si="3"/>
        <v>45170</v>
      </c>
      <c r="CK10" s="70">
        <f t="shared" si="3"/>
        <v>45200</v>
      </c>
      <c r="CL10" s="70">
        <f t="shared" si="3"/>
        <v>45231</v>
      </c>
      <c r="CM10" s="70">
        <f t="shared" si="3"/>
        <v>45261</v>
      </c>
      <c r="CN10" s="70">
        <f t="shared" si="3"/>
        <v>45292</v>
      </c>
      <c r="CO10" s="70">
        <f t="shared" si="3"/>
        <v>45323</v>
      </c>
      <c r="CP10" s="70">
        <f t="shared" si="3"/>
        <v>45352</v>
      </c>
      <c r="CQ10" s="70">
        <f t="shared" si="3"/>
        <v>45383</v>
      </c>
      <c r="CR10" s="70">
        <f t="shared" si="3"/>
        <v>45413</v>
      </c>
      <c r="CS10" s="70">
        <f t="shared" si="3"/>
        <v>45444</v>
      </c>
      <c r="CT10" s="70">
        <f t="shared" si="3"/>
        <v>45474</v>
      </c>
      <c r="CU10" s="70">
        <f t="shared" si="3"/>
        <v>45505</v>
      </c>
      <c r="CV10" s="70">
        <f t="shared" si="3"/>
        <v>45536</v>
      </c>
      <c r="CW10" s="70">
        <f t="shared" si="3"/>
        <v>45566</v>
      </c>
      <c r="CX10" s="70">
        <f t="shared" si="3"/>
        <v>45597</v>
      </c>
      <c r="CY10" s="70">
        <f t="shared" si="3"/>
        <v>45627</v>
      </c>
      <c r="CZ10" s="70">
        <f t="shared" si="3"/>
        <v>45658</v>
      </c>
      <c r="DA10" s="70">
        <f t="shared" si="3"/>
        <v>45689</v>
      </c>
    </row>
    <row r="11" spans="1:105" ht="16.5" thickTop="1" x14ac:dyDescent="0.25">
      <c r="D11" s="71" t="s">
        <v>209</v>
      </c>
      <c r="E11" s="72">
        <f t="shared" ref="E11:E24" si="4">SUM(F11:I11)</f>
        <v>0</v>
      </c>
      <c r="F11" s="73">
        <f>((SUMIFS($K11:$DA11,$K$10:$DA$10,CONCATENATE("&lt;=",$H$3))))</f>
        <v>0</v>
      </c>
      <c r="G11" s="73">
        <f>((SUMIFS($K11:$DA11,$K$10:$DA$10,CONCATENATE("&lt;=",$H$4),$K$10:$DA$10,CONCATENATE("&gt;",$H$3))))</f>
        <v>0</v>
      </c>
      <c r="H11" s="73">
        <f>((SUMIFS($K11:$DA11,$K$10:$DA$10,CONCATENATE("&lt;=",$H$5),$K$10:$DA$10,CONCATENATE("&gt;",$H$4))))</f>
        <v>0</v>
      </c>
      <c r="I11" s="73">
        <f>((SUMIFS($K11:$DA11,$K$10:$DA$10,CONCATENATE("&lt;=",$H$6),$K$10:$DA$10,CONCATENATE("&gt;",$H$5))))</f>
        <v>0</v>
      </c>
      <c r="J11" s="74">
        <f>SUMIF($K$9:$DA$9,$K$9,K11:DA11)</f>
        <v>0</v>
      </c>
      <c r="K11" s="75"/>
      <c r="L11" s="75"/>
      <c r="M11" s="75"/>
      <c r="N11" s="75"/>
      <c r="O11" s="75"/>
      <c r="P11" s="75"/>
      <c r="Q11" s="75"/>
      <c r="R11" s="75"/>
      <c r="S11" s="75"/>
      <c r="T11" s="75"/>
      <c r="U11" s="75"/>
      <c r="V11" s="75"/>
      <c r="W11" s="75"/>
      <c r="X11" s="75"/>
      <c r="Y11" s="75"/>
      <c r="Z11" s="75"/>
      <c r="AA11" s="75"/>
      <c r="AB11" s="75"/>
      <c r="AC11" s="75"/>
      <c r="AD11" s="75"/>
      <c r="AE11" s="75"/>
      <c r="AF11" s="76"/>
      <c r="AG11" s="76"/>
      <c r="AH11" s="75"/>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c r="CZ11" s="76"/>
      <c r="DA11" s="76"/>
    </row>
    <row r="12" spans="1:105" ht="15.75" x14ac:dyDescent="0.25">
      <c r="A12" s="77">
        <v>223989.37687909603</v>
      </c>
      <c r="B12" s="78">
        <f>A12-E12</f>
        <v>0</v>
      </c>
      <c r="D12" s="79" t="s">
        <v>210</v>
      </c>
      <c r="E12" s="72">
        <f t="shared" si="4"/>
        <v>223989.37687909597</v>
      </c>
      <c r="F12" s="73">
        <f t="shared" ref="F12:F39" si="5">((SUMIFS($K12:$DA12,$K$10:$DA$10,CONCATENATE("&lt;=",$H$3))))</f>
        <v>0</v>
      </c>
      <c r="G12" s="73">
        <f t="shared" ref="G12:G39" si="6">((SUMIFS($K12:$DA12,$K$10:$DA$10,CONCATENATE("&lt;=",$H$4),$K$10:$DA$10,CONCATENATE("&gt;",$H$3))))</f>
        <v>0</v>
      </c>
      <c r="H12" s="73">
        <f t="shared" ref="H12:H39" si="7">((SUMIFS($K12:$DA12,$K$10:$DA$10,CONCATENATE("&lt;=",$H$5),$K$10:$DA$10,CONCATENATE("&gt;",$H$4))))</f>
        <v>30611.125818813565</v>
      </c>
      <c r="I12" s="73">
        <f t="shared" ref="I12:I39" si="8">((SUMIFS($K12:$DA12,$K$10:$DA$10,CONCATENATE("&lt;=",$H$6),$K$10:$DA$10,CONCATENATE("&gt;",$H$5))))</f>
        <v>193378.2510602824</v>
      </c>
      <c r="J12" s="74">
        <f t="shared" ref="J12:J39" si="9">SUMIF($K$9:$DA$9,$K$9,K12:DA12)</f>
        <v>116140.65989483052</v>
      </c>
      <c r="K12" s="76">
        <v>0</v>
      </c>
      <c r="L12" s="76">
        <v>0</v>
      </c>
      <c r="M12" s="76">
        <v>251.25</v>
      </c>
      <c r="N12" s="76">
        <v>0</v>
      </c>
      <c r="O12" s="76">
        <v>2522</v>
      </c>
      <c r="P12" s="76">
        <v>0</v>
      </c>
      <c r="Q12" s="76">
        <v>324.85000000000002</v>
      </c>
      <c r="R12" s="76">
        <v>1300</v>
      </c>
      <c r="S12" s="76">
        <v>2117.25</v>
      </c>
      <c r="T12" s="76">
        <v>1359.2909999999999</v>
      </c>
      <c r="U12" s="76">
        <v>1721.606</v>
      </c>
      <c r="V12" s="76">
        <v>1281.564559322034</v>
      </c>
      <c r="W12" s="76">
        <v>116.96500000000002</v>
      </c>
      <c r="X12" s="76">
        <v>1858.4745762711866</v>
      </c>
      <c r="Y12" s="76">
        <v>328.63508474576275</v>
      </c>
      <c r="Z12" s="76">
        <v>9690.6847033898302</v>
      </c>
      <c r="AA12" s="76">
        <v>1090.0847457627119</v>
      </c>
      <c r="AB12" s="76">
        <v>2736.0949152542375</v>
      </c>
      <c r="AC12" s="76">
        <v>3912.3752340677966</v>
      </c>
      <c r="AD12" s="76">
        <v>0</v>
      </c>
      <c r="AE12" s="76">
        <v>2677.3475169491526</v>
      </c>
      <c r="AF12" s="76">
        <v>14566.1141440678</v>
      </c>
      <c r="AG12" s="76">
        <v>281.25</v>
      </c>
      <c r="AH12" s="76">
        <v>1679.7426066666667</v>
      </c>
      <c r="AI12" s="76">
        <v>1287.0986166666667</v>
      </c>
      <c r="AJ12" s="76">
        <v>0</v>
      </c>
      <c r="AK12" s="76">
        <v>250</v>
      </c>
      <c r="AL12" s="76">
        <v>1258.3333333333335</v>
      </c>
      <c r="AM12" s="76">
        <v>1879</v>
      </c>
      <c r="AN12" s="76">
        <v>10112.004716666666</v>
      </c>
      <c r="AO12" s="76">
        <v>80</v>
      </c>
      <c r="AP12" s="76">
        <v>3903.94</v>
      </c>
      <c r="AQ12" s="76">
        <v>6167.0147083333341</v>
      </c>
      <c r="AR12" s="76">
        <v>4155.0983249999999</v>
      </c>
      <c r="AS12" s="76">
        <v>1352</v>
      </c>
      <c r="AT12" s="76">
        <v>1402.8789999999999</v>
      </c>
      <c r="AU12" s="76">
        <v>2114.471</v>
      </c>
      <c r="AV12" s="76">
        <v>3513.3738833333337</v>
      </c>
      <c r="AW12" s="76">
        <v>386.09</v>
      </c>
      <c r="AX12" s="76">
        <v>3610.4948833333337</v>
      </c>
      <c r="AY12" s="76">
        <v>785.76</v>
      </c>
      <c r="AZ12" s="76">
        <v>2087.8913666666699</v>
      </c>
      <c r="BA12" s="76">
        <v>0</v>
      </c>
      <c r="BB12" s="76"/>
      <c r="BC12" s="76"/>
      <c r="BD12" s="76">
        <v>1227.75</v>
      </c>
      <c r="BE12" s="76">
        <v>10856.574000000001</v>
      </c>
      <c r="BF12" s="76">
        <v>1531.347</v>
      </c>
      <c r="BG12" s="76">
        <v>8363.9589749999996</v>
      </c>
      <c r="BH12" s="76">
        <v>4807.6581516666674</v>
      </c>
      <c r="BI12" s="76">
        <v>11108.410603770739</v>
      </c>
      <c r="BJ12" s="76">
        <f>11108.4106037707+13230.6471036931/5+5000</f>
        <v>18754.540024509319</v>
      </c>
      <c r="BK12" s="76">
        <f>14200.1159728607+13230.6471036931/5-5000</f>
        <v>11846.245393599318</v>
      </c>
      <c r="BL12" s="76">
        <f>6918.77628774087+13230.6471036931/5</f>
        <v>9564.9057084794913</v>
      </c>
      <c r="BM12" s="76">
        <f>11038.7151975777+13230.6471036931/5</f>
        <v>13684.84461831632</v>
      </c>
      <c r="BN12" s="76">
        <f>11038.7151975777+13230.6471036931/5</f>
        <v>13684.84461831632</v>
      </c>
      <c r="BO12" s="76">
        <v>11038.7151975777</v>
      </c>
      <c r="BP12" s="76">
        <v>2226.4254446715836</v>
      </c>
      <c r="BQ12" s="76">
        <v>2226.4254446715836</v>
      </c>
      <c r="BR12" s="76">
        <v>2226.4254446715836</v>
      </c>
      <c r="BS12" s="76">
        <v>2226.4254446715836</v>
      </c>
      <c r="BT12" s="76">
        <v>2226.4254446715836</v>
      </c>
      <c r="BU12" s="76">
        <v>2226.4254446715836</v>
      </c>
      <c r="BV12" s="76">
        <v>0</v>
      </c>
      <c r="BW12" s="76">
        <v>0</v>
      </c>
      <c r="BX12" s="76">
        <v>0</v>
      </c>
      <c r="BY12" s="76">
        <v>0</v>
      </c>
      <c r="BZ12" s="76">
        <v>0</v>
      </c>
      <c r="CA12" s="76">
        <v>0</v>
      </c>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c r="CZ12" s="76"/>
      <c r="DA12" s="76"/>
    </row>
    <row r="13" spans="1:105" ht="15.75" x14ac:dyDescent="0.25">
      <c r="A13" s="77">
        <v>28696.008000000002</v>
      </c>
      <c r="B13" s="78">
        <f t="shared" ref="B13:B25" si="10">A13-E13</f>
        <v>0</v>
      </c>
      <c r="D13" s="79" t="s">
        <v>211</v>
      </c>
      <c r="E13" s="72">
        <f t="shared" si="4"/>
        <v>28696.008000000002</v>
      </c>
      <c r="F13" s="73">
        <f t="shared" si="5"/>
        <v>0</v>
      </c>
      <c r="G13" s="73">
        <f t="shared" si="6"/>
        <v>0</v>
      </c>
      <c r="H13" s="73">
        <f t="shared" si="7"/>
        <v>0</v>
      </c>
      <c r="I13" s="73">
        <f t="shared" si="8"/>
        <v>28696.008000000002</v>
      </c>
      <c r="J13" s="74">
        <f t="shared" si="9"/>
        <v>0</v>
      </c>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c r="BB13" s="76"/>
      <c r="BC13" s="76">
        <v>0</v>
      </c>
      <c r="BD13" s="76">
        <v>0</v>
      </c>
      <c r="BE13" s="76">
        <v>0</v>
      </c>
      <c r="BF13" s="76">
        <v>0</v>
      </c>
      <c r="BG13" s="76">
        <v>0</v>
      </c>
      <c r="BH13" s="76">
        <v>0</v>
      </c>
      <c r="BI13" s="76">
        <v>0</v>
      </c>
      <c r="BJ13" s="76">
        <v>0</v>
      </c>
      <c r="BK13" s="76">
        <v>0</v>
      </c>
      <c r="BL13" s="76">
        <v>0</v>
      </c>
      <c r="BM13" s="76">
        <v>28696.008000000002</v>
      </c>
      <c r="BN13" s="76">
        <v>0</v>
      </c>
      <c r="BO13" s="76">
        <v>0</v>
      </c>
      <c r="BP13" s="76">
        <v>0</v>
      </c>
      <c r="BQ13" s="76">
        <v>0</v>
      </c>
      <c r="BR13" s="76">
        <v>0</v>
      </c>
      <c r="BS13" s="76">
        <v>0</v>
      </c>
      <c r="BT13" s="76">
        <v>0</v>
      </c>
      <c r="BU13" s="76">
        <v>0</v>
      </c>
      <c r="BV13" s="76">
        <v>0</v>
      </c>
      <c r="BW13" s="76">
        <v>0</v>
      </c>
      <c r="BX13" s="76">
        <v>0</v>
      </c>
      <c r="BY13" s="76">
        <v>0</v>
      </c>
      <c r="BZ13" s="76">
        <v>0</v>
      </c>
      <c r="CA13" s="76">
        <v>0</v>
      </c>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c r="CZ13" s="76"/>
      <c r="DA13" s="76"/>
    </row>
    <row r="14" spans="1:105" ht="15.75" x14ac:dyDescent="0.25">
      <c r="A14" s="77">
        <v>4757630.483484623</v>
      </c>
      <c r="B14" s="78">
        <f t="shared" si="10"/>
        <v>0</v>
      </c>
      <c r="D14" s="79" t="s">
        <v>212</v>
      </c>
      <c r="E14" s="72">
        <f t="shared" si="4"/>
        <v>4757630.483484623</v>
      </c>
      <c r="F14" s="73">
        <f t="shared" si="5"/>
        <v>0</v>
      </c>
      <c r="G14" s="73">
        <f t="shared" si="6"/>
        <v>0</v>
      </c>
      <c r="H14" s="73">
        <f t="shared" si="7"/>
        <v>95440.08274474577</v>
      </c>
      <c r="I14" s="73">
        <f t="shared" si="8"/>
        <v>4662190.4007398775</v>
      </c>
      <c r="J14" s="74">
        <f t="shared" si="9"/>
        <v>1386890.1156132168</v>
      </c>
      <c r="K14" s="76">
        <v>0</v>
      </c>
      <c r="L14" s="76">
        <v>0</v>
      </c>
      <c r="M14" s="76">
        <v>0</v>
      </c>
      <c r="N14" s="76">
        <v>0</v>
      </c>
      <c r="O14" s="76">
        <v>0</v>
      </c>
      <c r="P14" s="76">
        <v>0</v>
      </c>
      <c r="Q14" s="76">
        <v>5975.6298559322031</v>
      </c>
      <c r="R14" s="76">
        <v>4287.8476949152546</v>
      </c>
      <c r="S14" s="76">
        <v>5146.942144067797</v>
      </c>
      <c r="T14" s="76">
        <v>5757.0170423728823</v>
      </c>
      <c r="U14" s="76">
        <v>3465.7786779661014</v>
      </c>
      <c r="V14" s="76">
        <v>1494.4226186440678</v>
      </c>
      <c r="W14" s="76">
        <v>2127.5499067796613</v>
      </c>
      <c r="X14" s="76">
        <v>4297.1911864406784</v>
      </c>
      <c r="Y14" s="76">
        <v>6864.2287881355951</v>
      </c>
      <c r="Z14" s="76">
        <v>18899.135381355929</v>
      </c>
      <c r="AA14" s="76">
        <v>20162.373508474582</v>
      </c>
      <c r="AB14" s="76">
        <v>8719.8401949152558</v>
      </c>
      <c r="AC14" s="76">
        <v>8242.1257447457629</v>
      </c>
      <c r="AD14" s="76">
        <v>22445.757220338986</v>
      </c>
      <c r="AE14" s="76">
        <v>25193.314110169489</v>
      </c>
      <c r="AF14" s="76">
        <v>8522.0944237288149</v>
      </c>
      <c r="AG14" s="76">
        <v>9824.5370169491525</v>
      </c>
      <c r="AH14" s="76">
        <v>24084.386834745765</v>
      </c>
      <c r="AI14" s="76">
        <v>5028.7916100000002</v>
      </c>
      <c r="AJ14" s="76">
        <v>39083.352749999998</v>
      </c>
      <c r="AK14" s="76">
        <v>13313.038066666668</v>
      </c>
      <c r="AL14" s="76">
        <v>27338.156933333328</v>
      </c>
      <c r="AM14" s="76">
        <v>17192.491083333334</v>
      </c>
      <c r="AN14" s="76">
        <v>10782.820591666668</v>
      </c>
      <c r="AO14" s="76">
        <v>60439.809516666668</v>
      </c>
      <c r="AP14" s="76">
        <v>40092.99384166667</v>
      </c>
      <c r="AQ14" s="76">
        <v>23079.593550000005</v>
      </c>
      <c r="AR14" s="76">
        <v>78504.572024999987</v>
      </c>
      <c r="AS14" s="76">
        <v>14522.165875000001</v>
      </c>
      <c r="AT14" s="76">
        <v>58629.920050000008</v>
      </c>
      <c r="AU14" s="76">
        <v>59814.488358333336</v>
      </c>
      <c r="AV14" s="76">
        <v>78484.347288333345</v>
      </c>
      <c r="AW14" s="76">
        <v>21013.082908333337</v>
      </c>
      <c r="AX14" s="76">
        <v>60128.900875000007</v>
      </c>
      <c r="AY14" s="76">
        <v>25824.956508333333</v>
      </c>
      <c r="AZ14" s="76">
        <v>45937.523200000003</v>
      </c>
      <c r="BA14" s="76">
        <v>69242.833383333302</v>
      </c>
      <c r="BB14" s="76">
        <v>58619.817999999999</v>
      </c>
      <c r="BC14" s="76">
        <v>70084.345612538862</v>
      </c>
      <c r="BD14" s="76">
        <v>56669.449420000004</v>
      </c>
      <c r="BE14" s="76">
        <v>41841.278774999999</v>
      </c>
      <c r="BF14" s="76">
        <v>67776.735325000001</v>
      </c>
      <c r="BG14" s="76">
        <v>157934.47771500007</v>
      </c>
      <c r="BH14" s="76">
        <v>86277.956248333343</v>
      </c>
      <c r="BI14" s="76">
        <f>310351.867830718-60000</f>
        <v>250351.86783071799</v>
      </c>
      <c r="BJ14" s="76">
        <f>294068.289628931+5907.32416550863</f>
        <v>299975.61379443959</v>
      </c>
      <c r="BK14" s="76">
        <f>324581.42750693+10000+5907.32416550863-11814.6483310173-30000+30000</f>
        <v>328674.10334142135</v>
      </c>
      <c r="BL14" s="76">
        <f>290193.534562283+40000+5907.32416550863-11814.6483310173-50000+50000</f>
        <v>324286.21039677435</v>
      </c>
      <c r="BM14" s="76">
        <f>301093.40063898-11814.6483310173+25055.8854113984</f>
        <v>314334.63771936111</v>
      </c>
      <c r="BN14" s="76">
        <f>284535.380317134+121977.237717797-0.500000001862645</f>
        <v>406512.11803492915</v>
      </c>
      <c r="BO14" s="76">
        <f>297686.848271158+37978.0216586918</f>
        <v>335664.86992984981</v>
      </c>
      <c r="BP14" s="76">
        <v>63793.408517780903</v>
      </c>
      <c r="BQ14" s="76">
        <v>81173.816255515907</v>
      </c>
      <c r="BR14" s="76">
        <v>93051.336855515896</v>
      </c>
      <c r="BS14" s="76">
        <v>108259.5520258527</v>
      </c>
      <c r="BT14" s="76">
        <v>93708.965742226603</v>
      </c>
      <c r="BU14" s="76">
        <v>97890.746634972806</v>
      </c>
      <c r="BV14" s="76">
        <v>97354.120066273405</v>
      </c>
      <c r="BW14" s="76">
        <v>85886.723838486898</v>
      </c>
      <c r="BX14" s="76">
        <v>78920.640505153497</v>
      </c>
      <c r="BY14" s="76">
        <v>78920.640505153497</v>
      </c>
      <c r="BZ14" s="76">
        <v>73106.367299853009</v>
      </c>
      <c r="CA14" s="76">
        <v>72596.672328795699</v>
      </c>
      <c r="CB14" s="76"/>
      <c r="CC14" s="76"/>
      <c r="CD14" s="76"/>
      <c r="CE14" s="76"/>
      <c r="CF14" s="76"/>
      <c r="CG14" s="76"/>
      <c r="CH14" s="76"/>
      <c r="CI14" s="76"/>
      <c r="CJ14" s="76"/>
      <c r="CK14" s="76"/>
      <c r="CL14" s="76"/>
      <c r="CM14" s="76"/>
      <c r="CN14" s="76"/>
      <c r="CO14" s="76"/>
      <c r="CP14" s="76"/>
      <c r="CQ14" s="76"/>
      <c r="CR14" s="76"/>
      <c r="CS14" s="76"/>
      <c r="CT14" s="76"/>
      <c r="CU14" s="76"/>
      <c r="CV14" s="76"/>
      <c r="CW14" s="76"/>
      <c r="CX14" s="76"/>
      <c r="CY14" s="76"/>
      <c r="CZ14" s="76"/>
      <c r="DA14" s="76"/>
    </row>
    <row r="15" spans="1:105" ht="15.75" x14ac:dyDescent="0.25">
      <c r="A15" s="77">
        <v>151547.15281426004</v>
      </c>
      <c r="B15" s="78">
        <f t="shared" si="10"/>
        <v>0</v>
      </c>
      <c r="D15" s="79" t="s">
        <v>213</v>
      </c>
      <c r="E15" s="72">
        <f t="shared" si="4"/>
        <v>151547.15281425999</v>
      </c>
      <c r="F15" s="73">
        <f t="shared" si="5"/>
        <v>0</v>
      </c>
      <c r="G15" s="73">
        <f t="shared" si="6"/>
        <v>0</v>
      </c>
      <c r="H15" s="73">
        <f t="shared" si="7"/>
        <v>0</v>
      </c>
      <c r="I15" s="73">
        <f t="shared" si="8"/>
        <v>151547.15281425999</v>
      </c>
      <c r="J15" s="74">
        <f t="shared" si="9"/>
        <v>28644.043599131561</v>
      </c>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c r="AQ15" s="76"/>
      <c r="AR15" s="76">
        <v>0</v>
      </c>
      <c r="AS15" s="76">
        <v>0</v>
      </c>
      <c r="AT15" s="76">
        <v>0</v>
      </c>
      <c r="AU15" s="76">
        <v>0</v>
      </c>
      <c r="AV15" s="76">
        <v>0</v>
      </c>
      <c r="AW15" s="76">
        <v>8831.2620016666715</v>
      </c>
      <c r="AX15" s="76">
        <v>0</v>
      </c>
      <c r="AY15" s="76">
        <v>0</v>
      </c>
      <c r="AZ15" s="76">
        <v>0</v>
      </c>
      <c r="BA15" s="76">
        <v>0</v>
      </c>
      <c r="BB15" s="76"/>
      <c r="BC15" s="76">
        <v>9783.598</v>
      </c>
      <c r="BD15" s="76">
        <v>10029.183597464887</v>
      </c>
      <c r="BE15" s="76">
        <v>0</v>
      </c>
      <c r="BF15" s="76">
        <v>0</v>
      </c>
      <c r="BG15" s="76">
        <v>0</v>
      </c>
      <c r="BH15" s="76"/>
      <c r="BI15" s="76">
        <v>15419.935999999998</v>
      </c>
      <c r="BJ15" s="76">
        <f>15419.936+24247.9899510832</f>
        <v>39667.925951083198</v>
      </c>
      <c r="BK15" s="76">
        <v>15419.935999999998</v>
      </c>
      <c r="BL15" s="76">
        <v>0</v>
      </c>
      <c r="BM15" s="76">
        <v>0</v>
      </c>
      <c r="BN15" s="76">
        <v>23784.506880750003</v>
      </c>
      <c r="BO15" s="76">
        <v>4558.4801385832507</v>
      </c>
      <c r="BP15" s="76">
        <v>0</v>
      </c>
      <c r="BQ15" s="76">
        <v>0</v>
      </c>
      <c r="BR15" s="76">
        <v>0</v>
      </c>
      <c r="BS15" s="76">
        <v>0</v>
      </c>
      <c r="BT15" s="76">
        <v>0</v>
      </c>
      <c r="BU15" s="76">
        <v>0</v>
      </c>
      <c r="BV15" s="76">
        <v>0</v>
      </c>
      <c r="BW15" s="76">
        <v>0</v>
      </c>
      <c r="BX15" s="76">
        <v>0</v>
      </c>
      <c r="BY15" s="76">
        <v>0</v>
      </c>
      <c r="BZ15" s="76">
        <v>0</v>
      </c>
      <c r="CA15" s="76">
        <v>24052.324244711985</v>
      </c>
      <c r="CB15" s="76"/>
      <c r="CC15" s="76"/>
      <c r="CD15" s="76"/>
      <c r="CE15" s="76"/>
      <c r="CF15" s="76"/>
      <c r="CG15" s="76"/>
      <c r="CH15" s="76"/>
      <c r="CI15" s="76"/>
      <c r="CJ15" s="76"/>
      <c r="CK15" s="76"/>
      <c r="CL15" s="76"/>
      <c r="CM15" s="76"/>
      <c r="CN15" s="76"/>
      <c r="CO15" s="76"/>
      <c r="CP15" s="76"/>
      <c r="CQ15" s="76"/>
      <c r="CR15" s="76"/>
      <c r="CS15" s="76"/>
      <c r="CT15" s="76"/>
      <c r="CU15" s="76"/>
      <c r="CV15" s="76"/>
      <c r="CW15" s="76"/>
      <c r="CX15" s="76"/>
      <c r="CY15" s="76"/>
      <c r="CZ15" s="76"/>
      <c r="DA15" s="76"/>
    </row>
    <row r="16" spans="1:105" ht="15.75" x14ac:dyDescent="0.25">
      <c r="A16" s="77">
        <v>628876.18335758592</v>
      </c>
      <c r="B16" s="78">
        <f t="shared" si="10"/>
        <v>0</v>
      </c>
      <c r="D16" s="79" t="s">
        <v>214</v>
      </c>
      <c r="E16" s="72">
        <f t="shared" si="4"/>
        <v>628876.1833575858</v>
      </c>
      <c r="F16" s="73">
        <f t="shared" si="5"/>
        <v>0</v>
      </c>
      <c r="G16" s="73">
        <f t="shared" si="6"/>
        <v>0</v>
      </c>
      <c r="H16" s="73">
        <f t="shared" si="7"/>
        <v>433.94400000000002</v>
      </c>
      <c r="I16" s="73">
        <f t="shared" si="8"/>
        <v>628442.23935758579</v>
      </c>
      <c r="J16" s="74">
        <f t="shared" si="9"/>
        <v>164792.06492327558</v>
      </c>
      <c r="K16" s="76">
        <v>0</v>
      </c>
      <c r="L16" s="76">
        <v>0</v>
      </c>
      <c r="M16" s="76">
        <v>0</v>
      </c>
      <c r="N16" s="76">
        <v>0</v>
      </c>
      <c r="O16" s="76">
        <v>0</v>
      </c>
      <c r="P16" s="76">
        <v>0</v>
      </c>
      <c r="Q16" s="76">
        <v>433.94400000000002</v>
      </c>
      <c r="R16" s="76">
        <v>0</v>
      </c>
      <c r="S16" s="76">
        <v>0</v>
      </c>
      <c r="T16" s="76">
        <v>0</v>
      </c>
      <c r="U16" s="76">
        <v>0</v>
      </c>
      <c r="V16" s="76">
        <v>0</v>
      </c>
      <c r="W16" s="76">
        <v>0</v>
      </c>
      <c r="X16" s="76">
        <v>0</v>
      </c>
      <c r="Y16" s="76">
        <v>0</v>
      </c>
      <c r="Z16" s="76">
        <v>0</v>
      </c>
      <c r="AA16" s="76">
        <v>0</v>
      </c>
      <c r="AB16" s="76">
        <v>0</v>
      </c>
      <c r="AC16" s="76">
        <v>0</v>
      </c>
      <c r="AD16" s="76">
        <v>0</v>
      </c>
      <c r="AE16" s="76">
        <v>4198.2179237288137</v>
      </c>
      <c r="AF16" s="76">
        <v>507.30253389830511</v>
      </c>
      <c r="AG16" s="76">
        <v>12992.869616666667</v>
      </c>
      <c r="AH16" s="76">
        <v>684.05680833333338</v>
      </c>
      <c r="AI16" s="76">
        <v>1509.626</v>
      </c>
      <c r="AJ16" s="76">
        <v>5660.6270833333328</v>
      </c>
      <c r="AK16" s="76">
        <v>533.31650000000002</v>
      </c>
      <c r="AL16" s="76">
        <v>2374.0067899999999</v>
      </c>
      <c r="AM16" s="76">
        <v>2545.6111583333332</v>
      </c>
      <c r="AN16" s="76">
        <v>543.76758500000005</v>
      </c>
      <c r="AO16" s="76">
        <v>2492.1772416666668</v>
      </c>
      <c r="AP16" s="76">
        <v>1533.4145566666666</v>
      </c>
      <c r="AQ16" s="76">
        <v>10714.031625000001</v>
      </c>
      <c r="AR16" s="76">
        <v>836.69015000000013</v>
      </c>
      <c r="AS16" s="76">
        <v>628.3914166666666</v>
      </c>
      <c r="AT16" s="76">
        <v>148.30538000000001</v>
      </c>
      <c r="AU16" s="76">
        <v>745.87750833333325</v>
      </c>
      <c r="AV16" s="76">
        <v>3239.4773399999999</v>
      </c>
      <c r="AW16" s="76">
        <v>908.16860833333158</v>
      </c>
      <c r="AX16" s="76">
        <v>5030.9355750000004</v>
      </c>
      <c r="AY16" s="76">
        <v>1483.2670560000001</v>
      </c>
      <c r="AZ16" s="76">
        <v>42218.707901666698</v>
      </c>
      <c r="BA16" s="76">
        <v>3062.4797166666699</v>
      </c>
      <c r="BB16" s="76">
        <v>143.75</v>
      </c>
      <c r="BC16" s="76">
        <v>43559.081745446616</v>
      </c>
      <c r="BD16" s="76">
        <v>1457.32562920177</v>
      </c>
      <c r="BE16" s="76">
        <v>1341.4285416666701</v>
      </c>
      <c r="BF16" s="76">
        <v>3669.81707166667</v>
      </c>
      <c r="BG16" s="76">
        <v>9595.3918599999997</v>
      </c>
      <c r="BH16" s="76">
        <v>2829.1367616666666</v>
      </c>
      <c r="BI16" s="76">
        <f>72119.7310036671-19905.1621744981</f>
        <v>52214.568829169002</v>
      </c>
      <c r="BJ16" s="76">
        <f>47345.5128854019-17721.9724965258/3</f>
        <v>41438.188719893296</v>
      </c>
      <c r="BK16" s="76">
        <f>42895.8636068503+15000-17721.9724965258/3+35443.9449930516/3</f>
        <v>63803.187772358891</v>
      </c>
      <c r="BL16" s="76">
        <f>47890.4192686968+5000-17721.9724965258/3+35443.9449930516/3</f>
        <v>58797.743434205397</v>
      </c>
      <c r="BM16" s="76">
        <f>44937.6530046711+35443.9449930516/3</f>
        <v>56752.301335688295</v>
      </c>
      <c r="BN16" s="76">
        <v>42195.921519726835</v>
      </c>
      <c r="BO16" s="76">
        <v>65630.351720321807</v>
      </c>
      <c r="BP16" s="76">
        <v>8975.9273336654751</v>
      </c>
      <c r="BQ16" s="76">
        <v>10156.840097009586</v>
      </c>
      <c r="BR16" s="76">
        <v>12007.575563676255</v>
      </c>
      <c r="BS16" s="76">
        <v>9957.0660746501344</v>
      </c>
      <c r="BT16" s="76">
        <v>11935.248526090134</v>
      </c>
      <c r="BU16" s="76">
        <v>8208.4890163168056</v>
      </c>
      <c r="BV16" s="76">
        <v>8208.4890163168056</v>
      </c>
      <c r="BW16" s="76">
        <v>7698.527198001575</v>
      </c>
      <c r="BX16" s="76">
        <v>2153.0395452765501</v>
      </c>
      <c r="BY16" s="76">
        <v>1121.51597027655</v>
      </c>
      <c r="BZ16" s="76">
        <v>0</v>
      </c>
      <c r="CA16" s="76">
        <v>0</v>
      </c>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c r="CZ16" s="76"/>
      <c r="DA16" s="76"/>
    </row>
    <row r="17" spans="1:105" ht="15.75" x14ac:dyDescent="0.25">
      <c r="A17" s="77">
        <v>2129967.3455270585</v>
      </c>
      <c r="B17" s="78">
        <f t="shared" si="10"/>
        <v>0</v>
      </c>
      <c r="D17" s="80" t="s">
        <v>215</v>
      </c>
      <c r="E17" s="72">
        <f t="shared" si="4"/>
        <v>2129967.3455270585</v>
      </c>
      <c r="F17" s="73">
        <f t="shared" si="5"/>
        <v>0</v>
      </c>
      <c r="G17" s="73">
        <f t="shared" si="6"/>
        <v>0</v>
      </c>
      <c r="H17" s="73">
        <f t="shared" si="7"/>
        <v>0</v>
      </c>
      <c r="I17" s="73">
        <f t="shared" si="8"/>
        <v>2129967.3455270585</v>
      </c>
      <c r="J17" s="74">
        <f t="shared" si="9"/>
        <v>1672824.8890358682</v>
      </c>
      <c r="K17" s="76">
        <v>0</v>
      </c>
      <c r="L17" s="76">
        <v>0</v>
      </c>
      <c r="M17" s="76">
        <v>0</v>
      </c>
      <c r="N17" s="76">
        <v>0</v>
      </c>
      <c r="O17" s="76">
        <v>0</v>
      </c>
      <c r="P17" s="76">
        <v>0</v>
      </c>
      <c r="Q17" s="76">
        <v>0</v>
      </c>
      <c r="R17" s="76">
        <v>0</v>
      </c>
      <c r="S17" s="76">
        <v>0</v>
      </c>
      <c r="T17" s="76">
        <v>0</v>
      </c>
      <c r="U17" s="76">
        <v>0</v>
      </c>
      <c r="V17" s="76">
        <v>0</v>
      </c>
      <c r="W17" s="76">
        <v>0</v>
      </c>
      <c r="X17" s="76">
        <v>0</v>
      </c>
      <c r="Y17" s="76">
        <v>0</v>
      </c>
      <c r="Z17" s="76">
        <v>0</v>
      </c>
      <c r="AA17" s="76">
        <v>0</v>
      </c>
      <c r="AB17" s="76">
        <v>0</v>
      </c>
      <c r="AC17" s="76">
        <v>0</v>
      </c>
      <c r="AD17" s="76">
        <v>0</v>
      </c>
      <c r="AE17" s="76">
        <v>0</v>
      </c>
      <c r="AF17" s="76">
        <v>0</v>
      </c>
      <c r="AG17" s="76">
        <v>0</v>
      </c>
      <c r="AH17" s="76">
        <v>0</v>
      </c>
      <c r="AI17" s="76">
        <v>30752.861399999998</v>
      </c>
      <c r="AJ17" s="76">
        <v>0</v>
      </c>
      <c r="AK17" s="76">
        <v>0</v>
      </c>
      <c r="AL17" s="76">
        <v>13418.046824999999</v>
      </c>
      <c r="AM17" s="76">
        <v>41115.385558333335</v>
      </c>
      <c r="AN17" s="76">
        <v>52597.543774999998</v>
      </c>
      <c r="AO17" s="76">
        <v>45002.992808333343</v>
      </c>
      <c r="AP17" s="76">
        <v>239591.86299166665</v>
      </c>
      <c r="AQ17" s="76">
        <v>210459.33017166666</v>
      </c>
      <c r="AR17" s="76">
        <v>175577.52500166668</v>
      </c>
      <c r="AS17" s="76">
        <v>72146.998350000009</v>
      </c>
      <c r="AT17" s="76">
        <v>12767.17555</v>
      </c>
      <c r="AU17" s="76">
        <v>79622.524781666667</v>
      </c>
      <c r="AV17" s="76">
        <v>22337.7</v>
      </c>
      <c r="AW17" s="76">
        <v>28896.709266666665</v>
      </c>
      <c r="AX17" s="76">
        <v>66921.621800000008</v>
      </c>
      <c r="AY17" s="76">
        <v>27617.465350000002</v>
      </c>
      <c r="AZ17" s="76">
        <v>56528.042379999999</v>
      </c>
      <c r="BA17" s="76">
        <v>55118.606310000003</v>
      </c>
      <c r="BB17" s="76"/>
      <c r="BC17" s="76">
        <v>0</v>
      </c>
      <c r="BD17" s="76">
        <v>166452.9252075351</v>
      </c>
      <c r="BE17" s="76">
        <v>157755.18139166664</v>
      </c>
      <c r="BF17" s="76">
        <v>54319.876791666669</v>
      </c>
      <c r="BG17" s="76">
        <v>63824.513325</v>
      </c>
      <c r="BH17" s="76">
        <f>35035.1376966667+19668.122773333</f>
        <v>54703.260469999703</v>
      </c>
      <c r="BI17" s="76">
        <f>35272.1770978335-35035.1376966667</f>
        <v>237.03940116679587</v>
      </c>
      <c r="BJ17" s="76">
        <f>42681.58141896-19668.122773333+7774.00340151194</f>
        <v>30787.462047138935</v>
      </c>
      <c r="BK17" s="76">
        <f>32011.18606422-7774.00340151194</f>
        <v>24237.182662708059</v>
      </c>
      <c r="BL17" s="76">
        <v>41875.438814220004</v>
      </c>
      <c r="BM17" s="76">
        <v>0</v>
      </c>
      <c r="BN17" s="76">
        <v>0</v>
      </c>
      <c r="BO17" s="76">
        <v>9967.0269962409802</v>
      </c>
      <c r="BP17" s="76">
        <v>171388.30373826501</v>
      </c>
      <c r="BQ17" s="76">
        <v>34994.649079900148</v>
      </c>
      <c r="BR17" s="76">
        <v>56577.626760560139</v>
      </c>
      <c r="BS17" s="76">
        <v>16187.233260495001</v>
      </c>
      <c r="BT17" s="76">
        <v>16187.233260495001</v>
      </c>
      <c r="BU17" s="76">
        <v>0</v>
      </c>
      <c r="BV17" s="76">
        <v>0</v>
      </c>
      <c r="BW17" s="76">
        <v>0</v>
      </c>
      <c r="BX17" s="76">
        <v>0</v>
      </c>
      <c r="BY17" s="76">
        <v>0</v>
      </c>
      <c r="BZ17" s="76">
        <v>0</v>
      </c>
      <c r="CA17" s="76">
        <v>0</v>
      </c>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c r="CZ17" s="76"/>
      <c r="DA17" s="76"/>
    </row>
    <row r="18" spans="1:105" ht="15.75" x14ac:dyDescent="0.25">
      <c r="A18" s="77">
        <v>1506512.0259822852</v>
      </c>
      <c r="B18" s="78">
        <f t="shared" si="10"/>
        <v>0</v>
      </c>
      <c r="D18" s="80" t="s">
        <v>216</v>
      </c>
      <c r="E18" s="72">
        <f t="shared" si="4"/>
        <v>1506512.0259822854</v>
      </c>
      <c r="F18" s="73">
        <f t="shared" si="5"/>
        <v>0</v>
      </c>
      <c r="G18" s="73">
        <f t="shared" si="6"/>
        <v>0</v>
      </c>
      <c r="H18" s="73">
        <f t="shared" si="7"/>
        <v>18162.927288135594</v>
      </c>
      <c r="I18" s="73">
        <f t="shared" si="8"/>
        <v>1488349.0986941499</v>
      </c>
      <c r="J18" s="74">
        <f t="shared" si="9"/>
        <v>625166.39170816378</v>
      </c>
      <c r="K18" s="76">
        <v>0</v>
      </c>
      <c r="L18" s="76">
        <v>0</v>
      </c>
      <c r="M18" s="76">
        <v>0</v>
      </c>
      <c r="N18" s="76">
        <v>603.67999999999995</v>
      </c>
      <c r="O18" s="76">
        <v>1325</v>
      </c>
      <c r="P18" s="76">
        <v>0</v>
      </c>
      <c r="Q18" s="76">
        <v>0</v>
      </c>
      <c r="R18" s="76">
        <v>1325</v>
      </c>
      <c r="S18" s="76">
        <v>0</v>
      </c>
      <c r="T18" s="76">
        <v>0</v>
      </c>
      <c r="U18" s="76">
        <v>0</v>
      </c>
      <c r="V18" s="76">
        <v>0</v>
      </c>
      <c r="W18" s="76">
        <v>2076.2711864406779</v>
      </c>
      <c r="X18" s="76">
        <v>122</v>
      </c>
      <c r="Y18" s="76">
        <v>497.77610169491533</v>
      </c>
      <c r="Z18" s="76">
        <v>2211.1</v>
      </c>
      <c r="AA18" s="76">
        <v>0</v>
      </c>
      <c r="AB18" s="76">
        <v>1748.5</v>
      </c>
      <c r="AC18" s="76">
        <v>8253.6</v>
      </c>
      <c r="AD18" s="76">
        <v>4115</v>
      </c>
      <c r="AE18" s="76">
        <v>0</v>
      </c>
      <c r="AF18" s="76">
        <v>12122.4</v>
      </c>
      <c r="AG18" s="76">
        <v>14543.805090819209</v>
      </c>
      <c r="AH18" s="76">
        <v>16382.396652542373</v>
      </c>
      <c r="AI18" s="76">
        <v>5880.0749999999998</v>
      </c>
      <c r="AJ18" s="76">
        <v>5735.2250000000004</v>
      </c>
      <c r="AK18" s="76">
        <v>1398.53</v>
      </c>
      <c r="AL18" s="76">
        <v>3625.3758166666648</v>
      </c>
      <c r="AM18" s="76">
        <v>62544.503675</v>
      </c>
      <c r="AN18" s="76">
        <v>16367.952116666675</v>
      </c>
      <c r="AO18" s="76">
        <v>18202.125</v>
      </c>
      <c r="AP18" s="76">
        <v>6731.59</v>
      </c>
      <c r="AQ18" s="76">
        <v>36133.101683333334</v>
      </c>
      <c r="AR18" s="76">
        <v>2086.666650000001</v>
      </c>
      <c r="AS18" s="76">
        <v>8590.0000000000018</v>
      </c>
      <c r="AT18" s="76">
        <v>74698.5</v>
      </c>
      <c r="AU18" s="76">
        <v>1710.0000000000018</v>
      </c>
      <c r="AV18" s="76">
        <v>9113</v>
      </c>
      <c r="AW18" s="76">
        <v>23607.444791666661</v>
      </c>
      <c r="AX18" s="76">
        <v>41660.400000000009</v>
      </c>
      <c r="AY18" s="76">
        <v>20975.2173</v>
      </c>
      <c r="AZ18" s="76">
        <v>14539.405416666661</v>
      </c>
      <c r="BA18" s="76">
        <v>16486.383749999997</v>
      </c>
      <c r="BB18" s="76">
        <v>17300.6021833333</v>
      </c>
      <c r="BC18" s="76">
        <v>26487.137518333289</v>
      </c>
      <c r="BD18" s="76">
        <v>33978.915066666697</v>
      </c>
      <c r="BE18" s="76">
        <v>15881.16275</v>
      </c>
      <c r="BF18" s="76">
        <v>51662.036174999994</v>
      </c>
      <c r="BG18" s="76">
        <v>44444.512783333303</v>
      </c>
      <c r="BH18" s="76">
        <v>9277.5129666666671</v>
      </c>
      <c r="BI18" s="76">
        <f>90010.8884328327-40000</f>
        <v>50010.888432832697</v>
      </c>
      <c r="BJ18" s="76">
        <f>104972.605179866+10000</f>
        <v>114972.605179866</v>
      </c>
      <c r="BK18" s="76">
        <f>47615.0670884514+30000+14195.3557079112</f>
        <v>91810.422796362604</v>
      </c>
      <c r="BL18" s="76">
        <f>86692.6981810595+-16921.3523063984+86211.0582749068/4+6991.73970157011</f>
        <v>98315.850144957905</v>
      </c>
      <c r="BM18" s="76">
        <f>68011.9045681076+86211.0582749068-39587.9063110083-75167.6562341952/3</f>
        <v>89579.171120607702</v>
      </c>
      <c r="BN18" s="76">
        <f>64110.104382587-75167.6562341952/3</f>
        <v>39054.218971188602</v>
      </c>
      <c r="BO18" s="76">
        <f>5134.52988796652+86211.0582749068-75167.6562341952/3</f>
        <v>66289.702751474921</v>
      </c>
      <c r="BP18" s="76">
        <v>22553.053773593238</v>
      </c>
      <c r="BQ18" s="76">
        <v>53932.654014793246</v>
      </c>
      <c r="BR18" s="76">
        <v>113196.45401479326</v>
      </c>
      <c r="BS18" s="76">
        <v>70858.898205074045</v>
      </c>
      <c r="BT18" s="76">
        <v>17734.243859029768</v>
      </c>
      <c r="BU18" s="76">
        <v>16103.458225314489</v>
      </c>
      <c r="BV18" s="76">
        <v>13828.249908783249</v>
      </c>
      <c r="BW18" s="76">
        <v>13828.249908783249</v>
      </c>
      <c r="BX18" s="76">
        <v>0</v>
      </c>
      <c r="BY18" s="76">
        <v>0</v>
      </c>
      <c r="BZ18" s="76">
        <v>0</v>
      </c>
      <c r="CA18" s="76">
        <v>0</v>
      </c>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row>
    <row r="19" spans="1:105" ht="15.75" x14ac:dyDescent="0.25">
      <c r="A19" s="77">
        <v>0</v>
      </c>
      <c r="B19" s="78">
        <f t="shared" si="10"/>
        <v>0</v>
      </c>
      <c r="D19" s="80" t="s">
        <v>217</v>
      </c>
      <c r="E19" s="72">
        <f t="shared" si="4"/>
        <v>0</v>
      </c>
      <c r="F19" s="73">
        <f t="shared" si="5"/>
        <v>0</v>
      </c>
      <c r="G19" s="73">
        <f t="shared" si="6"/>
        <v>0</v>
      </c>
      <c r="H19" s="73">
        <f t="shared" si="7"/>
        <v>0</v>
      </c>
      <c r="I19" s="73">
        <f t="shared" si="8"/>
        <v>0</v>
      </c>
      <c r="J19" s="74">
        <f t="shared" si="9"/>
        <v>0</v>
      </c>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c r="CZ19" s="76"/>
      <c r="DA19" s="76"/>
    </row>
    <row r="20" spans="1:105" ht="15.75" x14ac:dyDescent="0.25">
      <c r="A20" s="77">
        <v>198412.60453230355</v>
      </c>
      <c r="B20" s="78">
        <f t="shared" si="10"/>
        <v>0</v>
      </c>
      <c r="D20" s="80" t="s">
        <v>218</v>
      </c>
      <c r="E20" s="72">
        <f t="shared" si="4"/>
        <v>198412.60453230355</v>
      </c>
      <c r="F20" s="73">
        <f t="shared" si="5"/>
        <v>0</v>
      </c>
      <c r="G20" s="73">
        <f t="shared" si="6"/>
        <v>0</v>
      </c>
      <c r="H20" s="73">
        <f t="shared" si="7"/>
        <v>367.06917796610168</v>
      </c>
      <c r="I20" s="73">
        <f t="shared" si="8"/>
        <v>198045.53535433745</v>
      </c>
      <c r="J20" s="74">
        <f t="shared" si="9"/>
        <v>162172.51335558938</v>
      </c>
      <c r="K20" s="76">
        <v>0</v>
      </c>
      <c r="L20" s="76">
        <v>0</v>
      </c>
      <c r="M20" s="76">
        <v>0</v>
      </c>
      <c r="N20" s="76">
        <v>0</v>
      </c>
      <c r="O20" s="76">
        <v>0</v>
      </c>
      <c r="P20" s="76">
        <v>0</v>
      </c>
      <c r="Q20" s="76">
        <v>0</v>
      </c>
      <c r="R20" s="76">
        <v>0</v>
      </c>
      <c r="S20" s="76">
        <v>0</v>
      </c>
      <c r="T20" s="76">
        <v>0</v>
      </c>
      <c r="U20" s="76">
        <v>0</v>
      </c>
      <c r="V20" s="76">
        <v>0</v>
      </c>
      <c r="W20" s="76">
        <v>127.11864406779665</v>
      </c>
      <c r="X20" s="76">
        <v>6.1200677966101793</v>
      </c>
      <c r="Y20" s="76">
        <v>0</v>
      </c>
      <c r="Z20" s="76">
        <v>0</v>
      </c>
      <c r="AA20" s="76">
        <v>5.4162288135592824</v>
      </c>
      <c r="AB20" s="76">
        <v>30.7</v>
      </c>
      <c r="AC20" s="76">
        <v>197.71423728813556</v>
      </c>
      <c r="AD20" s="76">
        <v>71.508399830508495</v>
      </c>
      <c r="AE20" s="76">
        <v>61.329913050847473</v>
      </c>
      <c r="AF20" s="76">
        <v>216.62679305084751</v>
      </c>
      <c r="AG20" s="76">
        <v>52.64865393939381</v>
      </c>
      <c r="AH20" s="76">
        <v>1353.4638100000002</v>
      </c>
      <c r="AI20" s="76">
        <v>149.34712106060604</v>
      </c>
      <c r="AJ20" s="76">
        <v>114127.27535000001</v>
      </c>
      <c r="AK20" s="76">
        <v>190.90336833333342</v>
      </c>
      <c r="AL20" s="76">
        <v>321.18690166666664</v>
      </c>
      <c r="AM20" s="76">
        <v>16322.057176666665</v>
      </c>
      <c r="AN20" s="76">
        <v>204.82127666666673</v>
      </c>
      <c r="AO20" s="76">
        <v>586.11934333333352</v>
      </c>
      <c r="AP20" s="76">
        <v>3411.7654758192089</v>
      </c>
      <c r="AQ20" s="76">
        <v>7581.6319350000003</v>
      </c>
      <c r="AR20" s="76">
        <v>997.88509166666677</v>
      </c>
      <c r="AS20" s="76">
        <v>348.42535166666659</v>
      </c>
      <c r="AT20" s="76">
        <v>-1736.457916666667</v>
      </c>
      <c r="AU20" s="76">
        <v>1769.0928849999998</v>
      </c>
      <c r="AV20" s="76">
        <v>1487.8622600000003</v>
      </c>
      <c r="AW20" s="76">
        <v>3649.6786849999994</v>
      </c>
      <c r="AX20" s="76">
        <v>2924.160918333333</v>
      </c>
      <c r="AY20" s="76">
        <v>830.86070166666616</v>
      </c>
      <c r="AZ20" s="76">
        <v>701.56917666666698</v>
      </c>
      <c r="BA20" s="76">
        <v>634.70172166666703</v>
      </c>
      <c r="BB20" s="76">
        <v>451.535666666667</v>
      </c>
      <c r="BC20" s="76">
        <v>1693.2141158718973</v>
      </c>
      <c r="BD20" s="76">
        <v>423.85686166666602</v>
      </c>
      <c r="BE20" s="76">
        <v>1192.5461399999999</v>
      </c>
      <c r="BF20" s="76">
        <v>884.88</v>
      </c>
      <c r="BG20" s="76">
        <v>900.947</v>
      </c>
      <c r="BH20" s="76">
        <v>705.77629166666702</v>
      </c>
      <c r="BI20" s="76">
        <v>3820.8959666983019</v>
      </c>
      <c r="BJ20" s="76">
        <v>3820.8959666983019</v>
      </c>
      <c r="BK20" s="76">
        <f>3820.8959666983+500</f>
        <v>4320.8959666983001</v>
      </c>
      <c r="BL20" s="76">
        <f>3820.8959666983+596.400685/2</f>
        <v>4119.0963091983003</v>
      </c>
      <c r="BM20" s="76">
        <f>3820.8959666983+596.400685/2</f>
        <v>4119.0963091983003</v>
      </c>
      <c r="BN20" s="76">
        <v>3820.8959666983019</v>
      </c>
      <c r="BO20" s="76">
        <v>4366.2647336076716</v>
      </c>
      <c r="BP20" s="76">
        <v>809.41169440972214</v>
      </c>
      <c r="BQ20" s="76">
        <v>576.07836107638911</v>
      </c>
      <c r="BR20" s="76">
        <v>576.07836107638911</v>
      </c>
      <c r="BS20" s="76">
        <v>576.07836107638911</v>
      </c>
      <c r="BT20" s="76">
        <v>576.07836107638911</v>
      </c>
      <c r="BU20" s="76">
        <v>576.07836107638911</v>
      </c>
      <c r="BV20" s="76">
        <v>576.07836107638911</v>
      </c>
      <c r="BW20" s="76">
        <v>576.07836107638911</v>
      </c>
      <c r="BX20" s="76">
        <v>576.07836107638911</v>
      </c>
      <c r="BY20" s="76">
        <v>576.07836107638911</v>
      </c>
      <c r="BZ20" s="76">
        <v>576.07836107638911</v>
      </c>
      <c r="CA20" s="76">
        <v>576.07836107638911</v>
      </c>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c r="CZ20" s="76"/>
      <c r="DA20" s="76"/>
    </row>
    <row r="21" spans="1:105" ht="15.75" x14ac:dyDescent="0.25">
      <c r="A21" s="77">
        <v>10491.38805</v>
      </c>
      <c r="B21" s="78">
        <f t="shared" si="10"/>
        <v>0</v>
      </c>
      <c r="D21" s="80" t="s">
        <v>219</v>
      </c>
      <c r="E21" s="72">
        <f t="shared" si="4"/>
        <v>10491.38805</v>
      </c>
      <c r="F21" s="73">
        <f t="shared" si="5"/>
        <v>0</v>
      </c>
      <c r="G21" s="73">
        <f t="shared" si="6"/>
        <v>0</v>
      </c>
      <c r="H21" s="73">
        <f t="shared" si="7"/>
        <v>0</v>
      </c>
      <c r="I21" s="73">
        <f t="shared" si="8"/>
        <v>10491.38805</v>
      </c>
      <c r="J21" s="74">
        <f t="shared" si="9"/>
        <v>3470.4998999999998</v>
      </c>
      <c r="K21" s="76">
        <v>0</v>
      </c>
      <c r="L21" s="76">
        <v>0</v>
      </c>
      <c r="M21" s="76">
        <v>0</v>
      </c>
      <c r="N21" s="76">
        <v>0</v>
      </c>
      <c r="O21" s="76">
        <v>0</v>
      </c>
      <c r="P21" s="76">
        <v>0</v>
      </c>
      <c r="Q21" s="76">
        <v>0</v>
      </c>
      <c r="R21" s="76">
        <v>0</v>
      </c>
      <c r="S21" s="76">
        <v>0</v>
      </c>
      <c r="T21" s="76">
        <v>0</v>
      </c>
      <c r="U21" s="76">
        <v>0</v>
      </c>
      <c r="V21" s="76">
        <v>0</v>
      </c>
      <c r="W21" s="76">
        <v>0</v>
      </c>
      <c r="X21" s="76">
        <v>0</v>
      </c>
      <c r="Y21" s="76">
        <v>0</v>
      </c>
      <c r="Z21" s="76">
        <v>0</v>
      </c>
      <c r="AA21" s="76">
        <v>0</v>
      </c>
      <c r="AB21" s="76">
        <v>0</v>
      </c>
      <c r="AC21" s="76">
        <v>0</v>
      </c>
      <c r="AD21" s="76">
        <v>0</v>
      </c>
      <c r="AE21" s="76">
        <v>0</v>
      </c>
      <c r="AF21" s="76">
        <v>0</v>
      </c>
      <c r="AG21" s="76">
        <v>0</v>
      </c>
      <c r="AH21" s="76">
        <v>0</v>
      </c>
      <c r="AI21" s="76">
        <v>0</v>
      </c>
      <c r="AJ21" s="76">
        <v>3447.9998999999998</v>
      </c>
      <c r="AK21" s="76">
        <v>0</v>
      </c>
      <c r="AL21" s="76">
        <v>0</v>
      </c>
      <c r="AM21" s="76">
        <v>22.5</v>
      </c>
      <c r="AN21" s="76">
        <v>0</v>
      </c>
      <c r="AO21" s="76">
        <v>0</v>
      </c>
      <c r="AP21" s="76">
        <v>0</v>
      </c>
      <c r="AQ21" s="76">
        <v>0</v>
      </c>
      <c r="AR21" s="76">
        <v>0</v>
      </c>
      <c r="AS21" s="76">
        <v>0</v>
      </c>
      <c r="AT21" s="76">
        <v>0</v>
      </c>
      <c r="AU21" s="76">
        <v>0</v>
      </c>
      <c r="AV21" s="76">
        <v>0</v>
      </c>
      <c r="AW21" s="76">
        <v>0</v>
      </c>
      <c r="AX21" s="76">
        <v>0</v>
      </c>
      <c r="AY21" s="76">
        <v>0</v>
      </c>
      <c r="AZ21" s="76"/>
      <c r="BA21" s="76"/>
      <c r="BB21" s="76">
        <v>0</v>
      </c>
      <c r="BC21" s="76">
        <v>0</v>
      </c>
      <c r="BD21" s="76"/>
      <c r="BE21" s="76"/>
      <c r="BF21" s="76">
        <v>0</v>
      </c>
      <c r="BG21" s="76">
        <v>0</v>
      </c>
      <c r="BH21" s="76">
        <v>0</v>
      </c>
      <c r="BI21" s="76">
        <v>1856.8571999999999</v>
      </c>
      <c r="BJ21" s="76">
        <v>1541.9935999999998</v>
      </c>
      <c r="BK21" s="76">
        <v>1541.9935999999998</v>
      </c>
      <c r="BL21" s="76">
        <v>1541.9936</v>
      </c>
      <c r="BM21" s="76">
        <v>0</v>
      </c>
      <c r="BN21" s="76">
        <v>0</v>
      </c>
      <c r="BO21" s="76">
        <v>269.02507500000002</v>
      </c>
      <c r="BP21" s="76">
        <v>0</v>
      </c>
      <c r="BQ21" s="76">
        <v>0</v>
      </c>
      <c r="BR21" s="76">
        <v>0</v>
      </c>
      <c r="BS21" s="76">
        <v>269.02507500000149</v>
      </c>
      <c r="BT21" s="76">
        <v>0</v>
      </c>
      <c r="BU21" s="76">
        <v>0</v>
      </c>
      <c r="BV21" s="76">
        <v>0</v>
      </c>
      <c r="BW21" s="76">
        <v>0</v>
      </c>
      <c r="BX21" s="76">
        <v>0</v>
      </c>
      <c r="BY21" s="76">
        <v>0</v>
      </c>
      <c r="BZ21" s="76">
        <v>0</v>
      </c>
      <c r="CA21" s="76">
        <v>0</v>
      </c>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c r="CZ21" s="76"/>
      <c r="DA21" s="76"/>
    </row>
    <row r="22" spans="1:105" ht="15.75" x14ac:dyDescent="0.25">
      <c r="A22" s="77">
        <v>543204.38248395035</v>
      </c>
      <c r="B22" s="78">
        <f t="shared" si="10"/>
        <v>0</v>
      </c>
      <c r="D22" s="80" t="s">
        <v>220</v>
      </c>
      <c r="E22" s="72">
        <f t="shared" si="4"/>
        <v>543204.38248395035</v>
      </c>
      <c r="F22" s="73">
        <f t="shared" si="5"/>
        <v>0</v>
      </c>
      <c r="G22" s="73">
        <f t="shared" si="6"/>
        <v>0</v>
      </c>
      <c r="H22" s="73">
        <f t="shared" si="7"/>
        <v>0</v>
      </c>
      <c r="I22" s="73">
        <f t="shared" si="8"/>
        <v>543204.38248395035</v>
      </c>
      <c r="J22" s="74">
        <f t="shared" si="9"/>
        <v>0</v>
      </c>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c r="AT22" s="76"/>
      <c r="AU22" s="76">
        <v>0</v>
      </c>
      <c r="AV22" s="76">
        <v>0</v>
      </c>
      <c r="AW22" s="76">
        <v>0</v>
      </c>
      <c r="AX22" s="76">
        <v>0</v>
      </c>
      <c r="AY22" s="76">
        <v>0</v>
      </c>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c r="BZ22" s="76"/>
      <c r="CA22" s="76">
        <v>543204.38248395035</v>
      </c>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c r="CZ22" s="76"/>
      <c r="DA22" s="76"/>
    </row>
    <row r="23" spans="1:105" ht="15.75" x14ac:dyDescent="0.25">
      <c r="A23" s="77">
        <v>212243.21486408566</v>
      </c>
      <c r="B23" s="78">
        <f t="shared" si="10"/>
        <v>0</v>
      </c>
      <c r="D23" s="80" t="s">
        <v>221</v>
      </c>
      <c r="E23" s="72">
        <f t="shared" si="4"/>
        <v>212243.21486408566</v>
      </c>
      <c r="F23" s="73">
        <f t="shared" si="5"/>
        <v>0</v>
      </c>
      <c r="G23" s="73">
        <f t="shared" si="6"/>
        <v>0</v>
      </c>
      <c r="H23" s="73">
        <f t="shared" si="7"/>
        <v>8092.9077060000009</v>
      </c>
      <c r="I23" s="73">
        <f t="shared" si="8"/>
        <v>204150.30715808566</v>
      </c>
      <c r="J23" s="74">
        <f t="shared" si="9"/>
        <v>86358.810939401505</v>
      </c>
      <c r="K23" s="76">
        <v>227.23112</v>
      </c>
      <c r="L23" s="76">
        <v>215.51171000000002</v>
      </c>
      <c r="M23" s="76">
        <v>249.60819000000001</v>
      </c>
      <c r="N23" s="76">
        <v>202.65273000000002</v>
      </c>
      <c r="O23" s="76">
        <v>208.76076</v>
      </c>
      <c r="P23" s="76">
        <v>158.88652999999999</v>
      </c>
      <c r="Q23" s="76">
        <v>219.65209999999999</v>
      </c>
      <c r="R23" s="76">
        <v>189.48382000000001</v>
      </c>
      <c r="S23" s="76">
        <v>345.16797199999996</v>
      </c>
      <c r="T23" s="76">
        <v>556.54521000000011</v>
      </c>
      <c r="U23" s="76">
        <v>576.80080000000009</v>
      </c>
      <c r="V23" s="76">
        <v>597.53304000000003</v>
      </c>
      <c r="W23" s="76">
        <v>602.47334999999998</v>
      </c>
      <c r="X23" s="76">
        <v>597.75956999999994</v>
      </c>
      <c r="Y23" s="76">
        <v>654.28003999999999</v>
      </c>
      <c r="Z23" s="76">
        <v>516.25450999999998</v>
      </c>
      <c r="AA23" s="76">
        <v>632.13028000000008</v>
      </c>
      <c r="AB23" s="76">
        <v>631.52112</v>
      </c>
      <c r="AC23" s="76">
        <v>710.654854</v>
      </c>
      <c r="AD23" s="76">
        <v>810.19693199999995</v>
      </c>
      <c r="AE23" s="76">
        <v>697.54644200000007</v>
      </c>
      <c r="AF23" s="76">
        <v>1002.548118</v>
      </c>
      <c r="AG23" s="76">
        <v>1296.8716079999999</v>
      </c>
      <c r="AH23" s="76">
        <v>1104.515658</v>
      </c>
      <c r="AI23" s="58">
        <v>1065.988388</v>
      </c>
      <c r="AJ23" s="76">
        <v>1198.8410280000001</v>
      </c>
      <c r="AK23" s="76">
        <v>1244.810148</v>
      </c>
      <c r="AL23" s="76">
        <v>1357.538654</v>
      </c>
      <c r="AM23" s="76">
        <v>749.65813600000001</v>
      </c>
      <c r="AN23" s="76">
        <v>621.05634799999996</v>
      </c>
      <c r="AO23" s="76">
        <v>606.0357459999999</v>
      </c>
      <c r="AP23" s="76">
        <v>728.10988999999995</v>
      </c>
      <c r="AQ23" s="76">
        <v>763.3893599999999</v>
      </c>
      <c r="AR23" s="76">
        <v>663.4909899999999</v>
      </c>
      <c r="AS23" s="76">
        <v>912.47565999999995</v>
      </c>
      <c r="AT23" s="76">
        <v>708.0388999999999</v>
      </c>
      <c r="AU23" s="76">
        <v>722.31814000000008</v>
      </c>
      <c r="AV23" s="76">
        <v>1293.9560399999998</v>
      </c>
      <c r="AW23" s="76">
        <v>1693.3679099999999</v>
      </c>
      <c r="AX23" s="76">
        <v>4253.9974899999997</v>
      </c>
      <c r="AY23" s="76">
        <v>4344.4840800000002</v>
      </c>
      <c r="AZ23" s="81">
        <v>4852.9759999999997</v>
      </c>
      <c r="BA23" s="76">
        <v>5496.9220800000003</v>
      </c>
      <c r="BB23" s="76">
        <v>5668.2056600000005</v>
      </c>
      <c r="BC23" s="76">
        <v>5865.2985599999965</v>
      </c>
      <c r="BD23" s="76">
        <v>7174.0227958004998</v>
      </c>
      <c r="BE23" s="76">
        <v>7172.5011658004996</v>
      </c>
      <c r="BF23" s="76">
        <v>7899.8352958004989</v>
      </c>
      <c r="BG23" s="76">
        <v>6296.9060099999997</v>
      </c>
      <c r="BH23" s="76">
        <v>6068.6991099999996</v>
      </c>
      <c r="BI23" s="76">
        <v>6502.9863149367939</v>
      </c>
      <c r="BJ23" s="76">
        <v>6502.9863149367939</v>
      </c>
      <c r="BK23" s="76">
        <v>6502.9863149367939</v>
      </c>
      <c r="BL23" s="76">
        <v>6502.9863149367939</v>
      </c>
      <c r="BM23" s="76">
        <v>6502.9863149367939</v>
      </c>
      <c r="BN23" s="76">
        <v>6502.9863149367939</v>
      </c>
      <c r="BO23" s="76">
        <f>4831.32261459276+434.287204936787</f>
        <v>5265.6098195295472</v>
      </c>
      <c r="BP23" s="76">
        <v>6294.3480921278133</v>
      </c>
      <c r="BQ23" s="76">
        <v>6294.3480921278133</v>
      </c>
      <c r="BR23" s="76">
        <v>6294.3480921278133</v>
      </c>
      <c r="BS23" s="76">
        <v>6294.3480921278133</v>
      </c>
      <c r="BT23" s="76">
        <v>6294.3480921278133</v>
      </c>
      <c r="BU23" s="76">
        <v>6294.3480921278133</v>
      </c>
      <c r="BV23" s="76">
        <v>6294.3480921278133</v>
      </c>
      <c r="BW23" s="76">
        <v>6294.3480921278133</v>
      </c>
      <c r="BX23" s="76">
        <v>6294.3480921278133</v>
      </c>
      <c r="BY23" s="76">
        <v>6294.3480921278133</v>
      </c>
      <c r="BZ23" s="76">
        <v>6294.3480921278133</v>
      </c>
      <c r="CA23" s="76">
        <v>6294.3480921278133</v>
      </c>
      <c r="CB23" s="76">
        <v>0</v>
      </c>
      <c r="CC23" s="76"/>
      <c r="CD23" s="76"/>
      <c r="CE23" s="76"/>
      <c r="CF23" s="76"/>
      <c r="CG23" s="76"/>
      <c r="CH23" s="76"/>
      <c r="CI23" s="76"/>
      <c r="CJ23" s="76"/>
      <c r="CK23" s="76"/>
      <c r="CL23" s="76"/>
      <c r="CM23" s="76"/>
      <c r="CN23" s="76"/>
      <c r="CO23" s="76"/>
      <c r="CP23" s="76"/>
      <c r="CQ23" s="76"/>
      <c r="CR23" s="76"/>
      <c r="CS23" s="76"/>
      <c r="CT23" s="76"/>
      <c r="CU23" s="76"/>
      <c r="CV23" s="76"/>
      <c r="CW23" s="76"/>
      <c r="CX23" s="76"/>
      <c r="CY23" s="76"/>
      <c r="CZ23" s="76"/>
      <c r="DA23" s="76"/>
    </row>
    <row r="24" spans="1:105" ht="16.5" thickBot="1" x14ac:dyDescent="0.3">
      <c r="A24" s="77">
        <v>104855.00071850509</v>
      </c>
      <c r="B24" s="78">
        <f t="shared" si="10"/>
        <v>0</v>
      </c>
      <c r="D24" s="80" t="s">
        <v>222</v>
      </c>
      <c r="E24" s="82">
        <f t="shared" si="4"/>
        <v>104855.00071850509</v>
      </c>
      <c r="F24" s="83">
        <f t="shared" si="5"/>
        <v>0</v>
      </c>
      <c r="G24" s="83">
        <f t="shared" si="6"/>
        <v>0</v>
      </c>
      <c r="H24" s="83">
        <f t="shared" si="7"/>
        <v>0</v>
      </c>
      <c r="I24" s="83">
        <f t="shared" si="8"/>
        <v>104855.00071850509</v>
      </c>
      <c r="J24" s="74">
        <f t="shared" si="9"/>
        <v>17495.44599</v>
      </c>
      <c r="K24" s="84"/>
      <c r="L24" s="84"/>
      <c r="M24" s="84"/>
      <c r="N24" s="84"/>
      <c r="O24" s="84"/>
      <c r="P24" s="84"/>
      <c r="Q24" s="84"/>
      <c r="R24" s="84"/>
      <c r="S24" s="84"/>
      <c r="T24" s="84"/>
      <c r="U24" s="84"/>
      <c r="V24" s="84"/>
      <c r="W24" s="84"/>
      <c r="X24" s="84"/>
      <c r="Y24" s="84"/>
      <c r="Z24" s="84"/>
      <c r="AA24" s="84"/>
      <c r="AB24" s="84"/>
      <c r="AC24" s="84"/>
      <c r="AD24" s="84"/>
      <c r="AE24" s="84"/>
      <c r="AF24" s="84"/>
      <c r="AG24" s="84">
        <v>966.25113999999996</v>
      </c>
      <c r="AH24" s="84"/>
      <c r="AI24" s="84"/>
      <c r="AJ24" s="84"/>
      <c r="AK24" s="84"/>
      <c r="AL24" s="84"/>
      <c r="AM24" s="84"/>
      <c r="AN24" s="84"/>
      <c r="AO24" s="84"/>
      <c r="AP24" s="84"/>
      <c r="AQ24" s="84"/>
      <c r="AR24" s="84"/>
      <c r="AS24" s="84"/>
      <c r="AT24" s="84"/>
      <c r="AU24" s="84"/>
      <c r="AV24" s="84"/>
      <c r="AW24" s="84"/>
      <c r="AX24" s="84"/>
      <c r="AY24" s="84"/>
      <c r="AZ24" s="84"/>
      <c r="BA24" s="84"/>
      <c r="BB24" s="84"/>
      <c r="BC24" s="84"/>
      <c r="BD24" s="84"/>
      <c r="BE24" s="84"/>
      <c r="BF24" s="84">
        <v>16529.19485</v>
      </c>
      <c r="BG24" s="84"/>
      <c r="BH24" s="84"/>
      <c r="BI24" s="84"/>
      <c r="BJ24" s="84"/>
      <c r="BK24" s="84"/>
      <c r="BL24" s="84"/>
      <c r="BM24" s="84"/>
      <c r="BN24" s="84"/>
      <c r="BO24" s="84"/>
      <c r="BP24" s="76">
        <v>0</v>
      </c>
      <c r="BQ24" s="76">
        <v>0</v>
      </c>
      <c r="BR24" s="76">
        <v>0</v>
      </c>
      <c r="BS24" s="76">
        <v>0</v>
      </c>
      <c r="BT24" s="76">
        <v>0</v>
      </c>
      <c r="BU24" s="76">
        <v>0</v>
      </c>
      <c r="BV24" s="76">
        <v>0</v>
      </c>
      <c r="BW24" s="76">
        <v>0</v>
      </c>
      <c r="BX24" s="76">
        <v>0</v>
      </c>
      <c r="BY24" s="76">
        <v>0</v>
      </c>
      <c r="BZ24" s="76">
        <v>0</v>
      </c>
      <c r="CA24" s="76">
        <v>87359.554728505085</v>
      </c>
      <c r="CB24" s="84"/>
      <c r="CC24" s="84"/>
      <c r="CD24" s="84"/>
      <c r="CE24" s="84"/>
      <c r="CF24" s="84"/>
      <c r="CG24" s="84"/>
      <c r="CH24" s="84"/>
      <c r="CI24" s="84"/>
      <c r="CJ24" s="84"/>
      <c r="CK24" s="84"/>
      <c r="CL24" s="84"/>
      <c r="CM24" s="84"/>
      <c r="CN24" s="84"/>
      <c r="CO24" s="84"/>
      <c r="CP24" s="84"/>
      <c r="CQ24" s="84"/>
      <c r="CR24" s="84"/>
      <c r="CS24" s="84"/>
      <c r="CT24" s="84"/>
      <c r="CU24" s="84"/>
      <c r="CV24" s="84"/>
      <c r="CW24" s="84"/>
      <c r="CX24" s="84"/>
      <c r="CY24" s="84"/>
      <c r="CZ24" s="84"/>
      <c r="DA24" s="84"/>
    </row>
    <row r="25" spans="1:105" ht="17.25" thickTop="1" thickBot="1" x14ac:dyDescent="0.3">
      <c r="A25" s="77">
        <v>10496877.27532709</v>
      </c>
      <c r="B25" s="78">
        <f t="shared" si="10"/>
        <v>0</v>
      </c>
      <c r="D25" s="85" t="s">
        <v>223</v>
      </c>
      <c r="E25" s="86">
        <f>SUM(F25:I25)</f>
        <v>10496877.27532709</v>
      </c>
      <c r="F25" s="87">
        <f t="shared" si="5"/>
        <v>0</v>
      </c>
      <c r="G25" s="87">
        <f t="shared" si="6"/>
        <v>0</v>
      </c>
      <c r="H25" s="87">
        <f t="shared" si="7"/>
        <v>153108.05673566103</v>
      </c>
      <c r="I25" s="87">
        <f t="shared" si="8"/>
        <v>10343769.218591429</v>
      </c>
      <c r="J25" s="74">
        <f>SUMIF($K$9:$DA$9,$K$9,K25:DA25)</f>
        <v>4264407.5435928106</v>
      </c>
      <c r="K25" s="88">
        <f>SUM(K11:K24)</f>
        <v>227.23112</v>
      </c>
      <c r="L25" s="88">
        <f t="shared" ref="L25:AQ25" si="11">SUM(L11:L24)</f>
        <v>215.51171000000002</v>
      </c>
      <c r="M25" s="88">
        <f t="shared" si="11"/>
        <v>500.85819000000004</v>
      </c>
      <c r="N25" s="88">
        <f t="shared" si="11"/>
        <v>806.33272999999997</v>
      </c>
      <c r="O25" s="88">
        <f t="shared" si="11"/>
        <v>4055.7607600000001</v>
      </c>
      <c r="P25" s="88">
        <f t="shared" si="11"/>
        <v>158.88652999999999</v>
      </c>
      <c r="Q25" s="88">
        <f t="shared" si="11"/>
        <v>6954.0759559322041</v>
      </c>
      <c r="R25" s="88">
        <f t="shared" si="11"/>
        <v>7102.331514915255</v>
      </c>
      <c r="S25" s="88">
        <f t="shared" si="11"/>
        <v>7609.3601160677972</v>
      </c>
      <c r="T25" s="88">
        <f t="shared" si="11"/>
        <v>7672.8532523728827</v>
      </c>
      <c r="U25" s="88">
        <f t="shared" si="11"/>
        <v>5764.1854779661016</v>
      </c>
      <c r="V25" s="88">
        <f t="shared" si="11"/>
        <v>3373.5202179661019</v>
      </c>
      <c r="W25" s="88">
        <f t="shared" si="11"/>
        <v>5050.3780872881362</v>
      </c>
      <c r="X25" s="88">
        <f t="shared" si="11"/>
        <v>6881.5454005084748</v>
      </c>
      <c r="Y25" s="88">
        <f t="shared" si="11"/>
        <v>8344.9200145762734</v>
      </c>
      <c r="Z25" s="88">
        <f t="shared" si="11"/>
        <v>31317.174594745757</v>
      </c>
      <c r="AA25" s="88">
        <f t="shared" si="11"/>
        <v>21890.004763050856</v>
      </c>
      <c r="AB25" s="88">
        <f t="shared" si="11"/>
        <v>13866.656230169494</v>
      </c>
      <c r="AC25" s="88">
        <f t="shared" si="11"/>
        <v>21316.470070101695</v>
      </c>
      <c r="AD25" s="88">
        <f t="shared" si="11"/>
        <v>27442.462552169494</v>
      </c>
      <c r="AE25" s="88">
        <f t="shared" si="11"/>
        <v>32827.755905898302</v>
      </c>
      <c r="AF25" s="88">
        <f t="shared" si="11"/>
        <v>36937.086012745771</v>
      </c>
      <c r="AG25" s="88">
        <f t="shared" si="11"/>
        <v>39958.233126374427</v>
      </c>
      <c r="AH25" s="88">
        <f t="shared" si="11"/>
        <v>45288.562370288135</v>
      </c>
      <c r="AI25" s="88">
        <f t="shared" si="11"/>
        <v>45673.788135727271</v>
      </c>
      <c r="AJ25" s="88">
        <f t="shared" si="11"/>
        <v>169253.32111133332</v>
      </c>
      <c r="AK25" s="88">
        <f t="shared" si="11"/>
        <v>16930.598083000001</v>
      </c>
      <c r="AL25" s="88">
        <f t="shared" si="11"/>
        <v>49692.645253999988</v>
      </c>
      <c r="AM25" s="88">
        <f t="shared" si="11"/>
        <v>142371.20678766668</v>
      </c>
      <c r="AN25" s="88">
        <f t="shared" si="11"/>
        <v>91229.966409666667</v>
      </c>
      <c r="AO25" s="88">
        <f t="shared" si="11"/>
        <v>127409.25965600001</v>
      </c>
      <c r="AP25" s="88">
        <f t="shared" si="11"/>
        <v>295993.6767558193</v>
      </c>
      <c r="AQ25" s="88">
        <f t="shared" si="11"/>
        <v>294898.09303333331</v>
      </c>
      <c r="AR25" s="88">
        <v>262821.92823333334</v>
      </c>
      <c r="AS25" s="88">
        <v>98500.456653333342</v>
      </c>
      <c r="AT25" s="88">
        <v>146618.36096333334</v>
      </c>
      <c r="AU25" s="88">
        <v>146498.7726733333</v>
      </c>
      <c r="AV25" s="88">
        <v>119469.71681166667</v>
      </c>
      <c r="AW25" s="88">
        <v>88985.804171666678</v>
      </c>
      <c r="AX25" s="88">
        <v>184530.51154166672</v>
      </c>
      <c r="AY25" s="88">
        <v>81862.010995999997</v>
      </c>
      <c r="AZ25" s="88">
        <v>167318.22407500001</v>
      </c>
      <c r="BA25" s="88">
        <v>150041.92696166664</v>
      </c>
      <c r="BB25" s="88">
        <v>82183.911509999976</v>
      </c>
      <c r="BC25" s="88">
        <f t="shared" ref="BC25:CW25" si="12">SUM(BC11:BC24)</f>
        <v>157472.67555219066</v>
      </c>
      <c r="BD25" s="88">
        <f t="shared" si="12"/>
        <v>277413.42857833562</v>
      </c>
      <c r="BE25" s="88">
        <f t="shared" si="12"/>
        <v>236040.67276413378</v>
      </c>
      <c r="BF25" s="88">
        <f t="shared" si="12"/>
        <v>204273.72250913383</v>
      </c>
      <c r="BG25" s="88">
        <f t="shared" si="12"/>
        <v>291360.70766833331</v>
      </c>
      <c r="BH25" s="88">
        <f t="shared" si="12"/>
        <v>164669.99999999971</v>
      </c>
      <c r="BI25" s="88">
        <f t="shared" si="12"/>
        <v>391523.45057929232</v>
      </c>
      <c r="BJ25" s="88">
        <f t="shared" si="12"/>
        <v>557462.21159856545</v>
      </c>
      <c r="BK25" s="88">
        <f t="shared" si="12"/>
        <v>548156.95384808537</v>
      </c>
      <c r="BL25" s="88">
        <f t="shared" si="12"/>
        <v>545004.22472277225</v>
      </c>
      <c r="BM25" s="88">
        <f t="shared" si="12"/>
        <v>513669.04541810846</v>
      </c>
      <c r="BN25" s="88">
        <f t="shared" si="12"/>
        <v>535555.49230654608</v>
      </c>
      <c r="BO25" s="88">
        <f t="shared" si="12"/>
        <v>503050.04636218568</v>
      </c>
      <c r="BP25" s="88">
        <f t="shared" si="12"/>
        <v>276040.87859451375</v>
      </c>
      <c r="BQ25" s="88">
        <f t="shared" si="12"/>
        <v>189354.81134509467</v>
      </c>
      <c r="BR25" s="88">
        <f t="shared" si="12"/>
        <v>283929.84509242134</v>
      </c>
      <c r="BS25" s="88">
        <f t="shared" si="12"/>
        <v>214628.62653894769</v>
      </c>
      <c r="BT25" s="88">
        <f t="shared" si="12"/>
        <v>148662.54328571729</v>
      </c>
      <c r="BU25" s="88">
        <f t="shared" si="12"/>
        <v>131299.54577447989</v>
      </c>
      <c r="BV25" s="88">
        <f t="shared" si="12"/>
        <v>126261.28544457766</v>
      </c>
      <c r="BW25" s="88">
        <f t="shared" si="12"/>
        <v>114283.92739847593</v>
      </c>
      <c r="BX25" s="88">
        <f t="shared" si="12"/>
        <v>87944.106503634248</v>
      </c>
      <c r="BY25" s="88">
        <f t="shared" si="12"/>
        <v>86912.582928634249</v>
      </c>
      <c r="BZ25" s="88">
        <f t="shared" si="12"/>
        <v>79976.793753057209</v>
      </c>
      <c r="CA25" s="88">
        <f t="shared" si="12"/>
        <v>734083.36023916735</v>
      </c>
      <c r="CB25" s="88">
        <f t="shared" si="12"/>
        <v>0</v>
      </c>
      <c r="CC25" s="88">
        <f t="shared" si="12"/>
        <v>0</v>
      </c>
      <c r="CD25" s="88">
        <f t="shared" si="12"/>
        <v>0</v>
      </c>
      <c r="CE25" s="88">
        <f t="shared" si="12"/>
        <v>0</v>
      </c>
      <c r="CF25" s="88">
        <f t="shared" si="12"/>
        <v>0</v>
      </c>
      <c r="CG25" s="88">
        <f t="shared" si="12"/>
        <v>0</v>
      </c>
      <c r="CH25" s="88">
        <f t="shared" si="12"/>
        <v>0</v>
      </c>
      <c r="CI25" s="88">
        <f t="shared" si="12"/>
        <v>0</v>
      </c>
      <c r="CJ25" s="88">
        <f t="shared" si="12"/>
        <v>0</v>
      </c>
      <c r="CK25" s="88">
        <f t="shared" si="12"/>
        <v>0</v>
      </c>
      <c r="CL25" s="88">
        <f t="shared" si="12"/>
        <v>0</v>
      </c>
      <c r="CM25" s="88">
        <f t="shared" si="12"/>
        <v>0</v>
      </c>
      <c r="CN25" s="88">
        <f t="shared" si="12"/>
        <v>0</v>
      </c>
      <c r="CO25" s="88">
        <f t="shared" si="12"/>
        <v>0</v>
      </c>
      <c r="CP25" s="88">
        <f t="shared" si="12"/>
        <v>0</v>
      </c>
      <c r="CQ25" s="88">
        <f t="shared" si="12"/>
        <v>0</v>
      </c>
      <c r="CR25" s="88">
        <f t="shared" si="12"/>
        <v>0</v>
      </c>
      <c r="CS25" s="88">
        <f t="shared" si="12"/>
        <v>0</v>
      </c>
      <c r="CT25" s="88">
        <f t="shared" si="12"/>
        <v>0</v>
      </c>
      <c r="CU25" s="88">
        <f t="shared" si="12"/>
        <v>0</v>
      </c>
      <c r="CV25" s="88">
        <f t="shared" si="12"/>
        <v>0</v>
      </c>
      <c r="CW25" s="88">
        <f t="shared" si="12"/>
        <v>0</v>
      </c>
      <c r="CX25" s="88">
        <f>SUM(CX11:CX24)</f>
        <v>0</v>
      </c>
      <c r="CY25" s="88">
        <f>SUM(CY11:CY24)</f>
        <v>0</v>
      </c>
      <c r="CZ25" s="88">
        <f>SUM(CZ11:CZ24)</f>
        <v>0</v>
      </c>
      <c r="DA25" s="88">
        <f>SUM(DA11:DA24)</f>
        <v>0</v>
      </c>
    </row>
    <row r="26" spans="1:105" ht="16.5" hidden="1" outlineLevel="1" thickTop="1" x14ac:dyDescent="0.25">
      <c r="D26" s="89" t="s">
        <v>224</v>
      </c>
      <c r="E26" s="90">
        <f t="shared" ref="E26:E38" si="13">SUM(F26:I26)</f>
        <v>0</v>
      </c>
      <c r="F26" s="73">
        <f t="shared" si="5"/>
        <v>0</v>
      </c>
      <c r="G26" s="73">
        <f t="shared" si="6"/>
        <v>0</v>
      </c>
      <c r="H26" s="73">
        <f t="shared" si="7"/>
        <v>0</v>
      </c>
      <c r="I26" s="73">
        <f t="shared" si="8"/>
        <v>0</v>
      </c>
      <c r="J26" s="74">
        <f t="shared" si="9"/>
        <v>0</v>
      </c>
      <c r="K26" s="91">
        <f>K11*0.2</f>
        <v>0</v>
      </c>
      <c r="L26" s="91">
        <f>L11*0.18</f>
        <v>0</v>
      </c>
      <c r="M26" s="91">
        <f t="shared" ref="M26:AQ26" si="14">M11*0.2</f>
        <v>0</v>
      </c>
      <c r="N26" s="91">
        <f t="shared" si="14"/>
        <v>0</v>
      </c>
      <c r="O26" s="91">
        <f t="shared" si="14"/>
        <v>0</v>
      </c>
      <c r="P26" s="91">
        <f t="shared" si="14"/>
        <v>0</v>
      </c>
      <c r="Q26" s="91">
        <f t="shared" si="14"/>
        <v>0</v>
      </c>
      <c r="R26" s="91">
        <f t="shared" si="14"/>
        <v>0</v>
      </c>
      <c r="S26" s="91">
        <f t="shared" si="14"/>
        <v>0</v>
      </c>
      <c r="T26" s="91">
        <f t="shared" si="14"/>
        <v>0</v>
      </c>
      <c r="U26" s="91">
        <f t="shared" si="14"/>
        <v>0</v>
      </c>
      <c r="V26" s="91">
        <f t="shared" si="14"/>
        <v>0</v>
      </c>
      <c r="W26" s="91">
        <f t="shared" si="14"/>
        <v>0</v>
      </c>
      <c r="X26" s="91">
        <f t="shared" si="14"/>
        <v>0</v>
      </c>
      <c r="Y26" s="91">
        <f t="shared" si="14"/>
        <v>0</v>
      </c>
      <c r="Z26" s="91">
        <f t="shared" si="14"/>
        <v>0</v>
      </c>
      <c r="AA26" s="91">
        <f t="shared" si="14"/>
        <v>0</v>
      </c>
      <c r="AB26" s="91">
        <f t="shared" si="14"/>
        <v>0</v>
      </c>
      <c r="AC26" s="91">
        <f t="shared" si="14"/>
        <v>0</v>
      </c>
      <c r="AD26" s="91">
        <f t="shared" si="14"/>
        <v>0</v>
      </c>
      <c r="AE26" s="91">
        <f t="shared" si="14"/>
        <v>0</v>
      </c>
      <c r="AF26" s="91">
        <f t="shared" si="14"/>
        <v>0</v>
      </c>
      <c r="AG26" s="91">
        <f t="shared" si="14"/>
        <v>0</v>
      </c>
      <c r="AH26" s="91">
        <f t="shared" si="14"/>
        <v>0</v>
      </c>
      <c r="AI26" s="91">
        <f t="shared" si="14"/>
        <v>0</v>
      </c>
      <c r="AJ26" s="91">
        <f t="shared" si="14"/>
        <v>0</v>
      </c>
      <c r="AK26" s="91">
        <f t="shared" si="14"/>
        <v>0</v>
      </c>
      <c r="AL26" s="91">
        <f t="shared" si="14"/>
        <v>0</v>
      </c>
      <c r="AM26" s="91">
        <f t="shared" si="14"/>
        <v>0</v>
      </c>
      <c r="AN26" s="91">
        <f t="shared" si="14"/>
        <v>0</v>
      </c>
      <c r="AO26" s="91">
        <f t="shared" si="14"/>
        <v>0</v>
      </c>
      <c r="AP26" s="91">
        <f t="shared" si="14"/>
        <v>0</v>
      </c>
      <c r="AQ26" s="91">
        <f t="shared" si="14"/>
        <v>0</v>
      </c>
      <c r="AR26" s="91">
        <v>0</v>
      </c>
      <c r="AS26" s="91">
        <v>0</v>
      </c>
      <c r="AT26" s="91">
        <v>0</v>
      </c>
      <c r="AU26" s="91">
        <v>0</v>
      </c>
      <c r="AV26" s="91">
        <v>0</v>
      </c>
      <c r="AW26" s="91">
        <v>0</v>
      </c>
      <c r="AX26" s="91">
        <v>0</v>
      </c>
      <c r="AY26" s="91">
        <v>0</v>
      </c>
      <c r="AZ26" s="91">
        <v>0</v>
      </c>
      <c r="BA26" s="91">
        <v>0</v>
      </c>
      <c r="BB26" s="91">
        <v>0</v>
      </c>
      <c r="BC26" s="91">
        <v>0</v>
      </c>
      <c r="BD26" s="91"/>
      <c r="BE26" s="91"/>
      <c r="BF26" s="91"/>
      <c r="BG26" s="91"/>
      <c r="BH26" s="91"/>
      <c r="BI26" s="91"/>
      <c r="BJ26" s="91"/>
      <c r="BK26" s="91"/>
      <c r="BL26" s="91"/>
      <c r="BM26" s="91"/>
      <c r="BN26" s="91"/>
      <c r="BO26" s="91"/>
      <c r="BP26" s="91"/>
      <c r="BQ26" s="91"/>
      <c r="BR26" s="91"/>
      <c r="BS26" s="91"/>
      <c r="BT26" s="91"/>
      <c r="BU26" s="91"/>
      <c r="BV26" s="91"/>
      <c r="BW26" s="91"/>
      <c r="BX26" s="91"/>
      <c r="BY26" s="91"/>
      <c r="BZ26" s="91"/>
      <c r="CA26" s="91"/>
      <c r="CB26" s="91">
        <f t="shared" ref="CB26:DA35" si="15">CB11*0.2</f>
        <v>0</v>
      </c>
      <c r="CC26" s="91">
        <f t="shared" si="15"/>
        <v>0</v>
      </c>
      <c r="CD26" s="91">
        <f t="shared" si="15"/>
        <v>0</v>
      </c>
      <c r="CE26" s="91">
        <f t="shared" si="15"/>
        <v>0</v>
      </c>
      <c r="CF26" s="91">
        <f t="shared" si="15"/>
        <v>0</v>
      </c>
      <c r="CG26" s="91">
        <f t="shared" si="15"/>
        <v>0</v>
      </c>
      <c r="CH26" s="91">
        <f t="shared" si="15"/>
        <v>0</v>
      </c>
      <c r="CI26" s="91">
        <f t="shared" si="15"/>
        <v>0</v>
      </c>
      <c r="CJ26" s="91">
        <f t="shared" si="15"/>
        <v>0</v>
      </c>
      <c r="CK26" s="91">
        <f t="shared" si="15"/>
        <v>0</v>
      </c>
      <c r="CL26" s="91">
        <f t="shared" si="15"/>
        <v>0</v>
      </c>
      <c r="CM26" s="91">
        <f t="shared" si="15"/>
        <v>0</v>
      </c>
      <c r="CN26" s="91">
        <f t="shared" si="15"/>
        <v>0</v>
      </c>
      <c r="CO26" s="91">
        <f t="shared" si="15"/>
        <v>0</v>
      </c>
      <c r="CP26" s="91">
        <f t="shared" si="15"/>
        <v>0</v>
      </c>
      <c r="CQ26" s="91">
        <f t="shared" si="15"/>
        <v>0</v>
      </c>
      <c r="CR26" s="91">
        <f t="shared" si="15"/>
        <v>0</v>
      </c>
      <c r="CS26" s="91">
        <f t="shared" si="15"/>
        <v>0</v>
      </c>
      <c r="CT26" s="91">
        <f t="shared" si="15"/>
        <v>0</v>
      </c>
      <c r="CU26" s="91">
        <f t="shared" si="15"/>
        <v>0</v>
      </c>
      <c r="CV26" s="91">
        <f t="shared" si="15"/>
        <v>0</v>
      </c>
      <c r="CW26" s="91">
        <f t="shared" si="15"/>
        <v>0</v>
      </c>
      <c r="CX26" s="91">
        <f t="shared" si="15"/>
        <v>0</v>
      </c>
      <c r="CY26" s="91">
        <f t="shared" si="15"/>
        <v>0</v>
      </c>
      <c r="CZ26" s="91">
        <f t="shared" si="15"/>
        <v>0</v>
      </c>
      <c r="DA26" s="91">
        <f t="shared" si="15"/>
        <v>0</v>
      </c>
    </row>
    <row r="27" spans="1:105" ht="15.75" hidden="1" outlineLevel="1" x14ac:dyDescent="0.25">
      <c r="D27" s="89" t="s">
        <v>225</v>
      </c>
      <c r="E27" s="90">
        <f t="shared" si="13"/>
        <v>42336.069611677485</v>
      </c>
      <c r="F27" s="73">
        <f t="shared" si="5"/>
        <v>0</v>
      </c>
      <c r="G27" s="73">
        <f t="shared" si="6"/>
        <v>0</v>
      </c>
      <c r="H27" s="73">
        <f t="shared" si="7"/>
        <v>4575.3129411864402</v>
      </c>
      <c r="I27" s="73">
        <f t="shared" si="8"/>
        <v>37760.756670491042</v>
      </c>
      <c r="J27" s="74">
        <f t="shared" si="9"/>
        <v>20766.326214824414</v>
      </c>
      <c r="K27" s="91">
        <v>0</v>
      </c>
      <c r="L27" s="91">
        <v>0</v>
      </c>
      <c r="M27" s="91">
        <v>45.225000000000001</v>
      </c>
      <c r="N27" s="91">
        <v>0</v>
      </c>
      <c r="O27" s="91">
        <v>300.95999999999998</v>
      </c>
      <c r="P27" s="91">
        <v>0</v>
      </c>
      <c r="Q27" s="91">
        <v>58.472999999999999</v>
      </c>
      <c r="R27" s="91">
        <v>234</v>
      </c>
      <c r="S27" s="91">
        <v>381.10499999999996</v>
      </c>
      <c r="T27" s="91">
        <v>85.46399999999997</v>
      </c>
      <c r="U27" s="91">
        <v>0</v>
      </c>
      <c r="V27" s="91">
        <v>137.88208067796614</v>
      </c>
      <c r="W27" s="91">
        <v>21.053700000000003</v>
      </c>
      <c r="X27" s="91">
        <v>334.52542372881356</v>
      </c>
      <c r="Y27" s="91">
        <v>59.154315254237297</v>
      </c>
      <c r="Z27" s="91">
        <v>1712.1032466101692</v>
      </c>
      <c r="AA27" s="91">
        <v>196.21525423728815</v>
      </c>
      <c r="AB27" s="91">
        <v>492.49708474576272</v>
      </c>
      <c r="AC27" s="91">
        <v>516.65483593220335</v>
      </c>
      <c r="AD27" s="91">
        <v>0</v>
      </c>
      <c r="AE27" s="91">
        <v>353.28029232203545</v>
      </c>
      <c r="AF27" s="91">
        <v>2527.4927989830521</v>
      </c>
      <c r="AG27" s="91">
        <v>0</v>
      </c>
      <c r="AH27" s="91">
        <v>69.645813333333194</v>
      </c>
      <c r="AI27" s="91">
        <v>257.41972399999997</v>
      </c>
      <c r="AJ27" s="91">
        <v>0</v>
      </c>
      <c r="AK27" s="91">
        <v>50</v>
      </c>
      <c r="AL27" s="91">
        <v>251.66666666666671</v>
      </c>
      <c r="AM27" s="91">
        <v>375.8</v>
      </c>
      <c r="AN27" s="91">
        <v>2022.4009433333333</v>
      </c>
      <c r="AO27" s="91">
        <v>16</v>
      </c>
      <c r="AP27" s="91">
        <v>780.78800000000001</v>
      </c>
      <c r="AQ27" s="91">
        <v>1233.4029416666669</v>
      </c>
      <c r="AR27" s="91">
        <v>716.17634499954897</v>
      </c>
      <c r="AS27" s="91">
        <v>270.40000000000003</v>
      </c>
      <c r="AT27" s="91">
        <v>280.57580000000002</v>
      </c>
      <c r="AU27" s="91">
        <v>422.89420000000001</v>
      </c>
      <c r="AV27" s="91">
        <v>702.67477666666673</v>
      </c>
      <c r="AW27" s="91">
        <v>77.218000000000004</v>
      </c>
      <c r="AX27" s="91">
        <v>722.09897666666677</v>
      </c>
      <c r="AY27" s="91">
        <v>157.15200000000002</v>
      </c>
      <c r="AZ27" s="91">
        <v>508</v>
      </c>
      <c r="BA27" s="91">
        <v>0</v>
      </c>
      <c r="BB27" s="91">
        <v>0</v>
      </c>
      <c r="BC27" s="91">
        <v>0</v>
      </c>
      <c r="BD27" s="91">
        <f>BD12*0.2</f>
        <v>245.55</v>
      </c>
      <c r="BE27" s="91">
        <f t="shared" ref="BE27:CA37" si="16">BE12*0.2</f>
        <v>2171.3148000000001</v>
      </c>
      <c r="BF27" s="91">
        <f t="shared" si="16"/>
        <v>306.26940000000002</v>
      </c>
      <c r="BG27" s="91">
        <f t="shared" si="16"/>
        <v>1672.7917950000001</v>
      </c>
      <c r="BH27" s="91">
        <f t="shared" si="16"/>
        <v>961.53163033333351</v>
      </c>
      <c r="BI27" s="91">
        <f t="shared" si="16"/>
        <v>2221.6821207541479</v>
      </c>
      <c r="BJ27" s="91">
        <f t="shared" si="16"/>
        <v>3750.9080049018639</v>
      </c>
      <c r="BK27" s="91">
        <f t="shared" si="16"/>
        <v>2369.2490787198635</v>
      </c>
      <c r="BL27" s="91">
        <f t="shared" si="16"/>
        <v>1912.9811416958983</v>
      </c>
      <c r="BM27" s="91">
        <f t="shared" si="16"/>
        <v>2736.9689236632639</v>
      </c>
      <c r="BN27" s="91">
        <f t="shared" si="16"/>
        <v>2736.9689236632639</v>
      </c>
      <c r="BO27" s="91">
        <f t="shared" si="16"/>
        <v>2207.7430395155402</v>
      </c>
      <c r="BP27" s="91">
        <f t="shared" si="16"/>
        <v>445.28508893431672</v>
      </c>
      <c r="BQ27" s="91">
        <f t="shared" si="16"/>
        <v>445.28508893431672</v>
      </c>
      <c r="BR27" s="91">
        <f t="shared" si="16"/>
        <v>445.28508893431672</v>
      </c>
      <c r="BS27" s="91">
        <f t="shared" si="16"/>
        <v>445.28508893431672</v>
      </c>
      <c r="BT27" s="91">
        <f t="shared" si="16"/>
        <v>445.28508893431672</v>
      </c>
      <c r="BU27" s="91">
        <f t="shared" si="16"/>
        <v>445.28508893431672</v>
      </c>
      <c r="BV27" s="91">
        <f t="shared" si="16"/>
        <v>0</v>
      </c>
      <c r="BW27" s="91">
        <f t="shared" si="16"/>
        <v>0</v>
      </c>
      <c r="BX27" s="91">
        <f t="shared" si="16"/>
        <v>0</v>
      </c>
      <c r="BY27" s="91">
        <f t="shared" si="16"/>
        <v>0</v>
      </c>
      <c r="BZ27" s="91">
        <f t="shared" si="16"/>
        <v>0</v>
      </c>
      <c r="CA27" s="91">
        <f t="shared" si="16"/>
        <v>0</v>
      </c>
      <c r="CB27" s="91">
        <f t="shared" si="15"/>
        <v>0</v>
      </c>
      <c r="CC27" s="91">
        <f t="shared" si="15"/>
        <v>0</v>
      </c>
      <c r="CD27" s="91">
        <f t="shared" si="15"/>
        <v>0</v>
      </c>
      <c r="CE27" s="91">
        <f t="shared" si="15"/>
        <v>0</v>
      </c>
      <c r="CF27" s="91">
        <f t="shared" si="15"/>
        <v>0</v>
      </c>
      <c r="CG27" s="91">
        <f t="shared" si="15"/>
        <v>0</v>
      </c>
      <c r="CH27" s="91">
        <f t="shared" si="15"/>
        <v>0</v>
      </c>
      <c r="CI27" s="91">
        <f t="shared" si="15"/>
        <v>0</v>
      </c>
      <c r="CJ27" s="91">
        <f t="shared" si="15"/>
        <v>0</v>
      </c>
      <c r="CK27" s="91">
        <f t="shared" si="15"/>
        <v>0</v>
      </c>
      <c r="CL27" s="91">
        <f t="shared" si="15"/>
        <v>0</v>
      </c>
      <c r="CM27" s="91">
        <f t="shared" si="15"/>
        <v>0</v>
      </c>
      <c r="CN27" s="91">
        <f t="shared" si="15"/>
        <v>0</v>
      </c>
      <c r="CO27" s="91">
        <f t="shared" si="15"/>
        <v>0</v>
      </c>
      <c r="CP27" s="91">
        <f t="shared" si="15"/>
        <v>0</v>
      </c>
      <c r="CQ27" s="91">
        <f t="shared" si="15"/>
        <v>0</v>
      </c>
      <c r="CR27" s="91">
        <f t="shared" si="15"/>
        <v>0</v>
      </c>
      <c r="CS27" s="91">
        <f t="shared" si="15"/>
        <v>0</v>
      </c>
      <c r="CT27" s="91">
        <f t="shared" si="15"/>
        <v>0</v>
      </c>
      <c r="CU27" s="91">
        <f t="shared" si="15"/>
        <v>0</v>
      </c>
      <c r="CV27" s="91">
        <f t="shared" si="15"/>
        <v>0</v>
      </c>
      <c r="CW27" s="91">
        <f t="shared" si="15"/>
        <v>0</v>
      </c>
      <c r="CX27" s="91">
        <f t="shared" si="15"/>
        <v>0</v>
      </c>
      <c r="CY27" s="91">
        <f t="shared" si="15"/>
        <v>0</v>
      </c>
      <c r="CZ27" s="91">
        <f t="shared" si="15"/>
        <v>0</v>
      </c>
      <c r="DA27" s="91">
        <f t="shared" si="15"/>
        <v>0</v>
      </c>
    </row>
    <row r="28" spans="1:105" ht="15.75" hidden="1" outlineLevel="1" x14ac:dyDescent="0.25">
      <c r="D28" s="89" t="s">
        <v>226</v>
      </c>
      <c r="E28" s="90">
        <f t="shared" si="13"/>
        <v>5739.2016000000003</v>
      </c>
      <c r="F28" s="73">
        <f t="shared" si="5"/>
        <v>0</v>
      </c>
      <c r="G28" s="73">
        <f t="shared" si="6"/>
        <v>0</v>
      </c>
      <c r="H28" s="73">
        <f t="shared" si="7"/>
        <v>0</v>
      </c>
      <c r="I28" s="73">
        <f t="shared" si="8"/>
        <v>5739.2016000000003</v>
      </c>
      <c r="J28" s="74">
        <f t="shared" si="9"/>
        <v>0</v>
      </c>
      <c r="K28" s="91">
        <f t="shared" ref="K28:AE28" si="17">K13*0.18</f>
        <v>0</v>
      </c>
      <c r="L28" s="91">
        <f t="shared" si="17"/>
        <v>0</v>
      </c>
      <c r="M28" s="91">
        <f t="shared" si="17"/>
        <v>0</v>
      </c>
      <c r="N28" s="91">
        <f t="shared" si="17"/>
        <v>0</v>
      </c>
      <c r="O28" s="91">
        <f t="shared" si="17"/>
        <v>0</v>
      </c>
      <c r="P28" s="91">
        <f t="shared" si="17"/>
        <v>0</v>
      </c>
      <c r="Q28" s="91">
        <f t="shared" si="17"/>
        <v>0</v>
      </c>
      <c r="R28" s="91">
        <f t="shared" si="17"/>
        <v>0</v>
      </c>
      <c r="S28" s="91">
        <f t="shared" si="17"/>
        <v>0</v>
      </c>
      <c r="T28" s="91">
        <f t="shared" si="17"/>
        <v>0</v>
      </c>
      <c r="U28" s="91">
        <f t="shared" si="17"/>
        <v>0</v>
      </c>
      <c r="V28" s="91">
        <f t="shared" si="17"/>
        <v>0</v>
      </c>
      <c r="W28" s="91">
        <f t="shared" si="17"/>
        <v>0</v>
      </c>
      <c r="X28" s="91">
        <f t="shared" si="17"/>
        <v>0</v>
      </c>
      <c r="Y28" s="91">
        <f t="shared" si="17"/>
        <v>0</v>
      </c>
      <c r="Z28" s="91">
        <f t="shared" si="17"/>
        <v>0</v>
      </c>
      <c r="AA28" s="91">
        <f t="shared" si="17"/>
        <v>0</v>
      </c>
      <c r="AB28" s="91">
        <f t="shared" si="17"/>
        <v>0</v>
      </c>
      <c r="AC28" s="91">
        <f t="shared" si="17"/>
        <v>0</v>
      </c>
      <c r="AD28" s="91">
        <f t="shared" si="17"/>
        <v>0</v>
      </c>
      <c r="AE28" s="91">
        <f t="shared" si="17"/>
        <v>0</v>
      </c>
      <c r="AF28" s="91">
        <f t="shared" ref="AF28:AQ28" si="18">AF13*0.2</f>
        <v>0</v>
      </c>
      <c r="AG28" s="91">
        <f t="shared" si="18"/>
        <v>0</v>
      </c>
      <c r="AH28" s="91">
        <f t="shared" si="18"/>
        <v>0</v>
      </c>
      <c r="AI28" s="91">
        <f t="shared" si="18"/>
        <v>0</v>
      </c>
      <c r="AJ28" s="91">
        <f t="shared" si="18"/>
        <v>0</v>
      </c>
      <c r="AK28" s="91">
        <f t="shared" si="18"/>
        <v>0</v>
      </c>
      <c r="AL28" s="91">
        <f t="shared" si="18"/>
        <v>0</v>
      </c>
      <c r="AM28" s="91">
        <f t="shared" si="18"/>
        <v>0</v>
      </c>
      <c r="AN28" s="91">
        <f t="shared" si="18"/>
        <v>0</v>
      </c>
      <c r="AO28" s="91">
        <f t="shared" si="18"/>
        <v>0</v>
      </c>
      <c r="AP28" s="91">
        <f t="shared" si="18"/>
        <v>0</v>
      </c>
      <c r="AQ28" s="91">
        <f t="shared" si="18"/>
        <v>0</v>
      </c>
      <c r="AR28" s="91">
        <v>0</v>
      </c>
      <c r="AS28" s="91">
        <v>0</v>
      </c>
      <c r="AT28" s="91">
        <v>0</v>
      </c>
      <c r="AU28" s="91">
        <v>0</v>
      </c>
      <c r="AV28" s="91">
        <v>0</v>
      </c>
      <c r="AW28" s="91">
        <v>0</v>
      </c>
      <c r="AX28" s="91">
        <v>0</v>
      </c>
      <c r="AY28" s="91">
        <v>0</v>
      </c>
      <c r="AZ28" s="91">
        <v>0</v>
      </c>
      <c r="BA28" s="91">
        <v>0</v>
      </c>
      <c r="BB28" s="91">
        <v>0</v>
      </c>
      <c r="BC28" s="91">
        <v>0</v>
      </c>
      <c r="BD28" s="91">
        <f t="shared" ref="BD28:BS37" si="19">BD13*0.2</f>
        <v>0</v>
      </c>
      <c r="BE28" s="91">
        <f t="shared" si="19"/>
        <v>0</v>
      </c>
      <c r="BF28" s="91">
        <f t="shared" si="19"/>
        <v>0</v>
      </c>
      <c r="BG28" s="91">
        <f t="shared" si="19"/>
        <v>0</v>
      </c>
      <c r="BH28" s="91">
        <f t="shared" si="19"/>
        <v>0</v>
      </c>
      <c r="BI28" s="91">
        <f t="shared" si="19"/>
        <v>0</v>
      </c>
      <c r="BJ28" s="91">
        <f t="shared" si="19"/>
        <v>0</v>
      </c>
      <c r="BK28" s="91">
        <f t="shared" si="19"/>
        <v>0</v>
      </c>
      <c r="BL28" s="91">
        <f t="shared" si="19"/>
        <v>0</v>
      </c>
      <c r="BM28" s="91">
        <f t="shared" si="19"/>
        <v>5739.2016000000003</v>
      </c>
      <c r="BN28" s="91">
        <f t="shared" si="19"/>
        <v>0</v>
      </c>
      <c r="BO28" s="91">
        <f t="shared" si="19"/>
        <v>0</v>
      </c>
      <c r="BP28" s="91">
        <f t="shared" si="19"/>
        <v>0</v>
      </c>
      <c r="BQ28" s="91">
        <f t="shared" si="19"/>
        <v>0</v>
      </c>
      <c r="BR28" s="91">
        <f t="shared" si="19"/>
        <v>0</v>
      </c>
      <c r="BS28" s="91">
        <f t="shared" si="19"/>
        <v>0</v>
      </c>
      <c r="BT28" s="91">
        <f t="shared" si="16"/>
        <v>0</v>
      </c>
      <c r="BU28" s="91">
        <f t="shared" si="16"/>
        <v>0</v>
      </c>
      <c r="BV28" s="91">
        <f t="shared" si="16"/>
        <v>0</v>
      </c>
      <c r="BW28" s="91">
        <f t="shared" si="16"/>
        <v>0</v>
      </c>
      <c r="BX28" s="91">
        <f t="shared" si="16"/>
        <v>0</v>
      </c>
      <c r="BY28" s="91">
        <f t="shared" si="16"/>
        <v>0</v>
      </c>
      <c r="BZ28" s="91">
        <f t="shared" si="16"/>
        <v>0</v>
      </c>
      <c r="CA28" s="91">
        <f t="shared" si="16"/>
        <v>0</v>
      </c>
      <c r="CB28" s="91">
        <f t="shared" si="15"/>
        <v>0</v>
      </c>
      <c r="CC28" s="91">
        <f t="shared" si="15"/>
        <v>0</v>
      </c>
      <c r="CD28" s="91">
        <f t="shared" si="15"/>
        <v>0</v>
      </c>
      <c r="CE28" s="91">
        <f t="shared" si="15"/>
        <v>0</v>
      </c>
      <c r="CF28" s="91">
        <f t="shared" si="15"/>
        <v>0</v>
      </c>
      <c r="CG28" s="91">
        <f t="shared" si="15"/>
        <v>0</v>
      </c>
      <c r="CH28" s="91">
        <f t="shared" si="15"/>
        <v>0</v>
      </c>
      <c r="CI28" s="91">
        <f t="shared" si="15"/>
        <v>0</v>
      </c>
      <c r="CJ28" s="91">
        <f t="shared" si="15"/>
        <v>0</v>
      </c>
      <c r="CK28" s="91">
        <f t="shared" si="15"/>
        <v>0</v>
      </c>
      <c r="CL28" s="91">
        <f t="shared" si="15"/>
        <v>0</v>
      </c>
      <c r="CM28" s="91">
        <f t="shared" si="15"/>
        <v>0</v>
      </c>
      <c r="CN28" s="91">
        <f t="shared" si="15"/>
        <v>0</v>
      </c>
      <c r="CO28" s="91">
        <f t="shared" si="15"/>
        <v>0</v>
      </c>
      <c r="CP28" s="91">
        <f t="shared" si="15"/>
        <v>0</v>
      </c>
      <c r="CQ28" s="91">
        <f t="shared" si="15"/>
        <v>0</v>
      </c>
      <c r="CR28" s="91">
        <f t="shared" si="15"/>
        <v>0</v>
      </c>
      <c r="CS28" s="91">
        <f t="shared" si="15"/>
        <v>0</v>
      </c>
      <c r="CT28" s="91">
        <f t="shared" si="15"/>
        <v>0</v>
      </c>
      <c r="CU28" s="91">
        <f t="shared" si="15"/>
        <v>0</v>
      </c>
      <c r="CV28" s="91">
        <f t="shared" si="15"/>
        <v>0</v>
      </c>
      <c r="CW28" s="91">
        <f t="shared" si="15"/>
        <v>0</v>
      </c>
      <c r="CX28" s="91">
        <f t="shared" si="15"/>
        <v>0</v>
      </c>
      <c r="CY28" s="91">
        <f t="shared" si="15"/>
        <v>0</v>
      </c>
      <c r="CZ28" s="91">
        <f t="shared" si="15"/>
        <v>0</v>
      </c>
      <c r="DA28" s="91">
        <f t="shared" si="15"/>
        <v>0</v>
      </c>
    </row>
    <row r="29" spans="1:105" ht="15.75" hidden="1" outlineLevel="1" x14ac:dyDescent="0.25">
      <c r="D29" s="89" t="s">
        <v>227</v>
      </c>
      <c r="E29" s="90">
        <f t="shared" si="13"/>
        <v>948512.89212564251</v>
      </c>
      <c r="F29" s="73">
        <f t="shared" si="5"/>
        <v>0</v>
      </c>
      <c r="G29" s="73">
        <f t="shared" si="6"/>
        <v>0</v>
      </c>
      <c r="H29" s="73">
        <f t="shared" si="7"/>
        <v>17179.214894054239</v>
      </c>
      <c r="I29" s="73">
        <f t="shared" si="8"/>
        <v>931333.67723158828</v>
      </c>
      <c r="J29" s="74">
        <f t="shared" si="9"/>
        <v>274364.81855136086</v>
      </c>
      <c r="K29" s="91">
        <v>0</v>
      </c>
      <c r="L29" s="91">
        <v>0</v>
      </c>
      <c r="M29" s="91">
        <v>0</v>
      </c>
      <c r="N29" s="91">
        <v>0</v>
      </c>
      <c r="O29" s="91">
        <v>0</v>
      </c>
      <c r="P29" s="91">
        <v>0</v>
      </c>
      <c r="Q29" s="91">
        <v>1075.6133740677965</v>
      </c>
      <c r="R29" s="91">
        <v>771.81258508474582</v>
      </c>
      <c r="S29" s="91">
        <v>926.44958593220338</v>
      </c>
      <c r="T29" s="91">
        <v>1036.2630676271187</v>
      </c>
      <c r="U29" s="91">
        <v>623.8401620338982</v>
      </c>
      <c r="V29" s="91">
        <v>268.9960713559322</v>
      </c>
      <c r="W29" s="91">
        <v>382.95898322033901</v>
      </c>
      <c r="X29" s="91">
        <v>773.49441355932208</v>
      </c>
      <c r="Y29" s="91">
        <v>1235.561181864407</v>
      </c>
      <c r="Z29" s="91">
        <v>3401.8443686440669</v>
      </c>
      <c r="AA29" s="91">
        <v>3629.2272315254245</v>
      </c>
      <c r="AB29" s="91">
        <v>1569.5712350847459</v>
      </c>
      <c r="AC29" s="91">
        <v>1483.5826340542374</v>
      </c>
      <c r="AD29" s="91">
        <v>4040.2362996610173</v>
      </c>
      <c r="AE29" s="91">
        <v>4534.7965398305078</v>
      </c>
      <c r="AF29" s="91">
        <v>1533.9769962711866</v>
      </c>
      <c r="AG29" s="91">
        <v>2043.156091340524</v>
      </c>
      <c r="AH29" s="91">
        <v>4786.0603532033892</v>
      </c>
      <c r="AI29" s="91">
        <v>976.36016066666707</v>
      </c>
      <c r="AJ29" s="91">
        <v>7816.6705499999998</v>
      </c>
      <c r="AK29" s="91">
        <v>2662.6076133333336</v>
      </c>
      <c r="AL29" s="91">
        <v>5467.631386666666</v>
      </c>
      <c r="AM29" s="91">
        <v>3438.4982166666668</v>
      </c>
      <c r="AN29" s="91">
        <v>2156.5641183333337</v>
      </c>
      <c r="AO29" s="91">
        <v>12087.961903333335</v>
      </c>
      <c r="AP29" s="91">
        <v>8018.5987683333342</v>
      </c>
      <c r="AQ29" s="91">
        <v>4615.9187100000008</v>
      </c>
      <c r="AR29" s="91">
        <v>15700.914404999998</v>
      </c>
      <c r="AS29" s="91">
        <v>2904.4331750000001</v>
      </c>
      <c r="AT29" s="91">
        <v>11725.984010000002</v>
      </c>
      <c r="AU29" s="91">
        <v>11962.897671666668</v>
      </c>
      <c r="AV29" s="91">
        <v>15696.869457666669</v>
      </c>
      <c r="AW29" s="91">
        <v>4202.616581666668</v>
      </c>
      <c r="AX29" s="91">
        <v>12025.780175000002</v>
      </c>
      <c r="AY29" s="91">
        <v>5164.9913016666669</v>
      </c>
      <c r="AZ29" s="91">
        <v>9187.504640000001</v>
      </c>
      <c r="BA29" s="91">
        <v>13848.566676666662</v>
      </c>
      <c r="BB29" s="91">
        <v>11723.963600000001</v>
      </c>
      <c r="BC29" s="91">
        <v>14017.656008333341</v>
      </c>
      <c r="BD29" s="91">
        <f t="shared" si="19"/>
        <v>11333.889884000002</v>
      </c>
      <c r="BE29" s="91">
        <f t="shared" si="16"/>
        <v>8368.2557550000001</v>
      </c>
      <c r="BF29" s="91">
        <f t="shared" si="16"/>
        <v>13555.347065000002</v>
      </c>
      <c r="BG29" s="91">
        <f t="shared" si="16"/>
        <v>31586.895543000017</v>
      </c>
      <c r="BH29" s="91">
        <f t="shared" si="16"/>
        <v>17255.591249666668</v>
      </c>
      <c r="BI29" s="91">
        <f t="shared" si="16"/>
        <v>50070.3735661436</v>
      </c>
      <c r="BJ29" s="91">
        <f t="shared" si="16"/>
        <v>59995.122758887919</v>
      </c>
      <c r="BK29" s="91">
        <f t="shared" si="16"/>
        <v>65734.820668284272</v>
      </c>
      <c r="BL29" s="91">
        <f t="shared" si="16"/>
        <v>64857.242079354874</v>
      </c>
      <c r="BM29" s="91">
        <f t="shared" si="16"/>
        <v>62866.927543872225</v>
      </c>
      <c r="BN29" s="91">
        <f t="shared" si="16"/>
        <v>81302.423606985831</v>
      </c>
      <c r="BO29" s="91">
        <f t="shared" si="16"/>
        <v>67132.973985969962</v>
      </c>
      <c r="BP29" s="91">
        <f t="shared" si="16"/>
        <v>12758.681703556182</v>
      </c>
      <c r="BQ29" s="91">
        <f t="shared" si="16"/>
        <v>16234.763251103182</v>
      </c>
      <c r="BR29" s="91">
        <f t="shared" si="16"/>
        <v>18610.267371103178</v>
      </c>
      <c r="BS29" s="91">
        <f t="shared" si="16"/>
        <v>21651.91040517054</v>
      </c>
      <c r="BT29" s="91">
        <f t="shared" si="16"/>
        <v>18741.793148445322</v>
      </c>
      <c r="BU29" s="91">
        <f t="shared" si="16"/>
        <v>19578.14932699456</v>
      </c>
      <c r="BV29" s="91">
        <f t="shared" si="16"/>
        <v>19470.824013254682</v>
      </c>
      <c r="BW29" s="91">
        <f t="shared" si="16"/>
        <v>17177.344767697381</v>
      </c>
      <c r="BX29" s="91">
        <f t="shared" si="16"/>
        <v>15784.128101030699</v>
      </c>
      <c r="BY29" s="91">
        <f t="shared" si="16"/>
        <v>15784.128101030699</v>
      </c>
      <c r="BZ29" s="91">
        <f t="shared" si="16"/>
        <v>14621.273459970602</v>
      </c>
      <c r="CA29" s="91">
        <f t="shared" si="16"/>
        <v>14519.334465759141</v>
      </c>
      <c r="CB29" s="91">
        <f t="shared" si="15"/>
        <v>0</v>
      </c>
      <c r="CC29" s="91">
        <f t="shared" si="15"/>
        <v>0</v>
      </c>
      <c r="CD29" s="91">
        <f t="shared" si="15"/>
        <v>0</v>
      </c>
      <c r="CE29" s="91">
        <f t="shared" si="15"/>
        <v>0</v>
      </c>
      <c r="CF29" s="91">
        <f t="shared" si="15"/>
        <v>0</v>
      </c>
      <c r="CG29" s="91">
        <f t="shared" si="15"/>
        <v>0</v>
      </c>
      <c r="CH29" s="91">
        <f t="shared" si="15"/>
        <v>0</v>
      </c>
      <c r="CI29" s="91">
        <f t="shared" si="15"/>
        <v>0</v>
      </c>
      <c r="CJ29" s="91">
        <f t="shared" si="15"/>
        <v>0</v>
      </c>
      <c r="CK29" s="91">
        <f t="shared" si="15"/>
        <v>0</v>
      </c>
      <c r="CL29" s="91">
        <f t="shared" si="15"/>
        <v>0</v>
      </c>
      <c r="CM29" s="91">
        <f t="shared" si="15"/>
        <v>0</v>
      </c>
      <c r="CN29" s="91">
        <f t="shared" si="15"/>
        <v>0</v>
      </c>
      <c r="CO29" s="91">
        <f t="shared" si="15"/>
        <v>0</v>
      </c>
      <c r="CP29" s="91">
        <f t="shared" si="15"/>
        <v>0</v>
      </c>
      <c r="CQ29" s="91">
        <f t="shared" si="15"/>
        <v>0</v>
      </c>
      <c r="CR29" s="91">
        <f t="shared" si="15"/>
        <v>0</v>
      </c>
      <c r="CS29" s="91">
        <f t="shared" si="15"/>
        <v>0</v>
      </c>
      <c r="CT29" s="91">
        <f t="shared" si="15"/>
        <v>0</v>
      </c>
      <c r="CU29" s="91">
        <f t="shared" si="15"/>
        <v>0</v>
      </c>
      <c r="CV29" s="91">
        <f t="shared" si="15"/>
        <v>0</v>
      </c>
      <c r="CW29" s="91">
        <f t="shared" si="15"/>
        <v>0</v>
      </c>
      <c r="CX29" s="91">
        <f t="shared" si="15"/>
        <v>0</v>
      </c>
      <c r="CY29" s="91">
        <f t="shared" si="15"/>
        <v>0</v>
      </c>
      <c r="CZ29" s="91">
        <f t="shared" si="15"/>
        <v>0</v>
      </c>
      <c r="DA29" s="91">
        <f t="shared" si="15"/>
        <v>0</v>
      </c>
    </row>
    <row r="30" spans="1:105" ht="15.75" hidden="1" outlineLevel="1" x14ac:dyDescent="0.25">
      <c r="D30" s="89" t="s">
        <v>228</v>
      </c>
      <c r="E30" s="90">
        <f t="shared" si="13"/>
        <v>28352.710962852001</v>
      </c>
      <c r="F30" s="73">
        <f t="shared" si="5"/>
        <v>0</v>
      </c>
      <c r="G30" s="73">
        <f t="shared" si="6"/>
        <v>0</v>
      </c>
      <c r="H30" s="73">
        <f t="shared" si="7"/>
        <v>0</v>
      </c>
      <c r="I30" s="73">
        <f t="shared" si="8"/>
        <v>28352.710962852001</v>
      </c>
      <c r="J30" s="74">
        <f t="shared" si="9"/>
        <v>3772.0891198263121</v>
      </c>
      <c r="K30" s="91">
        <f t="shared" ref="K30:AE30" si="20">K15*0.18</f>
        <v>0</v>
      </c>
      <c r="L30" s="91">
        <f t="shared" si="20"/>
        <v>0</v>
      </c>
      <c r="M30" s="91">
        <f t="shared" si="20"/>
        <v>0</v>
      </c>
      <c r="N30" s="91">
        <f t="shared" si="20"/>
        <v>0</v>
      </c>
      <c r="O30" s="91">
        <f t="shared" si="20"/>
        <v>0</v>
      </c>
      <c r="P30" s="91">
        <f t="shared" si="20"/>
        <v>0</v>
      </c>
      <c r="Q30" s="91">
        <f t="shared" si="20"/>
        <v>0</v>
      </c>
      <c r="R30" s="91">
        <f t="shared" si="20"/>
        <v>0</v>
      </c>
      <c r="S30" s="91">
        <f t="shared" si="20"/>
        <v>0</v>
      </c>
      <c r="T30" s="91">
        <f t="shared" si="20"/>
        <v>0</v>
      </c>
      <c r="U30" s="91">
        <f t="shared" si="20"/>
        <v>0</v>
      </c>
      <c r="V30" s="91">
        <f t="shared" si="20"/>
        <v>0</v>
      </c>
      <c r="W30" s="91">
        <f t="shared" si="20"/>
        <v>0</v>
      </c>
      <c r="X30" s="91">
        <f t="shared" si="20"/>
        <v>0</v>
      </c>
      <c r="Y30" s="91">
        <f t="shared" si="20"/>
        <v>0</v>
      </c>
      <c r="Z30" s="91">
        <f t="shared" si="20"/>
        <v>0</v>
      </c>
      <c r="AA30" s="91">
        <f t="shared" si="20"/>
        <v>0</v>
      </c>
      <c r="AB30" s="91">
        <f t="shared" si="20"/>
        <v>0</v>
      </c>
      <c r="AC30" s="91">
        <f t="shared" si="20"/>
        <v>0</v>
      </c>
      <c r="AD30" s="91">
        <f t="shared" si="20"/>
        <v>0</v>
      </c>
      <c r="AE30" s="91">
        <f t="shared" si="20"/>
        <v>0</v>
      </c>
      <c r="AF30" s="91">
        <f t="shared" ref="AF30:AQ30" si="21">AF15*0.2</f>
        <v>0</v>
      </c>
      <c r="AG30" s="91">
        <f t="shared" si="21"/>
        <v>0</v>
      </c>
      <c r="AH30" s="91">
        <f t="shared" si="21"/>
        <v>0</v>
      </c>
      <c r="AI30" s="91">
        <f t="shared" si="21"/>
        <v>0</v>
      </c>
      <c r="AJ30" s="91">
        <f t="shared" si="21"/>
        <v>0</v>
      </c>
      <c r="AK30" s="91">
        <f t="shared" si="21"/>
        <v>0</v>
      </c>
      <c r="AL30" s="91">
        <f t="shared" si="21"/>
        <v>0</v>
      </c>
      <c r="AM30" s="91">
        <f t="shared" si="21"/>
        <v>0</v>
      </c>
      <c r="AN30" s="91">
        <f t="shared" si="21"/>
        <v>0</v>
      </c>
      <c r="AO30" s="91">
        <f t="shared" si="21"/>
        <v>0</v>
      </c>
      <c r="AP30" s="91">
        <f t="shared" si="21"/>
        <v>0</v>
      </c>
      <c r="AQ30" s="91">
        <f t="shared" si="21"/>
        <v>0</v>
      </c>
      <c r="AR30" s="91">
        <v>0</v>
      </c>
      <c r="AS30" s="91">
        <v>0</v>
      </c>
      <c r="AT30" s="91">
        <v>0</v>
      </c>
      <c r="AU30" s="91">
        <v>0</v>
      </c>
      <c r="AV30" s="91">
        <v>0</v>
      </c>
      <c r="AW30" s="91">
        <v>1766.2524003333344</v>
      </c>
      <c r="AX30" s="91">
        <v>0</v>
      </c>
      <c r="AY30" s="91">
        <v>0</v>
      </c>
      <c r="AZ30" s="91">
        <v>0</v>
      </c>
      <c r="BA30" s="91">
        <v>0</v>
      </c>
      <c r="BB30" s="91">
        <v>0</v>
      </c>
      <c r="BC30" s="91"/>
      <c r="BD30" s="91">
        <f t="shared" si="19"/>
        <v>2005.8367194929776</v>
      </c>
      <c r="BE30" s="91">
        <f t="shared" si="16"/>
        <v>0</v>
      </c>
      <c r="BF30" s="91">
        <f t="shared" si="16"/>
        <v>0</v>
      </c>
      <c r="BG30" s="91">
        <f t="shared" si="16"/>
        <v>0</v>
      </c>
      <c r="BH30" s="91">
        <f t="shared" si="16"/>
        <v>0</v>
      </c>
      <c r="BI30" s="91">
        <f t="shared" si="16"/>
        <v>3083.9871999999996</v>
      </c>
      <c r="BJ30" s="91">
        <f t="shared" si="16"/>
        <v>7933.5851902166396</v>
      </c>
      <c r="BK30" s="91">
        <f t="shared" si="16"/>
        <v>3083.9871999999996</v>
      </c>
      <c r="BL30" s="91">
        <f t="shared" si="16"/>
        <v>0</v>
      </c>
      <c r="BM30" s="91">
        <f t="shared" si="16"/>
        <v>0</v>
      </c>
      <c r="BN30" s="91">
        <f t="shared" si="16"/>
        <v>4756.9013761500009</v>
      </c>
      <c r="BO30" s="91">
        <f t="shared" si="16"/>
        <v>911.69602771665018</v>
      </c>
      <c r="BP30" s="91">
        <f t="shared" si="16"/>
        <v>0</v>
      </c>
      <c r="BQ30" s="91">
        <f t="shared" si="16"/>
        <v>0</v>
      </c>
      <c r="BR30" s="91">
        <f t="shared" si="16"/>
        <v>0</v>
      </c>
      <c r="BS30" s="91">
        <f t="shared" si="16"/>
        <v>0</v>
      </c>
      <c r="BT30" s="91">
        <f t="shared" si="16"/>
        <v>0</v>
      </c>
      <c r="BU30" s="91">
        <f t="shared" si="16"/>
        <v>0</v>
      </c>
      <c r="BV30" s="91">
        <f t="shared" si="16"/>
        <v>0</v>
      </c>
      <c r="BW30" s="91">
        <f t="shared" si="16"/>
        <v>0</v>
      </c>
      <c r="BX30" s="91">
        <f t="shared" si="16"/>
        <v>0</v>
      </c>
      <c r="BY30" s="91">
        <f t="shared" si="16"/>
        <v>0</v>
      </c>
      <c r="BZ30" s="91">
        <f t="shared" si="16"/>
        <v>0</v>
      </c>
      <c r="CA30" s="91">
        <f t="shared" si="16"/>
        <v>4810.4648489423971</v>
      </c>
      <c r="CB30" s="91">
        <f t="shared" si="15"/>
        <v>0</v>
      </c>
      <c r="CC30" s="91">
        <f t="shared" si="15"/>
        <v>0</v>
      </c>
      <c r="CD30" s="91">
        <f t="shared" si="15"/>
        <v>0</v>
      </c>
      <c r="CE30" s="91">
        <f t="shared" si="15"/>
        <v>0</v>
      </c>
      <c r="CF30" s="91">
        <f t="shared" si="15"/>
        <v>0</v>
      </c>
      <c r="CG30" s="91">
        <f t="shared" si="15"/>
        <v>0</v>
      </c>
      <c r="CH30" s="91">
        <f t="shared" si="15"/>
        <v>0</v>
      </c>
      <c r="CI30" s="91">
        <f t="shared" si="15"/>
        <v>0</v>
      </c>
      <c r="CJ30" s="91">
        <f t="shared" si="15"/>
        <v>0</v>
      </c>
      <c r="CK30" s="91">
        <f t="shared" si="15"/>
        <v>0</v>
      </c>
      <c r="CL30" s="91">
        <f t="shared" si="15"/>
        <v>0</v>
      </c>
      <c r="CM30" s="91">
        <f t="shared" si="15"/>
        <v>0</v>
      </c>
      <c r="CN30" s="91">
        <f t="shared" si="15"/>
        <v>0</v>
      </c>
      <c r="CO30" s="91">
        <f t="shared" si="15"/>
        <v>0</v>
      </c>
      <c r="CP30" s="91">
        <f t="shared" si="15"/>
        <v>0</v>
      </c>
      <c r="CQ30" s="91">
        <f t="shared" si="15"/>
        <v>0</v>
      </c>
      <c r="CR30" s="91">
        <f t="shared" si="15"/>
        <v>0</v>
      </c>
      <c r="CS30" s="91">
        <f t="shared" si="15"/>
        <v>0</v>
      </c>
      <c r="CT30" s="91">
        <f t="shared" si="15"/>
        <v>0</v>
      </c>
      <c r="CU30" s="91">
        <f t="shared" si="15"/>
        <v>0</v>
      </c>
      <c r="CV30" s="91">
        <f t="shared" si="15"/>
        <v>0</v>
      </c>
      <c r="CW30" s="91">
        <f t="shared" si="15"/>
        <v>0</v>
      </c>
      <c r="CX30" s="91">
        <f t="shared" si="15"/>
        <v>0</v>
      </c>
      <c r="CY30" s="91">
        <f t="shared" si="15"/>
        <v>0</v>
      </c>
      <c r="CZ30" s="91">
        <f t="shared" si="15"/>
        <v>0</v>
      </c>
      <c r="DA30" s="91">
        <f t="shared" si="15"/>
        <v>0</v>
      </c>
    </row>
    <row r="31" spans="1:105" ht="15.75" hidden="1" outlineLevel="1" x14ac:dyDescent="0.25">
      <c r="D31" s="89" t="s">
        <v>229</v>
      </c>
      <c r="E31" s="90">
        <f t="shared" si="13"/>
        <v>122217.4063757024</v>
      </c>
      <c r="F31" s="73">
        <f t="shared" si="5"/>
        <v>0</v>
      </c>
      <c r="G31" s="73">
        <f t="shared" si="6"/>
        <v>0</v>
      </c>
      <c r="H31" s="73">
        <f t="shared" si="7"/>
        <v>78.109920000000002</v>
      </c>
      <c r="I31" s="73">
        <f t="shared" si="8"/>
        <v>122139.2964557024</v>
      </c>
      <c r="J31" s="74">
        <f t="shared" si="9"/>
        <v>29400.582688840364</v>
      </c>
      <c r="K31" s="91">
        <v>0</v>
      </c>
      <c r="L31" s="91">
        <v>0</v>
      </c>
      <c r="M31" s="91">
        <v>0</v>
      </c>
      <c r="N31" s="91">
        <v>0</v>
      </c>
      <c r="O31" s="91">
        <v>0</v>
      </c>
      <c r="P31" s="91">
        <v>0</v>
      </c>
      <c r="Q31" s="91">
        <v>78.109920000000002</v>
      </c>
      <c r="R31" s="91">
        <v>0</v>
      </c>
      <c r="S31" s="91">
        <v>0</v>
      </c>
      <c r="T31" s="91">
        <v>0</v>
      </c>
      <c r="U31" s="91">
        <v>0</v>
      </c>
      <c r="V31" s="91">
        <v>0</v>
      </c>
      <c r="W31" s="91">
        <v>0</v>
      </c>
      <c r="X31" s="91">
        <v>0</v>
      </c>
      <c r="Y31" s="91">
        <v>0</v>
      </c>
      <c r="Z31" s="91">
        <v>0</v>
      </c>
      <c r="AA31" s="91">
        <v>0</v>
      </c>
      <c r="AB31" s="91">
        <v>0</v>
      </c>
      <c r="AC31" s="91">
        <v>0</v>
      </c>
      <c r="AD31" s="91">
        <v>0</v>
      </c>
      <c r="AE31" s="91">
        <v>105.821487</v>
      </c>
      <c r="AF31" s="91">
        <v>164.673</v>
      </c>
      <c r="AG31" s="91">
        <v>77.981683333333592</v>
      </c>
      <c r="AH31" s="91">
        <v>131.166</v>
      </c>
      <c r="AI31" s="91">
        <v>6.9</v>
      </c>
      <c r="AJ31" s="91">
        <v>1132.1254166666665</v>
      </c>
      <c r="AK31" s="91">
        <v>106.66330000000001</v>
      </c>
      <c r="AL31" s="91">
        <v>474.80135800000005</v>
      </c>
      <c r="AM31" s="91">
        <v>509.12223166666661</v>
      </c>
      <c r="AN31" s="91">
        <v>108.75351700000002</v>
      </c>
      <c r="AO31" s="91">
        <v>498.4354483333334</v>
      </c>
      <c r="AP31" s="91">
        <v>306.68291133333332</v>
      </c>
      <c r="AQ31" s="91">
        <v>2142.8063250000005</v>
      </c>
      <c r="AR31" s="91">
        <v>167.33803000000003</v>
      </c>
      <c r="AS31" s="91">
        <v>125.67828333333333</v>
      </c>
      <c r="AT31" s="91">
        <v>29.661076000000001</v>
      </c>
      <c r="AU31" s="91">
        <v>149.17550166666666</v>
      </c>
      <c r="AV31" s="91">
        <v>647.89546800000005</v>
      </c>
      <c r="AW31" s="91">
        <v>181.63372166666633</v>
      </c>
      <c r="AX31" s="91">
        <v>995.18323166666676</v>
      </c>
      <c r="AY31" s="91">
        <v>284.83237600000001</v>
      </c>
      <c r="AZ31" s="91">
        <v>8386.6184683333395</v>
      </c>
      <c r="BA31" s="91">
        <v>558.39794000000006</v>
      </c>
      <c r="BB31" s="91">
        <v>28.75</v>
      </c>
      <c r="BC31" s="91">
        <v>8788.5833733333402</v>
      </c>
      <c r="BD31" s="91">
        <f t="shared" si="19"/>
        <v>291.46512584035401</v>
      </c>
      <c r="BE31" s="91">
        <f t="shared" si="16"/>
        <v>268.28570833333401</v>
      </c>
      <c r="BF31" s="91">
        <f t="shared" si="16"/>
        <v>733.96341433333407</v>
      </c>
      <c r="BG31" s="91">
        <f t="shared" si="16"/>
        <v>1919.0783719999999</v>
      </c>
      <c r="BH31" s="91">
        <f t="shared" si="16"/>
        <v>565.82735233333335</v>
      </c>
      <c r="BI31" s="91">
        <f t="shared" si="16"/>
        <v>10442.9137658338</v>
      </c>
      <c r="BJ31" s="91">
        <f t="shared" si="16"/>
        <v>8287.6377439786593</v>
      </c>
      <c r="BK31" s="91">
        <f t="shared" si="16"/>
        <v>12760.637554471779</v>
      </c>
      <c r="BL31" s="91">
        <f t="shared" si="16"/>
        <v>11759.548686841081</v>
      </c>
      <c r="BM31" s="91">
        <f t="shared" si="16"/>
        <v>11350.46026713766</v>
      </c>
      <c r="BN31" s="91">
        <f t="shared" si="16"/>
        <v>8439.184303945367</v>
      </c>
      <c r="BO31" s="91">
        <f t="shared" si="16"/>
        <v>13126.070344064363</v>
      </c>
      <c r="BP31" s="91">
        <f t="shared" si="16"/>
        <v>1795.1854667330952</v>
      </c>
      <c r="BQ31" s="91">
        <f t="shared" si="16"/>
        <v>2031.3680194019173</v>
      </c>
      <c r="BR31" s="91">
        <f t="shared" si="16"/>
        <v>2401.515112735251</v>
      </c>
      <c r="BS31" s="91">
        <f t="shared" si="16"/>
        <v>1991.4132149300269</v>
      </c>
      <c r="BT31" s="91">
        <f t="shared" si="16"/>
        <v>2387.0497052180267</v>
      </c>
      <c r="BU31" s="91">
        <f t="shared" si="16"/>
        <v>1641.6978032633613</v>
      </c>
      <c r="BV31" s="91">
        <f t="shared" si="16"/>
        <v>1641.6978032633613</v>
      </c>
      <c r="BW31" s="91">
        <f t="shared" si="16"/>
        <v>1539.705439600315</v>
      </c>
      <c r="BX31" s="91">
        <f t="shared" si="16"/>
        <v>430.60790905531007</v>
      </c>
      <c r="BY31" s="91">
        <f t="shared" si="16"/>
        <v>224.30319405531</v>
      </c>
      <c r="BZ31" s="91">
        <f t="shared" si="16"/>
        <v>0</v>
      </c>
      <c r="CA31" s="91">
        <f t="shared" si="16"/>
        <v>0</v>
      </c>
      <c r="CB31" s="91">
        <f t="shared" si="15"/>
        <v>0</v>
      </c>
      <c r="CC31" s="91">
        <f t="shared" si="15"/>
        <v>0</v>
      </c>
      <c r="CD31" s="91">
        <f t="shared" si="15"/>
        <v>0</v>
      </c>
      <c r="CE31" s="91">
        <f t="shared" si="15"/>
        <v>0</v>
      </c>
      <c r="CF31" s="91">
        <f t="shared" si="15"/>
        <v>0</v>
      </c>
      <c r="CG31" s="91">
        <f t="shared" si="15"/>
        <v>0</v>
      </c>
      <c r="CH31" s="91">
        <f t="shared" si="15"/>
        <v>0</v>
      </c>
      <c r="CI31" s="91">
        <f t="shared" si="15"/>
        <v>0</v>
      </c>
      <c r="CJ31" s="91">
        <f t="shared" si="15"/>
        <v>0</v>
      </c>
      <c r="CK31" s="91">
        <f t="shared" si="15"/>
        <v>0</v>
      </c>
      <c r="CL31" s="91">
        <f t="shared" si="15"/>
        <v>0</v>
      </c>
      <c r="CM31" s="91">
        <f t="shared" si="15"/>
        <v>0</v>
      </c>
      <c r="CN31" s="91">
        <f t="shared" si="15"/>
        <v>0</v>
      </c>
      <c r="CO31" s="91">
        <f t="shared" si="15"/>
        <v>0</v>
      </c>
      <c r="CP31" s="91">
        <f t="shared" si="15"/>
        <v>0</v>
      </c>
      <c r="CQ31" s="91">
        <f t="shared" si="15"/>
        <v>0</v>
      </c>
      <c r="CR31" s="91">
        <f t="shared" si="15"/>
        <v>0</v>
      </c>
      <c r="CS31" s="91">
        <f t="shared" si="15"/>
        <v>0</v>
      </c>
      <c r="CT31" s="91">
        <f t="shared" si="15"/>
        <v>0</v>
      </c>
      <c r="CU31" s="91">
        <f t="shared" si="15"/>
        <v>0</v>
      </c>
      <c r="CV31" s="91">
        <f t="shared" si="15"/>
        <v>0</v>
      </c>
      <c r="CW31" s="91">
        <f t="shared" si="15"/>
        <v>0</v>
      </c>
      <c r="CX31" s="91">
        <f t="shared" si="15"/>
        <v>0</v>
      </c>
      <c r="CY31" s="91">
        <f t="shared" si="15"/>
        <v>0</v>
      </c>
      <c r="CZ31" s="91">
        <f t="shared" si="15"/>
        <v>0</v>
      </c>
      <c r="DA31" s="91">
        <f t="shared" si="15"/>
        <v>0</v>
      </c>
    </row>
    <row r="32" spans="1:105" ht="15.75" hidden="1" outlineLevel="1" x14ac:dyDescent="0.25">
      <c r="D32" s="89" t="s">
        <v>230</v>
      </c>
      <c r="E32" s="90">
        <f t="shared" si="13"/>
        <v>496704.98344207834</v>
      </c>
      <c r="F32" s="73">
        <f t="shared" si="5"/>
        <v>0</v>
      </c>
      <c r="G32" s="73">
        <f t="shared" si="6"/>
        <v>0</v>
      </c>
      <c r="H32" s="73">
        <f t="shared" si="7"/>
        <v>0</v>
      </c>
      <c r="I32" s="73">
        <f t="shared" si="8"/>
        <v>496704.98344207834</v>
      </c>
      <c r="J32" s="74">
        <f t="shared" si="9"/>
        <v>405276.49214384041</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0</v>
      </c>
      <c r="AG32" s="91">
        <v>0</v>
      </c>
      <c r="AH32" s="91">
        <v>0</v>
      </c>
      <c r="AI32" s="91">
        <v>0</v>
      </c>
      <c r="AJ32" s="91">
        <v>7608.0997800000005</v>
      </c>
      <c r="AK32" s="91">
        <v>0</v>
      </c>
      <c r="AL32" s="91">
        <v>2683.6093650000003</v>
      </c>
      <c r="AM32" s="91">
        <v>8223.0771116666674</v>
      </c>
      <c r="AN32" s="91">
        <v>10519.508755000001</v>
      </c>
      <c r="AO32" s="91">
        <v>9000.5985616666694</v>
      </c>
      <c r="AP32" s="91">
        <v>5760.5963783333345</v>
      </c>
      <c r="AQ32" s="91">
        <v>42091.598788333336</v>
      </c>
      <c r="AR32" s="91">
        <v>2059.5935783333334</v>
      </c>
      <c r="AS32" s="91">
        <v>93220.233819999994</v>
      </c>
      <c r="AT32" s="91">
        <v>22553.435109999999</v>
      </c>
      <c r="AU32" s="91">
        <v>22722.68095633333</v>
      </c>
      <c r="AV32" s="91">
        <v>4467.54</v>
      </c>
      <c r="AW32" s="91">
        <v>5779.3418533333333</v>
      </c>
      <c r="AX32" s="91">
        <v>13384.324360000002</v>
      </c>
      <c r="AY32" s="91">
        <v>46663.493069999997</v>
      </c>
      <c r="AZ32" s="91">
        <v>11305.608476000001</v>
      </c>
      <c r="BA32" s="91">
        <v>8762.652836666668</v>
      </c>
      <c r="BB32" s="91">
        <v>0</v>
      </c>
      <c r="BC32" s="91">
        <v>0</v>
      </c>
      <c r="BD32" s="91">
        <f t="shared" si="19"/>
        <v>33290.585041507024</v>
      </c>
      <c r="BE32" s="91">
        <f t="shared" si="16"/>
        <v>31551.036278333329</v>
      </c>
      <c r="BF32" s="91">
        <f t="shared" si="16"/>
        <v>10863.975358333335</v>
      </c>
      <c r="BG32" s="91">
        <f t="shared" si="16"/>
        <v>12764.902665000001</v>
      </c>
      <c r="BH32" s="91">
        <f t="shared" si="16"/>
        <v>10940.652093999941</v>
      </c>
      <c r="BI32" s="91">
        <f t="shared" si="16"/>
        <v>47.40788023335918</v>
      </c>
      <c r="BJ32" s="91">
        <f t="shared" si="16"/>
        <v>6157.4924094277876</v>
      </c>
      <c r="BK32" s="91">
        <f t="shared" si="16"/>
        <v>4847.436532541612</v>
      </c>
      <c r="BL32" s="91">
        <f t="shared" si="16"/>
        <v>8375.0877628440012</v>
      </c>
      <c r="BM32" s="91">
        <f t="shared" si="16"/>
        <v>0</v>
      </c>
      <c r="BN32" s="91">
        <f t="shared" si="16"/>
        <v>0</v>
      </c>
      <c r="BO32" s="91">
        <f t="shared" si="16"/>
        <v>1993.4053992481961</v>
      </c>
      <c r="BP32" s="91">
        <f t="shared" si="16"/>
        <v>34277.660747653004</v>
      </c>
      <c r="BQ32" s="91">
        <f t="shared" si="16"/>
        <v>6998.9298159800301</v>
      </c>
      <c r="BR32" s="91">
        <f t="shared" si="16"/>
        <v>11315.525352112028</v>
      </c>
      <c r="BS32" s="91">
        <f t="shared" si="16"/>
        <v>3237.4466520990004</v>
      </c>
      <c r="BT32" s="91">
        <f t="shared" si="16"/>
        <v>3237.4466520990004</v>
      </c>
      <c r="BU32" s="91">
        <f t="shared" si="16"/>
        <v>0</v>
      </c>
      <c r="BV32" s="91">
        <f t="shared" si="16"/>
        <v>0</v>
      </c>
      <c r="BW32" s="91">
        <f t="shared" si="16"/>
        <v>0</v>
      </c>
      <c r="BX32" s="91">
        <f t="shared" si="16"/>
        <v>0</v>
      </c>
      <c r="BY32" s="91">
        <f t="shared" si="16"/>
        <v>0</v>
      </c>
      <c r="BZ32" s="91">
        <f t="shared" si="16"/>
        <v>0</v>
      </c>
      <c r="CA32" s="91">
        <f t="shared" si="16"/>
        <v>0</v>
      </c>
      <c r="CB32" s="91">
        <f t="shared" si="15"/>
        <v>0</v>
      </c>
      <c r="CC32" s="91">
        <f t="shared" si="15"/>
        <v>0</v>
      </c>
      <c r="CD32" s="91">
        <f t="shared" si="15"/>
        <v>0</v>
      </c>
      <c r="CE32" s="91">
        <f t="shared" si="15"/>
        <v>0</v>
      </c>
      <c r="CF32" s="91">
        <f t="shared" si="15"/>
        <v>0</v>
      </c>
      <c r="CG32" s="91">
        <f t="shared" si="15"/>
        <v>0</v>
      </c>
      <c r="CH32" s="91">
        <f t="shared" si="15"/>
        <v>0</v>
      </c>
      <c r="CI32" s="91">
        <f t="shared" si="15"/>
        <v>0</v>
      </c>
      <c r="CJ32" s="91">
        <f t="shared" si="15"/>
        <v>0</v>
      </c>
      <c r="CK32" s="91">
        <f t="shared" si="15"/>
        <v>0</v>
      </c>
      <c r="CL32" s="91">
        <f t="shared" si="15"/>
        <v>0</v>
      </c>
      <c r="CM32" s="91">
        <f t="shared" si="15"/>
        <v>0</v>
      </c>
      <c r="CN32" s="91">
        <f t="shared" si="15"/>
        <v>0</v>
      </c>
      <c r="CO32" s="91">
        <f t="shared" si="15"/>
        <v>0</v>
      </c>
      <c r="CP32" s="91">
        <f t="shared" si="15"/>
        <v>0</v>
      </c>
      <c r="CQ32" s="91">
        <f t="shared" si="15"/>
        <v>0</v>
      </c>
      <c r="CR32" s="91">
        <f t="shared" si="15"/>
        <v>0</v>
      </c>
      <c r="CS32" s="91">
        <f t="shared" si="15"/>
        <v>0</v>
      </c>
      <c r="CT32" s="91">
        <f t="shared" si="15"/>
        <v>0</v>
      </c>
      <c r="CU32" s="91">
        <f t="shared" si="15"/>
        <v>0</v>
      </c>
      <c r="CV32" s="91">
        <f t="shared" si="15"/>
        <v>0</v>
      </c>
      <c r="CW32" s="91">
        <f t="shared" si="15"/>
        <v>0</v>
      </c>
      <c r="CX32" s="91">
        <f t="shared" si="15"/>
        <v>0</v>
      </c>
      <c r="CY32" s="91">
        <f t="shared" si="15"/>
        <v>0</v>
      </c>
      <c r="CZ32" s="91">
        <f t="shared" si="15"/>
        <v>0</v>
      </c>
      <c r="DA32" s="91">
        <f t="shared" si="15"/>
        <v>0</v>
      </c>
    </row>
    <row r="33" spans="1:105" ht="15.75" hidden="1" outlineLevel="1" x14ac:dyDescent="0.25">
      <c r="D33" s="89" t="s">
        <v>231</v>
      </c>
      <c r="E33" s="90">
        <f t="shared" si="13"/>
        <v>299250.05307784455</v>
      </c>
      <c r="F33" s="73">
        <f t="shared" si="5"/>
        <v>0</v>
      </c>
      <c r="G33" s="73">
        <f t="shared" si="6"/>
        <v>0</v>
      </c>
      <c r="H33" s="73">
        <f t="shared" si="7"/>
        <v>3269.3269118644066</v>
      </c>
      <c r="I33" s="73">
        <f t="shared" si="8"/>
        <v>295980.72616598016</v>
      </c>
      <c r="J33" s="74">
        <f t="shared" si="9"/>
        <v>122980.9262230203</v>
      </c>
      <c r="K33" s="91">
        <v>0</v>
      </c>
      <c r="L33" s="91">
        <v>0</v>
      </c>
      <c r="M33" s="91">
        <v>0</v>
      </c>
      <c r="N33" s="91">
        <v>108.66239999999999</v>
      </c>
      <c r="O33" s="91">
        <v>238.5</v>
      </c>
      <c r="P33" s="91">
        <v>0</v>
      </c>
      <c r="Q33" s="91">
        <v>0</v>
      </c>
      <c r="R33" s="91">
        <v>238.5</v>
      </c>
      <c r="S33" s="91">
        <v>0</v>
      </c>
      <c r="T33" s="91">
        <v>0</v>
      </c>
      <c r="U33" s="91">
        <v>0</v>
      </c>
      <c r="V33" s="91">
        <v>0</v>
      </c>
      <c r="W33" s="91">
        <v>373.72881355932202</v>
      </c>
      <c r="X33" s="91">
        <v>21.96</v>
      </c>
      <c r="Y33" s="91">
        <v>89.599698305084758</v>
      </c>
      <c r="Z33" s="91">
        <v>397.99799999999999</v>
      </c>
      <c r="AA33" s="91">
        <v>0</v>
      </c>
      <c r="AB33" s="91">
        <v>314.72999999999996</v>
      </c>
      <c r="AC33" s="91">
        <v>1485.6479999999999</v>
      </c>
      <c r="AD33" s="91">
        <v>740.69999999999993</v>
      </c>
      <c r="AE33" s="91">
        <v>0</v>
      </c>
      <c r="AF33" s="91">
        <v>2274.942</v>
      </c>
      <c r="AG33" s="91">
        <v>2908.761018163842</v>
      </c>
      <c r="AH33" s="91">
        <v>3276.479330508475</v>
      </c>
      <c r="AI33" s="91">
        <v>1176.0150000000001</v>
      </c>
      <c r="AJ33" s="91">
        <v>1147.0450000000001</v>
      </c>
      <c r="AK33" s="91">
        <v>279.70600000000002</v>
      </c>
      <c r="AL33" s="91">
        <v>1872.5181648</v>
      </c>
      <c r="AM33" s="91">
        <v>11586.531134999996</v>
      </c>
      <c r="AN33" s="91">
        <v>2012.2174233333349</v>
      </c>
      <c r="AO33" s="91">
        <v>3640.4250000000002</v>
      </c>
      <c r="AP33" s="91">
        <v>952.16005101695328</v>
      </c>
      <c r="AQ33" s="91">
        <v>7226.6203366666668</v>
      </c>
      <c r="AR33" s="91">
        <v>417.33333000000022</v>
      </c>
      <c r="AS33" s="91">
        <v>1718.0000000000005</v>
      </c>
      <c r="AT33" s="91">
        <v>14939.7</v>
      </c>
      <c r="AU33" s="91">
        <v>342.0000000000004</v>
      </c>
      <c r="AV33" s="91">
        <v>1822.6000000000001</v>
      </c>
      <c r="AW33" s="91">
        <v>4721.4889583333324</v>
      </c>
      <c r="AX33" s="91">
        <v>8332.0800000000017</v>
      </c>
      <c r="AY33" s="91">
        <v>4195.0434599999999</v>
      </c>
      <c r="AZ33" s="91">
        <v>2907.8810833333323</v>
      </c>
      <c r="BA33" s="91">
        <v>3297.2767499999995</v>
      </c>
      <c r="BB33" s="91">
        <v>3384.1224149999648</v>
      </c>
      <c r="BC33" s="91">
        <v>5346.6275000000005</v>
      </c>
      <c r="BD33" s="91">
        <f t="shared" si="19"/>
        <v>6795.78301333334</v>
      </c>
      <c r="BE33" s="91">
        <f t="shared" si="16"/>
        <v>3176.2325500000002</v>
      </c>
      <c r="BF33" s="91">
        <f t="shared" si="16"/>
        <v>10332.407234999999</v>
      </c>
      <c r="BG33" s="91">
        <f t="shared" si="16"/>
        <v>8888.9025566666605</v>
      </c>
      <c r="BH33" s="91">
        <f t="shared" si="16"/>
        <v>1855.5025933333336</v>
      </c>
      <c r="BI33" s="91">
        <f t="shared" si="16"/>
        <v>10002.17768656654</v>
      </c>
      <c r="BJ33" s="91">
        <f t="shared" si="16"/>
        <v>22994.521035973201</v>
      </c>
      <c r="BK33" s="91">
        <f t="shared" si="16"/>
        <v>18362.08455927252</v>
      </c>
      <c r="BL33" s="91">
        <f t="shared" si="16"/>
        <v>19663.170028991583</v>
      </c>
      <c r="BM33" s="91">
        <f t="shared" si="16"/>
        <v>17915.83422412154</v>
      </c>
      <c r="BN33" s="91">
        <f t="shared" si="16"/>
        <v>7810.8437942377204</v>
      </c>
      <c r="BO33" s="91">
        <f t="shared" si="16"/>
        <v>13257.940550294985</v>
      </c>
      <c r="BP33" s="91">
        <f t="shared" si="16"/>
        <v>4510.6107547186475</v>
      </c>
      <c r="BQ33" s="91">
        <f t="shared" si="16"/>
        <v>10786.53080295865</v>
      </c>
      <c r="BR33" s="91">
        <f t="shared" si="16"/>
        <v>22639.290802958654</v>
      </c>
      <c r="BS33" s="91">
        <f t="shared" si="16"/>
        <v>14171.779641014809</v>
      </c>
      <c r="BT33" s="91">
        <f t="shared" si="16"/>
        <v>3546.8487718059537</v>
      </c>
      <c r="BU33" s="91">
        <f t="shared" si="16"/>
        <v>3220.6916450628978</v>
      </c>
      <c r="BV33" s="91">
        <f t="shared" si="16"/>
        <v>2765.64998175665</v>
      </c>
      <c r="BW33" s="91">
        <f t="shared" si="16"/>
        <v>2765.64998175665</v>
      </c>
      <c r="BX33" s="91">
        <f t="shared" si="16"/>
        <v>0</v>
      </c>
      <c r="BY33" s="91">
        <f t="shared" si="16"/>
        <v>0</v>
      </c>
      <c r="BZ33" s="91">
        <f t="shared" si="16"/>
        <v>0</v>
      </c>
      <c r="CA33" s="91">
        <f t="shared" si="16"/>
        <v>0</v>
      </c>
      <c r="CB33" s="91">
        <f t="shared" si="15"/>
        <v>0</v>
      </c>
      <c r="CC33" s="91">
        <f t="shared" si="15"/>
        <v>0</v>
      </c>
      <c r="CD33" s="91">
        <f t="shared" si="15"/>
        <v>0</v>
      </c>
      <c r="CE33" s="91">
        <f t="shared" si="15"/>
        <v>0</v>
      </c>
      <c r="CF33" s="91">
        <f t="shared" si="15"/>
        <v>0</v>
      </c>
      <c r="CG33" s="91">
        <f t="shared" si="15"/>
        <v>0</v>
      </c>
      <c r="CH33" s="91">
        <f t="shared" si="15"/>
        <v>0</v>
      </c>
      <c r="CI33" s="91">
        <f t="shared" si="15"/>
        <v>0</v>
      </c>
      <c r="CJ33" s="91">
        <f t="shared" si="15"/>
        <v>0</v>
      </c>
      <c r="CK33" s="91">
        <f t="shared" si="15"/>
        <v>0</v>
      </c>
      <c r="CL33" s="91">
        <f t="shared" si="15"/>
        <v>0</v>
      </c>
      <c r="CM33" s="91">
        <f t="shared" si="15"/>
        <v>0</v>
      </c>
      <c r="CN33" s="91">
        <f t="shared" si="15"/>
        <v>0</v>
      </c>
      <c r="CO33" s="91">
        <f t="shared" si="15"/>
        <v>0</v>
      </c>
      <c r="CP33" s="91">
        <f t="shared" si="15"/>
        <v>0</v>
      </c>
      <c r="CQ33" s="91">
        <f t="shared" si="15"/>
        <v>0</v>
      </c>
      <c r="CR33" s="91">
        <f t="shared" si="15"/>
        <v>0</v>
      </c>
      <c r="CS33" s="91">
        <f t="shared" si="15"/>
        <v>0</v>
      </c>
      <c r="CT33" s="91">
        <f t="shared" si="15"/>
        <v>0</v>
      </c>
      <c r="CU33" s="91">
        <f t="shared" si="15"/>
        <v>0</v>
      </c>
      <c r="CV33" s="91">
        <f t="shared" si="15"/>
        <v>0</v>
      </c>
      <c r="CW33" s="91">
        <f t="shared" si="15"/>
        <v>0</v>
      </c>
      <c r="CX33" s="91">
        <f t="shared" si="15"/>
        <v>0</v>
      </c>
      <c r="CY33" s="91">
        <f t="shared" si="15"/>
        <v>0</v>
      </c>
      <c r="CZ33" s="91">
        <f t="shared" si="15"/>
        <v>0</v>
      </c>
      <c r="DA33" s="91">
        <f t="shared" si="15"/>
        <v>0</v>
      </c>
    </row>
    <row r="34" spans="1:105" ht="15.75" hidden="1" outlineLevel="1" x14ac:dyDescent="0.25">
      <c r="D34" s="89" t="s">
        <v>232</v>
      </c>
      <c r="E34" s="90">
        <f t="shared" si="13"/>
        <v>0</v>
      </c>
      <c r="F34" s="73">
        <f t="shared" si="5"/>
        <v>0</v>
      </c>
      <c r="G34" s="73">
        <f t="shared" si="6"/>
        <v>0</v>
      </c>
      <c r="H34" s="73">
        <f t="shared" si="7"/>
        <v>0</v>
      </c>
      <c r="I34" s="73">
        <f t="shared" si="8"/>
        <v>0</v>
      </c>
      <c r="J34" s="74">
        <f t="shared" si="9"/>
        <v>0</v>
      </c>
      <c r="K34" s="91">
        <f t="shared" ref="K34:AE34" si="22">K19*0.18</f>
        <v>0</v>
      </c>
      <c r="L34" s="91">
        <f t="shared" si="22"/>
        <v>0</v>
      </c>
      <c r="M34" s="91">
        <f t="shared" si="22"/>
        <v>0</v>
      </c>
      <c r="N34" s="91">
        <f t="shared" si="22"/>
        <v>0</v>
      </c>
      <c r="O34" s="91">
        <f t="shared" si="22"/>
        <v>0</v>
      </c>
      <c r="P34" s="91">
        <f t="shared" si="22"/>
        <v>0</v>
      </c>
      <c r="Q34" s="91">
        <f t="shared" si="22"/>
        <v>0</v>
      </c>
      <c r="R34" s="91">
        <f t="shared" si="22"/>
        <v>0</v>
      </c>
      <c r="S34" s="91">
        <f t="shared" si="22"/>
        <v>0</v>
      </c>
      <c r="T34" s="91">
        <f t="shared" si="22"/>
        <v>0</v>
      </c>
      <c r="U34" s="91">
        <f t="shared" si="22"/>
        <v>0</v>
      </c>
      <c r="V34" s="91">
        <f t="shared" si="22"/>
        <v>0</v>
      </c>
      <c r="W34" s="91">
        <f t="shared" si="22"/>
        <v>0</v>
      </c>
      <c r="X34" s="91">
        <f t="shared" si="22"/>
        <v>0</v>
      </c>
      <c r="Y34" s="91">
        <f t="shared" si="22"/>
        <v>0</v>
      </c>
      <c r="Z34" s="91">
        <f t="shared" si="22"/>
        <v>0</v>
      </c>
      <c r="AA34" s="91">
        <f t="shared" si="22"/>
        <v>0</v>
      </c>
      <c r="AB34" s="91">
        <f t="shared" si="22"/>
        <v>0</v>
      </c>
      <c r="AC34" s="91">
        <f t="shared" si="22"/>
        <v>0</v>
      </c>
      <c r="AD34" s="91">
        <f t="shared" si="22"/>
        <v>0</v>
      </c>
      <c r="AE34" s="91">
        <f t="shared" si="22"/>
        <v>0</v>
      </c>
      <c r="AF34" s="91">
        <f t="shared" ref="AF34:AQ37" si="23">AF19*0.2</f>
        <v>0</v>
      </c>
      <c r="AG34" s="91">
        <f t="shared" si="23"/>
        <v>0</v>
      </c>
      <c r="AH34" s="91">
        <f t="shared" si="23"/>
        <v>0</v>
      </c>
      <c r="AI34" s="91">
        <f t="shared" si="23"/>
        <v>0</v>
      </c>
      <c r="AJ34" s="91">
        <f t="shared" si="23"/>
        <v>0</v>
      </c>
      <c r="AK34" s="91">
        <f t="shared" si="23"/>
        <v>0</v>
      </c>
      <c r="AL34" s="91">
        <f t="shared" si="23"/>
        <v>0</v>
      </c>
      <c r="AM34" s="91">
        <f t="shared" si="23"/>
        <v>0</v>
      </c>
      <c r="AN34" s="91">
        <f t="shared" si="23"/>
        <v>0</v>
      </c>
      <c r="AO34" s="91">
        <f t="shared" si="23"/>
        <v>0</v>
      </c>
      <c r="AP34" s="91">
        <f t="shared" si="23"/>
        <v>0</v>
      </c>
      <c r="AQ34" s="91">
        <f t="shared" si="23"/>
        <v>0</v>
      </c>
      <c r="AR34" s="91">
        <v>0</v>
      </c>
      <c r="AS34" s="91">
        <v>0</v>
      </c>
      <c r="AT34" s="91">
        <v>0</v>
      </c>
      <c r="AU34" s="91">
        <v>0</v>
      </c>
      <c r="AV34" s="91">
        <v>0</v>
      </c>
      <c r="AW34" s="91">
        <v>0</v>
      </c>
      <c r="AX34" s="91">
        <v>0</v>
      </c>
      <c r="AY34" s="91">
        <v>0</v>
      </c>
      <c r="AZ34" s="91">
        <v>0</v>
      </c>
      <c r="BA34" s="91">
        <v>0</v>
      </c>
      <c r="BB34" s="91">
        <v>0</v>
      </c>
      <c r="BC34" s="91">
        <v>0</v>
      </c>
      <c r="BD34" s="91">
        <f t="shared" si="19"/>
        <v>0</v>
      </c>
      <c r="BE34" s="91">
        <f t="shared" si="16"/>
        <v>0</v>
      </c>
      <c r="BF34" s="91">
        <f t="shared" si="16"/>
        <v>0</v>
      </c>
      <c r="BG34" s="91">
        <f t="shared" si="16"/>
        <v>0</v>
      </c>
      <c r="BH34" s="91">
        <f t="shared" si="16"/>
        <v>0</v>
      </c>
      <c r="BI34" s="91">
        <f t="shared" si="16"/>
        <v>0</v>
      </c>
      <c r="BJ34" s="91">
        <f t="shared" si="16"/>
        <v>0</v>
      </c>
      <c r="BK34" s="91">
        <f t="shared" si="16"/>
        <v>0</v>
      </c>
      <c r="BL34" s="91">
        <f t="shared" si="16"/>
        <v>0</v>
      </c>
      <c r="BM34" s="91">
        <f t="shared" si="16"/>
        <v>0</v>
      </c>
      <c r="BN34" s="91">
        <f t="shared" si="16"/>
        <v>0</v>
      </c>
      <c r="BO34" s="91">
        <f t="shared" si="16"/>
        <v>0</v>
      </c>
      <c r="BP34" s="91">
        <f t="shared" si="16"/>
        <v>0</v>
      </c>
      <c r="BQ34" s="91">
        <f t="shared" si="16"/>
        <v>0</v>
      </c>
      <c r="BR34" s="91">
        <f t="shared" si="16"/>
        <v>0</v>
      </c>
      <c r="BS34" s="91">
        <f t="shared" si="16"/>
        <v>0</v>
      </c>
      <c r="BT34" s="91">
        <f t="shared" si="16"/>
        <v>0</v>
      </c>
      <c r="BU34" s="91">
        <f t="shared" si="16"/>
        <v>0</v>
      </c>
      <c r="BV34" s="91">
        <f t="shared" si="16"/>
        <v>0</v>
      </c>
      <c r="BW34" s="91">
        <f t="shared" si="16"/>
        <v>0</v>
      </c>
      <c r="BX34" s="91">
        <f t="shared" si="16"/>
        <v>0</v>
      </c>
      <c r="BY34" s="91">
        <f t="shared" si="16"/>
        <v>0</v>
      </c>
      <c r="BZ34" s="91">
        <f t="shared" si="16"/>
        <v>0</v>
      </c>
      <c r="CA34" s="91">
        <f t="shared" si="16"/>
        <v>0</v>
      </c>
      <c r="CB34" s="91">
        <f t="shared" si="15"/>
        <v>0</v>
      </c>
      <c r="CC34" s="91">
        <f t="shared" si="15"/>
        <v>0</v>
      </c>
      <c r="CD34" s="91">
        <f t="shared" si="15"/>
        <v>0</v>
      </c>
      <c r="CE34" s="91">
        <f t="shared" si="15"/>
        <v>0</v>
      </c>
      <c r="CF34" s="91">
        <f t="shared" si="15"/>
        <v>0</v>
      </c>
      <c r="CG34" s="91">
        <f t="shared" si="15"/>
        <v>0</v>
      </c>
      <c r="CH34" s="91">
        <f t="shared" si="15"/>
        <v>0</v>
      </c>
      <c r="CI34" s="91">
        <f t="shared" si="15"/>
        <v>0</v>
      </c>
      <c r="CJ34" s="91">
        <f t="shared" si="15"/>
        <v>0</v>
      </c>
      <c r="CK34" s="91">
        <f t="shared" si="15"/>
        <v>0</v>
      </c>
      <c r="CL34" s="91">
        <f t="shared" si="15"/>
        <v>0</v>
      </c>
      <c r="CM34" s="91">
        <f t="shared" si="15"/>
        <v>0</v>
      </c>
      <c r="CN34" s="91">
        <f t="shared" si="15"/>
        <v>0</v>
      </c>
      <c r="CO34" s="91">
        <f t="shared" si="15"/>
        <v>0</v>
      </c>
      <c r="CP34" s="91">
        <f t="shared" si="15"/>
        <v>0</v>
      </c>
      <c r="CQ34" s="91">
        <f t="shared" si="15"/>
        <v>0</v>
      </c>
      <c r="CR34" s="91">
        <f t="shared" si="15"/>
        <v>0</v>
      </c>
      <c r="CS34" s="91">
        <f t="shared" si="15"/>
        <v>0</v>
      </c>
      <c r="CT34" s="91">
        <f t="shared" si="15"/>
        <v>0</v>
      </c>
      <c r="CU34" s="91">
        <f t="shared" si="15"/>
        <v>0</v>
      </c>
      <c r="CV34" s="91">
        <f t="shared" si="15"/>
        <v>0</v>
      </c>
      <c r="CW34" s="91">
        <f t="shared" si="15"/>
        <v>0</v>
      </c>
      <c r="CX34" s="91">
        <f t="shared" si="15"/>
        <v>0</v>
      </c>
      <c r="CY34" s="91">
        <f t="shared" si="15"/>
        <v>0</v>
      </c>
      <c r="CZ34" s="91">
        <f t="shared" si="15"/>
        <v>0</v>
      </c>
      <c r="DA34" s="91">
        <f t="shared" si="15"/>
        <v>0</v>
      </c>
    </row>
    <row r="35" spans="1:105" ht="15.75" hidden="1" outlineLevel="1" x14ac:dyDescent="0.25">
      <c r="D35" s="89" t="s">
        <v>233</v>
      </c>
      <c r="E35" s="90">
        <f t="shared" si="13"/>
        <v>13198.734158586536</v>
      </c>
      <c r="F35" s="73">
        <f t="shared" si="5"/>
        <v>0</v>
      </c>
      <c r="G35" s="73">
        <f t="shared" si="6"/>
        <v>0</v>
      </c>
      <c r="H35" s="73">
        <f t="shared" si="7"/>
        <v>55.01145203389806</v>
      </c>
      <c r="I35" s="73">
        <f t="shared" si="8"/>
        <v>13143.722706552639</v>
      </c>
      <c r="J35" s="74">
        <f t="shared" si="9"/>
        <v>5950.7159232437079</v>
      </c>
      <c r="K35" s="91">
        <v>0</v>
      </c>
      <c r="L35" s="91">
        <v>0</v>
      </c>
      <c r="M35" s="91">
        <v>0</v>
      </c>
      <c r="N35" s="91">
        <v>0</v>
      </c>
      <c r="O35" s="91">
        <v>0</v>
      </c>
      <c r="P35" s="91">
        <v>0</v>
      </c>
      <c r="Q35" s="91">
        <v>0</v>
      </c>
      <c r="R35" s="91">
        <v>0</v>
      </c>
      <c r="S35" s="91">
        <v>0</v>
      </c>
      <c r="T35" s="91">
        <v>0</v>
      </c>
      <c r="U35" s="91">
        <v>0</v>
      </c>
      <c r="V35" s="91">
        <v>0</v>
      </c>
      <c r="W35" s="91">
        <v>22.881355932203398</v>
      </c>
      <c r="X35" s="91">
        <v>1.0926122033895902</v>
      </c>
      <c r="Y35" s="91">
        <v>0</v>
      </c>
      <c r="Z35" s="91">
        <v>0</v>
      </c>
      <c r="AA35" s="91">
        <v>0.97492118644067083</v>
      </c>
      <c r="AB35" s="91">
        <v>0</v>
      </c>
      <c r="AC35" s="91">
        <v>30.062562711864402</v>
      </c>
      <c r="AD35" s="91">
        <v>4.5401101694900756</v>
      </c>
      <c r="AE35" s="91">
        <v>2.6693069491525456</v>
      </c>
      <c r="AF35" s="91">
        <v>0.74277000000000004</v>
      </c>
      <c r="AG35" s="91">
        <v>6.8896687878787635</v>
      </c>
      <c r="AH35" s="91">
        <v>237.343900666667</v>
      </c>
      <c r="AI35" s="91">
        <v>17.799917606060188</v>
      </c>
      <c r="AJ35" s="91">
        <v>7.5929400000047611</v>
      </c>
      <c r="AK35" s="91">
        <v>6.1776916666666501</v>
      </c>
      <c r="AL35" s="91">
        <v>20.595716866669729</v>
      </c>
      <c r="AM35" s="91">
        <v>982.21137333333309</v>
      </c>
      <c r="AN35" s="91">
        <v>38.164193333333344</v>
      </c>
      <c r="AO35" s="91">
        <v>113.09594666666364</v>
      </c>
      <c r="AP35" s="91">
        <v>657.78303316384176</v>
      </c>
      <c r="AQ35" s="91">
        <v>1491.7545249999941</v>
      </c>
      <c r="AR35" s="91">
        <v>196.77695633333337</v>
      </c>
      <c r="AS35" s="91">
        <v>66.88500833335307</v>
      </c>
      <c r="AT35" s="91">
        <v>-368.60558333333302</v>
      </c>
      <c r="AU35" s="91">
        <v>359.29857700000002</v>
      </c>
      <c r="AV35" s="91">
        <v>159.02445200000005</v>
      </c>
      <c r="AW35" s="91">
        <v>240.1427369999999</v>
      </c>
      <c r="AX35" s="91">
        <v>380.46818366666662</v>
      </c>
      <c r="AY35" s="91">
        <v>149.05414033333324</v>
      </c>
      <c r="AZ35" s="91">
        <v>74.377835333333394</v>
      </c>
      <c r="BA35" s="91">
        <v>58.520878333366809</v>
      </c>
      <c r="BB35" s="91">
        <v>90.307133333333411</v>
      </c>
      <c r="BC35" s="91">
        <v>221.64705833333403</v>
      </c>
      <c r="BD35" s="91">
        <f t="shared" si="19"/>
        <v>84.771372333333204</v>
      </c>
      <c r="BE35" s="91">
        <f t="shared" si="16"/>
        <v>238.50922800000001</v>
      </c>
      <c r="BF35" s="91">
        <f t="shared" si="16"/>
        <v>176.976</v>
      </c>
      <c r="BG35" s="91">
        <f t="shared" si="16"/>
        <v>180.18940000000001</v>
      </c>
      <c r="BH35" s="91">
        <f t="shared" si="16"/>
        <v>141.15525833333342</v>
      </c>
      <c r="BI35" s="91">
        <f t="shared" si="16"/>
        <v>764.1791933396604</v>
      </c>
      <c r="BJ35" s="91">
        <f t="shared" si="16"/>
        <v>764.1791933396604</v>
      </c>
      <c r="BK35" s="91">
        <f t="shared" si="16"/>
        <v>864.17919333966006</v>
      </c>
      <c r="BL35" s="91">
        <f t="shared" si="16"/>
        <v>823.81926183966016</v>
      </c>
      <c r="BM35" s="91">
        <f t="shared" si="16"/>
        <v>823.81926183966016</v>
      </c>
      <c r="BN35" s="91">
        <f t="shared" si="16"/>
        <v>764.1791933396604</v>
      </c>
      <c r="BO35" s="91">
        <f t="shared" si="16"/>
        <v>873.25294672153439</v>
      </c>
      <c r="BP35" s="91">
        <f t="shared" si="16"/>
        <v>161.88233888194443</v>
      </c>
      <c r="BQ35" s="91">
        <f t="shared" si="16"/>
        <v>115.21567221527783</v>
      </c>
      <c r="BR35" s="91">
        <f t="shared" si="16"/>
        <v>115.21567221527783</v>
      </c>
      <c r="BS35" s="91">
        <f t="shared" si="16"/>
        <v>115.21567221527783</v>
      </c>
      <c r="BT35" s="91">
        <f t="shared" si="16"/>
        <v>115.21567221527783</v>
      </c>
      <c r="BU35" s="91">
        <f t="shared" si="16"/>
        <v>115.21567221527783</v>
      </c>
      <c r="BV35" s="91">
        <f t="shared" si="16"/>
        <v>115.21567221527783</v>
      </c>
      <c r="BW35" s="91">
        <f t="shared" si="16"/>
        <v>115.21567221527783</v>
      </c>
      <c r="BX35" s="91">
        <f t="shared" si="16"/>
        <v>115.21567221527783</v>
      </c>
      <c r="BY35" s="91">
        <f t="shared" si="16"/>
        <v>115.21567221527783</v>
      </c>
      <c r="BZ35" s="91">
        <f t="shared" si="16"/>
        <v>115.21567221527783</v>
      </c>
      <c r="CA35" s="91">
        <f t="shared" si="16"/>
        <v>115.21567221527783</v>
      </c>
      <c r="CB35" s="91">
        <f t="shared" si="15"/>
        <v>0</v>
      </c>
      <c r="CC35" s="91">
        <f t="shared" si="15"/>
        <v>0</v>
      </c>
      <c r="CD35" s="91">
        <f t="shared" si="15"/>
        <v>0</v>
      </c>
      <c r="CE35" s="91">
        <f t="shared" si="15"/>
        <v>0</v>
      </c>
      <c r="CF35" s="91">
        <f t="shared" si="15"/>
        <v>0</v>
      </c>
      <c r="CG35" s="91">
        <f t="shared" si="15"/>
        <v>0</v>
      </c>
      <c r="CH35" s="91">
        <f t="shared" si="15"/>
        <v>0</v>
      </c>
      <c r="CI35" s="91">
        <f t="shared" si="15"/>
        <v>0</v>
      </c>
      <c r="CJ35" s="91">
        <f t="shared" si="15"/>
        <v>0</v>
      </c>
      <c r="CK35" s="91">
        <f t="shared" si="15"/>
        <v>0</v>
      </c>
      <c r="CL35" s="91">
        <f t="shared" si="15"/>
        <v>0</v>
      </c>
      <c r="CM35" s="91">
        <f t="shared" si="15"/>
        <v>0</v>
      </c>
      <c r="CN35" s="91">
        <f t="shared" si="15"/>
        <v>0</v>
      </c>
      <c r="CO35" s="91">
        <f t="shared" si="15"/>
        <v>0</v>
      </c>
      <c r="CP35" s="91">
        <f t="shared" si="15"/>
        <v>0</v>
      </c>
      <c r="CQ35" s="91">
        <f t="shared" si="15"/>
        <v>0</v>
      </c>
      <c r="CR35" s="91">
        <f t="shared" si="15"/>
        <v>0</v>
      </c>
      <c r="CS35" s="91">
        <f t="shared" si="15"/>
        <v>0</v>
      </c>
      <c r="CT35" s="91">
        <f t="shared" si="15"/>
        <v>0</v>
      </c>
      <c r="CU35" s="91">
        <f t="shared" si="15"/>
        <v>0</v>
      </c>
      <c r="CV35" s="91">
        <f t="shared" si="15"/>
        <v>0</v>
      </c>
      <c r="CW35" s="91">
        <f t="shared" ref="CB35:DA37" si="24">CW20*0.2</f>
        <v>0</v>
      </c>
      <c r="CX35" s="91">
        <f t="shared" si="24"/>
        <v>0</v>
      </c>
      <c r="CY35" s="91">
        <f t="shared" si="24"/>
        <v>0</v>
      </c>
      <c r="CZ35" s="91">
        <f t="shared" si="24"/>
        <v>0</v>
      </c>
      <c r="DA35" s="91">
        <f t="shared" si="24"/>
        <v>0</v>
      </c>
    </row>
    <row r="36" spans="1:105" ht="15.75" hidden="1" outlineLevel="1" x14ac:dyDescent="0.25">
      <c r="D36" s="89" t="s">
        <v>234</v>
      </c>
      <c r="E36" s="90">
        <f>SUM(F36:I36)</f>
        <v>1404.1776300000001</v>
      </c>
      <c r="F36" s="73">
        <f t="shared" si="5"/>
        <v>0</v>
      </c>
      <c r="G36" s="73">
        <f t="shared" si="6"/>
        <v>0</v>
      </c>
      <c r="H36" s="73">
        <f t="shared" si="7"/>
        <v>0</v>
      </c>
      <c r="I36" s="73">
        <f t="shared" si="8"/>
        <v>1404.1776300000001</v>
      </c>
      <c r="J36" s="74">
        <f t="shared" si="9"/>
        <v>0</v>
      </c>
      <c r="K36" s="91">
        <f t="shared" ref="K36:AE37" si="25">K21*0.18</f>
        <v>0</v>
      </c>
      <c r="L36" s="91">
        <f t="shared" si="25"/>
        <v>0</v>
      </c>
      <c r="M36" s="91">
        <f t="shared" si="25"/>
        <v>0</v>
      </c>
      <c r="N36" s="91">
        <f t="shared" si="25"/>
        <v>0</v>
      </c>
      <c r="O36" s="91">
        <f t="shared" si="25"/>
        <v>0</v>
      </c>
      <c r="P36" s="91">
        <f t="shared" si="25"/>
        <v>0</v>
      </c>
      <c r="Q36" s="91">
        <f t="shared" si="25"/>
        <v>0</v>
      </c>
      <c r="R36" s="91">
        <f t="shared" si="25"/>
        <v>0</v>
      </c>
      <c r="S36" s="91">
        <f t="shared" si="25"/>
        <v>0</v>
      </c>
      <c r="T36" s="91">
        <f t="shared" si="25"/>
        <v>0</v>
      </c>
      <c r="U36" s="91">
        <f t="shared" si="25"/>
        <v>0</v>
      </c>
      <c r="V36" s="91">
        <f t="shared" si="25"/>
        <v>0</v>
      </c>
      <c r="W36" s="91">
        <f t="shared" si="25"/>
        <v>0</v>
      </c>
      <c r="X36" s="91">
        <f t="shared" si="25"/>
        <v>0</v>
      </c>
      <c r="Y36" s="91">
        <f t="shared" si="25"/>
        <v>0</v>
      </c>
      <c r="Z36" s="91">
        <f t="shared" si="25"/>
        <v>0</v>
      </c>
      <c r="AA36" s="91">
        <f t="shared" si="25"/>
        <v>0</v>
      </c>
      <c r="AB36" s="91">
        <f t="shared" si="25"/>
        <v>0</v>
      </c>
      <c r="AC36" s="91">
        <f t="shared" si="25"/>
        <v>0</v>
      </c>
      <c r="AD36" s="91">
        <f t="shared" si="25"/>
        <v>0</v>
      </c>
      <c r="AE36" s="91">
        <f t="shared" si="25"/>
        <v>0</v>
      </c>
      <c r="AF36" s="91">
        <f t="shared" si="23"/>
        <v>0</v>
      </c>
      <c r="AG36" s="91">
        <f t="shared" si="23"/>
        <v>0</v>
      </c>
      <c r="AH36" s="91">
        <f t="shared" si="23"/>
        <v>0</v>
      </c>
      <c r="AI36" s="91">
        <f t="shared" si="23"/>
        <v>0</v>
      </c>
      <c r="AJ36" s="91"/>
      <c r="AK36" s="91">
        <f t="shared" si="23"/>
        <v>0</v>
      </c>
      <c r="AL36" s="91">
        <f t="shared" si="23"/>
        <v>0</v>
      </c>
      <c r="AM36" s="91"/>
      <c r="AN36" s="91">
        <f t="shared" si="23"/>
        <v>0</v>
      </c>
      <c r="AO36" s="91">
        <f t="shared" si="23"/>
        <v>0</v>
      </c>
      <c r="AP36" s="91">
        <f t="shared" si="23"/>
        <v>0</v>
      </c>
      <c r="AQ36" s="91">
        <f t="shared" si="23"/>
        <v>0</v>
      </c>
      <c r="AR36" s="91">
        <v>0</v>
      </c>
      <c r="AS36" s="91">
        <v>0</v>
      </c>
      <c r="AT36" s="91">
        <v>0</v>
      </c>
      <c r="AU36" s="91">
        <v>0</v>
      </c>
      <c r="AV36" s="91">
        <v>0</v>
      </c>
      <c r="AW36" s="91">
        <v>0</v>
      </c>
      <c r="AX36" s="91">
        <v>0</v>
      </c>
      <c r="AY36" s="91">
        <v>0</v>
      </c>
      <c r="AZ36" s="91">
        <v>0</v>
      </c>
      <c r="BA36" s="91">
        <v>0</v>
      </c>
      <c r="BB36" s="91">
        <v>0</v>
      </c>
      <c r="BC36" s="91">
        <v>0</v>
      </c>
      <c r="BD36" s="91">
        <f t="shared" si="19"/>
        <v>0</v>
      </c>
      <c r="BE36" s="91">
        <f t="shared" si="16"/>
        <v>0</v>
      </c>
      <c r="BF36" s="91">
        <f t="shared" si="16"/>
        <v>0</v>
      </c>
      <c r="BG36" s="91">
        <f t="shared" si="16"/>
        <v>0</v>
      </c>
      <c r="BH36" s="91">
        <f t="shared" si="16"/>
        <v>0</v>
      </c>
      <c r="BI36" s="91">
        <f t="shared" si="16"/>
        <v>371.37144000000001</v>
      </c>
      <c r="BJ36" s="91">
        <f t="shared" si="16"/>
        <v>308.39871999999997</v>
      </c>
      <c r="BK36" s="91">
        <f t="shared" si="16"/>
        <v>308.39871999999997</v>
      </c>
      <c r="BL36" s="91">
        <f t="shared" si="16"/>
        <v>308.39872000000003</v>
      </c>
      <c r="BM36" s="91">
        <f t="shared" si="16"/>
        <v>0</v>
      </c>
      <c r="BN36" s="91">
        <f t="shared" si="16"/>
        <v>0</v>
      </c>
      <c r="BO36" s="91">
        <f t="shared" si="16"/>
        <v>53.805015000000004</v>
      </c>
      <c r="BP36" s="91">
        <f t="shared" si="16"/>
        <v>0</v>
      </c>
      <c r="BQ36" s="91">
        <f t="shared" si="16"/>
        <v>0</v>
      </c>
      <c r="BR36" s="91">
        <f t="shared" si="16"/>
        <v>0</v>
      </c>
      <c r="BS36" s="91">
        <f t="shared" si="16"/>
        <v>53.805015000000303</v>
      </c>
      <c r="BT36" s="91">
        <f t="shared" si="16"/>
        <v>0</v>
      </c>
      <c r="BU36" s="91">
        <f t="shared" si="16"/>
        <v>0</v>
      </c>
      <c r="BV36" s="91">
        <f t="shared" si="16"/>
        <v>0</v>
      </c>
      <c r="BW36" s="91">
        <f t="shared" si="16"/>
        <v>0</v>
      </c>
      <c r="BX36" s="91">
        <f t="shared" si="16"/>
        <v>0</v>
      </c>
      <c r="BY36" s="91">
        <f t="shared" si="16"/>
        <v>0</v>
      </c>
      <c r="BZ36" s="91">
        <f t="shared" si="16"/>
        <v>0</v>
      </c>
      <c r="CA36" s="91">
        <f t="shared" si="16"/>
        <v>0</v>
      </c>
      <c r="CB36" s="91">
        <f t="shared" si="24"/>
        <v>0</v>
      </c>
      <c r="CC36" s="91">
        <f t="shared" si="24"/>
        <v>0</v>
      </c>
      <c r="CD36" s="91">
        <f t="shared" si="24"/>
        <v>0</v>
      </c>
      <c r="CE36" s="91">
        <f t="shared" si="24"/>
        <v>0</v>
      </c>
      <c r="CF36" s="91">
        <f t="shared" si="24"/>
        <v>0</v>
      </c>
      <c r="CG36" s="91">
        <f t="shared" si="24"/>
        <v>0</v>
      </c>
      <c r="CH36" s="91">
        <f t="shared" si="24"/>
        <v>0</v>
      </c>
      <c r="CI36" s="91">
        <f t="shared" si="24"/>
        <v>0</v>
      </c>
      <c r="CJ36" s="91">
        <f t="shared" si="24"/>
        <v>0</v>
      </c>
      <c r="CK36" s="91">
        <f t="shared" si="24"/>
        <v>0</v>
      </c>
      <c r="CL36" s="91">
        <f t="shared" si="24"/>
        <v>0</v>
      </c>
      <c r="CM36" s="91">
        <f t="shared" si="24"/>
        <v>0</v>
      </c>
      <c r="CN36" s="91">
        <f t="shared" si="24"/>
        <v>0</v>
      </c>
      <c r="CO36" s="91">
        <f t="shared" si="24"/>
        <v>0</v>
      </c>
      <c r="CP36" s="91">
        <f t="shared" si="24"/>
        <v>0</v>
      </c>
      <c r="CQ36" s="91">
        <f t="shared" si="24"/>
        <v>0</v>
      </c>
      <c r="CR36" s="91">
        <f t="shared" si="24"/>
        <v>0</v>
      </c>
      <c r="CS36" s="91">
        <f t="shared" si="24"/>
        <v>0</v>
      </c>
      <c r="CT36" s="91">
        <f t="shared" si="24"/>
        <v>0</v>
      </c>
      <c r="CU36" s="91">
        <f t="shared" si="24"/>
        <v>0</v>
      </c>
      <c r="CV36" s="91">
        <f t="shared" si="24"/>
        <v>0</v>
      </c>
      <c r="CW36" s="91">
        <f t="shared" si="24"/>
        <v>0</v>
      </c>
      <c r="CX36" s="91">
        <f t="shared" si="24"/>
        <v>0</v>
      </c>
      <c r="CY36" s="91">
        <f t="shared" si="24"/>
        <v>0</v>
      </c>
      <c r="CZ36" s="91">
        <f t="shared" si="24"/>
        <v>0</v>
      </c>
      <c r="DA36" s="91">
        <f t="shared" si="24"/>
        <v>0</v>
      </c>
    </row>
    <row r="37" spans="1:105" ht="16.5" hidden="1" outlineLevel="1" thickBot="1" x14ac:dyDescent="0.3">
      <c r="D37" s="92" t="s">
        <v>235</v>
      </c>
      <c r="E37" s="93">
        <f>SUM(F37:I37)</f>
        <v>108640.87649679008</v>
      </c>
      <c r="F37" s="83">
        <f t="shared" si="5"/>
        <v>0</v>
      </c>
      <c r="G37" s="83">
        <f t="shared" si="6"/>
        <v>0</v>
      </c>
      <c r="H37" s="83">
        <f t="shared" si="7"/>
        <v>0</v>
      </c>
      <c r="I37" s="83">
        <f t="shared" si="8"/>
        <v>108640.87649679008</v>
      </c>
      <c r="J37" s="74">
        <f t="shared" si="9"/>
        <v>0</v>
      </c>
      <c r="K37" s="91">
        <f t="shared" si="25"/>
        <v>0</v>
      </c>
      <c r="L37" s="91">
        <f t="shared" si="25"/>
        <v>0</v>
      </c>
      <c r="M37" s="91">
        <f t="shared" si="25"/>
        <v>0</v>
      </c>
      <c r="N37" s="91">
        <f t="shared" si="25"/>
        <v>0</v>
      </c>
      <c r="O37" s="91">
        <f t="shared" si="25"/>
        <v>0</v>
      </c>
      <c r="P37" s="91">
        <f t="shared" si="25"/>
        <v>0</v>
      </c>
      <c r="Q37" s="91">
        <f t="shared" si="25"/>
        <v>0</v>
      </c>
      <c r="R37" s="91">
        <f t="shared" si="25"/>
        <v>0</v>
      </c>
      <c r="S37" s="91">
        <f t="shared" si="25"/>
        <v>0</v>
      </c>
      <c r="T37" s="91">
        <f t="shared" si="25"/>
        <v>0</v>
      </c>
      <c r="U37" s="91">
        <f t="shared" si="25"/>
        <v>0</v>
      </c>
      <c r="V37" s="91">
        <f t="shared" si="25"/>
        <v>0</v>
      </c>
      <c r="W37" s="91">
        <f t="shared" si="25"/>
        <v>0</v>
      </c>
      <c r="X37" s="91">
        <f t="shared" si="25"/>
        <v>0</v>
      </c>
      <c r="Y37" s="91">
        <f t="shared" si="25"/>
        <v>0</v>
      </c>
      <c r="Z37" s="91">
        <f t="shared" si="25"/>
        <v>0</v>
      </c>
      <c r="AA37" s="91">
        <f t="shared" si="25"/>
        <v>0</v>
      </c>
      <c r="AB37" s="91">
        <f t="shared" si="25"/>
        <v>0</v>
      </c>
      <c r="AC37" s="91">
        <f t="shared" si="25"/>
        <v>0</v>
      </c>
      <c r="AD37" s="91">
        <f t="shared" si="25"/>
        <v>0</v>
      </c>
      <c r="AE37" s="91">
        <f t="shared" si="25"/>
        <v>0</v>
      </c>
      <c r="AF37" s="91">
        <f t="shared" si="23"/>
        <v>0</v>
      </c>
      <c r="AG37" s="91">
        <f t="shared" si="23"/>
        <v>0</v>
      </c>
      <c r="AH37" s="91">
        <f t="shared" si="23"/>
        <v>0</v>
      </c>
      <c r="AI37" s="91">
        <f t="shared" si="23"/>
        <v>0</v>
      </c>
      <c r="AJ37" s="91">
        <f t="shared" si="23"/>
        <v>0</v>
      </c>
      <c r="AK37" s="91">
        <f t="shared" si="23"/>
        <v>0</v>
      </c>
      <c r="AL37" s="91">
        <f t="shared" si="23"/>
        <v>0</v>
      </c>
      <c r="AM37" s="91">
        <f t="shared" si="23"/>
        <v>0</v>
      </c>
      <c r="AN37" s="91">
        <f t="shared" si="23"/>
        <v>0</v>
      </c>
      <c r="AO37" s="91">
        <f t="shared" si="23"/>
        <v>0</v>
      </c>
      <c r="AP37" s="91">
        <f t="shared" si="23"/>
        <v>0</v>
      </c>
      <c r="AQ37" s="91">
        <f t="shared" si="23"/>
        <v>0</v>
      </c>
      <c r="AR37" s="91">
        <v>0</v>
      </c>
      <c r="AS37" s="91">
        <v>0</v>
      </c>
      <c r="AT37" s="91">
        <v>0</v>
      </c>
      <c r="AU37" s="91">
        <v>0</v>
      </c>
      <c r="AV37" s="91">
        <v>0</v>
      </c>
      <c r="AW37" s="91">
        <v>0</v>
      </c>
      <c r="AX37" s="91">
        <v>0</v>
      </c>
      <c r="AY37" s="91">
        <v>0</v>
      </c>
      <c r="AZ37" s="91">
        <v>0</v>
      </c>
      <c r="BA37" s="91">
        <v>0</v>
      </c>
      <c r="BB37" s="91">
        <v>0</v>
      </c>
      <c r="BC37" s="91">
        <v>0</v>
      </c>
      <c r="BD37" s="91">
        <f t="shared" si="19"/>
        <v>0</v>
      </c>
      <c r="BE37" s="91">
        <f t="shared" si="16"/>
        <v>0</v>
      </c>
      <c r="BF37" s="91">
        <f t="shared" si="16"/>
        <v>0</v>
      </c>
      <c r="BG37" s="91">
        <f t="shared" si="16"/>
        <v>0</v>
      </c>
      <c r="BH37" s="91">
        <f t="shared" si="16"/>
        <v>0</v>
      </c>
      <c r="BI37" s="91">
        <f t="shared" si="16"/>
        <v>0</v>
      </c>
      <c r="BJ37" s="91">
        <f t="shared" si="16"/>
        <v>0</v>
      </c>
      <c r="BK37" s="91">
        <f t="shared" si="16"/>
        <v>0</v>
      </c>
      <c r="BL37" s="91">
        <f t="shared" si="16"/>
        <v>0</v>
      </c>
      <c r="BM37" s="91">
        <f t="shared" si="16"/>
        <v>0</v>
      </c>
      <c r="BN37" s="91">
        <f t="shared" si="16"/>
        <v>0</v>
      </c>
      <c r="BO37" s="91">
        <f t="shared" si="16"/>
        <v>0</v>
      </c>
      <c r="BP37" s="91">
        <f t="shared" si="16"/>
        <v>0</v>
      </c>
      <c r="BQ37" s="91">
        <f t="shared" si="16"/>
        <v>0</v>
      </c>
      <c r="BR37" s="91">
        <f t="shared" si="16"/>
        <v>0</v>
      </c>
      <c r="BS37" s="91">
        <f t="shared" si="16"/>
        <v>0</v>
      </c>
      <c r="BT37" s="91">
        <f t="shared" si="16"/>
        <v>0</v>
      </c>
      <c r="BU37" s="91">
        <f t="shared" si="16"/>
        <v>0</v>
      </c>
      <c r="BV37" s="91">
        <f t="shared" si="16"/>
        <v>0</v>
      </c>
      <c r="BW37" s="91">
        <f t="shared" si="16"/>
        <v>0</v>
      </c>
      <c r="BX37" s="91">
        <f t="shared" si="16"/>
        <v>0</v>
      </c>
      <c r="BY37" s="91">
        <f t="shared" si="16"/>
        <v>0</v>
      </c>
      <c r="BZ37" s="91">
        <f t="shared" si="16"/>
        <v>0</v>
      </c>
      <c r="CA37" s="91">
        <f t="shared" si="16"/>
        <v>108640.87649679008</v>
      </c>
      <c r="CB37" s="91">
        <f t="shared" si="24"/>
        <v>0</v>
      </c>
      <c r="CC37" s="91">
        <f t="shared" si="24"/>
        <v>0</v>
      </c>
      <c r="CD37" s="91">
        <f t="shared" si="24"/>
        <v>0</v>
      </c>
      <c r="CE37" s="91">
        <f t="shared" si="24"/>
        <v>0</v>
      </c>
      <c r="CF37" s="91">
        <f t="shared" si="24"/>
        <v>0</v>
      </c>
      <c r="CG37" s="91">
        <f t="shared" si="24"/>
        <v>0</v>
      </c>
      <c r="CH37" s="91">
        <f t="shared" si="24"/>
        <v>0</v>
      </c>
      <c r="CI37" s="91">
        <f t="shared" si="24"/>
        <v>0</v>
      </c>
      <c r="CJ37" s="91">
        <f t="shared" si="24"/>
        <v>0</v>
      </c>
      <c r="CK37" s="91">
        <f t="shared" si="24"/>
        <v>0</v>
      </c>
      <c r="CL37" s="91">
        <f t="shared" si="24"/>
        <v>0</v>
      </c>
      <c r="CM37" s="91">
        <f t="shared" si="24"/>
        <v>0</v>
      </c>
      <c r="CN37" s="91">
        <f t="shared" si="24"/>
        <v>0</v>
      </c>
      <c r="CO37" s="91">
        <f t="shared" si="24"/>
        <v>0</v>
      </c>
      <c r="CP37" s="91">
        <f t="shared" si="24"/>
        <v>0</v>
      </c>
      <c r="CQ37" s="91">
        <f t="shared" si="24"/>
        <v>0</v>
      </c>
      <c r="CR37" s="91">
        <f t="shared" si="24"/>
        <v>0</v>
      </c>
      <c r="CS37" s="91">
        <f t="shared" si="24"/>
        <v>0</v>
      </c>
      <c r="CT37" s="91">
        <f t="shared" si="24"/>
        <v>0</v>
      </c>
      <c r="CU37" s="91">
        <f t="shared" si="24"/>
        <v>0</v>
      </c>
      <c r="CV37" s="91">
        <f t="shared" si="24"/>
        <v>0</v>
      </c>
      <c r="CW37" s="91">
        <f t="shared" si="24"/>
        <v>0</v>
      </c>
      <c r="CX37" s="91">
        <f t="shared" si="24"/>
        <v>0</v>
      </c>
      <c r="CY37" s="91">
        <f t="shared" si="24"/>
        <v>0</v>
      </c>
      <c r="CZ37" s="91">
        <f t="shared" si="24"/>
        <v>0</v>
      </c>
      <c r="DA37" s="91">
        <f t="shared" si="24"/>
        <v>0</v>
      </c>
    </row>
    <row r="38" spans="1:105" ht="17.25" hidden="1" collapsed="1" thickTop="1" thickBot="1" x14ac:dyDescent="0.3">
      <c r="D38" s="85" t="s">
        <v>236</v>
      </c>
      <c r="E38" s="94">
        <f t="shared" si="13"/>
        <v>2066357.1054811738</v>
      </c>
      <c r="F38" s="87">
        <f t="shared" si="5"/>
        <v>0</v>
      </c>
      <c r="G38" s="87">
        <f t="shared" si="6"/>
        <v>0</v>
      </c>
      <c r="H38" s="87">
        <f t="shared" si="7"/>
        <v>25156.976119138984</v>
      </c>
      <c r="I38" s="87">
        <f t="shared" si="8"/>
        <v>2041200.1293620348</v>
      </c>
      <c r="J38" s="74">
        <f t="shared" si="9"/>
        <v>862511.95086495625</v>
      </c>
      <c r="K38" s="88">
        <f>SUM(K26:K37)</f>
        <v>0</v>
      </c>
      <c r="L38" s="88">
        <f t="shared" ref="L38:BW38" si="26">SUM(L26:L37)</f>
        <v>0</v>
      </c>
      <c r="M38" s="88">
        <f t="shared" si="26"/>
        <v>45.225000000000001</v>
      </c>
      <c r="N38" s="88">
        <f t="shared" si="26"/>
        <v>108.66239999999999</v>
      </c>
      <c r="O38" s="88">
        <f t="shared" si="26"/>
        <v>539.46</v>
      </c>
      <c r="P38" s="88">
        <f t="shared" si="26"/>
        <v>0</v>
      </c>
      <c r="Q38" s="88">
        <f t="shared" si="26"/>
        <v>1212.1962940677965</v>
      </c>
      <c r="R38" s="88">
        <f t="shared" si="26"/>
        <v>1244.3125850847459</v>
      </c>
      <c r="S38" s="88">
        <f t="shared" si="26"/>
        <v>1307.5545859322033</v>
      </c>
      <c r="T38" s="88">
        <f t="shared" si="26"/>
        <v>1121.7270676271187</v>
      </c>
      <c r="U38" s="88">
        <f t="shared" si="26"/>
        <v>623.8401620338982</v>
      </c>
      <c r="V38" s="88">
        <f t="shared" si="26"/>
        <v>406.87815203389835</v>
      </c>
      <c r="W38" s="88">
        <f t="shared" si="26"/>
        <v>800.62285271186443</v>
      </c>
      <c r="X38" s="88">
        <f t="shared" si="26"/>
        <v>1131.0724494915253</v>
      </c>
      <c r="Y38" s="88">
        <f t="shared" si="26"/>
        <v>1384.3151954237289</v>
      </c>
      <c r="Z38" s="88">
        <f t="shared" si="26"/>
        <v>5511.9456152542352</v>
      </c>
      <c r="AA38" s="88">
        <f t="shared" si="26"/>
        <v>3826.4174069491532</v>
      </c>
      <c r="AB38" s="88">
        <f t="shared" si="26"/>
        <v>2376.7983198305087</v>
      </c>
      <c r="AC38" s="88">
        <f t="shared" si="26"/>
        <v>3515.9480326983048</v>
      </c>
      <c r="AD38" s="88">
        <f t="shared" si="26"/>
        <v>4785.4764098305068</v>
      </c>
      <c r="AE38" s="88">
        <f t="shared" si="26"/>
        <v>4996.5676261016961</v>
      </c>
      <c r="AF38" s="88">
        <f t="shared" si="26"/>
        <v>6501.8275652542388</v>
      </c>
      <c r="AG38" s="88">
        <f t="shared" si="26"/>
        <v>5036.7884616255778</v>
      </c>
      <c r="AH38" s="88">
        <f t="shared" si="26"/>
        <v>8500.6953977118646</v>
      </c>
      <c r="AI38" s="88">
        <f t="shared" si="26"/>
        <v>2434.4948022727276</v>
      </c>
      <c r="AJ38" s="88">
        <f t="shared" si="26"/>
        <v>17711.533686666673</v>
      </c>
      <c r="AK38" s="88">
        <f t="shared" si="26"/>
        <v>3105.1546050000006</v>
      </c>
      <c r="AL38" s="88">
        <f t="shared" si="26"/>
        <v>10770.822658000003</v>
      </c>
      <c r="AM38" s="88">
        <f t="shared" si="26"/>
        <v>25115.240068333325</v>
      </c>
      <c r="AN38" s="88">
        <f t="shared" si="26"/>
        <v>16857.608950333335</v>
      </c>
      <c r="AO38" s="88">
        <f t="shared" si="26"/>
        <v>25356.516860000003</v>
      </c>
      <c r="AP38" s="88">
        <f t="shared" si="26"/>
        <v>16476.609142180798</v>
      </c>
      <c r="AQ38" s="88">
        <f t="shared" si="26"/>
        <v>58802.10162666667</v>
      </c>
      <c r="AR38" s="88">
        <f t="shared" si="26"/>
        <v>19258.132644666217</v>
      </c>
      <c r="AS38" s="88">
        <f t="shared" si="26"/>
        <v>98305.630286666681</v>
      </c>
      <c r="AT38" s="88">
        <f t="shared" si="26"/>
        <v>49160.750412666668</v>
      </c>
      <c r="AU38" s="88">
        <f t="shared" si="26"/>
        <v>35958.946906666664</v>
      </c>
      <c r="AV38" s="88">
        <f t="shared" si="26"/>
        <v>23496.604154333334</v>
      </c>
      <c r="AW38" s="88">
        <f t="shared" si="26"/>
        <v>16968.694252333331</v>
      </c>
      <c r="AX38" s="88">
        <f t="shared" si="26"/>
        <v>35839.934927000002</v>
      </c>
      <c r="AY38" s="88">
        <f t="shared" si="26"/>
        <v>56614.566348</v>
      </c>
      <c r="AZ38" s="88">
        <f t="shared" si="26"/>
        <v>32369.990503000008</v>
      </c>
      <c r="BA38" s="88">
        <f t="shared" si="26"/>
        <v>26525.415081666699</v>
      </c>
      <c r="BB38" s="88">
        <f t="shared" si="26"/>
        <v>15227.1431483333</v>
      </c>
      <c r="BC38" s="88">
        <f t="shared" si="26"/>
        <v>28374.513940000019</v>
      </c>
      <c r="BD38" s="88">
        <f t="shared" si="26"/>
        <v>54047.881156507035</v>
      </c>
      <c r="BE38" s="88">
        <f t="shared" si="26"/>
        <v>45773.634319666664</v>
      </c>
      <c r="BF38" s="88">
        <f t="shared" si="26"/>
        <v>35968.938472666669</v>
      </c>
      <c r="BG38" s="88">
        <f t="shared" si="26"/>
        <v>57012.760331666686</v>
      </c>
      <c r="BH38" s="88">
        <f t="shared" si="26"/>
        <v>31720.260177999942</v>
      </c>
      <c r="BI38" s="88">
        <f t="shared" si="26"/>
        <v>77004.092852871108</v>
      </c>
      <c r="BJ38" s="88">
        <f t="shared" si="26"/>
        <v>110191.84505672572</v>
      </c>
      <c r="BK38" s="88">
        <f t="shared" si="26"/>
        <v>108330.79350662971</v>
      </c>
      <c r="BL38" s="88">
        <f t="shared" si="26"/>
        <v>107700.24768156711</v>
      </c>
      <c r="BM38" s="88">
        <f t="shared" si="26"/>
        <v>101433.21182063436</v>
      </c>
      <c r="BN38" s="88">
        <f t="shared" si="26"/>
        <v>105810.50119832184</v>
      </c>
      <c r="BO38" s="88">
        <f t="shared" si="26"/>
        <v>99556.887308531223</v>
      </c>
      <c r="BP38" s="88">
        <f t="shared" si="26"/>
        <v>53949.306100477188</v>
      </c>
      <c r="BQ38" s="88">
        <f t="shared" si="26"/>
        <v>36612.092650593375</v>
      </c>
      <c r="BR38" s="88">
        <f t="shared" si="26"/>
        <v>55527.099400058709</v>
      </c>
      <c r="BS38" s="88">
        <f t="shared" si="26"/>
        <v>41666.855689363969</v>
      </c>
      <c r="BT38" s="88">
        <f t="shared" si="26"/>
        <v>28473.639038717898</v>
      </c>
      <c r="BU38" s="88">
        <f t="shared" si="26"/>
        <v>25001.039536470416</v>
      </c>
      <c r="BV38" s="88">
        <f t="shared" si="26"/>
        <v>23993.387470489972</v>
      </c>
      <c r="BW38" s="88">
        <f t="shared" si="26"/>
        <v>21597.915861269626</v>
      </c>
      <c r="BX38" s="88">
        <f t="shared" ref="BX38:DA38" si="27">SUM(BX26:BX37)</f>
        <v>16329.951682301287</v>
      </c>
      <c r="BY38" s="88">
        <f t="shared" si="27"/>
        <v>16123.646967301287</v>
      </c>
      <c r="BZ38" s="88">
        <f t="shared" si="27"/>
        <v>14736.489132185879</v>
      </c>
      <c r="CA38" s="88">
        <f t="shared" si="27"/>
        <v>128085.89148370689</v>
      </c>
      <c r="CB38" s="88">
        <f t="shared" si="27"/>
        <v>0</v>
      </c>
      <c r="CC38" s="88">
        <f t="shared" si="27"/>
        <v>0</v>
      </c>
      <c r="CD38" s="88">
        <f t="shared" si="27"/>
        <v>0</v>
      </c>
      <c r="CE38" s="88">
        <f t="shared" si="27"/>
        <v>0</v>
      </c>
      <c r="CF38" s="88">
        <f t="shared" si="27"/>
        <v>0</v>
      </c>
      <c r="CG38" s="88">
        <f t="shared" si="27"/>
        <v>0</v>
      </c>
      <c r="CH38" s="88">
        <f t="shared" si="27"/>
        <v>0</v>
      </c>
      <c r="CI38" s="88">
        <f t="shared" si="27"/>
        <v>0</v>
      </c>
      <c r="CJ38" s="88">
        <f t="shared" si="27"/>
        <v>0</v>
      </c>
      <c r="CK38" s="88">
        <f t="shared" si="27"/>
        <v>0</v>
      </c>
      <c r="CL38" s="88">
        <f t="shared" si="27"/>
        <v>0</v>
      </c>
      <c r="CM38" s="88">
        <f t="shared" si="27"/>
        <v>0</v>
      </c>
      <c r="CN38" s="88">
        <f t="shared" si="27"/>
        <v>0</v>
      </c>
      <c r="CO38" s="88">
        <f t="shared" si="27"/>
        <v>0</v>
      </c>
      <c r="CP38" s="88">
        <f t="shared" si="27"/>
        <v>0</v>
      </c>
      <c r="CQ38" s="88">
        <f t="shared" si="27"/>
        <v>0</v>
      </c>
      <c r="CR38" s="88">
        <f t="shared" si="27"/>
        <v>0</v>
      </c>
      <c r="CS38" s="88">
        <f t="shared" si="27"/>
        <v>0</v>
      </c>
      <c r="CT38" s="88">
        <f t="shared" si="27"/>
        <v>0</v>
      </c>
      <c r="CU38" s="88">
        <f t="shared" si="27"/>
        <v>0</v>
      </c>
      <c r="CV38" s="88">
        <f t="shared" si="27"/>
        <v>0</v>
      </c>
      <c r="CW38" s="88">
        <f t="shared" si="27"/>
        <v>0</v>
      </c>
      <c r="CX38" s="88">
        <f t="shared" si="27"/>
        <v>0</v>
      </c>
      <c r="CY38" s="88">
        <f t="shared" si="27"/>
        <v>0</v>
      </c>
      <c r="CZ38" s="88">
        <f t="shared" si="27"/>
        <v>0</v>
      </c>
      <c r="DA38" s="88">
        <f t="shared" si="27"/>
        <v>0</v>
      </c>
    </row>
    <row r="39" spans="1:105" ht="17.25" hidden="1" thickTop="1" thickBot="1" x14ac:dyDescent="0.3">
      <c r="D39" s="95" t="s">
        <v>237</v>
      </c>
      <c r="E39" s="94">
        <f>SUM(F39:I39)</f>
        <v>12563234.380808258</v>
      </c>
      <c r="F39" s="87">
        <f t="shared" si="5"/>
        <v>0</v>
      </c>
      <c r="G39" s="87">
        <f t="shared" si="6"/>
        <v>0</v>
      </c>
      <c r="H39" s="87">
        <f t="shared" si="7"/>
        <v>178265.03285480003</v>
      </c>
      <c r="I39" s="87">
        <f t="shared" si="8"/>
        <v>12384969.347953459</v>
      </c>
      <c r="J39" s="74">
        <f t="shared" si="9"/>
        <v>5126919.4944577673</v>
      </c>
      <c r="K39" s="96">
        <f>K25+K38</f>
        <v>227.23112</v>
      </c>
      <c r="L39" s="96">
        <f t="shared" ref="L39:BW39" si="28">L25+L38</f>
        <v>215.51171000000002</v>
      </c>
      <c r="M39" s="96">
        <f t="shared" si="28"/>
        <v>546.08319000000006</v>
      </c>
      <c r="N39" s="96">
        <f t="shared" si="28"/>
        <v>914.99513000000002</v>
      </c>
      <c r="O39" s="96">
        <f t="shared" si="28"/>
        <v>4595.2207600000002</v>
      </c>
      <c r="P39" s="96">
        <f t="shared" si="28"/>
        <v>158.88652999999999</v>
      </c>
      <c r="Q39" s="96">
        <f t="shared" si="28"/>
        <v>8166.2722500000009</v>
      </c>
      <c r="R39" s="96">
        <f t="shared" si="28"/>
        <v>8346.6441000000013</v>
      </c>
      <c r="S39" s="96">
        <f t="shared" si="28"/>
        <v>8916.914702</v>
      </c>
      <c r="T39" s="96">
        <f t="shared" si="28"/>
        <v>8794.5803200000009</v>
      </c>
      <c r="U39" s="96">
        <f t="shared" si="28"/>
        <v>6388.0256399999998</v>
      </c>
      <c r="V39" s="96">
        <f t="shared" si="28"/>
        <v>3780.3983700000003</v>
      </c>
      <c r="W39" s="96">
        <f t="shared" si="28"/>
        <v>5851.0009400000008</v>
      </c>
      <c r="X39" s="96">
        <f t="shared" si="28"/>
        <v>8012.6178500000005</v>
      </c>
      <c r="Y39" s="96">
        <f t="shared" si="28"/>
        <v>9729.2352100000026</v>
      </c>
      <c r="Z39" s="96">
        <f t="shared" si="28"/>
        <v>36829.120209999994</v>
      </c>
      <c r="AA39" s="96">
        <f t="shared" si="28"/>
        <v>25716.422170000009</v>
      </c>
      <c r="AB39" s="96">
        <f t="shared" si="28"/>
        <v>16243.454550000002</v>
      </c>
      <c r="AC39" s="96">
        <f t="shared" si="28"/>
        <v>24832.418102800002</v>
      </c>
      <c r="AD39" s="96">
        <f t="shared" si="28"/>
        <v>32227.938962</v>
      </c>
      <c r="AE39" s="96">
        <f t="shared" si="28"/>
        <v>37824.323531999995</v>
      </c>
      <c r="AF39" s="96">
        <f t="shared" si="28"/>
        <v>43438.913578000007</v>
      </c>
      <c r="AG39" s="96">
        <f t="shared" si="28"/>
        <v>44995.021588000003</v>
      </c>
      <c r="AH39" s="96">
        <f t="shared" si="28"/>
        <v>53789.257767999996</v>
      </c>
      <c r="AI39" s="96">
        <f t="shared" si="28"/>
        <v>48108.282937999997</v>
      </c>
      <c r="AJ39" s="96">
        <f t="shared" si="28"/>
        <v>186964.85479799999</v>
      </c>
      <c r="AK39" s="96">
        <f t="shared" si="28"/>
        <v>20035.752688</v>
      </c>
      <c r="AL39" s="96">
        <f t="shared" si="28"/>
        <v>60463.467911999993</v>
      </c>
      <c r="AM39" s="96">
        <f t="shared" si="28"/>
        <v>167486.446856</v>
      </c>
      <c r="AN39" s="96">
        <f t="shared" si="28"/>
        <v>108087.57536</v>
      </c>
      <c r="AO39" s="96">
        <f t="shared" si="28"/>
        <v>152765.77651600001</v>
      </c>
      <c r="AP39" s="96">
        <f t="shared" si="28"/>
        <v>312470.28589800012</v>
      </c>
      <c r="AQ39" s="96">
        <f t="shared" si="28"/>
        <v>353700.19465999998</v>
      </c>
      <c r="AR39" s="96">
        <f t="shared" si="28"/>
        <v>282080.06087799958</v>
      </c>
      <c r="AS39" s="96">
        <f t="shared" si="28"/>
        <v>196806.08694000001</v>
      </c>
      <c r="AT39" s="96">
        <f t="shared" si="28"/>
        <v>195779.11137600002</v>
      </c>
      <c r="AU39" s="96">
        <f t="shared" si="28"/>
        <v>182457.71957999998</v>
      </c>
      <c r="AV39" s="96">
        <f t="shared" si="28"/>
        <v>142966.320966</v>
      </c>
      <c r="AW39" s="96">
        <f t="shared" si="28"/>
        <v>105954.498424</v>
      </c>
      <c r="AX39" s="96">
        <f t="shared" si="28"/>
        <v>220370.44646866672</v>
      </c>
      <c r="AY39" s="96">
        <f t="shared" si="28"/>
        <v>138476.57734399999</v>
      </c>
      <c r="AZ39" s="96">
        <f t="shared" si="28"/>
        <v>199688.21457800001</v>
      </c>
      <c r="BA39" s="96">
        <f t="shared" si="28"/>
        <v>176567.34204333334</v>
      </c>
      <c r="BB39" s="96">
        <f t="shared" si="28"/>
        <v>97411.054658333276</v>
      </c>
      <c r="BC39" s="96">
        <f t="shared" si="28"/>
        <v>185847.18949219066</v>
      </c>
      <c r="BD39" s="96">
        <f t="shared" si="28"/>
        <v>331461.30973484262</v>
      </c>
      <c r="BE39" s="96">
        <f t="shared" si="28"/>
        <v>281814.30708380044</v>
      </c>
      <c r="BF39" s="96">
        <f t="shared" si="28"/>
        <v>240242.66098180049</v>
      </c>
      <c r="BG39" s="96">
        <f t="shared" si="28"/>
        <v>348373.46799999999</v>
      </c>
      <c r="BH39" s="96">
        <f t="shared" si="28"/>
        <v>196390.26017799965</v>
      </c>
      <c r="BI39" s="96">
        <f t="shared" si="28"/>
        <v>468527.54343216342</v>
      </c>
      <c r="BJ39" s="96">
        <f t="shared" si="28"/>
        <v>667654.05665529124</v>
      </c>
      <c r="BK39" s="96">
        <f t="shared" si="28"/>
        <v>656487.74735471513</v>
      </c>
      <c r="BL39" s="96">
        <f t="shared" si="28"/>
        <v>652704.47240433935</v>
      </c>
      <c r="BM39" s="96">
        <f t="shared" si="28"/>
        <v>615102.25723874278</v>
      </c>
      <c r="BN39" s="96">
        <f t="shared" si="28"/>
        <v>641365.99350486789</v>
      </c>
      <c r="BO39" s="96">
        <f t="shared" si="28"/>
        <v>602606.93367071694</v>
      </c>
      <c r="BP39" s="96">
        <f t="shared" si="28"/>
        <v>329990.18469499092</v>
      </c>
      <c r="BQ39" s="96">
        <f t="shared" si="28"/>
        <v>225966.90399568804</v>
      </c>
      <c r="BR39" s="96">
        <f t="shared" si="28"/>
        <v>339456.94449248002</v>
      </c>
      <c r="BS39" s="96">
        <f t="shared" si="28"/>
        <v>256295.48222831165</v>
      </c>
      <c r="BT39" s="96">
        <f t="shared" si="28"/>
        <v>177136.18232443518</v>
      </c>
      <c r="BU39" s="96">
        <f t="shared" si="28"/>
        <v>156300.58531095029</v>
      </c>
      <c r="BV39" s="96">
        <f t="shared" si="28"/>
        <v>150254.67291506764</v>
      </c>
      <c r="BW39" s="96">
        <f t="shared" si="28"/>
        <v>135881.84325974557</v>
      </c>
      <c r="BX39" s="96">
        <f t="shared" ref="BX39:DA39" si="29">BX25+BX38</f>
        <v>104274.05818593553</v>
      </c>
      <c r="BY39" s="96">
        <f t="shared" si="29"/>
        <v>103036.22989593554</v>
      </c>
      <c r="BZ39" s="96">
        <f t="shared" si="29"/>
        <v>94713.282885243083</v>
      </c>
      <c r="CA39" s="96">
        <f t="shared" si="29"/>
        <v>862169.25172287424</v>
      </c>
      <c r="CB39" s="96">
        <f t="shared" si="29"/>
        <v>0</v>
      </c>
      <c r="CC39" s="96">
        <f t="shared" si="29"/>
        <v>0</v>
      </c>
      <c r="CD39" s="96">
        <f t="shared" si="29"/>
        <v>0</v>
      </c>
      <c r="CE39" s="96">
        <f t="shared" si="29"/>
        <v>0</v>
      </c>
      <c r="CF39" s="96">
        <f t="shared" si="29"/>
        <v>0</v>
      </c>
      <c r="CG39" s="96">
        <f t="shared" si="29"/>
        <v>0</v>
      </c>
      <c r="CH39" s="96">
        <f t="shared" si="29"/>
        <v>0</v>
      </c>
      <c r="CI39" s="96">
        <f t="shared" si="29"/>
        <v>0</v>
      </c>
      <c r="CJ39" s="96">
        <f t="shared" si="29"/>
        <v>0</v>
      </c>
      <c r="CK39" s="96">
        <f t="shared" si="29"/>
        <v>0</v>
      </c>
      <c r="CL39" s="96">
        <f t="shared" si="29"/>
        <v>0</v>
      </c>
      <c r="CM39" s="96">
        <f t="shared" si="29"/>
        <v>0</v>
      </c>
      <c r="CN39" s="96">
        <f t="shared" si="29"/>
        <v>0</v>
      </c>
      <c r="CO39" s="96">
        <f t="shared" si="29"/>
        <v>0</v>
      </c>
      <c r="CP39" s="96">
        <f t="shared" si="29"/>
        <v>0</v>
      </c>
      <c r="CQ39" s="96">
        <f t="shared" si="29"/>
        <v>0</v>
      </c>
      <c r="CR39" s="96">
        <f t="shared" si="29"/>
        <v>0</v>
      </c>
      <c r="CS39" s="96">
        <f t="shared" si="29"/>
        <v>0</v>
      </c>
      <c r="CT39" s="96">
        <f t="shared" si="29"/>
        <v>0</v>
      </c>
      <c r="CU39" s="96">
        <f t="shared" si="29"/>
        <v>0</v>
      </c>
      <c r="CV39" s="96">
        <f t="shared" si="29"/>
        <v>0</v>
      </c>
      <c r="CW39" s="96">
        <f t="shared" si="29"/>
        <v>0</v>
      </c>
      <c r="CX39" s="96">
        <f t="shared" si="29"/>
        <v>0</v>
      </c>
      <c r="CY39" s="96">
        <f t="shared" si="29"/>
        <v>0</v>
      </c>
      <c r="CZ39" s="96">
        <f t="shared" si="29"/>
        <v>0</v>
      </c>
      <c r="DA39" s="96">
        <f t="shared" si="29"/>
        <v>0</v>
      </c>
    </row>
    <row r="40" spans="1:105" ht="15.75" thickTop="1" x14ac:dyDescent="0.25">
      <c r="E40" s="36">
        <v>0</v>
      </c>
      <c r="K40" s="36">
        <v>0</v>
      </c>
      <c r="L40" s="36">
        <v>0</v>
      </c>
      <c r="M40" s="36">
        <v>0</v>
      </c>
      <c r="N40" s="36">
        <v>0</v>
      </c>
      <c r="O40" s="36">
        <v>0</v>
      </c>
      <c r="P40" s="36">
        <v>0</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6">
        <v>0</v>
      </c>
      <c r="AH40" s="36">
        <v>0</v>
      </c>
      <c r="AI40" s="36">
        <v>0</v>
      </c>
      <c r="AJ40" s="36">
        <v>0</v>
      </c>
      <c r="AK40" s="36">
        <v>0</v>
      </c>
      <c r="AL40" s="36">
        <v>0</v>
      </c>
      <c r="AM40" s="36">
        <v>0</v>
      </c>
      <c r="AN40" s="36">
        <v>0</v>
      </c>
      <c r="AO40" s="36">
        <v>0</v>
      </c>
      <c r="AP40" s="36">
        <v>0</v>
      </c>
      <c r="AQ40" s="36">
        <v>0</v>
      </c>
      <c r="AR40" s="36">
        <v>0</v>
      </c>
      <c r="AS40" s="36">
        <v>0</v>
      </c>
      <c r="AT40" s="36">
        <v>0</v>
      </c>
      <c r="AU40" s="36">
        <v>0</v>
      </c>
      <c r="AV40" s="36">
        <v>0</v>
      </c>
      <c r="AW40" s="36">
        <v>0</v>
      </c>
      <c r="AX40" s="36">
        <v>0</v>
      </c>
      <c r="AY40" s="36">
        <v>0</v>
      </c>
      <c r="AZ40" s="36">
        <v>0</v>
      </c>
      <c r="BA40" s="36">
        <v>0</v>
      </c>
      <c r="BB40" s="36">
        <v>0</v>
      </c>
      <c r="BC40" s="36">
        <v>0</v>
      </c>
      <c r="BD40" s="36">
        <v>0</v>
      </c>
      <c r="BE40" s="36">
        <v>0</v>
      </c>
      <c r="BF40" s="36">
        <v>0</v>
      </c>
      <c r="BG40" s="36">
        <v>0</v>
      </c>
      <c r="BH40" s="36">
        <v>0</v>
      </c>
      <c r="BI40" s="36">
        <v>0</v>
      </c>
      <c r="BJ40" s="36">
        <v>0</v>
      </c>
      <c r="BK40" s="36">
        <v>0</v>
      </c>
      <c r="BL40" s="36">
        <v>0</v>
      </c>
      <c r="BM40" s="36">
        <v>0</v>
      </c>
      <c r="BN40" s="36">
        <v>0</v>
      </c>
      <c r="BO40" s="36">
        <v>0</v>
      </c>
      <c r="BP40" s="36">
        <v>0</v>
      </c>
      <c r="BQ40" s="36">
        <v>0</v>
      </c>
      <c r="BR40" s="36">
        <v>0</v>
      </c>
      <c r="BS40" s="36">
        <v>0</v>
      </c>
    </row>
    <row r="41" spans="1:105" x14ac:dyDescent="0.25">
      <c r="BE41" s="97"/>
      <c r="BF41" s="97"/>
      <c r="BG41" s="97"/>
    </row>
    <row r="42" spans="1:105" ht="17.25" thickBot="1" x14ac:dyDescent="0.35">
      <c r="D42" s="59" t="s">
        <v>238</v>
      </c>
      <c r="E42" s="60" t="s">
        <v>202</v>
      </c>
      <c r="F42" s="61" t="s">
        <v>192</v>
      </c>
      <c r="G42" s="62" t="s">
        <v>203</v>
      </c>
      <c r="H42" s="63" t="s">
        <v>204</v>
      </c>
      <c r="I42" s="64" t="s">
        <v>205</v>
      </c>
      <c r="J42" s="65" t="str">
        <f t="shared" ref="J42:BU43" si="30">J9</f>
        <v xml:space="preserve">НИТ (1)   → </v>
      </c>
      <c r="K42" s="98">
        <f t="shared" si="30"/>
        <v>1</v>
      </c>
      <c r="L42" s="98">
        <f t="shared" si="30"/>
        <v>1</v>
      </c>
      <c r="M42" s="98">
        <f t="shared" si="30"/>
        <v>1</v>
      </c>
      <c r="N42" s="98">
        <f t="shared" si="30"/>
        <v>1</v>
      </c>
      <c r="O42" s="98">
        <f t="shared" si="30"/>
        <v>1</v>
      </c>
      <c r="P42" s="98">
        <f t="shared" si="30"/>
        <v>1</v>
      </c>
      <c r="Q42" s="98">
        <f t="shared" si="30"/>
        <v>1</v>
      </c>
      <c r="R42" s="98">
        <f t="shared" si="30"/>
        <v>1</v>
      </c>
      <c r="S42" s="98">
        <f t="shared" si="30"/>
        <v>1</v>
      </c>
      <c r="T42" s="98">
        <f t="shared" si="30"/>
        <v>1</v>
      </c>
      <c r="U42" s="98">
        <f t="shared" si="30"/>
        <v>1</v>
      </c>
      <c r="V42" s="98">
        <f t="shared" si="30"/>
        <v>1</v>
      </c>
      <c r="W42" s="98">
        <f t="shared" si="30"/>
        <v>1</v>
      </c>
      <c r="X42" s="98">
        <f t="shared" si="30"/>
        <v>1</v>
      </c>
      <c r="Y42" s="98">
        <f t="shared" si="30"/>
        <v>1</v>
      </c>
      <c r="Z42" s="98">
        <f t="shared" si="30"/>
        <v>1</v>
      </c>
      <c r="AA42" s="98">
        <f t="shared" si="30"/>
        <v>1</v>
      </c>
      <c r="AB42" s="98">
        <f t="shared" si="30"/>
        <v>1</v>
      </c>
      <c r="AC42" s="98">
        <f t="shared" si="30"/>
        <v>1</v>
      </c>
      <c r="AD42" s="98">
        <f t="shared" si="30"/>
        <v>1</v>
      </c>
      <c r="AE42" s="98">
        <f t="shared" si="30"/>
        <v>1</v>
      </c>
      <c r="AF42" s="98">
        <f t="shared" si="30"/>
        <v>1</v>
      </c>
      <c r="AG42" s="98">
        <f t="shared" si="30"/>
        <v>1</v>
      </c>
      <c r="AH42" s="98">
        <f t="shared" si="30"/>
        <v>1</v>
      </c>
      <c r="AI42" s="98">
        <f t="shared" si="30"/>
        <v>1</v>
      </c>
      <c r="AJ42" s="98">
        <f t="shared" si="30"/>
        <v>1</v>
      </c>
      <c r="AK42" s="98">
        <f t="shared" si="30"/>
        <v>1</v>
      </c>
      <c r="AL42" s="98">
        <f t="shared" si="30"/>
        <v>1</v>
      </c>
      <c r="AM42" s="98">
        <f t="shared" si="30"/>
        <v>1</v>
      </c>
      <c r="AN42" s="98">
        <f t="shared" si="30"/>
        <v>1</v>
      </c>
      <c r="AO42" s="98">
        <f t="shared" si="30"/>
        <v>1</v>
      </c>
      <c r="AP42" s="98">
        <f t="shared" si="30"/>
        <v>1</v>
      </c>
      <c r="AQ42" s="98">
        <f t="shared" si="30"/>
        <v>1</v>
      </c>
      <c r="AR42" s="98">
        <f t="shared" si="30"/>
        <v>1</v>
      </c>
      <c r="AS42" s="98">
        <f t="shared" si="30"/>
        <v>1</v>
      </c>
      <c r="AT42" s="98">
        <f t="shared" si="30"/>
        <v>1</v>
      </c>
      <c r="AU42" s="98">
        <f t="shared" si="30"/>
        <v>1</v>
      </c>
      <c r="AV42" s="98">
        <f t="shared" si="30"/>
        <v>1</v>
      </c>
      <c r="AW42" s="98">
        <f t="shared" si="30"/>
        <v>1</v>
      </c>
      <c r="AX42" s="98">
        <f t="shared" si="30"/>
        <v>1</v>
      </c>
      <c r="AY42" s="98">
        <f t="shared" si="30"/>
        <v>1</v>
      </c>
      <c r="AZ42" s="98">
        <f t="shared" si="30"/>
        <v>1</v>
      </c>
      <c r="BA42" s="98">
        <f t="shared" si="30"/>
        <v>1</v>
      </c>
      <c r="BB42" s="98">
        <f t="shared" si="30"/>
        <v>1</v>
      </c>
      <c r="BC42" s="98">
        <f t="shared" si="30"/>
        <v>1</v>
      </c>
      <c r="BD42" s="98">
        <f t="shared" si="30"/>
        <v>1</v>
      </c>
      <c r="BE42" s="98">
        <f t="shared" si="30"/>
        <v>1</v>
      </c>
      <c r="BF42" s="98">
        <f t="shared" si="30"/>
        <v>1</v>
      </c>
      <c r="BG42" s="98">
        <f t="shared" si="30"/>
        <v>1</v>
      </c>
      <c r="BH42" s="98">
        <f t="shared" si="30"/>
        <v>0</v>
      </c>
      <c r="BI42" s="98">
        <f t="shared" si="30"/>
        <v>0</v>
      </c>
      <c r="BJ42" s="98">
        <f t="shared" si="30"/>
        <v>0</v>
      </c>
      <c r="BK42" s="98">
        <f t="shared" si="30"/>
        <v>0</v>
      </c>
      <c r="BL42" s="98">
        <f t="shared" si="30"/>
        <v>0</v>
      </c>
      <c r="BM42" s="98">
        <f t="shared" si="30"/>
        <v>0</v>
      </c>
      <c r="BN42" s="98">
        <f t="shared" si="30"/>
        <v>0</v>
      </c>
      <c r="BO42" s="98">
        <f t="shared" si="30"/>
        <v>0</v>
      </c>
      <c r="BP42" s="98">
        <f t="shared" si="30"/>
        <v>0</v>
      </c>
      <c r="BQ42" s="98">
        <f t="shared" si="30"/>
        <v>0</v>
      </c>
      <c r="BR42" s="98">
        <f t="shared" si="30"/>
        <v>0</v>
      </c>
      <c r="BS42" s="98">
        <f t="shared" si="30"/>
        <v>0</v>
      </c>
      <c r="BT42" s="98">
        <f t="shared" si="30"/>
        <v>0</v>
      </c>
      <c r="BU42" s="98">
        <f t="shared" si="30"/>
        <v>0</v>
      </c>
      <c r="BV42" s="98">
        <f t="shared" ref="BV42:DA43" si="31">BV9</f>
        <v>0</v>
      </c>
      <c r="BW42" s="98">
        <f t="shared" si="31"/>
        <v>0</v>
      </c>
      <c r="BX42" s="98">
        <f t="shared" si="31"/>
        <v>0</v>
      </c>
      <c r="BY42" s="98">
        <f t="shared" si="31"/>
        <v>0</v>
      </c>
      <c r="BZ42" s="98">
        <f t="shared" si="31"/>
        <v>0</v>
      </c>
      <c r="CA42" s="98">
        <f t="shared" si="31"/>
        <v>0</v>
      </c>
      <c r="CB42" s="98">
        <f t="shared" si="31"/>
        <v>0</v>
      </c>
      <c r="CC42" s="98">
        <f t="shared" si="31"/>
        <v>0</v>
      </c>
      <c r="CD42" s="98">
        <f t="shared" si="31"/>
        <v>0</v>
      </c>
      <c r="CE42" s="98">
        <f t="shared" si="31"/>
        <v>0</v>
      </c>
      <c r="CF42" s="98">
        <f t="shared" si="31"/>
        <v>0</v>
      </c>
      <c r="CG42" s="98">
        <f t="shared" si="31"/>
        <v>0</v>
      </c>
      <c r="CH42" s="98">
        <f t="shared" si="31"/>
        <v>0</v>
      </c>
      <c r="CI42" s="98">
        <f t="shared" si="31"/>
        <v>0</v>
      </c>
      <c r="CJ42" s="98">
        <f t="shared" si="31"/>
        <v>0</v>
      </c>
      <c r="CK42" s="98">
        <f t="shared" si="31"/>
        <v>0</v>
      </c>
      <c r="CL42" s="98">
        <f t="shared" si="31"/>
        <v>0</v>
      </c>
      <c r="CM42" s="98">
        <f t="shared" si="31"/>
        <v>0</v>
      </c>
      <c r="CN42" s="98">
        <f t="shared" si="31"/>
        <v>0</v>
      </c>
      <c r="CO42" s="98">
        <f t="shared" si="31"/>
        <v>0</v>
      </c>
      <c r="CP42" s="98">
        <f t="shared" si="31"/>
        <v>0</v>
      </c>
      <c r="CQ42" s="98">
        <f t="shared" si="31"/>
        <v>0</v>
      </c>
      <c r="CR42" s="98">
        <f t="shared" si="31"/>
        <v>0</v>
      </c>
      <c r="CS42" s="98">
        <f t="shared" si="31"/>
        <v>0</v>
      </c>
      <c r="CT42" s="98">
        <f t="shared" si="31"/>
        <v>0</v>
      </c>
      <c r="CU42" s="98">
        <f t="shared" si="31"/>
        <v>0</v>
      </c>
      <c r="CV42" s="98">
        <f t="shared" si="31"/>
        <v>0</v>
      </c>
      <c r="CW42" s="98">
        <f t="shared" si="31"/>
        <v>0</v>
      </c>
      <c r="CX42" s="98">
        <f t="shared" si="31"/>
        <v>0</v>
      </c>
      <c r="CY42" s="98">
        <f t="shared" si="31"/>
        <v>0</v>
      </c>
      <c r="CZ42" s="98">
        <f t="shared" si="31"/>
        <v>0</v>
      </c>
      <c r="DA42" s="98">
        <f t="shared" si="31"/>
        <v>0</v>
      </c>
    </row>
    <row r="43" spans="1:105" ht="33" thickTop="1" thickBot="1" x14ac:dyDescent="0.3">
      <c r="D43" s="67" t="s">
        <v>207</v>
      </c>
      <c r="E43" s="68" t="s">
        <v>208</v>
      </c>
      <c r="F43" s="68" t="s">
        <v>208</v>
      </c>
      <c r="G43" s="68" t="s">
        <v>208</v>
      </c>
      <c r="H43" s="68" t="s">
        <v>208</v>
      </c>
      <c r="I43" s="68" t="s">
        <v>208</v>
      </c>
      <c r="J43" s="69" t="s">
        <v>208</v>
      </c>
      <c r="K43" s="70">
        <f>K10</f>
        <v>42826</v>
      </c>
      <c r="L43" s="70">
        <f t="shared" si="30"/>
        <v>42856</v>
      </c>
      <c r="M43" s="70">
        <f t="shared" si="30"/>
        <v>42887</v>
      </c>
      <c r="N43" s="70">
        <f t="shared" si="30"/>
        <v>42917</v>
      </c>
      <c r="O43" s="70">
        <f t="shared" si="30"/>
        <v>42948</v>
      </c>
      <c r="P43" s="70">
        <f t="shared" si="30"/>
        <v>42979</v>
      </c>
      <c r="Q43" s="70">
        <f t="shared" si="30"/>
        <v>43009</v>
      </c>
      <c r="R43" s="70">
        <f t="shared" si="30"/>
        <v>43040</v>
      </c>
      <c r="S43" s="70">
        <f t="shared" si="30"/>
        <v>43070</v>
      </c>
      <c r="T43" s="70">
        <f t="shared" si="30"/>
        <v>43101</v>
      </c>
      <c r="U43" s="70">
        <f t="shared" si="30"/>
        <v>43132</v>
      </c>
      <c r="V43" s="70">
        <f t="shared" si="30"/>
        <v>43160</v>
      </c>
      <c r="W43" s="70">
        <f>W10</f>
        <v>43191</v>
      </c>
      <c r="X43" s="70">
        <f t="shared" si="30"/>
        <v>43221</v>
      </c>
      <c r="Y43" s="70">
        <f t="shared" si="30"/>
        <v>43252</v>
      </c>
      <c r="Z43" s="70">
        <f t="shared" si="30"/>
        <v>43282</v>
      </c>
      <c r="AA43" s="70">
        <f t="shared" si="30"/>
        <v>43313</v>
      </c>
      <c r="AB43" s="70">
        <f t="shared" si="30"/>
        <v>43344</v>
      </c>
      <c r="AC43" s="70">
        <f t="shared" si="30"/>
        <v>43374</v>
      </c>
      <c r="AD43" s="70">
        <f t="shared" si="30"/>
        <v>43405</v>
      </c>
      <c r="AE43" s="70">
        <f t="shared" si="30"/>
        <v>43435</v>
      </c>
      <c r="AF43" s="70">
        <f t="shared" si="30"/>
        <v>43466</v>
      </c>
      <c r="AG43" s="70">
        <f t="shared" si="30"/>
        <v>43497</v>
      </c>
      <c r="AH43" s="70">
        <f t="shared" si="30"/>
        <v>43525</v>
      </c>
      <c r="AI43" s="70">
        <f>AI10</f>
        <v>43556</v>
      </c>
      <c r="AJ43" s="70">
        <f t="shared" si="30"/>
        <v>43586</v>
      </c>
      <c r="AK43" s="70">
        <f t="shared" si="30"/>
        <v>43617</v>
      </c>
      <c r="AL43" s="70">
        <f t="shared" si="30"/>
        <v>43647</v>
      </c>
      <c r="AM43" s="70">
        <f t="shared" si="30"/>
        <v>43678</v>
      </c>
      <c r="AN43" s="70">
        <f t="shared" si="30"/>
        <v>43709</v>
      </c>
      <c r="AO43" s="70">
        <f t="shared" si="30"/>
        <v>43739</v>
      </c>
      <c r="AP43" s="70">
        <f t="shared" si="30"/>
        <v>43770</v>
      </c>
      <c r="AQ43" s="70">
        <f t="shared" si="30"/>
        <v>43800</v>
      </c>
      <c r="AR43" s="70">
        <f t="shared" si="30"/>
        <v>43831</v>
      </c>
      <c r="AS43" s="70">
        <f t="shared" si="30"/>
        <v>43862</v>
      </c>
      <c r="AT43" s="70">
        <f t="shared" si="30"/>
        <v>43891</v>
      </c>
      <c r="AU43" s="70">
        <f t="shared" si="30"/>
        <v>43922</v>
      </c>
      <c r="AV43" s="70">
        <f t="shared" si="30"/>
        <v>43952</v>
      </c>
      <c r="AW43" s="70">
        <f t="shared" si="30"/>
        <v>43983</v>
      </c>
      <c r="AX43" s="70">
        <f t="shared" si="30"/>
        <v>44013</v>
      </c>
      <c r="AY43" s="70">
        <f t="shared" si="30"/>
        <v>44044</v>
      </c>
      <c r="AZ43" s="70">
        <f t="shared" si="30"/>
        <v>44075</v>
      </c>
      <c r="BA43" s="70">
        <f t="shared" si="30"/>
        <v>44105</v>
      </c>
      <c r="BB43" s="70">
        <f t="shared" si="30"/>
        <v>44136</v>
      </c>
      <c r="BC43" s="70">
        <f t="shared" si="30"/>
        <v>44166</v>
      </c>
      <c r="BD43" s="70">
        <f t="shared" si="30"/>
        <v>44197</v>
      </c>
      <c r="BE43" s="70">
        <f t="shared" si="30"/>
        <v>44228</v>
      </c>
      <c r="BF43" s="70">
        <f t="shared" si="30"/>
        <v>44256</v>
      </c>
      <c r="BG43" s="70">
        <f t="shared" si="30"/>
        <v>44287</v>
      </c>
      <c r="BH43" s="70">
        <f t="shared" si="30"/>
        <v>44317</v>
      </c>
      <c r="BI43" s="70">
        <f t="shared" si="30"/>
        <v>44348</v>
      </c>
      <c r="BJ43" s="70">
        <f t="shared" si="30"/>
        <v>44378</v>
      </c>
      <c r="BK43" s="70">
        <f t="shared" si="30"/>
        <v>44409</v>
      </c>
      <c r="BL43" s="70">
        <f t="shared" si="30"/>
        <v>44440</v>
      </c>
      <c r="BM43" s="70">
        <f t="shared" si="30"/>
        <v>44470</v>
      </c>
      <c r="BN43" s="70">
        <f t="shared" si="30"/>
        <v>44501</v>
      </c>
      <c r="BO43" s="70">
        <f t="shared" si="30"/>
        <v>44531</v>
      </c>
      <c r="BP43" s="70">
        <f t="shared" si="30"/>
        <v>44562</v>
      </c>
      <c r="BQ43" s="70">
        <f t="shared" si="30"/>
        <v>44593</v>
      </c>
      <c r="BR43" s="70">
        <f t="shared" si="30"/>
        <v>44621</v>
      </c>
      <c r="BS43" s="70">
        <f t="shared" si="30"/>
        <v>44652</v>
      </c>
      <c r="BT43" s="70">
        <f t="shared" si="30"/>
        <v>44682</v>
      </c>
      <c r="BU43" s="70">
        <f t="shared" si="30"/>
        <v>44713</v>
      </c>
      <c r="BV43" s="70">
        <f t="shared" si="31"/>
        <v>44743</v>
      </c>
      <c r="BW43" s="70">
        <f t="shared" si="31"/>
        <v>44774</v>
      </c>
      <c r="BX43" s="70">
        <f t="shared" si="31"/>
        <v>44805</v>
      </c>
      <c r="BY43" s="70">
        <f t="shared" si="31"/>
        <v>44835</v>
      </c>
      <c r="BZ43" s="70">
        <f t="shared" si="31"/>
        <v>44866</v>
      </c>
      <c r="CA43" s="70">
        <f t="shared" si="31"/>
        <v>44896</v>
      </c>
      <c r="CB43" s="70">
        <f t="shared" si="31"/>
        <v>44927</v>
      </c>
      <c r="CC43" s="70">
        <f t="shared" si="31"/>
        <v>44958</v>
      </c>
      <c r="CD43" s="70">
        <f t="shared" si="31"/>
        <v>44986</v>
      </c>
      <c r="CE43" s="70">
        <f t="shared" si="31"/>
        <v>45017</v>
      </c>
      <c r="CF43" s="70">
        <f t="shared" si="31"/>
        <v>45047</v>
      </c>
      <c r="CG43" s="70">
        <f t="shared" si="31"/>
        <v>45078</v>
      </c>
      <c r="CH43" s="70">
        <f t="shared" si="31"/>
        <v>45108</v>
      </c>
      <c r="CI43" s="70">
        <f t="shared" si="31"/>
        <v>45139</v>
      </c>
      <c r="CJ43" s="70">
        <f t="shared" si="31"/>
        <v>45170</v>
      </c>
      <c r="CK43" s="70">
        <f t="shared" si="31"/>
        <v>45200</v>
      </c>
      <c r="CL43" s="70">
        <f t="shared" si="31"/>
        <v>45231</v>
      </c>
      <c r="CM43" s="70">
        <f t="shared" si="31"/>
        <v>45261</v>
      </c>
      <c r="CN43" s="70">
        <f t="shared" si="31"/>
        <v>45292</v>
      </c>
      <c r="CO43" s="70">
        <f t="shared" si="31"/>
        <v>45323</v>
      </c>
      <c r="CP43" s="70">
        <f t="shared" si="31"/>
        <v>45352</v>
      </c>
      <c r="CQ43" s="70">
        <f t="shared" si="31"/>
        <v>45383</v>
      </c>
      <c r="CR43" s="70">
        <f t="shared" si="31"/>
        <v>45413</v>
      </c>
      <c r="CS43" s="70">
        <f t="shared" si="31"/>
        <v>45444</v>
      </c>
      <c r="CT43" s="70">
        <f t="shared" si="31"/>
        <v>45474</v>
      </c>
      <c r="CU43" s="70">
        <f t="shared" si="31"/>
        <v>45505</v>
      </c>
      <c r="CV43" s="70">
        <f t="shared" si="31"/>
        <v>45536</v>
      </c>
      <c r="CW43" s="70">
        <f t="shared" si="31"/>
        <v>45566</v>
      </c>
      <c r="CX43" s="70">
        <f t="shared" si="31"/>
        <v>45597</v>
      </c>
      <c r="CY43" s="70">
        <f t="shared" si="31"/>
        <v>45627</v>
      </c>
      <c r="CZ43" s="70">
        <f t="shared" si="31"/>
        <v>45658</v>
      </c>
      <c r="DA43" s="70">
        <f t="shared" si="31"/>
        <v>45689</v>
      </c>
    </row>
    <row r="44" spans="1:105" ht="16.5" thickTop="1" x14ac:dyDescent="0.25">
      <c r="D44" s="99" t="str">
        <f>D11</f>
        <v>Проектно-изыскательские работы имп</v>
      </c>
      <c r="E44" s="72">
        <f>SUM(F44:I44)</f>
        <v>0</v>
      </c>
      <c r="F44" s="73">
        <f>((SUMIFS($K44:$DA44,$K$10:$DA$10,CONCATENATE("&lt;=",$H$3))))</f>
        <v>0</v>
      </c>
      <c r="G44" s="73">
        <f>((SUMIFS($K44:$DA44,$K$10:$DA$10,CONCATENATE("&lt;=",$H$4),$K$10:$DA$10,CONCATENATE("&gt;",$H$3))))</f>
        <v>0</v>
      </c>
      <c r="H44" s="73">
        <f>((SUMIFS($K44:$DA44,$K$10:$DA$10,CONCATENATE("&lt;=",$H$5),$K$10:$DA$10,CONCATENATE("&gt;",$H$4))))</f>
        <v>0</v>
      </c>
      <c r="I44" s="73">
        <f>((SUMIFS($K44:$DA44,$K$10:$DA$10,CONCATENATE("&lt;=",$H$6),$K$10:$DA$10,CONCATENATE("&gt;",$H$5))))</f>
        <v>0</v>
      </c>
      <c r="J44" s="74">
        <f>SUMIF($K$9:$DA$9,$K$9,K44:DA44)</f>
        <v>0</v>
      </c>
      <c r="K44" s="75"/>
      <c r="L44" s="75"/>
      <c r="M44" s="75"/>
      <c r="N44" s="75"/>
      <c r="O44" s="75"/>
      <c r="P44" s="75"/>
      <c r="Q44" s="75"/>
      <c r="R44" s="75"/>
      <c r="S44" s="75"/>
      <c r="T44" s="75"/>
      <c r="U44" s="75"/>
      <c r="V44" s="75"/>
      <c r="W44" s="75"/>
      <c r="X44" s="75"/>
      <c r="Y44" s="75"/>
      <c r="Z44" s="75"/>
      <c r="AA44" s="75"/>
      <c r="AB44" s="75"/>
      <c r="AC44" s="75"/>
      <c r="AD44" s="75"/>
      <c r="AE44" s="75"/>
      <c r="AF44" s="76"/>
      <c r="AG44" s="76"/>
      <c r="AH44" s="75"/>
      <c r="AI44" s="81"/>
      <c r="AJ44" s="81"/>
      <c r="AK44" s="81"/>
      <c r="AL44" s="81"/>
      <c r="AM44" s="81"/>
      <c r="AN44" s="81"/>
      <c r="AO44" s="81"/>
      <c r="AP44" s="81"/>
      <c r="AQ44" s="81"/>
      <c r="AR44" s="100"/>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c r="CZ44" s="81"/>
      <c r="DA44" s="81"/>
    </row>
    <row r="45" spans="1:105" ht="15.75" x14ac:dyDescent="0.25">
      <c r="A45">
        <v>223989.37685943508</v>
      </c>
      <c r="B45" s="78">
        <f t="shared" ref="B45:B58" si="32">A45-E45</f>
        <v>0</v>
      </c>
      <c r="D45" s="99" t="str">
        <f t="shared" ref="D45:D57" si="33">D12</f>
        <v>Проектно-изыскательские работы рос</v>
      </c>
      <c r="E45" s="72">
        <f t="shared" ref="E45:E58" si="34">SUM(F45:I45)</f>
        <v>223989.37685943508</v>
      </c>
      <c r="F45" s="73">
        <f t="shared" ref="F45:F57" si="35">((SUMIFS($K45:$DA45,$K$10:$DA$10,CONCATENATE("&lt;=",$H$3))))</f>
        <v>0</v>
      </c>
      <c r="G45" s="73">
        <f t="shared" ref="G45:G57" si="36">((SUMIFS($K45:$DA45,$K$10:$DA$10,CONCATENATE("&lt;=",$H$4),$K$10:$DA$10,CONCATENATE("&gt;",$H$3))))</f>
        <v>0</v>
      </c>
      <c r="H45" s="73">
        <f t="shared" ref="H45:H58" si="37">((SUMIFS($K45:$DA45,$K$10:$DA$10,CONCATENATE("&lt;=",$H$5),$K$10:$DA$10,CONCATENATE("&gt;",$H$4))))</f>
        <v>31724.81581</v>
      </c>
      <c r="I45" s="73">
        <f t="shared" ref="I45:I57" si="38">((SUMIFS($K45:$DA45,$K$10:$DA$10,CONCATENATE("&lt;=",$H$6),$K$10:$DA$10,CONCATENATE("&gt;",$H$5))))</f>
        <v>192264.56104943508</v>
      </c>
      <c r="J45" s="74">
        <f t="shared" ref="J45:J57" si="39">SUMIF($K$9:$DA$9,$K$9,K45:DA45)</f>
        <v>128579.58981999999</v>
      </c>
      <c r="K45" s="81">
        <v>0</v>
      </c>
      <c r="L45" s="81">
        <v>251.25</v>
      </c>
      <c r="M45" s="81">
        <v>0</v>
      </c>
      <c r="N45" s="81">
        <v>2546.6</v>
      </c>
      <c r="O45" s="81">
        <v>0</v>
      </c>
      <c r="P45" s="81">
        <v>1600.25</v>
      </c>
      <c r="Q45" s="81">
        <v>2884.491</v>
      </c>
      <c r="R45" s="81">
        <v>1838.856</v>
      </c>
      <c r="S45" s="81">
        <v>1212.0881400000001</v>
      </c>
      <c r="T45" s="81">
        <v>116.965</v>
      </c>
      <c r="U45" s="81">
        <v>1952.751</v>
      </c>
      <c r="V45" s="81">
        <v>280.76271000000003</v>
      </c>
      <c r="W45" s="81">
        <v>0</v>
      </c>
      <c r="X45" s="81">
        <v>9659.8663899999992</v>
      </c>
      <c r="Y45" s="81">
        <v>1764.08475</v>
      </c>
      <c r="Z45" s="81">
        <v>758.64406000000008</v>
      </c>
      <c r="AA45" s="81">
        <v>2201.01017</v>
      </c>
      <c r="AB45" s="81">
        <v>1900.25659</v>
      </c>
      <c r="AC45" s="81">
        <v>2756.94</v>
      </c>
      <c r="AD45" s="81">
        <v>15851.77166</v>
      </c>
      <c r="AE45" s="81">
        <v>1890.7635400000001</v>
      </c>
      <c r="AF45" s="81">
        <v>125</v>
      </c>
      <c r="AG45" s="81">
        <v>716.66666999999995</v>
      </c>
      <c r="AH45" s="81">
        <v>729.66102000000001</v>
      </c>
      <c r="AI45" s="81">
        <v>64</v>
      </c>
      <c r="AJ45" s="81">
        <v>550</v>
      </c>
      <c r="AK45" s="81">
        <v>958.33332999999993</v>
      </c>
      <c r="AL45" s="81">
        <v>4591.16</v>
      </c>
      <c r="AM45" s="81">
        <v>7399.8447200000001</v>
      </c>
      <c r="AN45" s="81">
        <v>120</v>
      </c>
      <c r="AO45" s="81">
        <v>5605.99</v>
      </c>
      <c r="AP45" s="81">
        <v>4369.8822300000002</v>
      </c>
      <c r="AQ45" s="81">
        <v>4709.551300000001</v>
      </c>
      <c r="AR45" s="81">
        <v>2465</v>
      </c>
      <c r="AS45" s="81">
        <v>1620</v>
      </c>
      <c r="AT45" s="81">
        <v>4567.7264000000005</v>
      </c>
      <c r="AU45" s="81">
        <v>0</v>
      </c>
      <c r="AV45" s="81">
        <v>200</v>
      </c>
      <c r="AW45" s="81">
        <v>3613.3738800000001</v>
      </c>
      <c r="AX45" s="81">
        <v>975.76</v>
      </c>
      <c r="AY45" s="81">
        <v>2350</v>
      </c>
      <c r="AZ45" s="81">
        <v>29.5</v>
      </c>
      <c r="BA45" s="81"/>
      <c r="BB45" s="81"/>
      <c r="BC45" s="81">
        <v>7060.0401000000002</v>
      </c>
      <c r="BD45" s="81">
        <v>11417.57136</v>
      </c>
      <c r="BE45" s="81">
        <v>1681.347</v>
      </c>
      <c r="BF45" s="81">
        <v>5322</v>
      </c>
      <c r="BG45" s="81">
        <v>7869.8307999999997</v>
      </c>
      <c r="BH45" s="81">
        <v>9267.7420000000002</v>
      </c>
      <c r="BI45" s="81">
        <v>15475.751388435405</v>
      </c>
      <c r="BJ45" s="81">
        <v>15475.751388435405</v>
      </c>
      <c r="BK45" s="81">
        <v>16449.793786088496</v>
      </c>
      <c r="BL45" s="81">
        <v>9310.4324745067661</v>
      </c>
      <c r="BM45" s="81">
        <f>9310.43247450677+2007.8495635204</f>
        <v>11318.28203802717</v>
      </c>
      <c r="BN45" s="81">
        <v>9310.4324745067661</v>
      </c>
      <c r="BO45" s="81">
        <v>0</v>
      </c>
      <c r="BP45" s="81">
        <v>1466.9335815725065</v>
      </c>
      <c r="BQ45" s="81">
        <v>1466.9335815725065</v>
      </c>
      <c r="BR45" s="81">
        <v>1466.9335815725065</v>
      </c>
      <c r="BS45" s="81">
        <v>1466.9335815725065</v>
      </c>
      <c r="BT45" s="81">
        <v>1466.9335815725065</v>
      </c>
      <c r="BU45" s="81">
        <v>1466.9335815725065</v>
      </c>
      <c r="BV45" s="81">
        <v>0</v>
      </c>
      <c r="BW45" s="81">
        <v>0</v>
      </c>
      <c r="BX45" s="81">
        <v>0</v>
      </c>
      <c r="BY45" s="81">
        <v>0</v>
      </c>
      <c r="BZ45" s="81">
        <v>0</v>
      </c>
      <c r="CA45" s="81">
        <v>0</v>
      </c>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c r="CZ45" s="81"/>
      <c r="DA45" s="81"/>
    </row>
    <row r="46" spans="1:105" ht="15.75" x14ac:dyDescent="0.25">
      <c r="A46">
        <v>28696.008000000002</v>
      </c>
      <c r="B46" s="78">
        <f t="shared" si="32"/>
        <v>0</v>
      </c>
      <c r="D46" s="99" t="str">
        <f t="shared" si="33"/>
        <v>Строительно-монтажные работы имп</v>
      </c>
      <c r="E46" s="72">
        <f t="shared" si="34"/>
        <v>28696.008000000002</v>
      </c>
      <c r="F46" s="73">
        <f t="shared" si="35"/>
        <v>0</v>
      </c>
      <c r="G46" s="73">
        <f t="shared" si="36"/>
        <v>0</v>
      </c>
      <c r="H46" s="73">
        <f t="shared" si="37"/>
        <v>0</v>
      </c>
      <c r="I46" s="73">
        <f t="shared" si="38"/>
        <v>28696.008000000002</v>
      </c>
      <c r="J46" s="74">
        <f t="shared" si="39"/>
        <v>0</v>
      </c>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v>0</v>
      </c>
      <c r="AV46" s="81">
        <v>0</v>
      </c>
      <c r="AW46" s="81">
        <v>0</v>
      </c>
      <c r="AX46" s="81">
        <v>0</v>
      </c>
      <c r="AY46" s="81">
        <v>0</v>
      </c>
      <c r="AZ46" s="81"/>
      <c r="BA46" s="81"/>
      <c r="BB46" s="81"/>
      <c r="BC46" s="81">
        <v>0</v>
      </c>
      <c r="BD46" s="81">
        <v>0</v>
      </c>
      <c r="BE46" s="81">
        <v>0</v>
      </c>
      <c r="BF46" s="81">
        <v>0</v>
      </c>
      <c r="BG46" s="81">
        <v>0</v>
      </c>
      <c r="BH46" s="81">
        <v>0</v>
      </c>
      <c r="BI46" s="81">
        <v>0</v>
      </c>
      <c r="BJ46" s="81">
        <v>0</v>
      </c>
      <c r="BK46" s="81">
        <v>0</v>
      </c>
      <c r="BL46" s="81">
        <v>0</v>
      </c>
      <c r="BM46" s="81">
        <v>0</v>
      </c>
      <c r="BN46" s="81">
        <v>28696.008000000002</v>
      </c>
      <c r="BO46" s="81">
        <v>0</v>
      </c>
      <c r="BP46" s="81">
        <v>0</v>
      </c>
      <c r="BQ46" s="81">
        <v>0</v>
      </c>
      <c r="BR46" s="81">
        <v>0</v>
      </c>
      <c r="BS46" s="81">
        <v>0</v>
      </c>
      <c r="BT46" s="81">
        <v>0</v>
      </c>
      <c r="BU46" s="81">
        <v>0</v>
      </c>
      <c r="BV46" s="81">
        <v>0</v>
      </c>
      <c r="BW46" s="81">
        <v>0</v>
      </c>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c r="CZ46" s="81"/>
      <c r="DA46" s="81"/>
    </row>
    <row r="47" spans="1:105" ht="15.75" x14ac:dyDescent="0.25">
      <c r="A47">
        <v>4760817.4521619976</v>
      </c>
      <c r="B47" s="78">
        <f t="shared" si="32"/>
        <v>0</v>
      </c>
      <c r="D47" s="99" t="str">
        <f t="shared" si="33"/>
        <v>Строительно-монтажные работы рос</v>
      </c>
      <c r="E47" s="72">
        <f t="shared" si="34"/>
        <v>4760817.4521619966</v>
      </c>
      <c r="F47" s="73">
        <f t="shared" si="35"/>
        <v>0</v>
      </c>
      <c r="G47" s="73">
        <f t="shared" si="36"/>
        <v>0</v>
      </c>
      <c r="H47" s="73">
        <f t="shared" si="37"/>
        <v>126609.15857999999</v>
      </c>
      <c r="I47" s="73">
        <f t="shared" si="38"/>
        <v>4634208.293581997</v>
      </c>
      <c r="J47" s="74">
        <f t="shared" si="39"/>
        <v>1475632.0493999999</v>
      </c>
      <c r="K47" s="81">
        <v>0</v>
      </c>
      <c r="L47" s="81">
        <v>9.2207099999999986</v>
      </c>
      <c r="M47" s="81">
        <v>10.557130000000001</v>
      </c>
      <c r="N47" s="81">
        <v>0</v>
      </c>
      <c r="O47" s="81">
        <v>1680.10708</v>
      </c>
      <c r="P47" s="81">
        <v>4562.6998600000006</v>
      </c>
      <c r="Q47" s="81">
        <v>4020.6706200000003</v>
      </c>
      <c r="R47" s="81">
        <v>5146.9421400000001</v>
      </c>
      <c r="S47" s="81">
        <v>5757.0170499999995</v>
      </c>
      <c r="T47" s="81">
        <v>4237.4172400000007</v>
      </c>
      <c r="U47" s="81">
        <v>2586.5759600000001</v>
      </c>
      <c r="V47" s="81">
        <v>3477.45163</v>
      </c>
      <c r="W47" s="81">
        <v>2451.0279999999998</v>
      </c>
      <c r="X47" s="81">
        <v>8575.7831400000014</v>
      </c>
      <c r="Y47" s="81">
        <v>24641.11347</v>
      </c>
      <c r="Z47" s="81">
        <v>18054.141079999998</v>
      </c>
      <c r="AA47" s="81">
        <v>11269.4763</v>
      </c>
      <c r="AB47" s="81">
        <v>7163.9977699999999</v>
      </c>
      <c r="AC47" s="81">
        <v>22964.9594</v>
      </c>
      <c r="AD47" s="81">
        <v>19163.956370000004</v>
      </c>
      <c r="AE47" s="81">
        <v>16748.903030000001</v>
      </c>
      <c r="AF47" s="81">
        <v>12186.0476</v>
      </c>
      <c r="AG47" s="81">
        <v>19465.89632</v>
      </c>
      <c r="AH47" s="81">
        <v>20720.57141</v>
      </c>
      <c r="AI47" s="81">
        <v>26561.921730000002</v>
      </c>
      <c r="AJ47" s="81">
        <v>21050.977250000004</v>
      </c>
      <c r="AK47" s="81">
        <v>15031.540509999999</v>
      </c>
      <c r="AL47" s="81">
        <v>17337.90494</v>
      </c>
      <c r="AM47" s="81">
        <v>6154.0632100000003</v>
      </c>
      <c r="AN47" s="81">
        <v>64715.001669999991</v>
      </c>
      <c r="AO47" s="81">
        <v>38688.909049999995</v>
      </c>
      <c r="AP47" s="81">
        <v>41289.546060000001</v>
      </c>
      <c r="AQ47" s="81">
        <v>56136.190440000006</v>
      </c>
      <c r="AR47" s="81">
        <v>64530.367019999998</v>
      </c>
      <c r="AS47" s="81">
        <v>55059.881573333696</v>
      </c>
      <c r="AT47" s="81">
        <v>48766.252380000005</v>
      </c>
      <c r="AU47" s="81">
        <v>85946.286949999994</v>
      </c>
      <c r="AV47" s="81">
        <v>36012.164560000005</v>
      </c>
      <c r="AW47" s="81">
        <v>24149.56352</v>
      </c>
      <c r="AX47" s="81">
        <v>26138.419000000002</v>
      </c>
      <c r="AY47" s="81">
        <v>11347.27673</v>
      </c>
      <c r="AZ47" s="81">
        <v>67562.898000000001</v>
      </c>
      <c r="BA47" s="81">
        <v>74815.589419999989</v>
      </c>
      <c r="BB47" s="81">
        <v>70550.985979999998</v>
      </c>
      <c r="BC47" s="81">
        <v>63355.965666666227</v>
      </c>
      <c r="BD47" s="81">
        <v>72378.38192</v>
      </c>
      <c r="BE47" s="81">
        <v>76701.88029999999</v>
      </c>
      <c r="BF47" s="81">
        <v>108196</v>
      </c>
      <c r="BG47" s="81">
        <v>88259.548209999994</v>
      </c>
      <c r="BH47" s="81">
        <f>76174.0508+87346.7769499999</f>
        <v>163520.82774999988</v>
      </c>
      <c r="BI47" s="81">
        <v>311189.73044426297</v>
      </c>
      <c r="BJ47" s="81">
        <v>318979.67520277068</v>
      </c>
      <c r="BK47" s="81">
        <v>307532.4803639247</v>
      </c>
      <c r="BL47" s="81">
        <v>274194.0582733787</v>
      </c>
      <c r="BM47" s="81">
        <v>307901.34571512771</v>
      </c>
      <c r="BN47" s="81">
        <f>252539.971165488+28358.3597270352</f>
        <v>280898.33089252323</v>
      </c>
      <c r="BO47" s="81">
        <v>301819.21147186548</v>
      </c>
      <c r="BP47" s="81">
        <v>87623.877103893959</v>
      </c>
      <c r="BQ47" s="81">
        <v>99501.397703893948</v>
      </c>
      <c r="BR47" s="81">
        <v>116073.73831958466</v>
      </c>
      <c r="BS47" s="81">
        <v>101523.15203595854</v>
      </c>
      <c r="BT47" s="81">
        <v>102140.98467870476</v>
      </c>
      <c r="BU47" s="81">
        <v>101604.35811000536</v>
      </c>
      <c r="BV47" s="81">
        <v>90136.961882218849</v>
      </c>
      <c r="BW47" s="81">
        <v>83170.878548885448</v>
      </c>
      <c r="BX47" s="81">
        <v>83170.878548885448</v>
      </c>
      <c r="BY47" s="81">
        <v>77356.605343584961</v>
      </c>
      <c r="BZ47" s="81">
        <v>76846.910372527651</v>
      </c>
      <c r="CA47" s="81">
        <v>0</v>
      </c>
      <c r="CB47" s="81"/>
      <c r="CC47" s="81"/>
      <c r="CD47" s="81"/>
      <c r="CE47" s="81"/>
      <c r="CF47" s="81"/>
      <c r="CG47" s="81"/>
      <c r="CH47" s="81"/>
      <c r="CI47" s="81"/>
      <c r="CJ47" s="81"/>
      <c r="CK47" s="81"/>
      <c r="CL47" s="81"/>
      <c r="CM47" s="81"/>
      <c r="CN47" s="81"/>
      <c r="CO47" s="81"/>
      <c r="CP47" s="81"/>
      <c r="CQ47" s="81"/>
      <c r="CR47" s="81"/>
      <c r="CS47" s="81"/>
      <c r="CT47" s="81"/>
      <c r="CU47" s="81"/>
      <c r="CV47" s="81"/>
      <c r="CW47" s="81"/>
      <c r="CX47" s="81"/>
      <c r="CY47" s="81"/>
      <c r="CZ47" s="81"/>
      <c r="DA47" s="81"/>
    </row>
    <row r="48" spans="1:105" ht="15.75" x14ac:dyDescent="0.25">
      <c r="A48">
        <v>149597.40867008324</v>
      </c>
      <c r="B48" s="78">
        <f t="shared" si="32"/>
        <v>0</v>
      </c>
      <c r="D48" s="99" t="str">
        <f t="shared" si="33"/>
        <v>ТМЦ имп</v>
      </c>
      <c r="E48" s="72">
        <f t="shared" si="34"/>
        <v>149597.40867008324</v>
      </c>
      <c r="F48" s="73">
        <f t="shared" si="35"/>
        <v>0</v>
      </c>
      <c r="G48" s="73">
        <f t="shared" si="36"/>
        <v>0</v>
      </c>
      <c r="H48" s="73">
        <f t="shared" si="37"/>
        <v>0</v>
      </c>
      <c r="I48" s="73">
        <f t="shared" si="38"/>
        <v>149597.40867008324</v>
      </c>
      <c r="J48" s="74">
        <f t="shared" si="39"/>
        <v>9608.0452100000002</v>
      </c>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v>0</v>
      </c>
      <c r="AS48" s="81">
        <v>0</v>
      </c>
      <c r="AT48" s="81">
        <v>0</v>
      </c>
      <c r="AU48" s="81">
        <v>0</v>
      </c>
      <c r="AV48" s="81">
        <v>0</v>
      </c>
      <c r="AW48" s="81">
        <v>9608.0452100000002</v>
      </c>
      <c r="AX48" s="81">
        <v>0</v>
      </c>
      <c r="AY48" s="81">
        <v>0</v>
      </c>
      <c r="AZ48" s="81">
        <v>0</v>
      </c>
      <c r="BA48" s="81">
        <v>0</v>
      </c>
      <c r="BB48" s="81">
        <v>0</v>
      </c>
      <c r="BC48" s="81">
        <v>0</v>
      </c>
      <c r="BD48" s="81">
        <v>0</v>
      </c>
      <c r="BE48" s="81">
        <v>0</v>
      </c>
      <c r="BF48" s="81">
        <v>0</v>
      </c>
      <c r="BG48" s="81">
        <v>0</v>
      </c>
      <c r="BH48" s="81">
        <v>0</v>
      </c>
      <c r="BI48" s="81">
        <v>0</v>
      </c>
      <c r="BJ48" s="81">
        <v>0</v>
      </c>
      <c r="BK48" s="81">
        <v>10053.708329999999</v>
      </c>
      <c r="BL48" s="81">
        <v>12979.781230000001</v>
      </c>
      <c r="BM48" s="81">
        <v>0</v>
      </c>
      <c r="BN48" s="81">
        <v>88612.886880749997</v>
      </c>
      <c r="BO48" s="81">
        <v>0</v>
      </c>
      <c r="BP48" s="81">
        <v>4558.4801385832498</v>
      </c>
      <c r="BQ48" s="81">
        <v>0</v>
      </c>
      <c r="BR48" s="81">
        <v>0</v>
      </c>
      <c r="BS48" s="81">
        <v>0</v>
      </c>
      <c r="BT48" s="81">
        <v>0</v>
      </c>
      <c r="BU48" s="81">
        <v>0</v>
      </c>
      <c r="BV48" s="81">
        <v>0</v>
      </c>
      <c r="BW48" s="81">
        <v>0</v>
      </c>
      <c r="BX48" s="81">
        <v>0</v>
      </c>
      <c r="BY48" s="81">
        <v>0</v>
      </c>
      <c r="BZ48" s="81">
        <v>0</v>
      </c>
      <c r="CA48" s="81">
        <v>23784.506880750003</v>
      </c>
      <c r="CB48" s="81"/>
      <c r="CC48" s="81"/>
      <c r="CD48" s="81"/>
      <c r="CE48" s="81"/>
      <c r="CF48" s="81"/>
      <c r="CG48" s="81"/>
      <c r="CH48" s="81"/>
      <c r="CI48" s="81"/>
      <c r="CJ48" s="81"/>
      <c r="CK48" s="81"/>
      <c r="CL48" s="81"/>
      <c r="CM48" s="81"/>
      <c r="CN48" s="81"/>
      <c r="CO48" s="81"/>
      <c r="CP48" s="81"/>
      <c r="CQ48" s="81"/>
      <c r="CR48" s="81"/>
      <c r="CS48" s="81"/>
      <c r="CT48" s="81"/>
      <c r="CU48" s="81"/>
      <c r="CV48" s="81"/>
      <c r="CW48" s="81"/>
      <c r="CX48" s="81"/>
      <c r="CY48" s="81"/>
      <c r="CZ48" s="81"/>
      <c r="DA48" s="81"/>
    </row>
    <row r="49" spans="1:105" ht="15.75" x14ac:dyDescent="0.25">
      <c r="A49">
        <v>727192.73012579698</v>
      </c>
      <c r="B49" s="78">
        <f t="shared" si="32"/>
        <v>0</v>
      </c>
      <c r="D49" s="99" t="str">
        <f t="shared" si="33"/>
        <v>ТМЦ рос</v>
      </c>
      <c r="E49" s="72">
        <f t="shared" si="34"/>
        <v>727192.73012579698</v>
      </c>
      <c r="F49" s="73">
        <f t="shared" si="35"/>
        <v>0</v>
      </c>
      <c r="G49" s="73">
        <f t="shared" si="36"/>
        <v>0</v>
      </c>
      <c r="H49" s="73">
        <f t="shared" si="37"/>
        <v>13859.666010000001</v>
      </c>
      <c r="I49" s="73">
        <f t="shared" si="38"/>
        <v>713333.06411579694</v>
      </c>
      <c r="J49" s="74">
        <f t="shared" si="39"/>
        <v>150612.74001429847</v>
      </c>
      <c r="K49" s="81">
        <v>0</v>
      </c>
      <c r="L49" s="81">
        <v>0</v>
      </c>
      <c r="M49" s="81">
        <v>0</v>
      </c>
      <c r="N49" s="81">
        <v>0</v>
      </c>
      <c r="O49" s="81">
        <v>361.62</v>
      </c>
      <c r="P49" s="81">
        <v>0</v>
      </c>
      <c r="Q49" s="81">
        <v>0</v>
      </c>
      <c r="R49" s="81">
        <v>0</v>
      </c>
      <c r="S49" s="81">
        <v>0</v>
      </c>
      <c r="T49" s="81">
        <v>97.659630000000021</v>
      </c>
      <c r="U49" s="81">
        <v>362.86907000000002</v>
      </c>
      <c r="V49" s="81">
        <v>3316.4416000000001</v>
      </c>
      <c r="W49" s="81">
        <v>2048.7096099999999</v>
      </c>
      <c r="X49" s="81">
        <v>2690.3976599999996</v>
      </c>
      <c r="Y49" s="81">
        <v>1354.9566300000001</v>
      </c>
      <c r="Z49" s="81">
        <v>845.62666000000013</v>
      </c>
      <c r="AA49" s="81">
        <v>1391.1192800000001</v>
      </c>
      <c r="AB49" s="81">
        <v>468.60895999999991</v>
      </c>
      <c r="AC49" s="81">
        <v>921.65691000000004</v>
      </c>
      <c r="AD49" s="81">
        <v>521.91186000000005</v>
      </c>
      <c r="AE49" s="81">
        <v>1343.2623000000001</v>
      </c>
      <c r="AF49" s="81">
        <v>420.62597000000005</v>
      </c>
      <c r="AG49" s="81">
        <v>832.71980999999994</v>
      </c>
      <c r="AH49" s="81">
        <v>4542.1863500000009</v>
      </c>
      <c r="AI49" s="81">
        <v>4956.7050199999994</v>
      </c>
      <c r="AJ49" s="81">
        <v>7240.0544800000007</v>
      </c>
      <c r="AK49" s="81">
        <v>4768.2691100000002</v>
      </c>
      <c r="AL49" s="81">
        <v>3860.2041899999999</v>
      </c>
      <c r="AM49" s="81">
        <v>9804.8288900000007</v>
      </c>
      <c r="AN49" s="81">
        <v>3227.9444899999999</v>
      </c>
      <c r="AO49" s="81">
        <v>2863.1430199999995</v>
      </c>
      <c r="AP49" s="81">
        <v>1055.55738</v>
      </c>
      <c r="AQ49" s="81">
        <v>3841.0701699999995</v>
      </c>
      <c r="AR49" s="81">
        <v>6036.1273200000005</v>
      </c>
      <c r="AS49" s="81">
        <v>5176.2594183333349</v>
      </c>
      <c r="AT49" s="81">
        <v>3976.7656300000003</v>
      </c>
      <c r="AU49" s="81">
        <v>2262.4981900000002</v>
      </c>
      <c r="AV49" s="81">
        <v>831.19506999999987</v>
      </c>
      <c r="AW49" s="81">
        <v>2470.3423600000006</v>
      </c>
      <c r="AX49" s="81">
        <v>5306.4336600000006</v>
      </c>
      <c r="AY49" s="81">
        <v>2067.34818</v>
      </c>
      <c r="AZ49" s="81">
        <v>5107.473</v>
      </c>
      <c r="BA49" s="81">
        <v>6131.0887199999997</v>
      </c>
      <c r="BB49" s="81">
        <v>9064.8680899999999</v>
      </c>
      <c r="BC49" s="81">
        <v>5747.9200459651274</v>
      </c>
      <c r="BD49" s="81">
        <v>6224.6463300000005</v>
      </c>
      <c r="BE49" s="81">
        <v>6120.6189000000004</v>
      </c>
      <c r="BF49" s="81">
        <v>12514.085150000001</v>
      </c>
      <c r="BG49" s="81">
        <v>8436.920900000001</v>
      </c>
      <c r="BH49" s="81">
        <v>9360.2011299999976</v>
      </c>
      <c r="BI49" s="81">
        <v>79713.29080366061</v>
      </c>
      <c r="BJ49" s="81">
        <v>72656.463548872678</v>
      </c>
      <c r="BK49" s="81">
        <v>66620.345301872381</v>
      </c>
      <c r="BL49" s="81">
        <f>62447.2194836734-12176.1379562355/3</f>
        <v>58388.506831594896</v>
      </c>
      <c r="BM49" s="81">
        <f>56162.4083767385+36528.4138687066/3-12176.1379562355/3</f>
        <v>64279.833680895528</v>
      </c>
      <c r="BN49" s="81">
        <f>54836.0125786269+36528.4138687066</f>
        <v>91364.426447333506</v>
      </c>
      <c r="BO49" s="81">
        <f>56814.1950300669-12176.1379562355/3</f>
        <v>52755.482377988395</v>
      </c>
      <c r="BP49" s="81">
        <v>8390.2096158729946</v>
      </c>
      <c r="BQ49" s="81">
        <v>8390.2096158729946</v>
      </c>
      <c r="BR49" s="81">
        <v>8270.1660971234251</v>
      </c>
      <c r="BS49" s="81">
        <v>8270.1660971234251</v>
      </c>
      <c r="BT49" s="81">
        <v>7238.6425221234258</v>
      </c>
      <c r="BU49" s="81">
        <v>7238.6425221234258</v>
      </c>
      <c r="BV49" s="81">
        <v>6728.6807038081952</v>
      </c>
      <c r="BW49" s="81">
        <v>6728.6807038081952</v>
      </c>
      <c r="BX49" s="81">
        <v>6728.6807038081952</v>
      </c>
      <c r="BY49" s="81">
        <v>6728.6807038081952</v>
      </c>
      <c r="BZ49" s="81">
        <v>6728.6807038081952</v>
      </c>
      <c r="CA49" s="81">
        <v>0</v>
      </c>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c r="CZ49" s="81"/>
      <c r="DA49" s="81"/>
    </row>
    <row r="50" spans="1:105" ht="15.75" x14ac:dyDescent="0.25">
      <c r="A50">
        <v>2101560.0342130084</v>
      </c>
      <c r="B50" s="78">
        <f t="shared" si="32"/>
        <v>0</v>
      </c>
      <c r="D50" s="99" t="str">
        <f t="shared" si="33"/>
        <v>Оборудование имп</v>
      </c>
      <c r="E50" s="72">
        <f t="shared" si="34"/>
        <v>2101560.0342130084</v>
      </c>
      <c r="F50" s="73">
        <f t="shared" si="35"/>
        <v>0</v>
      </c>
      <c r="G50" s="73">
        <f t="shared" si="36"/>
        <v>0</v>
      </c>
      <c r="H50" s="73">
        <f t="shared" si="37"/>
        <v>0</v>
      </c>
      <c r="I50" s="73">
        <f t="shared" si="38"/>
        <v>2101560.0342130084</v>
      </c>
      <c r="J50" s="74">
        <f t="shared" si="39"/>
        <v>609833.43796000001</v>
      </c>
      <c r="K50" s="81">
        <v>0</v>
      </c>
      <c r="L50" s="81">
        <v>0</v>
      </c>
      <c r="M50" s="81">
        <v>0</v>
      </c>
      <c r="N50" s="81">
        <v>0</v>
      </c>
      <c r="O50" s="81">
        <v>0</v>
      </c>
      <c r="P50" s="81">
        <v>0</v>
      </c>
      <c r="Q50" s="81">
        <v>0</v>
      </c>
      <c r="R50" s="81">
        <v>0</v>
      </c>
      <c r="S50" s="81">
        <v>0</v>
      </c>
      <c r="T50" s="81">
        <v>0</v>
      </c>
      <c r="U50" s="81">
        <v>0</v>
      </c>
      <c r="V50" s="81">
        <v>0</v>
      </c>
      <c r="W50" s="81">
        <v>0</v>
      </c>
      <c r="X50" s="81">
        <v>0</v>
      </c>
      <c r="Y50" s="81">
        <v>0</v>
      </c>
      <c r="Z50" s="81">
        <v>0</v>
      </c>
      <c r="AA50" s="81">
        <v>0</v>
      </c>
      <c r="AB50" s="81">
        <v>0</v>
      </c>
      <c r="AC50" s="81">
        <v>0</v>
      </c>
      <c r="AD50" s="81">
        <v>0</v>
      </c>
      <c r="AE50" s="81">
        <v>0</v>
      </c>
      <c r="AF50" s="81">
        <v>0</v>
      </c>
      <c r="AG50" s="81">
        <v>0</v>
      </c>
      <c r="AH50" s="81">
        <v>0</v>
      </c>
      <c r="AI50" s="81">
        <v>0</v>
      </c>
      <c r="AJ50" s="81">
        <v>0</v>
      </c>
      <c r="AK50" s="81">
        <v>0</v>
      </c>
      <c r="AL50" s="81">
        <v>34808.811000000002</v>
      </c>
      <c r="AM50" s="81">
        <v>3112.0475999999999</v>
      </c>
      <c r="AN50" s="81">
        <v>121905.31353999999</v>
      </c>
      <c r="AO50" s="81">
        <v>34633.125399999997</v>
      </c>
      <c r="AP50" s="81">
        <v>35302.855600000003</v>
      </c>
      <c r="AQ50" s="81">
        <v>0</v>
      </c>
      <c r="AR50" s="81">
        <v>0</v>
      </c>
      <c r="AS50" s="81">
        <v>40041.33956</v>
      </c>
      <c r="AT50" s="81">
        <v>0</v>
      </c>
      <c r="AU50" s="81">
        <v>0</v>
      </c>
      <c r="AV50" s="81">
        <v>0</v>
      </c>
      <c r="AW50" s="81">
        <v>17027.601760000001</v>
      </c>
      <c r="AX50" s="81">
        <v>0</v>
      </c>
      <c r="AY50" s="81">
        <v>134420.01118999999</v>
      </c>
      <c r="AZ50" s="81">
        <v>0</v>
      </c>
      <c r="BA50" s="81">
        <v>138070.67523000002</v>
      </c>
      <c r="BB50" s="81">
        <v>0</v>
      </c>
      <c r="BC50" s="81">
        <v>0</v>
      </c>
      <c r="BD50" s="81">
        <v>0</v>
      </c>
      <c r="BE50" s="81">
        <v>0</v>
      </c>
      <c r="BF50" s="81">
        <v>50511.657079999997</v>
      </c>
      <c r="BG50" s="81">
        <v>0</v>
      </c>
      <c r="BH50" s="81">
        <v>45349.603270000007</v>
      </c>
      <c r="BI50" s="81">
        <v>0</v>
      </c>
      <c r="BJ50" s="81">
        <v>0</v>
      </c>
      <c r="BK50" s="81">
        <v>0</v>
      </c>
      <c r="BL50" s="81">
        <v>45262.57834</v>
      </c>
      <c r="BM50" s="81">
        <v>444834.34777999995</v>
      </c>
      <c r="BN50" s="81">
        <f>495346.00486-45349.6032700003</f>
        <v>449996.40158999967</v>
      </c>
      <c r="BO50" s="81">
        <v>0</v>
      </c>
      <c r="BP50" s="81">
        <v>177048.92967298353</v>
      </c>
      <c r="BQ50" s="81">
        <v>219118.72876002503</v>
      </c>
      <c r="BR50" s="81">
        <v>110116.00684</v>
      </c>
      <c r="BS50" s="81">
        <v>0</v>
      </c>
      <c r="BT50" s="81">
        <v>0</v>
      </c>
      <c r="BU50" s="81">
        <v>0</v>
      </c>
      <c r="BV50" s="81">
        <v>0</v>
      </c>
      <c r="BW50" s="81"/>
      <c r="BX50" s="81"/>
      <c r="BY50" s="81"/>
      <c r="BZ50" s="81"/>
      <c r="CA50" s="81"/>
      <c r="CB50" s="81"/>
      <c r="CC50" s="81"/>
      <c r="CD50" s="81"/>
      <c r="CE50" s="81"/>
      <c r="CF50" s="81"/>
      <c r="CG50" s="81"/>
      <c r="CH50" s="81"/>
      <c r="CI50" s="81"/>
      <c r="CJ50" s="81"/>
      <c r="CK50" s="81"/>
      <c r="CL50" s="81"/>
      <c r="CM50" s="81"/>
      <c r="CN50" s="81"/>
      <c r="CO50" s="81"/>
      <c r="CP50" s="81"/>
      <c r="CQ50" s="81"/>
      <c r="CR50" s="81"/>
      <c r="CS50" s="81"/>
      <c r="CT50" s="81"/>
      <c r="CU50" s="81"/>
      <c r="CV50" s="81"/>
      <c r="CW50" s="81"/>
      <c r="CX50" s="81"/>
      <c r="CY50" s="81"/>
      <c r="CZ50" s="81"/>
      <c r="DA50" s="81"/>
    </row>
    <row r="51" spans="1:105" ht="15.75" x14ac:dyDescent="0.25">
      <c r="A51">
        <v>1506512.0266239233</v>
      </c>
      <c r="B51" s="78">
        <f t="shared" si="32"/>
        <v>-1.862645149230957E-9</v>
      </c>
      <c r="D51" s="99" t="str">
        <f t="shared" si="33"/>
        <v>Оборудование рос</v>
      </c>
      <c r="E51" s="72">
        <f t="shared" si="34"/>
        <v>1506512.0266239252</v>
      </c>
      <c r="F51" s="73">
        <f t="shared" si="35"/>
        <v>0</v>
      </c>
      <c r="G51" s="73">
        <f t="shared" si="36"/>
        <v>0</v>
      </c>
      <c r="H51" s="73">
        <f t="shared" si="37"/>
        <v>19899.8161</v>
      </c>
      <c r="I51" s="73">
        <f t="shared" si="38"/>
        <v>1486612.2105239253</v>
      </c>
      <c r="J51" s="74">
        <f t="shared" si="39"/>
        <v>255052.30851</v>
      </c>
      <c r="K51" s="81">
        <v>0</v>
      </c>
      <c r="L51" s="81">
        <v>0</v>
      </c>
      <c r="M51" s="81">
        <v>0</v>
      </c>
      <c r="N51" s="81">
        <v>0</v>
      </c>
      <c r="O51" s="81">
        <v>0</v>
      </c>
      <c r="P51" s="81">
        <v>0</v>
      </c>
      <c r="Q51" s="81">
        <v>0</v>
      </c>
      <c r="R51" s="81">
        <v>0</v>
      </c>
      <c r="S51" s="81">
        <v>0</v>
      </c>
      <c r="T51" s="81">
        <v>0</v>
      </c>
      <c r="U51" s="81">
        <v>0</v>
      </c>
      <c r="V51" s="81">
        <v>0</v>
      </c>
      <c r="W51" s="81">
        <v>497.77609999999999</v>
      </c>
      <c r="X51" s="81">
        <v>0</v>
      </c>
      <c r="Y51" s="81">
        <v>2333.1</v>
      </c>
      <c r="Z51" s="81">
        <v>2951.84</v>
      </c>
      <c r="AA51" s="81">
        <v>7204.5</v>
      </c>
      <c r="AB51" s="81">
        <v>2797.6</v>
      </c>
      <c r="AC51" s="81">
        <v>4115</v>
      </c>
      <c r="AD51" s="81">
        <v>0</v>
      </c>
      <c r="AE51" s="81">
        <v>6606.4249600000003</v>
      </c>
      <c r="AF51" s="81">
        <v>7995</v>
      </c>
      <c r="AG51" s="81">
        <v>8275</v>
      </c>
      <c r="AH51" s="81">
        <v>4981.6641500000005</v>
      </c>
      <c r="AI51" s="81">
        <v>1940</v>
      </c>
      <c r="AJ51" s="81">
        <v>1307.075</v>
      </c>
      <c r="AK51" s="81">
        <v>8470</v>
      </c>
      <c r="AL51" s="81">
        <v>8044.94</v>
      </c>
      <c r="AM51" s="81">
        <v>5774.5127400000001</v>
      </c>
      <c r="AN51" s="81">
        <v>9808.3330100000167</v>
      </c>
      <c r="AO51" s="81">
        <v>36011.312950000007</v>
      </c>
      <c r="AP51" s="81">
        <v>7971.386679999996</v>
      </c>
      <c r="AQ51" s="81">
        <v>7151.6666699999996</v>
      </c>
      <c r="AR51" s="81">
        <v>6262.7858299999998</v>
      </c>
      <c r="AS51" s="81">
        <v>2187.2130000000034</v>
      </c>
      <c r="AT51" s="81">
        <v>206.79750000000001</v>
      </c>
      <c r="AU51" s="81">
        <v>8766.07</v>
      </c>
      <c r="AV51" s="81">
        <v>7906.3747899999998</v>
      </c>
      <c r="AW51" s="81">
        <v>17740.000000000004</v>
      </c>
      <c r="AX51" s="81">
        <v>10834.206</v>
      </c>
      <c r="AY51" s="81">
        <v>8045.2559999999939</v>
      </c>
      <c r="AZ51" s="81">
        <v>13655.795</v>
      </c>
      <c r="BA51" s="81">
        <v>12829.5923</v>
      </c>
      <c r="BB51" s="81">
        <v>6928.9</v>
      </c>
      <c r="BC51" s="81">
        <v>1122.1508299999809</v>
      </c>
      <c r="BD51" s="81">
        <v>90</v>
      </c>
      <c r="BE51" s="81">
        <v>14390.635</v>
      </c>
      <c r="BF51" s="81">
        <v>9849.4</v>
      </c>
      <c r="BG51" s="81"/>
      <c r="BH51" s="81">
        <v>720</v>
      </c>
      <c r="BI51" s="81">
        <f>140421.676168517-22050.3249999998</f>
        <v>118371.3511685172</v>
      </c>
      <c r="BJ51" s="81">
        <f>141325.97898621-22050.3249999998</f>
        <v>119275.65398621018</v>
      </c>
      <c r="BK51" s="81">
        <f>177364.490347528-22050.3249999998</f>
        <v>155314.16534752818</v>
      </c>
      <c r="BL51" s="81">
        <f>123973.855236051-17991.6123479217</f>
        <v>105982.24288812929</v>
      </c>
      <c r="BM51" s="81">
        <f>86410.6811696848+47227.1197319045</f>
        <v>133637.8009015893</v>
      </c>
      <c r="BN51" s="81">
        <f>87486.0650366971+37815.2242738438</f>
        <v>125301.28931054089</v>
      </c>
      <c r="BO51" s="81">
        <f>89514.0650366971+61475.8338545489</f>
        <v>150989.898891246</v>
      </c>
      <c r="BP51" s="81">
        <v>18859.27060419388</v>
      </c>
      <c r="BQ51" s="81">
        <v>16638.870845393878</v>
      </c>
      <c r="BR51" s="81">
        <v>56602.759601412188</v>
      </c>
      <c r="BS51" s="81">
        <v>114795.05909483229</v>
      </c>
      <c r="BT51" s="81">
        <v>30246.783034053886</v>
      </c>
      <c r="BU51" s="81">
        <v>19250.142458808008</v>
      </c>
      <c r="BV51" s="81">
        <v>15046.846912750409</v>
      </c>
      <c r="BW51" s="81">
        <v>56884.509469505494</v>
      </c>
      <c r="BX51" s="81">
        <v>11530.301152974289</v>
      </c>
      <c r="BY51" s="81">
        <v>1006.3862231200001</v>
      </c>
      <c r="BZ51" s="81">
        <v>1006.3862231200001</v>
      </c>
      <c r="CA51" s="81">
        <v>0</v>
      </c>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c r="CZ51" s="81"/>
      <c r="DA51" s="81"/>
    </row>
    <row r="52" spans="1:105" ht="15.75" x14ac:dyDescent="0.25">
      <c r="A52">
        <v>0</v>
      </c>
      <c r="B52" s="78">
        <f t="shared" si="32"/>
        <v>0</v>
      </c>
      <c r="D52" s="99" t="str">
        <f t="shared" si="33"/>
        <v>Прочие имп</v>
      </c>
      <c r="E52" s="72">
        <f t="shared" si="34"/>
        <v>0</v>
      </c>
      <c r="F52" s="73">
        <f t="shared" si="35"/>
        <v>0</v>
      </c>
      <c r="G52" s="73">
        <f t="shared" si="36"/>
        <v>0</v>
      </c>
      <c r="H52" s="73">
        <f t="shared" si="37"/>
        <v>0</v>
      </c>
      <c r="I52" s="73">
        <f t="shared" si="38"/>
        <v>0</v>
      </c>
      <c r="J52" s="74">
        <f t="shared" si="39"/>
        <v>0</v>
      </c>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v>0</v>
      </c>
      <c r="AV52" s="81">
        <v>0</v>
      </c>
      <c r="AW52" s="81">
        <v>0</v>
      </c>
      <c r="AX52" s="81">
        <v>0</v>
      </c>
      <c r="AY52" s="81">
        <v>0</v>
      </c>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c r="CZ52" s="81"/>
      <c r="DA52" s="81"/>
    </row>
    <row r="53" spans="1:105" ht="15.75" x14ac:dyDescent="0.25">
      <c r="A53">
        <v>239587.77420063701</v>
      </c>
      <c r="B53" s="78">
        <f t="shared" si="32"/>
        <v>0</v>
      </c>
      <c r="D53" s="99" t="str">
        <f t="shared" si="33"/>
        <v>Прочие рос</v>
      </c>
      <c r="E53" s="72">
        <f t="shared" si="34"/>
        <v>239587.77420063701</v>
      </c>
      <c r="F53" s="73">
        <f>((SUMIFS($K53:$DA53,$K$10:$DA$10,CONCATENATE("&lt;=",$H$3))))</f>
        <v>0</v>
      </c>
      <c r="G53" s="73">
        <f t="shared" si="36"/>
        <v>0</v>
      </c>
      <c r="H53" s="73">
        <f t="shared" si="37"/>
        <v>379.45117999999991</v>
      </c>
      <c r="I53" s="73">
        <f t="shared" si="38"/>
        <v>239208.32302063701</v>
      </c>
      <c r="J53" s="74">
        <f t="shared" si="39"/>
        <v>201185.65888285314</v>
      </c>
      <c r="K53" s="81">
        <v>0</v>
      </c>
      <c r="L53" s="81">
        <v>0</v>
      </c>
      <c r="M53" s="81">
        <v>0</v>
      </c>
      <c r="N53" s="81">
        <v>0</v>
      </c>
      <c r="O53" s="81">
        <v>0</v>
      </c>
      <c r="P53" s="81">
        <v>0</v>
      </c>
      <c r="Q53" s="81">
        <v>0</v>
      </c>
      <c r="R53" s="81">
        <v>0</v>
      </c>
      <c r="S53" s="81">
        <v>0</v>
      </c>
      <c r="T53" s="81">
        <v>0</v>
      </c>
      <c r="U53" s="81">
        <v>0</v>
      </c>
      <c r="V53" s="81">
        <v>0</v>
      </c>
      <c r="W53" s="81">
        <v>127.11864000000001</v>
      </c>
      <c r="X53" s="81">
        <v>0</v>
      </c>
      <c r="Y53" s="81">
        <v>6.1200699999999486</v>
      </c>
      <c r="Z53" s="81">
        <v>0</v>
      </c>
      <c r="AA53" s="81">
        <v>5.416229999999981</v>
      </c>
      <c r="AB53" s="81">
        <v>150.69999999999999</v>
      </c>
      <c r="AC53" s="81">
        <v>90.096239999999995</v>
      </c>
      <c r="AD53" s="81">
        <v>339.38999000000001</v>
      </c>
      <c r="AE53" s="81">
        <v>111.99842999999993</v>
      </c>
      <c r="AF53" s="81">
        <v>96.103339999999974</v>
      </c>
      <c r="AG53" s="81">
        <v>106.60722999999999</v>
      </c>
      <c r="AH53" s="81">
        <v>65.241830000000078</v>
      </c>
      <c r="AI53" s="81">
        <v>340.15438000000006</v>
      </c>
      <c r="AJ53" s="81">
        <v>242.83634999999992</v>
      </c>
      <c r="AK53" s="81">
        <v>199.77733999999984</v>
      </c>
      <c r="AL53" s="81">
        <v>1750.9312699999996</v>
      </c>
      <c r="AM53" s="81">
        <v>4945.7769699999999</v>
      </c>
      <c r="AN53" s="81">
        <v>126518.99148</v>
      </c>
      <c r="AO53" s="81">
        <v>1177.1707399999998</v>
      </c>
      <c r="AP53" s="81">
        <v>4408.7048799999993</v>
      </c>
      <c r="AQ53" s="81">
        <v>3464.6304099999998</v>
      </c>
      <c r="AR53" s="81">
        <v>3650.7373799999996</v>
      </c>
      <c r="AS53" s="81">
        <v>3989.2234999999996</v>
      </c>
      <c r="AT53" s="81">
        <v>3778.5611600000002</v>
      </c>
      <c r="AU53" s="81">
        <v>4560.8505100000011</v>
      </c>
      <c r="AV53" s="81">
        <v>4988.6034700000009</v>
      </c>
      <c r="AW53" s="81">
        <v>4847.9888000000001</v>
      </c>
      <c r="AX53" s="81">
        <v>1716.9956100000004</v>
      </c>
      <c r="AY53" s="81">
        <v>1187.9357000000002</v>
      </c>
      <c r="AZ53" s="81">
        <v>4547.9440043420245</v>
      </c>
      <c r="BA53" s="81">
        <v>1380.4644243420253</v>
      </c>
      <c r="BB53" s="81">
        <v>1228.4850243420251</v>
      </c>
      <c r="BC53" s="81">
        <v>1848.8227198270251</v>
      </c>
      <c r="BD53" s="81">
        <v>5721.2297900000003</v>
      </c>
      <c r="BE53" s="81">
        <v>5344.1535100000019</v>
      </c>
      <c r="BF53" s="81">
        <v>4731.26</v>
      </c>
      <c r="BG53" s="81">
        <v>3514.6374599999999</v>
      </c>
      <c r="BH53" s="81">
        <v>3612.9267400000012</v>
      </c>
      <c r="BI53" s="81">
        <v>5132.6319222065431</v>
      </c>
      <c r="BJ53" s="81">
        <v>5132.6319222065431</v>
      </c>
      <c r="BK53" s="81">
        <v>5132.6319222065431</v>
      </c>
      <c r="BL53" s="81">
        <v>5132.6319222065431</v>
      </c>
      <c r="BM53" s="81">
        <v>3531.3222536299304</v>
      </c>
      <c r="BN53" s="81">
        <v>2219.5862981216887</v>
      </c>
      <c r="BO53" s="81">
        <f>2764.95506503106-499.013807825075</f>
        <v>2265.9412572059846</v>
      </c>
      <c r="BP53" s="81">
        <v>520.15092333333507</v>
      </c>
      <c r="BQ53" s="81">
        <v>520.15092333333507</v>
      </c>
      <c r="BR53" s="81">
        <v>520.15092333333507</v>
      </c>
      <c r="BS53" s="81">
        <v>520.15092333333507</v>
      </c>
      <c r="BT53" s="81">
        <v>520.15092333333507</v>
      </c>
      <c r="BU53" s="81">
        <v>520.15092333333507</v>
      </c>
      <c r="BV53" s="81">
        <v>520.15092333333507</v>
      </c>
      <c r="BW53" s="81">
        <v>520.15092333333507</v>
      </c>
      <c r="BX53" s="81">
        <v>520.15092333333507</v>
      </c>
      <c r="BY53" s="81">
        <v>520.15092333333507</v>
      </c>
      <c r="BZ53" s="81">
        <v>520.15092333333507</v>
      </c>
      <c r="CA53" s="81">
        <v>520.15092333333507</v>
      </c>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c r="CZ53" s="81"/>
      <c r="DA53" s="81"/>
    </row>
    <row r="54" spans="1:105" ht="15.75" x14ac:dyDescent="0.25">
      <c r="A54">
        <v>10491.38805</v>
      </c>
      <c r="B54" s="78">
        <f t="shared" si="32"/>
        <v>0</v>
      </c>
      <c r="D54" s="99" t="str">
        <f t="shared" si="33"/>
        <v>Таможенные платежи</v>
      </c>
      <c r="E54" s="72">
        <f t="shared" si="34"/>
        <v>10491.38805</v>
      </c>
      <c r="F54" s="73">
        <f t="shared" si="35"/>
        <v>0</v>
      </c>
      <c r="G54" s="73">
        <f t="shared" si="36"/>
        <v>0</v>
      </c>
      <c r="H54" s="73">
        <f t="shared" si="37"/>
        <v>0</v>
      </c>
      <c r="I54" s="73">
        <f t="shared" si="38"/>
        <v>10491.38805</v>
      </c>
      <c r="J54" s="74">
        <f t="shared" si="39"/>
        <v>3470.4998999999998</v>
      </c>
      <c r="K54" s="81">
        <v>0</v>
      </c>
      <c r="L54" s="81">
        <v>0</v>
      </c>
      <c r="M54" s="81">
        <v>0</v>
      </c>
      <c r="N54" s="81">
        <v>0</v>
      </c>
      <c r="O54" s="81">
        <v>0</v>
      </c>
      <c r="P54" s="81">
        <v>0</v>
      </c>
      <c r="Q54" s="81">
        <v>0</v>
      </c>
      <c r="R54" s="81">
        <v>0</v>
      </c>
      <c r="S54" s="81">
        <v>0</v>
      </c>
      <c r="T54" s="81">
        <v>0</v>
      </c>
      <c r="U54" s="81">
        <v>0</v>
      </c>
      <c r="V54" s="81">
        <v>0</v>
      </c>
      <c r="W54" s="81">
        <v>0</v>
      </c>
      <c r="X54" s="81">
        <v>0</v>
      </c>
      <c r="Y54" s="81">
        <v>0</v>
      </c>
      <c r="Z54" s="81">
        <v>0</v>
      </c>
      <c r="AA54" s="81">
        <v>0</v>
      </c>
      <c r="AB54" s="81">
        <v>0</v>
      </c>
      <c r="AC54" s="81">
        <v>0</v>
      </c>
      <c r="AD54" s="81">
        <v>0</v>
      </c>
      <c r="AE54" s="81">
        <v>0</v>
      </c>
      <c r="AF54" s="81">
        <v>0</v>
      </c>
      <c r="AG54" s="81">
        <v>0</v>
      </c>
      <c r="AH54" s="81">
        <v>0</v>
      </c>
      <c r="AI54" s="81">
        <v>0</v>
      </c>
      <c r="AJ54" s="81">
        <v>0</v>
      </c>
      <c r="AK54" s="81">
        <v>0</v>
      </c>
      <c r="AL54" s="81">
        <v>3470.4998999999998</v>
      </c>
      <c r="AM54" s="81">
        <v>0</v>
      </c>
      <c r="AN54" s="81">
        <v>0</v>
      </c>
      <c r="AO54" s="81">
        <v>0</v>
      </c>
      <c r="AP54" s="81">
        <v>0</v>
      </c>
      <c r="AQ54" s="81">
        <v>0</v>
      </c>
      <c r="AR54" s="81">
        <v>0</v>
      </c>
      <c r="AS54" s="81">
        <v>0</v>
      </c>
      <c r="AT54" s="81">
        <v>0</v>
      </c>
      <c r="AU54" s="81">
        <v>0</v>
      </c>
      <c r="AV54" s="81">
        <v>0</v>
      </c>
      <c r="AW54" s="81">
        <v>0</v>
      </c>
      <c r="AX54" s="81">
        <v>0</v>
      </c>
      <c r="AY54" s="81">
        <v>0</v>
      </c>
      <c r="AZ54" s="81"/>
      <c r="BA54" s="81"/>
      <c r="BB54" s="81"/>
      <c r="BC54" s="81">
        <v>0</v>
      </c>
      <c r="BD54" s="81">
        <v>0</v>
      </c>
      <c r="BE54" s="81">
        <v>0</v>
      </c>
      <c r="BF54" s="81">
        <v>0</v>
      </c>
      <c r="BG54" s="81">
        <v>0</v>
      </c>
      <c r="BH54" s="81">
        <v>0</v>
      </c>
      <c r="BI54" s="81">
        <v>0</v>
      </c>
      <c r="BJ54" s="81">
        <v>0</v>
      </c>
      <c r="BK54" s="81">
        <v>0</v>
      </c>
      <c r="BL54" s="81">
        <v>0</v>
      </c>
      <c r="BM54" s="81">
        <v>0</v>
      </c>
      <c r="BN54" s="81">
        <v>6751.8630749999993</v>
      </c>
      <c r="BO54" s="81">
        <v>0</v>
      </c>
      <c r="BP54" s="81">
        <v>0</v>
      </c>
      <c r="BQ54" s="81">
        <v>0</v>
      </c>
      <c r="BR54" s="81">
        <v>0</v>
      </c>
      <c r="BS54" s="81">
        <v>0</v>
      </c>
      <c r="BT54" s="81">
        <v>0</v>
      </c>
      <c r="BU54" s="81">
        <v>0</v>
      </c>
      <c r="BV54" s="81">
        <v>0</v>
      </c>
      <c r="BW54" s="81">
        <v>0</v>
      </c>
      <c r="BX54" s="81">
        <v>0</v>
      </c>
      <c r="BY54" s="81">
        <v>0</v>
      </c>
      <c r="BZ54" s="81">
        <v>0</v>
      </c>
      <c r="CA54" s="81">
        <v>269.02507500000002</v>
      </c>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c r="CZ54" s="81"/>
      <c r="DA54" s="81"/>
    </row>
    <row r="55" spans="1:105" ht="15.75" x14ac:dyDescent="0.25">
      <c r="A55">
        <v>543204.38248395035</v>
      </c>
      <c r="B55" s="78">
        <f t="shared" si="32"/>
        <v>0</v>
      </c>
      <c r="D55" s="99" t="str">
        <f t="shared" si="33"/>
        <v>Менеджмент резерв</v>
      </c>
      <c r="E55" s="72">
        <f t="shared" si="34"/>
        <v>543204.38248395035</v>
      </c>
      <c r="F55" s="73">
        <f t="shared" si="35"/>
        <v>0</v>
      </c>
      <c r="G55" s="73">
        <f t="shared" si="36"/>
        <v>0</v>
      </c>
      <c r="H55" s="73">
        <f t="shared" si="37"/>
        <v>0</v>
      </c>
      <c r="I55" s="73">
        <f t="shared" si="38"/>
        <v>543204.38248395035</v>
      </c>
      <c r="J55" s="74">
        <f t="shared" si="39"/>
        <v>0</v>
      </c>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v>0</v>
      </c>
      <c r="AV55" s="81">
        <v>0</v>
      </c>
      <c r="AW55" s="81">
        <v>0</v>
      </c>
      <c r="AX55" s="81">
        <v>0</v>
      </c>
      <c r="AY55" s="81">
        <v>0</v>
      </c>
      <c r="AZ55" s="81"/>
      <c r="BA55" s="81"/>
      <c r="BB55" s="81"/>
      <c r="BC55" s="81"/>
      <c r="BD55" s="81"/>
      <c r="BE55" s="81"/>
      <c r="BF55" s="81"/>
      <c r="BG55" s="81"/>
      <c r="BH55" s="81"/>
      <c r="BI55" s="81"/>
      <c r="BJ55" s="81"/>
      <c r="BK55" s="81"/>
      <c r="BL55" s="81"/>
      <c r="BM55" s="81"/>
      <c r="BN55" s="81"/>
      <c r="BO55" s="81"/>
      <c r="BP55" s="81">
        <v>0</v>
      </c>
      <c r="BQ55" s="81">
        <v>0</v>
      </c>
      <c r="BR55" s="81">
        <v>0</v>
      </c>
      <c r="BS55" s="81">
        <v>0</v>
      </c>
      <c r="BT55" s="81">
        <v>0</v>
      </c>
      <c r="BU55" s="81">
        <v>0</v>
      </c>
      <c r="BV55" s="81">
        <v>0</v>
      </c>
      <c r="BW55" s="81">
        <v>0</v>
      </c>
      <c r="BX55" s="81">
        <v>0</v>
      </c>
      <c r="BY55" s="81">
        <v>0</v>
      </c>
      <c r="BZ55" s="81">
        <v>0</v>
      </c>
      <c r="CA55" s="81">
        <v>543204.38248395035</v>
      </c>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c r="CZ55" s="81"/>
      <c r="DA55" s="81"/>
    </row>
    <row r="56" spans="1:105" ht="15.75" x14ac:dyDescent="0.25">
      <c r="A56">
        <v>212243.21486408566</v>
      </c>
      <c r="B56" s="78">
        <f t="shared" si="32"/>
        <v>0</v>
      </c>
      <c r="D56" s="99" t="str">
        <f t="shared" si="33"/>
        <v>ФОТ МП и РГ</v>
      </c>
      <c r="E56" s="72">
        <f t="shared" si="34"/>
        <v>212243.21486408566</v>
      </c>
      <c r="F56" s="73">
        <f t="shared" si="35"/>
        <v>0</v>
      </c>
      <c r="G56" s="73">
        <f t="shared" si="36"/>
        <v>0</v>
      </c>
      <c r="H56" s="73">
        <f t="shared" si="37"/>
        <v>8092.9077060000009</v>
      </c>
      <c r="I56" s="73">
        <f t="shared" si="38"/>
        <v>204150.30715808566</v>
      </c>
      <c r="J56" s="74">
        <f t="shared" si="39"/>
        <v>86358.810939401505</v>
      </c>
      <c r="K56" s="81">
        <v>227.23112</v>
      </c>
      <c r="L56" s="81">
        <v>215.51171000000002</v>
      </c>
      <c r="M56" s="81">
        <v>249.60819000000001</v>
      </c>
      <c r="N56" s="81">
        <v>202.65273000000002</v>
      </c>
      <c r="O56" s="81">
        <v>208.76076</v>
      </c>
      <c r="P56" s="81">
        <v>158.88652999999999</v>
      </c>
      <c r="Q56" s="81">
        <v>219.65209999999999</v>
      </c>
      <c r="R56" s="81">
        <v>189.48382000000001</v>
      </c>
      <c r="S56" s="81">
        <v>345.16797199999996</v>
      </c>
      <c r="T56" s="81">
        <v>556.54521000000011</v>
      </c>
      <c r="U56" s="81">
        <v>576.80080000000009</v>
      </c>
      <c r="V56" s="81">
        <v>597.53304000000003</v>
      </c>
      <c r="W56" s="81">
        <v>602.47334999999998</v>
      </c>
      <c r="X56" s="81">
        <v>597.75956999999994</v>
      </c>
      <c r="Y56" s="81">
        <v>654.28003999999999</v>
      </c>
      <c r="Z56" s="81">
        <v>516.25450999999998</v>
      </c>
      <c r="AA56" s="81">
        <v>632.13028000000008</v>
      </c>
      <c r="AB56" s="81">
        <v>631.52112</v>
      </c>
      <c r="AC56" s="81">
        <v>710.654854</v>
      </c>
      <c r="AD56" s="81">
        <v>810.19693199999995</v>
      </c>
      <c r="AE56" s="81">
        <v>697.54644200000007</v>
      </c>
      <c r="AF56" s="81">
        <v>1002.548118</v>
      </c>
      <c r="AG56" s="81">
        <v>1296.8716079999999</v>
      </c>
      <c r="AH56" s="81">
        <v>1104.515658</v>
      </c>
      <c r="AI56" s="81">
        <v>1065.988388</v>
      </c>
      <c r="AJ56" s="81">
        <v>1198.8410280000001</v>
      </c>
      <c r="AK56" s="81">
        <v>1244.810148</v>
      </c>
      <c r="AL56" s="81">
        <v>1357.538654</v>
      </c>
      <c r="AM56" s="81">
        <v>749.65813600000001</v>
      </c>
      <c r="AN56" s="81">
        <v>621.05634799999996</v>
      </c>
      <c r="AO56" s="81">
        <v>606.0357459999999</v>
      </c>
      <c r="AP56" s="81">
        <v>728.10988999999995</v>
      </c>
      <c r="AQ56" s="81">
        <v>763.3893599999999</v>
      </c>
      <c r="AR56" s="81">
        <v>663.4909899999999</v>
      </c>
      <c r="AS56" s="81">
        <v>912.47565999999995</v>
      </c>
      <c r="AT56" s="81">
        <v>708.0388999999999</v>
      </c>
      <c r="AU56" s="81">
        <v>722.31814000000008</v>
      </c>
      <c r="AV56" s="81">
        <v>1293.9560399999998</v>
      </c>
      <c r="AW56" s="81">
        <v>1693.3679099999999</v>
      </c>
      <c r="AX56" s="81">
        <v>4253.9974899999997</v>
      </c>
      <c r="AY56" s="81">
        <v>4344.4840800000002</v>
      </c>
      <c r="AZ56" s="81">
        <v>4852.9759999999997</v>
      </c>
      <c r="BA56" s="81">
        <v>5496.9220800000003</v>
      </c>
      <c r="BB56" s="81">
        <v>5668.2056600000005</v>
      </c>
      <c r="BC56" s="81">
        <v>5865.2985599999965</v>
      </c>
      <c r="BD56" s="81">
        <v>7174.0227958004998</v>
      </c>
      <c r="BE56" s="81">
        <v>7172.5011658004996</v>
      </c>
      <c r="BF56" s="81">
        <v>7899.8352958004989</v>
      </c>
      <c r="BG56" s="81">
        <v>6296.9060099999997</v>
      </c>
      <c r="BH56" s="81">
        <v>6068.6991099999996</v>
      </c>
      <c r="BI56" s="81">
        <v>6502.9863149367939</v>
      </c>
      <c r="BJ56" s="81">
        <v>6502.9863149367939</v>
      </c>
      <c r="BK56" s="81">
        <v>6502.9863149367939</v>
      </c>
      <c r="BL56" s="81">
        <v>6502.9863149367939</v>
      </c>
      <c r="BM56" s="81">
        <v>6502.9863149367939</v>
      </c>
      <c r="BN56" s="81">
        <v>6502.9863149367939</v>
      </c>
      <c r="BO56" s="81">
        <f>4831.32261459276+434.287204936787</f>
        <v>5265.6098195295472</v>
      </c>
      <c r="BP56" s="81">
        <v>6294.3480921278133</v>
      </c>
      <c r="BQ56" s="81">
        <v>6294.3480921278133</v>
      </c>
      <c r="BR56" s="81">
        <v>6294.3480921278133</v>
      </c>
      <c r="BS56" s="81">
        <v>6294.3480921278133</v>
      </c>
      <c r="BT56" s="81">
        <v>6294.3480921278133</v>
      </c>
      <c r="BU56" s="81">
        <v>6294.3480921278133</v>
      </c>
      <c r="BV56" s="81">
        <v>6294.3480921278133</v>
      </c>
      <c r="BW56" s="81">
        <v>6294.3480921278133</v>
      </c>
      <c r="BX56" s="81">
        <v>6294.3480921278133</v>
      </c>
      <c r="BY56" s="81">
        <v>6294.3480921278133</v>
      </c>
      <c r="BZ56" s="81">
        <v>6294.3480921278133</v>
      </c>
      <c r="CA56" s="81">
        <v>6294.3480921278133</v>
      </c>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c r="CZ56" s="81"/>
      <c r="DA56" s="81"/>
    </row>
    <row r="57" spans="1:105" ht="16.5" thickBot="1" x14ac:dyDescent="0.3">
      <c r="A57">
        <v>104855.00071850509</v>
      </c>
      <c r="B57" s="78">
        <f t="shared" si="32"/>
        <v>0</v>
      </c>
      <c r="D57" s="99" t="str">
        <f t="shared" si="33"/>
        <v>Мотивационный фонд</v>
      </c>
      <c r="E57" s="72">
        <f t="shared" si="34"/>
        <v>104855.00071850509</v>
      </c>
      <c r="F57" s="73">
        <f t="shared" si="35"/>
        <v>0</v>
      </c>
      <c r="G57" s="73">
        <f t="shared" si="36"/>
        <v>0</v>
      </c>
      <c r="H57" s="73">
        <f t="shared" si="37"/>
        <v>0</v>
      </c>
      <c r="I57" s="73">
        <f t="shared" si="38"/>
        <v>104855.00071850509</v>
      </c>
      <c r="J57" s="74">
        <f t="shared" si="39"/>
        <v>17495.44599</v>
      </c>
      <c r="K57" s="101">
        <v>0</v>
      </c>
      <c r="L57" s="101">
        <v>0</v>
      </c>
      <c r="M57" s="101">
        <v>0</v>
      </c>
      <c r="N57" s="101">
        <v>0</v>
      </c>
      <c r="O57" s="101">
        <v>0</v>
      </c>
      <c r="P57" s="101">
        <v>0</v>
      </c>
      <c r="Q57" s="101">
        <v>0</v>
      </c>
      <c r="R57" s="101">
        <v>0</v>
      </c>
      <c r="S57" s="101">
        <v>0</v>
      </c>
      <c r="T57" s="101">
        <v>0</v>
      </c>
      <c r="U57" s="101">
        <v>0</v>
      </c>
      <c r="V57" s="101">
        <v>0</v>
      </c>
      <c r="W57" s="101">
        <v>0</v>
      </c>
      <c r="X57" s="101">
        <v>0</v>
      </c>
      <c r="Y57" s="101">
        <v>0</v>
      </c>
      <c r="Z57" s="101">
        <v>0</v>
      </c>
      <c r="AA57" s="101">
        <v>0</v>
      </c>
      <c r="AB57" s="101">
        <v>0</v>
      </c>
      <c r="AC57" s="101">
        <v>0</v>
      </c>
      <c r="AD57" s="101">
        <v>0</v>
      </c>
      <c r="AE57" s="101">
        <v>0</v>
      </c>
      <c r="AF57" s="101">
        <v>0</v>
      </c>
      <c r="AG57" s="101">
        <v>966.25113999999996</v>
      </c>
      <c r="AH57" s="101">
        <v>0</v>
      </c>
      <c r="AI57" s="101">
        <v>0</v>
      </c>
      <c r="AJ57" s="101">
        <v>0</v>
      </c>
      <c r="AK57" s="101">
        <v>0</v>
      </c>
      <c r="AL57" s="101">
        <v>0</v>
      </c>
      <c r="AM57" s="101">
        <v>0</v>
      </c>
      <c r="AN57" s="101">
        <v>0</v>
      </c>
      <c r="AO57" s="101">
        <v>0</v>
      </c>
      <c r="AP57" s="101">
        <v>0</v>
      </c>
      <c r="AQ57" s="101">
        <v>0</v>
      </c>
      <c r="AR57" s="101">
        <v>0</v>
      </c>
      <c r="AS57" s="101">
        <v>0</v>
      </c>
      <c r="AT57" s="101">
        <v>0</v>
      </c>
      <c r="AU57" s="101"/>
      <c r="AV57" s="101"/>
      <c r="AW57" s="101"/>
      <c r="AX57" s="101"/>
      <c r="AY57" s="101"/>
      <c r="AZ57" s="101"/>
      <c r="BA57" s="101"/>
      <c r="BB57" s="101"/>
      <c r="BC57" s="101"/>
      <c r="BD57" s="101"/>
      <c r="BE57" s="101"/>
      <c r="BF57" s="101">
        <v>16529.19485</v>
      </c>
      <c r="BG57" s="101"/>
      <c r="BH57" s="101"/>
      <c r="BI57" s="101"/>
      <c r="BJ57" s="101"/>
      <c r="BK57" s="101"/>
      <c r="BL57" s="101"/>
      <c r="BM57" s="101"/>
      <c r="BN57" s="101"/>
      <c r="BO57" s="101"/>
      <c r="BP57" s="81">
        <v>0</v>
      </c>
      <c r="BQ57" s="81">
        <v>0</v>
      </c>
      <c r="BR57" s="81">
        <v>0</v>
      </c>
      <c r="BS57" s="81">
        <v>0</v>
      </c>
      <c r="BT57" s="81">
        <v>0</v>
      </c>
      <c r="BU57" s="81">
        <v>0</v>
      </c>
      <c r="BV57" s="81">
        <v>0</v>
      </c>
      <c r="BW57" s="81">
        <v>0</v>
      </c>
      <c r="BX57" s="81">
        <v>0</v>
      </c>
      <c r="BY57" s="81">
        <v>0</v>
      </c>
      <c r="BZ57" s="81">
        <v>0</v>
      </c>
      <c r="CA57" s="81">
        <v>87359.554728505085</v>
      </c>
      <c r="CB57" s="101"/>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c r="CZ57" s="101"/>
      <c r="DA57" s="101"/>
    </row>
    <row r="58" spans="1:105" ht="17.25" thickTop="1" thickBot="1" x14ac:dyDescent="0.3">
      <c r="A58">
        <v>10608746.79697142</v>
      </c>
      <c r="B58" s="78">
        <f t="shared" si="32"/>
        <v>0</v>
      </c>
      <c r="D58" s="85" t="s">
        <v>223</v>
      </c>
      <c r="E58" s="94">
        <f t="shared" si="34"/>
        <v>10608746.796971422</v>
      </c>
      <c r="F58" s="87"/>
      <c r="G58" s="87"/>
      <c r="H58" s="87">
        <f t="shared" si="37"/>
        <v>200565.815386</v>
      </c>
      <c r="I58" s="87">
        <f>SUM(AD58:CG58)</f>
        <v>10408180.981585423</v>
      </c>
      <c r="J58" s="74">
        <f>SUMIF($K$9:$DA$9,$K$9,K58:DA58)</f>
        <v>2937828.5866265525</v>
      </c>
      <c r="K58" s="102">
        <f>SUM(K44:K57)</f>
        <v>227.23112</v>
      </c>
      <c r="L58" s="102">
        <f t="shared" ref="L58:BW58" si="40">SUM(L44:L57)</f>
        <v>475.98242000000005</v>
      </c>
      <c r="M58" s="102">
        <f t="shared" si="40"/>
        <v>260.16532000000001</v>
      </c>
      <c r="N58" s="102">
        <f t="shared" si="40"/>
        <v>2749.2527300000002</v>
      </c>
      <c r="O58" s="102">
        <f t="shared" si="40"/>
        <v>2250.4878400000002</v>
      </c>
      <c r="P58" s="102">
        <f t="shared" si="40"/>
        <v>6321.8363900000004</v>
      </c>
      <c r="Q58" s="102">
        <f t="shared" si="40"/>
        <v>7124.813720000001</v>
      </c>
      <c r="R58" s="102">
        <f t="shared" si="40"/>
        <v>7175.2819600000003</v>
      </c>
      <c r="S58" s="102">
        <f t="shared" si="40"/>
        <v>7314.2731619999995</v>
      </c>
      <c r="T58" s="102">
        <f t="shared" si="40"/>
        <v>5008.5870800000012</v>
      </c>
      <c r="U58" s="102">
        <f t="shared" si="40"/>
        <v>5478.99683</v>
      </c>
      <c r="V58" s="102">
        <f t="shared" si="40"/>
        <v>7672.1889800000008</v>
      </c>
      <c r="W58" s="102">
        <f t="shared" si="40"/>
        <v>5727.1057000000001</v>
      </c>
      <c r="X58" s="102">
        <f t="shared" si="40"/>
        <v>21523.806759999999</v>
      </c>
      <c r="Y58" s="102">
        <f t="shared" si="40"/>
        <v>30753.65496</v>
      </c>
      <c r="Z58" s="102">
        <f t="shared" si="40"/>
        <v>23126.506309999997</v>
      </c>
      <c r="AA58" s="102">
        <f t="shared" si="40"/>
        <v>22703.652260000003</v>
      </c>
      <c r="AB58" s="102">
        <f t="shared" si="40"/>
        <v>13112.684439999999</v>
      </c>
      <c r="AC58" s="102">
        <f t="shared" si="40"/>
        <v>31559.307403999999</v>
      </c>
      <c r="AD58" s="102">
        <f t="shared" si="40"/>
        <v>36687.226812000008</v>
      </c>
      <c r="AE58" s="102">
        <f t="shared" si="40"/>
        <v>27398.898701999999</v>
      </c>
      <c r="AF58" s="102">
        <f t="shared" si="40"/>
        <v>21825.325027999999</v>
      </c>
      <c r="AG58" s="102">
        <f t="shared" si="40"/>
        <v>31660.012778</v>
      </c>
      <c r="AH58" s="102">
        <f t="shared" si="40"/>
        <v>32143.840418</v>
      </c>
      <c r="AI58" s="102">
        <f t="shared" si="40"/>
        <v>34928.769518000001</v>
      </c>
      <c r="AJ58" s="102">
        <f t="shared" si="40"/>
        <v>31589.784108000003</v>
      </c>
      <c r="AK58" s="102">
        <f t="shared" si="40"/>
        <v>30672.730437999999</v>
      </c>
      <c r="AL58" s="102">
        <f t="shared" si="40"/>
        <v>75221.989954000004</v>
      </c>
      <c r="AM58" s="102">
        <f t="shared" si="40"/>
        <v>37940.732265999999</v>
      </c>
      <c r="AN58" s="102">
        <f t="shared" si="40"/>
        <v>326916.64053799998</v>
      </c>
      <c r="AO58" s="102">
        <f t="shared" si="40"/>
        <v>119585.68690599999</v>
      </c>
      <c r="AP58" s="102">
        <f t="shared" si="40"/>
        <v>95126.042720000012</v>
      </c>
      <c r="AQ58" s="102">
        <f t="shared" si="40"/>
        <v>76066.498350000009</v>
      </c>
      <c r="AR58" s="102">
        <f t="shared" si="40"/>
        <v>83608.50854000001</v>
      </c>
      <c r="AS58" s="102">
        <f t="shared" si="40"/>
        <v>108986.39271166702</v>
      </c>
      <c r="AT58" s="102">
        <f t="shared" si="40"/>
        <v>62004.141970000004</v>
      </c>
      <c r="AU58" s="102">
        <f t="shared" si="40"/>
        <v>102258.02379000001</v>
      </c>
      <c r="AV58" s="102">
        <f t="shared" si="40"/>
        <v>51232.293930000007</v>
      </c>
      <c r="AW58" s="102">
        <f t="shared" si="40"/>
        <v>81150.283440000014</v>
      </c>
      <c r="AX58" s="102">
        <f t="shared" si="40"/>
        <v>49225.811759999997</v>
      </c>
      <c r="AY58" s="102">
        <f t="shared" si="40"/>
        <v>163762.31187999999</v>
      </c>
      <c r="AZ58" s="102">
        <f t="shared" si="40"/>
        <v>95756.586004342011</v>
      </c>
      <c r="BA58" s="102">
        <f t="shared" si="40"/>
        <v>238724.33217434204</v>
      </c>
      <c r="BB58" s="102">
        <f t="shared" si="40"/>
        <v>93441.444754342025</v>
      </c>
      <c r="BC58" s="102">
        <f t="shared" si="40"/>
        <v>85000.197922458377</v>
      </c>
      <c r="BD58" s="102">
        <f t="shared" si="40"/>
        <v>103005.8521958005</v>
      </c>
      <c r="BE58" s="102">
        <f t="shared" si="40"/>
        <v>111411.13587580048</v>
      </c>
      <c r="BF58" s="102">
        <f t="shared" si="40"/>
        <v>215553.4323758005</v>
      </c>
      <c r="BG58" s="102">
        <f t="shared" si="40"/>
        <v>114377.84337999999</v>
      </c>
      <c r="BH58" s="102">
        <f t="shared" si="40"/>
        <v>237899.99999999985</v>
      </c>
      <c r="BI58" s="102">
        <f t="shared" si="40"/>
        <v>536385.74204201938</v>
      </c>
      <c r="BJ58" s="102">
        <f t="shared" si="40"/>
        <v>538023.16236343223</v>
      </c>
      <c r="BK58" s="102">
        <f t="shared" si="40"/>
        <v>567606.11136655696</v>
      </c>
      <c r="BL58" s="102">
        <f t="shared" si="40"/>
        <v>517753.21827475302</v>
      </c>
      <c r="BM58" s="102">
        <f t="shared" si="40"/>
        <v>972005.91868420644</v>
      </c>
      <c r="BN58" s="102">
        <f t="shared" si="40"/>
        <v>1089654.2112837124</v>
      </c>
      <c r="BO58" s="102">
        <f t="shared" si="40"/>
        <v>513096.14381783537</v>
      </c>
      <c r="BP58" s="102">
        <f t="shared" si="40"/>
        <v>304762.19973256136</v>
      </c>
      <c r="BQ58" s="102">
        <f t="shared" si="40"/>
        <v>351930.63952221954</v>
      </c>
      <c r="BR58" s="102">
        <f t="shared" si="40"/>
        <v>299344.10345515393</v>
      </c>
      <c r="BS58" s="102">
        <f t="shared" si="40"/>
        <v>232869.80982494794</v>
      </c>
      <c r="BT58" s="102">
        <f t="shared" si="40"/>
        <v>147907.84283191574</v>
      </c>
      <c r="BU58" s="102">
        <f t="shared" si="40"/>
        <v>136374.57568797044</v>
      </c>
      <c r="BV58" s="102">
        <f t="shared" si="40"/>
        <v>118726.98851423859</v>
      </c>
      <c r="BW58" s="102">
        <f t="shared" si="40"/>
        <v>153598.56773766028</v>
      </c>
      <c r="BX58" s="102">
        <f t="shared" ref="BX58:DA58" si="41">SUM(BX44:BX57)</f>
        <v>108244.35942112908</v>
      </c>
      <c r="BY58" s="102">
        <f t="shared" si="41"/>
        <v>91906.171285974298</v>
      </c>
      <c r="BZ58" s="102">
        <f t="shared" si="41"/>
        <v>91396.476314916988</v>
      </c>
      <c r="CA58" s="102">
        <f t="shared" si="41"/>
        <v>661431.96818366658</v>
      </c>
      <c r="CB58" s="102">
        <f t="shared" si="41"/>
        <v>0</v>
      </c>
      <c r="CC58" s="102">
        <f t="shared" si="41"/>
        <v>0</v>
      </c>
      <c r="CD58" s="102">
        <f t="shared" si="41"/>
        <v>0</v>
      </c>
      <c r="CE58" s="102">
        <f t="shared" si="41"/>
        <v>0</v>
      </c>
      <c r="CF58" s="102">
        <f t="shared" si="41"/>
        <v>0</v>
      </c>
      <c r="CG58" s="102">
        <f t="shared" si="41"/>
        <v>0</v>
      </c>
      <c r="CH58" s="102">
        <f t="shared" si="41"/>
        <v>0</v>
      </c>
      <c r="CI58" s="102">
        <f t="shared" si="41"/>
        <v>0</v>
      </c>
      <c r="CJ58" s="102">
        <f t="shared" si="41"/>
        <v>0</v>
      </c>
      <c r="CK58" s="102">
        <f t="shared" si="41"/>
        <v>0</v>
      </c>
      <c r="CL58" s="102">
        <f t="shared" si="41"/>
        <v>0</v>
      </c>
      <c r="CM58" s="102">
        <f t="shared" si="41"/>
        <v>0</v>
      </c>
      <c r="CN58" s="102">
        <f t="shared" si="41"/>
        <v>0</v>
      </c>
      <c r="CO58" s="102">
        <f t="shared" si="41"/>
        <v>0</v>
      </c>
      <c r="CP58" s="102">
        <f t="shared" si="41"/>
        <v>0</v>
      </c>
      <c r="CQ58" s="102">
        <f t="shared" si="41"/>
        <v>0</v>
      </c>
      <c r="CR58" s="102">
        <f t="shared" si="41"/>
        <v>0</v>
      </c>
      <c r="CS58" s="102">
        <f t="shared" si="41"/>
        <v>0</v>
      </c>
      <c r="CT58" s="102">
        <f t="shared" si="41"/>
        <v>0</v>
      </c>
      <c r="CU58" s="102">
        <f t="shared" si="41"/>
        <v>0</v>
      </c>
      <c r="CV58" s="102">
        <f t="shared" si="41"/>
        <v>0</v>
      </c>
      <c r="CW58" s="102">
        <f t="shared" si="41"/>
        <v>0</v>
      </c>
      <c r="CX58" s="102">
        <f t="shared" si="41"/>
        <v>0</v>
      </c>
      <c r="CY58" s="102">
        <f t="shared" si="41"/>
        <v>0</v>
      </c>
      <c r="CZ58" s="102">
        <f t="shared" si="41"/>
        <v>0</v>
      </c>
      <c r="DA58" s="102">
        <f t="shared" si="41"/>
        <v>0</v>
      </c>
    </row>
    <row r="59" spans="1:105" ht="15.75" thickTop="1" x14ac:dyDescent="0.25">
      <c r="K59" s="36">
        <v>0</v>
      </c>
      <c r="L59" s="36">
        <v>0</v>
      </c>
      <c r="M59" s="36">
        <v>0</v>
      </c>
      <c r="N59" s="36">
        <v>0</v>
      </c>
      <c r="O59" s="36">
        <v>0</v>
      </c>
      <c r="P59" s="36">
        <v>0</v>
      </c>
      <c r="Q59" s="36">
        <v>0</v>
      </c>
      <c r="R59" s="36">
        <v>0</v>
      </c>
      <c r="S59" s="36">
        <v>0</v>
      </c>
      <c r="T59" s="36">
        <v>0</v>
      </c>
      <c r="U59" s="36">
        <v>0</v>
      </c>
      <c r="V59" s="36">
        <v>0</v>
      </c>
      <c r="W59" s="36">
        <v>0</v>
      </c>
      <c r="X59" s="36">
        <v>0</v>
      </c>
      <c r="Y59" s="36">
        <v>0</v>
      </c>
      <c r="Z59" s="36">
        <v>0</v>
      </c>
      <c r="AA59" s="36">
        <v>0</v>
      </c>
      <c r="AB59" s="36">
        <v>0</v>
      </c>
      <c r="AC59" s="36">
        <v>0</v>
      </c>
      <c r="AD59" s="36">
        <v>0</v>
      </c>
      <c r="AE59" s="36">
        <v>0</v>
      </c>
      <c r="AF59" s="36">
        <v>0</v>
      </c>
      <c r="AG59" s="36">
        <v>0</v>
      </c>
      <c r="AH59" s="36">
        <v>0</v>
      </c>
      <c r="AI59" s="36">
        <v>0</v>
      </c>
      <c r="AJ59" s="36">
        <v>0</v>
      </c>
      <c r="AK59" s="36">
        <v>0</v>
      </c>
      <c r="AL59" s="36">
        <v>0</v>
      </c>
      <c r="AM59" s="36">
        <v>0</v>
      </c>
      <c r="AN59" s="36">
        <v>0</v>
      </c>
      <c r="AO59" s="36">
        <v>0</v>
      </c>
      <c r="AP59" s="36">
        <v>0</v>
      </c>
      <c r="AQ59" s="36">
        <v>0</v>
      </c>
      <c r="AR59" s="36">
        <v>0</v>
      </c>
      <c r="AS59" s="36">
        <v>0</v>
      </c>
      <c r="AT59" s="36">
        <v>0</v>
      </c>
      <c r="AU59" s="36">
        <v>0</v>
      </c>
      <c r="AV59" s="36">
        <v>0</v>
      </c>
      <c r="AW59" s="36">
        <v>0</v>
      </c>
      <c r="AX59" s="36">
        <v>0</v>
      </c>
      <c r="AY59" s="36">
        <v>0</v>
      </c>
      <c r="AZ59" s="36">
        <v>0</v>
      </c>
      <c r="BA59" s="36">
        <v>0</v>
      </c>
      <c r="BB59" s="36">
        <v>0</v>
      </c>
      <c r="BC59" s="36">
        <v>0</v>
      </c>
      <c r="BD59" s="36">
        <v>0</v>
      </c>
      <c r="BE59" s="36">
        <v>0</v>
      </c>
      <c r="BF59" s="36">
        <v>0</v>
      </c>
      <c r="BG59" s="36">
        <v>0</v>
      </c>
    </row>
    <row r="60" spans="1:105" ht="15.75" x14ac:dyDescent="0.25">
      <c r="J60" s="57" t="s">
        <v>200</v>
      </c>
      <c r="K60" s="58">
        <f>K7</f>
        <v>58.346511416410657</v>
      </c>
      <c r="L60" s="58">
        <f t="shared" ref="L60:BW60" si="42">L7</f>
        <v>58.346511416410657</v>
      </c>
      <c r="M60" s="58">
        <f t="shared" si="42"/>
        <v>58.346511416410657</v>
      </c>
      <c r="N60" s="58">
        <f t="shared" si="42"/>
        <v>58.346511416410657</v>
      </c>
      <c r="O60" s="58">
        <f t="shared" si="42"/>
        <v>58.346511416410657</v>
      </c>
      <c r="P60" s="58">
        <f t="shared" si="42"/>
        <v>58.346511416410657</v>
      </c>
      <c r="Q60" s="58">
        <f t="shared" si="42"/>
        <v>58.346511416410657</v>
      </c>
      <c r="R60" s="58">
        <f t="shared" si="42"/>
        <v>58.346511416410657</v>
      </c>
      <c r="S60" s="58">
        <f t="shared" si="42"/>
        <v>58.346511416410657</v>
      </c>
      <c r="T60" s="58">
        <f t="shared" si="42"/>
        <v>62.651885949820809</v>
      </c>
      <c r="U60" s="58">
        <f t="shared" si="42"/>
        <v>62.651885949820809</v>
      </c>
      <c r="V60" s="58">
        <f t="shared" si="42"/>
        <v>62.651885949820809</v>
      </c>
      <c r="W60" s="58">
        <f t="shared" si="42"/>
        <v>62.651885949820809</v>
      </c>
      <c r="X60" s="58">
        <f t="shared" si="42"/>
        <v>62.651885949820809</v>
      </c>
      <c r="Y60" s="58">
        <f t="shared" si="42"/>
        <v>62.651885949820809</v>
      </c>
      <c r="Z60" s="58">
        <f t="shared" si="42"/>
        <v>62.651885949820809</v>
      </c>
      <c r="AA60" s="58">
        <f t="shared" si="42"/>
        <v>62.651885949820809</v>
      </c>
      <c r="AB60" s="58">
        <f t="shared" si="42"/>
        <v>62.651885949820809</v>
      </c>
      <c r="AC60" s="58">
        <f t="shared" si="42"/>
        <v>62.651885949820809</v>
      </c>
      <c r="AD60" s="58">
        <f t="shared" si="42"/>
        <v>62.651885949820809</v>
      </c>
      <c r="AE60" s="58">
        <f t="shared" si="42"/>
        <v>62.651885949820809</v>
      </c>
      <c r="AF60" s="58">
        <f t="shared" si="42"/>
        <v>64.741934676779309</v>
      </c>
      <c r="AG60" s="58">
        <f t="shared" si="42"/>
        <v>64.741934676779309</v>
      </c>
      <c r="AH60" s="58">
        <f t="shared" si="42"/>
        <v>64.741934676779309</v>
      </c>
      <c r="AI60" s="58">
        <f t="shared" si="42"/>
        <v>64.741934676779309</v>
      </c>
      <c r="AJ60" s="58">
        <f t="shared" si="42"/>
        <v>64.741934676779309</v>
      </c>
      <c r="AK60" s="58">
        <f t="shared" si="42"/>
        <v>64.741934676779309</v>
      </c>
      <c r="AL60" s="58">
        <f t="shared" si="42"/>
        <v>64.741934676779309</v>
      </c>
      <c r="AM60" s="58">
        <f t="shared" si="42"/>
        <v>64.741934676779309</v>
      </c>
      <c r="AN60" s="58">
        <f t="shared" si="42"/>
        <v>64.741934676779309</v>
      </c>
      <c r="AO60" s="58">
        <f t="shared" si="42"/>
        <v>64.741934676779309</v>
      </c>
      <c r="AP60" s="58">
        <f t="shared" si="42"/>
        <v>64.741934676779309</v>
      </c>
      <c r="AQ60" s="58">
        <f t="shared" si="42"/>
        <v>64.741934676779309</v>
      </c>
      <c r="AR60" s="58">
        <f t="shared" si="42"/>
        <v>72.125081638240019</v>
      </c>
      <c r="AS60" s="58">
        <f t="shared" si="42"/>
        <v>72.125081638240019</v>
      </c>
      <c r="AT60" s="58">
        <f t="shared" si="42"/>
        <v>72.125081638240019</v>
      </c>
      <c r="AU60" s="58">
        <f t="shared" si="42"/>
        <v>72.125081638240019</v>
      </c>
      <c r="AV60" s="58">
        <f t="shared" si="42"/>
        <v>72.125081638240019</v>
      </c>
      <c r="AW60" s="58">
        <f t="shared" si="42"/>
        <v>72.125081638240019</v>
      </c>
      <c r="AX60" s="58">
        <f t="shared" si="42"/>
        <v>72.125081638240019</v>
      </c>
      <c r="AY60" s="58">
        <f t="shared" si="42"/>
        <v>72.125081638240019</v>
      </c>
      <c r="AZ60" s="58">
        <f t="shared" si="42"/>
        <v>72.125081638240019</v>
      </c>
      <c r="BA60" s="58">
        <f t="shared" si="42"/>
        <v>72.125081638240019</v>
      </c>
      <c r="BB60" s="58">
        <f t="shared" si="42"/>
        <v>72.125081638240019</v>
      </c>
      <c r="BC60" s="58">
        <f t="shared" si="42"/>
        <v>72.125081638240019</v>
      </c>
      <c r="BD60" s="58">
        <f t="shared" si="42"/>
        <v>73</v>
      </c>
      <c r="BE60" s="58">
        <f t="shared" si="42"/>
        <v>73</v>
      </c>
      <c r="BF60" s="58">
        <f t="shared" si="42"/>
        <v>73</v>
      </c>
      <c r="BG60" s="58">
        <f t="shared" si="42"/>
        <v>73</v>
      </c>
      <c r="BH60" s="58">
        <f t="shared" si="42"/>
        <v>73</v>
      </c>
      <c r="BI60" s="58">
        <f t="shared" si="42"/>
        <v>73</v>
      </c>
      <c r="BJ60" s="58">
        <f t="shared" si="42"/>
        <v>73</v>
      </c>
      <c r="BK60" s="58">
        <f t="shared" si="42"/>
        <v>73</v>
      </c>
      <c r="BL60" s="58">
        <f t="shared" si="42"/>
        <v>73</v>
      </c>
      <c r="BM60" s="58">
        <f t="shared" si="42"/>
        <v>73</v>
      </c>
      <c r="BN60" s="58">
        <f t="shared" si="42"/>
        <v>73</v>
      </c>
      <c r="BO60" s="58">
        <f t="shared" si="42"/>
        <v>73</v>
      </c>
      <c r="BP60" s="58">
        <f t="shared" si="42"/>
        <v>73.242427500000005</v>
      </c>
      <c r="BQ60" s="58">
        <f t="shared" si="42"/>
        <v>73.242427500000005</v>
      </c>
      <c r="BR60" s="58">
        <f t="shared" si="42"/>
        <v>73.242427500000005</v>
      </c>
      <c r="BS60" s="58">
        <f t="shared" si="42"/>
        <v>73.242427500000005</v>
      </c>
      <c r="BT60" s="58">
        <f t="shared" si="42"/>
        <v>73.242427500000005</v>
      </c>
      <c r="BU60" s="58">
        <f t="shared" si="42"/>
        <v>73.242427500000005</v>
      </c>
      <c r="BV60" s="58">
        <f t="shared" si="42"/>
        <v>73.242427500000005</v>
      </c>
      <c r="BW60" s="58">
        <f t="shared" si="42"/>
        <v>73.242427500000005</v>
      </c>
      <c r="BX60" s="58">
        <f t="shared" ref="BX60:DA60" si="43">BX7</f>
        <v>73.242427500000005</v>
      </c>
      <c r="BY60" s="58">
        <f t="shared" si="43"/>
        <v>73.242427500000005</v>
      </c>
      <c r="BZ60" s="58">
        <f t="shared" si="43"/>
        <v>73.242427500000005</v>
      </c>
      <c r="CA60" s="58">
        <f t="shared" si="43"/>
        <v>73.242427500000005</v>
      </c>
      <c r="CB60" s="58">
        <f t="shared" si="43"/>
        <v>0</v>
      </c>
      <c r="CC60" s="58">
        <f t="shared" si="43"/>
        <v>0</v>
      </c>
      <c r="CD60" s="58">
        <f t="shared" si="43"/>
        <v>0</v>
      </c>
      <c r="CE60" s="58">
        <f t="shared" si="43"/>
        <v>0</v>
      </c>
      <c r="CF60" s="58">
        <f t="shared" si="43"/>
        <v>0</v>
      </c>
      <c r="CG60" s="58">
        <f t="shared" si="43"/>
        <v>0</v>
      </c>
      <c r="CH60" s="58">
        <f t="shared" si="43"/>
        <v>0</v>
      </c>
      <c r="CI60" s="58">
        <f t="shared" si="43"/>
        <v>0</v>
      </c>
      <c r="CJ60" s="58">
        <f t="shared" si="43"/>
        <v>0</v>
      </c>
      <c r="CK60" s="58">
        <f t="shared" si="43"/>
        <v>0</v>
      </c>
      <c r="CL60" s="58">
        <f t="shared" si="43"/>
        <v>0</v>
      </c>
      <c r="CM60" s="58">
        <f t="shared" si="43"/>
        <v>0</v>
      </c>
      <c r="CN60" s="58">
        <f t="shared" si="43"/>
        <v>0</v>
      </c>
      <c r="CO60" s="58">
        <f t="shared" si="43"/>
        <v>0</v>
      </c>
      <c r="CP60" s="58">
        <f t="shared" si="43"/>
        <v>0</v>
      </c>
      <c r="CQ60" s="58">
        <f t="shared" si="43"/>
        <v>0</v>
      </c>
      <c r="CR60" s="58">
        <f t="shared" si="43"/>
        <v>0</v>
      </c>
      <c r="CS60" s="58">
        <f t="shared" si="43"/>
        <v>0</v>
      </c>
      <c r="CT60" s="58">
        <f t="shared" si="43"/>
        <v>0</v>
      </c>
      <c r="CU60" s="58">
        <f t="shared" si="43"/>
        <v>0</v>
      </c>
      <c r="CV60" s="58">
        <f t="shared" si="43"/>
        <v>0</v>
      </c>
      <c r="CW60" s="58">
        <f t="shared" si="43"/>
        <v>0</v>
      </c>
      <c r="CX60" s="58">
        <f t="shared" si="43"/>
        <v>0</v>
      </c>
      <c r="CY60" s="58">
        <f t="shared" si="43"/>
        <v>0</v>
      </c>
      <c r="CZ60" s="58">
        <f t="shared" si="43"/>
        <v>0</v>
      </c>
      <c r="DA60" s="58">
        <f t="shared" si="43"/>
        <v>0</v>
      </c>
    </row>
    <row r="61" spans="1:105" ht="17.25" thickBot="1" x14ac:dyDescent="0.35">
      <c r="D61" s="59" t="s">
        <v>201</v>
      </c>
      <c r="E61" s="60" t="s">
        <v>202</v>
      </c>
      <c r="F61" s="61" t="s">
        <v>192</v>
      </c>
      <c r="G61" s="62" t="s">
        <v>203</v>
      </c>
      <c r="H61" s="63" t="s">
        <v>204</v>
      </c>
      <c r="I61" s="64" t="s">
        <v>205</v>
      </c>
      <c r="J61" s="65" t="str">
        <f t="shared" ref="J61:BU61" si="44">J9</f>
        <v xml:space="preserve">НИТ (1)   → </v>
      </c>
      <c r="K61" s="98">
        <f t="shared" si="44"/>
        <v>1</v>
      </c>
      <c r="L61" s="98">
        <f t="shared" si="44"/>
        <v>1</v>
      </c>
      <c r="M61" s="98">
        <f t="shared" si="44"/>
        <v>1</v>
      </c>
      <c r="N61" s="98">
        <f t="shared" si="44"/>
        <v>1</v>
      </c>
      <c r="O61" s="98">
        <f t="shared" si="44"/>
        <v>1</v>
      </c>
      <c r="P61" s="98">
        <f t="shared" si="44"/>
        <v>1</v>
      </c>
      <c r="Q61" s="98">
        <f t="shared" si="44"/>
        <v>1</v>
      </c>
      <c r="R61" s="98">
        <f t="shared" si="44"/>
        <v>1</v>
      </c>
      <c r="S61" s="98">
        <f t="shared" si="44"/>
        <v>1</v>
      </c>
      <c r="T61" s="98">
        <f t="shared" si="44"/>
        <v>1</v>
      </c>
      <c r="U61" s="98">
        <f t="shared" si="44"/>
        <v>1</v>
      </c>
      <c r="V61" s="98">
        <f t="shared" si="44"/>
        <v>1</v>
      </c>
      <c r="W61" s="98">
        <f t="shared" si="44"/>
        <v>1</v>
      </c>
      <c r="X61" s="98">
        <f t="shared" si="44"/>
        <v>1</v>
      </c>
      <c r="Y61" s="98">
        <f t="shared" si="44"/>
        <v>1</v>
      </c>
      <c r="Z61" s="98">
        <f t="shared" si="44"/>
        <v>1</v>
      </c>
      <c r="AA61" s="98">
        <f t="shared" si="44"/>
        <v>1</v>
      </c>
      <c r="AB61" s="98">
        <f t="shared" si="44"/>
        <v>1</v>
      </c>
      <c r="AC61" s="98">
        <f t="shared" si="44"/>
        <v>1</v>
      </c>
      <c r="AD61" s="98">
        <f t="shared" si="44"/>
        <v>1</v>
      </c>
      <c r="AE61" s="98">
        <f t="shared" si="44"/>
        <v>1</v>
      </c>
      <c r="AF61" s="98">
        <f t="shared" si="44"/>
        <v>1</v>
      </c>
      <c r="AG61" s="98">
        <f t="shared" si="44"/>
        <v>1</v>
      </c>
      <c r="AH61" s="98">
        <f t="shared" si="44"/>
        <v>1</v>
      </c>
      <c r="AI61" s="98">
        <f t="shared" si="44"/>
        <v>1</v>
      </c>
      <c r="AJ61" s="98">
        <f t="shared" si="44"/>
        <v>1</v>
      </c>
      <c r="AK61" s="98">
        <f t="shared" si="44"/>
        <v>1</v>
      </c>
      <c r="AL61" s="98">
        <f t="shared" si="44"/>
        <v>1</v>
      </c>
      <c r="AM61" s="98">
        <f t="shared" si="44"/>
        <v>1</v>
      </c>
      <c r="AN61" s="98">
        <f t="shared" si="44"/>
        <v>1</v>
      </c>
      <c r="AO61" s="98">
        <f t="shared" si="44"/>
        <v>1</v>
      </c>
      <c r="AP61" s="98">
        <f t="shared" si="44"/>
        <v>1</v>
      </c>
      <c r="AQ61" s="98">
        <f t="shared" si="44"/>
        <v>1</v>
      </c>
      <c r="AR61" s="98">
        <f t="shared" si="44"/>
        <v>1</v>
      </c>
      <c r="AS61" s="98">
        <f t="shared" si="44"/>
        <v>1</v>
      </c>
      <c r="AT61" s="98">
        <f t="shared" si="44"/>
        <v>1</v>
      </c>
      <c r="AU61" s="98">
        <f t="shared" si="44"/>
        <v>1</v>
      </c>
      <c r="AV61" s="98">
        <f t="shared" si="44"/>
        <v>1</v>
      </c>
      <c r="AW61" s="98">
        <f t="shared" si="44"/>
        <v>1</v>
      </c>
      <c r="AX61" s="98">
        <f t="shared" si="44"/>
        <v>1</v>
      </c>
      <c r="AY61" s="98">
        <f t="shared" si="44"/>
        <v>1</v>
      </c>
      <c r="AZ61" s="98">
        <f t="shared" si="44"/>
        <v>1</v>
      </c>
      <c r="BA61" s="98">
        <f t="shared" si="44"/>
        <v>1</v>
      </c>
      <c r="BB61" s="98">
        <f t="shared" si="44"/>
        <v>1</v>
      </c>
      <c r="BC61" s="98">
        <f t="shared" si="44"/>
        <v>1</v>
      </c>
      <c r="BD61" s="98">
        <f t="shared" si="44"/>
        <v>1</v>
      </c>
      <c r="BE61" s="98">
        <f t="shared" si="44"/>
        <v>1</v>
      </c>
      <c r="BF61" s="98">
        <f t="shared" si="44"/>
        <v>1</v>
      </c>
      <c r="BG61" s="98">
        <f t="shared" si="44"/>
        <v>1</v>
      </c>
      <c r="BH61" s="98">
        <f t="shared" si="44"/>
        <v>0</v>
      </c>
      <c r="BI61" s="98">
        <f t="shared" si="44"/>
        <v>0</v>
      </c>
      <c r="BJ61" s="98">
        <f t="shared" si="44"/>
        <v>0</v>
      </c>
      <c r="BK61" s="98">
        <f t="shared" si="44"/>
        <v>0</v>
      </c>
      <c r="BL61" s="98">
        <f t="shared" si="44"/>
        <v>0</v>
      </c>
      <c r="BM61" s="98">
        <f t="shared" si="44"/>
        <v>0</v>
      </c>
      <c r="BN61" s="98">
        <f t="shared" si="44"/>
        <v>0</v>
      </c>
      <c r="BO61" s="98">
        <f t="shared" si="44"/>
        <v>0</v>
      </c>
      <c r="BP61" s="98">
        <f t="shared" si="44"/>
        <v>0</v>
      </c>
      <c r="BQ61" s="98">
        <f t="shared" si="44"/>
        <v>0</v>
      </c>
      <c r="BR61" s="98">
        <f t="shared" si="44"/>
        <v>0</v>
      </c>
      <c r="BS61" s="98">
        <f t="shared" si="44"/>
        <v>0</v>
      </c>
      <c r="BT61" s="98">
        <f t="shared" si="44"/>
        <v>0</v>
      </c>
      <c r="BU61" s="98">
        <f t="shared" si="44"/>
        <v>0</v>
      </c>
      <c r="BV61" s="98">
        <f t="shared" ref="BV61:DA61" si="45">BV9</f>
        <v>0</v>
      </c>
      <c r="BW61" s="98">
        <f t="shared" si="45"/>
        <v>0</v>
      </c>
      <c r="BX61" s="98">
        <f t="shared" si="45"/>
        <v>0</v>
      </c>
      <c r="BY61" s="98">
        <f t="shared" si="45"/>
        <v>0</v>
      </c>
      <c r="BZ61" s="98">
        <f t="shared" si="45"/>
        <v>0</v>
      </c>
      <c r="CA61" s="98">
        <f t="shared" si="45"/>
        <v>0</v>
      </c>
      <c r="CB61" s="98">
        <f t="shared" si="45"/>
        <v>0</v>
      </c>
      <c r="CC61" s="98">
        <f t="shared" si="45"/>
        <v>0</v>
      </c>
      <c r="CD61" s="98">
        <f t="shared" si="45"/>
        <v>0</v>
      </c>
      <c r="CE61" s="98">
        <f t="shared" si="45"/>
        <v>0</v>
      </c>
      <c r="CF61" s="98">
        <f t="shared" si="45"/>
        <v>0</v>
      </c>
      <c r="CG61" s="98">
        <f t="shared" si="45"/>
        <v>0</v>
      </c>
      <c r="CH61" s="98">
        <f t="shared" si="45"/>
        <v>0</v>
      </c>
      <c r="CI61" s="98">
        <f t="shared" si="45"/>
        <v>0</v>
      </c>
      <c r="CJ61" s="98">
        <f t="shared" si="45"/>
        <v>0</v>
      </c>
      <c r="CK61" s="98">
        <f t="shared" si="45"/>
        <v>0</v>
      </c>
      <c r="CL61" s="98">
        <f t="shared" si="45"/>
        <v>0</v>
      </c>
      <c r="CM61" s="98">
        <f t="shared" si="45"/>
        <v>0</v>
      </c>
      <c r="CN61" s="98">
        <f t="shared" si="45"/>
        <v>0</v>
      </c>
      <c r="CO61" s="98">
        <f t="shared" si="45"/>
        <v>0</v>
      </c>
      <c r="CP61" s="98">
        <f t="shared" si="45"/>
        <v>0</v>
      </c>
      <c r="CQ61" s="98">
        <f t="shared" si="45"/>
        <v>0</v>
      </c>
      <c r="CR61" s="98">
        <f t="shared" si="45"/>
        <v>0</v>
      </c>
      <c r="CS61" s="98">
        <f t="shared" si="45"/>
        <v>0</v>
      </c>
      <c r="CT61" s="98">
        <f t="shared" si="45"/>
        <v>0</v>
      </c>
      <c r="CU61" s="98">
        <f t="shared" si="45"/>
        <v>0</v>
      </c>
      <c r="CV61" s="98">
        <f t="shared" si="45"/>
        <v>0</v>
      </c>
      <c r="CW61" s="98">
        <f t="shared" si="45"/>
        <v>0</v>
      </c>
      <c r="CX61" s="98">
        <f t="shared" si="45"/>
        <v>0</v>
      </c>
      <c r="CY61" s="98">
        <f t="shared" si="45"/>
        <v>0</v>
      </c>
      <c r="CZ61" s="98">
        <f t="shared" si="45"/>
        <v>0</v>
      </c>
      <c r="DA61" s="98">
        <f t="shared" si="45"/>
        <v>0</v>
      </c>
    </row>
    <row r="62" spans="1:105" ht="33" thickTop="1" thickBot="1" x14ac:dyDescent="0.3">
      <c r="D62" s="67" t="s">
        <v>207</v>
      </c>
      <c r="E62" s="68" t="s">
        <v>239</v>
      </c>
      <c r="F62" s="68" t="s">
        <v>239</v>
      </c>
      <c r="G62" s="68" t="s">
        <v>239</v>
      </c>
      <c r="H62" s="68" t="s">
        <v>239</v>
      </c>
      <c r="I62" s="68" t="s">
        <v>239</v>
      </c>
      <c r="J62" s="68" t="s">
        <v>239</v>
      </c>
      <c r="K62" s="70">
        <f>K43</f>
        <v>42826</v>
      </c>
      <c r="L62" s="70">
        <f t="shared" ref="L62:BW62" si="46">L43</f>
        <v>42856</v>
      </c>
      <c r="M62" s="70">
        <f t="shared" si="46"/>
        <v>42887</v>
      </c>
      <c r="N62" s="70">
        <f t="shared" si="46"/>
        <v>42917</v>
      </c>
      <c r="O62" s="70">
        <f t="shared" si="46"/>
        <v>42948</v>
      </c>
      <c r="P62" s="70">
        <f t="shared" si="46"/>
        <v>42979</v>
      </c>
      <c r="Q62" s="70">
        <f t="shared" si="46"/>
        <v>43009</v>
      </c>
      <c r="R62" s="70">
        <f t="shared" si="46"/>
        <v>43040</v>
      </c>
      <c r="S62" s="70">
        <f t="shared" si="46"/>
        <v>43070</v>
      </c>
      <c r="T62" s="70">
        <f t="shared" si="46"/>
        <v>43101</v>
      </c>
      <c r="U62" s="70">
        <f t="shared" si="46"/>
        <v>43132</v>
      </c>
      <c r="V62" s="70">
        <f t="shared" si="46"/>
        <v>43160</v>
      </c>
      <c r="W62" s="70">
        <f t="shared" si="46"/>
        <v>43191</v>
      </c>
      <c r="X62" s="70">
        <f t="shared" si="46"/>
        <v>43221</v>
      </c>
      <c r="Y62" s="70">
        <f t="shared" si="46"/>
        <v>43252</v>
      </c>
      <c r="Z62" s="70">
        <f t="shared" si="46"/>
        <v>43282</v>
      </c>
      <c r="AA62" s="70">
        <f t="shared" si="46"/>
        <v>43313</v>
      </c>
      <c r="AB62" s="70">
        <f t="shared" si="46"/>
        <v>43344</v>
      </c>
      <c r="AC62" s="70">
        <f t="shared" si="46"/>
        <v>43374</v>
      </c>
      <c r="AD62" s="70">
        <f t="shared" si="46"/>
        <v>43405</v>
      </c>
      <c r="AE62" s="70">
        <f t="shared" si="46"/>
        <v>43435</v>
      </c>
      <c r="AF62" s="70">
        <f t="shared" si="46"/>
        <v>43466</v>
      </c>
      <c r="AG62" s="70">
        <f t="shared" si="46"/>
        <v>43497</v>
      </c>
      <c r="AH62" s="70">
        <f t="shared" si="46"/>
        <v>43525</v>
      </c>
      <c r="AI62" s="70">
        <f t="shared" si="46"/>
        <v>43556</v>
      </c>
      <c r="AJ62" s="70">
        <f t="shared" si="46"/>
        <v>43586</v>
      </c>
      <c r="AK62" s="70">
        <f t="shared" si="46"/>
        <v>43617</v>
      </c>
      <c r="AL62" s="70">
        <f t="shared" si="46"/>
        <v>43647</v>
      </c>
      <c r="AM62" s="70">
        <f t="shared" si="46"/>
        <v>43678</v>
      </c>
      <c r="AN62" s="70">
        <f t="shared" si="46"/>
        <v>43709</v>
      </c>
      <c r="AO62" s="70">
        <f t="shared" si="46"/>
        <v>43739</v>
      </c>
      <c r="AP62" s="70">
        <f t="shared" si="46"/>
        <v>43770</v>
      </c>
      <c r="AQ62" s="70">
        <f t="shared" si="46"/>
        <v>43800</v>
      </c>
      <c r="AR62" s="70">
        <f t="shared" si="46"/>
        <v>43831</v>
      </c>
      <c r="AS62" s="70">
        <f t="shared" si="46"/>
        <v>43862</v>
      </c>
      <c r="AT62" s="70">
        <f t="shared" si="46"/>
        <v>43891</v>
      </c>
      <c r="AU62" s="70">
        <f t="shared" si="46"/>
        <v>43922</v>
      </c>
      <c r="AV62" s="70">
        <f t="shared" si="46"/>
        <v>43952</v>
      </c>
      <c r="AW62" s="70">
        <f t="shared" si="46"/>
        <v>43983</v>
      </c>
      <c r="AX62" s="70">
        <f t="shared" si="46"/>
        <v>44013</v>
      </c>
      <c r="AY62" s="70">
        <f t="shared" si="46"/>
        <v>44044</v>
      </c>
      <c r="AZ62" s="70">
        <f t="shared" si="46"/>
        <v>44075</v>
      </c>
      <c r="BA62" s="70">
        <f t="shared" si="46"/>
        <v>44105</v>
      </c>
      <c r="BB62" s="70">
        <f t="shared" si="46"/>
        <v>44136</v>
      </c>
      <c r="BC62" s="70">
        <f t="shared" si="46"/>
        <v>44166</v>
      </c>
      <c r="BD62" s="70">
        <f t="shared" si="46"/>
        <v>44197</v>
      </c>
      <c r="BE62" s="70">
        <f t="shared" si="46"/>
        <v>44228</v>
      </c>
      <c r="BF62" s="70">
        <f t="shared" si="46"/>
        <v>44256</v>
      </c>
      <c r="BG62" s="70">
        <f t="shared" si="46"/>
        <v>44287</v>
      </c>
      <c r="BH62" s="70">
        <f t="shared" si="46"/>
        <v>44317</v>
      </c>
      <c r="BI62" s="70">
        <f t="shared" si="46"/>
        <v>44348</v>
      </c>
      <c r="BJ62" s="70">
        <f t="shared" si="46"/>
        <v>44378</v>
      </c>
      <c r="BK62" s="70">
        <f t="shared" si="46"/>
        <v>44409</v>
      </c>
      <c r="BL62" s="70">
        <f t="shared" si="46"/>
        <v>44440</v>
      </c>
      <c r="BM62" s="70">
        <f t="shared" si="46"/>
        <v>44470</v>
      </c>
      <c r="BN62" s="70">
        <f t="shared" si="46"/>
        <v>44501</v>
      </c>
      <c r="BO62" s="70">
        <f t="shared" si="46"/>
        <v>44531</v>
      </c>
      <c r="BP62" s="70">
        <f t="shared" si="46"/>
        <v>44562</v>
      </c>
      <c r="BQ62" s="70">
        <f t="shared" si="46"/>
        <v>44593</v>
      </c>
      <c r="BR62" s="70">
        <f t="shared" si="46"/>
        <v>44621</v>
      </c>
      <c r="BS62" s="70">
        <f t="shared" si="46"/>
        <v>44652</v>
      </c>
      <c r="BT62" s="70">
        <f t="shared" si="46"/>
        <v>44682</v>
      </c>
      <c r="BU62" s="70">
        <f t="shared" si="46"/>
        <v>44713</v>
      </c>
      <c r="BV62" s="70">
        <f t="shared" si="46"/>
        <v>44743</v>
      </c>
      <c r="BW62" s="70">
        <f t="shared" si="46"/>
        <v>44774</v>
      </c>
      <c r="BX62" s="70">
        <f t="shared" ref="BX62:DA62" si="47">BX43</f>
        <v>44805</v>
      </c>
      <c r="BY62" s="70">
        <f t="shared" si="47"/>
        <v>44835</v>
      </c>
      <c r="BZ62" s="70">
        <f t="shared" si="47"/>
        <v>44866</v>
      </c>
      <c r="CA62" s="70">
        <f t="shared" si="47"/>
        <v>44896</v>
      </c>
      <c r="CB62" s="70">
        <f t="shared" si="47"/>
        <v>44927</v>
      </c>
      <c r="CC62" s="70">
        <f t="shared" si="47"/>
        <v>44958</v>
      </c>
      <c r="CD62" s="70">
        <f t="shared" si="47"/>
        <v>44986</v>
      </c>
      <c r="CE62" s="70">
        <f t="shared" si="47"/>
        <v>45017</v>
      </c>
      <c r="CF62" s="70">
        <f t="shared" si="47"/>
        <v>45047</v>
      </c>
      <c r="CG62" s="70">
        <f t="shared" si="47"/>
        <v>45078</v>
      </c>
      <c r="CH62" s="70">
        <f t="shared" si="47"/>
        <v>45108</v>
      </c>
      <c r="CI62" s="70">
        <f t="shared" si="47"/>
        <v>45139</v>
      </c>
      <c r="CJ62" s="70">
        <f t="shared" si="47"/>
        <v>45170</v>
      </c>
      <c r="CK62" s="70">
        <f t="shared" si="47"/>
        <v>45200</v>
      </c>
      <c r="CL62" s="70">
        <f t="shared" si="47"/>
        <v>45231</v>
      </c>
      <c r="CM62" s="70">
        <f t="shared" si="47"/>
        <v>45261</v>
      </c>
      <c r="CN62" s="70">
        <f t="shared" si="47"/>
        <v>45292</v>
      </c>
      <c r="CO62" s="70">
        <f t="shared" si="47"/>
        <v>45323</v>
      </c>
      <c r="CP62" s="70">
        <f t="shared" si="47"/>
        <v>45352</v>
      </c>
      <c r="CQ62" s="70">
        <f t="shared" si="47"/>
        <v>45383</v>
      </c>
      <c r="CR62" s="70">
        <f t="shared" si="47"/>
        <v>45413</v>
      </c>
      <c r="CS62" s="70">
        <f t="shared" si="47"/>
        <v>45444</v>
      </c>
      <c r="CT62" s="70">
        <f t="shared" si="47"/>
        <v>45474</v>
      </c>
      <c r="CU62" s="70">
        <f t="shared" si="47"/>
        <v>45505</v>
      </c>
      <c r="CV62" s="70">
        <f t="shared" si="47"/>
        <v>45536</v>
      </c>
      <c r="CW62" s="70">
        <f t="shared" si="47"/>
        <v>45566</v>
      </c>
      <c r="CX62" s="70">
        <f t="shared" si="47"/>
        <v>45597</v>
      </c>
      <c r="CY62" s="70">
        <f t="shared" si="47"/>
        <v>45627</v>
      </c>
      <c r="CZ62" s="70">
        <f t="shared" si="47"/>
        <v>45658</v>
      </c>
      <c r="DA62" s="70">
        <f t="shared" si="47"/>
        <v>45689</v>
      </c>
    </row>
    <row r="63" spans="1:105" ht="16.5" thickTop="1" x14ac:dyDescent="0.25">
      <c r="D63" s="71" t="s">
        <v>209</v>
      </c>
      <c r="E63" s="103">
        <f t="shared" ref="E63:E76" si="48">SUM(F63:I63)</f>
        <v>0</v>
      </c>
      <c r="F63" s="73">
        <f>((SUMIFS($K63:$DA63,$K$10:$DA$10,CONCATENATE("&lt;=",$H$3))))</f>
        <v>0</v>
      </c>
      <c r="G63" s="73">
        <f>((SUMIFS($K63:$DA63,$K$10:$DA$10,CONCATENATE("&lt;=",$H$4),$K$10:$DA$10,CONCATENATE("&gt;",$H$3))))</f>
        <v>0</v>
      </c>
      <c r="H63" s="73">
        <f>((SUMIFS($K63:$DA63,$K$10:$DA$10,CONCATENATE("&lt;=",$H$5),$K$10:$DA$10,CONCATENATE("&gt;",$H$4))))</f>
        <v>0</v>
      </c>
      <c r="I63" s="73">
        <f>((SUMIFS($K63:$DA63,$K$10:$DA$10,CONCATENATE("&lt;=",$H$6),$K$10:$DA$10,CONCATENATE("&gt;",$H$5))))</f>
        <v>0</v>
      </c>
      <c r="J63" s="74">
        <f>SUMIF($K$9:$DA$9,$K$9,K63:DA63)</f>
        <v>0</v>
      </c>
      <c r="K63" s="76">
        <f t="shared" ref="K63:BV66" si="49">K11/K$60</f>
        <v>0</v>
      </c>
      <c r="L63" s="76">
        <f t="shared" si="49"/>
        <v>0</v>
      </c>
      <c r="M63" s="76">
        <f t="shared" si="49"/>
        <v>0</v>
      </c>
      <c r="N63" s="76">
        <f t="shared" si="49"/>
        <v>0</v>
      </c>
      <c r="O63" s="76">
        <f t="shared" si="49"/>
        <v>0</v>
      </c>
      <c r="P63" s="76">
        <f t="shared" si="49"/>
        <v>0</v>
      </c>
      <c r="Q63" s="76">
        <f t="shared" si="49"/>
        <v>0</v>
      </c>
      <c r="R63" s="76">
        <f t="shared" si="49"/>
        <v>0</v>
      </c>
      <c r="S63" s="76">
        <f t="shared" si="49"/>
        <v>0</v>
      </c>
      <c r="T63" s="76">
        <f t="shared" si="49"/>
        <v>0</v>
      </c>
      <c r="U63" s="76">
        <f t="shared" si="49"/>
        <v>0</v>
      </c>
      <c r="V63" s="76">
        <f t="shared" si="49"/>
        <v>0</v>
      </c>
      <c r="W63" s="76">
        <f t="shared" si="49"/>
        <v>0</v>
      </c>
      <c r="X63" s="76">
        <f t="shared" si="49"/>
        <v>0</v>
      </c>
      <c r="Y63" s="76">
        <f t="shared" si="49"/>
        <v>0</v>
      </c>
      <c r="Z63" s="76">
        <f t="shared" si="49"/>
        <v>0</v>
      </c>
      <c r="AA63" s="76">
        <f t="shared" si="49"/>
        <v>0</v>
      </c>
      <c r="AB63" s="76">
        <f t="shared" si="49"/>
        <v>0</v>
      </c>
      <c r="AC63" s="76">
        <f t="shared" si="49"/>
        <v>0</v>
      </c>
      <c r="AD63" s="76">
        <f t="shared" si="49"/>
        <v>0</v>
      </c>
      <c r="AE63" s="76">
        <f t="shared" si="49"/>
        <v>0</v>
      </c>
      <c r="AF63" s="76">
        <f t="shared" si="49"/>
        <v>0</v>
      </c>
      <c r="AG63" s="76">
        <f t="shared" si="49"/>
        <v>0</v>
      </c>
      <c r="AH63" s="76">
        <f t="shared" si="49"/>
        <v>0</v>
      </c>
      <c r="AI63" s="76">
        <f t="shared" si="49"/>
        <v>0</v>
      </c>
      <c r="AJ63" s="76">
        <f t="shared" si="49"/>
        <v>0</v>
      </c>
      <c r="AK63" s="76">
        <f t="shared" si="49"/>
        <v>0</v>
      </c>
      <c r="AL63" s="76">
        <f t="shared" si="49"/>
        <v>0</v>
      </c>
      <c r="AM63" s="76">
        <f t="shared" si="49"/>
        <v>0</v>
      </c>
      <c r="AN63" s="76">
        <f t="shared" si="49"/>
        <v>0</v>
      </c>
      <c r="AO63" s="76">
        <f t="shared" si="49"/>
        <v>0</v>
      </c>
      <c r="AP63" s="76">
        <f t="shared" si="49"/>
        <v>0</v>
      </c>
      <c r="AQ63" s="76">
        <f t="shared" si="49"/>
        <v>0</v>
      </c>
      <c r="AR63" s="76">
        <f t="shared" si="49"/>
        <v>0</v>
      </c>
      <c r="AS63" s="76">
        <f t="shared" si="49"/>
        <v>0</v>
      </c>
      <c r="AT63" s="76">
        <f t="shared" si="49"/>
        <v>0</v>
      </c>
      <c r="AU63" s="76">
        <f t="shared" si="49"/>
        <v>0</v>
      </c>
      <c r="AV63" s="76">
        <f t="shared" si="49"/>
        <v>0</v>
      </c>
      <c r="AW63" s="76">
        <f t="shared" si="49"/>
        <v>0</v>
      </c>
      <c r="AX63" s="76">
        <f t="shared" si="49"/>
        <v>0</v>
      </c>
      <c r="AY63" s="76">
        <f t="shared" si="49"/>
        <v>0</v>
      </c>
      <c r="AZ63" s="76">
        <f t="shared" si="49"/>
        <v>0</v>
      </c>
      <c r="BA63" s="76">
        <f t="shared" si="49"/>
        <v>0</v>
      </c>
      <c r="BB63" s="76">
        <f t="shared" si="49"/>
        <v>0</v>
      </c>
      <c r="BC63" s="76">
        <f t="shared" si="49"/>
        <v>0</v>
      </c>
      <c r="BD63" s="76">
        <f t="shared" si="49"/>
        <v>0</v>
      </c>
      <c r="BE63" s="76">
        <f t="shared" si="49"/>
        <v>0</v>
      </c>
      <c r="BF63" s="76">
        <f t="shared" si="49"/>
        <v>0</v>
      </c>
      <c r="BG63" s="76">
        <f t="shared" si="49"/>
        <v>0</v>
      </c>
      <c r="BH63" s="76">
        <f t="shared" si="49"/>
        <v>0</v>
      </c>
      <c r="BI63" s="76">
        <f t="shared" si="49"/>
        <v>0</v>
      </c>
      <c r="BJ63" s="76">
        <f t="shared" si="49"/>
        <v>0</v>
      </c>
      <c r="BK63" s="76">
        <f t="shared" si="49"/>
        <v>0</v>
      </c>
      <c r="BL63" s="76">
        <f t="shared" si="49"/>
        <v>0</v>
      </c>
      <c r="BM63" s="76">
        <f t="shared" si="49"/>
        <v>0</v>
      </c>
      <c r="BN63" s="76">
        <f t="shared" si="49"/>
        <v>0</v>
      </c>
      <c r="BO63" s="76">
        <f t="shared" si="49"/>
        <v>0</v>
      </c>
      <c r="BP63" s="76">
        <f t="shared" si="49"/>
        <v>0</v>
      </c>
      <c r="BQ63" s="76">
        <f t="shared" si="49"/>
        <v>0</v>
      </c>
      <c r="BR63" s="76">
        <f t="shared" si="49"/>
        <v>0</v>
      </c>
      <c r="BS63" s="76">
        <f t="shared" si="49"/>
        <v>0</v>
      </c>
      <c r="BT63" s="76">
        <f t="shared" si="49"/>
        <v>0</v>
      </c>
      <c r="BU63" s="76">
        <f t="shared" si="49"/>
        <v>0</v>
      </c>
      <c r="BV63" s="76">
        <f t="shared" si="49"/>
        <v>0</v>
      </c>
      <c r="BW63" s="76">
        <f t="shared" ref="BW63:DA65" si="50">BW11/BW$60</f>
        <v>0</v>
      </c>
      <c r="BX63" s="76">
        <f t="shared" si="50"/>
        <v>0</v>
      </c>
      <c r="BY63" s="76">
        <f t="shared" si="50"/>
        <v>0</v>
      </c>
      <c r="BZ63" s="76">
        <f t="shared" si="50"/>
        <v>0</v>
      </c>
      <c r="CA63" s="76">
        <f t="shared" si="50"/>
        <v>0</v>
      </c>
      <c r="CB63" s="76" t="e">
        <f t="shared" si="50"/>
        <v>#DIV/0!</v>
      </c>
      <c r="CC63" s="76" t="e">
        <f t="shared" si="50"/>
        <v>#DIV/0!</v>
      </c>
      <c r="CD63" s="76" t="e">
        <f t="shared" si="50"/>
        <v>#DIV/0!</v>
      </c>
      <c r="CE63" s="76" t="e">
        <f t="shared" si="50"/>
        <v>#DIV/0!</v>
      </c>
      <c r="CF63" s="76" t="e">
        <f t="shared" si="50"/>
        <v>#DIV/0!</v>
      </c>
      <c r="CG63" s="76" t="e">
        <f t="shared" si="50"/>
        <v>#DIV/0!</v>
      </c>
      <c r="CH63" s="76" t="e">
        <f t="shared" si="50"/>
        <v>#DIV/0!</v>
      </c>
      <c r="CI63" s="76" t="e">
        <f t="shared" si="50"/>
        <v>#DIV/0!</v>
      </c>
      <c r="CJ63" s="76" t="e">
        <f t="shared" si="50"/>
        <v>#DIV/0!</v>
      </c>
      <c r="CK63" s="76" t="e">
        <f t="shared" si="50"/>
        <v>#DIV/0!</v>
      </c>
      <c r="CL63" s="76" t="e">
        <f t="shared" si="50"/>
        <v>#DIV/0!</v>
      </c>
      <c r="CM63" s="76" t="e">
        <f t="shared" si="50"/>
        <v>#DIV/0!</v>
      </c>
      <c r="CN63" s="76" t="e">
        <f t="shared" si="50"/>
        <v>#DIV/0!</v>
      </c>
      <c r="CO63" s="76" t="e">
        <f t="shared" si="50"/>
        <v>#DIV/0!</v>
      </c>
      <c r="CP63" s="76" t="e">
        <f t="shared" si="50"/>
        <v>#DIV/0!</v>
      </c>
      <c r="CQ63" s="76" t="e">
        <f t="shared" si="50"/>
        <v>#DIV/0!</v>
      </c>
      <c r="CR63" s="76" t="e">
        <f t="shared" si="50"/>
        <v>#DIV/0!</v>
      </c>
      <c r="CS63" s="76" t="e">
        <f t="shared" si="50"/>
        <v>#DIV/0!</v>
      </c>
      <c r="CT63" s="76" t="e">
        <f t="shared" si="50"/>
        <v>#DIV/0!</v>
      </c>
      <c r="CU63" s="76" t="e">
        <f t="shared" si="50"/>
        <v>#DIV/0!</v>
      </c>
      <c r="CV63" s="76" t="e">
        <f t="shared" si="50"/>
        <v>#DIV/0!</v>
      </c>
      <c r="CW63" s="76" t="e">
        <f t="shared" si="50"/>
        <v>#DIV/0!</v>
      </c>
      <c r="CX63" s="76" t="e">
        <f t="shared" si="50"/>
        <v>#DIV/0!</v>
      </c>
      <c r="CY63" s="76" t="e">
        <f t="shared" si="50"/>
        <v>#DIV/0!</v>
      </c>
      <c r="CZ63" s="76" t="e">
        <f t="shared" si="50"/>
        <v>#DIV/0!</v>
      </c>
      <c r="DA63" s="76" t="e">
        <f t="shared" si="50"/>
        <v>#DIV/0!</v>
      </c>
    </row>
    <row r="64" spans="1:105" ht="15.75" x14ac:dyDescent="0.25">
      <c r="D64" s="79" t="s">
        <v>210</v>
      </c>
      <c r="E64" s="103">
        <f t="shared" si="48"/>
        <v>3226.409799284826</v>
      </c>
      <c r="F64" s="73">
        <f t="shared" ref="F64:F91" si="51">((SUMIFS($K64:$DA64,$K$10:$DA$10,CONCATENATE("&lt;=",$H$3))))</f>
        <v>0</v>
      </c>
      <c r="G64" s="73">
        <f t="shared" ref="G64:G91" si="52">((SUMIFS($K64:$DA64,$K$10:$DA$10,CONCATENATE("&lt;=",$H$4),$K$10:$DA$10,CONCATENATE("&gt;",$H$3))))</f>
        <v>0</v>
      </c>
      <c r="H64" s="73">
        <f t="shared" ref="H64:H91" si="53">((SUMIFS($K64:$DA64,$K$10:$DA$10,CONCATENATE("&lt;=",$H$5),$K$10:$DA$10,CONCATENATE("&gt;",$H$4))))</f>
        <v>496.26426084184516</v>
      </c>
      <c r="I64" s="73">
        <f t="shared" ref="I64:I91" si="54">((SUMIFS($K64:$DA64,$K$10:$DA$10,CONCATENATE("&lt;=",$H$6),$K$10:$DA$10,CONCATENATE("&gt;",$H$5))))</f>
        <v>2730.145538442981</v>
      </c>
      <c r="J64" s="74">
        <f t="shared" ref="J64:J91" si="55">SUMIF($K$9:$DA$9,$K$9,K64:DA64)</f>
        <v>1749.6358119557231</v>
      </c>
      <c r="K64" s="76">
        <f t="shared" si="49"/>
        <v>0</v>
      </c>
      <c r="L64" s="76">
        <f t="shared" si="49"/>
        <v>0</v>
      </c>
      <c r="M64" s="76">
        <f t="shared" si="49"/>
        <v>4.3061700502856954</v>
      </c>
      <c r="N64" s="76">
        <f t="shared" si="49"/>
        <v>0</v>
      </c>
      <c r="O64" s="76">
        <f t="shared" si="49"/>
        <v>43.22452086296726</v>
      </c>
      <c r="P64" s="76">
        <f t="shared" si="49"/>
        <v>0</v>
      </c>
      <c r="Q64" s="76">
        <f t="shared" si="49"/>
        <v>5.5675993665086905</v>
      </c>
      <c r="R64" s="76">
        <f t="shared" si="49"/>
        <v>22.28068085719962</v>
      </c>
      <c r="S64" s="76">
        <f t="shared" si="49"/>
        <v>36.287516573004538</v>
      </c>
      <c r="T64" s="76">
        <f t="shared" si="49"/>
        <v>21.695931086395134</v>
      </c>
      <c r="U64" s="76">
        <f t="shared" si="49"/>
        <v>27.478917416450479</v>
      </c>
      <c r="V64" s="76">
        <f t="shared" si="49"/>
        <v>20.455322930716971</v>
      </c>
      <c r="W64" s="76">
        <f t="shared" si="49"/>
        <v>1.8669030983948305</v>
      </c>
      <c r="X64" s="76">
        <f t="shared" si="49"/>
        <v>29.66350570451586</v>
      </c>
      <c r="Y64" s="76">
        <f t="shared" si="49"/>
        <v>5.2454140807345109</v>
      </c>
      <c r="Z64" s="76">
        <f t="shared" si="49"/>
        <v>154.67506774099826</v>
      </c>
      <c r="AA64" s="76">
        <f t="shared" si="49"/>
        <v>17.39907313621466</v>
      </c>
      <c r="AB64" s="76">
        <f t="shared" si="49"/>
        <v>43.671389516440613</v>
      </c>
      <c r="AC64" s="76">
        <f t="shared" si="49"/>
        <v>62.446248421017984</v>
      </c>
      <c r="AD64" s="76">
        <f t="shared" si="49"/>
        <v>0</v>
      </c>
      <c r="AE64" s="76">
        <f t="shared" si="49"/>
        <v>42.733709869380398</v>
      </c>
      <c r="AF64" s="76">
        <f t="shared" si="49"/>
        <v>224.9873164400841</v>
      </c>
      <c r="AG64" s="76">
        <f t="shared" si="49"/>
        <v>4.344170457743127</v>
      </c>
      <c r="AH64" s="76">
        <f t="shared" si="49"/>
        <v>25.945202519088948</v>
      </c>
      <c r="AI64" s="76">
        <f t="shared" si="49"/>
        <v>19.880447241690238</v>
      </c>
      <c r="AJ64" s="76">
        <f t="shared" si="49"/>
        <v>0</v>
      </c>
      <c r="AK64" s="76">
        <f t="shared" si="49"/>
        <v>3.8614848513272242</v>
      </c>
      <c r="AL64" s="76">
        <f t="shared" si="49"/>
        <v>19.43614041834703</v>
      </c>
      <c r="AM64" s="76">
        <f t="shared" si="49"/>
        <v>29.022920142575416</v>
      </c>
      <c r="AN64" s="76">
        <f t="shared" si="49"/>
        <v>156.18941211983108</v>
      </c>
      <c r="AO64" s="76">
        <f t="shared" si="49"/>
        <v>1.2356751524247116</v>
      </c>
      <c r="AP64" s="76">
        <f t="shared" si="49"/>
        <v>60.300020681961612</v>
      </c>
      <c r="AQ64" s="76">
        <f t="shared" si="49"/>
        <v>95.255335496565394</v>
      </c>
      <c r="AR64" s="76">
        <f t="shared" si="49"/>
        <v>57.609616940759302</v>
      </c>
      <c r="AS64" s="76">
        <f t="shared" si="49"/>
        <v>18.745212751110188</v>
      </c>
      <c r="AT64" s="76">
        <f t="shared" si="49"/>
        <v>19.450640028894014</v>
      </c>
      <c r="AU64" s="76">
        <f t="shared" si="49"/>
        <v>29.316722449003482</v>
      </c>
      <c r="AV64" s="76">
        <f t="shared" si="49"/>
        <v>48.712234406270355</v>
      </c>
      <c r="AW64" s="76">
        <f t="shared" si="49"/>
        <v>5.3530615318610444</v>
      </c>
      <c r="AX64" s="76">
        <f t="shared" si="49"/>
        <v>50.058797873430542</v>
      </c>
      <c r="AY64" s="76">
        <f t="shared" si="49"/>
        <v>10.894407079373032</v>
      </c>
      <c r="AZ64" s="76">
        <f t="shared" si="49"/>
        <v>28.948201086814301</v>
      </c>
      <c r="BA64" s="76">
        <f t="shared" si="49"/>
        <v>0</v>
      </c>
      <c r="BB64" s="76">
        <f t="shared" si="49"/>
        <v>0</v>
      </c>
      <c r="BC64" s="76">
        <f t="shared" si="49"/>
        <v>0</v>
      </c>
      <c r="BD64" s="76">
        <f t="shared" si="49"/>
        <v>16.818493150684933</v>
      </c>
      <c r="BE64" s="76">
        <f t="shared" si="49"/>
        <v>148.72019178082192</v>
      </c>
      <c r="BF64" s="76">
        <f t="shared" si="49"/>
        <v>20.977356164383561</v>
      </c>
      <c r="BG64" s="76">
        <f t="shared" si="49"/>
        <v>114.57478047945204</v>
      </c>
      <c r="BH64" s="76">
        <f t="shared" si="49"/>
        <v>65.858330844748863</v>
      </c>
      <c r="BI64" s="76">
        <f t="shared" si="49"/>
        <v>152.17000827083203</v>
      </c>
      <c r="BJ64" s="76">
        <f t="shared" si="49"/>
        <v>256.91150718505918</v>
      </c>
      <c r="BK64" s="76">
        <f t="shared" si="49"/>
        <v>162.27733415889477</v>
      </c>
      <c r="BL64" s="76">
        <f t="shared" si="49"/>
        <v>131.02610559560947</v>
      </c>
      <c r="BM64" s="76">
        <f t="shared" si="49"/>
        <v>187.46362490844274</v>
      </c>
      <c r="BN64" s="76">
        <f t="shared" si="49"/>
        <v>187.46362490844274</v>
      </c>
      <c r="BO64" s="76">
        <f t="shared" si="49"/>
        <v>151.21527667914657</v>
      </c>
      <c r="BP64" s="76">
        <f t="shared" si="49"/>
        <v>30.398029129654166</v>
      </c>
      <c r="BQ64" s="76">
        <f t="shared" si="49"/>
        <v>30.398029129654166</v>
      </c>
      <c r="BR64" s="76">
        <f t="shared" si="49"/>
        <v>30.398029129654166</v>
      </c>
      <c r="BS64" s="76">
        <f t="shared" si="49"/>
        <v>30.398029129654166</v>
      </c>
      <c r="BT64" s="76">
        <f t="shared" si="49"/>
        <v>30.398029129654166</v>
      </c>
      <c r="BU64" s="76">
        <f t="shared" si="49"/>
        <v>30.398029129654166</v>
      </c>
      <c r="BV64" s="76">
        <f t="shared" si="49"/>
        <v>0</v>
      </c>
      <c r="BW64" s="76">
        <f t="shared" si="50"/>
        <v>0</v>
      </c>
      <c r="BX64" s="76">
        <f t="shared" si="50"/>
        <v>0</v>
      </c>
      <c r="BY64" s="76">
        <f t="shared" si="50"/>
        <v>0</v>
      </c>
      <c r="BZ64" s="76">
        <f t="shared" si="50"/>
        <v>0</v>
      </c>
      <c r="CA64" s="76">
        <f t="shared" si="50"/>
        <v>0</v>
      </c>
      <c r="CB64" s="76" t="e">
        <f t="shared" si="50"/>
        <v>#DIV/0!</v>
      </c>
      <c r="CC64" s="76" t="e">
        <f t="shared" si="50"/>
        <v>#DIV/0!</v>
      </c>
      <c r="CD64" s="76" t="e">
        <f t="shared" si="50"/>
        <v>#DIV/0!</v>
      </c>
      <c r="CE64" s="76" t="e">
        <f t="shared" si="50"/>
        <v>#DIV/0!</v>
      </c>
      <c r="CF64" s="76" t="e">
        <f t="shared" si="50"/>
        <v>#DIV/0!</v>
      </c>
      <c r="CG64" s="76" t="e">
        <f t="shared" si="50"/>
        <v>#DIV/0!</v>
      </c>
      <c r="CH64" s="76" t="e">
        <f t="shared" si="50"/>
        <v>#DIV/0!</v>
      </c>
      <c r="CI64" s="76" t="e">
        <f t="shared" si="50"/>
        <v>#DIV/0!</v>
      </c>
      <c r="CJ64" s="76" t="e">
        <f t="shared" si="50"/>
        <v>#DIV/0!</v>
      </c>
      <c r="CK64" s="76" t="e">
        <f t="shared" si="50"/>
        <v>#DIV/0!</v>
      </c>
      <c r="CL64" s="76" t="e">
        <f t="shared" si="50"/>
        <v>#DIV/0!</v>
      </c>
      <c r="CM64" s="76" t="e">
        <f t="shared" si="50"/>
        <v>#DIV/0!</v>
      </c>
      <c r="CN64" s="76" t="e">
        <f t="shared" si="50"/>
        <v>#DIV/0!</v>
      </c>
      <c r="CO64" s="76" t="e">
        <f t="shared" si="50"/>
        <v>#DIV/0!</v>
      </c>
      <c r="CP64" s="76" t="e">
        <f t="shared" si="50"/>
        <v>#DIV/0!</v>
      </c>
      <c r="CQ64" s="76" t="e">
        <f t="shared" si="50"/>
        <v>#DIV/0!</v>
      </c>
      <c r="CR64" s="76" t="e">
        <f t="shared" si="50"/>
        <v>#DIV/0!</v>
      </c>
      <c r="CS64" s="76" t="e">
        <f t="shared" si="50"/>
        <v>#DIV/0!</v>
      </c>
      <c r="CT64" s="76" t="e">
        <f t="shared" si="50"/>
        <v>#DIV/0!</v>
      </c>
      <c r="CU64" s="76" t="e">
        <f t="shared" si="50"/>
        <v>#DIV/0!</v>
      </c>
      <c r="CV64" s="76" t="e">
        <f t="shared" si="50"/>
        <v>#DIV/0!</v>
      </c>
      <c r="CW64" s="76" t="e">
        <f t="shared" si="50"/>
        <v>#DIV/0!</v>
      </c>
      <c r="CX64" s="76" t="e">
        <f t="shared" si="50"/>
        <v>#DIV/0!</v>
      </c>
      <c r="CY64" s="76" t="e">
        <f t="shared" si="50"/>
        <v>#DIV/0!</v>
      </c>
      <c r="CZ64" s="76" t="e">
        <f t="shared" si="50"/>
        <v>#DIV/0!</v>
      </c>
      <c r="DA64" s="76" t="e">
        <f t="shared" si="50"/>
        <v>#DIV/0!</v>
      </c>
    </row>
    <row r="65" spans="4:105" ht="15.75" x14ac:dyDescent="0.25">
      <c r="D65" s="79" t="s">
        <v>211</v>
      </c>
      <c r="E65" s="103">
        <f t="shared" si="48"/>
        <v>393.096</v>
      </c>
      <c r="F65" s="73">
        <f t="shared" si="51"/>
        <v>0</v>
      </c>
      <c r="G65" s="73">
        <f t="shared" si="52"/>
        <v>0</v>
      </c>
      <c r="H65" s="73">
        <f t="shared" si="53"/>
        <v>0</v>
      </c>
      <c r="I65" s="73">
        <f t="shared" si="54"/>
        <v>393.096</v>
      </c>
      <c r="J65" s="74">
        <f t="shared" si="55"/>
        <v>0</v>
      </c>
      <c r="K65" s="76">
        <f t="shared" si="49"/>
        <v>0</v>
      </c>
      <c r="L65" s="76">
        <f t="shared" si="49"/>
        <v>0</v>
      </c>
      <c r="M65" s="76">
        <f t="shared" si="49"/>
        <v>0</v>
      </c>
      <c r="N65" s="76">
        <f t="shared" si="49"/>
        <v>0</v>
      </c>
      <c r="O65" s="76">
        <f t="shared" si="49"/>
        <v>0</v>
      </c>
      <c r="P65" s="76">
        <f t="shared" si="49"/>
        <v>0</v>
      </c>
      <c r="Q65" s="76">
        <f t="shared" si="49"/>
        <v>0</v>
      </c>
      <c r="R65" s="76">
        <f t="shared" si="49"/>
        <v>0</v>
      </c>
      <c r="S65" s="76">
        <f t="shared" si="49"/>
        <v>0</v>
      </c>
      <c r="T65" s="76">
        <f t="shared" si="49"/>
        <v>0</v>
      </c>
      <c r="U65" s="76">
        <f t="shared" si="49"/>
        <v>0</v>
      </c>
      <c r="V65" s="76">
        <f t="shared" si="49"/>
        <v>0</v>
      </c>
      <c r="W65" s="76">
        <f t="shared" si="49"/>
        <v>0</v>
      </c>
      <c r="X65" s="76">
        <f t="shared" si="49"/>
        <v>0</v>
      </c>
      <c r="Y65" s="76">
        <f t="shared" si="49"/>
        <v>0</v>
      </c>
      <c r="Z65" s="76">
        <f t="shared" si="49"/>
        <v>0</v>
      </c>
      <c r="AA65" s="76">
        <f t="shared" si="49"/>
        <v>0</v>
      </c>
      <c r="AB65" s="76">
        <f t="shared" si="49"/>
        <v>0</v>
      </c>
      <c r="AC65" s="76">
        <f t="shared" si="49"/>
        <v>0</v>
      </c>
      <c r="AD65" s="76">
        <f t="shared" si="49"/>
        <v>0</v>
      </c>
      <c r="AE65" s="76">
        <f t="shared" si="49"/>
        <v>0</v>
      </c>
      <c r="AF65" s="76">
        <f t="shared" si="49"/>
        <v>0</v>
      </c>
      <c r="AG65" s="76">
        <f t="shared" si="49"/>
        <v>0</v>
      </c>
      <c r="AH65" s="76">
        <f t="shared" si="49"/>
        <v>0</v>
      </c>
      <c r="AI65" s="76">
        <f t="shared" si="49"/>
        <v>0</v>
      </c>
      <c r="AJ65" s="76">
        <f t="shared" si="49"/>
        <v>0</v>
      </c>
      <c r="AK65" s="76">
        <f t="shared" si="49"/>
        <v>0</v>
      </c>
      <c r="AL65" s="76">
        <f t="shared" si="49"/>
        <v>0</v>
      </c>
      <c r="AM65" s="76">
        <f t="shared" si="49"/>
        <v>0</v>
      </c>
      <c r="AN65" s="76">
        <f t="shared" si="49"/>
        <v>0</v>
      </c>
      <c r="AO65" s="76">
        <f t="shared" si="49"/>
        <v>0</v>
      </c>
      <c r="AP65" s="76">
        <f t="shared" si="49"/>
        <v>0</v>
      </c>
      <c r="AQ65" s="76">
        <f t="shared" si="49"/>
        <v>0</v>
      </c>
      <c r="AR65" s="76">
        <f t="shared" si="49"/>
        <v>0</v>
      </c>
      <c r="AS65" s="76">
        <f t="shared" si="49"/>
        <v>0</v>
      </c>
      <c r="AT65" s="76">
        <f t="shared" si="49"/>
        <v>0</v>
      </c>
      <c r="AU65" s="76">
        <f t="shared" si="49"/>
        <v>0</v>
      </c>
      <c r="AV65" s="76">
        <f t="shared" si="49"/>
        <v>0</v>
      </c>
      <c r="AW65" s="76">
        <f t="shared" si="49"/>
        <v>0</v>
      </c>
      <c r="AX65" s="76">
        <f t="shared" si="49"/>
        <v>0</v>
      </c>
      <c r="AY65" s="76">
        <f t="shared" si="49"/>
        <v>0</v>
      </c>
      <c r="AZ65" s="76">
        <f t="shared" si="49"/>
        <v>0</v>
      </c>
      <c r="BA65" s="76">
        <f t="shared" si="49"/>
        <v>0</v>
      </c>
      <c r="BB65" s="76">
        <f t="shared" si="49"/>
        <v>0</v>
      </c>
      <c r="BC65" s="76">
        <f t="shared" si="49"/>
        <v>0</v>
      </c>
      <c r="BD65" s="76">
        <f t="shared" si="49"/>
        <v>0</v>
      </c>
      <c r="BE65" s="76">
        <f t="shared" si="49"/>
        <v>0</v>
      </c>
      <c r="BF65" s="76">
        <f t="shared" si="49"/>
        <v>0</v>
      </c>
      <c r="BG65" s="76">
        <f t="shared" si="49"/>
        <v>0</v>
      </c>
      <c r="BH65" s="76">
        <f t="shared" si="49"/>
        <v>0</v>
      </c>
      <c r="BI65" s="76">
        <f t="shared" si="49"/>
        <v>0</v>
      </c>
      <c r="BJ65" s="76">
        <f t="shared" si="49"/>
        <v>0</v>
      </c>
      <c r="BK65" s="76">
        <f t="shared" si="49"/>
        <v>0</v>
      </c>
      <c r="BL65" s="76">
        <f t="shared" si="49"/>
        <v>0</v>
      </c>
      <c r="BM65" s="76">
        <f t="shared" si="49"/>
        <v>393.096</v>
      </c>
      <c r="BN65" s="76">
        <f t="shared" si="49"/>
        <v>0</v>
      </c>
      <c r="BO65" s="76">
        <f t="shared" si="49"/>
        <v>0</v>
      </c>
      <c r="BP65" s="76">
        <f t="shared" si="49"/>
        <v>0</v>
      </c>
      <c r="BQ65" s="76">
        <f t="shared" si="49"/>
        <v>0</v>
      </c>
      <c r="BR65" s="76">
        <f t="shared" si="49"/>
        <v>0</v>
      </c>
      <c r="BS65" s="76">
        <f t="shared" si="49"/>
        <v>0</v>
      </c>
      <c r="BT65" s="76">
        <f t="shared" si="49"/>
        <v>0</v>
      </c>
      <c r="BU65" s="76">
        <f t="shared" si="49"/>
        <v>0</v>
      </c>
      <c r="BV65" s="76">
        <f t="shared" si="49"/>
        <v>0</v>
      </c>
      <c r="BW65" s="76">
        <f t="shared" si="50"/>
        <v>0</v>
      </c>
      <c r="BX65" s="76">
        <f t="shared" si="50"/>
        <v>0</v>
      </c>
      <c r="BY65" s="76">
        <f t="shared" si="50"/>
        <v>0</v>
      </c>
      <c r="BZ65" s="76">
        <f t="shared" si="50"/>
        <v>0</v>
      </c>
      <c r="CA65" s="76">
        <f t="shared" si="50"/>
        <v>0</v>
      </c>
      <c r="CB65" s="76" t="e">
        <f t="shared" si="50"/>
        <v>#DIV/0!</v>
      </c>
      <c r="CC65" s="76" t="e">
        <f t="shared" si="50"/>
        <v>#DIV/0!</v>
      </c>
      <c r="CD65" s="76" t="e">
        <f t="shared" si="50"/>
        <v>#DIV/0!</v>
      </c>
      <c r="CE65" s="76" t="e">
        <f t="shared" si="50"/>
        <v>#DIV/0!</v>
      </c>
      <c r="CF65" s="76" t="e">
        <f t="shared" si="50"/>
        <v>#DIV/0!</v>
      </c>
      <c r="CG65" s="76" t="e">
        <f t="shared" si="50"/>
        <v>#DIV/0!</v>
      </c>
      <c r="CH65" s="76" t="e">
        <f t="shared" si="50"/>
        <v>#DIV/0!</v>
      </c>
      <c r="CI65" s="76" t="e">
        <f t="shared" si="50"/>
        <v>#DIV/0!</v>
      </c>
      <c r="CJ65" s="76" t="e">
        <f t="shared" si="50"/>
        <v>#DIV/0!</v>
      </c>
      <c r="CK65" s="76" t="e">
        <f t="shared" si="50"/>
        <v>#DIV/0!</v>
      </c>
      <c r="CL65" s="76" t="e">
        <f t="shared" si="50"/>
        <v>#DIV/0!</v>
      </c>
      <c r="CM65" s="76" t="e">
        <f t="shared" si="50"/>
        <v>#DIV/0!</v>
      </c>
      <c r="CN65" s="76" t="e">
        <f t="shared" si="50"/>
        <v>#DIV/0!</v>
      </c>
      <c r="CO65" s="76" t="e">
        <f t="shared" si="50"/>
        <v>#DIV/0!</v>
      </c>
      <c r="CP65" s="76" t="e">
        <f t="shared" si="50"/>
        <v>#DIV/0!</v>
      </c>
      <c r="CQ65" s="76" t="e">
        <f t="shared" si="50"/>
        <v>#DIV/0!</v>
      </c>
      <c r="CR65" s="76" t="e">
        <f t="shared" si="50"/>
        <v>#DIV/0!</v>
      </c>
      <c r="CS65" s="76" t="e">
        <f t="shared" si="50"/>
        <v>#DIV/0!</v>
      </c>
      <c r="CT65" s="76" t="e">
        <f t="shared" si="50"/>
        <v>#DIV/0!</v>
      </c>
      <c r="CU65" s="76" t="e">
        <f t="shared" si="50"/>
        <v>#DIV/0!</v>
      </c>
      <c r="CV65" s="76" t="e">
        <f t="shared" si="50"/>
        <v>#DIV/0!</v>
      </c>
      <c r="CW65" s="76" t="e">
        <f t="shared" si="50"/>
        <v>#DIV/0!</v>
      </c>
      <c r="CX65" s="76" t="e">
        <f t="shared" si="50"/>
        <v>#DIV/0!</v>
      </c>
      <c r="CY65" s="76" t="e">
        <f t="shared" si="50"/>
        <v>#DIV/0!</v>
      </c>
      <c r="CZ65" s="76" t="e">
        <f t="shared" si="50"/>
        <v>#DIV/0!</v>
      </c>
      <c r="DA65" s="76" t="e">
        <f t="shared" si="50"/>
        <v>#DIV/0!</v>
      </c>
    </row>
    <row r="66" spans="4:105" ht="15.75" x14ac:dyDescent="0.25">
      <c r="D66" s="79" t="s">
        <v>212</v>
      </c>
      <c r="E66" s="103">
        <f t="shared" si="48"/>
        <v>66062.04151686003</v>
      </c>
      <c r="F66" s="73">
        <f t="shared" si="51"/>
        <v>0</v>
      </c>
      <c r="G66" s="73">
        <f t="shared" si="52"/>
        <v>0</v>
      </c>
      <c r="H66" s="73">
        <f t="shared" si="53"/>
        <v>1541.4893312235861</v>
      </c>
      <c r="I66" s="73">
        <f t="shared" si="54"/>
        <v>64520.552185636443</v>
      </c>
      <c r="J66" s="74">
        <f t="shared" si="55"/>
        <v>19933.975730371021</v>
      </c>
      <c r="K66" s="76">
        <f t="shared" si="49"/>
        <v>0</v>
      </c>
      <c r="L66" s="76">
        <f t="shared" si="49"/>
        <v>0</v>
      </c>
      <c r="M66" s="76">
        <f t="shared" si="49"/>
        <v>0</v>
      </c>
      <c r="N66" s="76">
        <f t="shared" si="49"/>
        <v>0</v>
      </c>
      <c r="O66" s="76">
        <f t="shared" si="49"/>
        <v>0</v>
      </c>
      <c r="P66" s="76">
        <f t="shared" si="49"/>
        <v>0</v>
      </c>
      <c r="Q66" s="76">
        <f t="shared" si="49"/>
        <v>102.41623210829167</v>
      </c>
      <c r="R66" s="76">
        <f t="shared" si="49"/>
        <v>73.489358503604478</v>
      </c>
      <c r="S66" s="76">
        <f t="shared" si="49"/>
        <v>88.213365617265637</v>
      </c>
      <c r="T66" s="76">
        <f t="shared" si="49"/>
        <v>91.888966390952646</v>
      </c>
      <c r="U66" s="76">
        <f t="shared" si="49"/>
        <v>55.318026351862976</v>
      </c>
      <c r="V66" s="76">
        <f t="shared" si="49"/>
        <v>23.852795426477375</v>
      </c>
      <c r="W66" s="76">
        <f t="shared" si="49"/>
        <v>33.958273953375645</v>
      </c>
      <c r="X66" s="76">
        <f t="shared" si="49"/>
        <v>68.588377209943644</v>
      </c>
      <c r="Y66" s="76">
        <f t="shared" si="49"/>
        <v>109.56140719583921</v>
      </c>
      <c r="Z66" s="76">
        <f t="shared" si="49"/>
        <v>301.65309622910053</v>
      </c>
      <c r="AA66" s="76">
        <f t="shared" si="49"/>
        <v>321.81590710011579</v>
      </c>
      <c r="AB66" s="76">
        <f t="shared" si="49"/>
        <v>139.17921324665559</v>
      </c>
      <c r="AC66" s="76">
        <f t="shared" si="49"/>
        <v>131.55431189010099</v>
      </c>
      <c r="AD66" s="76">
        <f t="shared" si="49"/>
        <v>358.26147736903334</v>
      </c>
      <c r="AE66" s="76">
        <f t="shared" si="49"/>
        <v>402.11581388543254</v>
      </c>
      <c r="AF66" s="76">
        <f t="shared" si="49"/>
        <v>131.6317540752361</v>
      </c>
      <c r="AG66" s="76">
        <f t="shared" si="49"/>
        <v>151.74920344901082</v>
      </c>
      <c r="AH66" s="76">
        <f t="shared" si="49"/>
        <v>372.00597966350239</v>
      </c>
      <c r="AI66" s="76">
        <f t="shared" si="49"/>
        <v>77.674410489985775</v>
      </c>
      <c r="AJ66" s="76">
        <f t="shared" si="49"/>
        <v>603.67909833281283</v>
      </c>
      <c r="AK66" s="76">
        <f t="shared" si="49"/>
        <v>205.63237927830406</v>
      </c>
      <c r="AL66" s="76">
        <f t="shared" si="49"/>
        <v>422.26351544509185</v>
      </c>
      <c r="AM66" s="76">
        <f t="shared" si="49"/>
        <v>265.55417549948021</v>
      </c>
      <c r="AN66" s="76">
        <f t="shared" si="49"/>
        <v>166.55079347720039</v>
      </c>
      <c r="AO66" s="76">
        <f t="shared" si="49"/>
        <v>933.54963546284534</v>
      </c>
      <c r="AP66" s="76">
        <f t="shared" si="49"/>
        <v>619.27395345580612</v>
      </c>
      <c r="AQ66" s="76">
        <f t="shared" si="49"/>
        <v>356.48600347245809</v>
      </c>
      <c r="AR66" s="76">
        <f t="shared" si="49"/>
        <v>1088.4503731830457</v>
      </c>
      <c r="AS66" s="76">
        <f t="shared" si="49"/>
        <v>201.34695927055267</v>
      </c>
      <c r="AT66" s="76">
        <f t="shared" si="49"/>
        <v>812.89225215815895</v>
      </c>
      <c r="AU66" s="76">
        <f t="shared" si="49"/>
        <v>829.31605760041555</v>
      </c>
      <c r="AV66" s="76">
        <f t="shared" si="49"/>
        <v>1088.1699612069722</v>
      </c>
      <c r="AW66" s="76">
        <f t="shared" si="49"/>
        <v>291.34224088271122</v>
      </c>
      <c r="AX66" s="76">
        <f t="shared" si="49"/>
        <v>833.67532499429774</v>
      </c>
      <c r="AY66" s="76">
        <f t="shared" si="49"/>
        <v>358.05791718703847</v>
      </c>
      <c r="AZ66" s="76">
        <f t="shared" si="49"/>
        <v>636.914678730074</v>
      </c>
      <c r="BA66" s="76">
        <f t="shared" si="49"/>
        <v>960.03819767770528</v>
      </c>
      <c r="BB66" s="76">
        <f t="shared" si="49"/>
        <v>812.75218923177397</v>
      </c>
      <c r="BC66" s="76">
        <f t="shared" si="49"/>
        <v>971.70559839450948</v>
      </c>
      <c r="BD66" s="76">
        <f t="shared" si="49"/>
        <v>776.29382767123298</v>
      </c>
      <c r="BE66" s="76">
        <f t="shared" si="49"/>
        <v>573.1682023972603</v>
      </c>
      <c r="BF66" s="76">
        <f t="shared" si="49"/>
        <v>928.44842910958903</v>
      </c>
      <c r="BG66" s="76">
        <f t="shared" si="49"/>
        <v>2163.4859960958916</v>
      </c>
      <c r="BH66" s="76">
        <f t="shared" si="49"/>
        <v>1181.8898116210048</v>
      </c>
      <c r="BI66" s="76">
        <f t="shared" si="49"/>
        <v>3429.4776415166848</v>
      </c>
      <c r="BJ66" s="76">
        <f t="shared" si="49"/>
        <v>4109.2549834854735</v>
      </c>
      <c r="BK66" s="76">
        <f t="shared" si="49"/>
        <v>4502.3849772797448</v>
      </c>
      <c r="BL66" s="76">
        <f t="shared" si="49"/>
        <v>4442.2768547503338</v>
      </c>
      <c r="BM66" s="76">
        <f t="shared" si="49"/>
        <v>4305.953941361111</v>
      </c>
      <c r="BN66" s="76">
        <f t="shared" si="49"/>
        <v>5568.6591511634133</v>
      </c>
      <c r="BO66" s="76">
        <f t="shared" si="49"/>
        <v>4598.1489031486271</v>
      </c>
      <c r="BP66" s="76">
        <f t="shared" si="49"/>
        <v>870.98981690333653</v>
      </c>
      <c r="BQ66" s="76">
        <f t="shared" si="49"/>
        <v>1108.2895396321469</v>
      </c>
      <c r="BR66" s="76">
        <f t="shared" si="49"/>
        <v>1270.4567561679451</v>
      </c>
      <c r="BS66" s="76">
        <f t="shared" si="49"/>
        <v>1478.0989068918107</v>
      </c>
      <c r="BT66" s="76">
        <f t="shared" si="49"/>
        <v>1279.4355531461133</v>
      </c>
      <c r="BU66" s="76">
        <f t="shared" si="49"/>
        <v>1336.5306145126442</v>
      </c>
      <c r="BV66" s="76">
        <f t="shared" ref="BV66:DA69" si="56">BV14/BV$60</f>
        <v>1329.203897102856</v>
      </c>
      <c r="BW66" s="76">
        <f t="shared" si="56"/>
        <v>1172.6362269804192</v>
      </c>
      <c r="BX66" s="76">
        <f t="shared" si="56"/>
        <v>1077.5262808589118</v>
      </c>
      <c r="BY66" s="76">
        <f t="shared" si="56"/>
        <v>1077.5262808589118</v>
      </c>
      <c r="BZ66" s="76">
        <f t="shared" si="56"/>
        <v>998.14233082120336</v>
      </c>
      <c r="CA66" s="76">
        <f t="shared" si="56"/>
        <v>991.18331828632654</v>
      </c>
      <c r="CB66" s="76" t="e">
        <f t="shared" si="56"/>
        <v>#DIV/0!</v>
      </c>
      <c r="CC66" s="76" t="e">
        <f t="shared" si="56"/>
        <v>#DIV/0!</v>
      </c>
      <c r="CD66" s="76" t="e">
        <f t="shared" si="56"/>
        <v>#DIV/0!</v>
      </c>
      <c r="CE66" s="76" t="e">
        <f t="shared" si="56"/>
        <v>#DIV/0!</v>
      </c>
      <c r="CF66" s="76" t="e">
        <f t="shared" si="56"/>
        <v>#DIV/0!</v>
      </c>
      <c r="CG66" s="76" t="e">
        <f t="shared" si="56"/>
        <v>#DIV/0!</v>
      </c>
      <c r="CH66" s="76" t="e">
        <f t="shared" si="56"/>
        <v>#DIV/0!</v>
      </c>
      <c r="CI66" s="76" t="e">
        <f t="shared" si="56"/>
        <v>#DIV/0!</v>
      </c>
      <c r="CJ66" s="76" t="e">
        <f t="shared" si="56"/>
        <v>#DIV/0!</v>
      </c>
      <c r="CK66" s="76" t="e">
        <f t="shared" si="56"/>
        <v>#DIV/0!</v>
      </c>
      <c r="CL66" s="76" t="e">
        <f t="shared" si="56"/>
        <v>#DIV/0!</v>
      </c>
      <c r="CM66" s="76" t="e">
        <f t="shared" si="56"/>
        <v>#DIV/0!</v>
      </c>
      <c r="CN66" s="76" t="e">
        <f t="shared" si="56"/>
        <v>#DIV/0!</v>
      </c>
      <c r="CO66" s="76" t="e">
        <f t="shared" si="56"/>
        <v>#DIV/0!</v>
      </c>
      <c r="CP66" s="76" t="e">
        <f t="shared" si="56"/>
        <v>#DIV/0!</v>
      </c>
      <c r="CQ66" s="76" t="e">
        <f t="shared" si="56"/>
        <v>#DIV/0!</v>
      </c>
      <c r="CR66" s="76" t="e">
        <f t="shared" si="56"/>
        <v>#DIV/0!</v>
      </c>
      <c r="CS66" s="76" t="e">
        <f t="shared" si="56"/>
        <v>#DIV/0!</v>
      </c>
      <c r="CT66" s="76" t="e">
        <f t="shared" si="56"/>
        <v>#DIV/0!</v>
      </c>
      <c r="CU66" s="76" t="e">
        <f t="shared" si="56"/>
        <v>#DIV/0!</v>
      </c>
      <c r="CV66" s="76" t="e">
        <f t="shared" si="56"/>
        <v>#DIV/0!</v>
      </c>
      <c r="CW66" s="76" t="e">
        <f t="shared" si="56"/>
        <v>#DIV/0!</v>
      </c>
      <c r="CX66" s="76" t="e">
        <f t="shared" si="56"/>
        <v>#DIV/0!</v>
      </c>
      <c r="CY66" s="76" t="e">
        <f t="shared" si="56"/>
        <v>#DIV/0!</v>
      </c>
      <c r="CZ66" s="76" t="e">
        <f t="shared" si="56"/>
        <v>#DIV/0!</v>
      </c>
      <c r="DA66" s="76" t="e">
        <f t="shared" si="56"/>
        <v>#DIV/0!</v>
      </c>
    </row>
    <row r="67" spans="4:105" ht="15.75" x14ac:dyDescent="0.25">
      <c r="D67" s="79" t="s">
        <v>213</v>
      </c>
      <c r="E67" s="103">
        <f t="shared" si="48"/>
        <v>2077.9910973501374</v>
      </c>
      <c r="F67" s="73">
        <f t="shared" si="51"/>
        <v>0</v>
      </c>
      <c r="G67" s="73">
        <f t="shared" si="52"/>
        <v>0</v>
      </c>
      <c r="H67" s="73">
        <f t="shared" si="53"/>
        <v>0</v>
      </c>
      <c r="I67" s="73">
        <f t="shared" si="54"/>
        <v>2077.9910973501374</v>
      </c>
      <c r="J67" s="74">
        <f t="shared" si="55"/>
        <v>395.47743101441563</v>
      </c>
      <c r="K67" s="76">
        <f t="shared" ref="K67:BV70" si="57">K15/K$60</f>
        <v>0</v>
      </c>
      <c r="L67" s="76">
        <f t="shared" si="57"/>
        <v>0</v>
      </c>
      <c r="M67" s="76">
        <f t="shared" si="57"/>
        <v>0</v>
      </c>
      <c r="N67" s="76">
        <f t="shared" si="57"/>
        <v>0</v>
      </c>
      <c r="O67" s="76">
        <f t="shared" si="57"/>
        <v>0</v>
      </c>
      <c r="P67" s="76">
        <f t="shared" si="57"/>
        <v>0</v>
      </c>
      <c r="Q67" s="76">
        <f t="shared" si="57"/>
        <v>0</v>
      </c>
      <c r="R67" s="76">
        <f t="shared" si="57"/>
        <v>0</v>
      </c>
      <c r="S67" s="76">
        <f t="shared" si="57"/>
        <v>0</v>
      </c>
      <c r="T67" s="76">
        <f t="shared" si="57"/>
        <v>0</v>
      </c>
      <c r="U67" s="76">
        <f t="shared" si="57"/>
        <v>0</v>
      </c>
      <c r="V67" s="76">
        <f t="shared" si="57"/>
        <v>0</v>
      </c>
      <c r="W67" s="76">
        <f t="shared" si="57"/>
        <v>0</v>
      </c>
      <c r="X67" s="76">
        <f t="shared" si="57"/>
        <v>0</v>
      </c>
      <c r="Y67" s="76">
        <f t="shared" si="57"/>
        <v>0</v>
      </c>
      <c r="Z67" s="76">
        <f t="shared" si="57"/>
        <v>0</v>
      </c>
      <c r="AA67" s="76">
        <f t="shared" si="57"/>
        <v>0</v>
      </c>
      <c r="AB67" s="76">
        <f t="shared" si="57"/>
        <v>0</v>
      </c>
      <c r="AC67" s="76">
        <f t="shared" si="57"/>
        <v>0</v>
      </c>
      <c r="AD67" s="76">
        <f t="shared" si="57"/>
        <v>0</v>
      </c>
      <c r="AE67" s="76">
        <f t="shared" si="57"/>
        <v>0</v>
      </c>
      <c r="AF67" s="76">
        <f t="shared" si="57"/>
        <v>0</v>
      </c>
      <c r="AG67" s="76">
        <f t="shared" si="57"/>
        <v>0</v>
      </c>
      <c r="AH67" s="76">
        <f t="shared" si="57"/>
        <v>0</v>
      </c>
      <c r="AI67" s="76">
        <f t="shared" si="57"/>
        <v>0</v>
      </c>
      <c r="AJ67" s="76">
        <f t="shared" si="57"/>
        <v>0</v>
      </c>
      <c r="AK67" s="76">
        <f t="shared" si="57"/>
        <v>0</v>
      </c>
      <c r="AL67" s="76">
        <f t="shared" si="57"/>
        <v>0</v>
      </c>
      <c r="AM67" s="76">
        <f t="shared" si="57"/>
        <v>0</v>
      </c>
      <c r="AN67" s="76">
        <f t="shared" si="57"/>
        <v>0</v>
      </c>
      <c r="AO67" s="76">
        <f t="shared" si="57"/>
        <v>0</v>
      </c>
      <c r="AP67" s="76">
        <f t="shared" si="57"/>
        <v>0</v>
      </c>
      <c r="AQ67" s="76">
        <f t="shared" si="57"/>
        <v>0</v>
      </c>
      <c r="AR67" s="76">
        <f t="shared" si="57"/>
        <v>0</v>
      </c>
      <c r="AS67" s="76">
        <f t="shared" si="57"/>
        <v>0</v>
      </c>
      <c r="AT67" s="76">
        <f t="shared" si="57"/>
        <v>0</v>
      </c>
      <c r="AU67" s="76">
        <f t="shared" si="57"/>
        <v>0</v>
      </c>
      <c r="AV67" s="76">
        <f t="shared" si="57"/>
        <v>0</v>
      </c>
      <c r="AW67" s="76">
        <f t="shared" si="57"/>
        <v>122.44370198375515</v>
      </c>
      <c r="AX67" s="76">
        <f t="shared" si="57"/>
        <v>0</v>
      </c>
      <c r="AY67" s="76">
        <f t="shared" si="57"/>
        <v>0</v>
      </c>
      <c r="AZ67" s="76">
        <f t="shared" si="57"/>
        <v>0</v>
      </c>
      <c r="BA67" s="76">
        <f t="shared" si="57"/>
        <v>0</v>
      </c>
      <c r="BB67" s="76">
        <f t="shared" si="57"/>
        <v>0</v>
      </c>
      <c r="BC67" s="76">
        <f t="shared" si="57"/>
        <v>135.64765235305927</v>
      </c>
      <c r="BD67" s="76">
        <f t="shared" si="57"/>
        <v>137.38607667760121</v>
      </c>
      <c r="BE67" s="76">
        <f t="shared" si="57"/>
        <v>0</v>
      </c>
      <c r="BF67" s="76">
        <f t="shared" si="57"/>
        <v>0</v>
      </c>
      <c r="BG67" s="76">
        <f t="shared" si="57"/>
        <v>0</v>
      </c>
      <c r="BH67" s="76">
        <f t="shared" si="57"/>
        <v>0</v>
      </c>
      <c r="BI67" s="76">
        <f t="shared" si="57"/>
        <v>211.23199999999997</v>
      </c>
      <c r="BJ67" s="76">
        <f t="shared" si="57"/>
        <v>543.39624590524932</v>
      </c>
      <c r="BK67" s="76">
        <f t="shared" si="57"/>
        <v>211.23199999999997</v>
      </c>
      <c r="BL67" s="76">
        <f t="shared" si="57"/>
        <v>0</v>
      </c>
      <c r="BM67" s="76">
        <f t="shared" si="57"/>
        <v>0</v>
      </c>
      <c r="BN67" s="76">
        <f t="shared" si="57"/>
        <v>325.81516275000001</v>
      </c>
      <c r="BO67" s="76">
        <f t="shared" si="57"/>
        <v>62.444933405250012</v>
      </c>
      <c r="BP67" s="76">
        <f t="shared" si="57"/>
        <v>0</v>
      </c>
      <c r="BQ67" s="76">
        <f t="shared" si="57"/>
        <v>0</v>
      </c>
      <c r="BR67" s="76">
        <f t="shared" si="57"/>
        <v>0</v>
      </c>
      <c r="BS67" s="76">
        <f t="shared" si="57"/>
        <v>0</v>
      </c>
      <c r="BT67" s="76">
        <f t="shared" si="57"/>
        <v>0</v>
      </c>
      <c r="BU67" s="76">
        <f t="shared" si="57"/>
        <v>0</v>
      </c>
      <c r="BV67" s="76">
        <f t="shared" si="57"/>
        <v>0</v>
      </c>
      <c r="BW67" s="76">
        <f t="shared" si="56"/>
        <v>0</v>
      </c>
      <c r="BX67" s="76">
        <f t="shared" si="56"/>
        <v>0</v>
      </c>
      <c r="BY67" s="76">
        <f t="shared" si="56"/>
        <v>0</v>
      </c>
      <c r="BZ67" s="76">
        <f t="shared" si="56"/>
        <v>0</v>
      </c>
      <c r="CA67" s="76">
        <f t="shared" si="56"/>
        <v>328.3933242752226</v>
      </c>
      <c r="CB67" s="76" t="e">
        <f t="shared" si="56"/>
        <v>#DIV/0!</v>
      </c>
      <c r="CC67" s="76" t="e">
        <f t="shared" si="56"/>
        <v>#DIV/0!</v>
      </c>
      <c r="CD67" s="76" t="e">
        <f t="shared" si="56"/>
        <v>#DIV/0!</v>
      </c>
      <c r="CE67" s="76" t="e">
        <f t="shared" si="56"/>
        <v>#DIV/0!</v>
      </c>
      <c r="CF67" s="76" t="e">
        <f t="shared" si="56"/>
        <v>#DIV/0!</v>
      </c>
      <c r="CG67" s="76" t="e">
        <f t="shared" si="56"/>
        <v>#DIV/0!</v>
      </c>
      <c r="CH67" s="76" t="e">
        <f t="shared" si="56"/>
        <v>#DIV/0!</v>
      </c>
      <c r="CI67" s="76" t="e">
        <f t="shared" si="56"/>
        <v>#DIV/0!</v>
      </c>
      <c r="CJ67" s="76" t="e">
        <f t="shared" si="56"/>
        <v>#DIV/0!</v>
      </c>
      <c r="CK67" s="76" t="e">
        <f t="shared" si="56"/>
        <v>#DIV/0!</v>
      </c>
      <c r="CL67" s="76" t="e">
        <f t="shared" si="56"/>
        <v>#DIV/0!</v>
      </c>
      <c r="CM67" s="76" t="e">
        <f t="shared" si="56"/>
        <v>#DIV/0!</v>
      </c>
      <c r="CN67" s="76" t="e">
        <f t="shared" si="56"/>
        <v>#DIV/0!</v>
      </c>
      <c r="CO67" s="76" t="e">
        <f t="shared" si="56"/>
        <v>#DIV/0!</v>
      </c>
      <c r="CP67" s="76" t="e">
        <f t="shared" si="56"/>
        <v>#DIV/0!</v>
      </c>
      <c r="CQ67" s="76" t="e">
        <f t="shared" si="56"/>
        <v>#DIV/0!</v>
      </c>
      <c r="CR67" s="76" t="e">
        <f t="shared" si="56"/>
        <v>#DIV/0!</v>
      </c>
      <c r="CS67" s="76" t="e">
        <f t="shared" si="56"/>
        <v>#DIV/0!</v>
      </c>
      <c r="CT67" s="76" t="e">
        <f t="shared" si="56"/>
        <v>#DIV/0!</v>
      </c>
      <c r="CU67" s="76" t="e">
        <f t="shared" si="56"/>
        <v>#DIV/0!</v>
      </c>
      <c r="CV67" s="76" t="e">
        <f t="shared" si="56"/>
        <v>#DIV/0!</v>
      </c>
      <c r="CW67" s="76" t="e">
        <f t="shared" si="56"/>
        <v>#DIV/0!</v>
      </c>
      <c r="CX67" s="76" t="e">
        <f t="shared" si="56"/>
        <v>#DIV/0!</v>
      </c>
      <c r="CY67" s="76" t="e">
        <f t="shared" si="56"/>
        <v>#DIV/0!</v>
      </c>
      <c r="CZ67" s="76" t="e">
        <f t="shared" si="56"/>
        <v>#DIV/0!</v>
      </c>
      <c r="DA67" s="76" t="e">
        <f t="shared" si="56"/>
        <v>#DIV/0!</v>
      </c>
    </row>
    <row r="68" spans="4:105" ht="15.75" x14ac:dyDescent="0.25">
      <c r="D68" s="79" t="s">
        <v>214</v>
      </c>
      <c r="E68" s="103">
        <f t="shared" si="48"/>
        <v>8712.5835532616366</v>
      </c>
      <c r="F68" s="73">
        <f t="shared" si="51"/>
        <v>0</v>
      </c>
      <c r="G68" s="73">
        <f t="shared" si="52"/>
        <v>0</v>
      </c>
      <c r="H68" s="73">
        <f t="shared" si="53"/>
        <v>7.4373598260743323</v>
      </c>
      <c r="I68" s="73">
        <f t="shared" si="54"/>
        <v>8705.146193435563</v>
      </c>
      <c r="J68" s="74">
        <f t="shared" si="55"/>
        <v>2358.9133525023449</v>
      </c>
      <c r="K68" s="76">
        <f t="shared" si="57"/>
        <v>0</v>
      </c>
      <c r="L68" s="76">
        <f t="shared" si="57"/>
        <v>0</v>
      </c>
      <c r="M68" s="76">
        <f t="shared" si="57"/>
        <v>0</v>
      </c>
      <c r="N68" s="76">
        <f t="shared" si="57"/>
        <v>0</v>
      </c>
      <c r="O68" s="76">
        <f t="shared" si="57"/>
        <v>0</v>
      </c>
      <c r="P68" s="76">
        <f t="shared" si="57"/>
        <v>0</v>
      </c>
      <c r="Q68" s="76">
        <f t="shared" si="57"/>
        <v>7.4373598260743323</v>
      </c>
      <c r="R68" s="76">
        <f t="shared" si="57"/>
        <v>0</v>
      </c>
      <c r="S68" s="76">
        <f t="shared" si="57"/>
        <v>0</v>
      </c>
      <c r="T68" s="76">
        <f t="shared" si="57"/>
        <v>0</v>
      </c>
      <c r="U68" s="76">
        <f t="shared" si="57"/>
        <v>0</v>
      </c>
      <c r="V68" s="76">
        <f t="shared" si="57"/>
        <v>0</v>
      </c>
      <c r="W68" s="76">
        <f t="shared" si="57"/>
        <v>0</v>
      </c>
      <c r="X68" s="76">
        <f t="shared" si="57"/>
        <v>0</v>
      </c>
      <c r="Y68" s="76">
        <f t="shared" si="57"/>
        <v>0</v>
      </c>
      <c r="Z68" s="76">
        <f t="shared" si="57"/>
        <v>0</v>
      </c>
      <c r="AA68" s="76">
        <f t="shared" si="57"/>
        <v>0</v>
      </c>
      <c r="AB68" s="76">
        <f t="shared" si="57"/>
        <v>0</v>
      </c>
      <c r="AC68" s="76">
        <f t="shared" si="57"/>
        <v>0</v>
      </c>
      <c r="AD68" s="76">
        <f t="shared" si="57"/>
        <v>0</v>
      </c>
      <c r="AE68" s="76">
        <f t="shared" si="57"/>
        <v>67.008644034933809</v>
      </c>
      <c r="AF68" s="76">
        <f t="shared" si="57"/>
        <v>7.8357641987528828</v>
      </c>
      <c r="AG68" s="76">
        <f t="shared" si="57"/>
        <v>200.68707680011235</v>
      </c>
      <c r="AH68" s="76">
        <f t="shared" si="57"/>
        <v>10.565900011305668</v>
      </c>
      <c r="AI68" s="76">
        <f t="shared" si="57"/>
        <v>23.317591720678848</v>
      </c>
      <c r="AJ68" s="76">
        <f t="shared" si="57"/>
        <v>87.433702925217091</v>
      </c>
      <c r="AK68" s="76">
        <f t="shared" si="57"/>
        <v>8.2375743428514223</v>
      </c>
      <c r="AL68" s="76">
        <f t="shared" si="57"/>
        <v>36.668765026131879</v>
      </c>
      <c r="AM68" s="76">
        <f t="shared" si="57"/>
        <v>39.319355701094857</v>
      </c>
      <c r="AN68" s="76">
        <f t="shared" si="57"/>
        <v>8.3990011684811563</v>
      </c>
      <c r="AO68" s="76">
        <f t="shared" si="57"/>
        <v>38.494018662073202</v>
      </c>
      <c r="AP68" s="76">
        <f t="shared" si="57"/>
        <v>23.685028325491938</v>
      </c>
      <c r="AQ68" s="76">
        <f t="shared" si="57"/>
        <v>165.48828326631323</v>
      </c>
      <c r="AR68" s="76">
        <f t="shared" si="57"/>
        <v>11.600543541796078</v>
      </c>
      <c r="AS68" s="76">
        <f t="shared" si="57"/>
        <v>8.7125227783936339</v>
      </c>
      <c r="AT68" s="76">
        <f t="shared" si="57"/>
        <v>2.0562247782797649</v>
      </c>
      <c r="AU68" s="76">
        <f t="shared" si="57"/>
        <v>10.341444215958797</v>
      </c>
      <c r="AV68" s="76">
        <f t="shared" si="57"/>
        <v>44.914712973890907</v>
      </c>
      <c r="AW68" s="76">
        <f t="shared" si="57"/>
        <v>12.591578237491095</v>
      </c>
      <c r="AX68" s="76">
        <f t="shared" si="57"/>
        <v>69.752927285875643</v>
      </c>
      <c r="AY68" s="76">
        <f t="shared" si="57"/>
        <v>20.565204535083485</v>
      </c>
      <c r="AZ68" s="76">
        <f t="shared" si="57"/>
        <v>585.35403971428923</v>
      </c>
      <c r="BA68" s="76">
        <f t="shared" si="57"/>
        <v>42.460675913370096</v>
      </c>
      <c r="BB68" s="76">
        <f t="shared" si="57"/>
        <v>1.9930653350385277</v>
      </c>
      <c r="BC68" s="76">
        <f t="shared" si="57"/>
        <v>603.93805810754202</v>
      </c>
      <c r="BD68" s="76">
        <f t="shared" si="57"/>
        <v>19.963364783585892</v>
      </c>
      <c r="BE68" s="76">
        <f t="shared" si="57"/>
        <v>18.375733447488631</v>
      </c>
      <c r="BF68" s="76">
        <f t="shared" si="57"/>
        <v>50.271466735159862</v>
      </c>
      <c r="BG68" s="76">
        <f t="shared" si="57"/>
        <v>131.44372410958903</v>
      </c>
      <c r="BH68" s="76">
        <f t="shared" si="57"/>
        <v>38.755298105022831</v>
      </c>
      <c r="BI68" s="76">
        <f t="shared" si="57"/>
        <v>715.26806615300006</v>
      </c>
      <c r="BJ68" s="76">
        <f t="shared" si="57"/>
        <v>567.64642082045611</v>
      </c>
      <c r="BK68" s="76">
        <f t="shared" si="57"/>
        <v>874.01627085423138</v>
      </c>
      <c r="BL68" s="76">
        <f t="shared" si="57"/>
        <v>805.44854019459444</v>
      </c>
      <c r="BM68" s="76">
        <f t="shared" si="57"/>
        <v>777.42878542038761</v>
      </c>
      <c r="BN68" s="76">
        <f t="shared" si="57"/>
        <v>578.02632218803888</v>
      </c>
      <c r="BO68" s="76">
        <f t="shared" si="57"/>
        <v>899.04591397701108</v>
      </c>
      <c r="BP68" s="76">
        <f t="shared" si="57"/>
        <v>122.55092628743735</v>
      </c>
      <c r="BQ68" s="76">
        <f t="shared" si="57"/>
        <v>138.67426904999272</v>
      </c>
      <c r="BR68" s="76">
        <f t="shared" si="57"/>
        <v>163.94289448798312</v>
      </c>
      <c r="BS68" s="76">
        <f t="shared" si="57"/>
        <v>135.94669666908752</v>
      </c>
      <c r="BT68" s="76">
        <f t="shared" si="57"/>
        <v>162.95539257065357</v>
      </c>
      <c r="BU68" s="76">
        <f t="shared" si="57"/>
        <v>112.07286946240012</v>
      </c>
      <c r="BV68" s="76">
        <f t="shared" si="57"/>
        <v>112.07286946240012</v>
      </c>
      <c r="BW68" s="76">
        <f t="shared" si="56"/>
        <v>105.11021358490029</v>
      </c>
      <c r="BX68" s="76">
        <f t="shared" si="56"/>
        <v>29.396070266466115</v>
      </c>
      <c r="BY68" s="76">
        <f t="shared" si="56"/>
        <v>15.312381205231761</v>
      </c>
      <c r="BZ68" s="76">
        <f t="shared" si="56"/>
        <v>0</v>
      </c>
      <c r="CA68" s="76">
        <f t="shared" si="56"/>
        <v>0</v>
      </c>
      <c r="CB68" s="76" t="e">
        <f t="shared" si="56"/>
        <v>#DIV/0!</v>
      </c>
      <c r="CC68" s="76" t="e">
        <f t="shared" si="56"/>
        <v>#DIV/0!</v>
      </c>
      <c r="CD68" s="76" t="e">
        <f t="shared" si="56"/>
        <v>#DIV/0!</v>
      </c>
      <c r="CE68" s="76" t="e">
        <f t="shared" si="56"/>
        <v>#DIV/0!</v>
      </c>
      <c r="CF68" s="76" t="e">
        <f t="shared" si="56"/>
        <v>#DIV/0!</v>
      </c>
      <c r="CG68" s="76" t="e">
        <f t="shared" si="56"/>
        <v>#DIV/0!</v>
      </c>
      <c r="CH68" s="76" t="e">
        <f t="shared" si="56"/>
        <v>#DIV/0!</v>
      </c>
      <c r="CI68" s="76" t="e">
        <f t="shared" si="56"/>
        <v>#DIV/0!</v>
      </c>
      <c r="CJ68" s="76" t="e">
        <f t="shared" si="56"/>
        <v>#DIV/0!</v>
      </c>
      <c r="CK68" s="76" t="e">
        <f t="shared" si="56"/>
        <v>#DIV/0!</v>
      </c>
      <c r="CL68" s="76" t="e">
        <f t="shared" si="56"/>
        <v>#DIV/0!</v>
      </c>
      <c r="CM68" s="76" t="e">
        <f t="shared" si="56"/>
        <v>#DIV/0!</v>
      </c>
      <c r="CN68" s="76" t="e">
        <f t="shared" si="56"/>
        <v>#DIV/0!</v>
      </c>
      <c r="CO68" s="76" t="e">
        <f t="shared" si="56"/>
        <v>#DIV/0!</v>
      </c>
      <c r="CP68" s="76" t="e">
        <f t="shared" si="56"/>
        <v>#DIV/0!</v>
      </c>
      <c r="CQ68" s="76" t="e">
        <f t="shared" si="56"/>
        <v>#DIV/0!</v>
      </c>
      <c r="CR68" s="76" t="e">
        <f t="shared" si="56"/>
        <v>#DIV/0!</v>
      </c>
      <c r="CS68" s="76" t="e">
        <f t="shared" si="56"/>
        <v>#DIV/0!</v>
      </c>
      <c r="CT68" s="76" t="e">
        <f t="shared" si="56"/>
        <v>#DIV/0!</v>
      </c>
      <c r="CU68" s="76" t="e">
        <f t="shared" si="56"/>
        <v>#DIV/0!</v>
      </c>
      <c r="CV68" s="76" t="e">
        <f t="shared" si="56"/>
        <v>#DIV/0!</v>
      </c>
      <c r="CW68" s="76" t="e">
        <f t="shared" si="56"/>
        <v>#DIV/0!</v>
      </c>
      <c r="CX68" s="76" t="e">
        <f t="shared" si="56"/>
        <v>#DIV/0!</v>
      </c>
      <c r="CY68" s="76" t="e">
        <f t="shared" si="56"/>
        <v>#DIV/0!</v>
      </c>
      <c r="CZ68" s="76" t="e">
        <f t="shared" si="56"/>
        <v>#DIV/0!</v>
      </c>
      <c r="DA68" s="76" t="e">
        <f t="shared" si="56"/>
        <v>#DIV/0!</v>
      </c>
    </row>
    <row r="69" spans="4:105" ht="15.75" x14ac:dyDescent="0.25">
      <c r="D69" s="80" t="s">
        <v>215</v>
      </c>
      <c r="E69" s="103">
        <f t="shared" si="48"/>
        <v>30369.475995286244</v>
      </c>
      <c r="F69" s="73">
        <f t="shared" si="51"/>
        <v>0</v>
      </c>
      <c r="G69" s="73">
        <f t="shared" si="52"/>
        <v>0</v>
      </c>
      <c r="H69" s="73">
        <f t="shared" si="53"/>
        <v>0</v>
      </c>
      <c r="I69" s="73">
        <f t="shared" si="54"/>
        <v>30369.475995286244</v>
      </c>
      <c r="J69" s="74">
        <f t="shared" si="55"/>
        <v>24120.6415105181</v>
      </c>
      <c r="K69" s="76">
        <f t="shared" si="57"/>
        <v>0</v>
      </c>
      <c r="L69" s="76">
        <f t="shared" si="57"/>
        <v>0</v>
      </c>
      <c r="M69" s="76">
        <f t="shared" si="57"/>
        <v>0</v>
      </c>
      <c r="N69" s="76">
        <f t="shared" si="57"/>
        <v>0</v>
      </c>
      <c r="O69" s="76">
        <f t="shared" si="57"/>
        <v>0</v>
      </c>
      <c r="P69" s="76">
        <f t="shared" si="57"/>
        <v>0</v>
      </c>
      <c r="Q69" s="76">
        <f t="shared" si="57"/>
        <v>0</v>
      </c>
      <c r="R69" s="76">
        <f t="shared" si="57"/>
        <v>0</v>
      </c>
      <c r="S69" s="76">
        <f t="shared" si="57"/>
        <v>0</v>
      </c>
      <c r="T69" s="76">
        <f t="shared" si="57"/>
        <v>0</v>
      </c>
      <c r="U69" s="76">
        <f t="shared" si="57"/>
        <v>0</v>
      </c>
      <c r="V69" s="76">
        <f t="shared" si="57"/>
        <v>0</v>
      </c>
      <c r="W69" s="76">
        <f t="shared" si="57"/>
        <v>0</v>
      </c>
      <c r="X69" s="76">
        <f t="shared" si="57"/>
        <v>0</v>
      </c>
      <c r="Y69" s="76">
        <f t="shared" si="57"/>
        <v>0</v>
      </c>
      <c r="Z69" s="76">
        <f t="shared" si="57"/>
        <v>0</v>
      </c>
      <c r="AA69" s="76">
        <f t="shared" si="57"/>
        <v>0</v>
      </c>
      <c r="AB69" s="76">
        <f t="shared" si="57"/>
        <v>0</v>
      </c>
      <c r="AC69" s="76">
        <f t="shared" si="57"/>
        <v>0</v>
      </c>
      <c r="AD69" s="76">
        <f t="shared" si="57"/>
        <v>0</v>
      </c>
      <c r="AE69" s="76">
        <f t="shared" si="57"/>
        <v>0</v>
      </c>
      <c r="AF69" s="76">
        <f t="shared" si="57"/>
        <v>0</v>
      </c>
      <c r="AG69" s="76">
        <f t="shared" si="57"/>
        <v>0</v>
      </c>
      <c r="AH69" s="76">
        <f t="shared" si="57"/>
        <v>0</v>
      </c>
      <c r="AI69" s="76">
        <f t="shared" si="57"/>
        <v>475.00683372426289</v>
      </c>
      <c r="AJ69" s="76">
        <f t="shared" si="57"/>
        <v>0</v>
      </c>
      <c r="AK69" s="76">
        <f t="shared" si="57"/>
        <v>0</v>
      </c>
      <c r="AL69" s="76">
        <f t="shared" si="57"/>
        <v>207.25433819654742</v>
      </c>
      <c r="AM69" s="76">
        <f t="shared" si="57"/>
        <v>635.06575395992922</v>
      </c>
      <c r="AN69" s="76">
        <f t="shared" si="57"/>
        <v>812.41847401673215</v>
      </c>
      <c r="AO69" s="76">
        <f t="shared" si="57"/>
        <v>695.11349997506886</v>
      </c>
      <c r="AP69" s="76">
        <f t="shared" si="57"/>
        <v>3700.721397774354</v>
      </c>
      <c r="AQ69" s="76">
        <f t="shared" si="57"/>
        <v>3250.7420611134617</v>
      </c>
      <c r="AR69" s="76">
        <f t="shared" si="57"/>
        <v>2434.3476778621375</v>
      </c>
      <c r="AS69" s="76">
        <f t="shared" si="57"/>
        <v>1000.3038708762913</v>
      </c>
      <c r="AT69" s="76">
        <f t="shared" si="57"/>
        <v>177.01436532213182</v>
      </c>
      <c r="AU69" s="76">
        <f t="shared" si="57"/>
        <v>1103.9505671692934</v>
      </c>
      <c r="AV69" s="76">
        <f t="shared" si="57"/>
        <v>309.70779502253998</v>
      </c>
      <c r="AW69" s="76">
        <f t="shared" si="57"/>
        <v>400.64716199012122</v>
      </c>
      <c r="AX69" s="76">
        <f t="shared" si="57"/>
        <v>927.85505790705145</v>
      </c>
      <c r="AY69" s="76">
        <f t="shared" si="57"/>
        <v>382.91069795278389</v>
      </c>
      <c r="AZ69" s="76">
        <f t="shared" si="57"/>
        <v>783.75013374029072</v>
      </c>
      <c r="BA69" s="76">
        <f t="shared" si="57"/>
        <v>764.2085812319782</v>
      </c>
      <c r="BB69" s="76">
        <f t="shared" si="57"/>
        <v>0</v>
      </c>
      <c r="BC69" s="76">
        <f t="shared" si="57"/>
        <v>0</v>
      </c>
      <c r="BD69" s="76">
        <f t="shared" si="57"/>
        <v>2280.177057637467</v>
      </c>
      <c r="BE69" s="76">
        <f t="shared" si="57"/>
        <v>2161.0298820776252</v>
      </c>
      <c r="BF69" s="76">
        <f t="shared" si="57"/>
        <v>744.10790125570782</v>
      </c>
      <c r="BG69" s="76">
        <f t="shared" si="57"/>
        <v>874.30840171232876</v>
      </c>
      <c r="BH69" s="76">
        <f t="shared" si="57"/>
        <v>749.3597324657494</v>
      </c>
      <c r="BI69" s="76">
        <f t="shared" si="57"/>
        <v>3.2471150844766559</v>
      </c>
      <c r="BJ69" s="76">
        <f t="shared" si="57"/>
        <v>421.7460554402594</v>
      </c>
      <c r="BK69" s="76">
        <f t="shared" si="57"/>
        <v>332.01620085901453</v>
      </c>
      <c r="BL69" s="76">
        <f t="shared" si="57"/>
        <v>573.63614814000005</v>
      </c>
      <c r="BM69" s="76">
        <f t="shared" si="57"/>
        <v>0</v>
      </c>
      <c r="BN69" s="76">
        <f t="shared" si="57"/>
        <v>0</v>
      </c>
      <c r="BO69" s="76">
        <f t="shared" si="57"/>
        <v>136.53461638686275</v>
      </c>
      <c r="BP69" s="76">
        <f t="shared" si="57"/>
        <v>2340.0139726153261</v>
      </c>
      <c r="BQ69" s="76">
        <f t="shared" si="57"/>
        <v>477.79204314193635</v>
      </c>
      <c r="BR69" s="76">
        <f t="shared" si="57"/>
        <v>772.47066613896891</v>
      </c>
      <c r="BS69" s="76">
        <f t="shared" si="57"/>
        <v>221.00896724777451</v>
      </c>
      <c r="BT69" s="76">
        <f t="shared" si="57"/>
        <v>221.00896724777451</v>
      </c>
      <c r="BU69" s="76">
        <f t="shared" si="57"/>
        <v>0</v>
      </c>
      <c r="BV69" s="76">
        <f t="shared" si="57"/>
        <v>0</v>
      </c>
      <c r="BW69" s="76">
        <f t="shared" si="56"/>
        <v>0</v>
      </c>
      <c r="BX69" s="76">
        <f t="shared" si="56"/>
        <v>0</v>
      </c>
      <c r="BY69" s="76">
        <f t="shared" si="56"/>
        <v>0</v>
      </c>
      <c r="BZ69" s="76">
        <f t="shared" si="56"/>
        <v>0</v>
      </c>
      <c r="CA69" s="76">
        <f t="shared" si="56"/>
        <v>0</v>
      </c>
      <c r="CB69" s="76" t="e">
        <f t="shared" si="56"/>
        <v>#DIV/0!</v>
      </c>
      <c r="CC69" s="76" t="e">
        <f t="shared" si="56"/>
        <v>#DIV/0!</v>
      </c>
      <c r="CD69" s="76" t="e">
        <f t="shared" si="56"/>
        <v>#DIV/0!</v>
      </c>
      <c r="CE69" s="76" t="e">
        <f t="shared" si="56"/>
        <v>#DIV/0!</v>
      </c>
      <c r="CF69" s="76" t="e">
        <f t="shared" si="56"/>
        <v>#DIV/0!</v>
      </c>
      <c r="CG69" s="76" t="e">
        <f t="shared" si="56"/>
        <v>#DIV/0!</v>
      </c>
      <c r="CH69" s="76" t="e">
        <f t="shared" si="56"/>
        <v>#DIV/0!</v>
      </c>
      <c r="CI69" s="76" t="e">
        <f t="shared" si="56"/>
        <v>#DIV/0!</v>
      </c>
      <c r="CJ69" s="76" t="e">
        <f t="shared" si="56"/>
        <v>#DIV/0!</v>
      </c>
      <c r="CK69" s="76" t="e">
        <f t="shared" si="56"/>
        <v>#DIV/0!</v>
      </c>
      <c r="CL69" s="76" t="e">
        <f t="shared" si="56"/>
        <v>#DIV/0!</v>
      </c>
      <c r="CM69" s="76" t="e">
        <f t="shared" si="56"/>
        <v>#DIV/0!</v>
      </c>
      <c r="CN69" s="76" t="e">
        <f t="shared" si="56"/>
        <v>#DIV/0!</v>
      </c>
      <c r="CO69" s="76" t="e">
        <f t="shared" si="56"/>
        <v>#DIV/0!</v>
      </c>
      <c r="CP69" s="76" t="e">
        <f t="shared" si="56"/>
        <v>#DIV/0!</v>
      </c>
      <c r="CQ69" s="76" t="e">
        <f t="shared" si="56"/>
        <v>#DIV/0!</v>
      </c>
      <c r="CR69" s="76" t="e">
        <f t="shared" si="56"/>
        <v>#DIV/0!</v>
      </c>
      <c r="CS69" s="76" t="e">
        <f t="shared" si="56"/>
        <v>#DIV/0!</v>
      </c>
      <c r="CT69" s="76" t="e">
        <f t="shared" si="56"/>
        <v>#DIV/0!</v>
      </c>
      <c r="CU69" s="76" t="e">
        <f t="shared" si="56"/>
        <v>#DIV/0!</v>
      </c>
      <c r="CV69" s="76" t="e">
        <f t="shared" si="56"/>
        <v>#DIV/0!</v>
      </c>
      <c r="CW69" s="76" t="e">
        <f t="shared" si="56"/>
        <v>#DIV/0!</v>
      </c>
      <c r="CX69" s="76" t="e">
        <f t="shared" si="56"/>
        <v>#DIV/0!</v>
      </c>
      <c r="CY69" s="76" t="e">
        <f t="shared" si="56"/>
        <v>#DIV/0!</v>
      </c>
      <c r="CZ69" s="76" t="e">
        <f t="shared" si="56"/>
        <v>#DIV/0!</v>
      </c>
      <c r="DA69" s="76" t="e">
        <f t="shared" si="56"/>
        <v>#DIV/0!</v>
      </c>
    </row>
    <row r="70" spans="4:105" ht="15.75" x14ac:dyDescent="0.25">
      <c r="D70" s="80" t="s">
        <v>216</v>
      </c>
      <c r="E70" s="103">
        <f t="shared" si="48"/>
        <v>21068.415913498113</v>
      </c>
      <c r="F70" s="73">
        <f t="shared" si="51"/>
        <v>0</v>
      </c>
      <c r="G70" s="73">
        <f t="shared" si="52"/>
        <v>0</v>
      </c>
      <c r="H70" s="73">
        <f t="shared" si="53"/>
        <v>293.73442228110582</v>
      </c>
      <c r="I70" s="73">
        <f t="shared" si="54"/>
        <v>20774.681491217008</v>
      </c>
      <c r="J70" s="74">
        <f t="shared" si="55"/>
        <v>9009.789622323924</v>
      </c>
      <c r="K70" s="76">
        <f t="shared" si="57"/>
        <v>0</v>
      </c>
      <c r="L70" s="76">
        <f t="shared" si="57"/>
        <v>0</v>
      </c>
      <c r="M70" s="76">
        <f t="shared" si="57"/>
        <v>0</v>
      </c>
      <c r="N70" s="76">
        <f t="shared" si="57"/>
        <v>10.346462630672512</v>
      </c>
      <c r="O70" s="76">
        <f t="shared" si="57"/>
        <v>22.709155489068845</v>
      </c>
      <c r="P70" s="76">
        <f t="shared" si="57"/>
        <v>0</v>
      </c>
      <c r="Q70" s="76">
        <f t="shared" si="57"/>
        <v>0</v>
      </c>
      <c r="R70" s="76">
        <f t="shared" si="57"/>
        <v>22.709155489068845</v>
      </c>
      <c r="S70" s="76">
        <f t="shared" si="57"/>
        <v>0</v>
      </c>
      <c r="T70" s="76">
        <f t="shared" si="57"/>
        <v>0</v>
      </c>
      <c r="U70" s="76">
        <f t="shared" si="57"/>
        <v>0</v>
      </c>
      <c r="V70" s="76">
        <f t="shared" si="57"/>
        <v>0</v>
      </c>
      <c r="W70" s="76">
        <f t="shared" si="57"/>
        <v>33.139803454657475</v>
      </c>
      <c r="X70" s="76">
        <f t="shared" si="57"/>
        <v>1.947267798094894</v>
      </c>
      <c r="Y70" s="76">
        <f t="shared" si="57"/>
        <v>7.9451096187845724</v>
      </c>
      <c r="Z70" s="76">
        <f t="shared" si="57"/>
        <v>35.291834658750986</v>
      </c>
      <c r="AA70" s="76">
        <f t="shared" si="57"/>
        <v>0</v>
      </c>
      <c r="AB70" s="76">
        <f t="shared" si="57"/>
        <v>27.908178237450183</v>
      </c>
      <c r="AC70" s="76">
        <f t="shared" si="57"/>
        <v>131.73745490455752</v>
      </c>
      <c r="AD70" s="76">
        <f t="shared" si="57"/>
        <v>65.680385157053195</v>
      </c>
      <c r="AE70" s="76">
        <f t="shared" si="57"/>
        <v>0</v>
      </c>
      <c r="AF70" s="76">
        <f t="shared" si="57"/>
        <v>187.24185584691656</v>
      </c>
      <c r="AG70" s="76">
        <f t="shared" si="57"/>
        <v>224.64273215541655</v>
      </c>
      <c r="AH70" s="76">
        <f t="shared" si="57"/>
        <v>253.0415060089048</v>
      </c>
      <c r="AI70" s="76">
        <f t="shared" si="57"/>
        <v>90.823282148671709</v>
      </c>
      <c r="AJ70" s="76">
        <f t="shared" si="57"/>
        <v>88.585937825812721</v>
      </c>
      <c r="AK70" s="76">
        <f t="shared" si="57"/>
        <v>21.601609636506652</v>
      </c>
      <c r="AL70" s="76">
        <f t="shared" si="57"/>
        <v>55.997335185705559</v>
      </c>
      <c r="AM70" s="76">
        <f t="shared" si="57"/>
        <v>966.05861389916959</v>
      </c>
      <c r="AN70" s="76">
        <f t="shared" si="57"/>
        <v>252.81839658303093</v>
      </c>
      <c r="AO70" s="76">
        <f t="shared" si="57"/>
        <v>281.14891979785818</v>
      </c>
      <c r="AP70" s="76">
        <f t="shared" si="57"/>
        <v>103.97573124138331</v>
      </c>
      <c r="AQ70" s="76">
        <f t="shared" si="57"/>
        <v>558.10969912663154</v>
      </c>
      <c r="AR70" s="76">
        <f t="shared" si="57"/>
        <v>28.931220632319821</v>
      </c>
      <c r="AS70" s="76">
        <f t="shared" si="57"/>
        <v>119.09865202073709</v>
      </c>
      <c r="AT70" s="76">
        <f t="shared" si="57"/>
        <v>1035.6799369000032</v>
      </c>
      <c r="AU70" s="76">
        <f t="shared" si="57"/>
        <v>23.708811985501814</v>
      </c>
      <c r="AV70" s="76">
        <f t="shared" si="57"/>
        <v>126.34994363969463</v>
      </c>
      <c r="AW70" s="76">
        <f t="shared" si="57"/>
        <v>327.31255556943762</v>
      </c>
      <c r="AX70" s="76">
        <f t="shared" si="57"/>
        <v>577.61321101801104</v>
      </c>
      <c r="AY70" s="76">
        <f t="shared" si="57"/>
        <v>290.81724170803773</v>
      </c>
      <c r="AZ70" s="76">
        <f t="shared" si="57"/>
        <v>201.58598210803285</v>
      </c>
      <c r="BA70" s="76">
        <f t="shared" si="57"/>
        <v>228.58045184186074</v>
      </c>
      <c r="BB70" s="76">
        <f t="shared" si="57"/>
        <v>239.86942947404151</v>
      </c>
      <c r="BC70" s="76">
        <f t="shared" si="57"/>
        <v>367.23892599783301</v>
      </c>
      <c r="BD70" s="76">
        <f t="shared" si="57"/>
        <v>465.46458995433829</v>
      </c>
      <c r="BE70" s="76">
        <f t="shared" si="57"/>
        <v>217.55017465753423</v>
      </c>
      <c r="BF70" s="76">
        <f t="shared" si="57"/>
        <v>707.69912568493146</v>
      </c>
      <c r="BG70" s="76">
        <f t="shared" si="57"/>
        <v>608.82894223744245</v>
      </c>
      <c r="BH70" s="76">
        <f t="shared" si="57"/>
        <v>127.08921872146119</v>
      </c>
      <c r="BI70" s="76">
        <f t="shared" si="57"/>
        <v>685.08066346346163</v>
      </c>
      <c r="BJ70" s="76">
        <f t="shared" si="57"/>
        <v>1574.9671942447399</v>
      </c>
      <c r="BK70" s="76">
        <f t="shared" si="57"/>
        <v>1257.6770246077069</v>
      </c>
      <c r="BL70" s="76">
        <f t="shared" si="57"/>
        <v>1346.7924677391493</v>
      </c>
      <c r="BM70" s="76">
        <f t="shared" si="57"/>
        <v>1227.1119331590096</v>
      </c>
      <c r="BN70" s="76">
        <f t="shared" si="57"/>
        <v>534.98930097518632</v>
      </c>
      <c r="BO70" s="76">
        <f t="shared" si="57"/>
        <v>908.07811988321805</v>
      </c>
      <c r="BP70" s="76">
        <f t="shared" si="57"/>
        <v>307.92335185222032</v>
      </c>
      <c r="BQ70" s="76">
        <f t="shared" si="57"/>
        <v>736.35808991712133</v>
      </c>
      <c r="BR70" s="76">
        <f t="shared" si="57"/>
        <v>1545.50385450828</v>
      </c>
      <c r="BS70" s="76">
        <f t="shared" si="57"/>
        <v>967.45698666355702</v>
      </c>
      <c r="BT70" s="76">
        <f t="shared" si="57"/>
        <v>242.13074940791341</v>
      </c>
      <c r="BU70" s="76">
        <f t="shared" si="57"/>
        <v>219.8651625154626</v>
      </c>
      <c r="BV70" s="76">
        <f t="shared" ref="BV70:DA73" si="58">BV18/BV$60</f>
        <v>188.80108675785286</v>
      </c>
      <c r="BW70" s="76">
        <f t="shared" si="58"/>
        <v>188.80108675785286</v>
      </c>
      <c r="BX70" s="76">
        <f t="shared" si="58"/>
        <v>0</v>
      </c>
      <c r="BY70" s="76">
        <f t="shared" si="58"/>
        <v>0</v>
      </c>
      <c r="BZ70" s="76">
        <f t="shared" si="58"/>
        <v>0</v>
      </c>
      <c r="CA70" s="76">
        <f t="shared" si="58"/>
        <v>0</v>
      </c>
      <c r="CB70" s="76" t="e">
        <f t="shared" si="58"/>
        <v>#DIV/0!</v>
      </c>
      <c r="CC70" s="76" t="e">
        <f t="shared" si="58"/>
        <v>#DIV/0!</v>
      </c>
      <c r="CD70" s="76" t="e">
        <f t="shared" si="58"/>
        <v>#DIV/0!</v>
      </c>
      <c r="CE70" s="76" t="e">
        <f t="shared" si="58"/>
        <v>#DIV/0!</v>
      </c>
      <c r="CF70" s="76" t="e">
        <f t="shared" si="58"/>
        <v>#DIV/0!</v>
      </c>
      <c r="CG70" s="76" t="e">
        <f t="shared" si="58"/>
        <v>#DIV/0!</v>
      </c>
      <c r="CH70" s="76" t="e">
        <f t="shared" si="58"/>
        <v>#DIV/0!</v>
      </c>
      <c r="CI70" s="76" t="e">
        <f t="shared" si="58"/>
        <v>#DIV/0!</v>
      </c>
      <c r="CJ70" s="76" t="e">
        <f t="shared" si="58"/>
        <v>#DIV/0!</v>
      </c>
      <c r="CK70" s="76" t="e">
        <f t="shared" si="58"/>
        <v>#DIV/0!</v>
      </c>
      <c r="CL70" s="76" t="e">
        <f t="shared" si="58"/>
        <v>#DIV/0!</v>
      </c>
      <c r="CM70" s="76" t="e">
        <f t="shared" si="58"/>
        <v>#DIV/0!</v>
      </c>
      <c r="CN70" s="76" t="e">
        <f t="shared" si="58"/>
        <v>#DIV/0!</v>
      </c>
      <c r="CO70" s="76" t="e">
        <f t="shared" si="58"/>
        <v>#DIV/0!</v>
      </c>
      <c r="CP70" s="76" t="e">
        <f t="shared" si="58"/>
        <v>#DIV/0!</v>
      </c>
      <c r="CQ70" s="76" t="e">
        <f t="shared" si="58"/>
        <v>#DIV/0!</v>
      </c>
      <c r="CR70" s="76" t="e">
        <f t="shared" si="58"/>
        <v>#DIV/0!</v>
      </c>
      <c r="CS70" s="76" t="e">
        <f t="shared" si="58"/>
        <v>#DIV/0!</v>
      </c>
      <c r="CT70" s="76" t="e">
        <f t="shared" si="58"/>
        <v>#DIV/0!</v>
      </c>
      <c r="CU70" s="76" t="e">
        <f t="shared" si="58"/>
        <v>#DIV/0!</v>
      </c>
      <c r="CV70" s="76" t="e">
        <f t="shared" si="58"/>
        <v>#DIV/0!</v>
      </c>
      <c r="CW70" s="76" t="e">
        <f t="shared" si="58"/>
        <v>#DIV/0!</v>
      </c>
      <c r="CX70" s="76" t="e">
        <f t="shared" si="58"/>
        <v>#DIV/0!</v>
      </c>
      <c r="CY70" s="76" t="e">
        <f t="shared" si="58"/>
        <v>#DIV/0!</v>
      </c>
      <c r="CZ70" s="76" t="e">
        <f t="shared" si="58"/>
        <v>#DIV/0!</v>
      </c>
      <c r="DA70" s="76" t="e">
        <f t="shared" si="58"/>
        <v>#DIV/0!</v>
      </c>
    </row>
    <row r="71" spans="4:105" ht="15.75" x14ac:dyDescent="0.25">
      <c r="D71" s="80" t="s">
        <v>217</v>
      </c>
      <c r="E71" s="103">
        <f t="shared" si="48"/>
        <v>0</v>
      </c>
      <c r="F71" s="73">
        <f t="shared" si="51"/>
        <v>0</v>
      </c>
      <c r="G71" s="73">
        <f t="shared" si="52"/>
        <v>0</v>
      </c>
      <c r="H71" s="73">
        <f t="shared" si="53"/>
        <v>0</v>
      </c>
      <c r="I71" s="73">
        <f t="shared" si="54"/>
        <v>0</v>
      </c>
      <c r="J71" s="74">
        <f t="shared" si="55"/>
        <v>0</v>
      </c>
      <c r="K71" s="76">
        <f t="shared" ref="K71:BV74" si="59">K19/K$60</f>
        <v>0</v>
      </c>
      <c r="L71" s="76">
        <f t="shared" si="59"/>
        <v>0</v>
      </c>
      <c r="M71" s="76">
        <f t="shared" si="59"/>
        <v>0</v>
      </c>
      <c r="N71" s="76">
        <f t="shared" si="59"/>
        <v>0</v>
      </c>
      <c r="O71" s="76">
        <f t="shared" si="59"/>
        <v>0</v>
      </c>
      <c r="P71" s="76">
        <f t="shared" si="59"/>
        <v>0</v>
      </c>
      <c r="Q71" s="76">
        <f t="shared" si="59"/>
        <v>0</v>
      </c>
      <c r="R71" s="76">
        <f t="shared" si="59"/>
        <v>0</v>
      </c>
      <c r="S71" s="76">
        <f t="shared" si="59"/>
        <v>0</v>
      </c>
      <c r="T71" s="76">
        <f t="shared" si="59"/>
        <v>0</v>
      </c>
      <c r="U71" s="76">
        <f t="shared" si="59"/>
        <v>0</v>
      </c>
      <c r="V71" s="76">
        <f t="shared" si="59"/>
        <v>0</v>
      </c>
      <c r="W71" s="76">
        <f t="shared" si="59"/>
        <v>0</v>
      </c>
      <c r="X71" s="76">
        <f t="shared" si="59"/>
        <v>0</v>
      </c>
      <c r="Y71" s="76">
        <f t="shared" si="59"/>
        <v>0</v>
      </c>
      <c r="Z71" s="76">
        <f t="shared" si="59"/>
        <v>0</v>
      </c>
      <c r="AA71" s="76">
        <f t="shared" si="59"/>
        <v>0</v>
      </c>
      <c r="AB71" s="76">
        <f t="shared" si="59"/>
        <v>0</v>
      </c>
      <c r="AC71" s="76">
        <f t="shared" si="59"/>
        <v>0</v>
      </c>
      <c r="AD71" s="76">
        <f t="shared" si="59"/>
        <v>0</v>
      </c>
      <c r="AE71" s="76">
        <f t="shared" si="59"/>
        <v>0</v>
      </c>
      <c r="AF71" s="76">
        <f t="shared" si="59"/>
        <v>0</v>
      </c>
      <c r="AG71" s="76">
        <f t="shared" si="59"/>
        <v>0</v>
      </c>
      <c r="AH71" s="76">
        <f t="shared" si="59"/>
        <v>0</v>
      </c>
      <c r="AI71" s="76">
        <f t="shared" si="59"/>
        <v>0</v>
      </c>
      <c r="AJ71" s="76">
        <f t="shared" si="59"/>
        <v>0</v>
      </c>
      <c r="AK71" s="76">
        <f t="shared" si="59"/>
        <v>0</v>
      </c>
      <c r="AL71" s="76">
        <f t="shared" si="59"/>
        <v>0</v>
      </c>
      <c r="AM71" s="76">
        <f t="shared" si="59"/>
        <v>0</v>
      </c>
      <c r="AN71" s="76">
        <f t="shared" si="59"/>
        <v>0</v>
      </c>
      <c r="AO71" s="76">
        <f t="shared" si="59"/>
        <v>0</v>
      </c>
      <c r="AP71" s="76">
        <f t="shared" si="59"/>
        <v>0</v>
      </c>
      <c r="AQ71" s="76">
        <f t="shared" si="59"/>
        <v>0</v>
      </c>
      <c r="AR71" s="76">
        <f t="shared" si="59"/>
        <v>0</v>
      </c>
      <c r="AS71" s="76">
        <f t="shared" si="59"/>
        <v>0</v>
      </c>
      <c r="AT71" s="76">
        <f t="shared" si="59"/>
        <v>0</v>
      </c>
      <c r="AU71" s="76">
        <f t="shared" si="59"/>
        <v>0</v>
      </c>
      <c r="AV71" s="76">
        <f t="shared" si="59"/>
        <v>0</v>
      </c>
      <c r="AW71" s="76">
        <f t="shared" si="59"/>
        <v>0</v>
      </c>
      <c r="AX71" s="76">
        <f t="shared" si="59"/>
        <v>0</v>
      </c>
      <c r="AY71" s="76">
        <f t="shared" si="59"/>
        <v>0</v>
      </c>
      <c r="AZ71" s="76">
        <f t="shared" si="59"/>
        <v>0</v>
      </c>
      <c r="BA71" s="76">
        <f t="shared" si="59"/>
        <v>0</v>
      </c>
      <c r="BB71" s="76">
        <f t="shared" si="59"/>
        <v>0</v>
      </c>
      <c r="BC71" s="76">
        <f t="shared" si="59"/>
        <v>0</v>
      </c>
      <c r="BD71" s="76">
        <f t="shared" si="59"/>
        <v>0</v>
      </c>
      <c r="BE71" s="76">
        <f t="shared" si="59"/>
        <v>0</v>
      </c>
      <c r="BF71" s="76">
        <f t="shared" si="59"/>
        <v>0</v>
      </c>
      <c r="BG71" s="76">
        <f t="shared" si="59"/>
        <v>0</v>
      </c>
      <c r="BH71" s="76">
        <f t="shared" si="59"/>
        <v>0</v>
      </c>
      <c r="BI71" s="76">
        <f t="shared" si="59"/>
        <v>0</v>
      </c>
      <c r="BJ71" s="76">
        <f t="shared" si="59"/>
        <v>0</v>
      </c>
      <c r="BK71" s="76">
        <f t="shared" si="59"/>
        <v>0</v>
      </c>
      <c r="BL71" s="76">
        <f t="shared" si="59"/>
        <v>0</v>
      </c>
      <c r="BM71" s="76">
        <f t="shared" si="59"/>
        <v>0</v>
      </c>
      <c r="BN71" s="76">
        <f t="shared" si="59"/>
        <v>0</v>
      </c>
      <c r="BO71" s="76">
        <f t="shared" si="59"/>
        <v>0</v>
      </c>
      <c r="BP71" s="76">
        <f t="shared" si="59"/>
        <v>0</v>
      </c>
      <c r="BQ71" s="76">
        <f t="shared" si="59"/>
        <v>0</v>
      </c>
      <c r="BR71" s="76">
        <f t="shared" si="59"/>
        <v>0</v>
      </c>
      <c r="BS71" s="76">
        <f t="shared" si="59"/>
        <v>0</v>
      </c>
      <c r="BT71" s="76">
        <f t="shared" si="59"/>
        <v>0</v>
      </c>
      <c r="BU71" s="76">
        <f t="shared" si="59"/>
        <v>0</v>
      </c>
      <c r="BV71" s="76">
        <f t="shared" si="59"/>
        <v>0</v>
      </c>
      <c r="BW71" s="76">
        <f t="shared" si="58"/>
        <v>0</v>
      </c>
      <c r="BX71" s="76">
        <f t="shared" si="58"/>
        <v>0</v>
      </c>
      <c r="BY71" s="76">
        <f t="shared" si="58"/>
        <v>0</v>
      </c>
      <c r="BZ71" s="76">
        <f t="shared" si="58"/>
        <v>0</v>
      </c>
      <c r="CA71" s="76">
        <f t="shared" si="58"/>
        <v>0</v>
      </c>
      <c r="CB71" s="76" t="e">
        <f t="shared" si="58"/>
        <v>#DIV/0!</v>
      </c>
      <c r="CC71" s="76" t="e">
        <f t="shared" si="58"/>
        <v>#DIV/0!</v>
      </c>
      <c r="CD71" s="76" t="e">
        <f t="shared" si="58"/>
        <v>#DIV/0!</v>
      </c>
      <c r="CE71" s="76" t="e">
        <f t="shared" si="58"/>
        <v>#DIV/0!</v>
      </c>
      <c r="CF71" s="76" t="e">
        <f t="shared" si="58"/>
        <v>#DIV/0!</v>
      </c>
      <c r="CG71" s="76" t="e">
        <f t="shared" si="58"/>
        <v>#DIV/0!</v>
      </c>
      <c r="CH71" s="76" t="e">
        <f t="shared" si="58"/>
        <v>#DIV/0!</v>
      </c>
      <c r="CI71" s="76" t="e">
        <f t="shared" si="58"/>
        <v>#DIV/0!</v>
      </c>
      <c r="CJ71" s="76" t="e">
        <f t="shared" si="58"/>
        <v>#DIV/0!</v>
      </c>
      <c r="CK71" s="76" t="e">
        <f t="shared" si="58"/>
        <v>#DIV/0!</v>
      </c>
      <c r="CL71" s="76" t="e">
        <f t="shared" si="58"/>
        <v>#DIV/0!</v>
      </c>
      <c r="CM71" s="76" t="e">
        <f t="shared" si="58"/>
        <v>#DIV/0!</v>
      </c>
      <c r="CN71" s="76" t="e">
        <f t="shared" si="58"/>
        <v>#DIV/0!</v>
      </c>
      <c r="CO71" s="76" t="e">
        <f t="shared" si="58"/>
        <v>#DIV/0!</v>
      </c>
      <c r="CP71" s="76" t="e">
        <f t="shared" si="58"/>
        <v>#DIV/0!</v>
      </c>
      <c r="CQ71" s="76" t="e">
        <f t="shared" si="58"/>
        <v>#DIV/0!</v>
      </c>
      <c r="CR71" s="76" t="e">
        <f t="shared" si="58"/>
        <v>#DIV/0!</v>
      </c>
      <c r="CS71" s="76" t="e">
        <f t="shared" si="58"/>
        <v>#DIV/0!</v>
      </c>
      <c r="CT71" s="76" t="e">
        <f t="shared" si="58"/>
        <v>#DIV/0!</v>
      </c>
      <c r="CU71" s="76" t="e">
        <f t="shared" si="58"/>
        <v>#DIV/0!</v>
      </c>
      <c r="CV71" s="76" t="e">
        <f t="shared" si="58"/>
        <v>#DIV/0!</v>
      </c>
      <c r="CW71" s="76" t="e">
        <f t="shared" si="58"/>
        <v>#DIV/0!</v>
      </c>
      <c r="CX71" s="76" t="e">
        <f t="shared" si="58"/>
        <v>#DIV/0!</v>
      </c>
      <c r="CY71" s="76" t="e">
        <f t="shared" si="58"/>
        <v>#DIV/0!</v>
      </c>
      <c r="CZ71" s="76" t="e">
        <f t="shared" si="58"/>
        <v>#DIV/0!</v>
      </c>
      <c r="DA71" s="76" t="e">
        <f t="shared" si="58"/>
        <v>#DIV/0!</v>
      </c>
    </row>
    <row r="72" spans="4:105" ht="15.75" x14ac:dyDescent="0.25">
      <c r="D72" s="80" t="s">
        <v>218</v>
      </c>
      <c r="E72" s="103">
        <f t="shared" si="48"/>
        <v>2973.5906039995825</v>
      </c>
      <c r="F72" s="73">
        <f t="shared" si="51"/>
        <v>0</v>
      </c>
      <c r="G72" s="73">
        <f t="shared" si="52"/>
        <v>0</v>
      </c>
      <c r="H72" s="73">
        <f t="shared" si="53"/>
        <v>5.858868769889785</v>
      </c>
      <c r="I72" s="73">
        <f t="shared" si="54"/>
        <v>2967.7317352296927</v>
      </c>
      <c r="J72" s="74">
        <f t="shared" si="55"/>
        <v>2477.4750219120492</v>
      </c>
      <c r="K72" s="76">
        <f t="shared" si="59"/>
        <v>0</v>
      </c>
      <c r="L72" s="76">
        <f t="shared" si="59"/>
        <v>0</v>
      </c>
      <c r="M72" s="76">
        <f t="shared" si="59"/>
        <v>0</v>
      </c>
      <c r="N72" s="76">
        <f t="shared" si="59"/>
        <v>0</v>
      </c>
      <c r="O72" s="76">
        <f t="shared" si="59"/>
        <v>0</v>
      </c>
      <c r="P72" s="76">
        <f t="shared" si="59"/>
        <v>0</v>
      </c>
      <c r="Q72" s="76">
        <f t="shared" si="59"/>
        <v>0</v>
      </c>
      <c r="R72" s="76">
        <f t="shared" si="59"/>
        <v>0</v>
      </c>
      <c r="S72" s="76">
        <f t="shared" si="59"/>
        <v>0</v>
      </c>
      <c r="T72" s="76">
        <f t="shared" si="59"/>
        <v>0</v>
      </c>
      <c r="U72" s="76">
        <f t="shared" si="59"/>
        <v>0</v>
      </c>
      <c r="V72" s="76">
        <f t="shared" si="59"/>
        <v>0</v>
      </c>
      <c r="W72" s="76">
        <f t="shared" si="59"/>
        <v>2.0289675584484179</v>
      </c>
      <c r="X72" s="76">
        <f t="shared" si="59"/>
        <v>9.7683696249971919E-2</v>
      </c>
      <c r="Y72" s="76">
        <f t="shared" si="59"/>
        <v>0</v>
      </c>
      <c r="Z72" s="76">
        <f t="shared" si="59"/>
        <v>0</v>
      </c>
      <c r="AA72" s="76">
        <f t="shared" si="59"/>
        <v>8.6449573407850033E-2</v>
      </c>
      <c r="AB72" s="76">
        <f t="shared" si="59"/>
        <v>0.49000919181568237</v>
      </c>
      <c r="AC72" s="76">
        <f t="shared" si="59"/>
        <v>3.1557587499678621</v>
      </c>
      <c r="AD72" s="76">
        <f t="shared" si="59"/>
        <v>1.1413606908462588</v>
      </c>
      <c r="AE72" s="76">
        <f t="shared" si="59"/>
        <v>0.97889971101536943</v>
      </c>
      <c r="AF72" s="76">
        <f t="shared" si="59"/>
        <v>3.346004319029781</v>
      </c>
      <c r="AG72" s="76">
        <f t="shared" si="59"/>
        <v>0.81320791851895435</v>
      </c>
      <c r="AH72" s="76">
        <f t="shared" si="59"/>
        <v>20.905519996538516</v>
      </c>
      <c r="AI72" s="76">
        <f t="shared" si="59"/>
        <v>2.306806582259453</v>
      </c>
      <c r="AJ72" s="76">
        <f t="shared" si="59"/>
        <v>1762.8029795491038</v>
      </c>
      <c r="AK72" s="76">
        <f t="shared" si="59"/>
        <v>2.9486818595460331</v>
      </c>
      <c r="AL72" s="76">
        <f t="shared" si="59"/>
        <v>4.9610334209222398</v>
      </c>
      <c r="AM72" s="76">
        <f t="shared" si="59"/>
        <v>252.10950612078051</v>
      </c>
      <c r="AN72" s="76">
        <f t="shared" si="59"/>
        <v>3.1636570283113432</v>
      </c>
      <c r="AO72" s="76">
        <f t="shared" si="59"/>
        <v>9.0531638614061105</v>
      </c>
      <c r="AP72" s="76">
        <f t="shared" si="59"/>
        <v>52.697922804628377</v>
      </c>
      <c r="AQ72" s="76">
        <f t="shared" si="59"/>
        <v>117.10542746136484</v>
      </c>
      <c r="AR72" s="76">
        <f t="shared" si="59"/>
        <v>13.83547954471358</v>
      </c>
      <c r="AS72" s="76">
        <f t="shared" si="59"/>
        <v>4.8308486278639418</v>
      </c>
      <c r="AT72" s="76">
        <f t="shared" si="59"/>
        <v>-24.075645770167334</v>
      </c>
      <c r="AU72" s="76">
        <f t="shared" si="59"/>
        <v>24.528123155177738</v>
      </c>
      <c r="AV72" s="76">
        <f t="shared" si="59"/>
        <v>20.62891613021274</v>
      </c>
      <c r="AW72" s="76">
        <f t="shared" si="59"/>
        <v>50.602073538104328</v>
      </c>
      <c r="AX72" s="76">
        <f t="shared" si="59"/>
        <v>40.542913115858042</v>
      </c>
      <c r="AY72" s="76">
        <f t="shared" si="59"/>
        <v>11.519719392957358</v>
      </c>
      <c r="AZ72" s="76">
        <f t="shared" si="59"/>
        <v>9.7271179557972491</v>
      </c>
      <c r="BA72" s="76">
        <f t="shared" si="59"/>
        <v>8.8000139098650862</v>
      </c>
      <c r="BB72" s="76">
        <f t="shared" si="59"/>
        <v>6.2604527635954472</v>
      </c>
      <c r="BC72" s="76">
        <f t="shared" si="59"/>
        <v>23.476079020119563</v>
      </c>
      <c r="BD72" s="76">
        <f t="shared" si="59"/>
        <v>5.806258378995425</v>
      </c>
      <c r="BE72" s="76">
        <f t="shared" si="59"/>
        <v>16.336248493150684</v>
      </c>
      <c r="BF72" s="76">
        <f t="shared" si="59"/>
        <v>12.121643835616439</v>
      </c>
      <c r="BG72" s="76">
        <f t="shared" si="59"/>
        <v>12.341739726027397</v>
      </c>
      <c r="BH72" s="76">
        <f t="shared" si="59"/>
        <v>9.6681683789954391</v>
      </c>
      <c r="BI72" s="76">
        <f t="shared" si="59"/>
        <v>52.341040639702769</v>
      </c>
      <c r="BJ72" s="76">
        <f t="shared" si="59"/>
        <v>52.341040639702769</v>
      </c>
      <c r="BK72" s="76">
        <f t="shared" si="59"/>
        <v>59.190355708195888</v>
      </c>
      <c r="BL72" s="76">
        <f t="shared" si="59"/>
        <v>56.425976838332879</v>
      </c>
      <c r="BM72" s="76">
        <f t="shared" si="59"/>
        <v>56.425976838332879</v>
      </c>
      <c r="BN72" s="76">
        <f t="shared" si="59"/>
        <v>52.341040639702769</v>
      </c>
      <c r="BO72" s="76">
        <f t="shared" si="59"/>
        <v>59.811845665858513</v>
      </c>
      <c r="BP72" s="76">
        <f t="shared" si="59"/>
        <v>11.051131455326519</v>
      </c>
      <c r="BQ72" s="76">
        <f t="shared" si="59"/>
        <v>7.8653641166711612</v>
      </c>
      <c r="BR72" s="76">
        <f t="shared" si="59"/>
        <v>7.8653641166711612</v>
      </c>
      <c r="BS72" s="76">
        <f t="shared" si="59"/>
        <v>7.8653641166711612</v>
      </c>
      <c r="BT72" s="76">
        <f t="shared" si="59"/>
        <v>7.8653641166711612</v>
      </c>
      <c r="BU72" s="76">
        <f t="shared" si="59"/>
        <v>7.8653641166711612</v>
      </c>
      <c r="BV72" s="76">
        <f t="shared" si="59"/>
        <v>7.8653641166711612</v>
      </c>
      <c r="BW72" s="76">
        <f t="shared" si="58"/>
        <v>7.8653641166711612</v>
      </c>
      <c r="BX72" s="76">
        <f t="shared" si="58"/>
        <v>7.8653641166711612</v>
      </c>
      <c r="BY72" s="76">
        <f t="shared" si="58"/>
        <v>7.8653641166711612</v>
      </c>
      <c r="BZ72" s="76">
        <f t="shared" si="58"/>
        <v>7.8653641166711612</v>
      </c>
      <c r="CA72" s="76">
        <f t="shared" si="58"/>
        <v>7.8653641166711612</v>
      </c>
      <c r="CB72" s="76" t="e">
        <f t="shared" si="58"/>
        <v>#DIV/0!</v>
      </c>
      <c r="CC72" s="76" t="e">
        <f t="shared" si="58"/>
        <v>#DIV/0!</v>
      </c>
      <c r="CD72" s="76" t="e">
        <f t="shared" si="58"/>
        <v>#DIV/0!</v>
      </c>
      <c r="CE72" s="76" t="e">
        <f t="shared" si="58"/>
        <v>#DIV/0!</v>
      </c>
      <c r="CF72" s="76" t="e">
        <f t="shared" si="58"/>
        <v>#DIV/0!</v>
      </c>
      <c r="CG72" s="76" t="e">
        <f t="shared" si="58"/>
        <v>#DIV/0!</v>
      </c>
      <c r="CH72" s="76" t="e">
        <f t="shared" si="58"/>
        <v>#DIV/0!</v>
      </c>
      <c r="CI72" s="76" t="e">
        <f t="shared" si="58"/>
        <v>#DIV/0!</v>
      </c>
      <c r="CJ72" s="76" t="e">
        <f t="shared" si="58"/>
        <v>#DIV/0!</v>
      </c>
      <c r="CK72" s="76" t="e">
        <f t="shared" si="58"/>
        <v>#DIV/0!</v>
      </c>
      <c r="CL72" s="76" t="e">
        <f t="shared" si="58"/>
        <v>#DIV/0!</v>
      </c>
      <c r="CM72" s="76" t="e">
        <f t="shared" si="58"/>
        <v>#DIV/0!</v>
      </c>
      <c r="CN72" s="76" t="e">
        <f t="shared" si="58"/>
        <v>#DIV/0!</v>
      </c>
      <c r="CO72" s="76" t="e">
        <f t="shared" si="58"/>
        <v>#DIV/0!</v>
      </c>
      <c r="CP72" s="76" t="e">
        <f t="shared" si="58"/>
        <v>#DIV/0!</v>
      </c>
      <c r="CQ72" s="76" t="e">
        <f t="shared" si="58"/>
        <v>#DIV/0!</v>
      </c>
      <c r="CR72" s="76" t="e">
        <f t="shared" si="58"/>
        <v>#DIV/0!</v>
      </c>
      <c r="CS72" s="76" t="e">
        <f t="shared" si="58"/>
        <v>#DIV/0!</v>
      </c>
      <c r="CT72" s="76" t="e">
        <f t="shared" si="58"/>
        <v>#DIV/0!</v>
      </c>
      <c r="CU72" s="76" t="e">
        <f t="shared" si="58"/>
        <v>#DIV/0!</v>
      </c>
      <c r="CV72" s="76" t="e">
        <f t="shared" si="58"/>
        <v>#DIV/0!</v>
      </c>
      <c r="CW72" s="76" t="e">
        <f t="shared" si="58"/>
        <v>#DIV/0!</v>
      </c>
      <c r="CX72" s="76" t="e">
        <f t="shared" si="58"/>
        <v>#DIV/0!</v>
      </c>
      <c r="CY72" s="76" t="e">
        <f t="shared" si="58"/>
        <v>#DIV/0!</v>
      </c>
      <c r="CZ72" s="76" t="e">
        <f t="shared" si="58"/>
        <v>#DIV/0!</v>
      </c>
      <c r="DA72" s="76" t="e">
        <f t="shared" si="58"/>
        <v>#DIV/0!</v>
      </c>
    </row>
    <row r="73" spans="4:105" ht="15.75" x14ac:dyDescent="0.25">
      <c r="D73" s="80" t="s">
        <v>219</v>
      </c>
      <c r="E73" s="103">
        <f t="shared" si="48"/>
        <v>149.76948314959193</v>
      </c>
      <c r="F73" s="73">
        <f t="shared" si="51"/>
        <v>0</v>
      </c>
      <c r="G73" s="73">
        <f t="shared" si="52"/>
        <v>0</v>
      </c>
      <c r="H73" s="73">
        <f t="shared" si="53"/>
        <v>0</v>
      </c>
      <c r="I73" s="73">
        <f t="shared" si="54"/>
        <v>149.76948314959193</v>
      </c>
      <c r="J73" s="74">
        <f t="shared" si="55"/>
        <v>53.605131161530586</v>
      </c>
      <c r="K73" s="76">
        <f t="shared" si="59"/>
        <v>0</v>
      </c>
      <c r="L73" s="76">
        <f t="shared" si="59"/>
        <v>0</v>
      </c>
      <c r="M73" s="76">
        <f t="shared" si="59"/>
        <v>0</v>
      </c>
      <c r="N73" s="76">
        <f t="shared" si="59"/>
        <v>0</v>
      </c>
      <c r="O73" s="76">
        <f t="shared" si="59"/>
        <v>0</v>
      </c>
      <c r="P73" s="76">
        <f t="shared" si="59"/>
        <v>0</v>
      </c>
      <c r="Q73" s="76">
        <f t="shared" si="59"/>
        <v>0</v>
      </c>
      <c r="R73" s="76">
        <f t="shared" si="59"/>
        <v>0</v>
      </c>
      <c r="S73" s="76">
        <f t="shared" si="59"/>
        <v>0</v>
      </c>
      <c r="T73" s="76">
        <f t="shared" si="59"/>
        <v>0</v>
      </c>
      <c r="U73" s="76">
        <f t="shared" si="59"/>
        <v>0</v>
      </c>
      <c r="V73" s="76">
        <f t="shared" si="59"/>
        <v>0</v>
      </c>
      <c r="W73" s="76">
        <f t="shared" si="59"/>
        <v>0</v>
      </c>
      <c r="X73" s="76">
        <f t="shared" si="59"/>
        <v>0</v>
      </c>
      <c r="Y73" s="76">
        <f t="shared" si="59"/>
        <v>0</v>
      </c>
      <c r="Z73" s="76">
        <f t="shared" si="59"/>
        <v>0</v>
      </c>
      <c r="AA73" s="76">
        <f t="shared" si="59"/>
        <v>0</v>
      </c>
      <c r="AB73" s="76">
        <f t="shared" si="59"/>
        <v>0</v>
      </c>
      <c r="AC73" s="76">
        <f t="shared" si="59"/>
        <v>0</v>
      </c>
      <c r="AD73" s="76">
        <f t="shared" si="59"/>
        <v>0</v>
      </c>
      <c r="AE73" s="76">
        <f t="shared" si="59"/>
        <v>0</v>
      </c>
      <c r="AF73" s="76">
        <f t="shared" si="59"/>
        <v>0</v>
      </c>
      <c r="AG73" s="76">
        <f t="shared" si="59"/>
        <v>0</v>
      </c>
      <c r="AH73" s="76">
        <f t="shared" si="59"/>
        <v>0</v>
      </c>
      <c r="AI73" s="76">
        <f t="shared" si="59"/>
        <v>0</v>
      </c>
      <c r="AJ73" s="76">
        <f t="shared" si="59"/>
        <v>53.257597524911134</v>
      </c>
      <c r="AK73" s="76">
        <f t="shared" si="59"/>
        <v>0</v>
      </c>
      <c r="AL73" s="76">
        <f t="shared" si="59"/>
        <v>0</v>
      </c>
      <c r="AM73" s="76">
        <f t="shared" si="59"/>
        <v>0.34753363661945014</v>
      </c>
      <c r="AN73" s="76">
        <f t="shared" si="59"/>
        <v>0</v>
      </c>
      <c r="AO73" s="76">
        <f t="shared" si="59"/>
        <v>0</v>
      </c>
      <c r="AP73" s="76">
        <f t="shared" si="59"/>
        <v>0</v>
      </c>
      <c r="AQ73" s="76">
        <f t="shared" si="59"/>
        <v>0</v>
      </c>
      <c r="AR73" s="76">
        <f t="shared" si="59"/>
        <v>0</v>
      </c>
      <c r="AS73" s="76">
        <f t="shared" si="59"/>
        <v>0</v>
      </c>
      <c r="AT73" s="76">
        <f t="shared" si="59"/>
        <v>0</v>
      </c>
      <c r="AU73" s="76">
        <f t="shared" si="59"/>
        <v>0</v>
      </c>
      <c r="AV73" s="76">
        <f t="shared" si="59"/>
        <v>0</v>
      </c>
      <c r="AW73" s="76">
        <f t="shared" si="59"/>
        <v>0</v>
      </c>
      <c r="AX73" s="76">
        <f t="shared" si="59"/>
        <v>0</v>
      </c>
      <c r="AY73" s="76">
        <f t="shared" si="59"/>
        <v>0</v>
      </c>
      <c r="AZ73" s="76">
        <f t="shared" si="59"/>
        <v>0</v>
      </c>
      <c r="BA73" s="76">
        <f t="shared" si="59"/>
        <v>0</v>
      </c>
      <c r="BB73" s="76">
        <f t="shared" si="59"/>
        <v>0</v>
      </c>
      <c r="BC73" s="76">
        <f t="shared" si="59"/>
        <v>0</v>
      </c>
      <c r="BD73" s="76">
        <f t="shared" si="59"/>
        <v>0</v>
      </c>
      <c r="BE73" s="76">
        <f t="shared" si="59"/>
        <v>0</v>
      </c>
      <c r="BF73" s="76">
        <f t="shared" si="59"/>
        <v>0</v>
      </c>
      <c r="BG73" s="76">
        <f t="shared" si="59"/>
        <v>0</v>
      </c>
      <c r="BH73" s="76">
        <f t="shared" si="59"/>
        <v>0</v>
      </c>
      <c r="BI73" s="76">
        <f t="shared" si="59"/>
        <v>25.436399999999999</v>
      </c>
      <c r="BJ73" s="76">
        <f t="shared" si="59"/>
        <v>21.123199999999997</v>
      </c>
      <c r="BK73" s="76">
        <f t="shared" si="59"/>
        <v>21.123199999999997</v>
      </c>
      <c r="BL73" s="76">
        <f t="shared" si="59"/>
        <v>21.123200000000001</v>
      </c>
      <c r="BM73" s="76">
        <f t="shared" si="59"/>
        <v>0</v>
      </c>
      <c r="BN73" s="76">
        <f t="shared" si="59"/>
        <v>0</v>
      </c>
      <c r="BO73" s="76">
        <f t="shared" si="59"/>
        <v>3.6852750000000003</v>
      </c>
      <c r="BP73" s="76">
        <f t="shared" si="59"/>
        <v>0</v>
      </c>
      <c r="BQ73" s="76">
        <f t="shared" si="59"/>
        <v>0</v>
      </c>
      <c r="BR73" s="76">
        <f t="shared" si="59"/>
        <v>0</v>
      </c>
      <c r="BS73" s="76">
        <f t="shared" si="59"/>
        <v>3.6730769880613456</v>
      </c>
      <c r="BT73" s="76">
        <f t="shared" si="59"/>
        <v>0</v>
      </c>
      <c r="BU73" s="76">
        <f t="shared" si="59"/>
        <v>0</v>
      </c>
      <c r="BV73" s="76">
        <f t="shared" si="59"/>
        <v>0</v>
      </c>
      <c r="BW73" s="76">
        <f t="shared" si="58"/>
        <v>0</v>
      </c>
      <c r="BX73" s="76">
        <f t="shared" si="58"/>
        <v>0</v>
      </c>
      <c r="BY73" s="76">
        <f t="shared" si="58"/>
        <v>0</v>
      </c>
      <c r="BZ73" s="76">
        <f t="shared" si="58"/>
        <v>0</v>
      </c>
      <c r="CA73" s="76">
        <f t="shared" si="58"/>
        <v>0</v>
      </c>
      <c r="CB73" s="76" t="e">
        <f t="shared" si="58"/>
        <v>#DIV/0!</v>
      </c>
      <c r="CC73" s="76" t="e">
        <f t="shared" si="58"/>
        <v>#DIV/0!</v>
      </c>
      <c r="CD73" s="76" t="e">
        <f t="shared" si="58"/>
        <v>#DIV/0!</v>
      </c>
      <c r="CE73" s="76" t="e">
        <f t="shared" si="58"/>
        <v>#DIV/0!</v>
      </c>
      <c r="CF73" s="76" t="e">
        <f t="shared" si="58"/>
        <v>#DIV/0!</v>
      </c>
      <c r="CG73" s="76" t="e">
        <f t="shared" si="58"/>
        <v>#DIV/0!</v>
      </c>
      <c r="CH73" s="76" t="e">
        <f t="shared" si="58"/>
        <v>#DIV/0!</v>
      </c>
      <c r="CI73" s="76" t="e">
        <f t="shared" si="58"/>
        <v>#DIV/0!</v>
      </c>
      <c r="CJ73" s="76" t="e">
        <f t="shared" si="58"/>
        <v>#DIV/0!</v>
      </c>
      <c r="CK73" s="76" t="e">
        <f t="shared" si="58"/>
        <v>#DIV/0!</v>
      </c>
      <c r="CL73" s="76" t="e">
        <f t="shared" si="58"/>
        <v>#DIV/0!</v>
      </c>
      <c r="CM73" s="76" t="e">
        <f t="shared" si="58"/>
        <v>#DIV/0!</v>
      </c>
      <c r="CN73" s="76" t="e">
        <f t="shared" si="58"/>
        <v>#DIV/0!</v>
      </c>
      <c r="CO73" s="76" t="e">
        <f t="shared" si="58"/>
        <v>#DIV/0!</v>
      </c>
      <c r="CP73" s="76" t="e">
        <f t="shared" si="58"/>
        <v>#DIV/0!</v>
      </c>
      <c r="CQ73" s="76" t="e">
        <f t="shared" si="58"/>
        <v>#DIV/0!</v>
      </c>
      <c r="CR73" s="76" t="e">
        <f t="shared" si="58"/>
        <v>#DIV/0!</v>
      </c>
      <c r="CS73" s="76" t="e">
        <f t="shared" si="58"/>
        <v>#DIV/0!</v>
      </c>
      <c r="CT73" s="76" t="e">
        <f t="shared" si="58"/>
        <v>#DIV/0!</v>
      </c>
      <c r="CU73" s="76" t="e">
        <f t="shared" si="58"/>
        <v>#DIV/0!</v>
      </c>
      <c r="CV73" s="76" t="e">
        <f t="shared" si="58"/>
        <v>#DIV/0!</v>
      </c>
      <c r="CW73" s="76" t="e">
        <f t="shared" si="58"/>
        <v>#DIV/0!</v>
      </c>
      <c r="CX73" s="76" t="e">
        <f t="shared" si="58"/>
        <v>#DIV/0!</v>
      </c>
      <c r="CY73" s="76" t="e">
        <f t="shared" si="58"/>
        <v>#DIV/0!</v>
      </c>
      <c r="CZ73" s="76" t="e">
        <f t="shared" si="58"/>
        <v>#DIV/0!</v>
      </c>
      <c r="DA73" s="76" t="e">
        <f t="shared" si="58"/>
        <v>#DIV/0!</v>
      </c>
    </row>
    <row r="74" spans="4:105" ht="15.75" x14ac:dyDescent="0.25">
      <c r="D74" s="80" t="s">
        <v>220</v>
      </c>
      <c r="E74" s="103">
        <f t="shared" si="48"/>
        <v>7416.5261997078169</v>
      </c>
      <c r="F74" s="73">
        <f t="shared" si="51"/>
        <v>0</v>
      </c>
      <c r="G74" s="73">
        <f t="shared" si="52"/>
        <v>0</v>
      </c>
      <c r="H74" s="73">
        <f t="shared" si="53"/>
        <v>0</v>
      </c>
      <c r="I74" s="73">
        <f t="shared" si="54"/>
        <v>7416.5261997078169</v>
      </c>
      <c r="J74" s="74">
        <f t="shared" si="55"/>
        <v>0</v>
      </c>
      <c r="K74" s="76">
        <f t="shared" si="59"/>
        <v>0</v>
      </c>
      <c r="L74" s="76">
        <f t="shared" si="59"/>
        <v>0</v>
      </c>
      <c r="M74" s="76">
        <f t="shared" si="59"/>
        <v>0</v>
      </c>
      <c r="N74" s="76">
        <f t="shared" si="59"/>
        <v>0</v>
      </c>
      <c r="O74" s="76">
        <f t="shared" si="59"/>
        <v>0</v>
      </c>
      <c r="P74" s="76">
        <f t="shared" si="59"/>
        <v>0</v>
      </c>
      <c r="Q74" s="76">
        <f t="shared" si="59"/>
        <v>0</v>
      </c>
      <c r="R74" s="76">
        <f t="shared" si="59"/>
        <v>0</v>
      </c>
      <c r="S74" s="76">
        <f t="shared" si="59"/>
        <v>0</v>
      </c>
      <c r="T74" s="76">
        <f t="shared" si="59"/>
        <v>0</v>
      </c>
      <c r="U74" s="76">
        <f t="shared" si="59"/>
        <v>0</v>
      </c>
      <c r="V74" s="76">
        <f t="shared" si="59"/>
        <v>0</v>
      </c>
      <c r="W74" s="76">
        <f t="shared" si="59"/>
        <v>0</v>
      </c>
      <c r="X74" s="76">
        <f t="shared" si="59"/>
        <v>0</v>
      </c>
      <c r="Y74" s="76">
        <f t="shared" si="59"/>
        <v>0</v>
      </c>
      <c r="Z74" s="76">
        <f t="shared" si="59"/>
        <v>0</v>
      </c>
      <c r="AA74" s="76">
        <f t="shared" si="59"/>
        <v>0</v>
      </c>
      <c r="AB74" s="76">
        <f t="shared" si="59"/>
        <v>0</v>
      </c>
      <c r="AC74" s="76">
        <f t="shared" si="59"/>
        <v>0</v>
      </c>
      <c r="AD74" s="76">
        <f t="shared" si="59"/>
        <v>0</v>
      </c>
      <c r="AE74" s="76">
        <f t="shared" si="59"/>
        <v>0</v>
      </c>
      <c r="AF74" s="76">
        <f t="shared" si="59"/>
        <v>0</v>
      </c>
      <c r="AG74" s="76">
        <f t="shared" si="59"/>
        <v>0</v>
      </c>
      <c r="AH74" s="76">
        <f t="shared" si="59"/>
        <v>0</v>
      </c>
      <c r="AI74" s="76">
        <f t="shared" si="59"/>
        <v>0</v>
      </c>
      <c r="AJ74" s="76">
        <f t="shared" si="59"/>
        <v>0</v>
      </c>
      <c r="AK74" s="76">
        <f t="shared" si="59"/>
        <v>0</v>
      </c>
      <c r="AL74" s="76">
        <f t="shared" si="59"/>
        <v>0</v>
      </c>
      <c r="AM74" s="76">
        <f t="shared" si="59"/>
        <v>0</v>
      </c>
      <c r="AN74" s="76">
        <f t="shared" si="59"/>
        <v>0</v>
      </c>
      <c r="AO74" s="76">
        <f t="shared" si="59"/>
        <v>0</v>
      </c>
      <c r="AP74" s="76">
        <f t="shared" si="59"/>
        <v>0</v>
      </c>
      <c r="AQ74" s="76">
        <f t="shared" si="59"/>
        <v>0</v>
      </c>
      <c r="AR74" s="76">
        <f t="shared" si="59"/>
        <v>0</v>
      </c>
      <c r="AS74" s="76">
        <f t="shared" si="59"/>
        <v>0</v>
      </c>
      <c r="AT74" s="76">
        <f t="shared" si="59"/>
        <v>0</v>
      </c>
      <c r="AU74" s="76">
        <f t="shared" si="59"/>
        <v>0</v>
      </c>
      <c r="AV74" s="76">
        <f t="shared" si="59"/>
        <v>0</v>
      </c>
      <c r="AW74" s="76">
        <f t="shared" si="59"/>
        <v>0</v>
      </c>
      <c r="AX74" s="76">
        <f t="shared" si="59"/>
        <v>0</v>
      </c>
      <c r="AY74" s="76">
        <f t="shared" si="59"/>
        <v>0</v>
      </c>
      <c r="AZ74" s="76">
        <f t="shared" si="59"/>
        <v>0</v>
      </c>
      <c r="BA74" s="76">
        <f t="shared" si="59"/>
        <v>0</v>
      </c>
      <c r="BB74" s="76">
        <f t="shared" si="59"/>
        <v>0</v>
      </c>
      <c r="BC74" s="76">
        <f t="shared" si="59"/>
        <v>0</v>
      </c>
      <c r="BD74" s="76">
        <f t="shared" si="59"/>
        <v>0</v>
      </c>
      <c r="BE74" s="76">
        <f t="shared" si="59"/>
        <v>0</v>
      </c>
      <c r="BF74" s="76">
        <f t="shared" si="59"/>
        <v>0</v>
      </c>
      <c r="BG74" s="76">
        <f t="shared" si="59"/>
        <v>0</v>
      </c>
      <c r="BH74" s="76">
        <f t="shared" si="59"/>
        <v>0</v>
      </c>
      <c r="BI74" s="76">
        <f t="shared" si="59"/>
        <v>0</v>
      </c>
      <c r="BJ74" s="76">
        <f t="shared" si="59"/>
        <v>0</v>
      </c>
      <c r="BK74" s="76">
        <f t="shared" si="59"/>
        <v>0</v>
      </c>
      <c r="BL74" s="76">
        <f t="shared" si="59"/>
        <v>0</v>
      </c>
      <c r="BM74" s="76">
        <f t="shared" si="59"/>
        <v>0</v>
      </c>
      <c r="BN74" s="76">
        <f t="shared" si="59"/>
        <v>0</v>
      </c>
      <c r="BO74" s="76">
        <f t="shared" si="59"/>
        <v>0</v>
      </c>
      <c r="BP74" s="76">
        <f t="shared" si="59"/>
        <v>0</v>
      </c>
      <c r="BQ74" s="76">
        <f t="shared" si="59"/>
        <v>0</v>
      </c>
      <c r="BR74" s="76">
        <f t="shared" si="59"/>
        <v>0</v>
      </c>
      <c r="BS74" s="76">
        <f t="shared" si="59"/>
        <v>0</v>
      </c>
      <c r="BT74" s="76">
        <f t="shared" si="59"/>
        <v>0</v>
      </c>
      <c r="BU74" s="76">
        <f t="shared" si="59"/>
        <v>0</v>
      </c>
      <c r="BV74" s="76">
        <f t="shared" ref="BV74:DA77" si="60">BV22/BV$60</f>
        <v>0</v>
      </c>
      <c r="BW74" s="76">
        <f t="shared" si="60"/>
        <v>0</v>
      </c>
      <c r="BX74" s="76">
        <f t="shared" si="60"/>
        <v>0</v>
      </c>
      <c r="BY74" s="76">
        <f t="shared" si="60"/>
        <v>0</v>
      </c>
      <c r="BZ74" s="76">
        <f t="shared" si="60"/>
        <v>0</v>
      </c>
      <c r="CA74" s="76">
        <f t="shared" si="60"/>
        <v>7416.5261997078169</v>
      </c>
      <c r="CB74" s="76" t="e">
        <f t="shared" si="60"/>
        <v>#DIV/0!</v>
      </c>
      <c r="CC74" s="76" t="e">
        <f t="shared" si="60"/>
        <v>#DIV/0!</v>
      </c>
      <c r="CD74" s="76" t="e">
        <f t="shared" si="60"/>
        <v>#DIV/0!</v>
      </c>
      <c r="CE74" s="76" t="e">
        <f t="shared" si="60"/>
        <v>#DIV/0!</v>
      </c>
      <c r="CF74" s="76" t="e">
        <f t="shared" si="60"/>
        <v>#DIV/0!</v>
      </c>
      <c r="CG74" s="76" t="e">
        <f t="shared" si="60"/>
        <v>#DIV/0!</v>
      </c>
      <c r="CH74" s="76" t="e">
        <f t="shared" si="60"/>
        <v>#DIV/0!</v>
      </c>
      <c r="CI74" s="76" t="e">
        <f t="shared" si="60"/>
        <v>#DIV/0!</v>
      </c>
      <c r="CJ74" s="76" t="e">
        <f t="shared" si="60"/>
        <v>#DIV/0!</v>
      </c>
      <c r="CK74" s="76" t="e">
        <f t="shared" si="60"/>
        <v>#DIV/0!</v>
      </c>
      <c r="CL74" s="76" t="e">
        <f t="shared" si="60"/>
        <v>#DIV/0!</v>
      </c>
      <c r="CM74" s="76" t="e">
        <f t="shared" si="60"/>
        <v>#DIV/0!</v>
      </c>
      <c r="CN74" s="76" t="e">
        <f t="shared" si="60"/>
        <v>#DIV/0!</v>
      </c>
      <c r="CO74" s="76" t="e">
        <f t="shared" si="60"/>
        <v>#DIV/0!</v>
      </c>
      <c r="CP74" s="76" t="e">
        <f t="shared" si="60"/>
        <v>#DIV/0!</v>
      </c>
      <c r="CQ74" s="76" t="e">
        <f t="shared" si="60"/>
        <v>#DIV/0!</v>
      </c>
      <c r="CR74" s="76" t="e">
        <f t="shared" si="60"/>
        <v>#DIV/0!</v>
      </c>
      <c r="CS74" s="76" t="e">
        <f t="shared" si="60"/>
        <v>#DIV/0!</v>
      </c>
      <c r="CT74" s="76" t="e">
        <f t="shared" si="60"/>
        <v>#DIV/0!</v>
      </c>
      <c r="CU74" s="76" t="e">
        <f t="shared" si="60"/>
        <v>#DIV/0!</v>
      </c>
      <c r="CV74" s="76" t="e">
        <f t="shared" si="60"/>
        <v>#DIV/0!</v>
      </c>
      <c r="CW74" s="76" t="e">
        <f t="shared" si="60"/>
        <v>#DIV/0!</v>
      </c>
      <c r="CX74" s="76" t="e">
        <f t="shared" si="60"/>
        <v>#DIV/0!</v>
      </c>
      <c r="CY74" s="76" t="e">
        <f t="shared" si="60"/>
        <v>#DIV/0!</v>
      </c>
      <c r="CZ74" s="76" t="e">
        <f t="shared" si="60"/>
        <v>#DIV/0!</v>
      </c>
      <c r="DA74" s="76" t="e">
        <f t="shared" si="60"/>
        <v>#DIV/0!</v>
      </c>
    </row>
    <row r="75" spans="4:105" ht="15.75" x14ac:dyDescent="0.25">
      <c r="D75" s="80" t="s">
        <v>221</v>
      </c>
      <c r="E75" s="103">
        <f t="shared" si="48"/>
        <v>2954.6878416015361</v>
      </c>
      <c r="F75" s="73">
        <f t="shared" si="51"/>
        <v>0</v>
      </c>
      <c r="G75" s="73">
        <f t="shared" si="52"/>
        <v>0</v>
      </c>
      <c r="H75" s="73">
        <f t="shared" si="53"/>
        <v>131.54812792495784</v>
      </c>
      <c r="I75" s="73">
        <f t="shared" si="54"/>
        <v>2823.1397136765781</v>
      </c>
      <c r="J75" s="74">
        <f t="shared" si="55"/>
        <v>1233.6686976594599</v>
      </c>
      <c r="K75" s="76">
        <f t="shared" ref="K75:BV78" si="61">K23/K$60</f>
        <v>3.8945108196492537</v>
      </c>
      <c r="L75" s="76">
        <f t="shared" si="61"/>
        <v>3.6936520242302739</v>
      </c>
      <c r="M75" s="76">
        <f t="shared" si="61"/>
        <v>4.2780310928717276</v>
      </c>
      <c r="N75" s="76">
        <f t="shared" si="61"/>
        <v>3.4732621553617258</v>
      </c>
      <c r="O75" s="76">
        <f t="shared" si="61"/>
        <v>3.5779475915895724</v>
      </c>
      <c r="P75" s="76">
        <f t="shared" si="61"/>
        <v>2.7231538980291332</v>
      </c>
      <c r="Q75" s="76">
        <f t="shared" si="61"/>
        <v>3.7646141074720743</v>
      </c>
      <c r="R75" s="76">
        <f t="shared" si="61"/>
        <v>3.2475604007869681</v>
      </c>
      <c r="S75" s="76">
        <f t="shared" si="61"/>
        <v>5.9158287894298569</v>
      </c>
      <c r="T75" s="76">
        <f t="shared" si="61"/>
        <v>8.8831357837455798</v>
      </c>
      <c r="U75" s="76">
        <f t="shared" si="61"/>
        <v>9.2064395389784721</v>
      </c>
      <c r="V75" s="76">
        <f t="shared" si="61"/>
        <v>9.5373512056536747</v>
      </c>
      <c r="W75" s="76">
        <f t="shared" si="61"/>
        <v>9.6162045382406109</v>
      </c>
      <c r="X75" s="76">
        <f t="shared" si="61"/>
        <v>9.5409668988856602</v>
      </c>
      <c r="Y75" s="76">
        <f t="shared" si="61"/>
        <v>10.443102072362617</v>
      </c>
      <c r="Z75" s="76">
        <f t="shared" si="61"/>
        <v>8.2400474011824461</v>
      </c>
      <c r="AA75" s="76">
        <f t="shared" si="61"/>
        <v>10.089565069218926</v>
      </c>
      <c r="AB75" s="76">
        <f t="shared" si="61"/>
        <v>10.079842137646077</v>
      </c>
      <c r="AC75" s="76">
        <f t="shared" si="61"/>
        <v>11.342912399623184</v>
      </c>
      <c r="AD75" s="76">
        <f t="shared" si="61"/>
        <v>12.931724555728513</v>
      </c>
      <c r="AE75" s="76">
        <f t="shared" si="61"/>
        <v>11.13368626378908</v>
      </c>
      <c r="AF75" s="76">
        <f t="shared" si="61"/>
        <v>15.485297481534474</v>
      </c>
      <c r="AG75" s="76">
        <f t="shared" si="61"/>
        <v>20.031400273633512</v>
      </c>
      <c r="AH75" s="76">
        <f t="shared" si="61"/>
        <v>17.060281925682883</v>
      </c>
      <c r="AI75" s="76">
        <f t="shared" si="61"/>
        <v>16.465192047810909</v>
      </c>
      <c r="AJ75" s="76">
        <f t="shared" si="61"/>
        <v>18.517225875086226</v>
      </c>
      <c r="AK75" s="76">
        <f t="shared" si="61"/>
        <v>19.227262117121601</v>
      </c>
      <c r="AL75" s="76">
        <f t="shared" si="61"/>
        <v>20.968459790048598</v>
      </c>
      <c r="AM75" s="76">
        <f t="shared" si="61"/>
        <v>11.579174143352816</v>
      </c>
      <c r="AN75" s="76">
        <f t="shared" si="61"/>
        <v>9.5927987184904335</v>
      </c>
      <c r="AO75" s="76">
        <f t="shared" si="61"/>
        <v>9.3607914101671721</v>
      </c>
      <c r="AP75" s="76">
        <f t="shared" si="61"/>
        <v>11.246341241346125</v>
      </c>
      <c r="AQ75" s="76">
        <f t="shared" si="61"/>
        <v>11.791265797217537</v>
      </c>
      <c r="AR75" s="76">
        <f t="shared" si="61"/>
        <v>9.1991714245523077</v>
      </c>
      <c r="AS75" s="76">
        <f t="shared" si="61"/>
        <v>12.651294657477576</v>
      </c>
      <c r="AT75" s="76">
        <f t="shared" si="61"/>
        <v>9.8168193909482451</v>
      </c>
      <c r="AU75" s="76">
        <f t="shared" si="61"/>
        <v>10.014798230980913</v>
      </c>
      <c r="AV75" s="76">
        <f t="shared" si="61"/>
        <v>17.940444719218963</v>
      </c>
      <c r="AW75" s="76">
        <f t="shared" si="61"/>
        <v>23.478211345305329</v>
      </c>
      <c r="AX75" s="76">
        <f t="shared" si="61"/>
        <v>58.980834314155864</v>
      </c>
      <c r="AY75" s="76">
        <f t="shared" si="61"/>
        <v>60.235412998085216</v>
      </c>
      <c r="AZ75" s="76">
        <f t="shared" si="61"/>
        <v>67.285552955644746</v>
      </c>
      <c r="BA75" s="76">
        <f t="shared" si="61"/>
        <v>76.213738066475699</v>
      </c>
      <c r="BB75" s="76">
        <f t="shared" si="61"/>
        <v>78.588551045670812</v>
      </c>
      <c r="BC75" s="76">
        <f t="shared" si="61"/>
        <v>81.321205144955741</v>
      </c>
      <c r="BD75" s="76">
        <f t="shared" si="61"/>
        <v>98.274284873979454</v>
      </c>
      <c r="BE75" s="76">
        <f t="shared" si="61"/>
        <v>98.253440627404103</v>
      </c>
      <c r="BF75" s="76">
        <f t="shared" si="61"/>
        <v>108.21692186028081</v>
      </c>
      <c r="BG75" s="76">
        <f t="shared" si="61"/>
        <v>86.25898643835616</v>
      </c>
      <c r="BH75" s="76">
        <f t="shared" si="61"/>
        <v>83.13286452054794</v>
      </c>
      <c r="BI75" s="76">
        <f t="shared" si="61"/>
        <v>89.082004314202649</v>
      </c>
      <c r="BJ75" s="76">
        <f t="shared" si="61"/>
        <v>89.082004314202649</v>
      </c>
      <c r="BK75" s="76">
        <f t="shared" si="61"/>
        <v>89.082004314202649</v>
      </c>
      <c r="BL75" s="76">
        <f t="shared" si="61"/>
        <v>89.082004314202649</v>
      </c>
      <c r="BM75" s="76">
        <f t="shared" si="61"/>
        <v>89.082004314202649</v>
      </c>
      <c r="BN75" s="76">
        <f t="shared" si="61"/>
        <v>89.082004314202649</v>
      </c>
      <c r="BO75" s="76">
        <f t="shared" si="61"/>
        <v>72.131641363418453</v>
      </c>
      <c r="BP75" s="76">
        <f t="shared" si="61"/>
        <v>85.938551014407778</v>
      </c>
      <c r="BQ75" s="76">
        <f t="shared" si="61"/>
        <v>85.938551014407778</v>
      </c>
      <c r="BR75" s="76">
        <f t="shared" si="61"/>
        <v>85.938551014407778</v>
      </c>
      <c r="BS75" s="76">
        <f t="shared" si="61"/>
        <v>85.938551014407778</v>
      </c>
      <c r="BT75" s="76">
        <f t="shared" si="61"/>
        <v>85.938551014407778</v>
      </c>
      <c r="BU75" s="76">
        <f t="shared" si="61"/>
        <v>85.938551014407778</v>
      </c>
      <c r="BV75" s="76">
        <f t="shared" si="61"/>
        <v>85.938551014407778</v>
      </c>
      <c r="BW75" s="76">
        <f t="shared" si="60"/>
        <v>85.938551014407778</v>
      </c>
      <c r="BX75" s="76">
        <f t="shared" si="60"/>
        <v>85.938551014407778</v>
      </c>
      <c r="BY75" s="76">
        <f t="shared" si="60"/>
        <v>85.938551014407778</v>
      </c>
      <c r="BZ75" s="76">
        <f t="shared" si="60"/>
        <v>85.938551014407778</v>
      </c>
      <c r="CA75" s="76">
        <f t="shared" si="60"/>
        <v>85.938551014407778</v>
      </c>
      <c r="CB75" s="76" t="e">
        <f t="shared" si="60"/>
        <v>#DIV/0!</v>
      </c>
      <c r="CC75" s="76" t="e">
        <f t="shared" si="60"/>
        <v>#DIV/0!</v>
      </c>
      <c r="CD75" s="76" t="e">
        <f t="shared" si="60"/>
        <v>#DIV/0!</v>
      </c>
      <c r="CE75" s="76" t="e">
        <f t="shared" si="60"/>
        <v>#DIV/0!</v>
      </c>
      <c r="CF75" s="76" t="e">
        <f t="shared" si="60"/>
        <v>#DIV/0!</v>
      </c>
      <c r="CG75" s="76" t="e">
        <f t="shared" si="60"/>
        <v>#DIV/0!</v>
      </c>
      <c r="CH75" s="76" t="e">
        <f t="shared" si="60"/>
        <v>#DIV/0!</v>
      </c>
      <c r="CI75" s="76" t="e">
        <f t="shared" si="60"/>
        <v>#DIV/0!</v>
      </c>
      <c r="CJ75" s="76" t="e">
        <f t="shared" si="60"/>
        <v>#DIV/0!</v>
      </c>
      <c r="CK75" s="76" t="e">
        <f t="shared" si="60"/>
        <v>#DIV/0!</v>
      </c>
      <c r="CL75" s="76" t="e">
        <f t="shared" si="60"/>
        <v>#DIV/0!</v>
      </c>
      <c r="CM75" s="76" t="e">
        <f t="shared" si="60"/>
        <v>#DIV/0!</v>
      </c>
      <c r="CN75" s="76" t="e">
        <f t="shared" si="60"/>
        <v>#DIV/0!</v>
      </c>
      <c r="CO75" s="76" t="e">
        <f t="shared" si="60"/>
        <v>#DIV/0!</v>
      </c>
      <c r="CP75" s="76" t="e">
        <f t="shared" si="60"/>
        <v>#DIV/0!</v>
      </c>
      <c r="CQ75" s="76" t="e">
        <f t="shared" si="60"/>
        <v>#DIV/0!</v>
      </c>
      <c r="CR75" s="76" t="e">
        <f t="shared" si="60"/>
        <v>#DIV/0!</v>
      </c>
      <c r="CS75" s="76" t="e">
        <f t="shared" si="60"/>
        <v>#DIV/0!</v>
      </c>
      <c r="CT75" s="76" t="e">
        <f t="shared" si="60"/>
        <v>#DIV/0!</v>
      </c>
      <c r="CU75" s="76" t="e">
        <f t="shared" si="60"/>
        <v>#DIV/0!</v>
      </c>
      <c r="CV75" s="76" t="e">
        <f t="shared" si="60"/>
        <v>#DIV/0!</v>
      </c>
      <c r="CW75" s="76" t="e">
        <f t="shared" si="60"/>
        <v>#DIV/0!</v>
      </c>
      <c r="CX75" s="76" t="e">
        <f t="shared" si="60"/>
        <v>#DIV/0!</v>
      </c>
      <c r="CY75" s="76" t="e">
        <f t="shared" si="60"/>
        <v>#DIV/0!</v>
      </c>
      <c r="CZ75" s="76" t="e">
        <f t="shared" si="60"/>
        <v>#DIV/0!</v>
      </c>
      <c r="DA75" s="76" t="e">
        <f t="shared" si="60"/>
        <v>#DIV/0!</v>
      </c>
    </row>
    <row r="76" spans="4:105" ht="16.5" thickBot="1" x14ac:dyDescent="0.3">
      <c r="D76" s="80" t="s">
        <v>222</v>
      </c>
      <c r="E76" s="104">
        <f t="shared" si="48"/>
        <v>1434.0971954434242</v>
      </c>
      <c r="F76" s="83">
        <f t="shared" si="51"/>
        <v>0</v>
      </c>
      <c r="G76" s="83">
        <f t="shared" si="52"/>
        <v>0</v>
      </c>
      <c r="H76" s="83">
        <f t="shared" si="53"/>
        <v>0</v>
      </c>
      <c r="I76" s="83">
        <f t="shared" si="54"/>
        <v>1434.0971954434242</v>
      </c>
      <c r="J76" s="74">
        <f t="shared" si="55"/>
        <v>241.35198327107943</v>
      </c>
      <c r="K76" s="76">
        <f t="shared" si="61"/>
        <v>0</v>
      </c>
      <c r="L76" s="76">
        <f t="shared" si="61"/>
        <v>0</v>
      </c>
      <c r="M76" s="76">
        <f t="shared" si="61"/>
        <v>0</v>
      </c>
      <c r="N76" s="76">
        <f t="shared" si="61"/>
        <v>0</v>
      </c>
      <c r="O76" s="76">
        <f t="shared" si="61"/>
        <v>0</v>
      </c>
      <c r="P76" s="76">
        <f t="shared" si="61"/>
        <v>0</v>
      </c>
      <c r="Q76" s="76">
        <f t="shared" si="61"/>
        <v>0</v>
      </c>
      <c r="R76" s="76">
        <f t="shared" si="61"/>
        <v>0</v>
      </c>
      <c r="S76" s="76">
        <f t="shared" si="61"/>
        <v>0</v>
      </c>
      <c r="T76" s="76">
        <f t="shared" si="61"/>
        <v>0</v>
      </c>
      <c r="U76" s="76">
        <f t="shared" si="61"/>
        <v>0</v>
      </c>
      <c r="V76" s="76">
        <f t="shared" si="61"/>
        <v>0</v>
      </c>
      <c r="W76" s="76">
        <f t="shared" si="61"/>
        <v>0</v>
      </c>
      <c r="X76" s="76">
        <f t="shared" si="61"/>
        <v>0</v>
      </c>
      <c r="Y76" s="76">
        <f t="shared" si="61"/>
        <v>0</v>
      </c>
      <c r="Z76" s="76">
        <f t="shared" si="61"/>
        <v>0</v>
      </c>
      <c r="AA76" s="76">
        <f t="shared" si="61"/>
        <v>0</v>
      </c>
      <c r="AB76" s="76">
        <f t="shared" si="61"/>
        <v>0</v>
      </c>
      <c r="AC76" s="76">
        <f t="shared" si="61"/>
        <v>0</v>
      </c>
      <c r="AD76" s="76">
        <f t="shared" si="61"/>
        <v>0</v>
      </c>
      <c r="AE76" s="76">
        <f t="shared" si="61"/>
        <v>0</v>
      </c>
      <c r="AF76" s="76">
        <f t="shared" si="61"/>
        <v>0</v>
      </c>
      <c r="AG76" s="76">
        <f t="shared" si="61"/>
        <v>14.924656558750643</v>
      </c>
      <c r="AH76" s="76">
        <f t="shared" si="61"/>
        <v>0</v>
      </c>
      <c r="AI76" s="76">
        <f t="shared" si="61"/>
        <v>0</v>
      </c>
      <c r="AJ76" s="76">
        <f t="shared" si="61"/>
        <v>0</v>
      </c>
      <c r="AK76" s="76">
        <f t="shared" si="61"/>
        <v>0</v>
      </c>
      <c r="AL76" s="76">
        <f t="shared" si="61"/>
        <v>0</v>
      </c>
      <c r="AM76" s="76">
        <f t="shared" si="61"/>
        <v>0</v>
      </c>
      <c r="AN76" s="76">
        <f t="shared" si="61"/>
        <v>0</v>
      </c>
      <c r="AO76" s="76">
        <f t="shared" si="61"/>
        <v>0</v>
      </c>
      <c r="AP76" s="76">
        <f t="shared" si="61"/>
        <v>0</v>
      </c>
      <c r="AQ76" s="76">
        <f t="shared" si="61"/>
        <v>0</v>
      </c>
      <c r="AR76" s="76">
        <f t="shared" si="61"/>
        <v>0</v>
      </c>
      <c r="AS76" s="76">
        <f t="shared" si="61"/>
        <v>0</v>
      </c>
      <c r="AT76" s="76">
        <f t="shared" si="61"/>
        <v>0</v>
      </c>
      <c r="AU76" s="76">
        <f t="shared" si="61"/>
        <v>0</v>
      </c>
      <c r="AV76" s="76">
        <f t="shared" si="61"/>
        <v>0</v>
      </c>
      <c r="AW76" s="76">
        <f t="shared" si="61"/>
        <v>0</v>
      </c>
      <c r="AX76" s="76">
        <f t="shared" si="61"/>
        <v>0</v>
      </c>
      <c r="AY76" s="76">
        <f t="shared" si="61"/>
        <v>0</v>
      </c>
      <c r="AZ76" s="76">
        <f t="shared" si="61"/>
        <v>0</v>
      </c>
      <c r="BA76" s="76">
        <f t="shared" si="61"/>
        <v>0</v>
      </c>
      <c r="BB76" s="76">
        <f t="shared" si="61"/>
        <v>0</v>
      </c>
      <c r="BC76" s="76">
        <f t="shared" si="61"/>
        <v>0</v>
      </c>
      <c r="BD76" s="76">
        <f t="shared" si="61"/>
        <v>0</v>
      </c>
      <c r="BE76" s="76">
        <f t="shared" si="61"/>
        <v>0</v>
      </c>
      <c r="BF76" s="76">
        <f t="shared" si="61"/>
        <v>226.42732671232878</v>
      </c>
      <c r="BG76" s="76">
        <f t="shared" si="61"/>
        <v>0</v>
      </c>
      <c r="BH76" s="76">
        <f t="shared" si="61"/>
        <v>0</v>
      </c>
      <c r="BI76" s="76">
        <f t="shared" si="61"/>
        <v>0</v>
      </c>
      <c r="BJ76" s="76">
        <f t="shared" si="61"/>
        <v>0</v>
      </c>
      <c r="BK76" s="76">
        <f t="shared" si="61"/>
        <v>0</v>
      </c>
      <c r="BL76" s="76">
        <f t="shared" si="61"/>
        <v>0</v>
      </c>
      <c r="BM76" s="76">
        <f t="shared" si="61"/>
        <v>0</v>
      </c>
      <c r="BN76" s="76">
        <f t="shared" si="61"/>
        <v>0</v>
      </c>
      <c r="BO76" s="76">
        <f t="shared" si="61"/>
        <v>0</v>
      </c>
      <c r="BP76" s="76">
        <f t="shared" si="61"/>
        <v>0</v>
      </c>
      <c r="BQ76" s="76">
        <f t="shared" si="61"/>
        <v>0</v>
      </c>
      <c r="BR76" s="76">
        <f t="shared" si="61"/>
        <v>0</v>
      </c>
      <c r="BS76" s="76">
        <f t="shared" si="61"/>
        <v>0</v>
      </c>
      <c r="BT76" s="76">
        <f t="shared" si="61"/>
        <v>0</v>
      </c>
      <c r="BU76" s="76">
        <f t="shared" si="61"/>
        <v>0</v>
      </c>
      <c r="BV76" s="76">
        <f t="shared" si="61"/>
        <v>0</v>
      </c>
      <c r="BW76" s="76">
        <f t="shared" si="60"/>
        <v>0</v>
      </c>
      <c r="BX76" s="76">
        <f t="shared" si="60"/>
        <v>0</v>
      </c>
      <c r="BY76" s="76">
        <f t="shared" si="60"/>
        <v>0</v>
      </c>
      <c r="BZ76" s="76">
        <f t="shared" si="60"/>
        <v>0</v>
      </c>
      <c r="CA76" s="76">
        <f t="shared" si="60"/>
        <v>1192.7452121723447</v>
      </c>
      <c r="CB76" s="76" t="e">
        <f t="shared" si="60"/>
        <v>#DIV/0!</v>
      </c>
      <c r="CC76" s="76" t="e">
        <f t="shared" si="60"/>
        <v>#DIV/0!</v>
      </c>
      <c r="CD76" s="76" t="e">
        <f t="shared" si="60"/>
        <v>#DIV/0!</v>
      </c>
      <c r="CE76" s="76" t="e">
        <f t="shared" si="60"/>
        <v>#DIV/0!</v>
      </c>
      <c r="CF76" s="76" t="e">
        <f t="shared" si="60"/>
        <v>#DIV/0!</v>
      </c>
      <c r="CG76" s="76" t="e">
        <f t="shared" si="60"/>
        <v>#DIV/0!</v>
      </c>
      <c r="CH76" s="76" t="e">
        <f t="shared" si="60"/>
        <v>#DIV/0!</v>
      </c>
      <c r="CI76" s="76" t="e">
        <f t="shared" si="60"/>
        <v>#DIV/0!</v>
      </c>
      <c r="CJ76" s="76" t="e">
        <f t="shared" si="60"/>
        <v>#DIV/0!</v>
      </c>
      <c r="CK76" s="76" t="e">
        <f t="shared" si="60"/>
        <v>#DIV/0!</v>
      </c>
      <c r="CL76" s="76" t="e">
        <f t="shared" si="60"/>
        <v>#DIV/0!</v>
      </c>
      <c r="CM76" s="76" t="e">
        <f t="shared" si="60"/>
        <v>#DIV/0!</v>
      </c>
      <c r="CN76" s="76" t="e">
        <f t="shared" si="60"/>
        <v>#DIV/0!</v>
      </c>
      <c r="CO76" s="76" t="e">
        <f t="shared" si="60"/>
        <v>#DIV/0!</v>
      </c>
      <c r="CP76" s="76" t="e">
        <f t="shared" si="60"/>
        <v>#DIV/0!</v>
      </c>
      <c r="CQ76" s="76" t="e">
        <f t="shared" si="60"/>
        <v>#DIV/0!</v>
      </c>
      <c r="CR76" s="76" t="e">
        <f t="shared" si="60"/>
        <v>#DIV/0!</v>
      </c>
      <c r="CS76" s="76" t="e">
        <f t="shared" si="60"/>
        <v>#DIV/0!</v>
      </c>
      <c r="CT76" s="76" t="e">
        <f t="shared" si="60"/>
        <v>#DIV/0!</v>
      </c>
      <c r="CU76" s="76" t="e">
        <f t="shared" si="60"/>
        <v>#DIV/0!</v>
      </c>
      <c r="CV76" s="76" t="e">
        <f t="shared" si="60"/>
        <v>#DIV/0!</v>
      </c>
      <c r="CW76" s="76" t="e">
        <f t="shared" si="60"/>
        <v>#DIV/0!</v>
      </c>
      <c r="CX76" s="76" t="e">
        <f t="shared" si="60"/>
        <v>#DIV/0!</v>
      </c>
      <c r="CY76" s="76" t="e">
        <f t="shared" si="60"/>
        <v>#DIV/0!</v>
      </c>
      <c r="CZ76" s="76" t="e">
        <f t="shared" si="60"/>
        <v>#DIV/0!</v>
      </c>
      <c r="DA76" s="76" t="e">
        <f t="shared" si="60"/>
        <v>#DIV/0!</v>
      </c>
    </row>
    <row r="77" spans="4:105" ht="17.25" thickTop="1" thickBot="1" x14ac:dyDescent="0.3">
      <c r="D77" s="85" t="s">
        <v>223</v>
      </c>
      <c r="E77" s="87">
        <f>SUM(F77:I77)</f>
        <v>146844.95359627609</v>
      </c>
      <c r="F77" s="87">
        <f t="shared" si="51"/>
        <v>0</v>
      </c>
      <c r="G77" s="87">
        <f t="shared" si="52"/>
        <v>0</v>
      </c>
      <c r="H77" s="87">
        <f t="shared" si="53"/>
        <v>2476.3323708674588</v>
      </c>
      <c r="I77" s="87">
        <f t="shared" si="54"/>
        <v>144368.62122540863</v>
      </c>
      <c r="J77" s="74">
        <f t="shared" si="55"/>
        <v>61580.802689522818</v>
      </c>
      <c r="K77" s="88">
        <f t="shared" si="61"/>
        <v>3.8945108196492537</v>
      </c>
      <c r="L77" s="88">
        <f t="shared" si="61"/>
        <v>3.6936520242302739</v>
      </c>
      <c r="M77" s="88">
        <f t="shared" si="61"/>
        <v>8.5842011431574239</v>
      </c>
      <c r="N77" s="88">
        <f t="shared" si="61"/>
        <v>13.819724786034238</v>
      </c>
      <c r="O77" s="88">
        <f t="shared" si="61"/>
        <v>69.511623943625679</v>
      </c>
      <c r="P77" s="88">
        <f t="shared" si="61"/>
        <v>2.7231538980291332</v>
      </c>
      <c r="Q77" s="88">
        <f t="shared" si="61"/>
        <v>119.18580540834678</v>
      </c>
      <c r="R77" s="88">
        <f t="shared" si="61"/>
        <v>121.72675525065992</v>
      </c>
      <c r="S77" s="88">
        <f t="shared" si="61"/>
        <v>130.41671097970004</v>
      </c>
      <c r="T77" s="88">
        <f t="shared" si="61"/>
        <v>122.46803326109337</v>
      </c>
      <c r="U77" s="88">
        <f t="shared" si="61"/>
        <v>92.003383307291926</v>
      </c>
      <c r="V77" s="88">
        <f t="shared" si="61"/>
        <v>53.845469562848024</v>
      </c>
      <c r="W77" s="88">
        <f t="shared" si="61"/>
        <v>80.610152603116987</v>
      </c>
      <c r="X77" s="88">
        <f t="shared" si="61"/>
        <v>109.83780130769003</v>
      </c>
      <c r="Y77" s="88">
        <f t="shared" si="61"/>
        <v>133.19503296772092</v>
      </c>
      <c r="Z77" s="88">
        <f t="shared" si="61"/>
        <v>499.86004603003221</v>
      </c>
      <c r="AA77" s="88">
        <f t="shared" si="61"/>
        <v>349.39099487895726</v>
      </c>
      <c r="AB77" s="88">
        <f t="shared" si="61"/>
        <v>221.32863233000816</v>
      </c>
      <c r="AC77" s="88">
        <f t="shared" si="61"/>
        <v>340.23668636526753</v>
      </c>
      <c r="AD77" s="88">
        <f t="shared" si="61"/>
        <v>438.01494777266129</v>
      </c>
      <c r="AE77" s="88">
        <f t="shared" si="61"/>
        <v>523.9707537645512</v>
      </c>
      <c r="AF77" s="88">
        <f t="shared" si="61"/>
        <v>570.52799236155397</v>
      </c>
      <c r="AG77" s="88">
        <f t="shared" si="61"/>
        <v>617.192447613186</v>
      </c>
      <c r="AH77" s="88">
        <f t="shared" si="61"/>
        <v>699.52439012502316</v>
      </c>
      <c r="AI77" s="88">
        <f t="shared" si="61"/>
        <v>705.47456395535983</v>
      </c>
      <c r="AJ77" s="88">
        <f t="shared" si="61"/>
        <v>2614.2765420329433</v>
      </c>
      <c r="AK77" s="88">
        <f t="shared" si="61"/>
        <v>261.50899208565698</v>
      </c>
      <c r="AL77" s="88">
        <f t="shared" si="61"/>
        <v>767.54958748279455</v>
      </c>
      <c r="AM77" s="88">
        <f t="shared" si="61"/>
        <v>2199.0570331030021</v>
      </c>
      <c r="AN77" s="88">
        <f t="shared" si="61"/>
        <v>1409.1325331120775</v>
      </c>
      <c r="AO77" s="88">
        <f t="shared" si="61"/>
        <v>1967.9557043218435</v>
      </c>
      <c r="AP77" s="88">
        <f t="shared" si="61"/>
        <v>4571.9003955249727</v>
      </c>
      <c r="AQ77" s="88">
        <f t="shared" si="61"/>
        <v>4554.9780757340122</v>
      </c>
      <c r="AR77" s="88">
        <f t="shared" si="61"/>
        <v>3643.9740831293243</v>
      </c>
      <c r="AS77" s="88">
        <f t="shared" si="61"/>
        <v>1365.6893609824263</v>
      </c>
      <c r="AT77" s="88">
        <f t="shared" si="61"/>
        <v>2032.8345928082485</v>
      </c>
      <c r="AU77" s="88">
        <f t="shared" si="61"/>
        <v>2031.1765248063314</v>
      </c>
      <c r="AV77" s="88">
        <f t="shared" si="61"/>
        <v>1656.4240080987997</v>
      </c>
      <c r="AW77" s="88">
        <f t="shared" si="61"/>
        <v>1233.7705850787872</v>
      </c>
      <c r="AX77" s="88">
        <f t="shared" si="61"/>
        <v>2558.4790665086807</v>
      </c>
      <c r="AY77" s="88">
        <f t="shared" si="61"/>
        <v>1135.0006008533592</v>
      </c>
      <c r="AZ77" s="88">
        <f t="shared" si="61"/>
        <v>2319.8341031241134</v>
      </c>
      <c r="BA77" s="88">
        <f t="shared" si="61"/>
        <v>2080.301658641255</v>
      </c>
      <c r="BB77" s="88">
        <f t="shared" si="61"/>
        <v>1139.4636878501203</v>
      </c>
      <c r="BC77" s="88">
        <f t="shared" si="61"/>
        <v>2183.3275190180188</v>
      </c>
      <c r="BD77" s="88">
        <f t="shared" si="61"/>
        <v>3800.1839531278852</v>
      </c>
      <c r="BE77" s="88">
        <f t="shared" si="61"/>
        <v>3233.4338734812845</v>
      </c>
      <c r="BF77" s="88">
        <f t="shared" si="61"/>
        <v>2798.2701713579977</v>
      </c>
      <c r="BG77" s="88">
        <f t="shared" si="61"/>
        <v>3991.2425707990865</v>
      </c>
      <c r="BH77" s="88">
        <f t="shared" si="61"/>
        <v>2255.7534246575301</v>
      </c>
      <c r="BI77" s="88">
        <f t="shared" si="61"/>
        <v>5363.3349394423603</v>
      </c>
      <c r="BJ77" s="88">
        <f t="shared" si="61"/>
        <v>7636.4686520351434</v>
      </c>
      <c r="BK77" s="88">
        <f t="shared" si="61"/>
        <v>7508.9993677819912</v>
      </c>
      <c r="BL77" s="88">
        <f t="shared" si="61"/>
        <v>7465.8112975722224</v>
      </c>
      <c r="BM77" s="88">
        <f t="shared" si="61"/>
        <v>7036.562266001486</v>
      </c>
      <c r="BN77" s="88">
        <f t="shared" si="61"/>
        <v>7336.3766069389876</v>
      </c>
      <c r="BO77" s="88">
        <f t="shared" si="61"/>
        <v>6891.0965255093924</v>
      </c>
      <c r="BP77" s="88">
        <f t="shared" si="61"/>
        <v>3768.8657792577087</v>
      </c>
      <c r="BQ77" s="88">
        <f t="shared" si="61"/>
        <v>2585.3158860019303</v>
      </c>
      <c r="BR77" s="88">
        <f t="shared" si="61"/>
        <v>3876.5761155639102</v>
      </c>
      <c r="BS77" s="88">
        <f t="shared" si="61"/>
        <v>2930.3865787210243</v>
      </c>
      <c r="BT77" s="88">
        <f t="shared" si="61"/>
        <v>2029.7326066331877</v>
      </c>
      <c r="BU77" s="88">
        <f t="shared" si="61"/>
        <v>1792.6705907512403</v>
      </c>
      <c r="BV77" s="88">
        <f t="shared" si="61"/>
        <v>1723.881768454188</v>
      </c>
      <c r="BW77" s="88">
        <f t="shared" si="60"/>
        <v>1560.3514424542514</v>
      </c>
      <c r="BX77" s="88">
        <f t="shared" si="60"/>
        <v>1200.7262662564569</v>
      </c>
      <c r="BY77" s="88">
        <f t="shared" si="60"/>
        <v>1186.6425771952227</v>
      </c>
      <c r="BZ77" s="88">
        <f t="shared" si="60"/>
        <v>1091.9462459522822</v>
      </c>
      <c r="CA77" s="88">
        <f t="shared" si="60"/>
        <v>10022.651969572791</v>
      </c>
      <c r="CB77" s="88" t="e">
        <f t="shared" si="60"/>
        <v>#DIV/0!</v>
      </c>
      <c r="CC77" s="88" t="e">
        <f t="shared" si="60"/>
        <v>#DIV/0!</v>
      </c>
      <c r="CD77" s="88" t="e">
        <f t="shared" si="60"/>
        <v>#DIV/0!</v>
      </c>
      <c r="CE77" s="88" t="e">
        <f t="shared" si="60"/>
        <v>#DIV/0!</v>
      </c>
      <c r="CF77" s="88" t="e">
        <f t="shared" si="60"/>
        <v>#DIV/0!</v>
      </c>
      <c r="CG77" s="88" t="e">
        <f t="shared" si="60"/>
        <v>#DIV/0!</v>
      </c>
      <c r="CH77" s="88" t="e">
        <f t="shared" si="60"/>
        <v>#DIV/0!</v>
      </c>
      <c r="CI77" s="88" t="e">
        <f t="shared" si="60"/>
        <v>#DIV/0!</v>
      </c>
      <c r="CJ77" s="88" t="e">
        <f t="shared" si="60"/>
        <v>#DIV/0!</v>
      </c>
      <c r="CK77" s="88" t="e">
        <f t="shared" si="60"/>
        <v>#DIV/0!</v>
      </c>
      <c r="CL77" s="88" t="e">
        <f t="shared" si="60"/>
        <v>#DIV/0!</v>
      </c>
      <c r="CM77" s="88" t="e">
        <f t="shared" si="60"/>
        <v>#DIV/0!</v>
      </c>
      <c r="CN77" s="88" t="e">
        <f t="shared" si="60"/>
        <v>#DIV/0!</v>
      </c>
      <c r="CO77" s="88" t="e">
        <f t="shared" si="60"/>
        <v>#DIV/0!</v>
      </c>
      <c r="CP77" s="88" t="e">
        <f t="shared" si="60"/>
        <v>#DIV/0!</v>
      </c>
      <c r="CQ77" s="88" t="e">
        <f t="shared" si="60"/>
        <v>#DIV/0!</v>
      </c>
      <c r="CR77" s="88" t="e">
        <f t="shared" si="60"/>
        <v>#DIV/0!</v>
      </c>
      <c r="CS77" s="88" t="e">
        <f t="shared" si="60"/>
        <v>#DIV/0!</v>
      </c>
      <c r="CT77" s="88" t="e">
        <f t="shared" si="60"/>
        <v>#DIV/0!</v>
      </c>
      <c r="CU77" s="88" t="e">
        <f t="shared" si="60"/>
        <v>#DIV/0!</v>
      </c>
      <c r="CV77" s="88" t="e">
        <f t="shared" si="60"/>
        <v>#DIV/0!</v>
      </c>
      <c r="CW77" s="88" t="e">
        <f t="shared" si="60"/>
        <v>#DIV/0!</v>
      </c>
      <c r="CX77" s="88" t="e">
        <f t="shared" si="60"/>
        <v>#DIV/0!</v>
      </c>
      <c r="CY77" s="88" t="e">
        <f t="shared" si="60"/>
        <v>#DIV/0!</v>
      </c>
      <c r="CZ77" s="88" t="e">
        <f t="shared" si="60"/>
        <v>#DIV/0!</v>
      </c>
      <c r="DA77" s="88" t="e">
        <f t="shared" si="60"/>
        <v>#DIV/0!</v>
      </c>
    </row>
    <row r="78" spans="4:105" ht="16.5" hidden="1" outlineLevel="1" thickTop="1" x14ac:dyDescent="0.25">
      <c r="D78" s="89" t="s">
        <v>224</v>
      </c>
      <c r="E78" s="73">
        <f t="shared" ref="E78:E90" si="62">SUM(F78:I78)</f>
        <v>0</v>
      </c>
      <c r="F78" s="73">
        <f t="shared" si="51"/>
        <v>0</v>
      </c>
      <c r="G78" s="73">
        <f t="shared" si="52"/>
        <v>0</v>
      </c>
      <c r="H78" s="73">
        <f t="shared" si="53"/>
        <v>0</v>
      </c>
      <c r="I78" s="73">
        <f t="shared" si="54"/>
        <v>0</v>
      </c>
      <c r="J78" s="74">
        <f t="shared" si="55"/>
        <v>0</v>
      </c>
      <c r="K78" s="105">
        <f t="shared" si="61"/>
        <v>0</v>
      </c>
      <c r="L78" s="105">
        <f t="shared" si="61"/>
        <v>0</v>
      </c>
      <c r="M78" s="105">
        <f t="shared" si="61"/>
        <v>0</v>
      </c>
      <c r="N78" s="105">
        <f t="shared" si="61"/>
        <v>0</v>
      </c>
      <c r="O78" s="105">
        <f t="shared" si="61"/>
        <v>0</v>
      </c>
      <c r="P78" s="105">
        <f t="shared" si="61"/>
        <v>0</v>
      </c>
      <c r="Q78" s="105">
        <f t="shared" si="61"/>
        <v>0</v>
      </c>
      <c r="R78" s="105">
        <f t="shared" si="61"/>
        <v>0</v>
      </c>
      <c r="S78" s="105">
        <f t="shared" si="61"/>
        <v>0</v>
      </c>
      <c r="T78" s="105">
        <f t="shared" si="61"/>
        <v>0</v>
      </c>
      <c r="U78" s="105">
        <f t="shared" si="61"/>
        <v>0</v>
      </c>
      <c r="V78" s="105">
        <f t="shared" si="61"/>
        <v>0</v>
      </c>
      <c r="W78" s="105">
        <f t="shared" si="61"/>
        <v>0</v>
      </c>
      <c r="X78" s="105">
        <f t="shared" si="61"/>
        <v>0</v>
      </c>
      <c r="Y78" s="105">
        <f t="shared" si="61"/>
        <v>0</v>
      </c>
      <c r="Z78" s="105">
        <f t="shared" si="61"/>
        <v>0</v>
      </c>
      <c r="AA78" s="105">
        <f t="shared" si="61"/>
        <v>0</v>
      </c>
      <c r="AB78" s="105">
        <f t="shared" si="61"/>
        <v>0</v>
      </c>
      <c r="AC78" s="105">
        <f t="shared" si="61"/>
        <v>0</v>
      </c>
      <c r="AD78" s="105">
        <f t="shared" si="61"/>
        <v>0</v>
      </c>
      <c r="AE78" s="105">
        <f t="shared" si="61"/>
        <v>0</v>
      </c>
      <c r="AF78" s="105">
        <f t="shared" si="61"/>
        <v>0</v>
      </c>
      <c r="AG78" s="105">
        <f t="shared" si="61"/>
        <v>0</v>
      </c>
      <c r="AH78" s="105">
        <f t="shared" si="61"/>
        <v>0</v>
      </c>
      <c r="AI78" s="105">
        <f t="shared" si="61"/>
        <v>0</v>
      </c>
      <c r="AJ78" s="105">
        <f t="shared" si="61"/>
        <v>0</v>
      </c>
      <c r="AK78" s="105">
        <f t="shared" si="61"/>
        <v>0</v>
      </c>
      <c r="AL78" s="105">
        <f t="shared" si="61"/>
        <v>0</v>
      </c>
      <c r="AM78" s="105">
        <f t="shared" si="61"/>
        <v>0</v>
      </c>
      <c r="AN78" s="105">
        <f t="shared" si="61"/>
        <v>0</v>
      </c>
      <c r="AO78" s="105">
        <f t="shared" si="61"/>
        <v>0</v>
      </c>
      <c r="AP78" s="105">
        <f t="shared" si="61"/>
        <v>0</v>
      </c>
      <c r="AQ78" s="105">
        <f t="shared" si="61"/>
        <v>0</v>
      </c>
      <c r="AR78" s="105">
        <f t="shared" si="61"/>
        <v>0</v>
      </c>
      <c r="AS78" s="105">
        <f t="shared" si="61"/>
        <v>0</v>
      </c>
      <c r="AT78" s="105">
        <f t="shared" si="61"/>
        <v>0</v>
      </c>
      <c r="AU78" s="105">
        <f t="shared" si="61"/>
        <v>0</v>
      </c>
      <c r="AV78" s="105">
        <f t="shared" si="61"/>
        <v>0</v>
      </c>
      <c r="AW78" s="105">
        <f t="shared" si="61"/>
        <v>0</v>
      </c>
      <c r="AX78" s="105">
        <f t="shared" si="61"/>
        <v>0</v>
      </c>
      <c r="AY78" s="105">
        <f t="shared" si="61"/>
        <v>0</v>
      </c>
      <c r="AZ78" s="105">
        <f t="shared" si="61"/>
        <v>0</v>
      </c>
      <c r="BA78" s="105">
        <f t="shared" si="61"/>
        <v>0</v>
      </c>
      <c r="BB78" s="105">
        <f t="shared" si="61"/>
        <v>0</v>
      </c>
      <c r="BC78" s="105">
        <f t="shared" si="61"/>
        <v>0</v>
      </c>
      <c r="BD78" s="105">
        <f t="shared" si="61"/>
        <v>0</v>
      </c>
      <c r="BE78" s="105">
        <f t="shared" si="61"/>
        <v>0</v>
      </c>
      <c r="BF78" s="105">
        <f t="shared" si="61"/>
        <v>0</v>
      </c>
      <c r="BG78" s="105">
        <f t="shared" si="61"/>
        <v>0</v>
      </c>
      <c r="BH78" s="105">
        <f t="shared" si="61"/>
        <v>0</v>
      </c>
      <c r="BI78" s="105">
        <f t="shared" si="61"/>
        <v>0</v>
      </c>
      <c r="BJ78" s="105">
        <f t="shared" si="61"/>
        <v>0</v>
      </c>
      <c r="BK78" s="105">
        <f t="shared" si="61"/>
        <v>0</v>
      </c>
      <c r="BL78" s="105">
        <f t="shared" si="61"/>
        <v>0</v>
      </c>
      <c r="BM78" s="105">
        <f t="shared" si="61"/>
        <v>0</v>
      </c>
      <c r="BN78" s="105">
        <f t="shared" si="61"/>
        <v>0</v>
      </c>
      <c r="BO78" s="105">
        <f t="shared" si="61"/>
        <v>0</v>
      </c>
      <c r="BP78" s="105">
        <f t="shared" si="61"/>
        <v>0</v>
      </c>
      <c r="BQ78" s="105">
        <f t="shared" si="61"/>
        <v>0</v>
      </c>
      <c r="BR78" s="105">
        <f t="shared" si="61"/>
        <v>0</v>
      </c>
      <c r="BS78" s="105">
        <f t="shared" si="61"/>
        <v>0</v>
      </c>
      <c r="BT78" s="105">
        <f t="shared" si="61"/>
        <v>0</v>
      </c>
      <c r="BU78" s="105">
        <f t="shared" si="61"/>
        <v>0</v>
      </c>
      <c r="BV78" s="105">
        <f t="shared" ref="BV78:DA81" si="63">BV26/BV$60</f>
        <v>0</v>
      </c>
      <c r="BW78" s="105">
        <f t="shared" si="63"/>
        <v>0</v>
      </c>
      <c r="BX78" s="105">
        <f t="shared" si="63"/>
        <v>0</v>
      </c>
      <c r="BY78" s="105">
        <f t="shared" si="63"/>
        <v>0</v>
      </c>
      <c r="BZ78" s="105">
        <f t="shared" si="63"/>
        <v>0</v>
      </c>
      <c r="CA78" s="105">
        <f t="shared" si="63"/>
        <v>0</v>
      </c>
      <c r="CB78" s="105" t="e">
        <f t="shared" si="63"/>
        <v>#DIV/0!</v>
      </c>
      <c r="CC78" s="105" t="e">
        <f t="shared" si="63"/>
        <v>#DIV/0!</v>
      </c>
      <c r="CD78" s="105" t="e">
        <f t="shared" si="63"/>
        <v>#DIV/0!</v>
      </c>
      <c r="CE78" s="105" t="e">
        <f t="shared" si="63"/>
        <v>#DIV/0!</v>
      </c>
      <c r="CF78" s="105" t="e">
        <f t="shared" si="63"/>
        <v>#DIV/0!</v>
      </c>
      <c r="CG78" s="105" t="e">
        <f t="shared" si="63"/>
        <v>#DIV/0!</v>
      </c>
      <c r="CH78" s="105" t="e">
        <f t="shared" si="63"/>
        <v>#DIV/0!</v>
      </c>
      <c r="CI78" s="105" t="e">
        <f t="shared" si="63"/>
        <v>#DIV/0!</v>
      </c>
      <c r="CJ78" s="105" t="e">
        <f t="shared" si="63"/>
        <v>#DIV/0!</v>
      </c>
      <c r="CK78" s="105" t="e">
        <f t="shared" si="63"/>
        <v>#DIV/0!</v>
      </c>
      <c r="CL78" s="105" t="e">
        <f t="shared" si="63"/>
        <v>#DIV/0!</v>
      </c>
      <c r="CM78" s="105" t="e">
        <f t="shared" si="63"/>
        <v>#DIV/0!</v>
      </c>
      <c r="CN78" s="105" t="e">
        <f t="shared" si="63"/>
        <v>#DIV/0!</v>
      </c>
      <c r="CO78" s="105" t="e">
        <f t="shared" si="63"/>
        <v>#DIV/0!</v>
      </c>
      <c r="CP78" s="105" t="e">
        <f t="shared" si="63"/>
        <v>#DIV/0!</v>
      </c>
      <c r="CQ78" s="105" t="e">
        <f t="shared" si="63"/>
        <v>#DIV/0!</v>
      </c>
      <c r="CR78" s="105" t="e">
        <f t="shared" si="63"/>
        <v>#DIV/0!</v>
      </c>
      <c r="CS78" s="105" t="e">
        <f t="shared" si="63"/>
        <v>#DIV/0!</v>
      </c>
      <c r="CT78" s="105" t="e">
        <f t="shared" si="63"/>
        <v>#DIV/0!</v>
      </c>
      <c r="CU78" s="105" t="e">
        <f t="shared" si="63"/>
        <v>#DIV/0!</v>
      </c>
      <c r="CV78" s="105" t="e">
        <f t="shared" si="63"/>
        <v>#DIV/0!</v>
      </c>
      <c r="CW78" s="105" t="e">
        <f t="shared" si="63"/>
        <v>#DIV/0!</v>
      </c>
      <c r="CX78" s="105" t="e">
        <f t="shared" si="63"/>
        <v>#DIV/0!</v>
      </c>
      <c r="CY78" s="105" t="e">
        <f t="shared" si="63"/>
        <v>#DIV/0!</v>
      </c>
      <c r="CZ78" s="105" t="e">
        <f t="shared" si="63"/>
        <v>#DIV/0!</v>
      </c>
      <c r="DA78" s="105" t="e">
        <f t="shared" si="63"/>
        <v>#DIV/0!</v>
      </c>
    </row>
    <row r="79" spans="4:105" ht="15.75" hidden="1" outlineLevel="1" x14ac:dyDescent="0.25">
      <c r="D79" s="89" t="s">
        <v>225</v>
      </c>
      <c r="E79" s="73">
        <f t="shared" si="62"/>
        <v>606.07104186870674</v>
      </c>
      <c r="F79" s="73">
        <f t="shared" si="51"/>
        <v>0</v>
      </c>
      <c r="G79" s="73">
        <f t="shared" si="52"/>
        <v>0</v>
      </c>
      <c r="H79" s="73">
        <f t="shared" si="53"/>
        <v>74.228587507889856</v>
      </c>
      <c r="I79" s="73">
        <f t="shared" si="54"/>
        <v>531.84245436081687</v>
      </c>
      <c r="J79" s="74">
        <f t="shared" si="55"/>
        <v>310.7162444028865</v>
      </c>
      <c r="K79" s="105">
        <f t="shared" ref="K79:BV82" si="64">K27/K$60</f>
        <v>0</v>
      </c>
      <c r="L79" s="105">
        <f t="shared" si="64"/>
        <v>0</v>
      </c>
      <c r="M79" s="105">
        <f t="shared" si="64"/>
        <v>0.77511060905142526</v>
      </c>
      <c r="N79" s="105">
        <f t="shared" si="64"/>
        <v>0</v>
      </c>
      <c r="O79" s="105">
        <f t="shared" si="64"/>
        <v>5.1581490082944592</v>
      </c>
      <c r="P79" s="105">
        <f t="shared" si="64"/>
        <v>0</v>
      </c>
      <c r="Q79" s="105">
        <f t="shared" si="64"/>
        <v>1.0021678859715641</v>
      </c>
      <c r="R79" s="105">
        <f t="shared" si="64"/>
        <v>4.0105225542959317</v>
      </c>
      <c r="S79" s="105">
        <f t="shared" si="64"/>
        <v>6.5317529831408159</v>
      </c>
      <c r="T79" s="105">
        <f t="shared" si="64"/>
        <v>1.3641089761998522</v>
      </c>
      <c r="U79" s="105">
        <f t="shared" si="64"/>
        <v>0</v>
      </c>
      <c r="V79" s="105">
        <f t="shared" si="64"/>
        <v>2.2007650462174237</v>
      </c>
      <c r="W79" s="105">
        <f t="shared" si="64"/>
        <v>0.3360425577110695</v>
      </c>
      <c r="X79" s="105">
        <f t="shared" si="64"/>
        <v>5.3394310268128544</v>
      </c>
      <c r="Y79" s="105">
        <f t="shared" si="64"/>
        <v>0.94417453453221201</v>
      </c>
      <c r="Z79" s="105">
        <f t="shared" si="64"/>
        <v>27.327241960145113</v>
      </c>
      <c r="AA79" s="105">
        <f t="shared" si="64"/>
        <v>3.131833164518639</v>
      </c>
      <c r="AB79" s="105">
        <f t="shared" si="64"/>
        <v>7.8608501129593105</v>
      </c>
      <c r="AC79" s="105">
        <f t="shared" si="64"/>
        <v>8.2464370880391833</v>
      </c>
      <c r="AD79" s="105">
        <f t="shared" si="64"/>
        <v>0</v>
      </c>
      <c r="AE79" s="105">
        <f t="shared" si="64"/>
        <v>5.6387814503299225</v>
      </c>
      <c r="AF79" s="105">
        <f t="shared" si="64"/>
        <v>39.039500620446802</v>
      </c>
      <c r="AG79" s="105">
        <f t="shared" si="64"/>
        <v>0</v>
      </c>
      <c r="AH79" s="105">
        <f t="shared" si="64"/>
        <v>1.0757450125801189</v>
      </c>
      <c r="AI79" s="105">
        <f t="shared" si="64"/>
        <v>3.9760894586353399</v>
      </c>
      <c r="AJ79" s="105">
        <f t="shared" si="64"/>
        <v>0</v>
      </c>
      <c r="AK79" s="105">
        <f t="shared" si="64"/>
        <v>0.77229697026544486</v>
      </c>
      <c r="AL79" s="105">
        <f t="shared" si="64"/>
        <v>3.8872280836694064</v>
      </c>
      <c r="AM79" s="105">
        <f t="shared" si="64"/>
        <v>5.8045840285150829</v>
      </c>
      <c r="AN79" s="105">
        <f t="shared" si="64"/>
        <v>31.237882423966216</v>
      </c>
      <c r="AO79" s="105">
        <f t="shared" si="64"/>
        <v>0.24713503048494234</v>
      </c>
      <c r="AP79" s="105">
        <f t="shared" si="64"/>
        <v>12.060004136392322</v>
      </c>
      <c r="AQ79" s="105">
        <f t="shared" si="64"/>
        <v>19.05106709931308</v>
      </c>
      <c r="AR79" s="105">
        <f t="shared" si="64"/>
        <v>9.9296434573439605</v>
      </c>
      <c r="AS79" s="105">
        <f t="shared" si="64"/>
        <v>3.7490425502220379</v>
      </c>
      <c r="AT79" s="105">
        <f t="shared" si="64"/>
        <v>3.890128005778803</v>
      </c>
      <c r="AU79" s="105">
        <f t="shared" si="64"/>
        <v>5.8633444898006966</v>
      </c>
      <c r="AV79" s="105">
        <f t="shared" si="64"/>
        <v>9.7424468812540717</v>
      </c>
      <c r="AW79" s="105">
        <f t="shared" si="64"/>
        <v>1.0706123063722088</v>
      </c>
      <c r="AX79" s="105">
        <f t="shared" si="64"/>
        <v>10.011759574686108</v>
      </c>
      <c r="AY79" s="105">
        <f t="shared" si="64"/>
        <v>2.1788814158746068</v>
      </c>
      <c r="AZ79" s="105">
        <f t="shared" si="64"/>
        <v>7.0433195839970226</v>
      </c>
      <c r="BA79" s="105">
        <f t="shared" si="64"/>
        <v>0</v>
      </c>
      <c r="BB79" s="105">
        <f t="shared" si="64"/>
        <v>0</v>
      </c>
      <c r="BC79" s="105">
        <f t="shared" si="64"/>
        <v>0</v>
      </c>
      <c r="BD79" s="105">
        <f t="shared" si="64"/>
        <v>3.3636986301369864</v>
      </c>
      <c r="BE79" s="105">
        <f t="shared" si="64"/>
        <v>29.744038356164385</v>
      </c>
      <c r="BF79" s="105">
        <f t="shared" si="64"/>
        <v>4.195471232876713</v>
      </c>
      <c r="BG79" s="105">
        <f t="shared" si="64"/>
        <v>22.914956095890414</v>
      </c>
      <c r="BH79" s="105">
        <f t="shared" si="64"/>
        <v>13.171666168949773</v>
      </c>
      <c r="BI79" s="105">
        <f t="shared" si="64"/>
        <v>30.434001654166408</v>
      </c>
      <c r="BJ79" s="105">
        <f t="shared" si="64"/>
        <v>51.382301437011833</v>
      </c>
      <c r="BK79" s="105">
        <f t="shared" si="64"/>
        <v>32.455466831778949</v>
      </c>
      <c r="BL79" s="105">
        <f t="shared" si="64"/>
        <v>26.205221119121894</v>
      </c>
      <c r="BM79" s="105">
        <f t="shared" si="64"/>
        <v>37.492724981688546</v>
      </c>
      <c r="BN79" s="105">
        <f t="shared" si="64"/>
        <v>37.492724981688546</v>
      </c>
      <c r="BO79" s="105">
        <f t="shared" si="64"/>
        <v>30.243055335829318</v>
      </c>
      <c r="BP79" s="105">
        <f t="shared" si="64"/>
        <v>6.079605825930833</v>
      </c>
      <c r="BQ79" s="105">
        <f t="shared" si="64"/>
        <v>6.079605825930833</v>
      </c>
      <c r="BR79" s="105">
        <f t="shared" si="64"/>
        <v>6.079605825930833</v>
      </c>
      <c r="BS79" s="105">
        <f t="shared" si="64"/>
        <v>6.079605825930833</v>
      </c>
      <c r="BT79" s="105">
        <f t="shared" si="64"/>
        <v>6.079605825930833</v>
      </c>
      <c r="BU79" s="105">
        <f t="shared" si="64"/>
        <v>6.079605825930833</v>
      </c>
      <c r="BV79" s="105">
        <f t="shared" si="64"/>
        <v>0</v>
      </c>
      <c r="BW79" s="105">
        <f t="shared" si="63"/>
        <v>0</v>
      </c>
      <c r="BX79" s="105">
        <f t="shared" si="63"/>
        <v>0</v>
      </c>
      <c r="BY79" s="105">
        <f t="shared" si="63"/>
        <v>0</v>
      </c>
      <c r="BZ79" s="105">
        <f t="shared" si="63"/>
        <v>0</v>
      </c>
      <c r="CA79" s="105">
        <f t="shared" si="63"/>
        <v>0</v>
      </c>
      <c r="CB79" s="105" t="e">
        <f t="shared" si="63"/>
        <v>#DIV/0!</v>
      </c>
      <c r="CC79" s="105" t="e">
        <f t="shared" si="63"/>
        <v>#DIV/0!</v>
      </c>
      <c r="CD79" s="105" t="e">
        <f t="shared" si="63"/>
        <v>#DIV/0!</v>
      </c>
      <c r="CE79" s="105" t="e">
        <f t="shared" si="63"/>
        <v>#DIV/0!</v>
      </c>
      <c r="CF79" s="105" t="e">
        <f t="shared" si="63"/>
        <v>#DIV/0!</v>
      </c>
      <c r="CG79" s="105" t="e">
        <f t="shared" si="63"/>
        <v>#DIV/0!</v>
      </c>
      <c r="CH79" s="105" t="e">
        <f t="shared" si="63"/>
        <v>#DIV/0!</v>
      </c>
      <c r="CI79" s="105" t="e">
        <f t="shared" si="63"/>
        <v>#DIV/0!</v>
      </c>
      <c r="CJ79" s="105" t="e">
        <f t="shared" si="63"/>
        <v>#DIV/0!</v>
      </c>
      <c r="CK79" s="105" t="e">
        <f t="shared" si="63"/>
        <v>#DIV/0!</v>
      </c>
      <c r="CL79" s="105" t="e">
        <f t="shared" si="63"/>
        <v>#DIV/0!</v>
      </c>
      <c r="CM79" s="105" t="e">
        <f t="shared" si="63"/>
        <v>#DIV/0!</v>
      </c>
      <c r="CN79" s="105" t="e">
        <f t="shared" si="63"/>
        <v>#DIV/0!</v>
      </c>
      <c r="CO79" s="105" t="e">
        <f t="shared" si="63"/>
        <v>#DIV/0!</v>
      </c>
      <c r="CP79" s="105" t="e">
        <f t="shared" si="63"/>
        <v>#DIV/0!</v>
      </c>
      <c r="CQ79" s="105" t="e">
        <f t="shared" si="63"/>
        <v>#DIV/0!</v>
      </c>
      <c r="CR79" s="105" t="e">
        <f t="shared" si="63"/>
        <v>#DIV/0!</v>
      </c>
      <c r="CS79" s="105" t="e">
        <f t="shared" si="63"/>
        <v>#DIV/0!</v>
      </c>
      <c r="CT79" s="105" t="e">
        <f t="shared" si="63"/>
        <v>#DIV/0!</v>
      </c>
      <c r="CU79" s="105" t="e">
        <f t="shared" si="63"/>
        <v>#DIV/0!</v>
      </c>
      <c r="CV79" s="105" t="e">
        <f t="shared" si="63"/>
        <v>#DIV/0!</v>
      </c>
      <c r="CW79" s="105" t="e">
        <f t="shared" si="63"/>
        <v>#DIV/0!</v>
      </c>
      <c r="CX79" s="105" t="e">
        <f t="shared" si="63"/>
        <v>#DIV/0!</v>
      </c>
      <c r="CY79" s="105" t="e">
        <f t="shared" si="63"/>
        <v>#DIV/0!</v>
      </c>
      <c r="CZ79" s="105" t="e">
        <f t="shared" si="63"/>
        <v>#DIV/0!</v>
      </c>
      <c r="DA79" s="105" t="e">
        <f t="shared" si="63"/>
        <v>#DIV/0!</v>
      </c>
    </row>
    <row r="80" spans="4:105" ht="15.75" hidden="1" outlineLevel="1" x14ac:dyDescent="0.25">
      <c r="D80" s="89" t="s">
        <v>226</v>
      </c>
      <c r="E80" s="73">
        <f t="shared" si="62"/>
        <v>78.619200000000006</v>
      </c>
      <c r="F80" s="73">
        <f t="shared" si="51"/>
        <v>0</v>
      </c>
      <c r="G80" s="73">
        <f t="shared" si="52"/>
        <v>0</v>
      </c>
      <c r="H80" s="73">
        <f t="shared" si="53"/>
        <v>0</v>
      </c>
      <c r="I80" s="73">
        <f t="shared" si="54"/>
        <v>78.619200000000006</v>
      </c>
      <c r="J80" s="74">
        <f t="shared" si="55"/>
        <v>0</v>
      </c>
      <c r="K80" s="105">
        <f t="shared" si="64"/>
        <v>0</v>
      </c>
      <c r="L80" s="105">
        <f t="shared" si="64"/>
        <v>0</v>
      </c>
      <c r="M80" s="105">
        <f t="shared" si="64"/>
        <v>0</v>
      </c>
      <c r="N80" s="105">
        <f t="shared" si="64"/>
        <v>0</v>
      </c>
      <c r="O80" s="105">
        <f t="shared" si="64"/>
        <v>0</v>
      </c>
      <c r="P80" s="105">
        <f t="shared" si="64"/>
        <v>0</v>
      </c>
      <c r="Q80" s="105">
        <f t="shared" si="64"/>
        <v>0</v>
      </c>
      <c r="R80" s="105">
        <f t="shared" si="64"/>
        <v>0</v>
      </c>
      <c r="S80" s="105">
        <f t="shared" si="64"/>
        <v>0</v>
      </c>
      <c r="T80" s="105">
        <f t="shared" si="64"/>
        <v>0</v>
      </c>
      <c r="U80" s="105">
        <f t="shared" si="64"/>
        <v>0</v>
      </c>
      <c r="V80" s="105">
        <f t="shared" si="64"/>
        <v>0</v>
      </c>
      <c r="W80" s="105">
        <f t="shared" si="64"/>
        <v>0</v>
      </c>
      <c r="X80" s="105">
        <f t="shared" si="64"/>
        <v>0</v>
      </c>
      <c r="Y80" s="105">
        <f t="shared" si="64"/>
        <v>0</v>
      </c>
      <c r="Z80" s="105">
        <f t="shared" si="64"/>
        <v>0</v>
      </c>
      <c r="AA80" s="105">
        <f t="shared" si="64"/>
        <v>0</v>
      </c>
      <c r="AB80" s="105">
        <f t="shared" si="64"/>
        <v>0</v>
      </c>
      <c r="AC80" s="105">
        <f t="shared" si="64"/>
        <v>0</v>
      </c>
      <c r="AD80" s="105">
        <f t="shared" si="64"/>
        <v>0</v>
      </c>
      <c r="AE80" s="105">
        <f t="shared" si="64"/>
        <v>0</v>
      </c>
      <c r="AF80" s="105">
        <f t="shared" si="64"/>
        <v>0</v>
      </c>
      <c r="AG80" s="105">
        <f t="shared" si="64"/>
        <v>0</v>
      </c>
      <c r="AH80" s="105">
        <f t="shared" si="64"/>
        <v>0</v>
      </c>
      <c r="AI80" s="105">
        <f t="shared" si="64"/>
        <v>0</v>
      </c>
      <c r="AJ80" s="105">
        <f t="shared" si="64"/>
        <v>0</v>
      </c>
      <c r="AK80" s="105">
        <f t="shared" si="64"/>
        <v>0</v>
      </c>
      <c r="AL80" s="105">
        <f t="shared" si="64"/>
        <v>0</v>
      </c>
      <c r="AM80" s="105">
        <f t="shared" si="64"/>
        <v>0</v>
      </c>
      <c r="AN80" s="105">
        <f t="shared" si="64"/>
        <v>0</v>
      </c>
      <c r="AO80" s="105">
        <f t="shared" si="64"/>
        <v>0</v>
      </c>
      <c r="AP80" s="105">
        <f t="shared" si="64"/>
        <v>0</v>
      </c>
      <c r="AQ80" s="105">
        <f t="shared" si="64"/>
        <v>0</v>
      </c>
      <c r="AR80" s="105">
        <f t="shared" si="64"/>
        <v>0</v>
      </c>
      <c r="AS80" s="105">
        <f t="shared" si="64"/>
        <v>0</v>
      </c>
      <c r="AT80" s="105">
        <f t="shared" si="64"/>
        <v>0</v>
      </c>
      <c r="AU80" s="105">
        <f t="shared" si="64"/>
        <v>0</v>
      </c>
      <c r="AV80" s="105">
        <f t="shared" si="64"/>
        <v>0</v>
      </c>
      <c r="AW80" s="105">
        <f t="shared" si="64"/>
        <v>0</v>
      </c>
      <c r="AX80" s="105">
        <f t="shared" si="64"/>
        <v>0</v>
      </c>
      <c r="AY80" s="105">
        <f t="shared" si="64"/>
        <v>0</v>
      </c>
      <c r="AZ80" s="105">
        <f t="shared" si="64"/>
        <v>0</v>
      </c>
      <c r="BA80" s="105">
        <f t="shared" si="64"/>
        <v>0</v>
      </c>
      <c r="BB80" s="105">
        <f t="shared" si="64"/>
        <v>0</v>
      </c>
      <c r="BC80" s="105">
        <f t="shared" si="64"/>
        <v>0</v>
      </c>
      <c r="BD80" s="105">
        <f t="shared" si="64"/>
        <v>0</v>
      </c>
      <c r="BE80" s="105">
        <f t="shared" si="64"/>
        <v>0</v>
      </c>
      <c r="BF80" s="105">
        <f t="shared" si="64"/>
        <v>0</v>
      </c>
      <c r="BG80" s="105">
        <f t="shared" si="64"/>
        <v>0</v>
      </c>
      <c r="BH80" s="105">
        <f t="shared" si="64"/>
        <v>0</v>
      </c>
      <c r="BI80" s="105">
        <f t="shared" si="64"/>
        <v>0</v>
      </c>
      <c r="BJ80" s="105">
        <f t="shared" si="64"/>
        <v>0</v>
      </c>
      <c r="BK80" s="105">
        <f t="shared" si="64"/>
        <v>0</v>
      </c>
      <c r="BL80" s="105">
        <f t="shared" si="64"/>
        <v>0</v>
      </c>
      <c r="BM80" s="105">
        <f t="shared" si="64"/>
        <v>78.619200000000006</v>
      </c>
      <c r="BN80" s="105">
        <f t="shared" si="64"/>
        <v>0</v>
      </c>
      <c r="BO80" s="105">
        <f t="shared" si="64"/>
        <v>0</v>
      </c>
      <c r="BP80" s="105">
        <f t="shared" si="64"/>
        <v>0</v>
      </c>
      <c r="BQ80" s="105">
        <f t="shared" si="64"/>
        <v>0</v>
      </c>
      <c r="BR80" s="105">
        <f t="shared" si="64"/>
        <v>0</v>
      </c>
      <c r="BS80" s="105">
        <f t="shared" si="64"/>
        <v>0</v>
      </c>
      <c r="BT80" s="105">
        <f t="shared" si="64"/>
        <v>0</v>
      </c>
      <c r="BU80" s="105">
        <f t="shared" si="64"/>
        <v>0</v>
      </c>
      <c r="BV80" s="105">
        <f t="shared" si="64"/>
        <v>0</v>
      </c>
      <c r="BW80" s="105">
        <f t="shared" si="63"/>
        <v>0</v>
      </c>
      <c r="BX80" s="105">
        <f t="shared" si="63"/>
        <v>0</v>
      </c>
      <c r="BY80" s="105">
        <f t="shared" si="63"/>
        <v>0</v>
      </c>
      <c r="BZ80" s="105">
        <f t="shared" si="63"/>
        <v>0</v>
      </c>
      <c r="CA80" s="105">
        <f t="shared" si="63"/>
        <v>0</v>
      </c>
      <c r="CB80" s="105" t="e">
        <f t="shared" si="63"/>
        <v>#DIV/0!</v>
      </c>
      <c r="CC80" s="105" t="e">
        <f t="shared" si="63"/>
        <v>#DIV/0!</v>
      </c>
      <c r="CD80" s="105" t="e">
        <f t="shared" si="63"/>
        <v>#DIV/0!</v>
      </c>
      <c r="CE80" s="105" t="e">
        <f t="shared" si="63"/>
        <v>#DIV/0!</v>
      </c>
      <c r="CF80" s="105" t="e">
        <f t="shared" si="63"/>
        <v>#DIV/0!</v>
      </c>
      <c r="CG80" s="105" t="e">
        <f t="shared" si="63"/>
        <v>#DIV/0!</v>
      </c>
      <c r="CH80" s="105" t="e">
        <f t="shared" si="63"/>
        <v>#DIV/0!</v>
      </c>
      <c r="CI80" s="105" t="e">
        <f t="shared" si="63"/>
        <v>#DIV/0!</v>
      </c>
      <c r="CJ80" s="105" t="e">
        <f t="shared" si="63"/>
        <v>#DIV/0!</v>
      </c>
      <c r="CK80" s="105" t="e">
        <f t="shared" si="63"/>
        <v>#DIV/0!</v>
      </c>
      <c r="CL80" s="105" t="e">
        <f t="shared" si="63"/>
        <v>#DIV/0!</v>
      </c>
      <c r="CM80" s="105" t="e">
        <f t="shared" si="63"/>
        <v>#DIV/0!</v>
      </c>
      <c r="CN80" s="105" t="e">
        <f t="shared" si="63"/>
        <v>#DIV/0!</v>
      </c>
      <c r="CO80" s="105" t="e">
        <f t="shared" si="63"/>
        <v>#DIV/0!</v>
      </c>
      <c r="CP80" s="105" t="e">
        <f t="shared" si="63"/>
        <v>#DIV/0!</v>
      </c>
      <c r="CQ80" s="105" t="e">
        <f t="shared" si="63"/>
        <v>#DIV/0!</v>
      </c>
      <c r="CR80" s="105" t="e">
        <f t="shared" si="63"/>
        <v>#DIV/0!</v>
      </c>
      <c r="CS80" s="105" t="e">
        <f t="shared" si="63"/>
        <v>#DIV/0!</v>
      </c>
      <c r="CT80" s="105" t="e">
        <f t="shared" si="63"/>
        <v>#DIV/0!</v>
      </c>
      <c r="CU80" s="105" t="e">
        <f t="shared" si="63"/>
        <v>#DIV/0!</v>
      </c>
      <c r="CV80" s="105" t="e">
        <f t="shared" si="63"/>
        <v>#DIV/0!</v>
      </c>
      <c r="CW80" s="105" t="e">
        <f t="shared" si="63"/>
        <v>#DIV/0!</v>
      </c>
      <c r="CX80" s="105" t="e">
        <f t="shared" si="63"/>
        <v>#DIV/0!</v>
      </c>
      <c r="CY80" s="105" t="e">
        <f t="shared" si="63"/>
        <v>#DIV/0!</v>
      </c>
      <c r="CZ80" s="105" t="e">
        <f t="shared" si="63"/>
        <v>#DIV/0!</v>
      </c>
      <c r="DA80" s="105" t="e">
        <f t="shared" si="63"/>
        <v>#DIV/0!</v>
      </c>
    </row>
    <row r="81" spans="4:105" ht="15.75" hidden="1" outlineLevel="1" x14ac:dyDescent="0.25">
      <c r="D81" s="89" t="s">
        <v>227</v>
      </c>
      <c r="E81" s="73">
        <f t="shared" si="62"/>
        <v>13164.027790404449</v>
      </c>
      <c r="F81" s="73">
        <f t="shared" si="51"/>
        <v>0</v>
      </c>
      <c r="G81" s="73">
        <f t="shared" si="52"/>
        <v>0</v>
      </c>
      <c r="H81" s="73">
        <f t="shared" si="53"/>
        <v>277.46807962024553</v>
      </c>
      <c r="I81" s="73">
        <f t="shared" si="54"/>
        <v>12886.559710784204</v>
      </c>
      <c r="J81" s="74">
        <f t="shared" si="55"/>
        <v>3938.4146331066454</v>
      </c>
      <c r="K81" s="105">
        <f t="shared" si="64"/>
        <v>0</v>
      </c>
      <c r="L81" s="105">
        <f t="shared" si="64"/>
        <v>0</v>
      </c>
      <c r="M81" s="105">
        <f t="shared" si="64"/>
        <v>0</v>
      </c>
      <c r="N81" s="105">
        <f t="shared" si="64"/>
        <v>0</v>
      </c>
      <c r="O81" s="105">
        <f t="shared" si="64"/>
        <v>0</v>
      </c>
      <c r="P81" s="105">
        <f t="shared" si="64"/>
        <v>0</v>
      </c>
      <c r="Q81" s="105">
        <f t="shared" si="64"/>
        <v>18.434921779492498</v>
      </c>
      <c r="R81" s="105">
        <f t="shared" si="64"/>
        <v>13.228084530648808</v>
      </c>
      <c r="S81" s="105">
        <f t="shared" si="64"/>
        <v>15.878405811107815</v>
      </c>
      <c r="T81" s="105">
        <f t="shared" si="64"/>
        <v>16.540013950371474</v>
      </c>
      <c r="U81" s="105">
        <f t="shared" si="64"/>
        <v>9.9572447433353357</v>
      </c>
      <c r="V81" s="105">
        <f t="shared" si="64"/>
        <v>4.2935031767659275</v>
      </c>
      <c r="W81" s="105">
        <f t="shared" si="64"/>
        <v>6.1124893116076153</v>
      </c>
      <c r="X81" s="105">
        <f t="shared" si="64"/>
        <v>12.345907897789857</v>
      </c>
      <c r="Y81" s="105">
        <f t="shared" si="64"/>
        <v>19.721053295251057</v>
      </c>
      <c r="Z81" s="105">
        <f t="shared" si="64"/>
        <v>54.297557321238095</v>
      </c>
      <c r="AA81" s="105">
        <f t="shared" si="64"/>
        <v>57.926863278020832</v>
      </c>
      <c r="AB81" s="105">
        <f t="shared" si="64"/>
        <v>25.052258384398005</v>
      </c>
      <c r="AC81" s="105">
        <f t="shared" si="64"/>
        <v>23.679776140218181</v>
      </c>
      <c r="AD81" s="105">
        <f t="shared" si="64"/>
        <v>64.487065926425998</v>
      </c>
      <c r="AE81" s="105">
        <f t="shared" si="64"/>
        <v>72.380846499377853</v>
      </c>
      <c r="AF81" s="105">
        <f t="shared" si="64"/>
        <v>23.693715733542501</v>
      </c>
      <c r="AG81" s="105">
        <f t="shared" si="64"/>
        <v>31.558465182433501</v>
      </c>
      <c r="AH81" s="105">
        <f t="shared" si="64"/>
        <v>73.925198205730837</v>
      </c>
      <c r="AI81" s="105">
        <f t="shared" si="64"/>
        <v>15.080799879414998</v>
      </c>
      <c r="AJ81" s="105">
        <f t="shared" si="64"/>
        <v>120.73581966656256</v>
      </c>
      <c r="AK81" s="105">
        <f t="shared" si="64"/>
        <v>41.126475855660807</v>
      </c>
      <c r="AL81" s="105">
        <f t="shared" si="64"/>
        <v>84.452703089018385</v>
      </c>
      <c r="AM81" s="105">
        <f t="shared" si="64"/>
        <v>53.110835099896036</v>
      </c>
      <c r="AN81" s="105">
        <f t="shared" si="64"/>
        <v>33.310158695440073</v>
      </c>
      <c r="AO81" s="105">
        <f t="shared" si="64"/>
        <v>186.70992709256907</v>
      </c>
      <c r="AP81" s="105">
        <f t="shared" si="64"/>
        <v>123.85479069116123</v>
      </c>
      <c r="AQ81" s="105">
        <f t="shared" si="64"/>
        <v>71.297200694491622</v>
      </c>
      <c r="AR81" s="105">
        <f t="shared" si="64"/>
        <v>217.69007463660915</v>
      </c>
      <c r="AS81" s="105">
        <f t="shared" si="64"/>
        <v>40.269391854110538</v>
      </c>
      <c r="AT81" s="105">
        <f t="shared" si="64"/>
        <v>162.57845043163181</v>
      </c>
      <c r="AU81" s="105">
        <f t="shared" si="64"/>
        <v>165.86321152008313</v>
      </c>
      <c r="AV81" s="105">
        <f t="shared" si="64"/>
        <v>217.63399224139445</v>
      </c>
      <c r="AW81" s="105">
        <f t="shared" si="64"/>
        <v>58.268448176542257</v>
      </c>
      <c r="AX81" s="105">
        <f t="shared" si="64"/>
        <v>166.73506499885957</v>
      </c>
      <c r="AY81" s="105">
        <f t="shared" si="64"/>
        <v>71.611583437407702</v>
      </c>
      <c r="AZ81" s="105">
        <f t="shared" si="64"/>
        <v>127.38293574601481</v>
      </c>
      <c r="BA81" s="105">
        <f t="shared" si="64"/>
        <v>192.00763953554107</v>
      </c>
      <c r="BB81" s="105">
        <f t="shared" si="64"/>
        <v>162.55043784635481</v>
      </c>
      <c r="BC81" s="105">
        <f t="shared" si="64"/>
        <v>194.35202969533023</v>
      </c>
      <c r="BD81" s="105">
        <f t="shared" si="64"/>
        <v>155.25876553424661</v>
      </c>
      <c r="BE81" s="105">
        <f t="shared" si="64"/>
        <v>114.63364047945205</v>
      </c>
      <c r="BF81" s="105">
        <f t="shared" si="64"/>
        <v>185.68968582191783</v>
      </c>
      <c r="BG81" s="105">
        <f t="shared" si="64"/>
        <v>432.69719921917829</v>
      </c>
      <c r="BH81" s="105">
        <f t="shared" si="64"/>
        <v>236.37796232420092</v>
      </c>
      <c r="BI81" s="105">
        <f t="shared" si="64"/>
        <v>685.89552830333696</v>
      </c>
      <c r="BJ81" s="105">
        <f t="shared" si="64"/>
        <v>821.85099669709473</v>
      </c>
      <c r="BK81" s="105">
        <f t="shared" si="64"/>
        <v>900.4769954559489</v>
      </c>
      <c r="BL81" s="105">
        <f t="shared" si="64"/>
        <v>888.45537095006671</v>
      </c>
      <c r="BM81" s="105">
        <f t="shared" si="64"/>
        <v>861.19078827222222</v>
      </c>
      <c r="BN81" s="105">
        <f t="shared" si="64"/>
        <v>1113.7318302326826</v>
      </c>
      <c r="BO81" s="105">
        <f t="shared" si="64"/>
        <v>919.62978062972547</v>
      </c>
      <c r="BP81" s="105">
        <f t="shared" si="64"/>
        <v>174.19796338066732</v>
      </c>
      <c r="BQ81" s="105">
        <f t="shared" si="64"/>
        <v>221.6579079264294</v>
      </c>
      <c r="BR81" s="105">
        <f t="shared" si="64"/>
        <v>254.09135123358899</v>
      </c>
      <c r="BS81" s="105">
        <f t="shared" si="64"/>
        <v>295.61978137836212</v>
      </c>
      <c r="BT81" s="105">
        <f t="shared" si="64"/>
        <v>255.88711062922266</v>
      </c>
      <c r="BU81" s="105">
        <f t="shared" si="64"/>
        <v>267.30612290252884</v>
      </c>
      <c r="BV81" s="105">
        <f t="shared" si="64"/>
        <v>265.84077942057121</v>
      </c>
      <c r="BW81" s="105">
        <f t="shared" si="63"/>
        <v>234.52724539608386</v>
      </c>
      <c r="BX81" s="105">
        <f t="shared" si="63"/>
        <v>215.50525617178238</v>
      </c>
      <c r="BY81" s="105">
        <f t="shared" si="63"/>
        <v>215.50525617178238</v>
      </c>
      <c r="BZ81" s="105">
        <f t="shared" si="63"/>
        <v>199.62846616424068</v>
      </c>
      <c r="CA81" s="105">
        <f t="shared" si="63"/>
        <v>198.23666365726532</v>
      </c>
      <c r="CB81" s="105" t="e">
        <f t="shared" si="63"/>
        <v>#DIV/0!</v>
      </c>
      <c r="CC81" s="105" t="e">
        <f t="shared" si="63"/>
        <v>#DIV/0!</v>
      </c>
      <c r="CD81" s="105" t="e">
        <f t="shared" si="63"/>
        <v>#DIV/0!</v>
      </c>
      <c r="CE81" s="105" t="e">
        <f t="shared" si="63"/>
        <v>#DIV/0!</v>
      </c>
      <c r="CF81" s="105" t="e">
        <f t="shared" si="63"/>
        <v>#DIV/0!</v>
      </c>
      <c r="CG81" s="105" t="e">
        <f t="shared" si="63"/>
        <v>#DIV/0!</v>
      </c>
      <c r="CH81" s="105" t="e">
        <f t="shared" si="63"/>
        <v>#DIV/0!</v>
      </c>
      <c r="CI81" s="105" t="e">
        <f t="shared" si="63"/>
        <v>#DIV/0!</v>
      </c>
      <c r="CJ81" s="105" t="e">
        <f t="shared" si="63"/>
        <v>#DIV/0!</v>
      </c>
      <c r="CK81" s="105" t="e">
        <f t="shared" si="63"/>
        <v>#DIV/0!</v>
      </c>
      <c r="CL81" s="105" t="e">
        <f t="shared" si="63"/>
        <v>#DIV/0!</v>
      </c>
      <c r="CM81" s="105" t="e">
        <f t="shared" si="63"/>
        <v>#DIV/0!</v>
      </c>
      <c r="CN81" s="105" t="e">
        <f t="shared" si="63"/>
        <v>#DIV/0!</v>
      </c>
      <c r="CO81" s="105" t="e">
        <f t="shared" si="63"/>
        <v>#DIV/0!</v>
      </c>
      <c r="CP81" s="105" t="e">
        <f t="shared" si="63"/>
        <v>#DIV/0!</v>
      </c>
      <c r="CQ81" s="105" t="e">
        <f t="shared" si="63"/>
        <v>#DIV/0!</v>
      </c>
      <c r="CR81" s="105" t="e">
        <f t="shared" si="63"/>
        <v>#DIV/0!</v>
      </c>
      <c r="CS81" s="105" t="e">
        <f t="shared" si="63"/>
        <v>#DIV/0!</v>
      </c>
      <c r="CT81" s="105" t="e">
        <f t="shared" si="63"/>
        <v>#DIV/0!</v>
      </c>
      <c r="CU81" s="105" t="e">
        <f t="shared" si="63"/>
        <v>#DIV/0!</v>
      </c>
      <c r="CV81" s="105" t="e">
        <f t="shared" si="63"/>
        <v>#DIV/0!</v>
      </c>
      <c r="CW81" s="105" t="e">
        <f t="shared" si="63"/>
        <v>#DIV/0!</v>
      </c>
      <c r="CX81" s="105" t="e">
        <f t="shared" si="63"/>
        <v>#DIV/0!</v>
      </c>
      <c r="CY81" s="105" t="e">
        <f t="shared" si="63"/>
        <v>#DIV/0!</v>
      </c>
      <c r="CZ81" s="105" t="e">
        <f t="shared" si="63"/>
        <v>#DIV/0!</v>
      </c>
      <c r="DA81" s="105" t="e">
        <f t="shared" si="63"/>
        <v>#DIV/0!</v>
      </c>
    </row>
    <row r="82" spans="4:105" ht="15.75" hidden="1" outlineLevel="1" x14ac:dyDescent="0.25">
      <c r="D82" s="89" t="s">
        <v>228</v>
      </c>
      <c r="E82" s="73">
        <f t="shared" si="62"/>
        <v>388.46868899941563</v>
      </c>
      <c r="F82" s="73">
        <f t="shared" si="51"/>
        <v>0</v>
      </c>
      <c r="G82" s="73">
        <f t="shared" si="52"/>
        <v>0</v>
      </c>
      <c r="H82" s="73">
        <f t="shared" si="53"/>
        <v>0</v>
      </c>
      <c r="I82" s="73">
        <f t="shared" si="54"/>
        <v>388.46868899941563</v>
      </c>
      <c r="J82" s="74">
        <f t="shared" si="55"/>
        <v>51.965955732271269</v>
      </c>
      <c r="K82" s="105">
        <f t="shared" si="64"/>
        <v>0</v>
      </c>
      <c r="L82" s="105">
        <f t="shared" si="64"/>
        <v>0</v>
      </c>
      <c r="M82" s="105">
        <f t="shared" si="64"/>
        <v>0</v>
      </c>
      <c r="N82" s="105">
        <f t="shared" si="64"/>
        <v>0</v>
      </c>
      <c r="O82" s="105">
        <f t="shared" si="64"/>
        <v>0</v>
      </c>
      <c r="P82" s="105">
        <f t="shared" si="64"/>
        <v>0</v>
      </c>
      <c r="Q82" s="105">
        <f t="shared" si="64"/>
        <v>0</v>
      </c>
      <c r="R82" s="105">
        <f t="shared" si="64"/>
        <v>0</v>
      </c>
      <c r="S82" s="105">
        <f t="shared" si="64"/>
        <v>0</v>
      </c>
      <c r="T82" s="105">
        <f t="shared" si="64"/>
        <v>0</v>
      </c>
      <c r="U82" s="105">
        <f t="shared" si="64"/>
        <v>0</v>
      </c>
      <c r="V82" s="105">
        <f t="shared" si="64"/>
        <v>0</v>
      </c>
      <c r="W82" s="105">
        <f t="shared" si="64"/>
        <v>0</v>
      </c>
      <c r="X82" s="105">
        <f t="shared" si="64"/>
        <v>0</v>
      </c>
      <c r="Y82" s="105">
        <f t="shared" si="64"/>
        <v>0</v>
      </c>
      <c r="Z82" s="105">
        <f t="shared" si="64"/>
        <v>0</v>
      </c>
      <c r="AA82" s="105">
        <f t="shared" si="64"/>
        <v>0</v>
      </c>
      <c r="AB82" s="105">
        <f t="shared" si="64"/>
        <v>0</v>
      </c>
      <c r="AC82" s="105">
        <f t="shared" si="64"/>
        <v>0</v>
      </c>
      <c r="AD82" s="105">
        <f t="shared" si="64"/>
        <v>0</v>
      </c>
      <c r="AE82" s="105">
        <f t="shared" si="64"/>
        <v>0</v>
      </c>
      <c r="AF82" s="105">
        <f t="shared" si="64"/>
        <v>0</v>
      </c>
      <c r="AG82" s="105">
        <f t="shared" si="64"/>
        <v>0</v>
      </c>
      <c r="AH82" s="105">
        <f t="shared" si="64"/>
        <v>0</v>
      </c>
      <c r="AI82" s="105">
        <f t="shared" si="64"/>
        <v>0</v>
      </c>
      <c r="AJ82" s="105">
        <f t="shared" si="64"/>
        <v>0</v>
      </c>
      <c r="AK82" s="105">
        <f t="shared" si="64"/>
        <v>0</v>
      </c>
      <c r="AL82" s="105">
        <f t="shared" si="64"/>
        <v>0</v>
      </c>
      <c r="AM82" s="105">
        <f t="shared" si="64"/>
        <v>0</v>
      </c>
      <c r="AN82" s="105">
        <f t="shared" si="64"/>
        <v>0</v>
      </c>
      <c r="AO82" s="105">
        <f t="shared" si="64"/>
        <v>0</v>
      </c>
      <c r="AP82" s="105">
        <f t="shared" si="64"/>
        <v>0</v>
      </c>
      <c r="AQ82" s="105">
        <f t="shared" si="64"/>
        <v>0</v>
      </c>
      <c r="AR82" s="105">
        <f t="shared" si="64"/>
        <v>0</v>
      </c>
      <c r="AS82" s="105">
        <f t="shared" si="64"/>
        <v>0</v>
      </c>
      <c r="AT82" s="105">
        <f t="shared" si="64"/>
        <v>0</v>
      </c>
      <c r="AU82" s="105">
        <f t="shared" si="64"/>
        <v>0</v>
      </c>
      <c r="AV82" s="105">
        <f t="shared" si="64"/>
        <v>0</v>
      </c>
      <c r="AW82" s="105">
        <f t="shared" si="64"/>
        <v>24.48874039675103</v>
      </c>
      <c r="AX82" s="105">
        <f t="shared" si="64"/>
        <v>0</v>
      </c>
      <c r="AY82" s="105">
        <f t="shared" si="64"/>
        <v>0</v>
      </c>
      <c r="AZ82" s="105">
        <f t="shared" si="64"/>
        <v>0</v>
      </c>
      <c r="BA82" s="105">
        <f t="shared" si="64"/>
        <v>0</v>
      </c>
      <c r="BB82" s="105">
        <f t="shared" si="64"/>
        <v>0</v>
      </c>
      <c r="BC82" s="105">
        <f t="shared" si="64"/>
        <v>0</v>
      </c>
      <c r="BD82" s="105">
        <f t="shared" si="64"/>
        <v>27.477215335520242</v>
      </c>
      <c r="BE82" s="105">
        <f t="shared" si="64"/>
        <v>0</v>
      </c>
      <c r="BF82" s="105">
        <f t="shared" si="64"/>
        <v>0</v>
      </c>
      <c r="BG82" s="105">
        <f t="shared" si="64"/>
        <v>0</v>
      </c>
      <c r="BH82" s="105">
        <f t="shared" si="64"/>
        <v>0</v>
      </c>
      <c r="BI82" s="105">
        <f t="shared" si="64"/>
        <v>42.246399999999994</v>
      </c>
      <c r="BJ82" s="105">
        <f t="shared" si="64"/>
        <v>108.67924918104985</v>
      </c>
      <c r="BK82" s="105">
        <f t="shared" si="64"/>
        <v>42.246399999999994</v>
      </c>
      <c r="BL82" s="105">
        <f t="shared" si="64"/>
        <v>0</v>
      </c>
      <c r="BM82" s="105">
        <f t="shared" si="64"/>
        <v>0</v>
      </c>
      <c r="BN82" s="105">
        <f t="shared" si="64"/>
        <v>65.163032550000011</v>
      </c>
      <c r="BO82" s="105">
        <f t="shared" si="64"/>
        <v>12.488986681050003</v>
      </c>
      <c r="BP82" s="105">
        <f t="shared" si="64"/>
        <v>0</v>
      </c>
      <c r="BQ82" s="105">
        <f t="shared" si="64"/>
        <v>0</v>
      </c>
      <c r="BR82" s="105">
        <f t="shared" si="64"/>
        <v>0</v>
      </c>
      <c r="BS82" s="105">
        <f t="shared" si="64"/>
        <v>0</v>
      </c>
      <c r="BT82" s="105">
        <f t="shared" si="64"/>
        <v>0</v>
      </c>
      <c r="BU82" s="105">
        <f t="shared" si="64"/>
        <v>0</v>
      </c>
      <c r="BV82" s="105">
        <f t="shared" ref="BV82:DA85" si="65">BV30/BV$60</f>
        <v>0</v>
      </c>
      <c r="BW82" s="105">
        <f t="shared" si="65"/>
        <v>0</v>
      </c>
      <c r="BX82" s="105">
        <f t="shared" si="65"/>
        <v>0</v>
      </c>
      <c r="BY82" s="105">
        <f t="shared" si="65"/>
        <v>0</v>
      </c>
      <c r="BZ82" s="105">
        <f t="shared" si="65"/>
        <v>0</v>
      </c>
      <c r="CA82" s="105">
        <f t="shared" si="65"/>
        <v>65.678664855044531</v>
      </c>
      <c r="CB82" s="105" t="e">
        <f t="shared" si="65"/>
        <v>#DIV/0!</v>
      </c>
      <c r="CC82" s="105" t="e">
        <f t="shared" si="65"/>
        <v>#DIV/0!</v>
      </c>
      <c r="CD82" s="105" t="e">
        <f t="shared" si="65"/>
        <v>#DIV/0!</v>
      </c>
      <c r="CE82" s="105" t="e">
        <f t="shared" si="65"/>
        <v>#DIV/0!</v>
      </c>
      <c r="CF82" s="105" t="e">
        <f t="shared" si="65"/>
        <v>#DIV/0!</v>
      </c>
      <c r="CG82" s="105" t="e">
        <f t="shared" si="65"/>
        <v>#DIV/0!</v>
      </c>
      <c r="CH82" s="105" t="e">
        <f t="shared" si="65"/>
        <v>#DIV/0!</v>
      </c>
      <c r="CI82" s="105" t="e">
        <f t="shared" si="65"/>
        <v>#DIV/0!</v>
      </c>
      <c r="CJ82" s="105" t="e">
        <f t="shared" si="65"/>
        <v>#DIV/0!</v>
      </c>
      <c r="CK82" s="105" t="e">
        <f t="shared" si="65"/>
        <v>#DIV/0!</v>
      </c>
      <c r="CL82" s="105" t="e">
        <f t="shared" si="65"/>
        <v>#DIV/0!</v>
      </c>
      <c r="CM82" s="105" t="e">
        <f t="shared" si="65"/>
        <v>#DIV/0!</v>
      </c>
      <c r="CN82" s="105" t="e">
        <f t="shared" si="65"/>
        <v>#DIV/0!</v>
      </c>
      <c r="CO82" s="105" t="e">
        <f t="shared" si="65"/>
        <v>#DIV/0!</v>
      </c>
      <c r="CP82" s="105" t="e">
        <f t="shared" si="65"/>
        <v>#DIV/0!</v>
      </c>
      <c r="CQ82" s="105" t="e">
        <f t="shared" si="65"/>
        <v>#DIV/0!</v>
      </c>
      <c r="CR82" s="105" t="e">
        <f t="shared" si="65"/>
        <v>#DIV/0!</v>
      </c>
      <c r="CS82" s="105" t="e">
        <f t="shared" si="65"/>
        <v>#DIV/0!</v>
      </c>
      <c r="CT82" s="105" t="e">
        <f t="shared" si="65"/>
        <v>#DIV/0!</v>
      </c>
      <c r="CU82" s="105" t="e">
        <f t="shared" si="65"/>
        <v>#DIV/0!</v>
      </c>
      <c r="CV82" s="105" t="e">
        <f t="shared" si="65"/>
        <v>#DIV/0!</v>
      </c>
      <c r="CW82" s="105" t="e">
        <f t="shared" si="65"/>
        <v>#DIV/0!</v>
      </c>
      <c r="CX82" s="105" t="e">
        <f t="shared" si="65"/>
        <v>#DIV/0!</v>
      </c>
      <c r="CY82" s="105" t="e">
        <f t="shared" si="65"/>
        <v>#DIV/0!</v>
      </c>
      <c r="CZ82" s="105" t="e">
        <f t="shared" si="65"/>
        <v>#DIV/0!</v>
      </c>
      <c r="DA82" s="105" t="e">
        <f t="shared" si="65"/>
        <v>#DIV/0!</v>
      </c>
    </row>
    <row r="83" spans="4:105" ht="15.75" hidden="1" outlineLevel="1" x14ac:dyDescent="0.25">
      <c r="D83" s="89" t="s">
        <v>229</v>
      </c>
      <c r="E83" s="73">
        <f t="shared" si="62"/>
        <v>1687.2604336926449</v>
      </c>
      <c r="F83" s="73">
        <f t="shared" si="51"/>
        <v>0</v>
      </c>
      <c r="G83" s="73">
        <f t="shared" si="52"/>
        <v>0</v>
      </c>
      <c r="H83" s="73">
        <f t="shared" si="53"/>
        <v>1.3387247686933799</v>
      </c>
      <c r="I83" s="73">
        <f t="shared" si="54"/>
        <v>1685.9217089239517</v>
      </c>
      <c r="J83" s="74">
        <f t="shared" si="55"/>
        <v>416.52639354078582</v>
      </c>
      <c r="K83" s="105">
        <f t="shared" ref="K83:BV86" si="66">K31/K$60</f>
        <v>0</v>
      </c>
      <c r="L83" s="105">
        <f t="shared" si="66"/>
        <v>0</v>
      </c>
      <c r="M83" s="105">
        <f t="shared" si="66"/>
        <v>0</v>
      </c>
      <c r="N83" s="105">
        <f t="shared" si="66"/>
        <v>0</v>
      </c>
      <c r="O83" s="105">
        <f t="shared" si="66"/>
        <v>0</v>
      </c>
      <c r="P83" s="105">
        <f t="shared" si="66"/>
        <v>0</v>
      </c>
      <c r="Q83" s="105">
        <f t="shared" si="66"/>
        <v>1.3387247686933799</v>
      </c>
      <c r="R83" s="105">
        <f t="shared" si="66"/>
        <v>0</v>
      </c>
      <c r="S83" s="105">
        <f t="shared" si="66"/>
        <v>0</v>
      </c>
      <c r="T83" s="105">
        <f t="shared" si="66"/>
        <v>0</v>
      </c>
      <c r="U83" s="105">
        <f t="shared" si="66"/>
        <v>0</v>
      </c>
      <c r="V83" s="105">
        <f t="shared" si="66"/>
        <v>0</v>
      </c>
      <c r="W83" s="105">
        <f t="shared" si="66"/>
        <v>0</v>
      </c>
      <c r="X83" s="105">
        <f t="shared" si="66"/>
        <v>0</v>
      </c>
      <c r="Y83" s="105">
        <f t="shared" si="66"/>
        <v>0</v>
      </c>
      <c r="Z83" s="105">
        <f t="shared" si="66"/>
        <v>0</v>
      </c>
      <c r="AA83" s="105">
        <f t="shared" si="66"/>
        <v>0</v>
      </c>
      <c r="AB83" s="105">
        <f t="shared" si="66"/>
        <v>0</v>
      </c>
      <c r="AC83" s="105">
        <f t="shared" si="66"/>
        <v>0</v>
      </c>
      <c r="AD83" s="105">
        <f t="shared" si="66"/>
        <v>0</v>
      </c>
      <c r="AE83" s="105">
        <f t="shared" si="66"/>
        <v>1.6890391309968644</v>
      </c>
      <c r="AF83" s="105">
        <f t="shared" si="66"/>
        <v>2.5435291796904318</v>
      </c>
      <c r="AG83" s="105">
        <f t="shared" si="66"/>
        <v>1.2045003554906573</v>
      </c>
      <c r="AH83" s="105">
        <f t="shared" si="66"/>
        <v>2.0259820880367467</v>
      </c>
      <c r="AI83" s="105">
        <f t="shared" si="66"/>
        <v>0.1065769818966314</v>
      </c>
      <c r="AJ83" s="105">
        <f t="shared" si="66"/>
        <v>17.486740585043417</v>
      </c>
      <c r="AK83" s="105">
        <f t="shared" si="66"/>
        <v>1.6475148685702845</v>
      </c>
      <c r="AL83" s="105">
        <f t="shared" si="66"/>
        <v>7.3337530052263773</v>
      </c>
      <c r="AM83" s="105">
        <f t="shared" si="66"/>
        <v>7.8638711402189703</v>
      </c>
      <c r="AN83" s="105">
        <f t="shared" si="66"/>
        <v>1.6798002336962312</v>
      </c>
      <c r="AO83" s="105">
        <f t="shared" si="66"/>
        <v>7.6988037324146408</v>
      </c>
      <c r="AP83" s="105">
        <f t="shared" si="66"/>
        <v>4.7370056650983878</v>
      </c>
      <c r="AQ83" s="105">
        <f t="shared" si="66"/>
        <v>33.097656653262646</v>
      </c>
      <c r="AR83" s="105">
        <f t="shared" si="66"/>
        <v>2.3201087083592156</v>
      </c>
      <c r="AS83" s="105">
        <f t="shared" si="66"/>
        <v>1.7425045556787269</v>
      </c>
      <c r="AT83" s="105">
        <f t="shared" si="66"/>
        <v>0.41124495565595293</v>
      </c>
      <c r="AU83" s="105">
        <f t="shared" si="66"/>
        <v>2.0682888431917594</v>
      </c>
      <c r="AV83" s="105">
        <f t="shared" si="66"/>
        <v>8.9829425947781818</v>
      </c>
      <c r="AW83" s="105">
        <f t="shared" si="66"/>
        <v>2.5183156474982193</v>
      </c>
      <c r="AX83" s="105">
        <f t="shared" si="66"/>
        <v>13.798018789888348</v>
      </c>
      <c r="AY83" s="105">
        <f t="shared" si="66"/>
        <v>3.9491445906244165</v>
      </c>
      <c r="AZ83" s="105">
        <f t="shared" si="66"/>
        <v>116.27880728646323</v>
      </c>
      <c r="BA83" s="105">
        <f t="shared" si="66"/>
        <v>7.7420770599716437</v>
      </c>
      <c r="BB83" s="105">
        <f t="shared" si="66"/>
        <v>0.39861306700770555</v>
      </c>
      <c r="BC83" s="105">
        <f t="shared" si="66"/>
        <v>121.85197123816798</v>
      </c>
      <c r="BD83" s="105">
        <f t="shared" si="66"/>
        <v>3.9926729567171781</v>
      </c>
      <c r="BE83" s="105">
        <f t="shared" si="66"/>
        <v>3.6751466894977263</v>
      </c>
      <c r="BF83" s="105">
        <f t="shared" si="66"/>
        <v>10.054293347031974</v>
      </c>
      <c r="BG83" s="105">
        <f t="shared" si="66"/>
        <v>26.288744821917806</v>
      </c>
      <c r="BH83" s="105">
        <f t="shared" si="66"/>
        <v>7.7510596210045666</v>
      </c>
      <c r="BI83" s="105">
        <f t="shared" si="66"/>
        <v>143.05361323060001</v>
      </c>
      <c r="BJ83" s="105">
        <f t="shared" si="66"/>
        <v>113.52928416409122</v>
      </c>
      <c r="BK83" s="105">
        <f t="shared" si="66"/>
        <v>174.80325417084629</v>
      </c>
      <c r="BL83" s="105">
        <f t="shared" si="66"/>
        <v>161.08970803891893</v>
      </c>
      <c r="BM83" s="105">
        <f t="shared" si="66"/>
        <v>155.48575708407753</v>
      </c>
      <c r="BN83" s="105">
        <f t="shared" si="66"/>
        <v>115.60526443760777</v>
      </c>
      <c r="BO83" s="105">
        <f t="shared" si="66"/>
        <v>179.80918279540222</v>
      </c>
      <c r="BP83" s="105">
        <f t="shared" si="66"/>
        <v>24.510185257487471</v>
      </c>
      <c r="BQ83" s="105">
        <f t="shared" si="66"/>
        <v>27.734853809998544</v>
      </c>
      <c r="BR83" s="105">
        <f t="shared" si="66"/>
        <v>32.788578897596629</v>
      </c>
      <c r="BS83" s="105">
        <f t="shared" si="66"/>
        <v>27.189339333817504</v>
      </c>
      <c r="BT83" s="105">
        <f t="shared" si="66"/>
        <v>32.591078514130714</v>
      </c>
      <c r="BU83" s="105">
        <f t="shared" si="66"/>
        <v>22.414573892480028</v>
      </c>
      <c r="BV83" s="105">
        <f t="shared" si="66"/>
        <v>22.414573892480028</v>
      </c>
      <c r="BW83" s="105">
        <f t="shared" si="65"/>
        <v>21.022042716980057</v>
      </c>
      <c r="BX83" s="105">
        <f t="shared" si="65"/>
        <v>5.8792140532932233</v>
      </c>
      <c r="BY83" s="105">
        <f t="shared" si="65"/>
        <v>3.0624762410463524</v>
      </c>
      <c r="BZ83" s="105">
        <f t="shared" si="65"/>
        <v>0</v>
      </c>
      <c r="CA83" s="105">
        <f t="shared" si="65"/>
        <v>0</v>
      </c>
      <c r="CB83" s="105" t="e">
        <f t="shared" si="65"/>
        <v>#DIV/0!</v>
      </c>
      <c r="CC83" s="105" t="e">
        <f t="shared" si="65"/>
        <v>#DIV/0!</v>
      </c>
      <c r="CD83" s="105" t="e">
        <f t="shared" si="65"/>
        <v>#DIV/0!</v>
      </c>
      <c r="CE83" s="105" t="e">
        <f t="shared" si="65"/>
        <v>#DIV/0!</v>
      </c>
      <c r="CF83" s="105" t="e">
        <f t="shared" si="65"/>
        <v>#DIV/0!</v>
      </c>
      <c r="CG83" s="105" t="e">
        <f t="shared" si="65"/>
        <v>#DIV/0!</v>
      </c>
      <c r="CH83" s="105" t="e">
        <f t="shared" si="65"/>
        <v>#DIV/0!</v>
      </c>
      <c r="CI83" s="105" t="e">
        <f t="shared" si="65"/>
        <v>#DIV/0!</v>
      </c>
      <c r="CJ83" s="105" t="e">
        <f t="shared" si="65"/>
        <v>#DIV/0!</v>
      </c>
      <c r="CK83" s="105" t="e">
        <f t="shared" si="65"/>
        <v>#DIV/0!</v>
      </c>
      <c r="CL83" s="105" t="e">
        <f t="shared" si="65"/>
        <v>#DIV/0!</v>
      </c>
      <c r="CM83" s="105" t="e">
        <f t="shared" si="65"/>
        <v>#DIV/0!</v>
      </c>
      <c r="CN83" s="105" t="e">
        <f t="shared" si="65"/>
        <v>#DIV/0!</v>
      </c>
      <c r="CO83" s="105" t="e">
        <f t="shared" si="65"/>
        <v>#DIV/0!</v>
      </c>
      <c r="CP83" s="105" t="e">
        <f t="shared" si="65"/>
        <v>#DIV/0!</v>
      </c>
      <c r="CQ83" s="105" t="e">
        <f t="shared" si="65"/>
        <v>#DIV/0!</v>
      </c>
      <c r="CR83" s="105" t="e">
        <f t="shared" si="65"/>
        <v>#DIV/0!</v>
      </c>
      <c r="CS83" s="105" t="e">
        <f t="shared" si="65"/>
        <v>#DIV/0!</v>
      </c>
      <c r="CT83" s="105" t="e">
        <f t="shared" si="65"/>
        <v>#DIV/0!</v>
      </c>
      <c r="CU83" s="105" t="e">
        <f t="shared" si="65"/>
        <v>#DIV/0!</v>
      </c>
      <c r="CV83" s="105" t="e">
        <f t="shared" si="65"/>
        <v>#DIV/0!</v>
      </c>
      <c r="CW83" s="105" t="e">
        <f t="shared" si="65"/>
        <v>#DIV/0!</v>
      </c>
      <c r="CX83" s="105" t="e">
        <f t="shared" si="65"/>
        <v>#DIV/0!</v>
      </c>
      <c r="CY83" s="105" t="e">
        <f t="shared" si="65"/>
        <v>#DIV/0!</v>
      </c>
      <c r="CZ83" s="105" t="e">
        <f t="shared" si="65"/>
        <v>#DIV/0!</v>
      </c>
      <c r="DA83" s="105" t="e">
        <f t="shared" si="65"/>
        <v>#DIV/0!</v>
      </c>
    </row>
    <row r="84" spans="4:105" ht="15.75" hidden="1" outlineLevel="1" x14ac:dyDescent="0.25">
      <c r="D84" s="89" t="s">
        <v>230</v>
      </c>
      <c r="E84" s="73">
        <f t="shared" si="62"/>
        <v>6989.9432730903491</v>
      </c>
      <c r="F84" s="73">
        <f t="shared" si="51"/>
        <v>0</v>
      </c>
      <c r="G84" s="73">
        <f t="shared" si="52"/>
        <v>0</v>
      </c>
      <c r="H84" s="73">
        <f t="shared" si="53"/>
        <v>0</v>
      </c>
      <c r="I84" s="73">
        <f t="shared" si="54"/>
        <v>6989.9432730903491</v>
      </c>
      <c r="J84" s="74">
        <f t="shared" si="55"/>
        <v>5740.1763761367201</v>
      </c>
      <c r="K84" s="105">
        <f t="shared" si="66"/>
        <v>0</v>
      </c>
      <c r="L84" s="105">
        <f t="shared" si="66"/>
        <v>0</v>
      </c>
      <c r="M84" s="105">
        <f t="shared" si="66"/>
        <v>0</v>
      </c>
      <c r="N84" s="105">
        <f t="shared" si="66"/>
        <v>0</v>
      </c>
      <c r="O84" s="105">
        <f t="shared" si="66"/>
        <v>0</v>
      </c>
      <c r="P84" s="105">
        <f t="shared" si="66"/>
        <v>0</v>
      </c>
      <c r="Q84" s="105">
        <f t="shared" si="66"/>
        <v>0</v>
      </c>
      <c r="R84" s="105">
        <f t="shared" si="66"/>
        <v>0</v>
      </c>
      <c r="S84" s="105">
        <f t="shared" si="66"/>
        <v>0</v>
      </c>
      <c r="T84" s="105">
        <f t="shared" si="66"/>
        <v>0</v>
      </c>
      <c r="U84" s="105">
        <f t="shared" si="66"/>
        <v>0</v>
      </c>
      <c r="V84" s="105">
        <f t="shared" si="66"/>
        <v>0</v>
      </c>
      <c r="W84" s="105">
        <f t="shared" si="66"/>
        <v>0</v>
      </c>
      <c r="X84" s="105">
        <f t="shared" si="66"/>
        <v>0</v>
      </c>
      <c r="Y84" s="105">
        <f t="shared" si="66"/>
        <v>0</v>
      </c>
      <c r="Z84" s="105">
        <f t="shared" si="66"/>
        <v>0</v>
      </c>
      <c r="AA84" s="105">
        <f t="shared" si="66"/>
        <v>0</v>
      </c>
      <c r="AB84" s="105">
        <f t="shared" si="66"/>
        <v>0</v>
      </c>
      <c r="AC84" s="105">
        <f t="shared" si="66"/>
        <v>0</v>
      </c>
      <c r="AD84" s="105">
        <f t="shared" si="66"/>
        <v>0</v>
      </c>
      <c r="AE84" s="105">
        <f t="shared" si="66"/>
        <v>0</v>
      </c>
      <c r="AF84" s="105">
        <f t="shared" si="66"/>
        <v>0</v>
      </c>
      <c r="AG84" s="105">
        <f t="shared" si="66"/>
        <v>0</v>
      </c>
      <c r="AH84" s="105">
        <f t="shared" si="66"/>
        <v>0</v>
      </c>
      <c r="AI84" s="105">
        <f t="shared" si="66"/>
        <v>0</v>
      </c>
      <c r="AJ84" s="105">
        <f t="shared" si="66"/>
        <v>117.51424819142395</v>
      </c>
      <c r="AK84" s="105">
        <f t="shared" si="66"/>
        <v>0</v>
      </c>
      <c r="AL84" s="105">
        <f t="shared" si="66"/>
        <v>41.450867639309486</v>
      </c>
      <c r="AM84" s="105">
        <f t="shared" si="66"/>
        <v>127.01315079198584</v>
      </c>
      <c r="AN84" s="105">
        <f t="shared" si="66"/>
        <v>162.48369480334645</v>
      </c>
      <c r="AO84" s="105">
        <f t="shared" si="66"/>
        <v>139.0226999950138</v>
      </c>
      <c r="AP84" s="105">
        <f t="shared" si="66"/>
        <v>88.977822598178562</v>
      </c>
      <c r="AQ84" s="105">
        <f t="shared" si="66"/>
        <v>650.14428435717002</v>
      </c>
      <c r="AR84" s="105">
        <f t="shared" si="66"/>
        <v>28.555857845176522</v>
      </c>
      <c r="AS84" s="105">
        <f t="shared" si="66"/>
        <v>1292.480115136196</v>
      </c>
      <c r="AT84" s="105">
        <f t="shared" si="66"/>
        <v>312.69891967848235</v>
      </c>
      <c r="AU84" s="105">
        <f t="shared" si="66"/>
        <v>315.04547988318649</v>
      </c>
      <c r="AV84" s="105">
        <f t="shared" si="66"/>
        <v>61.941559004507994</v>
      </c>
      <c r="AW84" s="105">
        <f t="shared" si="66"/>
        <v>80.12943239802425</v>
      </c>
      <c r="AX84" s="105">
        <f t="shared" si="66"/>
        <v>185.57101158141032</v>
      </c>
      <c r="AY84" s="105">
        <f t="shared" si="66"/>
        <v>646.98010747566991</v>
      </c>
      <c r="AZ84" s="105">
        <f t="shared" si="66"/>
        <v>156.75002674805816</v>
      </c>
      <c r="BA84" s="105">
        <f t="shared" si="66"/>
        <v>121.49244947295553</v>
      </c>
      <c r="BB84" s="105">
        <f t="shared" si="66"/>
        <v>0</v>
      </c>
      <c r="BC84" s="105">
        <f t="shared" si="66"/>
        <v>0</v>
      </c>
      <c r="BD84" s="105">
        <f t="shared" si="66"/>
        <v>456.03541152749347</v>
      </c>
      <c r="BE84" s="105">
        <f t="shared" si="66"/>
        <v>432.20597641552507</v>
      </c>
      <c r="BF84" s="105">
        <f t="shared" si="66"/>
        <v>148.82158025114157</v>
      </c>
      <c r="BG84" s="105">
        <f t="shared" si="66"/>
        <v>174.86168034246577</v>
      </c>
      <c r="BH84" s="105">
        <f t="shared" si="66"/>
        <v>149.87194649314986</v>
      </c>
      <c r="BI84" s="105">
        <f t="shared" si="66"/>
        <v>0.64942301689533122</v>
      </c>
      <c r="BJ84" s="105">
        <f t="shared" si="66"/>
        <v>84.349211088051888</v>
      </c>
      <c r="BK84" s="105">
        <f t="shared" si="66"/>
        <v>66.403240171802906</v>
      </c>
      <c r="BL84" s="105">
        <f t="shared" si="66"/>
        <v>114.72722962800002</v>
      </c>
      <c r="BM84" s="105">
        <f t="shared" si="66"/>
        <v>0</v>
      </c>
      <c r="BN84" s="105">
        <f t="shared" si="66"/>
        <v>0</v>
      </c>
      <c r="BO84" s="105">
        <f t="shared" si="66"/>
        <v>27.306923277372547</v>
      </c>
      <c r="BP84" s="105">
        <f t="shared" si="66"/>
        <v>468.00279452306523</v>
      </c>
      <c r="BQ84" s="105">
        <f t="shared" si="66"/>
        <v>95.558408628387284</v>
      </c>
      <c r="BR84" s="105">
        <f t="shared" si="66"/>
        <v>154.49413322779378</v>
      </c>
      <c r="BS84" s="105">
        <f t="shared" si="66"/>
        <v>44.201793449554906</v>
      </c>
      <c r="BT84" s="105">
        <f t="shared" si="66"/>
        <v>44.201793449554906</v>
      </c>
      <c r="BU84" s="105">
        <f t="shared" si="66"/>
        <v>0</v>
      </c>
      <c r="BV84" s="105">
        <f t="shared" si="66"/>
        <v>0</v>
      </c>
      <c r="BW84" s="105">
        <f t="shared" si="65"/>
        <v>0</v>
      </c>
      <c r="BX84" s="105">
        <f t="shared" si="65"/>
        <v>0</v>
      </c>
      <c r="BY84" s="105">
        <f t="shared" si="65"/>
        <v>0</v>
      </c>
      <c r="BZ84" s="105">
        <f t="shared" si="65"/>
        <v>0</v>
      </c>
      <c r="CA84" s="105">
        <f t="shared" si="65"/>
        <v>0</v>
      </c>
      <c r="CB84" s="105" t="e">
        <f t="shared" si="65"/>
        <v>#DIV/0!</v>
      </c>
      <c r="CC84" s="105" t="e">
        <f t="shared" si="65"/>
        <v>#DIV/0!</v>
      </c>
      <c r="CD84" s="105" t="e">
        <f t="shared" si="65"/>
        <v>#DIV/0!</v>
      </c>
      <c r="CE84" s="105" t="e">
        <f t="shared" si="65"/>
        <v>#DIV/0!</v>
      </c>
      <c r="CF84" s="105" t="e">
        <f t="shared" si="65"/>
        <v>#DIV/0!</v>
      </c>
      <c r="CG84" s="105" t="e">
        <f t="shared" si="65"/>
        <v>#DIV/0!</v>
      </c>
      <c r="CH84" s="105" t="e">
        <f t="shared" si="65"/>
        <v>#DIV/0!</v>
      </c>
      <c r="CI84" s="105" t="e">
        <f t="shared" si="65"/>
        <v>#DIV/0!</v>
      </c>
      <c r="CJ84" s="105" t="e">
        <f t="shared" si="65"/>
        <v>#DIV/0!</v>
      </c>
      <c r="CK84" s="105" t="e">
        <f t="shared" si="65"/>
        <v>#DIV/0!</v>
      </c>
      <c r="CL84" s="105" t="e">
        <f t="shared" si="65"/>
        <v>#DIV/0!</v>
      </c>
      <c r="CM84" s="105" t="e">
        <f t="shared" si="65"/>
        <v>#DIV/0!</v>
      </c>
      <c r="CN84" s="105" t="e">
        <f t="shared" si="65"/>
        <v>#DIV/0!</v>
      </c>
      <c r="CO84" s="105" t="e">
        <f t="shared" si="65"/>
        <v>#DIV/0!</v>
      </c>
      <c r="CP84" s="105" t="e">
        <f t="shared" si="65"/>
        <v>#DIV/0!</v>
      </c>
      <c r="CQ84" s="105" t="e">
        <f t="shared" si="65"/>
        <v>#DIV/0!</v>
      </c>
      <c r="CR84" s="105" t="e">
        <f t="shared" si="65"/>
        <v>#DIV/0!</v>
      </c>
      <c r="CS84" s="105" t="e">
        <f t="shared" si="65"/>
        <v>#DIV/0!</v>
      </c>
      <c r="CT84" s="105" t="e">
        <f t="shared" si="65"/>
        <v>#DIV/0!</v>
      </c>
      <c r="CU84" s="105" t="e">
        <f t="shared" si="65"/>
        <v>#DIV/0!</v>
      </c>
      <c r="CV84" s="105" t="e">
        <f t="shared" si="65"/>
        <v>#DIV/0!</v>
      </c>
      <c r="CW84" s="105" t="e">
        <f t="shared" si="65"/>
        <v>#DIV/0!</v>
      </c>
      <c r="CX84" s="105" t="e">
        <f t="shared" si="65"/>
        <v>#DIV/0!</v>
      </c>
      <c r="CY84" s="105" t="e">
        <f t="shared" si="65"/>
        <v>#DIV/0!</v>
      </c>
      <c r="CZ84" s="105" t="e">
        <f t="shared" si="65"/>
        <v>#DIV/0!</v>
      </c>
      <c r="DA84" s="105" t="e">
        <f t="shared" si="65"/>
        <v>#DIV/0!</v>
      </c>
    </row>
    <row r="85" spans="4:105" ht="15.75" hidden="1" outlineLevel="1" x14ac:dyDescent="0.25">
      <c r="D85" s="89" t="s">
        <v>231</v>
      </c>
      <c r="E85" s="73">
        <f t="shared" si="62"/>
        <v>4181.7188217391649</v>
      </c>
      <c r="F85" s="73">
        <f t="shared" si="51"/>
        <v>0</v>
      </c>
      <c r="G85" s="73">
        <f t="shared" si="52"/>
        <v>0</v>
      </c>
      <c r="H85" s="73">
        <f t="shared" si="53"/>
        <v>52.872196010599055</v>
      </c>
      <c r="I85" s="73">
        <f t="shared" si="54"/>
        <v>4128.8466257285654</v>
      </c>
      <c r="J85" s="74">
        <f t="shared" si="55"/>
        <v>1769.9935635043259</v>
      </c>
      <c r="K85" s="105">
        <f t="shared" si="66"/>
        <v>0</v>
      </c>
      <c r="L85" s="105">
        <f t="shared" si="66"/>
        <v>0</v>
      </c>
      <c r="M85" s="105">
        <f t="shared" si="66"/>
        <v>0</v>
      </c>
      <c r="N85" s="105">
        <f t="shared" si="66"/>
        <v>1.8623632735210522</v>
      </c>
      <c r="O85" s="105">
        <f t="shared" si="66"/>
        <v>4.0876479880323915</v>
      </c>
      <c r="P85" s="105">
        <f t="shared" si="66"/>
        <v>0</v>
      </c>
      <c r="Q85" s="105">
        <f t="shared" si="66"/>
        <v>0</v>
      </c>
      <c r="R85" s="105">
        <f t="shared" si="66"/>
        <v>4.0876479880323915</v>
      </c>
      <c r="S85" s="105">
        <f t="shared" si="66"/>
        <v>0</v>
      </c>
      <c r="T85" s="105">
        <f t="shared" si="66"/>
        <v>0</v>
      </c>
      <c r="U85" s="105">
        <f t="shared" si="66"/>
        <v>0</v>
      </c>
      <c r="V85" s="105">
        <f t="shared" si="66"/>
        <v>0</v>
      </c>
      <c r="W85" s="105">
        <f t="shared" si="66"/>
        <v>5.9651646218383458</v>
      </c>
      <c r="X85" s="105">
        <f t="shared" si="66"/>
        <v>0.35050820365708096</v>
      </c>
      <c r="Y85" s="105">
        <f t="shared" si="66"/>
        <v>1.4301197313812231</v>
      </c>
      <c r="Z85" s="105">
        <f t="shared" si="66"/>
        <v>6.3525302385751772</v>
      </c>
      <c r="AA85" s="105">
        <f t="shared" si="66"/>
        <v>0</v>
      </c>
      <c r="AB85" s="105">
        <f t="shared" si="66"/>
        <v>5.0234720827410326</v>
      </c>
      <c r="AC85" s="105">
        <f t="shared" si="66"/>
        <v>23.712741882820353</v>
      </c>
      <c r="AD85" s="105">
        <f t="shared" si="66"/>
        <v>11.822469328269573</v>
      </c>
      <c r="AE85" s="105">
        <f t="shared" si="66"/>
        <v>0</v>
      </c>
      <c r="AF85" s="105">
        <f t="shared" si="66"/>
        <v>35.138616282592231</v>
      </c>
      <c r="AG85" s="105">
        <f t="shared" si="66"/>
        <v>44.928546431083312</v>
      </c>
      <c r="AH85" s="105">
        <f t="shared" si="66"/>
        <v>50.608301201780961</v>
      </c>
      <c r="AI85" s="105">
        <f t="shared" si="66"/>
        <v>18.164656429734343</v>
      </c>
      <c r="AJ85" s="105">
        <f t="shared" si="66"/>
        <v>17.717187565162543</v>
      </c>
      <c r="AK85" s="105">
        <f t="shared" si="66"/>
        <v>4.3203219273013307</v>
      </c>
      <c r="AL85" s="105">
        <f t="shared" si="66"/>
        <v>28.922802108841019</v>
      </c>
      <c r="AM85" s="105">
        <f t="shared" si="66"/>
        <v>178.96485782893484</v>
      </c>
      <c r="AN85" s="105">
        <f t="shared" si="66"/>
        <v>31.080588391113491</v>
      </c>
      <c r="AO85" s="105">
        <f t="shared" si="66"/>
        <v>56.229783959571641</v>
      </c>
      <c r="AP85" s="105">
        <f t="shared" si="66"/>
        <v>14.707006452163688</v>
      </c>
      <c r="AQ85" s="105">
        <f t="shared" si="66"/>
        <v>111.62193982532631</v>
      </c>
      <c r="AR85" s="105">
        <f t="shared" si="66"/>
        <v>5.7862441264639637</v>
      </c>
      <c r="AS85" s="105">
        <f t="shared" si="66"/>
        <v>23.819730404147418</v>
      </c>
      <c r="AT85" s="105">
        <f t="shared" si="66"/>
        <v>207.13598738000064</v>
      </c>
      <c r="AU85" s="105">
        <f t="shared" si="66"/>
        <v>4.7417623971003637</v>
      </c>
      <c r="AV85" s="105">
        <f t="shared" si="66"/>
        <v>25.269988727938927</v>
      </c>
      <c r="AW85" s="105">
        <f t="shared" si="66"/>
        <v>65.46251111388753</v>
      </c>
      <c r="AX85" s="105">
        <f t="shared" si="66"/>
        <v>115.52264220360222</v>
      </c>
      <c r="AY85" s="105">
        <f t="shared" si="66"/>
        <v>58.163448341607541</v>
      </c>
      <c r="AZ85" s="105">
        <f t="shared" si="66"/>
        <v>40.317196421606575</v>
      </c>
      <c r="BA85" s="105">
        <f t="shared" si="66"/>
        <v>45.71609036837215</v>
      </c>
      <c r="BB85" s="105">
        <f t="shared" si="66"/>
        <v>46.920188346875101</v>
      </c>
      <c r="BC85" s="105">
        <f t="shared" si="66"/>
        <v>74.129933423399692</v>
      </c>
      <c r="BD85" s="105">
        <f t="shared" si="66"/>
        <v>93.092917990867676</v>
      </c>
      <c r="BE85" s="105">
        <f t="shared" si="66"/>
        <v>43.510034931506851</v>
      </c>
      <c r="BF85" s="105">
        <f t="shared" si="66"/>
        <v>141.53982513698628</v>
      </c>
      <c r="BG85" s="105">
        <f t="shared" si="66"/>
        <v>121.7657884474885</v>
      </c>
      <c r="BH85" s="105">
        <f t="shared" si="66"/>
        <v>25.417843744292242</v>
      </c>
      <c r="BI85" s="105">
        <f t="shared" si="66"/>
        <v>137.01613269269234</v>
      </c>
      <c r="BJ85" s="105">
        <f t="shared" si="66"/>
        <v>314.99343884894796</v>
      </c>
      <c r="BK85" s="105">
        <f t="shared" si="66"/>
        <v>251.53540492154136</v>
      </c>
      <c r="BL85" s="105">
        <f t="shared" si="66"/>
        <v>269.35849354782988</v>
      </c>
      <c r="BM85" s="105">
        <f t="shared" si="66"/>
        <v>245.42238663180191</v>
      </c>
      <c r="BN85" s="105">
        <f t="shared" si="66"/>
        <v>106.99786019503726</v>
      </c>
      <c r="BO85" s="105">
        <f t="shared" si="66"/>
        <v>181.61562397664363</v>
      </c>
      <c r="BP85" s="105">
        <f t="shared" si="66"/>
        <v>61.584670370444059</v>
      </c>
      <c r="BQ85" s="105">
        <f t="shared" si="66"/>
        <v>147.27161798342428</v>
      </c>
      <c r="BR85" s="105">
        <f t="shared" si="66"/>
        <v>309.10077090165606</v>
      </c>
      <c r="BS85" s="105">
        <f t="shared" si="66"/>
        <v>193.49139733271141</v>
      </c>
      <c r="BT85" s="105">
        <f t="shared" si="66"/>
        <v>48.426149881582688</v>
      </c>
      <c r="BU85" s="105">
        <f t="shared" si="66"/>
        <v>43.973032503092519</v>
      </c>
      <c r="BV85" s="105">
        <f t="shared" si="66"/>
        <v>37.760217351570574</v>
      </c>
      <c r="BW85" s="105">
        <f t="shared" si="65"/>
        <v>37.760217351570574</v>
      </c>
      <c r="BX85" s="105">
        <f t="shared" si="65"/>
        <v>0</v>
      </c>
      <c r="BY85" s="105">
        <f t="shared" si="65"/>
        <v>0</v>
      </c>
      <c r="BZ85" s="105">
        <f t="shared" si="65"/>
        <v>0</v>
      </c>
      <c r="CA85" s="105">
        <f t="shared" si="65"/>
        <v>0</v>
      </c>
      <c r="CB85" s="105" t="e">
        <f t="shared" si="65"/>
        <v>#DIV/0!</v>
      </c>
      <c r="CC85" s="105" t="e">
        <f t="shared" si="65"/>
        <v>#DIV/0!</v>
      </c>
      <c r="CD85" s="105" t="e">
        <f t="shared" si="65"/>
        <v>#DIV/0!</v>
      </c>
      <c r="CE85" s="105" t="e">
        <f t="shared" si="65"/>
        <v>#DIV/0!</v>
      </c>
      <c r="CF85" s="105" t="e">
        <f t="shared" si="65"/>
        <v>#DIV/0!</v>
      </c>
      <c r="CG85" s="105" t="e">
        <f t="shared" si="65"/>
        <v>#DIV/0!</v>
      </c>
      <c r="CH85" s="105" t="e">
        <f t="shared" si="65"/>
        <v>#DIV/0!</v>
      </c>
      <c r="CI85" s="105" t="e">
        <f t="shared" si="65"/>
        <v>#DIV/0!</v>
      </c>
      <c r="CJ85" s="105" t="e">
        <f t="shared" si="65"/>
        <v>#DIV/0!</v>
      </c>
      <c r="CK85" s="105" t="e">
        <f t="shared" si="65"/>
        <v>#DIV/0!</v>
      </c>
      <c r="CL85" s="105" t="e">
        <f t="shared" si="65"/>
        <v>#DIV/0!</v>
      </c>
      <c r="CM85" s="105" t="e">
        <f t="shared" si="65"/>
        <v>#DIV/0!</v>
      </c>
      <c r="CN85" s="105" t="e">
        <f t="shared" si="65"/>
        <v>#DIV/0!</v>
      </c>
      <c r="CO85" s="105" t="e">
        <f t="shared" si="65"/>
        <v>#DIV/0!</v>
      </c>
      <c r="CP85" s="105" t="e">
        <f t="shared" si="65"/>
        <v>#DIV/0!</v>
      </c>
      <c r="CQ85" s="105" t="e">
        <f t="shared" si="65"/>
        <v>#DIV/0!</v>
      </c>
      <c r="CR85" s="105" t="e">
        <f t="shared" si="65"/>
        <v>#DIV/0!</v>
      </c>
      <c r="CS85" s="105" t="e">
        <f t="shared" si="65"/>
        <v>#DIV/0!</v>
      </c>
      <c r="CT85" s="105" t="e">
        <f t="shared" si="65"/>
        <v>#DIV/0!</v>
      </c>
      <c r="CU85" s="105" t="e">
        <f t="shared" si="65"/>
        <v>#DIV/0!</v>
      </c>
      <c r="CV85" s="105" t="e">
        <f t="shared" si="65"/>
        <v>#DIV/0!</v>
      </c>
      <c r="CW85" s="105" t="e">
        <f t="shared" si="65"/>
        <v>#DIV/0!</v>
      </c>
      <c r="CX85" s="105" t="e">
        <f t="shared" si="65"/>
        <v>#DIV/0!</v>
      </c>
      <c r="CY85" s="105" t="e">
        <f t="shared" si="65"/>
        <v>#DIV/0!</v>
      </c>
      <c r="CZ85" s="105" t="e">
        <f t="shared" si="65"/>
        <v>#DIV/0!</v>
      </c>
      <c r="DA85" s="105" t="e">
        <f t="shared" si="65"/>
        <v>#DIV/0!</v>
      </c>
    </row>
    <row r="86" spans="4:105" ht="15.75" hidden="1" outlineLevel="1" x14ac:dyDescent="0.25">
      <c r="D86" s="89" t="s">
        <v>232</v>
      </c>
      <c r="E86" s="73">
        <f t="shared" si="62"/>
        <v>0</v>
      </c>
      <c r="F86" s="73">
        <f t="shared" si="51"/>
        <v>0</v>
      </c>
      <c r="G86" s="73">
        <f t="shared" si="52"/>
        <v>0</v>
      </c>
      <c r="H86" s="73">
        <f t="shared" si="53"/>
        <v>0</v>
      </c>
      <c r="I86" s="73">
        <f t="shared" si="54"/>
        <v>0</v>
      </c>
      <c r="J86" s="74">
        <f t="shared" si="55"/>
        <v>0</v>
      </c>
      <c r="K86" s="105">
        <f t="shared" si="66"/>
        <v>0</v>
      </c>
      <c r="L86" s="105">
        <f t="shared" si="66"/>
        <v>0</v>
      </c>
      <c r="M86" s="105">
        <f t="shared" si="66"/>
        <v>0</v>
      </c>
      <c r="N86" s="105">
        <f t="shared" si="66"/>
        <v>0</v>
      </c>
      <c r="O86" s="105">
        <f t="shared" si="66"/>
        <v>0</v>
      </c>
      <c r="P86" s="105">
        <f t="shared" si="66"/>
        <v>0</v>
      </c>
      <c r="Q86" s="105">
        <f t="shared" si="66"/>
        <v>0</v>
      </c>
      <c r="R86" s="105">
        <f t="shared" si="66"/>
        <v>0</v>
      </c>
      <c r="S86" s="105">
        <f t="shared" si="66"/>
        <v>0</v>
      </c>
      <c r="T86" s="105">
        <f t="shared" si="66"/>
        <v>0</v>
      </c>
      <c r="U86" s="105">
        <f t="shared" si="66"/>
        <v>0</v>
      </c>
      <c r="V86" s="105">
        <f t="shared" si="66"/>
        <v>0</v>
      </c>
      <c r="W86" s="105">
        <f t="shared" si="66"/>
        <v>0</v>
      </c>
      <c r="X86" s="105">
        <f t="shared" si="66"/>
        <v>0</v>
      </c>
      <c r="Y86" s="105">
        <f t="shared" si="66"/>
        <v>0</v>
      </c>
      <c r="Z86" s="105">
        <f t="shared" si="66"/>
        <v>0</v>
      </c>
      <c r="AA86" s="105">
        <f t="shared" si="66"/>
        <v>0</v>
      </c>
      <c r="AB86" s="105">
        <f t="shared" si="66"/>
        <v>0</v>
      </c>
      <c r="AC86" s="105">
        <f t="shared" si="66"/>
        <v>0</v>
      </c>
      <c r="AD86" s="105">
        <f t="shared" si="66"/>
        <v>0</v>
      </c>
      <c r="AE86" s="105">
        <f t="shared" si="66"/>
        <v>0</v>
      </c>
      <c r="AF86" s="105">
        <f t="shared" si="66"/>
        <v>0</v>
      </c>
      <c r="AG86" s="105">
        <f t="shared" si="66"/>
        <v>0</v>
      </c>
      <c r="AH86" s="105">
        <f t="shared" si="66"/>
        <v>0</v>
      </c>
      <c r="AI86" s="105">
        <f t="shared" si="66"/>
        <v>0</v>
      </c>
      <c r="AJ86" s="105">
        <f t="shared" si="66"/>
        <v>0</v>
      </c>
      <c r="AK86" s="105">
        <f t="shared" si="66"/>
        <v>0</v>
      </c>
      <c r="AL86" s="105">
        <f t="shared" si="66"/>
        <v>0</v>
      </c>
      <c r="AM86" s="105">
        <f t="shared" si="66"/>
        <v>0</v>
      </c>
      <c r="AN86" s="105">
        <f t="shared" si="66"/>
        <v>0</v>
      </c>
      <c r="AO86" s="105">
        <f t="shared" si="66"/>
        <v>0</v>
      </c>
      <c r="AP86" s="105">
        <f t="shared" si="66"/>
        <v>0</v>
      </c>
      <c r="AQ86" s="105">
        <f t="shared" si="66"/>
        <v>0</v>
      </c>
      <c r="AR86" s="105">
        <f t="shared" si="66"/>
        <v>0</v>
      </c>
      <c r="AS86" s="105">
        <f t="shared" si="66"/>
        <v>0</v>
      </c>
      <c r="AT86" s="105">
        <f t="shared" si="66"/>
        <v>0</v>
      </c>
      <c r="AU86" s="105">
        <f t="shared" si="66"/>
        <v>0</v>
      </c>
      <c r="AV86" s="105">
        <f t="shared" si="66"/>
        <v>0</v>
      </c>
      <c r="AW86" s="105">
        <f t="shared" si="66"/>
        <v>0</v>
      </c>
      <c r="AX86" s="105">
        <f t="shared" si="66"/>
        <v>0</v>
      </c>
      <c r="AY86" s="105">
        <f t="shared" si="66"/>
        <v>0</v>
      </c>
      <c r="AZ86" s="105">
        <f t="shared" si="66"/>
        <v>0</v>
      </c>
      <c r="BA86" s="105">
        <f t="shared" si="66"/>
        <v>0</v>
      </c>
      <c r="BB86" s="105">
        <f t="shared" si="66"/>
        <v>0</v>
      </c>
      <c r="BC86" s="105">
        <f t="shared" si="66"/>
        <v>0</v>
      </c>
      <c r="BD86" s="105">
        <f t="shared" si="66"/>
        <v>0</v>
      </c>
      <c r="BE86" s="105">
        <f t="shared" si="66"/>
        <v>0</v>
      </c>
      <c r="BF86" s="105">
        <f t="shared" si="66"/>
        <v>0</v>
      </c>
      <c r="BG86" s="105">
        <f t="shared" si="66"/>
        <v>0</v>
      </c>
      <c r="BH86" s="105">
        <f t="shared" si="66"/>
        <v>0</v>
      </c>
      <c r="BI86" s="105">
        <f t="shared" si="66"/>
        <v>0</v>
      </c>
      <c r="BJ86" s="105">
        <f t="shared" si="66"/>
        <v>0</v>
      </c>
      <c r="BK86" s="105">
        <f t="shared" si="66"/>
        <v>0</v>
      </c>
      <c r="BL86" s="105">
        <f t="shared" si="66"/>
        <v>0</v>
      </c>
      <c r="BM86" s="105">
        <f t="shared" si="66"/>
        <v>0</v>
      </c>
      <c r="BN86" s="105">
        <f t="shared" si="66"/>
        <v>0</v>
      </c>
      <c r="BO86" s="105">
        <f t="shared" si="66"/>
        <v>0</v>
      </c>
      <c r="BP86" s="105">
        <f t="shared" si="66"/>
        <v>0</v>
      </c>
      <c r="BQ86" s="105">
        <f t="shared" si="66"/>
        <v>0</v>
      </c>
      <c r="BR86" s="105">
        <f t="shared" si="66"/>
        <v>0</v>
      </c>
      <c r="BS86" s="105">
        <f t="shared" si="66"/>
        <v>0</v>
      </c>
      <c r="BT86" s="105">
        <f t="shared" si="66"/>
        <v>0</v>
      </c>
      <c r="BU86" s="105">
        <f t="shared" si="66"/>
        <v>0</v>
      </c>
      <c r="BV86" s="105">
        <f t="shared" ref="BV86:DA89" si="67">BV34/BV$60</f>
        <v>0</v>
      </c>
      <c r="BW86" s="105">
        <f t="shared" si="67"/>
        <v>0</v>
      </c>
      <c r="BX86" s="105">
        <f t="shared" si="67"/>
        <v>0</v>
      </c>
      <c r="BY86" s="105">
        <f t="shared" si="67"/>
        <v>0</v>
      </c>
      <c r="BZ86" s="105">
        <f t="shared" si="67"/>
        <v>0</v>
      </c>
      <c r="CA86" s="105">
        <f t="shared" si="67"/>
        <v>0</v>
      </c>
      <c r="CB86" s="105" t="e">
        <f t="shared" si="67"/>
        <v>#DIV/0!</v>
      </c>
      <c r="CC86" s="105" t="e">
        <f t="shared" si="67"/>
        <v>#DIV/0!</v>
      </c>
      <c r="CD86" s="105" t="e">
        <f t="shared" si="67"/>
        <v>#DIV/0!</v>
      </c>
      <c r="CE86" s="105" t="e">
        <f t="shared" si="67"/>
        <v>#DIV/0!</v>
      </c>
      <c r="CF86" s="105" t="e">
        <f t="shared" si="67"/>
        <v>#DIV/0!</v>
      </c>
      <c r="CG86" s="105" t="e">
        <f t="shared" si="67"/>
        <v>#DIV/0!</v>
      </c>
      <c r="CH86" s="105" t="e">
        <f t="shared" si="67"/>
        <v>#DIV/0!</v>
      </c>
      <c r="CI86" s="105" t="e">
        <f t="shared" si="67"/>
        <v>#DIV/0!</v>
      </c>
      <c r="CJ86" s="105" t="e">
        <f t="shared" si="67"/>
        <v>#DIV/0!</v>
      </c>
      <c r="CK86" s="105" t="e">
        <f t="shared" si="67"/>
        <v>#DIV/0!</v>
      </c>
      <c r="CL86" s="105" t="e">
        <f t="shared" si="67"/>
        <v>#DIV/0!</v>
      </c>
      <c r="CM86" s="105" t="e">
        <f t="shared" si="67"/>
        <v>#DIV/0!</v>
      </c>
      <c r="CN86" s="105" t="e">
        <f t="shared" si="67"/>
        <v>#DIV/0!</v>
      </c>
      <c r="CO86" s="105" t="e">
        <f t="shared" si="67"/>
        <v>#DIV/0!</v>
      </c>
      <c r="CP86" s="105" t="e">
        <f t="shared" si="67"/>
        <v>#DIV/0!</v>
      </c>
      <c r="CQ86" s="105" t="e">
        <f t="shared" si="67"/>
        <v>#DIV/0!</v>
      </c>
      <c r="CR86" s="105" t="e">
        <f t="shared" si="67"/>
        <v>#DIV/0!</v>
      </c>
      <c r="CS86" s="105" t="e">
        <f t="shared" si="67"/>
        <v>#DIV/0!</v>
      </c>
      <c r="CT86" s="105" t="e">
        <f t="shared" si="67"/>
        <v>#DIV/0!</v>
      </c>
      <c r="CU86" s="105" t="e">
        <f t="shared" si="67"/>
        <v>#DIV/0!</v>
      </c>
      <c r="CV86" s="105" t="e">
        <f t="shared" si="67"/>
        <v>#DIV/0!</v>
      </c>
      <c r="CW86" s="105" t="e">
        <f t="shared" si="67"/>
        <v>#DIV/0!</v>
      </c>
      <c r="CX86" s="105" t="e">
        <f t="shared" si="67"/>
        <v>#DIV/0!</v>
      </c>
      <c r="CY86" s="105" t="e">
        <f t="shared" si="67"/>
        <v>#DIV/0!</v>
      </c>
      <c r="CZ86" s="105" t="e">
        <f t="shared" si="67"/>
        <v>#DIV/0!</v>
      </c>
      <c r="DA86" s="105" t="e">
        <f t="shared" si="67"/>
        <v>#DIV/0!</v>
      </c>
    </row>
    <row r="87" spans="4:105" ht="15.75" hidden="1" outlineLevel="1" x14ac:dyDescent="0.25">
      <c r="D87" s="89" t="s">
        <v>233</v>
      </c>
      <c r="E87" s="73">
        <f t="shared" si="62"/>
        <v>187.40669616233859</v>
      </c>
      <c r="F87" s="73">
        <f t="shared" si="51"/>
        <v>0</v>
      </c>
      <c r="G87" s="73">
        <f t="shared" si="52"/>
        <v>0</v>
      </c>
      <c r="H87" s="73">
        <f t="shared" si="53"/>
        <v>0.87804941862337338</v>
      </c>
      <c r="I87" s="73">
        <f t="shared" si="54"/>
        <v>186.52864674371523</v>
      </c>
      <c r="J87" s="74">
        <f t="shared" si="55"/>
        <v>88.183579744831988</v>
      </c>
      <c r="K87" s="105">
        <f t="shared" ref="K87:BV90" si="68">K35/K$60</f>
        <v>0</v>
      </c>
      <c r="L87" s="105">
        <f t="shared" si="68"/>
        <v>0</v>
      </c>
      <c r="M87" s="105">
        <f t="shared" si="68"/>
        <v>0</v>
      </c>
      <c r="N87" s="105">
        <f t="shared" si="68"/>
        <v>0</v>
      </c>
      <c r="O87" s="105">
        <f t="shared" si="68"/>
        <v>0</v>
      </c>
      <c r="P87" s="105">
        <f t="shared" si="68"/>
        <v>0</v>
      </c>
      <c r="Q87" s="105">
        <f t="shared" si="68"/>
        <v>0</v>
      </c>
      <c r="R87" s="105">
        <f t="shared" si="68"/>
        <v>0</v>
      </c>
      <c r="S87" s="105">
        <f t="shared" si="68"/>
        <v>0</v>
      </c>
      <c r="T87" s="105">
        <f t="shared" si="68"/>
        <v>0</v>
      </c>
      <c r="U87" s="105">
        <f t="shared" si="68"/>
        <v>0</v>
      </c>
      <c r="V87" s="105">
        <f t="shared" si="68"/>
        <v>0</v>
      </c>
      <c r="W87" s="105">
        <f t="shared" si="68"/>
        <v>0.3652141605207152</v>
      </c>
      <c r="X87" s="105">
        <f t="shared" si="68"/>
        <v>1.7439414421852935E-2</v>
      </c>
      <c r="Y87" s="105">
        <f t="shared" si="68"/>
        <v>0</v>
      </c>
      <c r="Z87" s="105">
        <f t="shared" si="68"/>
        <v>0</v>
      </c>
      <c r="AA87" s="105">
        <f t="shared" si="68"/>
        <v>1.5560923213413007E-2</v>
      </c>
      <c r="AB87" s="105">
        <f t="shared" si="68"/>
        <v>0</v>
      </c>
      <c r="AC87" s="105">
        <f t="shared" si="68"/>
        <v>0.47983492046739229</v>
      </c>
      <c r="AD87" s="105">
        <f t="shared" si="68"/>
        <v>7.2465658465993246E-2</v>
      </c>
      <c r="AE87" s="105">
        <f t="shared" si="68"/>
        <v>4.2605372666521944E-2</v>
      </c>
      <c r="AF87" s="105">
        <f t="shared" si="68"/>
        <v>1.1472780412081289E-2</v>
      </c>
      <c r="AG87" s="105">
        <f t="shared" si="68"/>
        <v>0.10641740662022336</v>
      </c>
      <c r="AH87" s="105">
        <f t="shared" si="68"/>
        <v>3.6659995079169923</v>
      </c>
      <c r="AI87" s="105">
        <f t="shared" si="68"/>
        <v>0.27493644876269663</v>
      </c>
      <c r="AJ87" s="105">
        <f t="shared" si="68"/>
        <v>0.11728009114821968</v>
      </c>
      <c r="AK87" s="105">
        <f t="shared" si="68"/>
        <v>9.5420251148014806E-2</v>
      </c>
      <c r="AL87" s="105">
        <f t="shared" si="68"/>
        <v>0.31812019473147907</v>
      </c>
      <c r="AM87" s="105">
        <f t="shared" si="68"/>
        <v>15.171177355711897</v>
      </c>
      <c r="AN87" s="105">
        <f t="shared" si="68"/>
        <v>0.58948181767916052</v>
      </c>
      <c r="AO87" s="105">
        <f t="shared" si="68"/>
        <v>1.7468731391993331</v>
      </c>
      <c r="AP87" s="105">
        <f t="shared" si="68"/>
        <v>10.160076872088991</v>
      </c>
      <c r="AQ87" s="105">
        <f t="shared" si="68"/>
        <v>23.041550000745264</v>
      </c>
      <c r="AR87" s="105">
        <f t="shared" si="68"/>
        <v>2.7282736027990038</v>
      </c>
      <c r="AS87" s="105">
        <f t="shared" si="68"/>
        <v>0.92734741942934995</v>
      </c>
      <c r="AT87" s="105">
        <f t="shared" si="68"/>
        <v>-5.1106435509100612</v>
      </c>
      <c r="AU87" s="105">
        <f t="shared" si="68"/>
        <v>4.9816037478078004</v>
      </c>
      <c r="AV87" s="105">
        <f t="shared" si="68"/>
        <v>2.2048425927283364</v>
      </c>
      <c r="AW87" s="105">
        <f t="shared" si="68"/>
        <v>3.3295315796589482</v>
      </c>
      <c r="AX87" s="105">
        <f t="shared" si="68"/>
        <v>5.275116159659861</v>
      </c>
      <c r="AY87" s="105">
        <f t="shared" si="68"/>
        <v>2.0666061922945009</v>
      </c>
      <c r="AZ87" s="105">
        <f t="shared" si="68"/>
        <v>1.03123398468223</v>
      </c>
      <c r="BA87" s="105">
        <f t="shared" si="68"/>
        <v>0.8113804103112392</v>
      </c>
      <c r="BB87" s="105">
        <f t="shared" si="68"/>
        <v>1.2520905527190898</v>
      </c>
      <c r="BC87" s="105">
        <f t="shared" si="68"/>
        <v>3.0730926509734293</v>
      </c>
      <c r="BD87" s="105">
        <f t="shared" si="68"/>
        <v>1.1612516757990849</v>
      </c>
      <c r="BE87" s="105">
        <f t="shared" si="68"/>
        <v>3.2672496986301369</v>
      </c>
      <c r="BF87" s="105">
        <f t="shared" si="68"/>
        <v>2.4243287671232876</v>
      </c>
      <c r="BG87" s="105">
        <f t="shared" si="68"/>
        <v>2.4683479452054797</v>
      </c>
      <c r="BH87" s="105">
        <f t="shared" si="68"/>
        <v>1.933633675799088</v>
      </c>
      <c r="BI87" s="105">
        <f t="shared" si="68"/>
        <v>10.468208127940553</v>
      </c>
      <c r="BJ87" s="105">
        <f t="shared" si="68"/>
        <v>10.468208127940553</v>
      </c>
      <c r="BK87" s="105">
        <f t="shared" si="68"/>
        <v>11.83807114163918</v>
      </c>
      <c r="BL87" s="105">
        <f t="shared" si="68"/>
        <v>11.285195367666578</v>
      </c>
      <c r="BM87" s="105">
        <f t="shared" si="68"/>
        <v>11.285195367666578</v>
      </c>
      <c r="BN87" s="105">
        <f t="shared" si="68"/>
        <v>10.468208127940553</v>
      </c>
      <c r="BO87" s="105">
        <f t="shared" si="68"/>
        <v>11.962369133171704</v>
      </c>
      <c r="BP87" s="105">
        <f t="shared" si="68"/>
        <v>2.2102262910653039</v>
      </c>
      <c r="BQ87" s="105">
        <f t="shared" si="68"/>
        <v>1.5730728233342324</v>
      </c>
      <c r="BR87" s="105">
        <f t="shared" si="68"/>
        <v>1.5730728233342324</v>
      </c>
      <c r="BS87" s="105">
        <f t="shared" si="68"/>
        <v>1.5730728233342324</v>
      </c>
      <c r="BT87" s="105">
        <f t="shared" si="68"/>
        <v>1.5730728233342324</v>
      </c>
      <c r="BU87" s="105">
        <f t="shared" si="68"/>
        <v>1.5730728233342324</v>
      </c>
      <c r="BV87" s="105">
        <f t="shared" si="68"/>
        <v>1.5730728233342324</v>
      </c>
      <c r="BW87" s="105">
        <f t="shared" si="67"/>
        <v>1.5730728233342324</v>
      </c>
      <c r="BX87" s="105">
        <f t="shared" si="67"/>
        <v>1.5730728233342324</v>
      </c>
      <c r="BY87" s="105">
        <f t="shared" si="67"/>
        <v>1.5730728233342324</v>
      </c>
      <c r="BZ87" s="105">
        <f t="shared" si="67"/>
        <v>1.5730728233342324</v>
      </c>
      <c r="CA87" s="105">
        <f t="shared" si="67"/>
        <v>1.5730728233342324</v>
      </c>
      <c r="CB87" s="105" t="e">
        <f t="shared" si="67"/>
        <v>#DIV/0!</v>
      </c>
      <c r="CC87" s="105" t="e">
        <f t="shared" si="67"/>
        <v>#DIV/0!</v>
      </c>
      <c r="CD87" s="105" t="e">
        <f t="shared" si="67"/>
        <v>#DIV/0!</v>
      </c>
      <c r="CE87" s="105" t="e">
        <f t="shared" si="67"/>
        <v>#DIV/0!</v>
      </c>
      <c r="CF87" s="105" t="e">
        <f t="shared" si="67"/>
        <v>#DIV/0!</v>
      </c>
      <c r="CG87" s="105" t="e">
        <f t="shared" si="67"/>
        <v>#DIV/0!</v>
      </c>
      <c r="CH87" s="105" t="e">
        <f t="shared" si="67"/>
        <v>#DIV/0!</v>
      </c>
      <c r="CI87" s="105" t="e">
        <f t="shared" si="67"/>
        <v>#DIV/0!</v>
      </c>
      <c r="CJ87" s="105" t="e">
        <f t="shared" si="67"/>
        <v>#DIV/0!</v>
      </c>
      <c r="CK87" s="105" t="e">
        <f t="shared" si="67"/>
        <v>#DIV/0!</v>
      </c>
      <c r="CL87" s="105" t="e">
        <f t="shared" si="67"/>
        <v>#DIV/0!</v>
      </c>
      <c r="CM87" s="105" t="e">
        <f t="shared" si="67"/>
        <v>#DIV/0!</v>
      </c>
      <c r="CN87" s="105" t="e">
        <f t="shared" si="67"/>
        <v>#DIV/0!</v>
      </c>
      <c r="CO87" s="105" t="e">
        <f t="shared" si="67"/>
        <v>#DIV/0!</v>
      </c>
      <c r="CP87" s="105" t="e">
        <f t="shared" si="67"/>
        <v>#DIV/0!</v>
      </c>
      <c r="CQ87" s="105" t="e">
        <f t="shared" si="67"/>
        <v>#DIV/0!</v>
      </c>
      <c r="CR87" s="105" t="e">
        <f t="shared" si="67"/>
        <v>#DIV/0!</v>
      </c>
      <c r="CS87" s="105" t="e">
        <f t="shared" si="67"/>
        <v>#DIV/0!</v>
      </c>
      <c r="CT87" s="105" t="e">
        <f t="shared" si="67"/>
        <v>#DIV/0!</v>
      </c>
      <c r="CU87" s="105" t="e">
        <f t="shared" si="67"/>
        <v>#DIV/0!</v>
      </c>
      <c r="CV87" s="105" t="e">
        <f t="shared" si="67"/>
        <v>#DIV/0!</v>
      </c>
      <c r="CW87" s="105" t="e">
        <f t="shared" si="67"/>
        <v>#DIV/0!</v>
      </c>
      <c r="CX87" s="105" t="e">
        <f t="shared" si="67"/>
        <v>#DIV/0!</v>
      </c>
      <c r="CY87" s="105" t="e">
        <f t="shared" si="67"/>
        <v>#DIV/0!</v>
      </c>
      <c r="CZ87" s="105" t="e">
        <f t="shared" si="67"/>
        <v>#DIV/0!</v>
      </c>
      <c r="DA87" s="105" t="e">
        <f t="shared" si="67"/>
        <v>#DIV/0!</v>
      </c>
    </row>
    <row r="88" spans="4:105" ht="15.75" hidden="1" outlineLevel="1" x14ac:dyDescent="0.25">
      <c r="D88" s="89" t="s">
        <v>234</v>
      </c>
      <c r="E88" s="73">
        <f t="shared" si="62"/>
        <v>19.232870397612274</v>
      </c>
      <c r="F88" s="73">
        <f t="shared" si="51"/>
        <v>0</v>
      </c>
      <c r="G88" s="73">
        <f t="shared" si="52"/>
        <v>0</v>
      </c>
      <c r="H88" s="73">
        <f t="shared" si="53"/>
        <v>0</v>
      </c>
      <c r="I88" s="73">
        <f t="shared" si="54"/>
        <v>19.232870397612274</v>
      </c>
      <c r="J88" s="74">
        <f t="shared" si="55"/>
        <v>0</v>
      </c>
      <c r="K88" s="105">
        <f t="shared" si="68"/>
        <v>0</v>
      </c>
      <c r="L88" s="105">
        <f t="shared" si="68"/>
        <v>0</v>
      </c>
      <c r="M88" s="105">
        <f t="shared" si="68"/>
        <v>0</v>
      </c>
      <c r="N88" s="105">
        <f t="shared" si="68"/>
        <v>0</v>
      </c>
      <c r="O88" s="105">
        <f t="shared" si="68"/>
        <v>0</v>
      </c>
      <c r="P88" s="105">
        <f t="shared" si="68"/>
        <v>0</v>
      </c>
      <c r="Q88" s="105">
        <f t="shared" si="68"/>
        <v>0</v>
      </c>
      <c r="R88" s="105">
        <f t="shared" si="68"/>
        <v>0</v>
      </c>
      <c r="S88" s="105">
        <f t="shared" si="68"/>
        <v>0</v>
      </c>
      <c r="T88" s="105">
        <f t="shared" si="68"/>
        <v>0</v>
      </c>
      <c r="U88" s="105">
        <f t="shared" si="68"/>
        <v>0</v>
      </c>
      <c r="V88" s="105">
        <f t="shared" si="68"/>
        <v>0</v>
      </c>
      <c r="W88" s="105">
        <f t="shared" si="68"/>
        <v>0</v>
      </c>
      <c r="X88" s="105">
        <f t="shared" si="68"/>
        <v>0</v>
      </c>
      <c r="Y88" s="105">
        <f t="shared" si="68"/>
        <v>0</v>
      </c>
      <c r="Z88" s="105">
        <f t="shared" si="68"/>
        <v>0</v>
      </c>
      <c r="AA88" s="105">
        <f t="shared" si="68"/>
        <v>0</v>
      </c>
      <c r="AB88" s="105">
        <f t="shared" si="68"/>
        <v>0</v>
      </c>
      <c r="AC88" s="105">
        <f t="shared" si="68"/>
        <v>0</v>
      </c>
      <c r="AD88" s="105">
        <f t="shared" si="68"/>
        <v>0</v>
      </c>
      <c r="AE88" s="105">
        <f t="shared" si="68"/>
        <v>0</v>
      </c>
      <c r="AF88" s="105">
        <f t="shared" si="68"/>
        <v>0</v>
      </c>
      <c r="AG88" s="105">
        <f t="shared" si="68"/>
        <v>0</v>
      </c>
      <c r="AH88" s="105">
        <f t="shared" si="68"/>
        <v>0</v>
      </c>
      <c r="AI88" s="105">
        <f t="shared" si="68"/>
        <v>0</v>
      </c>
      <c r="AJ88" s="105">
        <f t="shared" si="68"/>
        <v>0</v>
      </c>
      <c r="AK88" s="105">
        <f t="shared" si="68"/>
        <v>0</v>
      </c>
      <c r="AL88" s="105">
        <f t="shared" si="68"/>
        <v>0</v>
      </c>
      <c r="AM88" s="105">
        <f t="shared" si="68"/>
        <v>0</v>
      </c>
      <c r="AN88" s="105">
        <f t="shared" si="68"/>
        <v>0</v>
      </c>
      <c r="AO88" s="105">
        <f t="shared" si="68"/>
        <v>0</v>
      </c>
      <c r="AP88" s="105">
        <f t="shared" si="68"/>
        <v>0</v>
      </c>
      <c r="AQ88" s="105">
        <f t="shared" si="68"/>
        <v>0</v>
      </c>
      <c r="AR88" s="105">
        <f t="shared" si="68"/>
        <v>0</v>
      </c>
      <c r="AS88" s="105">
        <f t="shared" si="68"/>
        <v>0</v>
      </c>
      <c r="AT88" s="105">
        <f t="shared" si="68"/>
        <v>0</v>
      </c>
      <c r="AU88" s="105">
        <f t="shared" si="68"/>
        <v>0</v>
      </c>
      <c r="AV88" s="105">
        <f t="shared" si="68"/>
        <v>0</v>
      </c>
      <c r="AW88" s="105">
        <f t="shared" si="68"/>
        <v>0</v>
      </c>
      <c r="AX88" s="105">
        <f t="shared" si="68"/>
        <v>0</v>
      </c>
      <c r="AY88" s="105">
        <f t="shared" si="68"/>
        <v>0</v>
      </c>
      <c r="AZ88" s="105">
        <f t="shared" si="68"/>
        <v>0</v>
      </c>
      <c r="BA88" s="105">
        <f t="shared" si="68"/>
        <v>0</v>
      </c>
      <c r="BB88" s="105">
        <f t="shared" si="68"/>
        <v>0</v>
      </c>
      <c r="BC88" s="105">
        <f t="shared" si="68"/>
        <v>0</v>
      </c>
      <c r="BD88" s="105">
        <f t="shared" si="68"/>
        <v>0</v>
      </c>
      <c r="BE88" s="105">
        <f t="shared" si="68"/>
        <v>0</v>
      </c>
      <c r="BF88" s="105">
        <f t="shared" si="68"/>
        <v>0</v>
      </c>
      <c r="BG88" s="105">
        <f t="shared" si="68"/>
        <v>0</v>
      </c>
      <c r="BH88" s="105">
        <f t="shared" si="68"/>
        <v>0</v>
      </c>
      <c r="BI88" s="105">
        <f t="shared" si="68"/>
        <v>5.0872799999999998</v>
      </c>
      <c r="BJ88" s="105">
        <f t="shared" si="68"/>
        <v>4.22464</v>
      </c>
      <c r="BK88" s="105">
        <f t="shared" si="68"/>
        <v>4.22464</v>
      </c>
      <c r="BL88" s="105">
        <f t="shared" si="68"/>
        <v>4.22464</v>
      </c>
      <c r="BM88" s="105">
        <f t="shared" si="68"/>
        <v>0</v>
      </c>
      <c r="BN88" s="105">
        <f t="shared" si="68"/>
        <v>0</v>
      </c>
      <c r="BO88" s="105">
        <f t="shared" si="68"/>
        <v>0.73705500000000002</v>
      </c>
      <c r="BP88" s="105">
        <f t="shared" si="68"/>
        <v>0</v>
      </c>
      <c r="BQ88" s="105">
        <f t="shared" si="68"/>
        <v>0</v>
      </c>
      <c r="BR88" s="105">
        <f t="shared" si="68"/>
        <v>0</v>
      </c>
      <c r="BS88" s="105">
        <f t="shared" si="68"/>
        <v>0.73461539761226924</v>
      </c>
      <c r="BT88" s="105">
        <f t="shared" si="68"/>
        <v>0</v>
      </c>
      <c r="BU88" s="105">
        <f t="shared" si="68"/>
        <v>0</v>
      </c>
      <c r="BV88" s="105">
        <f t="shared" si="68"/>
        <v>0</v>
      </c>
      <c r="BW88" s="105">
        <f t="shared" si="67"/>
        <v>0</v>
      </c>
      <c r="BX88" s="105">
        <f t="shared" si="67"/>
        <v>0</v>
      </c>
      <c r="BY88" s="105">
        <f t="shared" si="67"/>
        <v>0</v>
      </c>
      <c r="BZ88" s="105">
        <f t="shared" si="67"/>
        <v>0</v>
      </c>
      <c r="CA88" s="105">
        <f t="shared" si="67"/>
        <v>0</v>
      </c>
      <c r="CB88" s="105" t="e">
        <f t="shared" si="67"/>
        <v>#DIV/0!</v>
      </c>
      <c r="CC88" s="105" t="e">
        <f t="shared" si="67"/>
        <v>#DIV/0!</v>
      </c>
      <c r="CD88" s="105" t="e">
        <f t="shared" si="67"/>
        <v>#DIV/0!</v>
      </c>
      <c r="CE88" s="105" t="e">
        <f t="shared" si="67"/>
        <v>#DIV/0!</v>
      </c>
      <c r="CF88" s="105" t="e">
        <f t="shared" si="67"/>
        <v>#DIV/0!</v>
      </c>
      <c r="CG88" s="105" t="e">
        <f t="shared" si="67"/>
        <v>#DIV/0!</v>
      </c>
      <c r="CH88" s="105" t="e">
        <f t="shared" si="67"/>
        <v>#DIV/0!</v>
      </c>
      <c r="CI88" s="105" t="e">
        <f t="shared" si="67"/>
        <v>#DIV/0!</v>
      </c>
      <c r="CJ88" s="105" t="e">
        <f t="shared" si="67"/>
        <v>#DIV/0!</v>
      </c>
      <c r="CK88" s="105" t="e">
        <f t="shared" si="67"/>
        <v>#DIV/0!</v>
      </c>
      <c r="CL88" s="105" t="e">
        <f t="shared" si="67"/>
        <v>#DIV/0!</v>
      </c>
      <c r="CM88" s="105" t="e">
        <f t="shared" si="67"/>
        <v>#DIV/0!</v>
      </c>
      <c r="CN88" s="105" t="e">
        <f t="shared" si="67"/>
        <v>#DIV/0!</v>
      </c>
      <c r="CO88" s="105" t="e">
        <f t="shared" si="67"/>
        <v>#DIV/0!</v>
      </c>
      <c r="CP88" s="105" t="e">
        <f t="shared" si="67"/>
        <v>#DIV/0!</v>
      </c>
      <c r="CQ88" s="105" t="e">
        <f t="shared" si="67"/>
        <v>#DIV/0!</v>
      </c>
      <c r="CR88" s="105" t="e">
        <f t="shared" si="67"/>
        <v>#DIV/0!</v>
      </c>
      <c r="CS88" s="105" t="e">
        <f t="shared" si="67"/>
        <v>#DIV/0!</v>
      </c>
      <c r="CT88" s="105" t="e">
        <f t="shared" si="67"/>
        <v>#DIV/0!</v>
      </c>
      <c r="CU88" s="105" t="e">
        <f t="shared" si="67"/>
        <v>#DIV/0!</v>
      </c>
      <c r="CV88" s="105" t="e">
        <f t="shared" si="67"/>
        <v>#DIV/0!</v>
      </c>
      <c r="CW88" s="105" t="e">
        <f t="shared" si="67"/>
        <v>#DIV/0!</v>
      </c>
      <c r="CX88" s="105" t="e">
        <f t="shared" si="67"/>
        <v>#DIV/0!</v>
      </c>
      <c r="CY88" s="105" t="e">
        <f t="shared" si="67"/>
        <v>#DIV/0!</v>
      </c>
      <c r="CZ88" s="105" t="e">
        <f t="shared" si="67"/>
        <v>#DIV/0!</v>
      </c>
      <c r="DA88" s="105" t="e">
        <f t="shared" si="67"/>
        <v>#DIV/0!</v>
      </c>
    </row>
    <row r="89" spans="4:105" ht="16.5" hidden="1" outlineLevel="1" thickBot="1" x14ac:dyDescent="0.3">
      <c r="D89" s="92" t="s">
        <v>235</v>
      </c>
      <c r="E89" s="83">
        <f t="shared" si="62"/>
        <v>1483.3052399415635</v>
      </c>
      <c r="F89" s="83">
        <f t="shared" si="51"/>
        <v>0</v>
      </c>
      <c r="G89" s="83">
        <f t="shared" si="52"/>
        <v>0</v>
      </c>
      <c r="H89" s="83">
        <f t="shared" si="53"/>
        <v>0</v>
      </c>
      <c r="I89" s="83">
        <f t="shared" si="54"/>
        <v>1483.3052399415635</v>
      </c>
      <c r="J89" s="74">
        <f t="shared" si="55"/>
        <v>0</v>
      </c>
      <c r="K89" s="105">
        <f t="shared" si="68"/>
        <v>0</v>
      </c>
      <c r="L89" s="105">
        <f t="shared" si="68"/>
        <v>0</v>
      </c>
      <c r="M89" s="105">
        <f t="shared" si="68"/>
        <v>0</v>
      </c>
      <c r="N89" s="105">
        <f t="shared" si="68"/>
        <v>0</v>
      </c>
      <c r="O89" s="105">
        <f t="shared" si="68"/>
        <v>0</v>
      </c>
      <c r="P89" s="105">
        <f t="shared" si="68"/>
        <v>0</v>
      </c>
      <c r="Q89" s="105">
        <f t="shared" si="68"/>
        <v>0</v>
      </c>
      <c r="R89" s="105">
        <f t="shared" si="68"/>
        <v>0</v>
      </c>
      <c r="S89" s="105">
        <f t="shared" si="68"/>
        <v>0</v>
      </c>
      <c r="T89" s="105">
        <f t="shared" si="68"/>
        <v>0</v>
      </c>
      <c r="U89" s="105">
        <f t="shared" si="68"/>
        <v>0</v>
      </c>
      <c r="V89" s="105">
        <f t="shared" si="68"/>
        <v>0</v>
      </c>
      <c r="W89" s="105">
        <f t="shared" si="68"/>
        <v>0</v>
      </c>
      <c r="X89" s="105">
        <f t="shared" si="68"/>
        <v>0</v>
      </c>
      <c r="Y89" s="105">
        <f t="shared" si="68"/>
        <v>0</v>
      </c>
      <c r="Z89" s="105">
        <f t="shared" si="68"/>
        <v>0</v>
      </c>
      <c r="AA89" s="105">
        <f t="shared" si="68"/>
        <v>0</v>
      </c>
      <c r="AB89" s="105">
        <f t="shared" si="68"/>
        <v>0</v>
      </c>
      <c r="AC89" s="105">
        <f t="shared" si="68"/>
        <v>0</v>
      </c>
      <c r="AD89" s="105">
        <f t="shared" si="68"/>
        <v>0</v>
      </c>
      <c r="AE89" s="105">
        <f t="shared" si="68"/>
        <v>0</v>
      </c>
      <c r="AF89" s="105">
        <f t="shared" si="68"/>
        <v>0</v>
      </c>
      <c r="AG89" s="105">
        <f t="shared" si="68"/>
        <v>0</v>
      </c>
      <c r="AH89" s="105">
        <f t="shared" si="68"/>
        <v>0</v>
      </c>
      <c r="AI89" s="105">
        <f t="shared" si="68"/>
        <v>0</v>
      </c>
      <c r="AJ89" s="105">
        <f t="shared" si="68"/>
        <v>0</v>
      </c>
      <c r="AK89" s="105">
        <f t="shared" si="68"/>
        <v>0</v>
      </c>
      <c r="AL89" s="105">
        <f t="shared" si="68"/>
        <v>0</v>
      </c>
      <c r="AM89" s="105">
        <f t="shared" si="68"/>
        <v>0</v>
      </c>
      <c r="AN89" s="105">
        <f t="shared" si="68"/>
        <v>0</v>
      </c>
      <c r="AO89" s="105">
        <f t="shared" si="68"/>
        <v>0</v>
      </c>
      <c r="AP89" s="105">
        <f t="shared" si="68"/>
        <v>0</v>
      </c>
      <c r="AQ89" s="105">
        <f t="shared" si="68"/>
        <v>0</v>
      </c>
      <c r="AR89" s="105">
        <f t="shared" si="68"/>
        <v>0</v>
      </c>
      <c r="AS89" s="105">
        <f t="shared" si="68"/>
        <v>0</v>
      </c>
      <c r="AT89" s="105">
        <f t="shared" si="68"/>
        <v>0</v>
      </c>
      <c r="AU89" s="105">
        <f t="shared" si="68"/>
        <v>0</v>
      </c>
      <c r="AV89" s="105">
        <f t="shared" si="68"/>
        <v>0</v>
      </c>
      <c r="AW89" s="105">
        <f t="shared" si="68"/>
        <v>0</v>
      </c>
      <c r="AX89" s="105">
        <f t="shared" si="68"/>
        <v>0</v>
      </c>
      <c r="AY89" s="105">
        <f t="shared" si="68"/>
        <v>0</v>
      </c>
      <c r="AZ89" s="105">
        <f t="shared" si="68"/>
        <v>0</v>
      </c>
      <c r="BA89" s="105">
        <f t="shared" si="68"/>
        <v>0</v>
      </c>
      <c r="BB89" s="105">
        <f t="shared" si="68"/>
        <v>0</v>
      </c>
      <c r="BC89" s="105">
        <f t="shared" si="68"/>
        <v>0</v>
      </c>
      <c r="BD89" s="105">
        <f t="shared" si="68"/>
        <v>0</v>
      </c>
      <c r="BE89" s="105">
        <f t="shared" si="68"/>
        <v>0</v>
      </c>
      <c r="BF89" s="105">
        <f t="shared" si="68"/>
        <v>0</v>
      </c>
      <c r="BG89" s="105">
        <f t="shared" si="68"/>
        <v>0</v>
      </c>
      <c r="BH89" s="105">
        <f t="shared" si="68"/>
        <v>0</v>
      </c>
      <c r="BI89" s="105">
        <f t="shared" si="68"/>
        <v>0</v>
      </c>
      <c r="BJ89" s="105">
        <f t="shared" si="68"/>
        <v>0</v>
      </c>
      <c r="BK89" s="105">
        <f t="shared" si="68"/>
        <v>0</v>
      </c>
      <c r="BL89" s="105">
        <f t="shared" si="68"/>
        <v>0</v>
      </c>
      <c r="BM89" s="105">
        <f t="shared" si="68"/>
        <v>0</v>
      </c>
      <c r="BN89" s="105">
        <f t="shared" si="68"/>
        <v>0</v>
      </c>
      <c r="BO89" s="105">
        <f t="shared" si="68"/>
        <v>0</v>
      </c>
      <c r="BP89" s="105">
        <f t="shared" si="68"/>
        <v>0</v>
      </c>
      <c r="BQ89" s="105">
        <f t="shared" si="68"/>
        <v>0</v>
      </c>
      <c r="BR89" s="105">
        <f t="shared" si="68"/>
        <v>0</v>
      </c>
      <c r="BS89" s="105">
        <f t="shared" si="68"/>
        <v>0</v>
      </c>
      <c r="BT89" s="105">
        <f t="shared" si="68"/>
        <v>0</v>
      </c>
      <c r="BU89" s="105">
        <f t="shared" si="68"/>
        <v>0</v>
      </c>
      <c r="BV89" s="105">
        <f t="shared" si="68"/>
        <v>0</v>
      </c>
      <c r="BW89" s="105">
        <f t="shared" si="67"/>
        <v>0</v>
      </c>
      <c r="BX89" s="105">
        <f t="shared" si="67"/>
        <v>0</v>
      </c>
      <c r="BY89" s="105">
        <f t="shared" si="67"/>
        <v>0</v>
      </c>
      <c r="BZ89" s="105">
        <f t="shared" si="67"/>
        <v>0</v>
      </c>
      <c r="CA89" s="105">
        <f t="shared" si="67"/>
        <v>1483.3052399415635</v>
      </c>
      <c r="CB89" s="105" t="e">
        <f t="shared" si="67"/>
        <v>#DIV/0!</v>
      </c>
      <c r="CC89" s="105" t="e">
        <f t="shared" si="67"/>
        <v>#DIV/0!</v>
      </c>
      <c r="CD89" s="105" t="e">
        <f t="shared" si="67"/>
        <v>#DIV/0!</v>
      </c>
      <c r="CE89" s="105" t="e">
        <f t="shared" si="67"/>
        <v>#DIV/0!</v>
      </c>
      <c r="CF89" s="105" t="e">
        <f t="shared" si="67"/>
        <v>#DIV/0!</v>
      </c>
      <c r="CG89" s="105" t="e">
        <f t="shared" si="67"/>
        <v>#DIV/0!</v>
      </c>
      <c r="CH89" s="105" t="e">
        <f t="shared" si="67"/>
        <v>#DIV/0!</v>
      </c>
      <c r="CI89" s="105" t="e">
        <f t="shared" si="67"/>
        <v>#DIV/0!</v>
      </c>
      <c r="CJ89" s="105" t="e">
        <f t="shared" si="67"/>
        <v>#DIV/0!</v>
      </c>
      <c r="CK89" s="105" t="e">
        <f t="shared" si="67"/>
        <v>#DIV/0!</v>
      </c>
      <c r="CL89" s="105" t="e">
        <f t="shared" si="67"/>
        <v>#DIV/0!</v>
      </c>
      <c r="CM89" s="105" t="e">
        <f t="shared" si="67"/>
        <v>#DIV/0!</v>
      </c>
      <c r="CN89" s="105" t="e">
        <f t="shared" si="67"/>
        <v>#DIV/0!</v>
      </c>
      <c r="CO89" s="105" t="e">
        <f t="shared" si="67"/>
        <v>#DIV/0!</v>
      </c>
      <c r="CP89" s="105" t="e">
        <f t="shared" si="67"/>
        <v>#DIV/0!</v>
      </c>
      <c r="CQ89" s="105" t="e">
        <f t="shared" si="67"/>
        <v>#DIV/0!</v>
      </c>
      <c r="CR89" s="105" t="e">
        <f t="shared" si="67"/>
        <v>#DIV/0!</v>
      </c>
      <c r="CS89" s="105" t="e">
        <f t="shared" si="67"/>
        <v>#DIV/0!</v>
      </c>
      <c r="CT89" s="105" t="e">
        <f t="shared" si="67"/>
        <v>#DIV/0!</v>
      </c>
      <c r="CU89" s="105" t="e">
        <f t="shared" si="67"/>
        <v>#DIV/0!</v>
      </c>
      <c r="CV89" s="105" t="e">
        <f t="shared" si="67"/>
        <v>#DIV/0!</v>
      </c>
      <c r="CW89" s="105" t="e">
        <f t="shared" si="67"/>
        <v>#DIV/0!</v>
      </c>
      <c r="CX89" s="105" t="e">
        <f t="shared" si="67"/>
        <v>#DIV/0!</v>
      </c>
      <c r="CY89" s="105" t="e">
        <f t="shared" si="67"/>
        <v>#DIV/0!</v>
      </c>
      <c r="CZ89" s="105" t="e">
        <f t="shared" si="67"/>
        <v>#DIV/0!</v>
      </c>
      <c r="DA89" s="105" t="e">
        <f t="shared" si="67"/>
        <v>#DIV/0!</v>
      </c>
    </row>
    <row r="90" spans="4:105" ht="17.25" hidden="1" thickTop="1" thickBot="1" x14ac:dyDescent="0.3">
      <c r="D90" s="85" t="s">
        <v>236</v>
      </c>
      <c r="E90" s="106">
        <f t="shared" si="62"/>
        <v>28786.054056296249</v>
      </c>
      <c r="F90" s="87">
        <f t="shared" si="51"/>
        <v>0</v>
      </c>
      <c r="G90" s="87">
        <f t="shared" si="52"/>
        <v>0</v>
      </c>
      <c r="H90" s="87">
        <f t="shared" si="53"/>
        <v>406.78563732605107</v>
      </c>
      <c r="I90" s="87">
        <f t="shared" si="54"/>
        <v>28379.268418970198</v>
      </c>
      <c r="J90" s="74">
        <f t="shared" si="55"/>
        <v>12315.976746168468</v>
      </c>
      <c r="K90" s="88">
        <f t="shared" si="68"/>
        <v>0</v>
      </c>
      <c r="L90" s="88">
        <f t="shared" si="68"/>
        <v>0</v>
      </c>
      <c r="M90" s="88">
        <f t="shared" si="68"/>
        <v>0.77511060905142526</v>
      </c>
      <c r="N90" s="88">
        <f t="shared" si="68"/>
        <v>1.8623632735210522</v>
      </c>
      <c r="O90" s="88">
        <f t="shared" si="68"/>
        <v>9.2457969963268525</v>
      </c>
      <c r="P90" s="88">
        <f t="shared" si="68"/>
        <v>0</v>
      </c>
      <c r="Q90" s="88">
        <f t="shared" si="68"/>
        <v>20.775814434157443</v>
      </c>
      <c r="R90" s="88">
        <f t="shared" si="68"/>
        <v>21.326255072977133</v>
      </c>
      <c r="S90" s="88">
        <f t="shared" si="68"/>
        <v>22.410158794248627</v>
      </c>
      <c r="T90" s="88">
        <f t="shared" si="68"/>
        <v>17.904122926571326</v>
      </c>
      <c r="U90" s="88">
        <f t="shared" si="68"/>
        <v>9.9572447433353357</v>
      </c>
      <c r="V90" s="88">
        <f t="shared" si="68"/>
        <v>6.4942682229833508</v>
      </c>
      <c r="W90" s="88">
        <f t="shared" si="68"/>
        <v>12.778910651677746</v>
      </c>
      <c r="X90" s="88">
        <f t="shared" si="68"/>
        <v>18.053286542681647</v>
      </c>
      <c r="Y90" s="88">
        <f t="shared" si="68"/>
        <v>22.095347561164488</v>
      </c>
      <c r="Z90" s="88">
        <f t="shared" si="68"/>
        <v>87.977329519958374</v>
      </c>
      <c r="AA90" s="88">
        <f t="shared" si="68"/>
        <v>61.074257365752885</v>
      </c>
      <c r="AB90" s="88">
        <f t="shared" si="68"/>
        <v>37.936580580098351</v>
      </c>
      <c r="AC90" s="88">
        <f t="shared" si="68"/>
        <v>56.118790031545103</v>
      </c>
      <c r="AD90" s="88">
        <f t="shared" si="68"/>
        <v>76.382000913161562</v>
      </c>
      <c r="AE90" s="88">
        <f t="shared" si="68"/>
        <v>79.751272453371158</v>
      </c>
      <c r="AF90" s="88">
        <f t="shared" si="68"/>
        <v>100.42683459668405</v>
      </c>
      <c r="AG90" s="88">
        <f t="shared" si="68"/>
        <v>77.797929375627689</v>
      </c>
      <c r="AH90" s="88">
        <f t="shared" si="68"/>
        <v>131.30122601604566</v>
      </c>
      <c r="AI90" s="88">
        <f t="shared" si="68"/>
        <v>37.603059198444015</v>
      </c>
      <c r="AJ90" s="88">
        <f t="shared" si="68"/>
        <v>273.57127609934071</v>
      </c>
      <c r="AK90" s="88">
        <f t="shared" si="68"/>
        <v>47.962029872945891</v>
      </c>
      <c r="AL90" s="88">
        <f t="shared" si="68"/>
        <v>166.36547412079614</v>
      </c>
      <c r="AM90" s="88">
        <f t="shared" si="68"/>
        <v>387.92847624526263</v>
      </c>
      <c r="AN90" s="88">
        <f t="shared" si="68"/>
        <v>260.38160636524162</v>
      </c>
      <c r="AO90" s="88">
        <f t="shared" si="68"/>
        <v>391.65522294925347</v>
      </c>
      <c r="AP90" s="88">
        <f t="shared" si="68"/>
        <v>254.4967064150832</v>
      </c>
      <c r="AQ90" s="88">
        <f t="shared" si="68"/>
        <v>908.25369863030903</v>
      </c>
      <c r="AR90" s="88">
        <f t="shared" si="68"/>
        <v>267.01020237675186</v>
      </c>
      <c r="AS90" s="88">
        <f t="shared" si="68"/>
        <v>1362.9881319197841</v>
      </c>
      <c r="AT90" s="88">
        <f t="shared" si="68"/>
        <v>681.60408690063946</v>
      </c>
      <c r="AU90" s="88">
        <f t="shared" si="68"/>
        <v>498.56369088117026</v>
      </c>
      <c r="AV90" s="88">
        <f t="shared" si="68"/>
        <v>325.77577204260194</v>
      </c>
      <c r="AW90" s="88">
        <f t="shared" si="68"/>
        <v>235.2675916187344</v>
      </c>
      <c r="AX90" s="88">
        <f t="shared" si="68"/>
        <v>496.91361330810633</v>
      </c>
      <c r="AY90" s="88">
        <f t="shared" si="68"/>
        <v>784.94977145347877</v>
      </c>
      <c r="AZ90" s="88">
        <f t="shared" si="68"/>
        <v>448.80351977082205</v>
      </c>
      <c r="BA90" s="88">
        <f t="shared" si="68"/>
        <v>367.76963684715167</v>
      </c>
      <c r="BB90" s="88">
        <f t="shared" si="68"/>
        <v>211.12132981295673</v>
      </c>
      <c r="BC90" s="88">
        <f t="shared" si="68"/>
        <v>393.40702700787136</v>
      </c>
      <c r="BD90" s="88">
        <f t="shared" si="68"/>
        <v>740.38193365078132</v>
      </c>
      <c r="BE90" s="88">
        <f t="shared" si="68"/>
        <v>627.03608657077621</v>
      </c>
      <c r="BF90" s="88">
        <f t="shared" si="68"/>
        <v>492.72518455707763</v>
      </c>
      <c r="BG90" s="88">
        <f t="shared" si="68"/>
        <v>780.99671687214641</v>
      </c>
      <c r="BH90" s="88">
        <f t="shared" si="68"/>
        <v>434.52411202739648</v>
      </c>
      <c r="BI90" s="88">
        <f t="shared" si="68"/>
        <v>1054.8505870256315</v>
      </c>
      <c r="BJ90" s="88">
        <f t="shared" si="68"/>
        <v>1509.477329544188</v>
      </c>
      <c r="BK90" s="88">
        <f t="shared" si="68"/>
        <v>1483.9834726935576</v>
      </c>
      <c r="BL90" s="88">
        <f t="shared" si="68"/>
        <v>1475.3458586516042</v>
      </c>
      <c r="BM90" s="88">
        <f t="shared" si="68"/>
        <v>1389.4960523374571</v>
      </c>
      <c r="BN90" s="88">
        <f t="shared" si="68"/>
        <v>1449.4589205249567</v>
      </c>
      <c r="BO90" s="88">
        <f t="shared" si="68"/>
        <v>1363.7929768291949</v>
      </c>
      <c r="BP90" s="88">
        <f t="shared" si="68"/>
        <v>736.5854456486602</v>
      </c>
      <c r="BQ90" s="88">
        <f t="shared" si="68"/>
        <v>499.87546699750459</v>
      </c>
      <c r="BR90" s="88">
        <f t="shared" si="68"/>
        <v>758.12751290990059</v>
      </c>
      <c r="BS90" s="88">
        <f t="shared" si="68"/>
        <v>568.88960554132325</v>
      </c>
      <c r="BT90" s="88">
        <f t="shared" si="68"/>
        <v>388.75881112375606</v>
      </c>
      <c r="BU90" s="88">
        <f t="shared" si="68"/>
        <v>341.34640794736652</v>
      </c>
      <c r="BV90" s="88">
        <f t="shared" ref="BV90:DA91" si="69">BV38/BV$60</f>
        <v>327.58864348795606</v>
      </c>
      <c r="BW90" s="88">
        <f t="shared" si="69"/>
        <v>294.88257828796873</v>
      </c>
      <c r="BX90" s="88">
        <f t="shared" si="69"/>
        <v>222.95754304840983</v>
      </c>
      <c r="BY90" s="88">
        <f t="shared" si="69"/>
        <v>220.14080523616295</v>
      </c>
      <c r="BZ90" s="88">
        <f t="shared" si="69"/>
        <v>201.20153898757491</v>
      </c>
      <c r="CA90" s="88">
        <f t="shared" si="69"/>
        <v>1748.7936412772076</v>
      </c>
      <c r="CB90" s="88" t="e">
        <f t="shared" si="69"/>
        <v>#DIV/0!</v>
      </c>
      <c r="CC90" s="88" t="e">
        <f t="shared" si="69"/>
        <v>#DIV/0!</v>
      </c>
      <c r="CD90" s="88" t="e">
        <f t="shared" si="69"/>
        <v>#DIV/0!</v>
      </c>
      <c r="CE90" s="88" t="e">
        <f t="shared" si="69"/>
        <v>#DIV/0!</v>
      </c>
      <c r="CF90" s="88" t="e">
        <f t="shared" si="69"/>
        <v>#DIV/0!</v>
      </c>
      <c r="CG90" s="88" t="e">
        <f t="shared" si="69"/>
        <v>#DIV/0!</v>
      </c>
      <c r="CH90" s="88" t="e">
        <f t="shared" si="69"/>
        <v>#DIV/0!</v>
      </c>
      <c r="CI90" s="88" t="e">
        <f t="shared" si="69"/>
        <v>#DIV/0!</v>
      </c>
      <c r="CJ90" s="88" t="e">
        <f t="shared" si="69"/>
        <v>#DIV/0!</v>
      </c>
      <c r="CK90" s="88" t="e">
        <f t="shared" si="69"/>
        <v>#DIV/0!</v>
      </c>
      <c r="CL90" s="88" t="e">
        <f t="shared" si="69"/>
        <v>#DIV/0!</v>
      </c>
      <c r="CM90" s="88" t="e">
        <f t="shared" si="69"/>
        <v>#DIV/0!</v>
      </c>
      <c r="CN90" s="88" t="e">
        <f t="shared" si="69"/>
        <v>#DIV/0!</v>
      </c>
      <c r="CO90" s="88" t="e">
        <f t="shared" si="69"/>
        <v>#DIV/0!</v>
      </c>
      <c r="CP90" s="88" t="e">
        <f t="shared" si="69"/>
        <v>#DIV/0!</v>
      </c>
      <c r="CQ90" s="88" t="e">
        <f t="shared" si="69"/>
        <v>#DIV/0!</v>
      </c>
      <c r="CR90" s="88" t="e">
        <f t="shared" si="69"/>
        <v>#DIV/0!</v>
      </c>
      <c r="CS90" s="88" t="e">
        <f t="shared" si="69"/>
        <v>#DIV/0!</v>
      </c>
      <c r="CT90" s="88" t="e">
        <f t="shared" si="69"/>
        <v>#DIV/0!</v>
      </c>
      <c r="CU90" s="88" t="e">
        <f t="shared" si="69"/>
        <v>#DIV/0!</v>
      </c>
      <c r="CV90" s="88" t="e">
        <f t="shared" si="69"/>
        <v>#DIV/0!</v>
      </c>
      <c r="CW90" s="88" t="e">
        <f t="shared" si="69"/>
        <v>#DIV/0!</v>
      </c>
      <c r="CX90" s="88" t="e">
        <f t="shared" si="69"/>
        <v>#DIV/0!</v>
      </c>
      <c r="CY90" s="88" t="e">
        <f t="shared" si="69"/>
        <v>#DIV/0!</v>
      </c>
      <c r="CZ90" s="88" t="e">
        <f t="shared" si="69"/>
        <v>#DIV/0!</v>
      </c>
      <c r="DA90" s="88" t="e">
        <f t="shared" si="69"/>
        <v>#DIV/0!</v>
      </c>
    </row>
    <row r="91" spans="4:105" ht="17.25" hidden="1" thickTop="1" thickBot="1" x14ac:dyDescent="0.3">
      <c r="D91" s="95" t="s">
        <v>237</v>
      </c>
      <c r="E91" s="106">
        <f>SUM(F91:I91)</f>
        <v>175631.00765257236</v>
      </c>
      <c r="F91" s="87">
        <f t="shared" si="51"/>
        <v>0</v>
      </c>
      <c r="G91" s="87">
        <f t="shared" si="52"/>
        <v>0</v>
      </c>
      <c r="H91" s="87">
        <f t="shared" si="53"/>
        <v>2883.1180081935104</v>
      </c>
      <c r="I91" s="87">
        <f t="shared" si="54"/>
        <v>172747.88964437885</v>
      </c>
      <c r="J91" s="74">
        <f t="shared" si="55"/>
        <v>73896.779435691278</v>
      </c>
      <c r="K91" s="96">
        <f t="shared" ref="K91:BV91" si="70">K39/K$60</f>
        <v>3.8945108196492537</v>
      </c>
      <c r="L91" s="96">
        <f t="shared" si="70"/>
        <v>3.6936520242302739</v>
      </c>
      <c r="M91" s="96">
        <f t="shared" si="70"/>
        <v>9.3593117522088498</v>
      </c>
      <c r="N91" s="96">
        <f t="shared" si="70"/>
        <v>15.682088059555291</v>
      </c>
      <c r="O91" s="96">
        <f t="shared" si="70"/>
        <v>78.757420939952539</v>
      </c>
      <c r="P91" s="96">
        <f t="shared" si="70"/>
        <v>2.7231538980291332</v>
      </c>
      <c r="Q91" s="96">
        <f t="shared" si="70"/>
        <v>139.96161984250423</v>
      </c>
      <c r="R91" s="96">
        <f t="shared" si="70"/>
        <v>143.05301032363707</v>
      </c>
      <c r="S91" s="96">
        <f t="shared" si="70"/>
        <v>152.82686977394866</v>
      </c>
      <c r="T91" s="96">
        <f t="shared" si="70"/>
        <v>140.37215618766467</v>
      </c>
      <c r="U91" s="96">
        <f t="shared" si="70"/>
        <v>101.96062805062726</v>
      </c>
      <c r="V91" s="96">
        <f t="shared" si="70"/>
        <v>60.339737785831375</v>
      </c>
      <c r="W91" s="96">
        <f t="shared" si="70"/>
        <v>93.389063254794735</v>
      </c>
      <c r="X91" s="96">
        <f t="shared" si="70"/>
        <v>127.89108785037169</v>
      </c>
      <c r="Y91" s="96">
        <f t="shared" si="70"/>
        <v>155.29038052888541</v>
      </c>
      <c r="Z91" s="96">
        <f t="shared" si="70"/>
        <v>587.83737554999061</v>
      </c>
      <c r="AA91" s="96">
        <f t="shared" si="70"/>
        <v>410.46525224471014</v>
      </c>
      <c r="AB91" s="96">
        <f t="shared" si="70"/>
        <v>259.26521291010653</v>
      </c>
      <c r="AC91" s="96">
        <f t="shared" si="70"/>
        <v>396.35547639681266</v>
      </c>
      <c r="AD91" s="96">
        <f t="shared" si="70"/>
        <v>514.39694868582285</v>
      </c>
      <c r="AE91" s="96">
        <f t="shared" si="70"/>
        <v>603.72202621792223</v>
      </c>
      <c r="AF91" s="96">
        <f t="shared" si="70"/>
        <v>670.95482695823796</v>
      </c>
      <c r="AG91" s="96">
        <f t="shared" si="70"/>
        <v>694.99037698881375</v>
      </c>
      <c r="AH91" s="96">
        <f t="shared" si="70"/>
        <v>830.82561614106874</v>
      </c>
      <c r="AI91" s="96">
        <f t="shared" si="70"/>
        <v>743.07762315380376</v>
      </c>
      <c r="AJ91" s="96">
        <f t="shared" si="70"/>
        <v>2887.8478181322839</v>
      </c>
      <c r="AK91" s="96">
        <f t="shared" si="70"/>
        <v>309.47102195860282</v>
      </c>
      <c r="AL91" s="96">
        <f t="shared" si="70"/>
        <v>933.91506160359074</v>
      </c>
      <c r="AM91" s="96">
        <f t="shared" si="70"/>
        <v>2586.9855093482647</v>
      </c>
      <c r="AN91" s="96">
        <f t="shared" si="70"/>
        <v>1669.5141394773188</v>
      </c>
      <c r="AO91" s="96">
        <f t="shared" si="70"/>
        <v>2359.6109272710969</v>
      </c>
      <c r="AP91" s="96">
        <f t="shared" si="70"/>
        <v>4826.3971019400569</v>
      </c>
      <c r="AQ91" s="96">
        <f t="shared" si="70"/>
        <v>5463.2317743643207</v>
      </c>
      <c r="AR91" s="96">
        <f t="shared" si="70"/>
        <v>3910.9842855060765</v>
      </c>
      <c r="AS91" s="96">
        <f t="shared" si="70"/>
        <v>2728.6774929022104</v>
      </c>
      <c r="AT91" s="96">
        <f t="shared" si="70"/>
        <v>2714.4386797088882</v>
      </c>
      <c r="AU91" s="96">
        <f t="shared" si="70"/>
        <v>2529.7402156875019</v>
      </c>
      <c r="AV91" s="96">
        <f t="shared" si="70"/>
        <v>1982.1997801414016</v>
      </c>
      <c r="AW91" s="96">
        <f t="shared" si="70"/>
        <v>1469.0381766975215</v>
      </c>
      <c r="AX91" s="96">
        <f t="shared" si="70"/>
        <v>3055.3926798167872</v>
      </c>
      <c r="AY91" s="96">
        <f t="shared" si="70"/>
        <v>1919.9503723068378</v>
      </c>
      <c r="AZ91" s="96">
        <f t="shared" si="70"/>
        <v>2768.6376228949357</v>
      </c>
      <c r="BA91" s="96">
        <f t="shared" si="70"/>
        <v>2448.0712954884066</v>
      </c>
      <c r="BB91" s="96">
        <f t="shared" si="70"/>
        <v>1350.5850176630772</v>
      </c>
      <c r="BC91" s="96">
        <f t="shared" si="70"/>
        <v>2576.7345460258903</v>
      </c>
      <c r="BD91" s="96">
        <f t="shared" si="70"/>
        <v>4540.565886778666</v>
      </c>
      <c r="BE91" s="96">
        <f t="shared" si="70"/>
        <v>3860.4699600520607</v>
      </c>
      <c r="BF91" s="96">
        <f t="shared" si="70"/>
        <v>3290.9953559150754</v>
      </c>
      <c r="BG91" s="96">
        <f t="shared" si="70"/>
        <v>4772.2392876712329</v>
      </c>
      <c r="BH91" s="96">
        <f t="shared" si="70"/>
        <v>2690.2775366849269</v>
      </c>
      <c r="BI91" s="96">
        <f t="shared" si="70"/>
        <v>6418.1855264679925</v>
      </c>
      <c r="BJ91" s="96">
        <f t="shared" si="70"/>
        <v>9145.9459815793325</v>
      </c>
      <c r="BK91" s="96">
        <f t="shared" si="70"/>
        <v>8992.9828404755499</v>
      </c>
      <c r="BL91" s="96">
        <f t="shared" si="70"/>
        <v>8941.157156223826</v>
      </c>
      <c r="BM91" s="96">
        <f t="shared" si="70"/>
        <v>8426.0583183389426</v>
      </c>
      <c r="BN91" s="96">
        <f t="shared" si="70"/>
        <v>8785.8355274639434</v>
      </c>
      <c r="BO91" s="96">
        <f t="shared" si="70"/>
        <v>8254.8895023385885</v>
      </c>
      <c r="BP91" s="96">
        <f t="shared" si="70"/>
        <v>4505.4512249063682</v>
      </c>
      <c r="BQ91" s="96">
        <f t="shared" si="70"/>
        <v>3085.1913529994349</v>
      </c>
      <c r="BR91" s="96">
        <f t="shared" si="70"/>
        <v>4634.7036284738106</v>
      </c>
      <c r="BS91" s="96">
        <f t="shared" si="70"/>
        <v>3499.2761842623477</v>
      </c>
      <c r="BT91" s="96">
        <f t="shared" si="70"/>
        <v>2418.491417756944</v>
      </c>
      <c r="BU91" s="96">
        <f t="shared" si="70"/>
        <v>2134.0169986986066</v>
      </c>
      <c r="BV91" s="96">
        <f t="shared" si="70"/>
        <v>2051.470411942144</v>
      </c>
      <c r="BW91" s="96">
        <f t="shared" si="69"/>
        <v>1855.2340207422203</v>
      </c>
      <c r="BX91" s="96">
        <f t="shared" si="69"/>
        <v>1423.6838093048666</v>
      </c>
      <c r="BY91" s="96">
        <f t="shared" si="69"/>
        <v>1406.7833824313857</v>
      </c>
      <c r="BZ91" s="96">
        <f t="shared" si="69"/>
        <v>1293.147784939857</v>
      </c>
      <c r="CA91" s="96">
        <f t="shared" si="69"/>
        <v>11771.445610849998</v>
      </c>
      <c r="CB91" s="96" t="e">
        <f t="shared" si="69"/>
        <v>#DIV/0!</v>
      </c>
      <c r="CC91" s="96" t="e">
        <f t="shared" si="69"/>
        <v>#DIV/0!</v>
      </c>
      <c r="CD91" s="96" t="e">
        <f t="shared" si="69"/>
        <v>#DIV/0!</v>
      </c>
      <c r="CE91" s="96" t="e">
        <f t="shared" si="69"/>
        <v>#DIV/0!</v>
      </c>
      <c r="CF91" s="96" t="e">
        <f t="shared" si="69"/>
        <v>#DIV/0!</v>
      </c>
      <c r="CG91" s="96" t="e">
        <f t="shared" si="69"/>
        <v>#DIV/0!</v>
      </c>
      <c r="CH91" s="96" t="e">
        <f t="shared" si="69"/>
        <v>#DIV/0!</v>
      </c>
      <c r="CI91" s="96" t="e">
        <f t="shared" si="69"/>
        <v>#DIV/0!</v>
      </c>
      <c r="CJ91" s="96" t="e">
        <f t="shared" si="69"/>
        <v>#DIV/0!</v>
      </c>
      <c r="CK91" s="96" t="e">
        <f t="shared" si="69"/>
        <v>#DIV/0!</v>
      </c>
      <c r="CL91" s="96" t="e">
        <f t="shared" si="69"/>
        <v>#DIV/0!</v>
      </c>
      <c r="CM91" s="96" t="e">
        <f t="shared" si="69"/>
        <v>#DIV/0!</v>
      </c>
      <c r="CN91" s="96" t="e">
        <f t="shared" si="69"/>
        <v>#DIV/0!</v>
      </c>
      <c r="CO91" s="96" t="e">
        <f t="shared" si="69"/>
        <v>#DIV/0!</v>
      </c>
      <c r="CP91" s="96" t="e">
        <f t="shared" si="69"/>
        <v>#DIV/0!</v>
      </c>
      <c r="CQ91" s="96" t="e">
        <f t="shared" si="69"/>
        <v>#DIV/0!</v>
      </c>
      <c r="CR91" s="96" t="e">
        <f t="shared" si="69"/>
        <v>#DIV/0!</v>
      </c>
      <c r="CS91" s="96" t="e">
        <f t="shared" si="69"/>
        <v>#DIV/0!</v>
      </c>
      <c r="CT91" s="96" t="e">
        <f t="shared" si="69"/>
        <v>#DIV/0!</v>
      </c>
      <c r="CU91" s="96" t="e">
        <f t="shared" si="69"/>
        <v>#DIV/0!</v>
      </c>
      <c r="CV91" s="96" t="e">
        <f t="shared" si="69"/>
        <v>#DIV/0!</v>
      </c>
      <c r="CW91" s="96" t="e">
        <f t="shared" si="69"/>
        <v>#DIV/0!</v>
      </c>
      <c r="CX91" s="96" t="e">
        <f t="shared" si="69"/>
        <v>#DIV/0!</v>
      </c>
      <c r="CY91" s="96" t="e">
        <f t="shared" si="69"/>
        <v>#DIV/0!</v>
      </c>
      <c r="CZ91" s="96" t="e">
        <f t="shared" si="69"/>
        <v>#DIV/0!</v>
      </c>
      <c r="DA91" s="96" t="e">
        <f t="shared" si="69"/>
        <v>#DIV/0!</v>
      </c>
    </row>
    <row r="92" spans="4:105" ht="17.25" thickTop="1" x14ac:dyDescent="0.3">
      <c r="G92" s="107"/>
      <c r="H92" s="107"/>
      <c r="I92" s="108"/>
      <c r="J92" s="107"/>
      <c r="K92" s="98"/>
      <c r="L92" s="98"/>
      <c r="M92" s="98"/>
      <c r="N92" s="98"/>
      <c r="O92" s="98"/>
      <c r="P92" s="98"/>
      <c r="Q92" s="98"/>
      <c r="R92" s="98"/>
      <c r="S92" s="98"/>
      <c r="T92" s="98"/>
      <c r="U92" s="98"/>
      <c r="V92" s="98"/>
      <c r="W92" s="98"/>
      <c r="X92" s="98"/>
      <c r="Y92" s="98"/>
      <c r="Z92" s="98"/>
      <c r="AA92" s="98"/>
      <c r="AB92" s="98"/>
      <c r="AC92" s="109"/>
      <c r="AD92" s="109"/>
      <c r="AE92" s="109"/>
      <c r="AF92" s="109"/>
      <c r="AG92" s="109"/>
      <c r="AH92" s="109"/>
      <c r="AI92" s="109"/>
      <c r="AJ92" s="98"/>
      <c r="AK92" s="98"/>
      <c r="AL92" s="98"/>
      <c r="AM92" s="98"/>
      <c r="AN92" s="98"/>
      <c r="AO92" s="98"/>
      <c r="AP92" s="98"/>
      <c r="AQ92" s="98"/>
      <c r="AR92" s="98"/>
      <c r="AS92" s="98"/>
      <c r="AT92" s="98"/>
      <c r="AU92" s="98"/>
      <c r="AV92" s="98"/>
      <c r="AW92" s="98"/>
      <c r="AX92" s="98"/>
      <c r="AY92" s="98"/>
      <c r="AZ92" s="98"/>
      <c r="BA92" s="98"/>
      <c r="BB92" s="98"/>
      <c r="BC92" s="98"/>
      <c r="BD92" s="98"/>
      <c r="BE92" s="110"/>
      <c r="BF92" s="110"/>
      <c r="BG92" s="110"/>
      <c r="BH92" s="111">
        <f>BH77-'S-фин.$'!BA50</f>
        <v>0</v>
      </c>
      <c r="BI92" s="111">
        <f>BI77-'S-фин.$'!BB50</f>
        <v>0</v>
      </c>
      <c r="BJ92" s="111">
        <f>BJ77-'S-фин.$'!BC50</f>
        <v>0</v>
      </c>
      <c r="BK92" s="111">
        <f>BK77-'S-фин.$'!BD50</f>
        <v>0</v>
      </c>
      <c r="BL92" s="111">
        <f>BL77-'S-фин.$'!BE50</f>
        <v>0</v>
      </c>
      <c r="BM92" s="111">
        <f>BM77-'S-фин.$'!BF50</f>
        <v>0</v>
      </c>
      <c r="BN92" s="111">
        <f>BN77-'S-фин.$'!BG50</f>
        <v>0</v>
      </c>
      <c r="BO92" s="111">
        <f>BO77-'S-фин.$'!BH50</f>
        <v>0</v>
      </c>
      <c r="BP92" s="110"/>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row>
    <row r="93" spans="4:105" ht="16.5" x14ac:dyDescent="0.3">
      <c r="G93" s="107"/>
      <c r="H93" s="107"/>
      <c r="I93" s="108"/>
      <c r="J93" s="57" t="s">
        <v>200</v>
      </c>
      <c r="K93" s="112">
        <f>K60</f>
        <v>58.346511416410657</v>
      </c>
      <c r="L93" s="112">
        <f t="shared" ref="L93:BW93" si="71">L60</f>
        <v>58.346511416410657</v>
      </c>
      <c r="M93" s="112">
        <f t="shared" si="71"/>
        <v>58.346511416410657</v>
      </c>
      <c r="N93" s="112">
        <f t="shared" si="71"/>
        <v>58.346511416410657</v>
      </c>
      <c r="O93" s="112">
        <f t="shared" si="71"/>
        <v>58.346511416410657</v>
      </c>
      <c r="P93" s="112">
        <f t="shared" si="71"/>
        <v>58.346511416410657</v>
      </c>
      <c r="Q93" s="112">
        <f t="shared" si="71"/>
        <v>58.346511416410657</v>
      </c>
      <c r="R93" s="112">
        <f t="shared" si="71"/>
        <v>58.346511416410657</v>
      </c>
      <c r="S93" s="112">
        <f t="shared" si="71"/>
        <v>58.346511416410657</v>
      </c>
      <c r="T93" s="112">
        <f t="shared" si="71"/>
        <v>62.651885949820809</v>
      </c>
      <c r="U93" s="112">
        <f t="shared" si="71"/>
        <v>62.651885949820809</v>
      </c>
      <c r="V93" s="112">
        <f t="shared" si="71"/>
        <v>62.651885949820809</v>
      </c>
      <c r="W93" s="112">
        <f t="shared" si="71"/>
        <v>62.651885949820809</v>
      </c>
      <c r="X93" s="112">
        <f t="shared" si="71"/>
        <v>62.651885949820809</v>
      </c>
      <c r="Y93" s="112">
        <f t="shared" si="71"/>
        <v>62.651885949820809</v>
      </c>
      <c r="Z93" s="112">
        <f t="shared" si="71"/>
        <v>62.651885949820809</v>
      </c>
      <c r="AA93" s="112">
        <f t="shared" si="71"/>
        <v>62.651885949820809</v>
      </c>
      <c r="AB93" s="112">
        <f t="shared" si="71"/>
        <v>62.651885949820809</v>
      </c>
      <c r="AC93" s="112">
        <f t="shared" si="71"/>
        <v>62.651885949820809</v>
      </c>
      <c r="AD93" s="112">
        <f t="shared" si="71"/>
        <v>62.651885949820809</v>
      </c>
      <c r="AE93" s="112">
        <f t="shared" si="71"/>
        <v>62.651885949820809</v>
      </c>
      <c r="AF93" s="112">
        <f t="shared" si="71"/>
        <v>64.741934676779309</v>
      </c>
      <c r="AG93" s="112">
        <f t="shared" si="71"/>
        <v>64.741934676779309</v>
      </c>
      <c r="AH93" s="112">
        <f t="shared" si="71"/>
        <v>64.741934676779309</v>
      </c>
      <c r="AI93" s="112">
        <f t="shared" si="71"/>
        <v>64.741934676779309</v>
      </c>
      <c r="AJ93" s="112">
        <f t="shared" si="71"/>
        <v>64.741934676779309</v>
      </c>
      <c r="AK93" s="112">
        <f t="shared" si="71"/>
        <v>64.741934676779309</v>
      </c>
      <c r="AL93" s="112">
        <f t="shared" si="71"/>
        <v>64.741934676779309</v>
      </c>
      <c r="AM93" s="112">
        <f t="shared" si="71"/>
        <v>64.741934676779309</v>
      </c>
      <c r="AN93" s="112">
        <f t="shared" si="71"/>
        <v>64.741934676779309</v>
      </c>
      <c r="AO93" s="112">
        <f t="shared" si="71"/>
        <v>64.741934676779309</v>
      </c>
      <c r="AP93" s="112">
        <f t="shared" si="71"/>
        <v>64.741934676779309</v>
      </c>
      <c r="AQ93" s="112">
        <f t="shared" si="71"/>
        <v>64.741934676779309</v>
      </c>
      <c r="AR93" s="112">
        <f t="shared" si="71"/>
        <v>72.125081638240019</v>
      </c>
      <c r="AS93" s="112">
        <f t="shared" si="71"/>
        <v>72.125081638240019</v>
      </c>
      <c r="AT93" s="112">
        <f t="shared" si="71"/>
        <v>72.125081638240019</v>
      </c>
      <c r="AU93" s="112">
        <f t="shared" si="71"/>
        <v>72.125081638240019</v>
      </c>
      <c r="AV93" s="112">
        <f t="shared" si="71"/>
        <v>72.125081638240019</v>
      </c>
      <c r="AW93" s="112">
        <f t="shared" si="71"/>
        <v>72.125081638240019</v>
      </c>
      <c r="AX93" s="112">
        <f t="shared" si="71"/>
        <v>72.125081638240019</v>
      </c>
      <c r="AY93" s="112">
        <f t="shared" si="71"/>
        <v>72.125081638240019</v>
      </c>
      <c r="AZ93" s="112">
        <f t="shared" si="71"/>
        <v>72.125081638240019</v>
      </c>
      <c r="BA93" s="112">
        <f t="shared" si="71"/>
        <v>72.125081638240019</v>
      </c>
      <c r="BB93" s="112">
        <f t="shared" si="71"/>
        <v>72.125081638240019</v>
      </c>
      <c r="BC93" s="112">
        <f t="shared" si="71"/>
        <v>72.125081638240019</v>
      </c>
      <c r="BD93" s="112">
        <f t="shared" si="71"/>
        <v>73</v>
      </c>
      <c r="BE93" s="112">
        <f t="shared" si="71"/>
        <v>73</v>
      </c>
      <c r="BF93" s="112">
        <f t="shared" si="71"/>
        <v>73</v>
      </c>
      <c r="BG93" s="113">
        <f t="shared" si="71"/>
        <v>73</v>
      </c>
      <c r="BH93" s="113">
        <f t="shared" si="71"/>
        <v>73</v>
      </c>
      <c r="BI93" s="113">
        <f t="shared" si="71"/>
        <v>73</v>
      </c>
      <c r="BJ93" s="113">
        <f t="shared" si="71"/>
        <v>73</v>
      </c>
      <c r="BK93" s="113">
        <f t="shared" si="71"/>
        <v>73</v>
      </c>
      <c r="BL93" s="113">
        <f t="shared" si="71"/>
        <v>73</v>
      </c>
      <c r="BM93" s="113">
        <f t="shared" si="71"/>
        <v>73</v>
      </c>
      <c r="BN93" s="113">
        <f t="shared" si="71"/>
        <v>73</v>
      </c>
      <c r="BO93" s="113">
        <f t="shared" si="71"/>
        <v>73</v>
      </c>
      <c r="BP93" s="113">
        <f t="shared" si="71"/>
        <v>73.242427500000005</v>
      </c>
      <c r="BQ93" s="113">
        <f t="shared" si="71"/>
        <v>73.242427500000005</v>
      </c>
      <c r="BR93" s="112">
        <f t="shared" si="71"/>
        <v>73.242427500000005</v>
      </c>
      <c r="BS93" s="112">
        <f t="shared" si="71"/>
        <v>73.242427500000005</v>
      </c>
      <c r="BT93" s="112">
        <f t="shared" si="71"/>
        <v>73.242427500000005</v>
      </c>
      <c r="BU93" s="112">
        <f t="shared" si="71"/>
        <v>73.242427500000005</v>
      </c>
      <c r="BV93" s="112">
        <f t="shared" si="71"/>
        <v>73.242427500000005</v>
      </c>
      <c r="BW93" s="112">
        <f t="shared" si="71"/>
        <v>73.242427500000005</v>
      </c>
      <c r="BX93" s="112">
        <f t="shared" ref="BX93:DA93" si="72">BX60</f>
        <v>73.242427500000005</v>
      </c>
      <c r="BY93" s="112">
        <f t="shared" si="72"/>
        <v>73.242427500000005</v>
      </c>
      <c r="BZ93" s="112">
        <f t="shared" si="72"/>
        <v>73.242427500000005</v>
      </c>
      <c r="CA93" s="112">
        <f t="shared" si="72"/>
        <v>73.242427500000005</v>
      </c>
      <c r="CB93" s="112">
        <f t="shared" si="72"/>
        <v>0</v>
      </c>
      <c r="CC93" s="112">
        <f t="shared" si="72"/>
        <v>0</v>
      </c>
      <c r="CD93" s="112">
        <f t="shared" si="72"/>
        <v>0</v>
      </c>
      <c r="CE93" s="112">
        <f t="shared" si="72"/>
        <v>0</v>
      </c>
      <c r="CF93" s="112">
        <f t="shared" si="72"/>
        <v>0</v>
      </c>
      <c r="CG93" s="112">
        <f t="shared" si="72"/>
        <v>0</v>
      </c>
      <c r="CH93" s="112">
        <f t="shared" si="72"/>
        <v>0</v>
      </c>
      <c r="CI93" s="112">
        <f t="shared" si="72"/>
        <v>0</v>
      </c>
      <c r="CJ93" s="112">
        <f t="shared" si="72"/>
        <v>0</v>
      </c>
      <c r="CK93" s="112">
        <f t="shared" si="72"/>
        <v>0</v>
      </c>
      <c r="CL93" s="112">
        <f t="shared" si="72"/>
        <v>0</v>
      </c>
      <c r="CM93" s="112">
        <f t="shared" si="72"/>
        <v>0</v>
      </c>
      <c r="CN93" s="112">
        <f t="shared" si="72"/>
        <v>0</v>
      </c>
      <c r="CO93" s="112">
        <f t="shared" si="72"/>
        <v>0</v>
      </c>
      <c r="CP93" s="112">
        <f t="shared" si="72"/>
        <v>0</v>
      </c>
      <c r="CQ93" s="112">
        <f t="shared" si="72"/>
        <v>0</v>
      </c>
      <c r="CR93" s="112">
        <f t="shared" si="72"/>
        <v>0</v>
      </c>
      <c r="CS93" s="112">
        <f t="shared" si="72"/>
        <v>0</v>
      </c>
      <c r="CT93" s="112">
        <f t="shared" si="72"/>
        <v>0</v>
      </c>
      <c r="CU93" s="112">
        <f t="shared" si="72"/>
        <v>0</v>
      </c>
      <c r="CV93" s="112">
        <f t="shared" si="72"/>
        <v>0</v>
      </c>
      <c r="CW93" s="112">
        <f t="shared" si="72"/>
        <v>0</v>
      </c>
      <c r="CX93" s="112">
        <f t="shared" si="72"/>
        <v>0</v>
      </c>
      <c r="CY93" s="112">
        <f t="shared" si="72"/>
        <v>0</v>
      </c>
      <c r="CZ93" s="112">
        <f t="shared" si="72"/>
        <v>0</v>
      </c>
      <c r="DA93" s="112">
        <f t="shared" si="72"/>
        <v>0</v>
      </c>
    </row>
    <row r="94" spans="4:105" ht="17.25" thickBot="1" x14ac:dyDescent="0.35">
      <c r="D94" s="59" t="s">
        <v>238</v>
      </c>
      <c r="E94" s="60" t="s">
        <v>202</v>
      </c>
      <c r="F94" s="61" t="s">
        <v>192</v>
      </c>
      <c r="G94" s="62" t="s">
        <v>203</v>
      </c>
      <c r="H94" s="63" t="s">
        <v>204</v>
      </c>
      <c r="I94" s="64" t="s">
        <v>205</v>
      </c>
      <c r="J94" s="65" t="str">
        <f t="shared" ref="J94:BU94" si="73">J9</f>
        <v xml:space="preserve">НИТ (1)   → </v>
      </c>
      <c r="K94" s="98">
        <f t="shared" si="73"/>
        <v>1</v>
      </c>
      <c r="L94" s="98">
        <f t="shared" si="73"/>
        <v>1</v>
      </c>
      <c r="M94" s="98">
        <f t="shared" si="73"/>
        <v>1</v>
      </c>
      <c r="N94" s="98">
        <f t="shared" si="73"/>
        <v>1</v>
      </c>
      <c r="O94" s="98">
        <f t="shared" si="73"/>
        <v>1</v>
      </c>
      <c r="P94" s="98">
        <f t="shared" si="73"/>
        <v>1</v>
      </c>
      <c r="Q94" s="98">
        <f t="shared" si="73"/>
        <v>1</v>
      </c>
      <c r="R94" s="98">
        <f t="shared" si="73"/>
        <v>1</v>
      </c>
      <c r="S94" s="98">
        <f t="shared" si="73"/>
        <v>1</v>
      </c>
      <c r="T94" s="98">
        <f t="shared" si="73"/>
        <v>1</v>
      </c>
      <c r="U94" s="98">
        <f t="shared" si="73"/>
        <v>1</v>
      </c>
      <c r="V94" s="98">
        <f t="shared" si="73"/>
        <v>1</v>
      </c>
      <c r="W94" s="98">
        <f t="shared" si="73"/>
        <v>1</v>
      </c>
      <c r="X94" s="98">
        <f t="shared" si="73"/>
        <v>1</v>
      </c>
      <c r="Y94" s="98">
        <f t="shared" si="73"/>
        <v>1</v>
      </c>
      <c r="Z94" s="98">
        <f t="shared" si="73"/>
        <v>1</v>
      </c>
      <c r="AA94" s="98">
        <f t="shared" si="73"/>
        <v>1</v>
      </c>
      <c r="AB94" s="98">
        <f t="shared" si="73"/>
        <v>1</v>
      </c>
      <c r="AC94" s="98">
        <f t="shared" si="73"/>
        <v>1</v>
      </c>
      <c r="AD94" s="98">
        <f t="shared" si="73"/>
        <v>1</v>
      </c>
      <c r="AE94" s="98">
        <f t="shared" si="73"/>
        <v>1</v>
      </c>
      <c r="AF94" s="98">
        <f t="shared" si="73"/>
        <v>1</v>
      </c>
      <c r="AG94" s="98">
        <f t="shared" si="73"/>
        <v>1</v>
      </c>
      <c r="AH94" s="98">
        <f t="shared" si="73"/>
        <v>1</v>
      </c>
      <c r="AI94" s="98">
        <f t="shared" si="73"/>
        <v>1</v>
      </c>
      <c r="AJ94" s="98">
        <f t="shared" si="73"/>
        <v>1</v>
      </c>
      <c r="AK94" s="98">
        <f t="shared" si="73"/>
        <v>1</v>
      </c>
      <c r="AL94" s="98">
        <f t="shared" si="73"/>
        <v>1</v>
      </c>
      <c r="AM94" s="98">
        <f t="shared" si="73"/>
        <v>1</v>
      </c>
      <c r="AN94" s="98">
        <f t="shared" si="73"/>
        <v>1</v>
      </c>
      <c r="AO94" s="98">
        <f t="shared" si="73"/>
        <v>1</v>
      </c>
      <c r="AP94" s="98">
        <f t="shared" si="73"/>
        <v>1</v>
      </c>
      <c r="AQ94" s="98">
        <f t="shared" si="73"/>
        <v>1</v>
      </c>
      <c r="AR94" s="98">
        <f t="shared" si="73"/>
        <v>1</v>
      </c>
      <c r="AS94" s="98">
        <f t="shared" si="73"/>
        <v>1</v>
      </c>
      <c r="AT94" s="98">
        <f t="shared" si="73"/>
        <v>1</v>
      </c>
      <c r="AU94" s="98">
        <f t="shared" si="73"/>
        <v>1</v>
      </c>
      <c r="AV94" s="98">
        <f t="shared" si="73"/>
        <v>1</v>
      </c>
      <c r="AW94" s="98">
        <f t="shared" si="73"/>
        <v>1</v>
      </c>
      <c r="AX94" s="98">
        <f t="shared" si="73"/>
        <v>1</v>
      </c>
      <c r="AY94" s="98">
        <f t="shared" si="73"/>
        <v>1</v>
      </c>
      <c r="AZ94" s="98">
        <f t="shared" si="73"/>
        <v>1</v>
      </c>
      <c r="BA94" s="98">
        <f t="shared" si="73"/>
        <v>1</v>
      </c>
      <c r="BB94" s="98">
        <f t="shared" si="73"/>
        <v>1</v>
      </c>
      <c r="BC94" s="98">
        <f t="shared" si="73"/>
        <v>1</v>
      </c>
      <c r="BD94" s="98">
        <f t="shared" si="73"/>
        <v>1</v>
      </c>
      <c r="BE94" s="98">
        <f t="shared" si="73"/>
        <v>1</v>
      </c>
      <c r="BF94" s="98">
        <f t="shared" si="73"/>
        <v>1</v>
      </c>
      <c r="BG94" s="98">
        <f t="shared" si="73"/>
        <v>1</v>
      </c>
      <c r="BH94" s="98">
        <f t="shared" si="73"/>
        <v>0</v>
      </c>
      <c r="BI94" s="98">
        <f t="shared" si="73"/>
        <v>0</v>
      </c>
      <c r="BJ94" s="98">
        <f t="shared" si="73"/>
        <v>0</v>
      </c>
      <c r="BK94" s="98">
        <f t="shared" si="73"/>
        <v>0</v>
      </c>
      <c r="BL94" s="98">
        <f t="shared" si="73"/>
        <v>0</v>
      </c>
      <c r="BM94" s="98">
        <f t="shared" si="73"/>
        <v>0</v>
      </c>
      <c r="BN94" s="98">
        <f t="shared" si="73"/>
        <v>0</v>
      </c>
      <c r="BO94" s="98">
        <f t="shared" si="73"/>
        <v>0</v>
      </c>
      <c r="BP94" s="98">
        <f t="shared" si="73"/>
        <v>0</v>
      </c>
      <c r="BQ94" s="98">
        <f t="shared" si="73"/>
        <v>0</v>
      </c>
      <c r="BR94" s="98">
        <f t="shared" si="73"/>
        <v>0</v>
      </c>
      <c r="BS94" s="98">
        <f t="shared" si="73"/>
        <v>0</v>
      </c>
      <c r="BT94" s="98">
        <f t="shared" si="73"/>
        <v>0</v>
      </c>
      <c r="BU94" s="98">
        <f t="shared" si="73"/>
        <v>0</v>
      </c>
      <c r="BV94" s="98">
        <f t="shared" ref="BV94:DA94" si="74">BV9</f>
        <v>0</v>
      </c>
      <c r="BW94" s="98">
        <f t="shared" si="74"/>
        <v>0</v>
      </c>
      <c r="BX94" s="98">
        <f t="shared" si="74"/>
        <v>0</v>
      </c>
      <c r="BY94" s="98">
        <f t="shared" si="74"/>
        <v>0</v>
      </c>
      <c r="BZ94" s="98">
        <f t="shared" si="74"/>
        <v>0</v>
      </c>
      <c r="CA94" s="98">
        <f t="shared" si="74"/>
        <v>0</v>
      </c>
      <c r="CB94" s="98">
        <f t="shared" si="74"/>
        <v>0</v>
      </c>
      <c r="CC94" s="98">
        <f t="shared" si="74"/>
        <v>0</v>
      </c>
      <c r="CD94" s="98">
        <f t="shared" si="74"/>
        <v>0</v>
      </c>
      <c r="CE94" s="98">
        <f t="shared" si="74"/>
        <v>0</v>
      </c>
      <c r="CF94" s="98">
        <f t="shared" si="74"/>
        <v>0</v>
      </c>
      <c r="CG94" s="98">
        <f t="shared" si="74"/>
        <v>0</v>
      </c>
      <c r="CH94" s="98">
        <f t="shared" si="74"/>
        <v>0</v>
      </c>
      <c r="CI94" s="98">
        <f t="shared" si="74"/>
        <v>0</v>
      </c>
      <c r="CJ94" s="98">
        <f t="shared" si="74"/>
        <v>0</v>
      </c>
      <c r="CK94" s="98">
        <f t="shared" si="74"/>
        <v>0</v>
      </c>
      <c r="CL94" s="98">
        <f t="shared" si="74"/>
        <v>0</v>
      </c>
      <c r="CM94" s="98">
        <f t="shared" si="74"/>
        <v>0</v>
      </c>
      <c r="CN94" s="98">
        <f t="shared" si="74"/>
        <v>0</v>
      </c>
      <c r="CO94" s="98">
        <f t="shared" si="74"/>
        <v>0</v>
      </c>
      <c r="CP94" s="98">
        <f t="shared" si="74"/>
        <v>0</v>
      </c>
      <c r="CQ94" s="98">
        <f t="shared" si="74"/>
        <v>0</v>
      </c>
      <c r="CR94" s="98">
        <f t="shared" si="74"/>
        <v>0</v>
      </c>
      <c r="CS94" s="98">
        <f t="shared" si="74"/>
        <v>0</v>
      </c>
      <c r="CT94" s="98">
        <f t="shared" si="74"/>
        <v>0</v>
      </c>
      <c r="CU94" s="98">
        <f t="shared" si="74"/>
        <v>0</v>
      </c>
      <c r="CV94" s="98">
        <f t="shared" si="74"/>
        <v>0</v>
      </c>
      <c r="CW94" s="98">
        <f t="shared" si="74"/>
        <v>0</v>
      </c>
      <c r="CX94" s="98">
        <f t="shared" si="74"/>
        <v>0</v>
      </c>
      <c r="CY94" s="98">
        <f t="shared" si="74"/>
        <v>0</v>
      </c>
      <c r="CZ94" s="98">
        <f t="shared" si="74"/>
        <v>0</v>
      </c>
      <c r="DA94" s="98">
        <f t="shared" si="74"/>
        <v>0</v>
      </c>
    </row>
    <row r="95" spans="4:105" ht="33" thickTop="1" thickBot="1" x14ac:dyDescent="0.3">
      <c r="D95" s="67" t="s">
        <v>207</v>
      </c>
      <c r="E95" s="68" t="s">
        <v>239</v>
      </c>
      <c r="F95" s="68" t="s">
        <v>239</v>
      </c>
      <c r="G95" s="68" t="s">
        <v>239</v>
      </c>
      <c r="H95" s="68" t="s">
        <v>239</v>
      </c>
      <c r="I95" s="68" t="s">
        <v>239</v>
      </c>
      <c r="J95" s="68" t="s">
        <v>239</v>
      </c>
      <c r="K95" s="70">
        <f>K62</f>
        <v>42826</v>
      </c>
      <c r="L95" s="70">
        <f t="shared" ref="L95:V95" si="75">L62</f>
        <v>42856</v>
      </c>
      <c r="M95" s="70">
        <f t="shared" si="75"/>
        <v>42887</v>
      </c>
      <c r="N95" s="70">
        <f t="shared" si="75"/>
        <v>42917</v>
      </c>
      <c r="O95" s="70">
        <f t="shared" si="75"/>
        <v>42948</v>
      </c>
      <c r="P95" s="70">
        <f t="shared" si="75"/>
        <v>42979</v>
      </c>
      <c r="Q95" s="70">
        <f t="shared" si="75"/>
        <v>43009</v>
      </c>
      <c r="R95" s="70">
        <f t="shared" si="75"/>
        <v>43040</v>
      </c>
      <c r="S95" s="70">
        <f t="shared" si="75"/>
        <v>43070</v>
      </c>
      <c r="T95" s="70">
        <f t="shared" si="75"/>
        <v>43101</v>
      </c>
      <c r="U95" s="70">
        <f t="shared" si="75"/>
        <v>43132</v>
      </c>
      <c r="V95" s="70">
        <f t="shared" si="75"/>
        <v>43160</v>
      </c>
      <c r="W95" s="70">
        <f>W62</f>
        <v>43191</v>
      </c>
      <c r="X95" s="70">
        <f t="shared" ref="X95:AH95" si="76">X62</f>
        <v>43221</v>
      </c>
      <c r="Y95" s="70">
        <f t="shared" si="76"/>
        <v>43252</v>
      </c>
      <c r="Z95" s="70">
        <f t="shared" si="76"/>
        <v>43282</v>
      </c>
      <c r="AA95" s="70">
        <f t="shared" si="76"/>
        <v>43313</v>
      </c>
      <c r="AB95" s="70">
        <f t="shared" si="76"/>
        <v>43344</v>
      </c>
      <c r="AC95" s="70">
        <f t="shared" si="76"/>
        <v>43374</v>
      </c>
      <c r="AD95" s="70">
        <f t="shared" si="76"/>
        <v>43405</v>
      </c>
      <c r="AE95" s="70">
        <f t="shared" si="76"/>
        <v>43435</v>
      </c>
      <c r="AF95" s="70">
        <f t="shared" si="76"/>
        <v>43466</v>
      </c>
      <c r="AG95" s="70">
        <f t="shared" si="76"/>
        <v>43497</v>
      </c>
      <c r="AH95" s="70">
        <f t="shared" si="76"/>
        <v>43525</v>
      </c>
      <c r="AI95" s="70">
        <f>AI62</f>
        <v>43556</v>
      </c>
      <c r="AJ95" s="70">
        <f t="shared" ref="AJ95:CU95" si="77">AJ62</f>
        <v>43586</v>
      </c>
      <c r="AK95" s="70">
        <f t="shared" si="77"/>
        <v>43617</v>
      </c>
      <c r="AL95" s="70">
        <f t="shared" si="77"/>
        <v>43647</v>
      </c>
      <c r="AM95" s="70">
        <f t="shared" si="77"/>
        <v>43678</v>
      </c>
      <c r="AN95" s="70">
        <f t="shared" si="77"/>
        <v>43709</v>
      </c>
      <c r="AO95" s="70">
        <f t="shared" si="77"/>
        <v>43739</v>
      </c>
      <c r="AP95" s="70">
        <f t="shared" si="77"/>
        <v>43770</v>
      </c>
      <c r="AQ95" s="70">
        <f t="shared" si="77"/>
        <v>43800</v>
      </c>
      <c r="AR95" s="70">
        <f t="shared" si="77"/>
        <v>43831</v>
      </c>
      <c r="AS95" s="70">
        <f t="shared" si="77"/>
        <v>43862</v>
      </c>
      <c r="AT95" s="70">
        <f t="shared" si="77"/>
        <v>43891</v>
      </c>
      <c r="AU95" s="70">
        <f t="shared" si="77"/>
        <v>43922</v>
      </c>
      <c r="AV95" s="70">
        <f t="shared" si="77"/>
        <v>43952</v>
      </c>
      <c r="AW95" s="70">
        <f t="shared" si="77"/>
        <v>43983</v>
      </c>
      <c r="AX95" s="70">
        <f t="shared" si="77"/>
        <v>44013</v>
      </c>
      <c r="AY95" s="70">
        <f t="shared" si="77"/>
        <v>44044</v>
      </c>
      <c r="AZ95" s="70">
        <f t="shared" si="77"/>
        <v>44075</v>
      </c>
      <c r="BA95" s="70">
        <f t="shared" si="77"/>
        <v>44105</v>
      </c>
      <c r="BB95" s="70">
        <f t="shared" si="77"/>
        <v>44136</v>
      </c>
      <c r="BC95" s="70">
        <f t="shared" si="77"/>
        <v>44166</v>
      </c>
      <c r="BD95" s="70">
        <f t="shared" si="77"/>
        <v>44197</v>
      </c>
      <c r="BE95" s="70">
        <f t="shared" si="77"/>
        <v>44228</v>
      </c>
      <c r="BF95" s="70">
        <f t="shared" si="77"/>
        <v>44256</v>
      </c>
      <c r="BG95" s="70">
        <f t="shared" si="77"/>
        <v>44287</v>
      </c>
      <c r="BH95" s="70">
        <f t="shared" si="77"/>
        <v>44317</v>
      </c>
      <c r="BI95" s="70">
        <f t="shared" si="77"/>
        <v>44348</v>
      </c>
      <c r="BJ95" s="70">
        <f t="shared" si="77"/>
        <v>44378</v>
      </c>
      <c r="BK95" s="70">
        <f t="shared" si="77"/>
        <v>44409</v>
      </c>
      <c r="BL95" s="70">
        <f t="shared" si="77"/>
        <v>44440</v>
      </c>
      <c r="BM95" s="70">
        <f t="shared" si="77"/>
        <v>44470</v>
      </c>
      <c r="BN95" s="70">
        <f t="shared" si="77"/>
        <v>44501</v>
      </c>
      <c r="BO95" s="70">
        <f t="shared" si="77"/>
        <v>44531</v>
      </c>
      <c r="BP95" s="70">
        <f t="shared" si="77"/>
        <v>44562</v>
      </c>
      <c r="BQ95" s="70">
        <f t="shared" si="77"/>
        <v>44593</v>
      </c>
      <c r="BR95" s="70">
        <f t="shared" si="77"/>
        <v>44621</v>
      </c>
      <c r="BS95" s="70">
        <f t="shared" si="77"/>
        <v>44652</v>
      </c>
      <c r="BT95" s="70">
        <f t="shared" si="77"/>
        <v>44682</v>
      </c>
      <c r="BU95" s="70">
        <f t="shared" si="77"/>
        <v>44713</v>
      </c>
      <c r="BV95" s="70">
        <f t="shared" si="77"/>
        <v>44743</v>
      </c>
      <c r="BW95" s="70">
        <f t="shared" si="77"/>
        <v>44774</v>
      </c>
      <c r="BX95" s="70">
        <f t="shared" si="77"/>
        <v>44805</v>
      </c>
      <c r="BY95" s="70">
        <f t="shared" si="77"/>
        <v>44835</v>
      </c>
      <c r="BZ95" s="70">
        <f t="shared" si="77"/>
        <v>44866</v>
      </c>
      <c r="CA95" s="70">
        <f t="shared" si="77"/>
        <v>44896</v>
      </c>
      <c r="CB95" s="70">
        <f t="shared" si="77"/>
        <v>44927</v>
      </c>
      <c r="CC95" s="70">
        <f t="shared" si="77"/>
        <v>44958</v>
      </c>
      <c r="CD95" s="70">
        <f t="shared" si="77"/>
        <v>44986</v>
      </c>
      <c r="CE95" s="70">
        <f t="shared" si="77"/>
        <v>45017</v>
      </c>
      <c r="CF95" s="70">
        <f t="shared" si="77"/>
        <v>45047</v>
      </c>
      <c r="CG95" s="70">
        <f t="shared" si="77"/>
        <v>45078</v>
      </c>
      <c r="CH95" s="70">
        <f t="shared" si="77"/>
        <v>45108</v>
      </c>
      <c r="CI95" s="70">
        <f t="shared" si="77"/>
        <v>45139</v>
      </c>
      <c r="CJ95" s="70">
        <f t="shared" si="77"/>
        <v>45170</v>
      </c>
      <c r="CK95" s="70">
        <f t="shared" si="77"/>
        <v>45200</v>
      </c>
      <c r="CL95" s="70">
        <f t="shared" si="77"/>
        <v>45231</v>
      </c>
      <c r="CM95" s="70">
        <f t="shared" si="77"/>
        <v>45261</v>
      </c>
      <c r="CN95" s="70">
        <f t="shared" si="77"/>
        <v>45292</v>
      </c>
      <c r="CO95" s="70">
        <f t="shared" si="77"/>
        <v>45323</v>
      </c>
      <c r="CP95" s="70">
        <f t="shared" si="77"/>
        <v>45352</v>
      </c>
      <c r="CQ95" s="70">
        <f t="shared" si="77"/>
        <v>45383</v>
      </c>
      <c r="CR95" s="70">
        <f t="shared" si="77"/>
        <v>45413</v>
      </c>
      <c r="CS95" s="70">
        <f t="shared" si="77"/>
        <v>45444</v>
      </c>
      <c r="CT95" s="70">
        <f t="shared" si="77"/>
        <v>45474</v>
      </c>
      <c r="CU95" s="70">
        <f t="shared" si="77"/>
        <v>45505</v>
      </c>
      <c r="CV95" s="70">
        <f t="shared" ref="CV95:DA95" si="78">CV62</f>
        <v>45536</v>
      </c>
      <c r="CW95" s="70">
        <f t="shared" si="78"/>
        <v>45566</v>
      </c>
      <c r="CX95" s="70">
        <f t="shared" si="78"/>
        <v>45597</v>
      </c>
      <c r="CY95" s="70">
        <f t="shared" si="78"/>
        <v>45627</v>
      </c>
      <c r="CZ95" s="70">
        <f t="shared" si="78"/>
        <v>45658</v>
      </c>
      <c r="DA95" s="70">
        <f t="shared" si="78"/>
        <v>45689</v>
      </c>
    </row>
    <row r="96" spans="4:105" ht="16.5" thickTop="1" x14ac:dyDescent="0.25">
      <c r="D96" s="99" t="str">
        <f>D62</f>
        <v>Наименование статьи</v>
      </c>
      <c r="E96" s="103">
        <f>SUM(F96:I96)</f>
        <v>0</v>
      </c>
      <c r="F96" s="73">
        <f>((SUMIFS($K96:$DA96,$K$10:$DA$10,CONCATENATE("&lt;=",$H$3))))</f>
        <v>0</v>
      </c>
      <c r="G96" s="73">
        <f>((SUMIFS($K96:$DA96,$K$10:$DA$10,CONCATENATE("&lt;=",$H$4),$K$10:$DA$10,CONCATENATE("&gt;",$H$3))))</f>
        <v>0</v>
      </c>
      <c r="H96" s="73">
        <f>((SUMIFS($K96:$DA96,$K$10:$DA$10,CONCATENATE("&lt;=",$H$5),$K$10:$DA$10,CONCATENATE("&gt;",$H$4))))</f>
        <v>0</v>
      </c>
      <c r="I96" s="73">
        <f>((SUMIFS($K96:$DA96,$K$10:$DA$10,CONCATENATE("&lt;=",$H$6),$K$10:$DA$10,CONCATENATE("&gt;",$H$5))))</f>
        <v>0</v>
      </c>
      <c r="J96" s="74">
        <f t="shared" ref="J96:J109" si="79">SUMIF($K$9:$DA$9,$K$9,K96:DA96)</f>
        <v>0</v>
      </c>
      <c r="K96" s="81">
        <f t="shared" ref="K96:BV99" si="80">K44/K$93</f>
        <v>0</v>
      </c>
      <c r="L96" s="81">
        <f t="shared" si="80"/>
        <v>0</v>
      </c>
      <c r="M96" s="81">
        <f t="shared" si="80"/>
        <v>0</v>
      </c>
      <c r="N96" s="81">
        <f t="shared" si="80"/>
        <v>0</v>
      </c>
      <c r="O96" s="81">
        <f t="shared" si="80"/>
        <v>0</v>
      </c>
      <c r="P96" s="81">
        <f t="shared" si="80"/>
        <v>0</v>
      </c>
      <c r="Q96" s="81">
        <f t="shared" si="80"/>
        <v>0</v>
      </c>
      <c r="R96" s="81">
        <f t="shared" si="80"/>
        <v>0</v>
      </c>
      <c r="S96" s="81">
        <f t="shared" si="80"/>
        <v>0</v>
      </c>
      <c r="T96" s="81">
        <f t="shared" si="80"/>
        <v>0</v>
      </c>
      <c r="U96" s="81">
        <f t="shared" si="80"/>
        <v>0</v>
      </c>
      <c r="V96" s="81">
        <f t="shared" si="80"/>
        <v>0</v>
      </c>
      <c r="W96" s="81">
        <f t="shared" si="80"/>
        <v>0</v>
      </c>
      <c r="X96" s="81">
        <f t="shared" si="80"/>
        <v>0</v>
      </c>
      <c r="Y96" s="81">
        <f t="shared" si="80"/>
        <v>0</v>
      </c>
      <c r="Z96" s="81">
        <f t="shared" si="80"/>
        <v>0</v>
      </c>
      <c r="AA96" s="81">
        <f t="shared" si="80"/>
        <v>0</v>
      </c>
      <c r="AB96" s="81">
        <f t="shared" si="80"/>
        <v>0</v>
      </c>
      <c r="AC96" s="81">
        <f t="shared" si="80"/>
        <v>0</v>
      </c>
      <c r="AD96" s="81">
        <f t="shared" si="80"/>
        <v>0</v>
      </c>
      <c r="AE96" s="81">
        <f t="shared" si="80"/>
        <v>0</v>
      </c>
      <c r="AF96" s="81">
        <f t="shared" si="80"/>
        <v>0</v>
      </c>
      <c r="AG96" s="81">
        <f t="shared" si="80"/>
        <v>0</v>
      </c>
      <c r="AH96" s="81">
        <f t="shared" si="80"/>
        <v>0</v>
      </c>
      <c r="AI96" s="81">
        <f t="shared" si="80"/>
        <v>0</v>
      </c>
      <c r="AJ96" s="81">
        <f t="shared" si="80"/>
        <v>0</v>
      </c>
      <c r="AK96" s="81">
        <f t="shared" si="80"/>
        <v>0</v>
      </c>
      <c r="AL96" s="81">
        <f t="shared" si="80"/>
        <v>0</v>
      </c>
      <c r="AM96" s="81">
        <f t="shared" si="80"/>
        <v>0</v>
      </c>
      <c r="AN96" s="81">
        <f t="shared" si="80"/>
        <v>0</v>
      </c>
      <c r="AO96" s="81">
        <f t="shared" si="80"/>
        <v>0</v>
      </c>
      <c r="AP96" s="81">
        <f t="shared" si="80"/>
        <v>0</v>
      </c>
      <c r="AQ96" s="81">
        <f t="shared" si="80"/>
        <v>0</v>
      </c>
      <c r="AR96" s="81">
        <f t="shared" si="80"/>
        <v>0</v>
      </c>
      <c r="AS96" s="81">
        <f t="shared" si="80"/>
        <v>0</v>
      </c>
      <c r="AT96" s="81">
        <f t="shared" si="80"/>
        <v>0</v>
      </c>
      <c r="AU96" s="81">
        <f t="shared" si="80"/>
        <v>0</v>
      </c>
      <c r="AV96" s="81">
        <f t="shared" si="80"/>
        <v>0</v>
      </c>
      <c r="AW96" s="81">
        <f t="shared" si="80"/>
        <v>0</v>
      </c>
      <c r="AX96" s="81">
        <f t="shared" si="80"/>
        <v>0</v>
      </c>
      <c r="AY96" s="81">
        <f t="shared" si="80"/>
        <v>0</v>
      </c>
      <c r="AZ96" s="81">
        <f t="shared" si="80"/>
        <v>0</v>
      </c>
      <c r="BA96" s="81">
        <f t="shared" si="80"/>
        <v>0</v>
      </c>
      <c r="BB96" s="81">
        <f t="shared" si="80"/>
        <v>0</v>
      </c>
      <c r="BC96" s="81">
        <f t="shared" si="80"/>
        <v>0</v>
      </c>
      <c r="BD96" s="81">
        <f t="shared" si="80"/>
        <v>0</v>
      </c>
      <c r="BE96" s="81">
        <f t="shared" si="80"/>
        <v>0</v>
      </c>
      <c r="BF96" s="81">
        <f t="shared" si="80"/>
        <v>0</v>
      </c>
      <c r="BG96" s="81">
        <f t="shared" si="80"/>
        <v>0</v>
      </c>
      <c r="BH96" s="81">
        <f t="shared" si="80"/>
        <v>0</v>
      </c>
      <c r="BI96" s="81">
        <f t="shared" si="80"/>
        <v>0</v>
      </c>
      <c r="BJ96" s="81">
        <f t="shared" si="80"/>
        <v>0</v>
      </c>
      <c r="BK96" s="81">
        <f t="shared" si="80"/>
        <v>0</v>
      </c>
      <c r="BL96" s="81">
        <f t="shared" si="80"/>
        <v>0</v>
      </c>
      <c r="BM96" s="81">
        <f t="shared" si="80"/>
        <v>0</v>
      </c>
      <c r="BN96" s="81">
        <f t="shared" si="80"/>
        <v>0</v>
      </c>
      <c r="BO96" s="81">
        <f t="shared" si="80"/>
        <v>0</v>
      </c>
      <c r="BP96" s="81">
        <f t="shared" si="80"/>
        <v>0</v>
      </c>
      <c r="BQ96" s="81">
        <f t="shared" si="80"/>
        <v>0</v>
      </c>
      <c r="BR96" s="81">
        <f t="shared" si="80"/>
        <v>0</v>
      </c>
      <c r="BS96" s="81">
        <f t="shared" si="80"/>
        <v>0</v>
      </c>
      <c r="BT96" s="81">
        <f t="shared" si="80"/>
        <v>0</v>
      </c>
      <c r="BU96" s="81">
        <f t="shared" si="80"/>
        <v>0</v>
      </c>
      <c r="BV96" s="81">
        <f t="shared" si="80"/>
        <v>0</v>
      </c>
      <c r="BW96" s="81">
        <f t="shared" ref="BW96:DA104" si="81">BW44/BW$93</f>
        <v>0</v>
      </c>
      <c r="BX96" s="81">
        <f t="shared" si="81"/>
        <v>0</v>
      </c>
      <c r="BY96" s="81">
        <f t="shared" si="81"/>
        <v>0</v>
      </c>
      <c r="BZ96" s="81">
        <f t="shared" si="81"/>
        <v>0</v>
      </c>
      <c r="CA96" s="81">
        <f t="shared" si="81"/>
        <v>0</v>
      </c>
      <c r="CB96" s="81" t="e">
        <f t="shared" si="81"/>
        <v>#DIV/0!</v>
      </c>
      <c r="CC96" s="81" t="e">
        <f t="shared" si="81"/>
        <v>#DIV/0!</v>
      </c>
      <c r="CD96" s="81" t="e">
        <f t="shared" si="81"/>
        <v>#DIV/0!</v>
      </c>
      <c r="CE96" s="81" t="e">
        <f t="shared" si="81"/>
        <v>#DIV/0!</v>
      </c>
      <c r="CF96" s="81" t="e">
        <f t="shared" si="81"/>
        <v>#DIV/0!</v>
      </c>
      <c r="CG96" s="81" t="e">
        <f t="shared" si="81"/>
        <v>#DIV/0!</v>
      </c>
      <c r="CH96" s="81" t="e">
        <f t="shared" si="81"/>
        <v>#DIV/0!</v>
      </c>
      <c r="CI96" s="81" t="e">
        <f t="shared" si="81"/>
        <v>#DIV/0!</v>
      </c>
      <c r="CJ96" s="81" t="e">
        <f t="shared" si="81"/>
        <v>#DIV/0!</v>
      </c>
      <c r="CK96" s="81" t="e">
        <f t="shared" si="81"/>
        <v>#DIV/0!</v>
      </c>
      <c r="CL96" s="81" t="e">
        <f t="shared" si="81"/>
        <v>#DIV/0!</v>
      </c>
      <c r="CM96" s="81" t="e">
        <f t="shared" si="81"/>
        <v>#DIV/0!</v>
      </c>
      <c r="CN96" s="81" t="e">
        <f t="shared" si="81"/>
        <v>#DIV/0!</v>
      </c>
      <c r="CO96" s="81" t="e">
        <f t="shared" si="81"/>
        <v>#DIV/0!</v>
      </c>
      <c r="CP96" s="81" t="e">
        <f t="shared" si="81"/>
        <v>#DIV/0!</v>
      </c>
      <c r="CQ96" s="81" t="e">
        <f t="shared" si="81"/>
        <v>#DIV/0!</v>
      </c>
      <c r="CR96" s="81" t="e">
        <f t="shared" si="81"/>
        <v>#DIV/0!</v>
      </c>
      <c r="CS96" s="81" t="e">
        <f t="shared" si="81"/>
        <v>#DIV/0!</v>
      </c>
      <c r="CT96" s="81" t="e">
        <f t="shared" si="81"/>
        <v>#DIV/0!</v>
      </c>
      <c r="CU96" s="81" t="e">
        <f t="shared" si="81"/>
        <v>#DIV/0!</v>
      </c>
      <c r="CV96" s="81" t="e">
        <f t="shared" si="81"/>
        <v>#DIV/0!</v>
      </c>
      <c r="CW96" s="81" t="e">
        <f t="shared" si="81"/>
        <v>#DIV/0!</v>
      </c>
      <c r="CX96" s="81" t="e">
        <f t="shared" si="81"/>
        <v>#DIV/0!</v>
      </c>
      <c r="CY96" s="81" t="e">
        <f t="shared" si="81"/>
        <v>#DIV/0!</v>
      </c>
      <c r="CZ96" s="81" t="e">
        <f t="shared" si="81"/>
        <v>#DIV/0!</v>
      </c>
      <c r="DA96" s="81" t="e">
        <f t="shared" si="81"/>
        <v>#DIV/0!</v>
      </c>
    </row>
    <row r="97" spans="4:105" ht="15.75" x14ac:dyDescent="0.25">
      <c r="D97" s="99" t="str">
        <f t="shared" ref="D97:D109" si="82">D63</f>
        <v>Проектно-изыскательские работы имп</v>
      </c>
      <c r="E97" s="103">
        <f t="shared" ref="E97:E109" si="83">SUM(F97:I97)</f>
        <v>3248.1598695815956</v>
      </c>
      <c r="F97" s="73">
        <f t="shared" ref="F97:F109" si="84">((SUMIFS($K97:$DA97,$K$10:$DA$10,CONCATENATE("&lt;=",$H$3))))</f>
        <v>0</v>
      </c>
      <c r="G97" s="73">
        <f t="shared" ref="G97:G109" si="85">((SUMIFS($K97:$DA97,$K$10:$DA$10,CONCATENATE("&lt;=",$H$4),$K$10:$DA$10,CONCATENATE("&gt;",$H$3))))</f>
        <v>0</v>
      </c>
      <c r="H97" s="73">
        <f t="shared" ref="H97:H110" si="86">((SUMIFS($K97:$DA97,$K$10:$DA$10,CONCATENATE("&lt;=",$H$5),$K$10:$DA$10,CONCATENATE("&gt;",$H$4))))</f>
        <v>518.53706077044581</v>
      </c>
      <c r="I97" s="73">
        <f>((SUMIFS($K97:$DA97,$K$10:$DA$10,CONCATENATE("&lt;=",$H$6),$K$10:$DA$10,CONCATENATE("&gt;",$H$5))))</f>
        <v>2729.6228088111498</v>
      </c>
      <c r="J97" s="74">
        <f t="shared" si="79"/>
        <v>1941.5755636699384</v>
      </c>
      <c r="K97" s="81">
        <f t="shared" si="80"/>
        <v>0</v>
      </c>
      <c r="L97" s="81">
        <f t="shared" si="80"/>
        <v>4.3061700502856954</v>
      </c>
      <c r="M97" s="81">
        <f t="shared" si="80"/>
        <v>0</v>
      </c>
      <c r="N97" s="81">
        <f t="shared" si="80"/>
        <v>43.646139900726574</v>
      </c>
      <c r="O97" s="81">
        <f t="shared" si="80"/>
        <v>0</v>
      </c>
      <c r="P97" s="81">
        <f t="shared" si="80"/>
        <v>27.426661185948994</v>
      </c>
      <c r="Q97" s="81">
        <f t="shared" si="80"/>
        <v>49.437248774203532</v>
      </c>
      <c r="R97" s="81">
        <f t="shared" si="80"/>
        <v>31.516125906420513</v>
      </c>
      <c r="S97" s="81">
        <f t="shared" si="80"/>
        <v>20.773960783182073</v>
      </c>
      <c r="T97" s="81">
        <f t="shared" si="80"/>
        <v>1.8669030983948303</v>
      </c>
      <c r="U97" s="81">
        <f t="shared" si="80"/>
        <v>31.168271639324612</v>
      </c>
      <c r="V97" s="81">
        <f t="shared" si="80"/>
        <v>4.4813129843348802</v>
      </c>
      <c r="W97" s="81">
        <f t="shared" si="80"/>
        <v>0</v>
      </c>
      <c r="X97" s="81">
        <f t="shared" si="80"/>
        <v>154.18317012414894</v>
      </c>
      <c r="Y97" s="81">
        <f t="shared" si="80"/>
        <v>28.15692972774821</v>
      </c>
      <c r="Z97" s="81">
        <f t="shared" si="80"/>
        <v>12.108878264376811</v>
      </c>
      <c r="AA97" s="81">
        <f t="shared" si="80"/>
        <v>35.130788748527614</v>
      </c>
      <c r="AB97" s="81">
        <f t="shared" si="80"/>
        <v>30.330397260857474</v>
      </c>
      <c r="AC97" s="81">
        <f t="shared" si="80"/>
        <v>44.004102321965064</v>
      </c>
      <c r="AD97" s="81">
        <f t="shared" si="80"/>
        <v>253.01347947763315</v>
      </c>
      <c r="AE97" s="81">
        <f t="shared" si="80"/>
        <v>30.178876682409079</v>
      </c>
      <c r="AF97" s="81">
        <f t="shared" si="80"/>
        <v>1.9307424256636121</v>
      </c>
      <c r="AG97" s="81">
        <f t="shared" si="80"/>
        <v>11.069589958624507</v>
      </c>
      <c r="AH97" s="81">
        <f t="shared" si="80"/>
        <v>11.270299901335882</v>
      </c>
      <c r="AI97" s="81">
        <f t="shared" si="80"/>
        <v>0.98854012193976937</v>
      </c>
      <c r="AJ97" s="81">
        <f t="shared" si="80"/>
        <v>8.4952666729198931</v>
      </c>
      <c r="AK97" s="81">
        <f t="shared" si="80"/>
        <v>14.802358545267893</v>
      </c>
      <c r="AL97" s="81">
        <f t="shared" si="80"/>
        <v>70.914779160077984</v>
      </c>
      <c r="AM97" s="81">
        <f t="shared" si="80"/>
        <v>114.29755315381497</v>
      </c>
      <c r="AN97" s="81">
        <f t="shared" si="80"/>
        <v>1.8535127286370676</v>
      </c>
      <c r="AO97" s="81">
        <f t="shared" si="80"/>
        <v>86.589781846767622</v>
      </c>
      <c r="AP97" s="81">
        <f t="shared" si="80"/>
        <v>67.496936132916119</v>
      </c>
      <c r="AQ97" s="81">
        <f t="shared" si="80"/>
        <v>72.743444005993751</v>
      </c>
      <c r="AR97" s="81">
        <f t="shared" si="80"/>
        <v>34.176737745182407</v>
      </c>
      <c r="AS97" s="81">
        <f t="shared" si="80"/>
        <v>22.460979775738537</v>
      </c>
      <c r="AT97" s="81">
        <f t="shared" si="80"/>
        <v>63.330623636732717</v>
      </c>
      <c r="AU97" s="81">
        <f t="shared" si="80"/>
        <v>0</v>
      </c>
      <c r="AV97" s="81">
        <f t="shared" si="80"/>
        <v>2.7729604661405602</v>
      </c>
      <c r="AW97" s="81">
        <f t="shared" si="80"/>
        <v>50.098714593124626</v>
      </c>
      <c r="AX97" s="81">
        <f t="shared" si="80"/>
        <v>13.528719522206565</v>
      </c>
      <c r="AY97" s="81">
        <f t="shared" si="80"/>
        <v>32.582285477151579</v>
      </c>
      <c r="AZ97" s="81">
        <f t="shared" si="80"/>
        <v>0.40901166875573264</v>
      </c>
      <c r="BA97" s="81">
        <f t="shared" si="80"/>
        <v>0</v>
      </c>
      <c r="BB97" s="81">
        <f t="shared" si="80"/>
        <v>0</v>
      </c>
      <c r="BC97" s="81">
        <f t="shared" si="80"/>
        <v>97.886060433335231</v>
      </c>
      <c r="BD97" s="81">
        <f t="shared" si="80"/>
        <v>156.40508712328767</v>
      </c>
      <c r="BE97" s="81">
        <f t="shared" si="80"/>
        <v>23.032150684931505</v>
      </c>
      <c r="BF97" s="81">
        <f t="shared" si="80"/>
        <v>72.904109589041099</v>
      </c>
      <c r="BG97" s="81">
        <f t="shared" si="80"/>
        <v>107.80590136986301</v>
      </c>
      <c r="BH97" s="81">
        <f t="shared" si="80"/>
        <v>126.9553698630137</v>
      </c>
      <c r="BI97" s="81">
        <f t="shared" si="80"/>
        <v>211.99659436212883</v>
      </c>
      <c r="BJ97" s="81">
        <f t="shared" si="80"/>
        <v>211.99659436212883</v>
      </c>
      <c r="BK97" s="81">
        <f t="shared" si="80"/>
        <v>225.33964090532186</v>
      </c>
      <c r="BL97" s="81">
        <f t="shared" si="80"/>
        <v>127.54017088365433</v>
      </c>
      <c r="BM97" s="81">
        <f t="shared" si="80"/>
        <v>155.04495942502973</v>
      </c>
      <c r="BN97" s="81">
        <f t="shared" si="80"/>
        <v>127.54017088365433</v>
      </c>
      <c r="BO97" s="81">
        <f t="shared" si="80"/>
        <v>0</v>
      </c>
      <c r="BP97" s="81">
        <f t="shared" si="80"/>
        <v>20.028467537787524</v>
      </c>
      <c r="BQ97" s="81">
        <f t="shared" si="80"/>
        <v>20.028467537787524</v>
      </c>
      <c r="BR97" s="81">
        <f t="shared" si="80"/>
        <v>20.028467537787524</v>
      </c>
      <c r="BS97" s="81">
        <f t="shared" si="80"/>
        <v>20.028467537787524</v>
      </c>
      <c r="BT97" s="81">
        <f t="shared" si="80"/>
        <v>20.028467537787524</v>
      </c>
      <c r="BU97" s="81">
        <f t="shared" si="80"/>
        <v>20.028467537787524</v>
      </c>
      <c r="BV97" s="81">
        <f t="shared" si="80"/>
        <v>0</v>
      </c>
      <c r="BW97" s="81">
        <f t="shared" si="81"/>
        <v>0</v>
      </c>
      <c r="BX97" s="81">
        <f t="shared" si="81"/>
        <v>0</v>
      </c>
      <c r="BY97" s="81">
        <f t="shared" si="81"/>
        <v>0</v>
      </c>
      <c r="BZ97" s="81">
        <f t="shared" si="81"/>
        <v>0</v>
      </c>
      <c r="CA97" s="81">
        <f t="shared" si="81"/>
        <v>0</v>
      </c>
      <c r="CB97" s="81" t="e">
        <f t="shared" si="81"/>
        <v>#DIV/0!</v>
      </c>
      <c r="CC97" s="81" t="e">
        <f t="shared" si="81"/>
        <v>#DIV/0!</v>
      </c>
      <c r="CD97" s="81" t="e">
        <f t="shared" si="81"/>
        <v>#DIV/0!</v>
      </c>
      <c r="CE97" s="81" t="e">
        <f t="shared" si="81"/>
        <v>#DIV/0!</v>
      </c>
      <c r="CF97" s="81" t="e">
        <f t="shared" si="81"/>
        <v>#DIV/0!</v>
      </c>
      <c r="CG97" s="81" t="e">
        <f t="shared" si="81"/>
        <v>#DIV/0!</v>
      </c>
      <c r="CH97" s="81" t="e">
        <f t="shared" si="81"/>
        <v>#DIV/0!</v>
      </c>
      <c r="CI97" s="81" t="e">
        <f t="shared" si="81"/>
        <v>#DIV/0!</v>
      </c>
      <c r="CJ97" s="81" t="e">
        <f t="shared" si="81"/>
        <v>#DIV/0!</v>
      </c>
      <c r="CK97" s="81" t="e">
        <f t="shared" si="81"/>
        <v>#DIV/0!</v>
      </c>
      <c r="CL97" s="81" t="e">
        <f t="shared" si="81"/>
        <v>#DIV/0!</v>
      </c>
      <c r="CM97" s="81" t="e">
        <f t="shared" si="81"/>
        <v>#DIV/0!</v>
      </c>
      <c r="CN97" s="81" t="e">
        <f t="shared" si="81"/>
        <v>#DIV/0!</v>
      </c>
      <c r="CO97" s="81" t="e">
        <f t="shared" si="81"/>
        <v>#DIV/0!</v>
      </c>
      <c r="CP97" s="81" t="e">
        <f t="shared" si="81"/>
        <v>#DIV/0!</v>
      </c>
      <c r="CQ97" s="81" t="e">
        <f t="shared" si="81"/>
        <v>#DIV/0!</v>
      </c>
      <c r="CR97" s="81" t="e">
        <f t="shared" si="81"/>
        <v>#DIV/0!</v>
      </c>
      <c r="CS97" s="81" t="e">
        <f t="shared" si="81"/>
        <v>#DIV/0!</v>
      </c>
      <c r="CT97" s="81" t="e">
        <f t="shared" si="81"/>
        <v>#DIV/0!</v>
      </c>
      <c r="CU97" s="81" t="e">
        <f t="shared" si="81"/>
        <v>#DIV/0!</v>
      </c>
      <c r="CV97" s="81" t="e">
        <f t="shared" si="81"/>
        <v>#DIV/0!</v>
      </c>
      <c r="CW97" s="81" t="e">
        <f t="shared" si="81"/>
        <v>#DIV/0!</v>
      </c>
      <c r="CX97" s="81" t="e">
        <f t="shared" si="81"/>
        <v>#DIV/0!</v>
      </c>
      <c r="CY97" s="81" t="e">
        <f t="shared" si="81"/>
        <v>#DIV/0!</v>
      </c>
      <c r="CZ97" s="81" t="e">
        <f t="shared" si="81"/>
        <v>#DIV/0!</v>
      </c>
      <c r="DA97" s="81" t="e">
        <f t="shared" si="81"/>
        <v>#DIV/0!</v>
      </c>
    </row>
    <row r="98" spans="4:105" ht="15.75" x14ac:dyDescent="0.25">
      <c r="D98" s="99" t="str">
        <f t="shared" si="82"/>
        <v>Проектно-изыскательские работы рос</v>
      </c>
      <c r="E98" s="103">
        <f t="shared" si="83"/>
        <v>393.096</v>
      </c>
      <c r="F98" s="73">
        <f t="shared" si="84"/>
        <v>0</v>
      </c>
      <c r="G98" s="73">
        <f t="shared" si="85"/>
        <v>0</v>
      </c>
      <c r="H98" s="73">
        <f t="shared" si="86"/>
        <v>0</v>
      </c>
      <c r="I98" s="73">
        <f t="shared" ref="I98:I110" si="87">((SUMIFS($K98:$DA98,$K$10:$DA$10,CONCATENATE("&lt;=",$H$6),$K$10:$DA$10,CONCATENATE("&gt;",$H$5))))</f>
        <v>393.096</v>
      </c>
      <c r="J98" s="74">
        <f t="shared" si="79"/>
        <v>0</v>
      </c>
      <c r="K98" s="81">
        <f t="shared" si="80"/>
        <v>0</v>
      </c>
      <c r="L98" s="81">
        <f t="shared" si="80"/>
        <v>0</v>
      </c>
      <c r="M98" s="81">
        <f t="shared" si="80"/>
        <v>0</v>
      </c>
      <c r="N98" s="81">
        <f t="shared" si="80"/>
        <v>0</v>
      </c>
      <c r="O98" s="81">
        <f t="shared" si="80"/>
        <v>0</v>
      </c>
      <c r="P98" s="81">
        <f t="shared" si="80"/>
        <v>0</v>
      </c>
      <c r="Q98" s="81">
        <f t="shared" si="80"/>
        <v>0</v>
      </c>
      <c r="R98" s="81">
        <f t="shared" si="80"/>
        <v>0</v>
      </c>
      <c r="S98" s="81">
        <f t="shared" si="80"/>
        <v>0</v>
      </c>
      <c r="T98" s="81">
        <f t="shared" si="80"/>
        <v>0</v>
      </c>
      <c r="U98" s="81">
        <f t="shared" si="80"/>
        <v>0</v>
      </c>
      <c r="V98" s="81">
        <f t="shared" si="80"/>
        <v>0</v>
      </c>
      <c r="W98" s="81">
        <f t="shared" si="80"/>
        <v>0</v>
      </c>
      <c r="X98" s="81">
        <f t="shared" si="80"/>
        <v>0</v>
      </c>
      <c r="Y98" s="81">
        <f t="shared" si="80"/>
        <v>0</v>
      </c>
      <c r="Z98" s="81">
        <f t="shared" si="80"/>
        <v>0</v>
      </c>
      <c r="AA98" s="81">
        <f t="shared" si="80"/>
        <v>0</v>
      </c>
      <c r="AB98" s="81">
        <f t="shared" si="80"/>
        <v>0</v>
      </c>
      <c r="AC98" s="81">
        <f t="shared" si="80"/>
        <v>0</v>
      </c>
      <c r="AD98" s="81">
        <f t="shared" si="80"/>
        <v>0</v>
      </c>
      <c r="AE98" s="81">
        <f t="shared" si="80"/>
        <v>0</v>
      </c>
      <c r="AF98" s="81">
        <f t="shared" si="80"/>
        <v>0</v>
      </c>
      <c r="AG98" s="81">
        <f t="shared" si="80"/>
        <v>0</v>
      </c>
      <c r="AH98" s="81">
        <f t="shared" si="80"/>
        <v>0</v>
      </c>
      <c r="AI98" s="81">
        <f t="shared" si="80"/>
        <v>0</v>
      </c>
      <c r="AJ98" s="81">
        <f t="shared" si="80"/>
        <v>0</v>
      </c>
      <c r="AK98" s="81">
        <f t="shared" si="80"/>
        <v>0</v>
      </c>
      <c r="AL98" s="81">
        <f t="shared" si="80"/>
        <v>0</v>
      </c>
      <c r="AM98" s="81">
        <f t="shared" si="80"/>
        <v>0</v>
      </c>
      <c r="AN98" s="81">
        <f t="shared" si="80"/>
        <v>0</v>
      </c>
      <c r="AO98" s="81">
        <f t="shared" si="80"/>
        <v>0</v>
      </c>
      <c r="AP98" s="81">
        <f t="shared" si="80"/>
        <v>0</v>
      </c>
      <c r="AQ98" s="81">
        <f t="shared" si="80"/>
        <v>0</v>
      </c>
      <c r="AR98" s="81">
        <f t="shared" si="80"/>
        <v>0</v>
      </c>
      <c r="AS98" s="81">
        <f t="shared" si="80"/>
        <v>0</v>
      </c>
      <c r="AT98" s="81">
        <f t="shared" si="80"/>
        <v>0</v>
      </c>
      <c r="AU98" s="81">
        <f t="shared" si="80"/>
        <v>0</v>
      </c>
      <c r="AV98" s="81">
        <f t="shared" si="80"/>
        <v>0</v>
      </c>
      <c r="AW98" s="81">
        <f t="shared" si="80"/>
        <v>0</v>
      </c>
      <c r="AX98" s="81">
        <f t="shared" si="80"/>
        <v>0</v>
      </c>
      <c r="AY98" s="81">
        <f t="shared" si="80"/>
        <v>0</v>
      </c>
      <c r="AZ98" s="81">
        <f t="shared" si="80"/>
        <v>0</v>
      </c>
      <c r="BA98" s="81">
        <f t="shared" si="80"/>
        <v>0</v>
      </c>
      <c r="BB98" s="81">
        <f t="shared" si="80"/>
        <v>0</v>
      </c>
      <c r="BC98" s="81">
        <f t="shared" si="80"/>
        <v>0</v>
      </c>
      <c r="BD98" s="81">
        <f t="shared" si="80"/>
        <v>0</v>
      </c>
      <c r="BE98" s="81">
        <f t="shared" si="80"/>
        <v>0</v>
      </c>
      <c r="BF98" s="81">
        <f t="shared" si="80"/>
        <v>0</v>
      </c>
      <c r="BG98" s="81">
        <f t="shared" si="80"/>
        <v>0</v>
      </c>
      <c r="BH98" s="81">
        <f t="shared" si="80"/>
        <v>0</v>
      </c>
      <c r="BI98" s="81">
        <f t="shared" si="80"/>
        <v>0</v>
      </c>
      <c r="BJ98" s="81">
        <f t="shared" si="80"/>
        <v>0</v>
      </c>
      <c r="BK98" s="81">
        <f t="shared" si="80"/>
        <v>0</v>
      </c>
      <c r="BL98" s="81">
        <f t="shared" si="80"/>
        <v>0</v>
      </c>
      <c r="BM98" s="81">
        <f t="shared" si="80"/>
        <v>0</v>
      </c>
      <c r="BN98" s="81">
        <f t="shared" si="80"/>
        <v>393.096</v>
      </c>
      <c r="BO98" s="81">
        <f t="shared" si="80"/>
        <v>0</v>
      </c>
      <c r="BP98" s="81">
        <f t="shared" si="80"/>
        <v>0</v>
      </c>
      <c r="BQ98" s="81">
        <f t="shared" si="80"/>
        <v>0</v>
      </c>
      <c r="BR98" s="81">
        <f t="shared" si="80"/>
        <v>0</v>
      </c>
      <c r="BS98" s="81">
        <f t="shared" si="80"/>
        <v>0</v>
      </c>
      <c r="BT98" s="81">
        <f t="shared" si="80"/>
        <v>0</v>
      </c>
      <c r="BU98" s="81">
        <f t="shared" si="80"/>
        <v>0</v>
      </c>
      <c r="BV98" s="81">
        <f t="shared" si="80"/>
        <v>0</v>
      </c>
      <c r="BW98" s="81">
        <f t="shared" si="81"/>
        <v>0</v>
      </c>
      <c r="BX98" s="81">
        <f t="shared" si="81"/>
        <v>0</v>
      </c>
      <c r="BY98" s="81">
        <f t="shared" si="81"/>
        <v>0</v>
      </c>
      <c r="BZ98" s="81">
        <f t="shared" si="81"/>
        <v>0</v>
      </c>
      <c r="CA98" s="81">
        <f t="shared" si="81"/>
        <v>0</v>
      </c>
      <c r="CB98" s="81" t="e">
        <f t="shared" si="81"/>
        <v>#DIV/0!</v>
      </c>
      <c r="CC98" s="81" t="e">
        <f t="shared" si="81"/>
        <v>#DIV/0!</v>
      </c>
      <c r="CD98" s="81" t="e">
        <f t="shared" si="81"/>
        <v>#DIV/0!</v>
      </c>
      <c r="CE98" s="81" t="e">
        <f t="shared" si="81"/>
        <v>#DIV/0!</v>
      </c>
      <c r="CF98" s="81" t="e">
        <f t="shared" si="81"/>
        <v>#DIV/0!</v>
      </c>
      <c r="CG98" s="81" t="e">
        <f t="shared" si="81"/>
        <v>#DIV/0!</v>
      </c>
      <c r="CH98" s="81" t="e">
        <f t="shared" si="81"/>
        <v>#DIV/0!</v>
      </c>
      <c r="CI98" s="81" t="e">
        <f t="shared" si="81"/>
        <v>#DIV/0!</v>
      </c>
      <c r="CJ98" s="81" t="e">
        <f t="shared" si="81"/>
        <v>#DIV/0!</v>
      </c>
      <c r="CK98" s="81" t="e">
        <f t="shared" si="81"/>
        <v>#DIV/0!</v>
      </c>
      <c r="CL98" s="81" t="e">
        <f t="shared" si="81"/>
        <v>#DIV/0!</v>
      </c>
      <c r="CM98" s="81" t="e">
        <f t="shared" si="81"/>
        <v>#DIV/0!</v>
      </c>
      <c r="CN98" s="81" t="e">
        <f t="shared" si="81"/>
        <v>#DIV/0!</v>
      </c>
      <c r="CO98" s="81" t="e">
        <f t="shared" si="81"/>
        <v>#DIV/0!</v>
      </c>
      <c r="CP98" s="81" t="e">
        <f t="shared" si="81"/>
        <v>#DIV/0!</v>
      </c>
      <c r="CQ98" s="81" t="e">
        <f t="shared" si="81"/>
        <v>#DIV/0!</v>
      </c>
      <c r="CR98" s="81" t="e">
        <f t="shared" si="81"/>
        <v>#DIV/0!</v>
      </c>
      <c r="CS98" s="81" t="e">
        <f t="shared" si="81"/>
        <v>#DIV/0!</v>
      </c>
      <c r="CT98" s="81" t="e">
        <f t="shared" si="81"/>
        <v>#DIV/0!</v>
      </c>
      <c r="CU98" s="81" t="e">
        <f t="shared" si="81"/>
        <v>#DIV/0!</v>
      </c>
      <c r="CV98" s="81" t="e">
        <f t="shared" si="81"/>
        <v>#DIV/0!</v>
      </c>
      <c r="CW98" s="81" t="e">
        <f t="shared" si="81"/>
        <v>#DIV/0!</v>
      </c>
      <c r="CX98" s="81" t="e">
        <f t="shared" si="81"/>
        <v>#DIV/0!</v>
      </c>
      <c r="CY98" s="81" t="e">
        <f t="shared" si="81"/>
        <v>#DIV/0!</v>
      </c>
      <c r="CZ98" s="81" t="e">
        <f t="shared" si="81"/>
        <v>#DIV/0!</v>
      </c>
      <c r="DA98" s="81" t="e">
        <f t="shared" si="81"/>
        <v>#DIV/0!</v>
      </c>
    </row>
    <row r="99" spans="4:105" ht="15.75" x14ac:dyDescent="0.25">
      <c r="D99" s="99" t="str">
        <f t="shared" si="82"/>
        <v>Строительно-монтажные работы имп</v>
      </c>
      <c r="E99" s="103">
        <f t="shared" si="83"/>
        <v>66260.465359292342</v>
      </c>
      <c r="F99" s="73">
        <f t="shared" si="84"/>
        <v>0</v>
      </c>
      <c r="G99" s="73">
        <f t="shared" si="85"/>
        <v>0</v>
      </c>
      <c r="H99" s="73">
        <f t="shared" si="86"/>
        <v>2045.7892993983517</v>
      </c>
      <c r="I99" s="73">
        <f t="shared" si="87"/>
        <v>64214.676059893987</v>
      </c>
      <c r="J99" s="74">
        <f t="shared" si="79"/>
        <v>21304.135417053323</v>
      </c>
      <c r="K99" s="81">
        <f t="shared" si="80"/>
        <v>0</v>
      </c>
      <c r="L99" s="81">
        <f t="shared" si="80"/>
        <v>0.15803361291291468</v>
      </c>
      <c r="M99" s="81">
        <f t="shared" si="80"/>
        <v>0.18093849561382142</v>
      </c>
      <c r="N99" s="81">
        <f t="shared" si="80"/>
        <v>0</v>
      </c>
      <c r="O99" s="81">
        <f t="shared" si="80"/>
        <v>28.795330504155039</v>
      </c>
      <c r="P99" s="81">
        <f t="shared" si="80"/>
        <v>78.200045713730304</v>
      </c>
      <c r="Q99" s="81">
        <f t="shared" si="80"/>
        <v>68.910214550876105</v>
      </c>
      <c r="R99" s="81">
        <f t="shared" si="80"/>
        <v>88.213365547547724</v>
      </c>
      <c r="S99" s="81">
        <f t="shared" si="80"/>
        <v>98.6694304465437</v>
      </c>
      <c r="T99" s="81">
        <f t="shared" si="80"/>
        <v>67.634312611017577</v>
      </c>
      <c r="U99" s="81">
        <f t="shared" si="80"/>
        <v>41.284885854380221</v>
      </c>
      <c r="V99" s="81">
        <f t="shared" si="80"/>
        <v>55.504340807636069</v>
      </c>
      <c r="W99" s="81">
        <f t="shared" si="80"/>
        <v>39.121376201876487</v>
      </c>
      <c r="X99" s="81">
        <f t="shared" si="80"/>
        <v>136.87988813087804</v>
      </c>
      <c r="Y99" s="81">
        <f t="shared" si="80"/>
        <v>393.30202269945357</v>
      </c>
      <c r="Z99" s="81">
        <f t="shared" si="80"/>
        <v>288.16596350283743</v>
      </c>
      <c r="AA99" s="81">
        <f t="shared" si="80"/>
        <v>179.8744942654393</v>
      </c>
      <c r="AB99" s="81">
        <f t="shared" si="80"/>
        <v>114.34608330446419</v>
      </c>
      <c r="AC99" s="81">
        <f t="shared" si="80"/>
        <v>366.54857314898885</v>
      </c>
      <c r="AD99" s="81">
        <f t="shared" si="80"/>
        <v>305.87996002784041</v>
      </c>
      <c r="AE99" s="81">
        <f t="shared" si="80"/>
        <v>267.33278298141806</v>
      </c>
      <c r="AF99" s="81">
        <f t="shared" si="80"/>
        <v>188.22495281980989</v>
      </c>
      <c r="AG99" s="81">
        <f t="shared" si="80"/>
        <v>300.66905502874545</v>
      </c>
      <c r="AH99" s="81">
        <f t="shared" si="80"/>
        <v>320.04869044223591</v>
      </c>
      <c r="AI99" s="81">
        <f t="shared" si="80"/>
        <v>410.27383353013767</v>
      </c>
      <c r="AJ99" s="81">
        <f t="shared" si="80"/>
        <v>325.15211902603613</v>
      </c>
      <c r="AK99" s="81">
        <f t="shared" si="80"/>
        <v>232.17626388590597</v>
      </c>
      <c r="AL99" s="81">
        <f t="shared" si="80"/>
        <v>267.8002291182458</v>
      </c>
      <c r="AM99" s="81">
        <f t="shared" si="80"/>
        <v>95.055287438100763</v>
      </c>
      <c r="AN99" s="81">
        <f t="shared" si="80"/>
        <v>999.58399440928383</v>
      </c>
      <c r="AO99" s="81">
        <f t="shared" si="80"/>
        <v>597.58654484380691</v>
      </c>
      <c r="AP99" s="81">
        <f t="shared" si="80"/>
        <v>637.75582651547063</v>
      </c>
      <c r="AQ99" s="81">
        <f t="shared" si="80"/>
        <v>867.07619598112058</v>
      </c>
      <c r="AR99" s="81">
        <f t="shared" si="80"/>
        <v>894.70078306000312</v>
      </c>
      <c r="AS99" s="81">
        <f t="shared" si="80"/>
        <v>763.3943743661772</v>
      </c>
      <c r="AT99" s="81">
        <f t="shared" si="80"/>
        <v>676.13444965786505</v>
      </c>
      <c r="AU99" s="81">
        <f t="shared" si="80"/>
        <v>1191.6282796196117</v>
      </c>
      <c r="AV99" s="81">
        <f t="shared" si="80"/>
        <v>499.30154312514088</v>
      </c>
      <c r="AW99" s="81">
        <f t="shared" si="80"/>
        <v>334.82892457755133</v>
      </c>
      <c r="AX99" s="81">
        <f t="shared" si="80"/>
        <v>362.40401267208642</v>
      </c>
      <c r="AY99" s="81">
        <f t="shared" si="80"/>
        <v>157.32774885323366</v>
      </c>
      <c r="AZ99" s="81">
        <f t="shared" si="80"/>
        <v>936.74622565943559</v>
      </c>
      <c r="BA99" s="81">
        <f t="shared" si="80"/>
        <v>1037.3033585633198</v>
      </c>
      <c r="BB99" s="81">
        <f t="shared" si="80"/>
        <v>978.17547484888462</v>
      </c>
      <c r="BC99" s="81">
        <f t="shared" si="80"/>
        <v>878.41794043912057</v>
      </c>
      <c r="BD99" s="81">
        <f t="shared" si="80"/>
        <v>991.48468383561647</v>
      </c>
      <c r="BE99" s="81">
        <f t="shared" si="80"/>
        <v>1050.7106890410957</v>
      </c>
      <c r="BF99" s="81">
        <f t="shared" si="80"/>
        <v>1482.1369863013699</v>
      </c>
      <c r="BG99" s="81">
        <f t="shared" si="80"/>
        <v>1209.0349069863014</v>
      </c>
      <c r="BH99" s="81">
        <f t="shared" si="80"/>
        <v>2240.0113390410943</v>
      </c>
      <c r="BI99" s="81">
        <f t="shared" si="80"/>
        <v>4262.8730197844243</v>
      </c>
      <c r="BJ99" s="81">
        <f t="shared" si="80"/>
        <v>4369.5845918187761</v>
      </c>
      <c r="BK99" s="81">
        <f t="shared" si="80"/>
        <v>4212.7737036154067</v>
      </c>
      <c r="BL99" s="81">
        <f t="shared" si="80"/>
        <v>3756.0829900462836</v>
      </c>
      <c r="BM99" s="81">
        <f t="shared" si="80"/>
        <v>4217.8266536318861</v>
      </c>
      <c r="BN99" s="81">
        <f t="shared" si="80"/>
        <v>3847.9223409934689</v>
      </c>
      <c r="BO99" s="81">
        <f t="shared" si="80"/>
        <v>4134.5097461899377</v>
      </c>
      <c r="BP99" s="81">
        <f t="shared" si="80"/>
        <v>1196.3540818454435</v>
      </c>
      <c r="BQ99" s="81">
        <f t="shared" si="80"/>
        <v>1358.5212983812414</v>
      </c>
      <c r="BR99" s="81">
        <f t="shared" si="80"/>
        <v>1584.7882474892665</v>
      </c>
      <c r="BS99" s="81">
        <f t="shared" si="80"/>
        <v>1386.1248937435687</v>
      </c>
      <c r="BT99" s="81">
        <f t="shared" si="80"/>
        <v>1394.5603411179231</v>
      </c>
      <c r="BU99" s="81">
        <f t="shared" si="80"/>
        <v>1387.2336237081349</v>
      </c>
      <c r="BV99" s="81">
        <f>BV47/BV$93</f>
        <v>1230.6659535856979</v>
      </c>
      <c r="BW99" s="81">
        <f t="shared" si="81"/>
        <v>1135.5560074641905</v>
      </c>
      <c r="BX99" s="81">
        <f t="shared" si="81"/>
        <v>1135.5560074641905</v>
      </c>
      <c r="BY99" s="81">
        <f t="shared" si="81"/>
        <v>1056.1720574264821</v>
      </c>
      <c r="BZ99" s="81">
        <f t="shared" si="81"/>
        <v>1049.2130448916053</v>
      </c>
      <c r="CA99" s="81">
        <f t="shared" si="81"/>
        <v>0</v>
      </c>
      <c r="CB99" s="81" t="e">
        <f t="shared" si="81"/>
        <v>#DIV/0!</v>
      </c>
      <c r="CC99" s="81" t="e">
        <f t="shared" si="81"/>
        <v>#DIV/0!</v>
      </c>
      <c r="CD99" s="81" t="e">
        <f t="shared" si="81"/>
        <v>#DIV/0!</v>
      </c>
      <c r="CE99" s="81" t="e">
        <f t="shared" si="81"/>
        <v>#DIV/0!</v>
      </c>
      <c r="CF99" s="81" t="e">
        <f t="shared" si="81"/>
        <v>#DIV/0!</v>
      </c>
      <c r="CG99" s="81" t="e">
        <f t="shared" si="81"/>
        <v>#DIV/0!</v>
      </c>
      <c r="CH99" s="81" t="e">
        <f t="shared" si="81"/>
        <v>#DIV/0!</v>
      </c>
      <c r="CI99" s="81" t="e">
        <f t="shared" si="81"/>
        <v>#DIV/0!</v>
      </c>
      <c r="CJ99" s="81" t="e">
        <f t="shared" si="81"/>
        <v>#DIV/0!</v>
      </c>
      <c r="CK99" s="81" t="e">
        <f t="shared" si="81"/>
        <v>#DIV/0!</v>
      </c>
      <c r="CL99" s="81" t="e">
        <f t="shared" si="81"/>
        <v>#DIV/0!</v>
      </c>
      <c r="CM99" s="81" t="e">
        <f t="shared" si="81"/>
        <v>#DIV/0!</v>
      </c>
      <c r="CN99" s="81" t="e">
        <f t="shared" si="81"/>
        <v>#DIV/0!</v>
      </c>
      <c r="CO99" s="81" t="e">
        <f t="shared" si="81"/>
        <v>#DIV/0!</v>
      </c>
      <c r="CP99" s="81" t="e">
        <f t="shared" si="81"/>
        <v>#DIV/0!</v>
      </c>
      <c r="CQ99" s="81" t="e">
        <f t="shared" si="81"/>
        <v>#DIV/0!</v>
      </c>
      <c r="CR99" s="81" t="e">
        <f t="shared" si="81"/>
        <v>#DIV/0!</v>
      </c>
      <c r="CS99" s="81" t="e">
        <f t="shared" si="81"/>
        <v>#DIV/0!</v>
      </c>
      <c r="CT99" s="81" t="e">
        <f t="shared" si="81"/>
        <v>#DIV/0!</v>
      </c>
      <c r="CU99" s="81" t="e">
        <f t="shared" si="81"/>
        <v>#DIV/0!</v>
      </c>
      <c r="CV99" s="81" t="e">
        <f t="shared" si="81"/>
        <v>#DIV/0!</v>
      </c>
      <c r="CW99" s="81" t="e">
        <f t="shared" si="81"/>
        <v>#DIV/0!</v>
      </c>
      <c r="CX99" s="81" t="e">
        <f t="shared" si="81"/>
        <v>#DIV/0!</v>
      </c>
      <c r="CY99" s="81" t="e">
        <f t="shared" si="81"/>
        <v>#DIV/0!</v>
      </c>
      <c r="CZ99" s="81" t="e">
        <f t="shared" si="81"/>
        <v>#DIV/0!</v>
      </c>
      <c r="DA99" s="81" t="e">
        <f t="shared" si="81"/>
        <v>#DIV/0!</v>
      </c>
    </row>
    <row r="100" spans="4:105" ht="15.75" x14ac:dyDescent="0.25">
      <c r="D100" s="99" t="str">
        <f t="shared" si="82"/>
        <v>Строительно-монтажные работы рос</v>
      </c>
      <c r="E100" s="103">
        <f t="shared" si="83"/>
        <v>2049.5910460153586</v>
      </c>
      <c r="F100" s="73">
        <f t="shared" si="84"/>
        <v>0</v>
      </c>
      <c r="G100" s="73">
        <f t="shared" si="85"/>
        <v>0</v>
      </c>
      <c r="H100" s="73">
        <f t="shared" si="86"/>
        <v>0</v>
      </c>
      <c r="I100" s="73">
        <f t="shared" si="87"/>
        <v>2049.5910460153586</v>
      </c>
      <c r="J100" s="74">
        <f t="shared" si="79"/>
        <v>133.21364762110588</v>
      </c>
      <c r="K100" s="81">
        <f t="shared" ref="K100:BV103" si="88">K48/K$93</f>
        <v>0</v>
      </c>
      <c r="L100" s="81">
        <f t="shared" si="88"/>
        <v>0</v>
      </c>
      <c r="M100" s="81">
        <f t="shared" si="88"/>
        <v>0</v>
      </c>
      <c r="N100" s="81">
        <f t="shared" si="88"/>
        <v>0</v>
      </c>
      <c r="O100" s="81">
        <f t="shared" si="88"/>
        <v>0</v>
      </c>
      <c r="P100" s="81">
        <f t="shared" si="88"/>
        <v>0</v>
      </c>
      <c r="Q100" s="81">
        <f t="shared" si="88"/>
        <v>0</v>
      </c>
      <c r="R100" s="81">
        <f t="shared" si="88"/>
        <v>0</v>
      </c>
      <c r="S100" s="81">
        <f t="shared" si="88"/>
        <v>0</v>
      </c>
      <c r="T100" s="81">
        <f t="shared" si="88"/>
        <v>0</v>
      </c>
      <c r="U100" s="81">
        <f t="shared" si="88"/>
        <v>0</v>
      </c>
      <c r="V100" s="81">
        <f t="shared" si="88"/>
        <v>0</v>
      </c>
      <c r="W100" s="81">
        <f t="shared" si="88"/>
        <v>0</v>
      </c>
      <c r="X100" s="81">
        <f t="shared" si="88"/>
        <v>0</v>
      </c>
      <c r="Y100" s="81">
        <f t="shared" si="88"/>
        <v>0</v>
      </c>
      <c r="Z100" s="81">
        <f t="shared" si="88"/>
        <v>0</v>
      </c>
      <c r="AA100" s="81">
        <f t="shared" si="88"/>
        <v>0</v>
      </c>
      <c r="AB100" s="81">
        <f t="shared" si="88"/>
        <v>0</v>
      </c>
      <c r="AC100" s="81">
        <f t="shared" si="88"/>
        <v>0</v>
      </c>
      <c r="AD100" s="81">
        <f t="shared" si="88"/>
        <v>0</v>
      </c>
      <c r="AE100" s="81">
        <f t="shared" si="88"/>
        <v>0</v>
      </c>
      <c r="AF100" s="81">
        <f t="shared" si="88"/>
        <v>0</v>
      </c>
      <c r="AG100" s="81">
        <f t="shared" si="88"/>
        <v>0</v>
      </c>
      <c r="AH100" s="81">
        <f t="shared" si="88"/>
        <v>0</v>
      </c>
      <c r="AI100" s="81">
        <f t="shared" si="88"/>
        <v>0</v>
      </c>
      <c r="AJ100" s="81">
        <f t="shared" si="88"/>
        <v>0</v>
      </c>
      <c r="AK100" s="81">
        <f t="shared" si="88"/>
        <v>0</v>
      </c>
      <c r="AL100" s="81">
        <f t="shared" si="88"/>
        <v>0</v>
      </c>
      <c r="AM100" s="81">
        <f t="shared" si="88"/>
        <v>0</v>
      </c>
      <c r="AN100" s="81">
        <f t="shared" si="88"/>
        <v>0</v>
      </c>
      <c r="AO100" s="81">
        <f t="shared" si="88"/>
        <v>0</v>
      </c>
      <c r="AP100" s="81">
        <f t="shared" si="88"/>
        <v>0</v>
      </c>
      <c r="AQ100" s="81">
        <f t="shared" si="88"/>
        <v>0</v>
      </c>
      <c r="AR100" s="81">
        <f t="shared" si="88"/>
        <v>0</v>
      </c>
      <c r="AS100" s="81">
        <f t="shared" si="88"/>
        <v>0</v>
      </c>
      <c r="AT100" s="81">
        <f t="shared" si="88"/>
        <v>0</v>
      </c>
      <c r="AU100" s="81">
        <f t="shared" si="88"/>
        <v>0</v>
      </c>
      <c r="AV100" s="81">
        <f t="shared" si="88"/>
        <v>0</v>
      </c>
      <c r="AW100" s="81">
        <f t="shared" si="88"/>
        <v>133.21364762110588</v>
      </c>
      <c r="AX100" s="81">
        <f t="shared" si="88"/>
        <v>0</v>
      </c>
      <c r="AY100" s="81">
        <f t="shared" si="88"/>
        <v>0</v>
      </c>
      <c r="AZ100" s="81">
        <f t="shared" si="88"/>
        <v>0</v>
      </c>
      <c r="BA100" s="81">
        <f t="shared" si="88"/>
        <v>0</v>
      </c>
      <c r="BB100" s="81">
        <f t="shared" si="88"/>
        <v>0</v>
      </c>
      <c r="BC100" s="81">
        <f t="shared" si="88"/>
        <v>0</v>
      </c>
      <c r="BD100" s="81">
        <f t="shared" si="88"/>
        <v>0</v>
      </c>
      <c r="BE100" s="81">
        <f t="shared" si="88"/>
        <v>0</v>
      </c>
      <c r="BF100" s="81">
        <f t="shared" si="88"/>
        <v>0</v>
      </c>
      <c r="BG100" s="81">
        <f t="shared" si="88"/>
        <v>0</v>
      </c>
      <c r="BH100" s="81">
        <f t="shared" si="88"/>
        <v>0</v>
      </c>
      <c r="BI100" s="81">
        <f t="shared" si="88"/>
        <v>0</v>
      </c>
      <c r="BJ100" s="81">
        <f t="shared" si="88"/>
        <v>0</v>
      </c>
      <c r="BK100" s="81">
        <f t="shared" si="88"/>
        <v>137.72203191780821</v>
      </c>
      <c r="BL100" s="81">
        <f t="shared" si="88"/>
        <v>177.80522232876714</v>
      </c>
      <c r="BM100" s="81">
        <f t="shared" si="88"/>
        <v>0</v>
      </c>
      <c r="BN100" s="81">
        <f t="shared" si="88"/>
        <v>1213.8751627499998</v>
      </c>
      <c r="BO100" s="81">
        <f t="shared" si="88"/>
        <v>0</v>
      </c>
      <c r="BP100" s="81">
        <f t="shared" si="88"/>
        <v>62.238244883175803</v>
      </c>
      <c r="BQ100" s="81">
        <f t="shared" si="88"/>
        <v>0</v>
      </c>
      <c r="BR100" s="81">
        <f t="shared" si="88"/>
        <v>0</v>
      </c>
      <c r="BS100" s="81">
        <f t="shared" si="88"/>
        <v>0</v>
      </c>
      <c r="BT100" s="81">
        <f t="shared" si="88"/>
        <v>0</v>
      </c>
      <c r="BU100" s="81">
        <f t="shared" si="88"/>
        <v>0</v>
      </c>
      <c r="BV100" s="81">
        <f t="shared" si="88"/>
        <v>0</v>
      </c>
      <c r="BW100" s="81">
        <f t="shared" si="81"/>
        <v>0</v>
      </c>
      <c r="BX100" s="81">
        <f t="shared" si="81"/>
        <v>0</v>
      </c>
      <c r="BY100" s="81">
        <f t="shared" si="81"/>
        <v>0</v>
      </c>
      <c r="BZ100" s="81">
        <f t="shared" si="81"/>
        <v>0</v>
      </c>
      <c r="CA100" s="81">
        <f t="shared" si="81"/>
        <v>324.73673651450179</v>
      </c>
      <c r="CB100" s="81" t="e">
        <f t="shared" si="81"/>
        <v>#DIV/0!</v>
      </c>
      <c r="CC100" s="81" t="e">
        <f t="shared" si="81"/>
        <v>#DIV/0!</v>
      </c>
      <c r="CD100" s="81" t="e">
        <f t="shared" si="81"/>
        <v>#DIV/0!</v>
      </c>
      <c r="CE100" s="81" t="e">
        <f t="shared" si="81"/>
        <v>#DIV/0!</v>
      </c>
      <c r="CF100" s="81" t="e">
        <f t="shared" si="81"/>
        <v>#DIV/0!</v>
      </c>
      <c r="CG100" s="81" t="e">
        <f t="shared" si="81"/>
        <v>#DIV/0!</v>
      </c>
      <c r="CH100" s="81" t="e">
        <f t="shared" si="81"/>
        <v>#DIV/0!</v>
      </c>
      <c r="CI100" s="81" t="e">
        <f t="shared" si="81"/>
        <v>#DIV/0!</v>
      </c>
      <c r="CJ100" s="81" t="e">
        <f t="shared" si="81"/>
        <v>#DIV/0!</v>
      </c>
      <c r="CK100" s="81" t="e">
        <f t="shared" si="81"/>
        <v>#DIV/0!</v>
      </c>
      <c r="CL100" s="81" t="e">
        <f t="shared" si="81"/>
        <v>#DIV/0!</v>
      </c>
      <c r="CM100" s="81" t="e">
        <f t="shared" si="81"/>
        <v>#DIV/0!</v>
      </c>
      <c r="CN100" s="81" t="e">
        <f t="shared" si="81"/>
        <v>#DIV/0!</v>
      </c>
      <c r="CO100" s="81" t="e">
        <f t="shared" si="81"/>
        <v>#DIV/0!</v>
      </c>
      <c r="CP100" s="81" t="e">
        <f t="shared" si="81"/>
        <v>#DIV/0!</v>
      </c>
      <c r="CQ100" s="81" t="e">
        <f t="shared" si="81"/>
        <v>#DIV/0!</v>
      </c>
      <c r="CR100" s="81" t="e">
        <f t="shared" si="81"/>
        <v>#DIV/0!</v>
      </c>
      <c r="CS100" s="81" t="e">
        <f t="shared" si="81"/>
        <v>#DIV/0!</v>
      </c>
      <c r="CT100" s="81" t="e">
        <f t="shared" si="81"/>
        <v>#DIV/0!</v>
      </c>
      <c r="CU100" s="81" t="e">
        <f t="shared" si="81"/>
        <v>#DIV/0!</v>
      </c>
      <c r="CV100" s="81" t="e">
        <f t="shared" si="81"/>
        <v>#DIV/0!</v>
      </c>
      <c r="CW100" s="81" t="e">
        <f t="shared" si="81"/>
        <v>#DIV/0!</v>
      </c>
      <c r="CX100" s="81" t="e">
        <f t="shared" si="81"/>
        <v>#DIV/0!</v>
      </c>
      <c r="CY100" s="81" t="e">
        <f t="shared" si="81"/>
        <v>#DIV/0!</v>
      </c>
      <c r="CZ100" s="81" t="e">
        <f t="shared" si="81"/>
        <v>#DIV/0!</v>
      </c>
      <c r="DA100" s="81" t="e">
        <f t="shared" si="81"/>
        <v>#DIV/0!</v>
      </c>
    </row>
    <row r="101" spans="4:105" ht="15.75" x14ac:dyDescent="0.25">
      <c r="D101" s="99" t="str">
        <f t="shared" si="82"/>
        <v>ТМЦ имп</v>
      </c>
      <c r="E101" s="103">
        <f t="shared" si="83"/>
        <v>10085.7048482872</v>
      </c>
      <c r="F101" s="73">
        <f t="shared" si="84"/>
        <v>0</v>
      </c>
      <c r="G101" s="73">
        <f t="shared" si="85"/>
        <v>0</v>
      </c>
      <c r="H101" s="73">
        <f t="shared" si="86"/>
        <v>221.64296651470352</v>
      </c>
      <c r="I101" s="73">
        <f t="shared" si="87"/>
        <v>9864.0618817724953</v>
      </c>
      <c r="J101" s="74">
        <f t="shared" si="79"/>
        <v>2191.0414998953843</v>
      </c>
      <c r="K101" s="81">
        <f t="shared" si="88"/>
        <v>0</v>
      </c>
      <c r="L101" s="81">
        <f t="shared" si="88"/>
        <v>0</v>
      </c>
      <c r="M101" s="81">
        <f t="shared" si="88"/>
        <v>0</v>
      </c>
      <c r="N101" s="81">
        <f t="shared" si="88"/>
        <v>0</v>
      </c>
      <c r="O101" s="81">
        <f t="shared" si="88"/>
        <v>6.1977998550619438</v>
      </c>
      <c r="P101" s="81">
        <f t="shared" si="88"/>
        <v>0</v>
      </c>
      <c r="Q101" s="81">
        <f t="shared" si="88"/>
        <v>0</v>
      </c>
      <c r="R101" s="81">
        <f t="shared" si="88"/>
        <v>0</v>
      </c>
      <c r="S101" s="81">
        <f t="shared" si="88"/>
        <v>0</v>
      </c>
      <c r="T101" s="81">
        <f t="shared" si="88"/>
        <v>1.5587660055152632</v>
      </c>
      <c r="U101" s="81">
        <f t="shared" si="88"/>
        <v>5.7918299584888695</v>
      </c>
      <c r="V101" s="81">
        <f t="shared" si="88"/>
        <v>52.934425671658261</v>
      </c>
      <c r="W101" s="81">
        <f t="shared" si="88"/>
        <v>32.699887304922534</v>
      </c>
      <c r="X101" s="81">
        <f t="shared" si="88"/>
        <v>42.94200596219553</v>
      </c>
      <c r="Y101" s="81">
        <f t="shared" si="88"/>
        <v>21.626749290280152</v>
      </c>
      <c r="Z101" s="81">
        <f t="shared" si="88"/>
        <v>13.497225936299508</v>
      </c>
      <c r="AA101" s="81">
        <f t="shared" si="88"/>
        <v>22.203948993876679</v>
      </c>
      <c r="AB101" s="81">
        <f t="shared" si="88"/>
        <v>7.4795667025142469</v>
      </c>
      <c r="AC101" s="81">
        <f t="shared" si="88"/>
        <v>14.710760833890525</v>
      </c>
      <c r="AD101" s="81">
        <f t="shared" si="88"/>
        <v>8.3303455608345143</v>
      </c>
      <c r="AE101" s="81">
        <f t="shared" si="88"/>
        <v>21.440093616269536</v>
      </c>
      <c r="AF101" s="81">
        <f t="shared" si="88"/>
        <v>6.4969632449192787</v>
      </c>
      <c r="AG101" s="81">
        <f t="shared" si="88"/>
        <v>12.862139726860336</v>
      </c>
      <c r="AH101" s="81">
        <f t="shared" si="88"/>
        <v>70.158335129721195</v>
      </c>
      <c r="AI101" s="81">
        <f t="shared" si="88"/>
        <v>76.560965388910418</v>
      </c>
      <c r="AJ101" s="81">
        <f t="shared" si="88"/>
        <v>111.82944278921522</v>
      </c>
      <c r="AK101" s="81">
        <f t="shared" si="88"/>
        <v>73.65039574126618</v>
      </c>
      <c r="AL101" s="81">
        <f t="shared" si="88"/>
        <v>59.624480010859507</v>
      </c>
      <c r="AM101" s="81">
        <f t="shared" si="88"/>
        <v>151.4447929143621</v>
      </c>
      <c r="AN101" s="81">
        <f t="shared" si="88"/>
        <v>49.858634996240724</v>
      </c>
      <c r="AO101" s="81">
        <f t="shared" si="88"/>
        <v>44.223933595653108</v>
      </c>
      <c r="AP101" s="81">
        <f t="shared" si="88"/>
        <v>16.304075330306617</v>
      </c>
      <c r="AQ101" s="81">
        <f t="shared" si="88"/>
        <v>59.328937097359535</v>
      </c>
      <c r="AR101" s="81">
        <f t="shared" si="88"/>
        <v>83.689712134754856</v>
      </c>
      <c r="AS101" s="81">
        <f t="shared" si="88"/>
        <v>71.767813647630348</v>
      </c>
      <c r="AT101" s="81">
        <f t="shared" si="88"/>
        <v>55.137069375482795</v>
      </c>
      <c r="AU101" s="81">
        <f t="shared" si="88"/>
        <v>31.369090177922871</v>
      </c>
      <c r="AV101" s="81">
        <f t="shared" si="88"/>
        <v>11.524355343804675</v>
      </c>
      <c r="AW101" s="81">
        <f t="shared" si="88"/>
        <v>34.250808510561868</v>
      </c>
      <c r="AX101" s="81">
        <f t="shared" si="88"/>
        <v>73.572653776887805</v>
      </c>
      <c r="AY101" s="81">
        <f t="shared" si="88"/>
        <v>28.663373864438192</v>
      </c>
      <c r="AZ101" s="81">
        <f t="shared" si="88"/>
        <v>70.814103554401626</v>
      </c>
      <c r="BA101" s="81">
        <f t="shared" si="88"/>
        <v>85.006333174801654</v>
      </c>
      <c r="BB101" s="81">
        <f t="shared" si="88"/>
        <v>125.68260422174545</v>
      </c>
      <c r="BC101" s="81">
        <f t="shared" si="88"/>
        <v>79.693775249990651</v>
      </c>
      <c r="BD101" s="81">
        <f t="shared" si="88"/>
        <v>85.269127808219181</v>
      </c>
      <c r="BE101" s="81">
        <f t="shared" si="88"/>
        <v>83.844094520547955</v>
      </c>
      <c r="BF101" s="81">
        <f t="shared" si="88"/>
        <v>171.42582397260276</v>
      </c>
      <c r="BG101" s="81">
        <f t="shared" si="88"/>
        <v>115.5742589041096</v>
      </c>
      <c r="BH101" s="81">
        <f t="shared" si="88"/>
        <v>128.22193328767119</v>
      </c>
      <c r="BI101" s="81">
        <f t="shared" si="88"/>
        <v>1091.9628877213781</v>
      </c>
      <c r="BJ101" s="81">
        <f t="shared" si="88"/>
        <v>995.29402121743396</v>
      </c>
      <c r="BK101" s="81">
        <f t="shared" si="88"/>
        <v>912.60746988866276</v>
      </c>
      <c r="BL101" s="81">
        <f t="shared" si="88"/>
        <v>799.84255933691634</v>
      </c>
      <c r="BM101" s="81">
        <f t="shared" si="88"/>
        <v>880.54566686158262</v>
      </c>
      <c r="BN101" s="81">
        <f t="shared" si="88"/>
        <v>1251.5674855799111</v>
      </c>
      <c r="BO101" s="81">
        <f t="shared" si="88"/>
        <v>722.6778407943616</v>
      </c>
      <c r="BP101" s="81">
        <f t="shared" si="88"/>
        <v>114.5539532516586</v>
      </c>
      <c r="BQ101" s="81">
        <f t="shared" si="88"/>
        <v>114.5539532516586</v>
      </c>
      <c r="BR101" s="81">
        <f t="shared" si="88"/>
        <v>112.91496444630299</v>
      </c>
      <c r="BS101" s="81">
        <f t="shared" si="88"/>
        <v>112.91496444630299</v>
      </c>
      <c r="BT101" s="81">
        <f t="shared" si="88"/>
        <v>98.831275385068651</v>
      </c>
      <c r="BU101" s="81">
        <f t="shared" si="88"/>
        <v>98.831275385068651</v>
      </c>
      <c r="BV101" s="81">
        <f t="shared" si="88"/>
        <v>91.868619507568809</v>
      </c>
      <c r="BW101" s="81">
        <f t="shared" si="81"/>
        <v>91.868619507568809</v>
      </c>
      <c r="BX101" s="81">
        <f t="shared" si="81"/>
        <v>91.868619507568809</v>
      </c>
      <c r="BY101" s="81">
        <f t="shared" si="81"/>
        <v>91.868619507568809</v>
      </c>
      <c r="BZ101" s="81">
        <f t="shared" si="81"/>
        <v>91.868619507568809</v>
      </c>
      <c r="CA101" s="81">
        <f t="shared" si="81"/>
        <v>0</v>
      </c>
      <c r="CB101" s="81" t="e">
        <f t="shared" si="81"/>
        <v>#DIV/0!</v>
      </c>
      <c r="CC101" s="81" t="e">
        <f t="shared" si="81"/>
        <v>#DIV/0!</v>
      </c>
      <c r="CD101" s="81" t="e">
        <f t="shared" si="81"/>
        <v>#DIV/0!</v>
      </c>
      <c r="CE101" s="81" t="e">
        <f t="shared" si="81"/>
        <v>#DIV/0!</v>
      </c>
      <c r="CF101" s="81" t="e">
        <f t="shared" si="81"/>
        <v>#DIV/0!</v>
      </c>
      <c r="CG101" s="81" t="e">
        <f t="shared" si="81"/>
        <v>#DIV/0!</v>
      </c>
      <c r="CH101" s="81" t="e">
        <f t="shared" si="81"/>
        <v>#DIV/0!</v>
      </c>
      <c r="CI101" s="81" t="e">
        <f t="shared" si="81"/>
        <v>#DIV/0!</v>
      </c>
      <c r="CJ101" s="81" t="e">
        <f t="shared" si="81"/>
        <v>#DIV/0!</v>
      </c>
      <c r="CK101" s="81" t="e">
        <f t="shared" si="81"/>
        <v>#DIV/0!</v>
      </c>
      <c r="CL101" s="81" t="e">
        <f t="shared" si="81"/>
        <v>#DIV/0!</v>
      </c>
      <c r="CM101" s="81" t="e">
        <f t="shared" si="81"/>
        <v>#DIV/0!</v>
      </c>
      <c r="CN101" s="81" t="e">
        <f t="shared" si="81"/>
        <v>#DIV/0!</v>
      </c>
      <c r="CO101" s="81" t="e">
        <f t="shared" si="81"/>
        <v>#DIV/0!</v>
      </c>
      <c r="CP101" s="81" t="e">
        <f t="shared" si="81"/>
        <v>#DIV/0!</v>
      </c>
      <c r="CQ101" s="81" t="e">
        <f t="shared" si="81"/>
        <v>#DIV/0!</v>
      </c>
      <c r="CR101" s="81" t="e">
        <f t="shared" si="81"/>
        <v>#DIV/0!</v>
      </c>
      <c r="CS101" s="81" t="e">
        <f t="shared" si="81"/>
        <v>#DIV/0!</v>
      </c>
      <c r="CT101" s="81" t="e">
        <f t="shared" si="81"/>
        <v>#DIV/0!</v>
      </c>
      <c r="CU101" s="81" t="e">
        <f t="shared" si="81"/>
        <v>#DIV/0!</v>
      </c>
      <c r="CV101" s="81" t="e">
        <f t="shared" si="81"/>
        <v>#DIV/0!</v>
      </c>
      <c r="CW101" s="81" t="e">
        <f t="shared" si="81"/>
        <v>#DIV/0!</v>
      </c>
      <c r="CX101" s="81" t="e">
        <f t="shared" si="81"/>
        <v>#DIV/0!</v>
      </c>
      <c r="CY101" s="81" t="e">
        <f t="shared" si="81"/>
        <v>#DIV/0!</v>
      </c>
      <c r="CZ101" s="81" t="e">
        <f t="shared" si="81"/>
        <v>#DIV/0!</v>
      </c>
      <c r="DA101" s="81" t="e">
        <f t="shared" si="81"/>
        <v>#DIV/0!</v>
      </c>
    </row>
    <row r="102" spans="4:105" ht="15.75" x14ac:dyDescent="0.25">
      <c r="D102" s="99" t="str">
        <f t="shared" si="82"/>
        <v>ТМЦ рос</v>
      </c>
      <c r="E102" s="103">
        <f t="shared" si="83"/>
        <v>29221.767122897385</v>
      </c>
      <c r="F102" s="73">
        <f t="shared" si="84"/>
        <v>0</v>
      </c>
      <c r="G102" s="73">
        <f t="shared" si="85"/>
        <v>0</v>
      </c>
      <c r="H102" s="73">
        <f t="shared" si="86"/>
        <v>0</v>
      </c>
      <c r="I102" s="73">
        <f t="shared" si="87"/>
        <v>29221.767122897385</v>
      </c>
      <c r="J102" s="74">
        <f t="shared" si="79"/>
        <v>8810.111897774048</v>
      </c>
      <c r="K102" s="81">
        <f t="shared" si="88"/>
        <v>0</v>
      </c>
      <c r="L102" s="81">
        <f t="shared" si="88"/>
        <v>0</v>
      </c>
      <c r="M102" s="81">
        <f t="shared" si="88"/>
        <v>0</v>
      </c>
      <c r="N102" s="81">
        <f t="shared" si="88"/>
        <v>0</v>
      </c>
      <c r="O102" s="81">
        <f t="shared" si="88"/>
        <v>0</v>
      </c>
      <c r="P102" s="81">
        <f t="shared" si="88"/>
        <v>0</v>
      </c>
      <c r="Q102" s="81">
        <f t="shared" si="88"/>
        <v>0</v>
      </c>
      <c r="R102" s="81">
        <f t="shared" si="88"/>
        <v>0</v>
      </c>
      <c r="S102" s="81">
        <f t="shared" si="88"/>
        <v>0</v>
      </c>
      <c r="T102" s="81">
        <f t="shared" si="88"/>
        <v>0</v>
      </c>
      <c r="U102" s="81">
        <f t="shared" si="88"/>
        <v>0</v>
      </c>
      <c r="V102" s="81">
        <f t="shared" si="88"/>
        <v>0</v>
      </c>
      <c r="W102" s="81">
        <f t="shared" si="88"/>
        <v>0</v>
      </c>
      <c r="X102" s="81">
        <f t="shared" si="88"/>
        <v>0</v>
      </c>
      <c r="Y102" s="81">
        <f t="shared" si="88"/>
        <v>0</v>
      </c>
      <c r="Z102" s="81">
        <f t="shared" si="88"/>
        <v>0</v>
      </c>
      <c r="AA102" s="81">
        <f t="shared" si="88"/>
        <v>0</v>
      </c>
      <c r="AB102" s="81">
        <f t="shared" si="88"/>
        <v>0</v>
      </c>
      <c r="AC102" s="81">
        <f t="shared" si="88"/>
        <v>0</v>
      </c>
      <c r="AD102" s="81">
        <f t="shared" si="88"/>
        <v>0</v>
      </c>
      <c r="AE102" s="81">
        <f t="shared" si="88"/>
        <v>0</v>
      </c>
      <c r="AF102" s="81">
        <f t="shared" si="88"/>
        <v>0</v>
      </c>
      <c r="AG102" s="81">
        <f t="shared" si="88"/>
        <v>0</v>
      </c>
      <c r="AH102" s="81">
        <f t="shared" si="88"/>
        <v>0</v>
      </c>
      <c r="AI102" s="81">
        <f t="shared" si="88"/>
        <v>0</v>
      </c>
      <c r="AJ102" s="81">
        <f t="shared" si="88"/>
        <v>0</v>
      </c>
      <c r="AK102" s="81">
        <f t="shared" si="88"/>
        <v>0</v>
      </c>
      <c r="AL102" s="81">
        <f t="shared" si="88"/>
        <v>537.65478547684984</v>
      </c>
      <c r="AM102" s="81">
        <f t="shared" si="88"/>
        <v>48.068498656036972</v>
      </c>
      <c r="AN102" s="81">
        <f t="shared" si="88"/>
        <v>1882.9420861240219</v>
      </c>
      <c r="AO102" s="81">
        <f t="shared" si="88"/>
        <v>534.94115634486434</v>
      </c>
      <c r="AP102" s="81">
        <f t="shared" si="88"/>
        <v>545.28576843196993</v>
      </c>
      <c r="AQ102" s="81">
        <f t="shared" si="88"/>
        <v>0</v>
      </c>
      <c r="AR102" s="81">
        <f t="shared" si="88"/>
        <v>0</v>
      </c>
      <c r="AS102" s="81">
        <f t="shared" si="88"/>
        <v>555.16525805595029</v>
      </c>
      <c r="AT102" s="81">
        <f t="shared" si="88"/>
        <v>0</v>
      </c>
      <c r="AU102" s="81">
        <f t="shared" si="88"/>
        <v>0</v>
      </c>
      <c r="AV102" s="81">
        <f t="shared" si="88"/>
        <v>0</v>
      </c>
      <c r="AW102" s="81">
        <f t="shared" si="88"/>
        <v>236.08433256832714</v>
      </c>
      <c r="AX102" s="81">
        <f t="shared" si="88"/>
        <v>0</v>
      </c>
      <c r="AY102" s="81">
        <f t="shared" si="88"/>
        <v>1863.7068844402083</v>
      </c>
      <c r="AZ102" s="81">
        <f t="shared" si="88"/>
        <v>0</v>
      </c>
      <c r="BA102" s="81">
        <f t="shared" si="88"/>
        <v>1914.3226197306137</v>
      </c>
      <c r="BB102" s="81">
        <f t="shared" si="88"/>
        <v>0</v>
      </c>
      <c r="BC102" s="81">
        <f t="shared" si="88"/>
        <v>0</v>
      </c>
      <c r="BD102" s="81">
        <f t="shared" si="88"/>
        <v>0</v>
      </c>
      <c r="BE102" s="81">
        <f t="shared" si="88"/>
        <v>0</v>
      </c>
      <c r="BF102" s="81">
        <f t="shared" si="88"/>
        <v>691.94050794520547</v>
      </c>
      <c r="BG102" s="81">
        <f t="shared" si="88"/>
        <v>0</v>
      </c>
      <c r="BH102" s="81">
        <f t="shared" si="88"/>
        <v>621.22744205479466</v>
      </c>
      <c r="BI102" s="81">
        <f t="shared" si="88"/>
        <v>0</v>
      </c>
      <c r="BJ102" s="81">
        <f t="shared" si="88"/>
        <v>0</v>
      </c>
      <c r="BK102" s="81">
        <f t="shared" si="88"/>
        <v>0</v>
      </c>
      <c r="BL102" s="81">
        <f t="shared" si="88"/>
        <v>620.03531972602741</v>
      </c>
      <c r="BM102" s="81">
        <f t="shared" si="88"/>
        <v>6093.6212024657525</v>
      </c>
      <c r="BN102" s="81">
        <f t="shared" si="88"/>
        <v>6164.3342683561596</v>
      </c>
      <c r="BO102" s="81">
        <f t="shared" si="88"/>
        <v>0</v>
      </c>
      <c r="BP102" s="81">
        <f t="shared" si="88"/>
        <v>2417.3001321260622</v>
      </c>
      <c r="BQ102" s="81">
        <f t="shared" si="88"/>
        <v>2991.6912401630188</v>
      </c>
      <c r="BR102" s="81">
        <f t="shared" si="88"/>
        <v>1503.4456202315248</v>
      </c>
      <c r="BS102" s="81">
        <f t="shared" si="88"/>
        <v>0</v>
      </c>
      <c r="BT102" s="81">
        <f t="shared" si="88"/>
        <v>0</v>
      </c>
      <c r="BU102" s="81">
        <f t="shared" si="88"/>
        <v>0</v>
      </c>
      <c r="BV102" s="81">
        <f t="shared" si="88"/>
        <v>0</v>
      </c>
      <c r="BW102" s="81">
        <f t="shared" si="81"/>
        <v>0</v>
      </c>
      <c r="BX102" s="81">
        <f t="shared" si="81"/>
        <v>0</v>
      </c>
      <c r="BY102" s="81">
        <f t="shared" si="81"/>
        <v>0</v>
      </c>
      <c r="BZ102" s="81">
        <f t="shared" si="81"/>
        <v>0</v>
      </c>
      <c r="CA102" s="81">
        <f t="shared" si="81"/>
        <v>0</v>
      </c>
      <c r="CB102" s="81" t="e">
        <f t="shared" si="81"/>
        <v>#DIV/0!</v>
      </c>
      <c r="CC102" s="81" t="e">
        <f t="shared" si="81"/>
        <v>#DIV/0!</v>
      </c>
      <c r="CD102" s="81" t="e">
        <f t="shared" si="81"/>
        <v>#DIV/0!</v>
      </c>
      <c r="CE102" s="81" t="e">
        <f t="shared" si="81"/>
        <v>#DIV/0!</v>
      </c>
      <c r="CF102" s="81" t="e">
        <f t="shared" si="81"/>
        <v>#DIV/0!</v>
      </c>
      <c r="CG102" s="81" t="e">
        <f t="shared" si="81"/>
        <v>#DIV/0!</v>
      </c>
      <c r="CH102" s="81" t="e">
        <f t="shared" si="81"/>
        <v>#DIV/0!</v>
      </c>
      <c r="CI102" s="81" t="e">
        <f t="shared" si="81"/>
        <v>#DIV/0!</v>
      </c>
      <c r="CJ102" s="81" t="e">
        <f t="shared" si="81"/>
        <v>#DIV/0!</v>
      </c>
      <c r="CK102" s="81" t="e">
        <f t="shared" si="81"/>
        <v>#DIV/0!</v>
      </c>
      <c r="CL102" s="81" t="e">
        <f t="shared" si="81"/>
        <v>#DIV/0!</v>
      </c>
      <c r="CM102" s="81" t="e">
        <f t="shared" si="81"/>
        <v>#DIV/0!</v>
      </c>
      <c r="CN102" s="81" t="e">
        <f t="shared" si="81"/>
        <v>#DIV/0!</v>
      </c>
      <c r="CO102" s="81" t="e">
        <f t="shared" si="81"/>
        <v>#DIV/0!</v>
      </c>
      <c r="CP102" s="81" t="e">
        <f t="shared" si="81"/>
        <v>#DIV/0!</v>
      </c>
      <c r="CQ102" s="81" t="e">
        <f t="shared" si="81"/>
        <v>#DIV/0!</v>
      </c>
      <c r="CR102" s="81" t="e">
        <f t="shared" si="81"/>
        <v>#DIV/0!</v>
      </c>
      <c r="CS102" s="81" t="e">
        <f t="shared" si="81"/>
        <v>#DIV/0!</v>
      </c>
      <c r="CT102" s="81" t="e">
        <f t="shared" si="81"/>
        <v>#DIV/0!</v>
      </c>
      <c r="CU102" s="81" t="e">
        <f t="shared" si="81"/>
        <v>#DIV/0!</v>
      </c>
      <c r="CV102" s="81" t="e">
        <f t="shared" si="81"/>
        <v>#DIV/0!</v>
      </c>
      <c r="CW102" s="81" t="e">
        <f t="shared" si="81"/>
        <v>#DIV/0!</v>
      </c>
      <c r="CX102" s="81" t="e">
        <f t="shared" si="81"/>
        <v>#DIV/0!</v>
      </c>
      <c r="CY102" s="81" t="e">
        <f t="shared" si="81"/>
        <v>#DIV/0!</v>
      </c>
      <c r="CZ102" s="81" t="e">
        <f t="shared" si="81"/>
        <v>#DIV/0!</v>
      </c>
      <c r="DA102" s="81" t="e">
        <f t="shared" si="81"/>
        <v>#DIV/0!</v>
      </c>
    </row>
    <row r="103" spans="4:105" ht="15.75" x14ac:dyDescent="0.25">
      <c r="D103" s="99" t="str">
        <f t="shared" si="82"/>
        <v>Оборудование имп</v>
      </c>
      <c r="E103" s="103">
        <f t="shared" si="83"/>
        <v>20885.895116358297</v>
      </c>
      <c r="F103" s="73">
        <f t="shared" si="84"/>
        <v>0</v>
      </c>
      <c r="G103" s="73">
        <f t="shared" si="85"/>
        <v>0</v>
      </c>
      <c r="H103" s="73">
        <f t="shared" si="86"/>
        <v>317.62517278311736</v>
      </c>
      <c r="I103" s="73">
        <f t="shared" si="87"/>
        <v>20568.269943575178</v>
      </c>
      <c r="J103" s="74">
        <f t="shared" si="79"/>
        <v>3758.1120980841856</v>
      </c>
      <c r="K103" s="81">
        <f t="shared" si="88"/>
        <v>0</v>
      </c>
      <c r="L103" s="81">
        <f t="shared" si="88"/>
        <v>0</v>
      </c>
      <c r="M103" s="81">
        <f t="shared" si="88"/>
        <v>0</v>
      </c>
      <c r="N103" s="81">
        <f t="shared" si="88"/>
        <v>0</v>
      </c>
      <c r="O103" s="81">
        <f t="shared" si="88"/>
        <v>0</v>
      </c>
      <c r="P103" s="81">
        <f t="shared" si="88"/>
        <v>0</v>
      </c>
      <c r="Q103" s="81">
        <f t="shared" si="88"/>
        <v>0</v>
      </c>
      <c r="R103" s="81">
        <f t="shared" si="88"/>
        <v>0</v>
      </c>
      <c r="S103" s="81">
        <f t="shared" si="88"/>
        <v>0</v>
      </c>
      <c r="T103" s="81">
        <f t="shared" si="88"/>
        <v>0</v>
      </c>
      <c r="U103" s="81">
        <f t="shared" si="88"/>
        <v>0</v>
      </c>
      <c r="V103" s="81">
        <f t="shared" si="88"/>
        <v>0</v>
      </c>
      <c r="W103" s="81">
        <f t="shared" si="88"/>
        <v>7.9451095917316703</v>
      </c>
      <c r="X103" s="81">
        <f t="shared" si="88"/>
        <v>0</v>
      </c>
      <c r="Y103" s="81">
        <f t="shared" si="88"/>
        <v>37.239102456845877</v>
      </c>
      <c r="Z103" s="81">
        <f t="shared" si="88"/>
        <v>47.114942435478952</v>
      </c>
      <c r="AA103" s="81">
        <f t="shared" si="88"/>
        <v>114.99254796208741</v>
      </c>
      <c r="AB103" s="81">
        <f t="shared" si="88"/>
        <v>44.653085179920289</v>
      </c>
      <c r="AC103" s="81">
        <f t="shared" si="88"/>
        <v>65.680385157053195</v>
      </c>
      <c r="AD103" s="81">
        <f t="shared" si="88"/>
        <v>0</v>
      </c>
      <c r="AE103" s="81">
        <f t="shared" si="88"/>
        <v>105.44654577982254</v>
      </c>
      <c r="AF103" s="81">
        <f t="shared" si="88"/>
        <v>123.49028554544462</v>
      </c>
      <c r="AG103" s="81">
        <f t="shared" si="88"/>
        <v>127.81514857893112</v>
      </c>
      <c r="AH103" s="81">
        <f t="shared" si="88"/>
        <v>76.946482598499657</v>
      </c>
      <c r="AI103" s="81">
        <f t="shared" si="88"/>
        <v>29.965122446299258</v>
      </c>
      <c r="AJ103" s="81">
        <f t="shared" si="88"/>
        <v>20.189001248194128</v>
      </c>
      <c r="AK103" s="81">
        <f t="shared" si="88"/>
        <v>130.82710676296634</v>
      </c>
      <c r="AL103" s="81">
        <f t="shared" si="88"/>
        <v>124.26165575934574</v>
      </c>
      <c r="AM103" s="81">
        <f t="shared" si="88"/>
        <v>89.192773877224241</v>
      </c>
      <c r="AN103" s="81">
        <f t="shared" si="88"/>
        <v>151.49891733955127</v>
      </c>
      <c r="AO103" s="81">
        <f t="shared" si="88"/>
        <v>556.22855773131562</v>
      </c>
      <c r="AP103" s="81">
        <f t="shared" si="88"/>
        <v>123.1255556355664</v>
      </c>
      <c r="AQ103" s="81">
        <f t="shared" si="88"/>
        <v>110.46421003178725</v>
      </c>
      <c r="AR103" s="81">
        <f t="shared" si="88"/>
        <v>86.832287572476474</v>
      </c>
      <c r="AS103" s="81">
        <f t="shared" si="88"/>
        <v>30.325275900143513</v>
      </c>
      <c r="AT103" s="81">
        <f t="shared" si="88"/>
        <v>2.8672064599835125</v>
      </c>
      <c r="AU103" s="81">
        <f t="shared" si="88"/>
        <v>121.5398277671039</v>
      </c>
      <c r="AV103" s="81">
        <f t="shared" si="88"/>
        <v>109.62032361580187</v>
      </c>
      <c r="AW103" s="81">
        <f t="shared" si="88"/>
        <v>245.96159334666774</v>
      </c>
      <c r="AX103" s="81">
        <f t="shared" si="88"/>
        <v>150.21412460011427</v>
      </c>
      <c r="AY103" s="81">
        <f t="shared" si="88"/>
        <v>111.54588413990061</v>
      </c>
      <c r="AZ103" s="81">
        <f t="shared" si="88"/>
        <v>189.33489834359966</v>
      </c>
      <c r="BA103" s="81">
        <f t="shared" si="88"/>
        <v>177.87976122300671</v>
      </c>
      <c r="BB103" s="81">
        <f t="shared" si="88"/>
        <v>96.067828869206636</v>
      </c>
      <c r="BC103" s="81">
        <f t="shared" si="88"/>
        <v>15.558399443183818</v>
      </c>
      <c r="BD103" s="81">
        <f t="shared" si="88"/>
        <v>1.2328767123287672</v>
      </c>
      <c r="BE103" s="81">
        <f t="shared" si="88"/>
        <v>197.13198630136986</v>
      </c>
      <c r="BF103" s="81">
        <f t="shared" si="88"/>
        <v>134.92328767123288</v>
      </c>
      <c r="BG103" s="81">
        <f t="shared" si="88"/>
        <v>0</v>
      </c>
      <c r="BH103" s="81">
        <f t="shared" si="88"/>
        <v>9.8630136986301373</v>
      </c>
      <c r="BI103" s="81">
        <f t="shared" si="88"/>
        <v>1621.5253584728384</v>
      </c>
      <c r="BJ103" s="81">
        <f t="shared" si="88"/>
        <v>1633.913068304249</v>
      </c>
      <c r="BK103" s="81">
        <f t="shared" si="88"/>
        <v>2127.5913061305232</v>
      </c>
      <c r="BL103" s="81">
        <f t="shared" si="88"/>
        <v>1451.81154641273</v>
      </c>
      <c r="BM103" s="81">
        <f t="shared" si="88"/>
        <v>1830.6548068710863</v>
      </c>
      <c r="BN103" s="81">
        <f t="shared" si="88"/>
        <v>1716.456017952615</v>
      </c>
      <c r="BO103" s="81">
        <f t="shared" si="88"/>
        <v>2068.3547793321372</v>
      </c>
      <c r="BP103" s="81">
        <f t="shared" si="88"/>
        <v>257.49106423587449</v>
      </c>
      <c r="BQ103" s="81">
        <f t="shared" si="88"/>
        <v>227.17530553440324</v>
      </c>
      <c r="BR103" s="81">
        <f t="shared" si="88"/>
        <v>772.81381206831497</v>
      </c>
      <c r="BS103" s="81">
        <f t="shared" si="88"/>
        <v>1567.3300710142669</v>
      </c>
      <c r="BT103" s="81">
        <f t="shared" si="88"/>
        <v>412.96805781121719</v>
      </c>
      <c r="BU103" s="81">
        <f t="shared" si="88"/>
        <v>262.82775047028593</v>
      </c>
      <c r="BV103" s="81">
        <f>BV51/BV$93</f>
        <v>205.43894333308938</v>
      </c>
      <c r="BW103" s="81">
        <f t="shared" si="81"/>
        <v>776.66062432878118</v>
      </c>
      <c r="BX103" s="81">
        <f t="shared" si="81"/>
        <v>157.42652922002466</v>
      </c>
      <c r="BY103" s="81">
        <f t="shared" si="81"/>
        <v>13.740481541521818</v>
      </c>
      <c r="BZ103" s="81">
        <f t="shared" si="81"/>
        <v>13.740481541521818</v>
      </c>
      <c r="CA103" s="81">
        <f t="shared" si="81"/>
        <v>0</v>
      </c>
      <c r="CB103" s="81" t="e">
        <f t="shared" si="81"/>
        <v>#DIV/0!</v>
      </c>
      <c r="CC103" s="81" t="e">
        <f t="shared" si="81"/>
        <v>#DIV/0!</v>
      </c>
      <c r="CD103" s="81" t="e">
        <f t="shared" si="81"/>
        <v>#DIV/0!</v>
      </c>
      <c r="CE103" s="81" t="e">
        <f t="shared" si="81"/>
        <v>#DIV/0!</v>
      </c>
      <c r="CF103" s="81" t="e">
        <f t="shared" si="81"/>
        <v>#DIV/0!</v>
      </c>
      <c r="CG103" s="81" t="e">
        <f t="shared" si="81"/>
        <v>#DIV/0!</v>
      </c>
      <c r="CH103" s="81" t="e">
        <f t="shared" si="81"/>
        <v>#DIV/0!</v>
      </c>
      <c r="CI103" s="81" t="e">
        <f t="shared" si="81"/>
        <v>#DIV/0!</v>
      </c>
      <c r="CJ103" s="81" t="e">
        <f t="shared" si="81"/>
        <v>#DIV/0!</v>
      </c>
      <c r="CK103" s="81" t="e">
        <f t="shared" si="81"/>
        <v>#DIV/0!</v>
      </c>
      <c r="CL103" s="81" t="e">
        <f t="shared" si="81"/>
        <v>#DIV/0!</v>
      </c>
      <c r="CM103" s="81" t="e">
        <f t="shared" si="81"/>
        <v>#DIV/0!</v>
      </c>
      <c r="CN103" s="81" t="e">
        <f t="shared" si="81"/>
        <v>#DIV/0!</v>
      </c>
      <c r="CO103" s="81" t="e">
        <f t="shared" si="81"/>
        <v>#DIV/0!</v>
      </c>
      <c r="CP103" s="81" t="e">
        <f t="shared" si="81"/>
        <v>#DIV/0!</v>
      </c>
      <c r="CQ103" s="81" t="e">
        <f t="shared" si="81"/>
        <v>#DIV/0!</v>
      </c>
      <c r="CR103" s="81" t="e">
        <f t="shared" si="81"/>
        <v>#DIV/0!</v>
      </c>
      <c r="CS103" s="81" t="e">
        <f t="shared" si="81"/>
        <v>#DIV/0!</v>
      </c>
      <c r="CT103" s="81" t="e">
        <f t="shared" si="81"/>
        <v>#DIV/0!</v>
      </c>
      <c r="CU103" s="81" t="e">
        <f t="shared" si="81"/>
        <v>#DIV/0!</v>
      </c>
      <c r="CV103" s="81" t="e">
        <f t="shared" si="81"/>
        <v>#DIV/0!</v>
      </c>
      <c r="CW103" s="81" t="e">
        <f t="shared" si="81"/>
        <v>#DIV/0!</v>
      </c>
      <c r="CX103" s="81" t="e">
        <f t="shared" si="81"/>
        <v>#DIV/0!</v>
      </c>
      <c r="CY103" s="81" t="e">
        <f t="shared" si="81"/>
        <v>#DIV/0!</v>
      </c>
      <c r="CZ103" s="81" t="e">
        <f t="shared" si="81"/>
        <v>#DIV/0!</v>
      </c>
      <c r="DA103" s="81" t="e">
        <f t="shared" si="81"/>
        <v>#DIV/0!</v>
      </c>
    </row>
    <row r="104" spans="4:105" ht="15.75" x14ac:dyDescent="0.25">
      <c r="D104" s="99" t="str">
        <f t="shared" si="82"/>
        <v>Оборудование рос</v>
      </c>
      <c r="E104" s="103">
        <f t="shared" si="83"/>
        <v>0</v>
      </c>
      <c r="F104" s="73">
        <f t="shared" si="84"/>
        <v>0</v>
      </c>
      <c r="G104" s="73">
        <f t="shared" si="85"/>
        <v>0</v>
      </c>
      <c r="H104" s="73">
        <f t="shared" si="86"/>
        <v>0</v>
      </c>
      <c r="I104" s="73">
        <f t="shared" si="87"/>
        <v>0</v>
      </c>
      <c r="J104" s="74">
        <f t="shared" si="79"/>
        <v>0</v>
      </c>
      <c r="K104" s="81">
        <f t="shared" ref="K104:BV107" si="89">K52/K$93</f>
        <v>0</v>
      </c>
      <c r="L104" s="81">
        <f t="shared" si="89"/>
        <v>0</v>
      </c>
      <c r="M104" s="81">
        <f t="shared" si="89"/>
        <v>0</v>
      </c>
      <c r="N104" s="81">
        <f t="shared" si="89"/>
        <v>0</v>
      </c>
      <c r="O104" s="81">
        <f t="shared" si="89"/>
        <v>0</v>
      </c>
      <c r="P104" s="81">
        <f t="shared" si="89"/>
        <v>0</v>
      </c>
      <c r="Q104" s="81">
        <f t="shared" si="89"/>
        <v>0</v>
      </c>
      <c r="R104" s="81">
        <f t="shared" si="89"/>
        <v>0</v>
      </c>
      <c r="S104" s="81">
        <f t="shared" si="89"/>
        <v>0</v>
      </c>
      <c r="T104" s="81">
        <f t="shared" si="89"/>
        <v>0</v>
      </c>
      <c r="U104" s="81">
        <f t="shared" si="89"/>
        <v>0</v>
      </c>
      <c r="V104" s="81">
        <f t="shared" si="89"/>
        <v>0</v>
      </c>
      <c r="W104" s="81">
        <f t="shared" si="89"/>
        <v>0</v>
      </c>
      <c r="X104" s="81">
        <f t="shared" si="89"/>
        <v>0</v>
      </c>
      <c r="Y104" s="81">
        <f t="shared" si="89"/>
        <v>0</v>
      </c>
      <c r="Z104" s="81">
        <f t="shared" si="89"/>
        <v>0</v>
      </c>
      <c r="AA104" s="81">
        <f t="shared" si="89"/>
        <v>0</v>
      </c>
      <c r="AB104" s="81">
        <f t="shared" si="89"/>
        <v>0</v>
      </c>
      <c r="AC104" s="81">
        <f t="shared" si="89"/>
        <v>0</v>
      </c>
      <c r="AD104" s="81">
        <f t="shared" si="89"/>
        <v>0</v>
      </c>
      <c r="AE104" s="81">
        <f t="shared" si="89"/>
        <v>0</v>
      </c>
      <c r="AF104" s="81">
        <f t="shared" si="89"/>
        <v>0</v>
      </c>
      <c r="AG104" s="81">
        <f t="shared" si="89"/>
        <v>0</v>
      </c>
      <c r="AH104" s="81">
        <f t="shared" si="89"/>
        <v>0</v>
      </c>
      <c r="AI104" s="81">
        <f t="shared" si="89"/>
        <v>0</v>
      </c>
      <c r="AJ104" s="81">
        <f t="shared" si="89"/>
        <v>0</v>
      </c>
      <c r="AK104" s="81">
        <f t="shared" si="89"/>
        <v>0</v>
      </c>
      <c r="AL104" s="81">
        <f t="shared" si="89"/>
        <v>0</v>
      </c>
      <c r="AM104" s="81">
        <f t="shared" si="89"/>
        <v>0</v>
      </c>
      <c r="AN104" s="81">
        <f t="shared" si="89"/>
        <v>0</v>
      </c>
      <c r="AO104" s="81">
        <f t="shared" si="89"/>
        <v>0</v>
      </c>
      <c r="AP104" s="81">
        <f t="shared" si="89"/>
        <v>0</v>
      </c>
      <c r="AQ104" s="81">
        <f t="shared" si="89"/>
        <v>0</v>
      </c>
      <c r="AR104" s="81">
        <f t="shared" si="89"/>
        <v>0</v>
      </c>
      <c r="AS104" s="81">
        <f t="shared" si="89"/>
        <v>0</v>
      </c>
      <c r="AT104" s="81">
        <f t="shared" si="89"/>
        <v>0</v>
      </c>
      <c r="AU104" s="81">
        <f t="shared" si="89"/>
        <v>0</v>
      </c>
      <c r="AV104" s="81">
        <f t="shared" si="89"/>
        <v>0</v>
      </c>
      <c r="AW104" s="81">
        <f t="shared" si="89"/>
        <v>0</v>
      </c>
      <c r="AX104" s="81">
        <f t="shared" si="89"/>
        <v>0</v>
      </c>
      <c r="AY104" s="81">
        <f t="shared" si="89"/>
        <v>0</v>
      </c>
      <c r="AZ104" s="81">
        <f t="shared" si="89"/>
        <v>0</v>
      </c>
      <c r="BA104" s="81">
        <f t="shared" si="89"/>
        <v>0</v>
      </c>
      <c r="BB104" s="81">
        <f t="shared" si="89"/>
        <v>0</v>
      </c>
      <c r="BC104" s="81">
        <f t="shared" si="89"/>
        <v>0</v>
      </c>
      <c r="BD104" s="81">
        <f t="shared" si="89"/>
        <v>0</v>
      </c>
      <c r="BE104" s="81">
        <f t="shared" si="89"/>
        <v>0</v>
      </c>
      <c r="BF104" s="81">
        <f t="shared" si="89"/>
        <v>0</v>
      </c>
      <c r="BG104" s="81">
        <f t="shared" si="89"/>
        <v>0</v>
      </c>
      <c r="BH104" s="81">
        <f t="shared" si="89"/>
        <v>0</v>
      </c>
      <c r="BI104" s="81">
        <f t="shared" si="89"/>
        <v>0</v>
      </c>
      <c r="BJ104" s="81">
        <f t="shared" si="89"/>
        <v>0</v>
      </c>
      <c r="BK104" s="81">
        <f t="shared" si="89"/>
        <v>0</v>
      </c>
      <c r="BL104" s="81">
        <f t="shared" si="89"/>
        <v>0</v>
      </c>
      <c r="BM104" s="81">
        <f t="shared" si="89"/>
        <v>0</v>
      </c>
      <c r="BN104" s="81">
        <f t="shared" si="89"/>
        <v>0</v>
      </c>
      <c r="BO104" s="81">
        <f t="shared" si="89"/>
        <v>0</v>
      </c>
      <c r="BP104" s="81">
        <f t="shared" si="89"/>
        <v>0</v>
      </c>
      <c r="BQ104" s="81">
        <f t="shared" si="89"/>
        <v>0</v>
      </c>
      <c r="BR104" s="81">
        <f t="shared" si="89"/>
        <v>0</v>
      </c>
      <c r="BS104" s="81">
        <f t="shared" si="89"/>
        <v>0</v>
      </c>
      <c r="BT104" s="81">
        <f t="shared" si="89"/>
        <v>0</v>
      </c>
      <c r="BU104" s="81">
        <f t="shared" si="89"/>
        <v>0</v>
      </c>
      <c r="BV104" s="81">
        <f t="shared" si="89"/>
        <v>0</v>
      </c>
      <c r="BW104" s="81">
        <f t="shared" si="81"/>
        <v>0</v>
      </c>
      <c r="BX104" s="81">
        <f t="shared" si="81"/>
        <v>0</v>
      </c>
      <c r="BY104" s="81">
        <f t="shared" si="81"/>
        <v>0</v>
      </c>
      <c r="BZ104" s="81">
        <f t="shared" si="81"/>
        <v>0</v>
      </c>
      <c r="CA104" s="81">
        <f t="shared" si="81"/>
        <v>0</v>
      </c>
      <c r="CB104" s="81" t="e">
        <f t="shared" si="81"/>
        <v>#DIV/0!</v>
      </c>
      <c r="CC104" s="81" t="e">
        <f t="shared" si="81"/>
        <v>#DIV/0!</v>
      </c>
      <c r="CD104" s="81" t="e">
        <f t="shared" ref="CD104:DA104" si="90">CD52/CD$93</f>
        <v>#DIV/0!</v>
      </c>
      <c r="CE104" s="81" t="e">
        <f t="shared" si="90"/>
        <v>#DIV/0!</v>
      </c>
      <c r="CF104" s="81" t="e">
        <f t="shared" si="90"/>
        <v>#DIV/0!</v>
      </c>
      <c r="CG104" s="81" t="e">
        <f t="shared" si="90"/>
        <v>#DIV/0!</v>
      </c>
      <c r="CH104" s="81" t="e">
        <f t="shared" si="90"/>
        <v>#DIV/0!</v>
      </c>
      <c r="CI104" s="81" t="e">
        <f t="shared" si="90"/>
        <v>#DIV/0!</v>
      </c>
      <c r="CJ104" s="81" t="e">
        <f t="shared" si="90"/>
        <v>#DIV/0!</v>
      </c>
      <c r="CK104" s="81" t="e">
        <f t="shared" si="90"/>
        <v>#DIV/0!</v>
      </c>
      <c r="CL104" s="81" t="e">
        <f t="shared" si="90"/>
        <v>#DIV/0!</v>
      </c>
      <c r="CM104" s="81" t="e">
        <f t="shared" si="90"/>
        <v>#DIV/0!</v>
      </c>
      <c r="CN104" s="81" t="e">
        <f t="shared" si="90"/>
        <v>#DIV/0!</v>
      </c>
      <c r="CO104" s="81" t="e">
        <f t="shared" si="90"/>
        <v>#DIV/0!</v>
      </c>
      <c r="CP104" s="81" t="e">
        <f t="shared" si="90"/>
        <v>#DIV/0!</v>
      </c>
      <c r="CQ104" s="81" t="e">
        <f t="shared" si="90"/>
        <v>#DIV/0!</v>
      </c>
      <c r="CR104" s="81" t="e">
        <f t="shared" si="90"/>
        <v>#DIV/0!</v>
      </c>
      <c r="CS104" s="81" t="e">
        <f t="shared" si="90"/>
        <v>#DIV/0!</v>
      </c>
      <c r="CT104" s="81" t="e">
        <f t="shared" si="90"/>
        <v>#DIV/0!</v>
      </c>
      <c r="CU104" s="81" t="e">
        <f t="shared" si="90"/>
        <v>#DIV/0!</v>
      </c>
      <c r="CV104" s="81" t="e">
        <f t="shared" si="90"/>
        <v>#DIV/0!</v>
      </c>
      <c r="CW104" s="81" t="e">
        <f t="shared" si="90"/>
        <v>#DIV/0!</v>
      </c>
      <c r="CX104" s="81" t="e">
        <f t="shared" si="90"/>
        <v>#DIV/0!</v>
      </c>
      <c r="CY104" s="81" t="e">
        <f t="shared" si="90"/>
        <v>#DIV/0!</v>
      </c>
      <c r="CZ104" s="81" t="e">
        <f t="shared" si="90"/>
        <v>#DIV/0!</v>
      </c>
      <c r="DA104" s="81" t="e">
        <f t="shared" si="90"/>
        <v>#DIV/0!</v>
      </c>
    </row>
    <row r="105" spans="4:105" ht="15.75" x14ac:dyDescent="0.25">
      <c r="D105" s="99" t="str">
        <f t="shared" si="82"/>
        <v>Прочие имп</v>
      </c>
      <c r="E105" s="103">
        <f t="shared" si="83"/>
        <v>3540.3092403551755</v>
      </c>
      <c r="F105" s="73">
        <f>((SUMIFS($K105:$DA105,$K$10:$DA$10,CONCATENATE("&lt;=",$H$3))))</f>
        <v>0</v>
      </c>
      <c r="G105" s="73">
        <f t="shared" si="85"/>
        <v>0</v>
      </c>
      <c r="H105" s="73">
        <f t="shared" si="86"/>
        <v>6.0565005226484363</v>
      </c>
      <c r="I105" s="73">
        <f t="shared" si="87"/>
        <v>3534.2527398325269</v>
      </c>
      <c r="J105" s="74">
        <f t="shared" si="79"/>
        <v>3014.5358794828744</v>
      </c>
      <c r="K105" s="81">
        <f t="shared" si="89"/>
        <v>0</v>
      </c>
      <c r="L105" s="81">
        <f t="shared" si="89"/>
        <v>0</v>
      </c>
      <c r="M105" s="81">
        <f t="shared" si="89"/>
        <v>0</v>
      </c>
      <c r="N105" s="81">
        <f t="shared" si="89"/>
        <v>0</v>
      </c>
      <c r="O105" s="81">
        <f t="shared" si="89"/>
        <v>0</v>
      </c>
      <c r="P105" s="81">
        <f t="shared" si="89"/>
        <v>0</v>
      </c>
      <c r="Q105" s="81">
        <f t="shared" si="89"/>
        <v>0</v>
      </c>
      <c r="R105" s="81">
        <f t="shared" si="89"/>
        <v>0</v>
      </c>
      <c r="S105" s="81">
        <f t="shared" si="89"/>
        <v>0</v>
      </c>
      <c r="T105" s="81">
        <f t="shared" si="89"/>
        <v>0</v>
      </c>
      <c r="U105" s="81">
        <f t="shared" si="89"/>
        <v>0</v>
      </c>
      <c r="V105" s="81">
        <f t="shared" si="89"/>
        <v>0</v>
      </c>
      <c r="W105" s="81">
        <f t="shared" si="89"/>
        <v>2.0289674935214554</v>
      </c>
      <c r="X105" s="81">
        <f t="shared" si="89"/>
        <v>0</v>
      </c>
      <c r="Y105" s="81">
        <f t="shared" si="89"/>
        <v>9.7683731418741954E-2</v>
      </c>
      <c r="Z105" s="81">
        <f t="shared" si="89"/>
        <v>0</v>
      </c>
      <c r="AA105" s="81">
        <f t="shared" si="89"/>
        <v>8.6449592344880907E-2</v>
      </c>
      <c r="AB105" s="81">
        <f t="shared" si="89"/>
        <v>2.4053545669909879</v>
      </c>
      <c r="AC105" s="81">
        <f t="shared" si="89"/>
        <v>1.4380451383723698</v>
      </c>
      <c r="AD105" s="81">
        <f t="shared" si="89"/>
        <v>5.4170753977274435</v>
      </c>
      <c r="AE105" s="81">
        <f t="shared" si="89"/>
        <v>1.7876306243949589</v>
      </c>
      <c r="AF105" s="81">
        <f t="shared" si="89"/>
        <v>1.4844063662877982</v>
      </c>
      <c r="AG105" s="81">
        <f t="shared" si="89"/>
        <v>1.6466488147478284</v>
      </c>
      <c r="AH105" s="81">
        <f t="shared" si="89"/>
        <v>1.0077213528714652</v>
      </c>
      <c r="AI105" s="81">
        <f t="shared" si="89"/>
        <v>5.2540039419304172</v>
      </c>
      <c r="AJ105" s="81">
        <f t="shared" si="89"/>
        <v>3.7508355475063819</v>
      </c>
      <c r="AK105" s="81">
        <f t="shared" si="89"/>
        <v>3.0857486881937906</v>
      </c>
      <c r="AL105" s="81">
        <f t="shared" si="89"/>
        <v>27.044778299280544</v>
      </c>
      <c r="AM105" s="81">
        <f t="shared" si="89"/>
        <v>76.392171390792228</v>
      </c>
      <c r="AN105" s="81">
        <f t="shared" si="89"/>
        <v>1954.2046760208725</v>
      </c>
      <c r="AO105" s="81">
        <f t="shared" si="89"/>
        <v>18.18250791974263</v>
      </c>
      <c r="AP105" s="81">
        <f t="shared" si="89"/>
        <v>68.096588432369614</v>
      </c>
      <c r="AQ105" s="81">
        <f t="shared" si="89"/>
        <v>53.514471374650512</v>
      </c>
      <c r="AR105" s="81">
        <f t="shared" si="89"/>
        <v>50.616752135007829</v>
      </c>
      <c r="AS105" s="81">
        <f t="shared" si="89"/>
        <v>55.309795280494377</v>
      </c>
      <c r="AT105" s="81">
        <f t="shared" si="89"/>
        <v>52.38900357787108</v>
      </c>
      <c r="AU105" s="81">
        <f t="shared" si="89"/>
        <v>63.235290781035076</v>
      </c>
      <c r="AV105" s="81">
        <f t="shared" si="89"/>
        <v>69.1660010178081</v>
      </c>
      <c r="AW105" s="81">
        <f t="shared" si="89"/>
        <v>67.216406413461073</v>
      </c>
      <c r="AX105" s="81">
        <f t="shared" si="89"/>
        <v>23.805804735334483</v>
      </c>
      <c r="AY105" s="81">
        <f t="shared" si="89"/>
        <v>16.470493662085065</v>
      </c>
      <c r="AZ105" s="81">
        <f t="shared" si="89"/>
        <v>63.056344631307134</v>
      </c>
      <c r="BA105" s="81">
        <f t="shared" si="89"/>
        <v>19.139866368069612</v>
      </c>
      <c r="BB105" s="81">
        <f t="shared" si="89"/>
        <v>17.032702028730796</v>
      </c>
      <c r="BC105" s="81">
        <f t="shared" si="89"/>
        <v>25.633561554914028</v>
      </c>
      <c r="BD105" s="81">
        <f t="shared" si="89"/>
        <v>78.373010821917816</v>
      </c>
      <c r="BE105" s="81">
        <f t="shared" si="89"/>
        <v>73.207582328767145</v>
      </c>
      <c r="BF105" s="81">
        <f t="shared" si="89"/>
        <v>64.811780821917807</v>
      </c>
      <c r="BG105" s="81">
        <f t="shared" si="89"/>
        <v>48.145718630136983</v>
      </c>
      <c r="BH105" s="81">
        <f t="shared" si="89"/>
        <v>49.492147123287687</v>
      </c>
      <c r="BI105" s="81">
        <f t="shared" si="89"/>
        <v>70.310026331596475</v>
      </c>
      <c r="BJ105" s="81">
        <f t="shared" si="89"/>
        <v>70.310026331596475</v>
      </c>
      <c r="BK105" s="81">
        <f t="shared" si="89"/>
        <v>70.310026331596475</v>
      </c>
      <c r="BL105" s="81">
        <f t="shared" si="89"/>
        <v>70.310026331596475</v>
      </c>
      <c r="BM105" s="81">
        <f t="shared" si="89"/>
        <v>48.374277446985346</v>
      </c>
      <c r="BN105" s="81">
        <f t="shared" si="89"/>
        <v>30.405291755091625</v>
      </c>
      <c r="BO105" s="81">
        <f t="shared" si="89"/>
        <v>31.040291194602528</v>
      </c>
      <c r="BP105" s="81">
        <f t="shared" si="89"/>
        <v>7.1017706688290065</v>
      </c>
      <c r="BQ105" s="81">
        <f t="shared" si="89"/>
        <v>7.1017706688290065</v>
      </c>
      <c r="BR105" s="81">
        <f t="shared" si="89"/>
        <v>7.1017706688290065</v>
      </c>
      <c r="BS105" s="81">
        <f t="shared" si="89"/>
        <v>7.1017706688290065</v>
      </c>
      <c r="BT105" s="81">
        <f t="shared" si="89"/>
        <v>7.1017706688290065</v>
      </c>
      <c r="BU105" s="81">
        <f t="shared" si="89"/>
        <v>7.1017706688290065</v>
      </c>
      <c r="BV105" s="81">
        <f t="shared" si="89"/>
        <v>7.1017706688290065</v>
      </c>
      <c r="BW105" s="81">
        <f t="shared" ref="BW105:DA110" si="91">BW53/BW$93</f>
        <v>7.1017706688290065</v>
      </c>
      <c r="BX105" s="81">
        <f t="shared" si="91"/>
        <v>7.1017706688290065</v>
      </c>
      <c r="BY105" s="81">
        <f t="shared" si="91"/>
        <v>7.1017706688290065</v>
      </c>
      <c r="BZ105" s="81">
        <f t="shared" si="91"/>
        <v>7.1017706688290065</v>
      </c>
      <c r="CA105" s="81">
        <f t="shared" si="91"/>
        <v>7.1017706688290065</v>
      </c>
      <c r="CB105" s="81" t="e">
        <f t="shared" si="91"/>
        <v>#DIV/0!</v>
      </c>
      <c r="CC105" s="81" t="e">
        <f t="shared" si="91"/>
        <v>#DIV/0!</v>
      </c>
      <c r="CD105" s="81" t="e">
        <f t="shared" si="91"/>
        <v>#DIV/0!</v>
      </c>
      <c r="CE105" s="81" t="e">
        <f t="shared" si="91"/>
        <v>#DIV/0!</v>
      </c>
      <c r="CF105" s="81" t="e">
        <f t="shared" si="91"/>
        <v>#DIV/0!</v>
      </c>
      <c r="CG105" s="81" t="e">
        <f t="shared" si="91"/>
        <v>#DIV/0!</v>
      </c>
      <c r="CH105" s="81" t="e">
        <f t="shared" si="91"/>
        <v>#DIV/0!</v>
      </c>
      <c r="CI105" s="81" t="e">
        <f t="shared" si="91"/>
        <v>#DIV/0!</v>
      </c>
      <c r="CJ105" s="81" t="e">
        <f t="shared" si="91"/>
        <v>#DIV/0!</v>
      </c>
      <c r="CK105" s="81" t="e">
        <f t="shared" si="91"/>
        <v>#DIV/0!</v>
      </c>
      <c r="CL105" s="81" t="e">
        <f t="shared" si="91"/>
        <v>#DIV/0!</v>
      </c>
      <c r="CM105" s="81" t="e">
        <f t="shared" si="91"/>
        <v>#DIV/0!</v>
      </c>
      <c r="CN105" s="81" t="e">
        <f t="shared" si="91"/>
        <v>#DIV/0!</v>
      </c>
      <c r="CO105" s="81" t="e">
        <f t="shared" si="91"/>
        <v>#DIV/0!</v>
      </c>
      <c r="CP105" s="81" t="e">
        <f t="shared" si="91"/>
        <v>#DIV/0!</v>
      </c>
      <c r="CQ105" s="81" t="e">
        <f t="shared" si="91"/>
        <v>#DIV/0!</v>
      </c>
      <c r="CR105" s="81" t="e">
        <f t="shared" si="91"/>
        <v>#DIV/0!</v>
      </c>
      <c r="CS105" s="81" t="e">
        <f t="shared" si="91"/>
        <v>#DIV/0!</v>
      </c>
      <c r="CT105" s="81" t="e">
        <f t="shared" si="91"/>
        <v>#DIV/0!</v>
      </c>
      <c r="CU105" s="81" t="e">
        <f t="shared" si="91"/>
        <v>#DIV/0!</v>
      </c>
      <c r="CV105" s="81" t="e">
        <f t="shared" si="91"/>
        <v>#DIV/0!</v>
      </c>
      <c r="CW105" s="81" t="e">
        <f t="shared" si="91"/>
        <v>#DIV/0!</v>
      </c>
      <c r="CX105" s="81" t="e">
        <f t="shared" si="91"/>
        <v>#DIV/0!</v>
      </c>
      <c r="CY105" s="81" t="e">
        <f t="shared" si="91"/>
        <v>#DIV/0!</v>
      </c>
      <c r="CZ105" s="81" t="e">
        <f t="shared" si="91"/>
        <v>#DIV/0!</v>
      </c>
      <c r="DA105" s="81" t="e">
        <f t="shared" si="91"/>
        <v>#DIV/0!</v>
      </c>
    </row>
    <row r="106" spans="4:105" ht="15.75" x14ac:dyDescent="0.25">
      <c r="D106" s="99" t="str">
        <f t="shared" si="82"/>
        <v>Прочие рос</v>
      </c>
      <c r="E106" s="103">
        <f t="shared" si="83"/>
        <v>149.76948314959191</v>
      </c>
      <c r="F106" s="73">
        <f t="shared" si="84"/>
        <v>0</v>
      </c>
      <c r="G106" s="73">
        <f t="shared" si="85"/>
        <v>0</v>
      </c>
      <c r="H106" s="73">
        <f t="shared" si="86"/>
        <v>0</v>
      </c>
      <c r="I106" s="73">
        <f t="shared" si="87"/>
        <v>149.76948314959191</v>
      </c>
      <c r="J106" s="74">
        <f t="shared" si="79"/>
        <v>53.605131161530579</v>
      </c>
      <c r="K106" s="81">
        <f t="shared" si="89"/>
        <v>0</v>
      </c>
      <c r="L106" s="81">
        <f t="shared" si="89"/>
        <v>0</v>
      </c>
      <c r="M106" s="81">
        <f t="shared" si="89"/>
        <v>0</v>
      </c>
      <c r="N106" s="81">
        <f t="shared" si="89"/>
        <v>0</v>
      </c>
      <c r="O106" s="81">
        <f t="shared" si="89"/>
        <v>0</v>
      </c>
      <c r="P106" s="81">
        <f t="shared" si="89"/>
        <v>0</v>
      </c>
      <c r="Q106" s="81">
        <f t="shared" si="89"/>
        <v>0</v>
      </c>
      <c r="R106" s="81">
        <f t="shared" si="89"/>
        <v>0</v>
      </c>
      <c r="S106" s="81">
        <f t="shared" si="89"/>
        <v>0</v>
      </c>
      <c r="T106" s="81">
        <f t="shared" si="89"/>
        <v>0</v>
      </c>
      <c r="U106" s="81">
        <f t="shared" si="89"/>
        <v>0</v>
      </c>
      <c r="V106" s="81">
        <f t="shared" si="89"/>
        <v>0</v>
      </c>
      <c r="W106" s="81">
        <f t="shared" si="89"/>
        <v>0</v>
      </c>
      <c r="X106" s="81">
        <f t="shared" si="89"/>
        <v>0</v>
      </c>
      <c r="Y106" s="81">
        <f t="shared" si="89"/>
        <v>0</v>
      </c>
      <c r="Z106" s="81">
        <f t="shared" si="89"/>
        <v>0</v>
      </c>
      <c r="AA106" s="81">
        <f t="shared" si="89"/>
        <v>0</v>
      </c>
      <c r="AB106" s="81">
        <f t="shared" si="89"/>
        <v>0</v>
      </c>
      <c r="AC106" s="81">
        <f t="shared" si="89"/>
        <v>0</v>
      </c>
      <c r="AD106" s="81">
        <f t="shared" si="89"/>
        <v>0</v>
      </c>
      <c r="AE106" s="81">
        <f t="shared" si="89"/>
        <v>0</v>
      </c>
      <c r="AF106" s="81">
        <f t="shared" si="89"/>
        <v>0</v>
      </c>
      <c r="AG106" s="81">
        <f t="shared" si="89"/>
        <v>0</v>
      </c>
      <c r="AH106" s="81">
        <f t="shared" si="89"/>
        <v>0</v>
      </c>
      <c r="AI106" s="81">
        <f t="shared" si="89"/>
        <v>0</v>
      </c>
      <c r="AJ106" s="81">
        <f t="shared" si="89"/>
        <v>0</v>
      </c>
      <c r="AK106" s="81">
        <f t="shared" si="89"/>
        <v>0</v>
      </c>
      <c r="AL106" s="81">
        <f t="shared" si="89"/>
        <v>53.605131161530579</v>
      </c>
      <c r="AM106" s="81">
        <f t="shared" si="89"/>
        <v>0</v>
      </c>
      <c r="AN106" s="81">
        <f t="shared" si="89"/>
        <v>0</v>
      </c>
      <c r="AO106" s="81">
        <f t="shared" si="89"/>
        <v>0</v>
      </c>
      <c r="AP106" s="81">
        <f t="shared" si="89"/>
        <v>0</v>
      </c>
      <c r="AQ106" s="81">
        <f t="shared" si="89"/>
        <v>0</v>
      </c>
      <c r="AR106" s="81">
        <f t="shared" si="89"/>
        <v>0</v>
      </c>
      <c r="AS106" s="81">
        <f t="shared" si="89"/>
        <v>0</v>
      </c>
      <c r="AT106" s="81">
        <f t="shared" si="89"/>
        <v>0</v>
      </c>
      <c r="AU106" s="81">
        <f t="shared" si="89"/>
        <v>0</v>
      </c>
      <c r="AV106" s="81">
        <f t="shared" si="89"/>
        <v>0</v>
      </c>
      <c r="AW106" s="81">
        <f t="shared" si="89"/>
        <v>0</v>
      </c>
      <c r="AX106" s="81">
        <f t="shared" si="89"/>
        <v>0</v>
      </c>
      <c r="AY106" s="81">
        <f t="shared" si="89"/>
        <v>0</v>
      </c>
      <c r="AZ106" s="81">
        <f t="shared" si="89"/>
        <v>0</v>
      </c>
      <c r="BA106" s="81">
        <f t="shared" si="89"/>
        <v>0</v>
      </c>
      <c r="BB106" s="81">
        <f t="shared" si="89"/>
        <v>0</v>
      </c>
      <c r="BC106" s="81">
        <f t="shared" si="89"/>
        <v>0</v>
      </c>
      <c r="BD106" s="81">
        <f t="shared" si="89"/>
        <v>0</v>
      </c>
      <c r="BE106" s="81">
        <f t="shared" si="89"/>
        <v>0</v>
      </c>
      <c r="BF106" s="81">
        <f t="shared" si="89"/>
        <v>0</v>
      </c>
      <c r="BG106" s="81">
        <f t="shared" si="89"/>
        <v>0</v>
      </c>
      <c r="BH106" s="81">
        <f t="shared" si="89"/>
        <v>0</v>
      </c>
      <c r="BI106" s="81">
        <f t="shared" si="89"/>
        <v>0</v>
      </c>
      <c r="BJ106" s="81">
        <f t="shared" si="89"/>
        <v>0</v>
      </c>
      <c r="BK106" s="81">
        <f t="shared" si="89"/>
        <v>0</v>
      </c>
      <c r="BL106" s="81">
        <f t="shared" si="89"/>
        <v>0</v>
      </c>
      <c r="BM106" s="81">
        <f t="shared" si="89"/>
        <v>0</v>
      </c>
      <c r="BN106" s="81">
        <f t="shared" si="89"/>
        <v>92.491274999999987</v>
      </c>
      <c r="BO106" s="81">
        <f t="shared" si="89"/>
        <v>0</v>
      </c>
      <c r="BP106" s="81">
        <f t="shared" si="89"/>
        <v>0</v>
      </c>
      <c r="BQ106" s="81">
        <f t="shared" si="89"/>
        <v>0</v>
      </c>
      <c r="BR106" s="81">
        <f t="shared" si="89"/>
        <v>0</v>
      </c>
      <c r="BS106" s="81">
        <f t="shared" si="89"/>
        <v>0</v>
      </c>
      <c r="BT106" s="81">
        <f t="shared" si="89"/>
        <v>0</v>
      </c>
      <c r="BU106" s="81">
        <f t="shared" si="89"/>
        <v>0</v>
      </c>
      <c r="BV106" s="81">
        <f t="shared" si="89"/>
        <v>0</v>
      </c>
      <c r="BW106" s="81">
        <f t="shared" si="91"/>
        <v>0</v>
      </c>
      <c r="BX106" s="81">
        <f t="shared" si="91"/>
        <v>0</v>
      </c>
      <c r="BY106" s="81">
        <f t="shared" si="91"/>
        <v>0</v>
      </c>
      <c r="BZ106" s="81">
        <f t="shared" si="91"/>
        <v>0</v>
      </c>
      <c r="CA106" s="81">
        <f t="shared" si="91"/>
        <v>3.6730769880613257</v>
      </c>
      <c r="CB106" s="81" t="e">
        <f t="shared" si="91"/>
        <v>#DIV/0!</v>
      </c>
      <c r="CC106" s="81" t="e">
        <f t="shared" si="91"/>
        <v>#DIV/0!</v>
      </c>
      <c r="CD106" s="81" t="e">
        <f t="shared" si="91"/>
        <v>#DIV/0!</v>
      </c>
      <c r="CE106" s="81" t="e">
        <f t="shared" si="91"/>
        <v>#DIV/0!</v>
      </c>
      <c r="CF106" s="81" t="e">
        <f t="shared" si="91"/>
        <v>#DIV/0!</v>
      </c>
      <c r="CG106" s="81" t="e">
        <f t="shared" si="91"/>
        <v>#DIV/0!</v>
      </c>
      <c r="CH106" s="81" t="e">
        <f t="shared" si="91"/>
        <v>#DIV/0!</v>
      </c>
      <c r="CI106" s="81" t="e">
        <f t="shared" si="91"/>
        <v>#DIV/0!</v>
      </c>
      <c r="CJ106" s="81" t="e">
        <f t="shared" si="91"/>
        <v>#DIV/0!</v>
      </c>
      <c r="CK106" s="81" t="e">
        <f t="shared" si="91"/>
        <v>#DIV/0!</v>
      </c>
      <c r="CL106" s="81" t="e">
        <f t="shared" si="91"/>
        <v>#DIV/0!</v>
      </c>
      <c r="CM106" s="81" t="e">
        <f t="shared" si="91"/>
        <v>#DIV/0!</v>
      </c>
      <c r="CN106" s="81" t="e">
        <f t="shared" si="91"/>
        <v>#DIV/0!</v>
      </c>
      <c r="CO106" s="81" t="e">
        <f t="shared" si="91"/>
        <v>#DIV/0!</v>
      </c>
      <c r="CP106" s="81" t="e">
        <f t="shared" si="91"/>
        <v>#DIV/0!</v>
      </c>
      <c r="CQ106" s="81" t="e">
        <f t="shared" si="91"/>
        <v>#DIV/0!</v>
      </c>
      <c r="CR106" s="81" t="e">
        <f t="shared" si="91"/>
        <v>#DIV/0!</v>
      </c>
      <c r="CS106" s="81" t="e">
        <f t="shared" si="91"/>
        <v>#DIV/0!</v>
      </c>
      <c r="CT106" s="81" t="e">
        <f t="shared" si="91"/>
        <v>#DIV/0!</v>
      </c>
      <c r="CU106" s="81" t="e">
        <f t="shared" si="91"/>
        <v>#DIV/0!</v>
      </c>
      <c r="CV106" s="81" t="e">
        <f t="shared" si="91"/>
        <v>#DIV/0!</v>
      </c>
      <c r="CW106" s="81" t="e">
        <f t="shared" si="91"/>
        <v>#DIV/0!</v>
      </c>
      <c r="CX106" s="81" t="e">
        <f t="shared" si="91"/>
        <v>#DIV/0!</v>
      </c>
      <c r="CY106" s="81" t="e">
        <f t="shared" si="91"/>
        <v>#DIV/0!</v>
      </c>
      <c r="CZ106" s="81" t="e">
        <f t="shared" si="91"/>
        <v>#DIV/0!</v>
      </c>
      <c r="DA106" s="81" t="e">
        <f t="shared" si="91"/>
        <v>#DIV/0!</v>
      </c>
    </row>
    <row r="107" spans="4:105" ht="15.75" x14ac:dyDescent="0.25">
      <c r="D107" s="99" t="str">
        <f t="shared" si="82"/>
        <v>Таможенные платежи</v>
      </c>
      <c r="E107" s="103">
        <f t="shared" si="83"/>
        <v>7416.5261997078169</v>
      </c>
      <c r="F107" s="73">
        <f t="shared" si="84"/>
        <v>0</v>
      </c>
      <c r="G107" s="73">
        <f t="shared" si="85"/>
        <v>0</v>
      </c>
      <c r="H107" s="73">
        <f t="shared" si="86"/>
        <v>0</v>
      </c>
      <c r="I107" s="73">
        <f t="shared" si="87"/>
        <v>7416.5261997078169</v>
      </c>
      <c r="J107" s="74">
        <f t="shared" si="79"/>
        <v>0</v>
      </c>
      <c r="K107" s="81">
        <f t="shared" si="89"/>
        <v>0</v>
      </c>
      <c r="L107" s="81">
        <f t="shared" si="89"/>
        <v>0</v>
      </c>
      <c r="M107" s="81">
        <f t="shared" si="89"/>
        <v>0</v>
      </c>
      <c r="N107" s="81">
        <f t="shared" si="89"/>
        <v>0</v>
      </c>
      <c r="O107" s="81">
        <f t="shared" si="89"/>
        <v>0</v>
      </c>
      <c r="P107" s="81">
        <f t="shared" si="89"/>
        <v>0</v>
      </c>
      <c r="Q107" s="81">
        <f t="shared" si="89"/>
        <v>0</v>
      </c>
      <c r="R107" s="81">
        <f t="shared" si="89"/>
        <v>0</v>
      </c>
      <c r="S107" s="81">
        <f t="shared" si="89"/>
        <v>0</v>
      </c>
      <c r="T107" s="81">
        <f t="shared" si="89"/>
        <v>0</v>
      </c>
      <c r="U107" s="81">
        <f t="shared" si="89"/>
        <v>0</v>
      </c>
      <c r="V107" s="81">
        <f t="shared" si="89"/>
        <v>0</v>
      </c>
      <c r="W107" s="81">
        <f t="shared" si="89"/>
        <v>0</v>
      </c>
      <c r="X107" s="81">
        <f t="shared" si="89"/>
        <v>0</v>
      </c>
      <c r="Y107" s="81">
        <f t="shared" si="89"/>
        <v>0</v>
      </c>
      <c r="Z107" s="81">
        <f t="shared" si="89"/>
        <v>0</v>
      </c>
      <c r="AA107" s="81">
        <f t="shared" si="89"/>
        <v>0</v>
      </c>
      <c r="AB107" s="81">
        <f t="shared" si="89"/>
        <v>0</v>
      </c>
      <c r="AC107" s="81">
        <f t="shared" si="89"/>
        <v>0</v>
      </c>
      <c r="AD107" s="81">
        <f t="shared" si="89"/>
        <v>0</v>
      </c>
      <c r="AE107" s="81">
        <f t="shared" si="89"/>
        <v>0</v>
      </c>
      <c r="AF107" s="81">
        <f t="shared" si="89"/>
        <v>0</v>
      </c>
      <c r="AG107" s="81">
        <f t="shared" si="89"/>
        <v>0</v>
      </c>
      <c r="AH107" s="81">
        <f t="shared" si="89"/>
        <v>0</v>
      </c>
      <c r="AI107" s="81">
        <f t="shared" si="89"/>
        <v>0</v>
      </c>
      <c r="AJ107" s="81">
        <f t="shared" si="89"/>
        <v>0</v>
      </c>
      <c r="AK107" s="81">
        <f t="shared" si="89"/>
        <v>0</v>
      </c>
      <c r="AL107" s="81">
        <f t="shared" si="89"/>
        <v>0</v>
      </c>
      <c r="AM107" s="81">
        <f t="shared" si="89"/>
        <v>0</v>
      </c>
      <c r="AN107" s="81">
        <f t="shared" si="89"/>
        <v>0</v>
      </c>
      <c r="AO107" s="81">
        <f t="shared" si="89"/>
        <v>0</v>
      </c>
      <c r="AP107" s="81">
        <f t="shared" si="89"/>
        <v>0</v>
      </c>
      <c r="AQ107" s="81">
        <f t="shared" si="89"/>
        <v>0</v>
      </c>
      <c r="AR107" s="81">
        <f t="shared" si="89"/>
        <v>0</v>
      </c>
      <c r="AS107" s="81">
        <f t="shared" si="89"/>
        <v>0</v>
      </c>
      <c r="AT107" s="81">
        <f t="shared" si="89"/>
        <v>0</v>
      </c>
      <c r="AU107" s="81">
        <f t="shared" si="89"/>
        <v>0</v>
      </c>
      <c r="AV107" s="81">
        <f t="shared" si="89"/>
        <v>0</v>
      </c>
      <c r="AW107" s="81">
        <f t="shared" si="89"/>
        <v>0</v>
      </c>
      <c r="AX107" s="81">
        <f t="shared" si="89"/>
        <v>0</v>
      </c>
      <c r="AY107" s="81">
        <f t="shared" si="89"/>
        <v>0</v>
      </c>
      <c r="AZ107" s="81">
        <f t="shared" si="89"/>
        <v>0</v>
      </c>
      <c r="BA107" s="81">
        <f t="shared" si="89"/>
        <v>0</v>
      </c>
      <c r="BB107" s="81">
        <f t="shared" si="89"/>
        <v>0</v>
      </c>
      <c r="BC107" s="81">
        <f t="shared" si="89"/>
        <v>0</v>
      </c>
      <c r="BD107" s="81">
        <f t="shared" si="89"/>
        <v>0</v>
      </c>
      <c r="BE107" s="81">
        <f t="shared" si="89"/>
        <v>0</v>
      </c>
      <c r="BF107" s="81">
        <f t="shared" si="89"/>
        <v>0</v>
      </c>
      <c r="BG107" s="81">
        <f t="shared" si="89"/>
        <v>0</v>
      </c>
      <c r="BH107" s="81">
        <f t="shared" si="89"/>
        <v>0</v>
      </c>
      <c r="BI107" s="81">
        <f t="shared" si="89"/>
        <v>0</v>
      </c>
      <c r="BJ107" s="81">
        <f t="shared" si="89"/>
        <v>0</v>
      </c>
      <c r="BK107" s="81">
        <f t="shared" si="89"/>
        <v>0</v>
      </c>
      <c r="BL107" s="81">
        <f t="shared" si="89"/>
        <v>0</v>
      </c>
      <c r="BM107" s="81">
        <f t="shared" si="89"/>
        <v>0</v>
      </c>
      <c r="BN107" s="81">
        <f t="shared" si="89"/>
        <v>0</v>
      </c>
      <c r="BO107" s="81">
        <f t="shared" si="89"/>
        <v>0</v>
      </c>
      <c r="BP107" s="81">
        <f t="shared" si="89"/>
        <v>0</v>
      </c>
      <c r="BQ107" s="81">
        <f t="shared" si="89"/>
        <v>0</v>
      </c>
      <c r="BR107" s="81">
        <f t="shared" si="89"/>
        <v>0</v>
      </c>
      <c r="BS107" s="81">
        <f t="shared" si="89"/>
        <v>0</v>
      </c>
      <c r="BT107" s="81">
        <f t="shared" si="89"/>
        <v>0</v>
      </c>
      <c r="BU107" s="81">
        <f t="shared" si="89"/>
        <v>0</v>
      </c>
      <c r="BV107" s="81">
        <f>BV55/BV$93</f>
        <v>0</v>
      </c>
      <c r="BW107" s="81">
        <f t="shared" si="91"/>
        <v>0</v>
      </c>
      <c r="BX107" s="81">
        <f t="shared" si="91"/>
        <v>0</v>
      </c>
      <c r="BY107" s="81">
        <f t="shared" si="91"/>
        <v>0</v>
      </c>
      <c r="BZ107" s="81">
        <f t="shared" si="91"/>
        <v>0</v>
      </c>
      <c r="CA107" s="81">
        <f t="shared" si="91"/>
        <v>7416.5261997078169</v>
      </c>
      <c r="CB107" s="81" t="e">
        <f t="shared" si="91"/>
        <v>#DIV/0!</v>
      </c>
      <c r="CC107" s="81" t="e">
        <f t="shared" si="91"/>
        <v>#DIV/0!</v>
      </c>
      <c r="CD107" s="81" t="e">
        <f t="shared" si="91"/>
        <v>#DIV/0!</v>
      </c>
      <c r="CE107" s="81" t="e">
        <f t="shared" si="91"/>
        <v>#DIV/0!</v>
      </c>
      <c r="CF107" s="81" t="e">
        <f t="shared" si="91"/>
        <v>#DIV/0!</v>
      </c>
      <c r="CG107" s="81" t="e">
        <f t="shared" si="91"/>
        <v>#DIV/0!</v>
      </c>
      <c r="CH107" s="81" t="e">
        <f t="shared" si="91"/>
        <v>#DIV/0!</v>
      </c>
      <c r="CI107" s="81" t="e">
        <f t="shared" si="91"/>
        <v>#DIV/0!</v>
      </c>
      <c r="CJ107" s="81" t="e">
        <f t="shared" si="91"/>
        <v>#DIV/0!</v>
      </c>
      <c r="CK107" s="81" t="e">
        <f t="shared" si="91"/>
        <v>#DIV/0!</v>
      </c>
      <c r="CL107" s="81" t="e">
        <f t="shared" si="91"/>
        <v>#DIV/0!</v>
      </c>
      <c r="CM107" s="81" t="e">
        <f t="shared" si="91"/>
        <v>#DIV/0!</v>
      </c>
      <c r="CN107" s="81" t="e">
        <f t="shared" si="91"/>
        <v>#DIV/0!</v>
      </c>
      <c r="CO107" s="81" t="e">
        <f t="shared" si="91"/>
        <v>#DIV/0!</v>
      </c>
      <c r="CP107" s="81" t="e">
        <f t="shared" si="91"/>
        <v>#DIV/0!</v>
      </c>
      <c r="CQ107" s="81" t="e">
        <f t="shared" si="91"/>
        <v>#DIV/0!</v>
      </c>
      <c r="CR107" s="81" t="e">
        <f t="shared" si="91"/>
        <v>#DIV/0!</v>
      </c>
      <c r="CS107" s="81" t="e">
        <f t="shared" si="91"/>
        <v>#DIV/0!</v>
      </c>
      <c r="CT107" s="81" t="e">
        <f t="shared" si="91"/>
        <v>#DIV/0!</v>
      </c>
      <c r="CU107" s="81" t="e">
        <f t="shared" si="91"/>
        <v>#DIV/0!</v>
      </c>
      <c r="CV107" s="81" t="e">
        <f t="shared" si="91"/>
        <v>#DIV/0!</v>
      </c>
      <c r="CW107" s="81" t="e">
        <f t="shared" si="91"/>
        <v>#DIV/0!</v>
      </c>
      <c r="CX107" s="81" t="e">
        <f t="shared" si="91"/>
        <v>#DIV/0!</v>
      </c>
      <c r="CY107" s="81" t="e">
        <f t="shared" si="91"/>
        <v>#DIV/0!</v>
      </c>
      <c r="CZ107" s="81" t="e">
        <f t="shared" si="91"/>
        <v>#DIV/0!</v>
      </c>
      <c r="DA107" s="81" t="e">
        <f t="shared" si="91"/>
        <v>#DIV/0!</v>
      </c>
    </row>
    <row r="108" spans="4:105" ht="15.75" x14ac:dyDescent="0.25">
      <c r="D108" s="99" t="str">
        <f t="shared" si="82"/>
        <v>Менеджмент резерв</v>
      </c>
      <c r="E108" s="103">
        <f t="shared" si="83"/>
        <v>2954.6878416015361</v>
      </c>
      <c r="F108" s="73">
        <f t="shared" si="84"/>
        <v>0</v>
      </c>
      <c r="G108" s="73">
        <f t="shared" si="85"/>
        <v>0</v>
      </c>
      <c r="H108" s="73">
        <f t="shared" si="86"/>
        <v>131.54812792495784</v>
      </c>
      <c r="I108" s="73">
        <f t="shared" si="87"/>
        <v>2823.1397136765781</v>
      </c>
      <c r="J108" s="74">
        <f t="shared" si="79"/>
        <v>1233.6686976594599</v>
      </c>
      <c r="K108" s="81">
        <f t="shared" ref="K108:BV110" si="92">K56/K$93</f>
        <v>3.8945108196492537</v>
      </c>
      <c r="L108" s="81">
        <f t="shared" si="92"/>
        <v>3.6936520242302739</v>
      </c>
      <c r="M108" s="81">
        <f t="shared" si="92"/>
        <v>4.2780310928717276</v>
      </c>
      <c r="N108" s="81">
        <f t="shared" si="92"/>
        <v>3.4732621553617258</v>
      </c>
      <c r="O108" s="81">
        <f t="shared" si="92"/>
        <v>3.5779475915895724</v>
      </c>
      <c r="P108" s="81">
        <f t="shared" si="92"/>
        <v>2.7231538980291332</v>
      </c>
      <c r="Q108" s="81">
        <f t="shared" si="92"/>
        <v>3.7646141074720743</v>
      </c>
      <c r="R108" s="81">
        <f t="shared" si="92"/>
        <v>3.2475604007869681</v>
      </c>
      <c r="S108" s="81">
        <f t="shared" si="92"/>
        <v>5.9158287894298569</v>
      </c>
      <c r="T108" s="81">
        <f t="shared" si="92"/>
        <v>8.8831357837455798</v>
      </c>
      <c r="U108" s="81">
        <f t="shared" si="92"/>
        <v>9.2064395389784721</v>
      </c>
      <c r="V108" s="81">
        <f t="shared" si="92"/>
        <v>9.5373512056536747</v>
      </c>
      <c r="W108" s="81">
        <f t="shared" si="92"/>
        <v>9.6162045382406109</v>
      </c>
      <c r="X108" s="81">
        <f t="shared" si="92"/>
        <v>9.5409668988856602</v>
      </c>
      <c r="Y108" s="81">
        <f t="shared" si="92"/>
        <v>10.443102072362617</v>
      </c>
      <c r="Z108" s="81">
        <f t="shared" si="92"/>
        <v>8.2400474011824461</v>
      </c>
      <c r="AA108" s="81">
        <f t="shared" si="92"/>
        <v>10.089565069218926</v>
      </c>
      <c r="AB108" s="81">
        <f t="shared" si="92"/>
        <v>10.079842137646077</v>
      </c>
      <c r="AC108" s="81">
        <f t="shared" si="92"/>
        <v>11.342912399623184</v>
      </c>
      <c r="AD108" s="81">
        <f t="shared" si="92"/>
        <v>12.931724555728513</v>
      </c>
      <c r="AE108" s="81">
        <f t="shared" si="92"/>
        <v>11.13368626378908</v>
      </c>
      <c r="AF108" s="81">
        <f t="shared" si="92"/>
        <v>15.485297481534474</v>
      </c>
      <c r="AG108" s="81">
        <f t="shared" si="92"/>
        <v>20.031400273633512</v>
      </c>
      <c r="AH108" s="81">
        <f t="shared" si="92"/>
        <v>17.060281925682883</v>
      </c>
      <c r="AI108" s="81">
        <f t="shared" si="92"/>
        <v>16.465192047810909</v>
      </c>
      <c r="AJ108" s="81">
        <f t="shared" si="92"/>
        <v>18.517225875086226</v>
      </c>
      <c r="AK108" s="81">
        <f t="shared" si="92"/>
        <v>19.227262117121601</v>
      </c>
      <c r="AL108" s="81">
        <f t="shared" si="92"/>
        <v>20.968459790048598</v>
      </c>
      <c r="AM108" s="81">
        <f t="shared" si="92"/>
        <v>11.579174143352816</v>
      </c>
      <c r="AN108" s="81">
        <f t="shared" si="92"/>
        <v>9.5927987184904335</v>
      </c>
      <c r="AO108" s="81">
        <f t="shared" si="92"/>
        <v>9.3607914101671721</v>
      </c>
      <c r="AP108" s="81">
        <f t="shared" si="92"/>
        <v>11.246341241346125</v>
      </c>
      <c r="AQ108" s="81">
        <f t="shared" si="92"/>
        <v>11.791265797217537</v>
      </c>
      <c r="AR108" s="81">
        <f t="shared" si="92"/>
        <v>9.1991714245523077</v>
      </c>
      <c r="AS108" s="81">
        <f t="shared" si="92"/>
        <v>12.651294657477576</v>
      </c>
      <c r="AT108" s="81">
        <f t="shared" si="92"/>
        <v>9.8168193909482451</v>
      </c>
      <c r="AU108" s="81">
        <f t="shared" si="92"/>
        <v>10.014798230980913</v>
      </c>
      <c r="AV108" s="81">
        <f t="shared" si="92"/>
        <v>17.940444719218963</v>
      </c>
      <c r="AW108" s="81">
        <f t="shared" si="92"/>
        <v>23.478211345305329</v>
      </c>
      <c r="AX108" s="81">
        <f t="shared" si="92"/>
        <v>58.980834314155864</v>
      </c>
      <c r="AY108" s="81">
        <f t="shared" si="92"/>
        <v>60.235412998085216</v>
      </c>
      <c r="AZ108" s="81">
        <f t="shared" si="92"/>
        <v>67.285552955644746</v>
      </c>
      <c r="BA108" s="81">
        <f t="shared" si="92"/>
        <v>76.213738066475699</v>
      </c>
      <c r="BB108" s="81">
        <f t="shared" si="92"/>
        <v>78.588551045670812</v>
      </c>
      <c r="BC108" s="81">
        <f t="shared" si="92"/>
        <v>81.321205144955741</v>
      </c>
      <c r="BD108" s="81">
        <f t="shared" si="92"/>
        <v>98.274284873979454</v>
      </c>
      <c r="BE108" s="81">
        <f t="shared" si="92"/>
        <v>98.253440627404103</v>
      </c>
      <c r="BF108" s="81">
        <f t="shared" si="92"/>
        <v>108.21692186028081</v>
      </c>
      <c r="BG108" s="81">
        <f t="shared" si="92"/>
        <v>86.25898643835616</v>
      </c>
      <c r="BH108" s="81">
        <f t="shared" si="92"/>
        <v>83.13286452054794</v>
      </c>
      <c r="BI108" s="81">
        <f t="shared" si="92"/>
        <v>89.082004314202649</v>
      </c>
      <c r="BJ108" s="81">
        <f t="shared" si="92"/>
        <v>89.082004314202649</v>
      </c>
      <c r="BK108" s="81">
        <f t="shared" si="92"/>
        <v>89.082004314202649</v>
      </c>
      <c r="BL108" s="81">
        <f t="shared" si="92"/>
        <v>89.082004314202649</v>
      </c>
      <c r="BM108" s="81">
        <f t="shared" si="92"/>
        <v>89.082004314202649</v>
      </c>
      <c r="BN108" s="81">
        <f t="shared" si="92"/>
        <v>89.082004314202649</v>
      </c>
      <c r="BO108" s="81">
        <f t="shared" si="92"/>
        <v>72.131641363418453</v>
      </c>
      <c r="BP108" s="81">
        <f t="shared" si="92"/>
        <v>85.938551014407778</v>
      </c>
      <c r="BQ108" s="81">
        <f t="shared" si="92"/>
        <v>85.938551014407778</v>
      </c>
      <c r="BR108" s="81">
        <f t="shared" si="92"/>
        <v>85.938551014407778</v>
      </c>
      <c r="BS108" s="81">
        <f t="shared" si="92"/>
        <v>85.938551014407778</v>
      </c>
      <c r="BT108" s="81">
        <f t="shared" si="92"/>
        <v>85.938551014407778</v>
      </c>
      <c r="BU108" s="81">
        <f t="shared" si="92"/>
        <v>85.938551014407778</v>
      </c>
      <c r="BV108" s="81">
        <f t="shared" si="92"/>
        <v>85.938551014407778</v>
      </c>
      <c r="BW108" s="81">
        <f t="shared" si="91"/>
        <v>85.938551014407778</v>
      </c>
      <c r="BX108" s="81">
        <f t="shared" si="91"/>
        <v>85.938551014407778</v>
      </c>
      <c r="BY108" s="81">
        <f t="shared" si="91"/>
        <v>85.938551014407778</v>
      </c>
      <c r="BZ108" s="81">
        <f t="shared" si="91"/>
        <v>85.938551014407778</v>
      </c>
      <c r="CA108" s="81">
        <f t="shared" si="91"/>
        <v>85.938551014407778</v>
      </c>
      <c r="CB108" s="81" t="e">
        <f t="shared" si="91"/>
        <v>#DIV/0!</v>
      </c>
      <c r="CC108" s="81" t="e">
        <f t="shared" si="91"/>
        <v>#DIV/0!</v>
      </c>
      <c r="CD108" s="81" t="e">
        <f t="shared" si="91"/>
        <v>#DIV/0!</v>
      </c>
      <c r="CE108" s="81" t="e">
        <f t="shared" si="91"/>
        <v>#DIV/0!</v>
      </c>
      <c r="CF108" s="81" t="e">
        <f t="shared" si="91"/>
        <v>#DIV/0!</v>
      </c>
      <c r="CG108" s="81" t="e">
        <f t="shared" si="91"/>
        <v>#DIV/0!</v>
      </c>
      <c r="CH108" s="81" t="e">
        <f t="shared" si="91"/>
        <v>#DIV/0!</v>
      </c>
      <c r="CI108" s="81" t="e">
        <f t="shared" si="91"/>
        <v>#DIV/0!</v>
      </c>
      <c r="CJ108" s="81" t="e">
        <f t="shared" si="91"/>
        <v>#DIV/0!</v>
      </c>
      <c r="CK108" s="81" t="e">
        <f t="shared" si="91"/>
        <v>#DIV/0!</v>
      </c>
      <c r="CL108" s="81" t="e">
        <f t="shared" si="91"/>
        <v>#DIV/0!</v>
      </c>
      <c r="CM108" s="81" t="e">
        <f t="shared" si="91"/>
        <v>#DIV/0!</v>
      </c>
      <c r="CN108" s="81" t="e">
        <f t="shared" si="91"/>
        <v>#DIV/0!</v>
      </c>
      <c r="CO108" s="81" t="e">
        <f t="shared" si="91"/>
        <v>#DIV/0!</v>
      </c>
      <c r="CP108" s="81" t="e">
        <f t="shared" si="91"/>
        <v>#DIV/0!</v>
      </c>
      <c r="CQ108" s="81" t="e">
        <f t="shared" si="91"/>
        <v>#DIV/0!</v>
      </c>
      <c r="CR108" s="81" t="e">
        <f t="shared" si="91"/>
        <v>#DIV/0!</v>
      </c>
      <c r="CS108" s="81" t="e">
        <f t="shared" si="91"/>
        <v>#DIV/0!</v>
      </c>
      <c r="CT108" s="81" t="e">
        <f t="shared" si="91"/>
        <v>#DIV/0!</v>
      </c>
      <c r="CU108" s="81" t="e">
        <f t="shared" si="91"/>
        <v>#DIV/0!</v>
      </c>
      <c r="CV108" s="81" t="e">
        <f t="shared" si="91"/>
        <v>#DIV/0!</v>
      </c>
      <c r="CW108" s="81" t="e">
        <f t="shared" si="91"/>
        <v>#DIV/0!</v>
      </c>
      <c r="CX108" s="81" t="e">
        <f t="shared" si="91"/>
        <v>#DIV/0!</v>
      </c>
      <c r="CY108" s="81" t="e">
        <f t="shared" si="91"/>
        <v>#DIV/0!</v>
      </c>
      <c r="CZ108" s="81" t="e">
        <f t="shared" si="91"/>
        <v>#DIV/0!</v>
      </c>
      <c r="DA108" s="81" t="e">
        <f t="shared" si="91"/>
        <v>#DIV/0!</v>
      </c>
    </row>
    <row r="109" spans="4:105" ht="16.5" thickBot="1" x14ac:dyDescent="0.3">
      <c r="D109" s="99" t="str">
        <f t="shared" si="82"/>
        <v>ФОТ МП и РГ</v>
      </c>
      <c r="E109" s="104">
        <f t="shared" si="83"/>
        <v>1434.0971954434242</v>
      </c>
      <c r="F109" s="73">
        <f t="shared" si="84"/>
        <v>0</v>
      </c>
      <c r="G109" s="73">
        <f t="shared" si="85"/>
        <v>0</v>
      </c>
      <c r="H109" s="73">
        <f t="shared" si="86"/>
        <v>0</v>
      </c>
      <c r="I109" s="73">
        <f t="shared" si="87"/>
        <v>1434.0971954434242</v>
      </c>
      <c r="J109" s="74">
        <f t="shared" si="79"/>
        <v>241.35198327107943</v>
      </c>
      <c r="K109" s="81">
        <f>K57/K$93</f>
        <v>0</v>
      </c>
      <c r="L109" s="81">
        <f t="shared" si="92"/>
        <v>0</v>
      </c>
      <c r="M109" s="81">
        <f t="shared" si="92"/>
        <v>0</v>
      </c>
      <c r="N109" s="81">
        <f t="shared" si="92"/>
        <v>0</v>
      </c>
      <c r="O109" s="81">
        <f t="shared" si="92"/>
        <v>0</v>
      </c>
      <c r="P109" s="81">
        <f t="shared" si="92"/>
        <v>0</v>
      </c>
      <c r="Q109" s="81">
        <f t="shared" si="92"/>
        <v>0</v>
      </c>
      <c r="R109" s="81">
        <f t="shared" si="92"/>
        <v>0</v>
      </c>
      <c r="S109" s="81">
        <f t="shared" si="92"/>
        <v>0</v>
      </c>
      <c r="T109" s="81">
        <f t="shared" si="92"/>
        <v>0</v>
      </c>
      <c r="U109" s="81">
        <f t="shared" si="92"/>
        <v>0</v>
      </c>
      <c r="V109" s="81">
        <f t="shared" si="92"/>
        <v>0</v>
      </c>
      <c r="W109" s="81">
        <f t="shared" si="92"/>
        <v>0</v>
      </c>
      <c r="X109" s="81">
        <f t="shared" si="92"/>
        <v>0</v>
      </c>
      <c r="Y109" s="81">
        <f t="shared" si="92"/>
        <v>0</v>
      </c>
      <c r="Z109" s="81">
        <f t="shared" si="92"/>
        <v>0</v>
      </c>
      <c r="AA109" s="81">
        <f t="shared" si="92"/>
        <v>0</v>
      </c>
      <c r="AB109" s="81">
        <f t="shared" si="92"/>
        <v>0</v>
      </c>
      <c r="AC109" s="81">
        <f t="shared" si="92"/>
        <v>0</v>
      </c>
      <c r="AD109" s="81">
        <f t="shared" si="92"/>
        <v>0</v>
      </c>
      <c r="AE109" s="81">
        <f t="shared" si="92"/>
        <v>0</v>
      </c>
      <c r="AF109" s="81">
        <f t="shared" si="92"/>
        <v>0</v>
      </c>
      <c r="AG109" s="81">
        <f t="shared" si="92"/>
        <v>14.924656558750643</v>
      </c>
      <c r="AH109" s="81">
        <f t="shared" si="92"/>
        <v>0</v>
      </c>
      <c r="AI109" s="81">
        <f t="shared" si="92"/>
        <v>0</v>
      </c>
      <c r="AJ109" s="81">
        <f t="shared" si="92"/>
        <v>0</v>
      </c>
      <c r="AK109" s="81">
        <f t="shared" si="92"/>
        <v>0</v>
      </c>
      <c r="AL109" s="81">
        <f t="shared" si="92"/>
        <v>0</v>
      </c>
      <c r="AM109" s="81">
        <f t="shared" si="92"/>
        <v>0</v>
      </c>
      <c r="AN109" s="81">
        <f t="shared" si="92"/>
        <v>0</v>
      </c>
      <c r="AO109" s="81">
        <f t="shared" si="92"/>
        <v>0</v>
      </c>
      <c r="AP109" s="81">
        <f t="shared" si="92"/>
        <v>0</v>
      </c>
      <c r="AQ109" s="81">
        <f t="shared" si="92"/>
        <v>0</v>
      </c>
      <c r="AR109" s="81">
        <f t="shared" si="92"/>
        <v>0</v>
      </c>
      <c r="AS109" s="81">
        <f t="shared" si="92"/>
        <v>0</v>
      </c>
      <c r="AT109" s="81">
        <f t="shared" si="92"/>
        <v>0</v>
      </c>
      <c r="AU109" s="81">
        <f t="shared" si="92"/>
        <v>0</v>
      </c>
      <c r="AV109" s="81">
        <f t="shared" si="92"/>
        <v>0</v>
      </c>
      <c r="AW109" s="81">
        <f t="shared" si="92"/>
        <v>0</v>
      </c>
      <c r="AX109" s="81">
        <f t="shared" si="92"/>
        <v>0</v>
      </c>
      <c r="AY109" s="81">
        <f t="shared" si="92"/>
        <v>0</v>
      </c>
      <c r="AZ109" s="81">
        <f t="shared" si="92"/>
        <v>0</v>
      </c>
      <c r="BA109" s="81">
        <f t="shared" si="92"/>
        <v>0</v>
      </c>
      <c r="BB109" s="81">
        <f t="shared" si="92"/>
        <v>0</v>
      </c>
      <c r="BC109" s="81">
        <f t="shared" si="92"/>
        <v>0</v>
      </c>
      <c r="BD109" s="81">
        <f t="shared" si="92"/>
        <v>0</v>
      </c>
      <c r="BE109" s="81">
        <f t="shared" si="92"/>
        <v>0</v>
      </c>
      <c r="BF109" s="81">
        <f t="shared" si="92"/>
        <v>226.42732671232878</v>
      </c>
      <c r="BG109" s="81">
        <f t="shared" si="92"/>
        <v>0</v>
      </c>
      <c r="BH109" s="81">
        <f t="shared" si="92"/>
        <v>0</v>
      </c>
      <c r="BI109" s="81">
        <f t="shared" si="92"/>
        <v>0</v>
      </c>
      <c r="BJ109" s="81">
        <f t="shared" si="92"/>
        <v>0</v>
      </c>
      <c r="BK109" s="81">
        <f t="shared" si="92"/>
        <v>0</v>
      </c>
      <c r="BL109" s="81">
        <f t="shared" si="92"/>
        <v>0</v>
      </c>
      <c r="BM109" s="81">
        <f t="shared" si="92"/>
        <v>0</v>
      </c>
      <c r="BN109" s="81">
        <f t="shared" si="92"/>
        <v>0</v>
      </c>
      <c r="BO109" s="81">
        <f t="shared" si="92"/>
        <v>0</v>
      </c>
      <c r="BP109" s="81">
        <f t="shared" si="92"/>
        <v>0</v>
      </c>
      <c r="BQ109" s="81">
        <f t="shared" si="92"/>
        <v>0</v>
      </c>
      <c r="BR109" s="81">
        <f t="shared" si="92"/>
        <v>0</v>
      </c>
      <c r="BS109" s="81">
        <f t="shared" si="92"/>
        <v>0</v>
      </c>
      <c r="BT109" s="81">
        <f t="shared" si="92"/>
        <v>0</v>
      </c>
      <c r="BU109" s="81">
        <f t="shared" si="92"/>
        <v>0</v>
      </c>
      <c r="BV109" s="81">
        <f t="shared" si="92"/>
        <v>0</v>
      </c>
      <c r="BW109" s="81">
        <f t="shared" si="91"/>
        <v>0</v>
      </c>
      <c r="BX109" s="81">
        <f t="shared" si="91"/>
        <v>0</v>
      </c>
      <c r="BY109" s="81">
        <f t="shared" si="91"/>
        <v>0</v>
      </c>
      <c r="BZ109" s="81">
        <f t="shared" si="91"/>
        <v>0</v>
      </c>
      <c r="CA109" s="81">
        <f t="shared" si="91"/>
        <v>1192.7452121723447</v>
      </c>
      <c r="CB109" s="81" t="e">
        <f t="shared" si="91"/>
        <v>#DIV/0!</v>
      </c>
      <c r="CC109" s="81" t="e">
        <f t="shared" si="91"/>
        <v>#DIV/0!</v>
      </c>
      <c r="CD109" s="81" t="e">
        <f t="shared" si="91"/>
        <v>#DIV/0!</v>
      </c>
      <c r="CE109" s="81" t="e">
        <f t="shared" si="91"/>
        <v>#DIV/0!</v>
      </c>
      <c r="CF109" s="81" t="e">
        <f t="shared" si="91"/>
        <v>#DIV/0!</v>
      </c>
      <c r="CG109" s="81" t="e">
        <f t="shared" si="91"/>
        <v>#DIV/0!</v>
      </c>
      <c r="CH109" s="81" t="e">
        <f t="shared" si="91"/>
        <v>#DIV/0!</v>
      </c>
      <c r="CI109" s="81" t="e">
        <f t="shared" si="91"/>
        <v>#DIV/0!</v>
      </c>
      <c r="CJ109" s="81" t="e">
        <f t="shared" si="91"/>
        <v>#DIV/0!</v>
      </c>
      <c r="CK109" s="81" t="e">
        <f t="shared" si="91"/>
        <v>#DIV/0!</v>
      </c>
      <c r="CL109" s="81" t="e">
        <f t="shared" si="91"/>
        <v>#DIV/0!</v>
      </c>
      <c r="CM109" s="81" t="e">
        <f t="shared" si="91"/>
        <v>#DIV/0!</v>
      </c>
      <c r="CN109" s="81" t="e">
        <f t="shared" si="91"/>
        <v>#DIV/0!</v>
      </c>
      <c r="CO109" s="81" t="e">
        <f t="shared" si="91"/>
        <v>#DIV/0!</v>
      </c>
      <c r="CP109" s="81" t="e">
        <f t="shared" si="91"/>
        <v>#DIV/0!</v>
      </c>
      <c r="CQ109" s="81" t="e">
        <f t="shared" si="91"/>
        <v>#DIV/0!</v>
      </c>
      <c r="CR109" s="81" t="e">
        <f t="shared" si="91"/>
        <v>#DIV/0!</v>
      </c>
      <c r="CS109" s="81" t="e">
        <f t="shared" si="91"/>
        <v>#DIV/0!</v>
      </c>
      <c r="CT109" s="81" t="e">
        <f t="shared" si="91"/>
        <v>#DIV/0!</v>
      </c>
      <c r="CU109" s="81" t="e">
        <f t="shared" si="91"/>
        <v>#DIV/0!</v>
      </c>
      <c r="CV109" s="81" t="e">
        <f t="shared" si="91"/>
        <v>#DIV/0!</v>
      </c>
      <c r="CW109" s="81" t="e">
        <f t="shared" si="91"/>
        <v>#DIV/0!</v>
      </c>
      <c r="CX109" s="81" t="e">
        <f t="shared" si="91"/>
        <v>#DIV/0!</v>
      </c>
      <c r="CY109" s="81" t="e">
        <f t="shared" si="91"/>
        <v>#DIV/0!</v>
      </c>
      <c r="CZ109" s="81" t="e">
        <f t="shared" si="91"/>
        <v>#DIV/0!</v>
      </c>
      <c r="DA109" s="81" t="e">
        <f t="shared" si="91"/>
        <v>#DIV/0!</v>
      </c>
    </row>
    <row r="110" spans="4:105" ht="17.25" thickTop="1" thickBot="1" x14ac:dyDescent="0.3">
      <c r="D110" s="85" t="s">
        <v>223</v>
      </c>
      <c r="E110" s="106">
        <f>SUM(F110:I110)</f>
        <v>147640.06932268976</v>
      </c>
      <c r="F110" s="87"/>
      <c r="G110" s="87"/>
      <c r="H110" s="87">
        <f t="shared" si="86"/>
        <v>3241.1991279142244</v>
      </c>
      <c r="I110" s="87">
        <f t="shared" si="87"/>
        <v>144398.87019477552</v>
      </c>
      <c r="J110" s="74">
        <f>SUMIF($K$9:$DA$9,$K$9,K110:DA110)</f>
        <v>42681.351815672933</v>
      </c>
      <c r="K110" s="102">
        <f>K58/K$93</f>
        <v>3.8945108196492537</v>
      </c>
      <c r="L110" s="102">
        <f t="shared" si="92"/>
        <v>8.157855687428885</v>
      </c>
      <c r="M110" s="102">
        <f t="shared" si="92"/>
        <v>4.4589695884855489</v>
      </c>
      <c r="N110" s="102">
        <f t="shared" si="92"/>
        <v>47.119402056088305</v>
      </c>
      <c r="O110" s="102">
        <f t="shared" si="92"/>
        <v>38.571077950806561</v>
      </c>
      <c r="P110" s="102">
        <f t="shared" si="92"/>
        <v>108.34986079770843</v>
      </c>
      <c r="Q110" s="102">
        <f t="shared" si="92"/>
        <v>122.11207743255171</v>
      </c>
      <c r="R110" s="102">
        <f t="shared" si="92"/>
        <v>122.97705185475522</v>
      </c>
      <c r="S110" s="102">
        <f t="shared" si="92"/>
        <v>125.35922001915563</v>
      </c>
      <c r="T110" s="102">
        <f t="shared" si="92"/>
        <v>79.94311749867326</v>
      </c>
      <c r="U110" s="102">
        <f t="shared" si="92"/>
        <v>87.45142699117217</v>
      </c>
      <c r="V110" s="102">
        <f t="shared" si="92"/>
        <v>122.4574306692829</v>
      </c>
      <c r="W110" s="102">
        <f t="shared" si="92"/>
        <v>91.411545130292765</v>
      </c>
      <c r="X110" s="102">
        <f t="shared" si="92"/>
        <v>343.54603111610817</v>
      </c>
      <c r="Y110" s="102">
        <f t="shared" si="92"/>
        <v>490.86558997810914</v>
      </c>
      <c r="Z110" s="102">
        <f t="shared" si="92"/>
        <v>369.12705754017514</v>
      </c>
      <c r="AA110" s="102">
        <f t="shared" si="92"/>
        <v>362.37779463149485</v>
      </c>
      <c r="AB110" s="102">
        <f t="shared" si="92"/>
        <v>209.29432915239326</v>
      </c>
      <c r="AC110" s="102">
        <f t="shared" si="92"/>
        <v>503.7247789998932</v>
      </c>
      <c r="AD110" s="102">
        <f t="shared" si="92"/>
        <v>585.57258501976412</v>
      </c>
      <c r="AE110" s="102">
        <f t="shared" si="92"/>
        <v>437.31961594810321</v>
      </c>
      <c r="AF110" s="102">
        <f t="shared" si="92"/>
        <v>337.11264788365969</v>
      </c>
      <c r="AG110" s="102">
        <f t="shared" si="92"/>
        <v>489.01863894029339</v>
      </c>
      <c r="AH110" s="102">
        <f t="shared" si="92"/>
        <v>496.49181135034695</v>
      </c>
      <c r="AI110" s="102">
        <f t="shared" si="92"/>
        <v>539.50765747702849</v>
      </c>
      <c r="AJ110" s="102">
        <f t="shared" si="92"/>
        <v>487.93389115895798</v>
      </c>
      <c r="AK110" s="102">
        <f t="shared" si="92"/>
        <v>473.76913574072177</v>
      </c>
      <c r="AL110" s="102">
        <f t="shared" si="92"/>
        <v>1161.8742987762387</v>
      </c>
      <c r="AM110" s="102">
        <f t="shared" si="92"/>
        <v>586.03025157368404</v>
      </c>
      <c r="AN110" s="102">
        <f t="shared" si="92"/>
        <v>5049.5346203370973</v>
      </c>
      <c r="AO110" s="102">
        <f t="shared" si="92"/>
        <v>1847.1132736923173</v>
      </c>
      <c r="AP110" s="102">
        <f t="shared" si="92"/>
        <v>1469.3110917199456</v>
      </c>
      <c r="AQ110" s="102">
        <f t="shared" si="92"/>
        <v>1174.9185242881292</v>
      </c>
      <c r="AR110" s="102">
        <f t="shared" si="92"/>
        <v>1159.2154440719771</v>
      </c>
      <c r="AS110" s="102">
        <f t="shared" si="92"/>
        <v>1511.0747916836117</v>
      </c>
      <c r="AT110" s="102">
        <f t="shared" si="92"/>
        <v>859.67517209888342</v>
      </c>
      <c r="AU110" s="102">
        <f t="shared" si="92"/>
        <v>1417.7872865766547</v>
      </c>
      <c r="AV110" s="102">
        <f t="shared" si="92"/>
        <v>710.32562828791504</v>
      </c>
      <c r="AW110" s="102">
        <f t="shared" si="92"/>
        <v>1125.132638976105</v>
      </c>
      <c r="AX110" s="102">
        <f t="shared" si="92"/>
        <v>682.50614962078532</v>
      </c>
      <c r="AY110" s="102">
        <f t="shared" si="92"/>
        <v>2270.5320834351028</v>
      </c>
      <c r="AZ110" s="102">
        <f t="shared" si="92"/>
        <v>1327.6461368131443</v>
      </c>
      <c r="BA110" s="102">
        <f t="shared" si="92"/>
        <v>3309.8656771262872</v>
      </c>
      <c r="BB110" s="102">
        <f t="shared" si="92"/>
        <v>1295.5471610142383</v>
      </c>
      <c r="BC110" s="102">
        <f t="shared" si="92"/>
        <v>1178.5109422655003</v>
      </c>
      <c r="BD110" s="102">
        <f t="shared" si="92"/>
        <v>1411.0390711753494</v>
      </c>
      <c r="BE110" s="102">
        <f t="shared" si="92"/>
        <v>1526.1799435041162</v>
      </c>
      <c r="BF110" s="102">
        <f t="shared" si="92"/>
        <v>2952.7867448739794</v>
      </c>
      <c r="BG110" s="102">
        <f t="shared" si="92"/>
        <v>1566.8197723287669</v>
      </c>
      <c r="BH110" s="102">
        <f t="shared" si="92"/>
        <v>3258.9041095890393</v>
      </c>
      <c r="BI110" s="102">
        <f t="shared" si="92"/>
        <v>7347.7498909865672</v>
      </c>
      <c r="BJ110" s="102">
        <f t="shared" si="92"/>
        <v>7370.1803063483867</v>
      </c>
      <c r="BK110" s="102">
        <f t="shared" si="92"/>
        <v>7775.4261831035201</v>
      </c>
      <c r="BL110" s="102">
        <f t="shared" si="92"/>
        <v>7092.5098393801782</v>
      </c>
      <c r="BM110" s="102">
        <f t="shared" si="92"/>
        <v>13315.149571016527</v>
      </c>
      <c r="BN110" s="102">
        <f t="shared" si="92"/>
        <v>14926.770017585102</v>
      </c>
      <c r="BO110" s="102">
        <f t="shared" si="92"/>
        <v>7028.7142988744572</v>
      </c>
      <c r="BP110" s="102">
        <f t="shared" si="92"/>
        <v>4161.00626556324</v>
      </c>
      <c r="BQ110" s="102">
        <f t="shared" si="92"/>
        <v>4805.0105865513469</v>
      </c>
      <c r="BR110" s="102">
        <f t="shared" si="92"/>
        <v>4087.0314334564337</v>
      </c>
      <c r="BS110" s="102">
        <f t="shared" si="92"/>
        <v>3179.4387184251632</v>
      </c>
      <c r="BT110" s="102">
        <f t="shared" si="92"/>
        <v>2019.4284635352335</v>
      </c>
      <c r="BU110" s="102">
        <f t="shared" si="92"/>
        <v>1861.9614387845138</v>
      </c>
      <c r="BV110" s="102">
        <f t="shared" si="92"/>
        <v>1621.0138381095928</v>
      </c>
      <c r="BW110" s="102">
        <f t="shared" si="91"/>
        <v>2097.1255729837771</v>
      </c>
      <c r="BX110" s="102">
        <f t="shared" si="91"/>
        <v>1477.8914778750209</v>
      </c>
      <c r="BY110" s="102">
        <f t="shared" si="91"/>
        <v>1254.8214801588094</v>
      </c>
      <c r="BZ110" s="102">
        <f t="shared" si="91"/>
        <v>1247.8624676239326</v>
      </c>
      <c r="CA110" s="102">
        <f t="shared" si="91"/>
        <v>9030.7215470659612</v>
      </c>
      <c r="CB110" s="102" t="e">
        <f t="shared" si="91"/>
        <v>#DIV/0!</v>
      </c>
      <c r="CC110" s="102" t="e">
        <f t="shared" si="91"/>
        <v>#DIV/0!</v>
      </c>
      <c r="CD110" s="102" t="e">
        <f t="shared" si="91"/>
        <v>#DIV/0!</v>
      </c>
      <c r="CE110" s="102" t="e">
        <f t="shared" si="91"/>
        <v>#DIV/0!</v>
      </c>
      <c r="CF110" s="102" t="e">
        <f t="shared" si="91"/>
        <v>#DIV/0!</v>
      </c>
      <c r="CG110" s="102" t="e">
        <f t="shared" si="91"/>
        <v>#DIV/0!</v>
      </c>
      <c r="CH110" s="102" t="e">
        <f t="shared" si="91"/>
        <v>#DIV/0!</v>
      </c>
      <c r="CI110" s="102" t="e">
        <f t="shared" si="91"/>
        <v>#DIV/0!</v>
      </c>
      <c r="CJ110" s="102" t="e">
        <f t="shared" si="91"/>
        <v>#DIV/0!</v>
      </c>
      <c r="CK110" s="102" t="e">
        <f t="shared" si="91"/>
        <v>#DIV/0!</v>
      </c>
      <c r="CL110" s="102" t="e">
        <f t="shared" si="91"/>
        <v>#DIV/0!</v>
      </c>
      <c r="CM110" s="102" t="e">
        <f t="shared" si="91"/>
        <v>#DIV/0!</v>
      </c>
      <c r="CN110" s="102" t="e">
        <f t="shared" si="91"/>
        <v>#DIV/0!</v>
      </c>
      <c r="CO110" s="102" t="e">
        <f t="shared" si="91"/>
        <v>#DIV/0!</v>
      </c>
      <c r="CP110" s="102" t="e">
        <f t="shared" si="91"/>
        <v>#DIV/0!</v>
      </c>
      <c r="CQ110" s="102" t="e">
        <f t="shared" si="91"/>
        <v>#DIV/0!</v>
      </c>
      <c r="CR110" s="102" t="e">
        <f t="shared" si="91"/>
        <v>#DIV/0!</v>
      </c>
      <c r="CS110" s="102" t="e">
        <f t="shared" si="91"/>
        <v>#DIV/0!</v>
      </c>
      <c r="CT110" s="102" t="e">
        <f t="shared" si="91"/>
        <v>#DIV/0!</v>
      </c>
      <c r="CU110" s="102" t="e">
        <f t="shared" si="91"/>
        <v>#DIV/0!</v>
      </c>
      <c r="CV110" s="102" t="e">
        <f t="shared" si="91"/>
        <v>#DIV/0!</v>
      </c>
      <c r="CW110" s="102" t="e">
        <f t="shared" si="91"/>
        <v>#DIV/0!</v>
      </c>
      <c r="CX110" s="102" t="e">
        <f t="shared" si="91"/>
        <v>#DIV/0!</v>
      </c>
      <c r="CY110" s="102" t="e">
        <f t="shared" si="91"/>
        <v>#DIV/0!</v>
      </c>
      <c r="CZ110" s="102" t="e">
        <f t="shared" si="91"/>
        <v>#DIV/0!</v>
      </c>
      <c r="DA110" s="102" t="e">
        <f t="shared" si="91"/>
        <v>#DIV/0!</v>
      </c>
    </row>
    <row r="111" spans="4:105" ht="15.75" thickTop="1" x14ac:dyDescent="0.25">
      <c r="BD111" s="114">
        <f>BD110-'S-Осв $'!AW66</f>
        <v>0</v>
      </c>
      <c r="BE111" s="114">
        <f>BE110-'S-Осв $'!AX66</f>
        <v>0</v>
      </c>
      <c r="BF111" s="114">
        <f>BF110-'S-Осв $'!AY66</f>
        <v>0</v>
      </c>
      <c r="BG111" s="114">
        <f>BG110-'S-Осв $'!AZ66</f>
        <v>0</v>
      </c>
      <c r="BH111" s="114">
        <f>BH110-'S-Осв $'!BA66</f>
        <v>0</v>
      </c>
      <c r="BI111" s="114">
        <f>BI110-'S-Осв $'!BB66</f>
        <v>0</v>
      </c>
      <c r="BJ111" s="114">
        <f>BJ110-'S-Осв $'!BC66</f>
        <v>0</v>
      </c>
      <c r="BK111" s="114">
        <f>BK110-'S-Осв $'!BD66</f>
        <v>0</v>
      </c>
      <c r="BL111" s="114">
        <f>BL110-'S-Осв $'!BE66</f>
        <v>0</v>
      </c>
      <c r="BM111" s="114">
        <f>BM110-'S-Осв $'!BF66</f>
        <v>0</v>
      </c>
      <c r="BN111" s="114">
        <f>BN110-'S-Осв $'!BG66</f>
        <v>0</v>
      </c>
      <c r="BO111" s="114">
        <f>BO110-'S-Осв $'!BH66</f>
        <v>0</v>
      </c>
    </row>
  </sheetData>
  <protectedRanges>
    <protectedRange password="C763" sqref="D9:E9 G9:H9 J9" name="Диапазон1_1_30"/>
    <protectedRange password="C763" sqref="J9 G9:H9" name="Диапазон4_1_1"/>
    <protectedRange password="C763" sqref="G10:J10" name="Диапазон1_1_2_2"/>
    <protectedRange password="C763" sqref="G10:J39 G44:I57 G63:I91 G96:I109" name="Диапазон4_1_2_2"/>
    <protectedRange password="C763" sqref="D10" name="Диапазон1_1_9"/>
    <protectedRange password="C763" sqref="E10:F10" name="Диапазон1_1_2_3"/>
    <protectedRange password="C763" sqref="E10 F10:F39 F44:F57 F63:F91 F96:F109" name="Диапазон4_1_2_4"/>
    <protectedRange password="C763" sqref="D25:D39" name="Диапазон2_1_6"/>
    <protectedRange password="C763" sqref="K9:AZ9" name="Диапазон1_1_30_1"/>
    <protectedRange password="C763" sqref="K10:DA10" name="Диапазон1_1_2_2_1"/>
    <protectedRange password="C763" sqref="AZ25:BB25 CX25:DA25" name="Диапазон2_1_2_2"/>
    <protectedRange password="C763" sqref="BD9" name="Диапазон5_1_11"/>
    <protectedRange password="C763" sqref="BE9:BZ9 BC9" name="Диапазон1_1_36"/>
    <protectedRange password="C763" sqref="AZ39:DA39" name="Диапазон2_1_2_4"/>
    <protectedRange password="C763" sqref="AZ38:DA38" name="Диапазон2_1_2_5"/>
    <protectedRange password="C763" sqref="AZ26:DA37" name="Диапазон2_1_2_1"/>
    <protectedRange password="C763" sqref="G42:H42 D42:E42" name="Диапазон1_1_30_2"/>
    <protectedRange password="C763" sqref="G42:H42" name="Диапазон4_1_1_1"/>
    <protectedRange password="C763" sqref="G43:J43" name="Диапазон1_1_2_2_2"/>
    <protectedRange password="C763" sqref="K43:DA43 J42:DA42" name="Диапазон2_1_2_2_1"/>
    <protectedRange password="C763" sqref="AZ58:DA58" name="Диапазон3_1_2_2"/>
    <protectedRange password="C763" sqref="J42 G43:DA43 G58 G110:I110 J44:J58" name="Диапазон4_1_2_2_1"/>
    <protectedRange password="C763" sqref="E43:F43" name="Диапазон1_1_2_3_1"/>
    <protectedRange password="C763" sqref="E43:F43 F58 F110" name="Диапазон4_1_2_4_1"/>
    <protectedRange password="C763" sqref="D43" name="Диапазон2_1_1_1"/>
    <protectedRange password="C763" sqref="D61:E61 G61:H61 G94:H94 D94:E94 J61:DA61" name="Диапазон1_1_30_3"/>
    <protectedRange password="C763" sqref="J61 G61:H61 G94:H94" name="Диапазон4_1_1_2"/>
    <protectedRange password="C763" sqref="K62:DA62" name="Диапазон1_1_2_2_3"/>
    <protectedRange password="C763" sqref="K95:DA95 J94:DA94 G92:DA93" name="Диапазон2_1_2_2_2"/>
    <protectedRange password="C763" sqref="J94 K95:DA95 G92:J93 J96:J110 J63:J91" name="Диапазон4_1_2_2_2"/>
    <protectedRange password="C763" sqref="D62" name="Диапазон1_1_9_1"/>
    <protectedRange password="C763" sqref="E62:J62 E95:J95" name="Диапазон1_1_2_3_2"/>
    <protectedRange password="C763" sqref="E62:J62 E95:J95" name="Диапазон4_1_2_4_2"/>
    <protectedRange password="C763" sqref="D77:D91" name="Диапазон2_1_6_1"/>
    <protectedRange password="C763" sqref="D95" name="Диапазон2_1_1_1_1"/>
    <protectedRange password="C763" sqref="J60 J7" name="Диапазон2_1_2_2_3"/>
    <protectedRange password="C763" sqref="J60 J7" name="Диапазон4_1_2_2_3"/>
    <protectedRange password="C763" sqref="D4:D5 F6 E7:I7 J6" name="Диапазон1_1"/>
    <protectedRange password="C763" sqref="K25:AY25" name="Диапазон2_1_2_2_4"/>
    <protectedRange password="C763" sqref="K39:AY39" name="Диапазон2_1_2_4_1"/>
    <protectedRange password="C763" sqref="K38:AY38" name="Диапазон2_1_2_5_1"/>
    <protectedRange password="C763" sqref="K26:AY37" name="Диапазон2_1_2_1_1"/>
    <protectedRange password="C763" sqref="K58:AY58" name="Диапазон3_1_2_2_1"/>
    <protectedRange password="C763" sqref="H58" name="Диапазон4_1_2_2_1_1"/>
    <protectedRange password="C763" sqref="I58" name="Диапазон4_1_2_2_1_2"/>
    <protectedRange password="C763" sqref="BC25:CW25" name="Диапазон2_1_2_2_5"/>
  </protectedRanges>
  <conditionalFormatting sqref="K10:DA10">
    <cfRule type="expression" dxfId="249" priority="17" stopIfTrue="1">
      <formula>AND(K10&gt;=$G$3,K10&lt;=$H$3)</formula>
    </cfRule>
    <cfRule type="expression" dxfId="248" priority="18" stopIfTrue="1">
      <formula>AND(K10&gt;=$G$4,K10&lt;=$H$4)</formula>
    </cfRule>
    <cfRule type="expression" dxfId="247" priority="19" stopIfTrue="1">
      <formula>AND(K10&gt;=$G$5,K10&lt;=$H$5)</formula>
    </cfRule>
    <cfRule type="expression" dxfId="246" priority="20" stopIfTrue="1">
      <formula>AND(K10&gt;=$G$6,K10&lt;=$H$6)</formula>
    </cfRule>
  </conditionalFormatting>
  <conditionalFormatting sqref="K43">
    <cfRule type="expression" dxfId="245" priority="13" stopIfTrue="1">
      <formula>AND(K43&gt;=$G$3,K43&lt;=$H$3)</formula>
    </cfRule>
    <cfRule type="expression" dxfId="244" priority="14" stopIfTrue="1">
      <formula>AND(K43&gt;=$G$4,K43&lt;=$H$4)</formula>
    </cfRule>
    <cfRule type="expression" dxfId="243" priority="15" stopIfTrue="1">
      <formula>AND(K43&gt;=$G$5,K43&lt;=$H$5)</formula>
    </cfRule>
    <cfRule type="expression" dxfId="242" priority="16" stopIfTrue="1">
      <formula>AND(K43&gt;=$G$6,K43&lt;=$H$6)</formula>
    </cfRule>
  </conditionalFormatting>
  <conditionalFormatting sqref="L43:DA43">
    <cfRule type="expression" dxfId="241" priority="9" stopIfTrue="1">
      <formula>AND(L43&gt;=$G$3,L43&lt;=$H$3)</formula>
    </cfRule>
    <cfRule type="expression" dxfId="240" priority="10" stopIfTrue="1">
      <formula>AND(L43&gt;=$G$4,L43&lt;=$H$4)</formula>
    </cfRule>
    <cfRule type="expression" dxfId="239" priority="11" stopIfTrue="1">
      <formula>AND(L43&gt;=$G$5,L43&lt;=$H$5)</formula>
    </cfRule>
    <cfRule type="expression" dxfId="238" priority="12" stopIfTrue="1">
      <formula>AND(L43&gt;=$G$6,L43&lt;=$H$6)</formula>
    </cfRule>
  </conditionalFormatting>
  <conditionalFormatting sqref="K62:DA62">
    <cfRule type="expression" dxfId="237" priority="5" stopIfTrue="1">
      <formula>AND(K62&gt;=$G$3,K62&lt;=$H$3)</formula>
    </cfRule>
    <cfRule type="expression" dxfId="236" priority="6" stopIfTrue="1">
      <formula>AND(K62&gt;=$G$4,K62&lt;=$H$4)</formula>
    </cfRule>
    <cfRule type="expression" dxfId="235" priority="7" stopIfTrue="1">
      <formula>AND(K62&gt;=$G$5,K62&lt;=$H$5)</formula>
    </cfRule>
    <cfRule type="expression" dxfId="234" priority="8" stopIfTrue="1">
      <formula>AND(K62&gt;=$G$6,K62&lt;=$H$6)</formula>
    </cfRule>
  </conditionalFormatting>
  <conditionalFormatting sqref="K95:DA95">
    <cfRule type="expression" dxfId="233" priority="1" stopIfTrue="1">
      <formula>AND(K95&gt;=$G$3,K95&lt;=$H$3)</formula>
    </cfRule>
    <cfRule type="expression" dxfId="232" priority="2" stopIfTrue="1">
      <formula>AND(K95&gt;=$G$4,K95&lt;=$H$4)</formula>
    </cfRule>
    <cfRule type="expression" dxfId="231" priority="3" stopIfTrue="1">
      <formula>AND(K95&gt;=$G$5,K95&lt;=$H$5)</formula>
    </cfRule>
    <cfRule type="expression" dxfId="230" priority="4" stopIfTrue="1">
      <formula>AND(K95&gt;=$G$6,K95&lt;=$H$6)</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5"/>
  <dimension ref="A1:CY122"/>
  <sheetViews>
    <sheetView zoomScale="60" zoomScaleNormal="60" workbookViewId="0">
      <pane xSplit="8" ySplit="10" topLeftCell="BM67" activePane="bottomRight" state="frozen"/>
      <selection activeCell="BG25" sqref="BG25"/>
      <selection pane="topRight" activeCell="BG25" sqref="BG25"/>
      <selection pane="bottomLeft" activeCell="BG25" sqref="BG25"/>
      <selection pane="bottomRight" activeCell="CD7" sqref="CD7"/>
    </sheetView>
  </sheetViews>
  <sheetFormatPr defaultColWidth="9.140625" defaultRowHeight="15" outlineLevelRow="1" outlineLevelCol="1" x14ac:dyDescent="0.25"/>
  <cols>
    <col min="1" max="1" width="14.85546875" customWidth="1"/>
    <col min="2" max="2" width="47.7109375" customWidth="1"/>
    <col min="3" max="3" width="20.5703125" bestFit="1" customWidth="1"/>
    <col min="4" max="4" width="12.7109375" customWidth="1" outlineLevel="1"/>
    <col min="5" max="5" width="13.42578125" customWidth="1" outlineLevel="1"/>
    <col min="6" max="6" width="16.7109375" customWidth="1" outlineLevel="1"/>
    <col min="7" max="7" width="20.5703125" bestFit="1" customWidth="1" outlineLevel="1"/>
    <col min="8" max="8" width="16.28515625" customWidth="1" outlineLevel="1"/>
    <col min="9" max="11" width="10.42578125" bestFit="1" customWidth="1"/>
    <col min="12" max="21" width="12.28515625" bestFit="1" customWidth="1"/>
    <col min="22" max="33" width="13.42578125" bestFit="1" customWidth="1"/>
    <col min="34" max="34" width="14.7109375" bestFit="1" customWidth="1"/>
    <col min="35" max="35" width="13.42578125" bestFit="1" customWidth="1"/>
    <col min="36" max="36" width="13.42578125" customWidth="1"/>
    <col min="37" max="49" width="14.7109375" bestFit="1" customWidth="1"/>
    <col min="50" max="50" width="15.42578125" customWidth="1"/>
    <col min="51" max="62" width="14.7109375" bestFit="1" customWidth="1"/>
    <col min="63" max="63" width="16.140625" customWidth="1"/>
    <col min="64" max="64" width="16.42578125" customWidth="1"/>
    <col min="65" max="65" width="14.7109375" bestFit="1" customWidth="1"/>
    <col min="66" max="66" width="16" customWidth="1"/>
    <col min="67" max="69" width="14.7109375" bestFit="1" customWidth="1"/>
    <col min="70" max="73" width="16" customWidth="1"/>
    <col min="74" max="75" width="14.7109375" bestFit="1" customWidth="1"/>
    <col min="76" max="76" width="15.28515625" customWidth="1"/>
    <col min="77" max="77" width="14.7109375" bestFit="1" customWidth="1"/>
    <col min="78" max="80" width="14.28515625" customWidth="1"/>
    <col min="81" max="103" width="10.7109375" customWidth="1"/>
  </cols>
  <sheetData>
    <row r="1" spans="1:103" x14ac:dyDescent="0.25">
      <c r="B1" s="35"/>
      <c r="C1" s="35"/>
      <c r="G1" s="35"/>
      <c r="H1" s="35"/>
      <c r="AZ1" s="36"/>
    </row>
    <row r="2" spans="1:103" x14ac:dyDescent="0.25">
      <c r="B2" s="37"/>
      <c r="C2" s="35"/>
      <c r="D2" s="35"/>
      <c r="E2" s="38" t="s">
        <v>92</v>
      </c>
      <c r="F2" s="38" t="s">
        <v>190</v>
      </c>
      <c r="G2" s="38" t="s">
        <v>191</v>
      </c>
      <c r="H2" s="35"/>
      <c r="AQ2" s="36"/>
      <c r="AR2" s="36"/>
      <c r="AS2" s="36"/>
      <c r="AT2" s="36"/>
      <c r="AU2" s="36"/>
      <c r="AV2" s="36"/>
      <c r="AW2" s="36"/>
      <c r="AX2" s="36"/>
      <c r="AY2" s="36"/>
      <c r="AZ2" s="36"/>
      <c r="BA2" s="36"/>
      <c r="BB2" s="36"/>
      <c r="BF2" s="36"/>
    </row>
    <row r="3" spans="1:103" x14ac:dyDescent="0.25">
      <c r="B3" s="37"/>
      <c r="C3" s="35"/>
      <c r="D3" s="35"/>
      <c r="E3" s="39">
        <f>C4</f>
        <v>42826</v>
      </c>
      <c r="F3" s="39">
        <f>DATE(YEAR(E3),(MONTH(E3)+G3-1),DAY(E3))</f>
        <v>42795</v>
      </c>
      <c r="G3" s="40"/>
      <c r="H3" s="41" t="s">
        <v>192</v>
      </c>
      <c r="AQ3" s="42"/>
      <c r="AR3" s="43"/>
      <c r="AS3" s="36"/>
      <c r="AT3" s="42"/>
      <c r="AU3" s="36"/>
      <c r="AV3" s="43"/>
      <c r="AW3" s="36"/>
      <c r="AX3" s="36"/>
      <c r="AY3" s="36"/>
      <c r="AZ3" s="36"/>
      <c r="BA3" s="36"/>
      <c r="BB3" s="36"/>
      <c r="BC3" s="36"/>
      <c r="BD3" s="36"/>
      <c r="BE3" s="36"/>
      <c r="BF3" s="36">
        <f>BF92*BF7</f>
        <v>-92.328535451993659</v>
      </c>
      <c r="BG3" s="36">
        <f t="shared" ref="BG3:BN3" si="0">BG111*BG7</f>
        <v>-89.815282610040128</v>
      </c>
      <c r="BH3" s="36">
        <f t="shared" si="0"/>
        <v>-75.961111899666975</v>
      </c>
      <c r="BI3" s="36">
        <f t="shared" si="0"/>
        <v>-348.18546974363744</v>
      </c>
      <c r="BJ3" s="36">
        <f t="shared" si="0"/>
        <v>-187295.35259248535</v>
      </c>
      <c r="BK3" s="36">
        <f t="shared" si="0"/>
        <v>-237963.70477271141</v>
      </c>
      <c r="BL3" s="36">
        <f t="shared" si="0"/>
        <v>-580657.46631269599</v>
      </c>
      <c r="BM3" s="36">
        <f t="shared" si="0"/>
        <v>-364533.70983234013</v>
      </c>
      <c r="BN3" s="36">
        <f t="shared" si="0"/>
        <v>7290.1741802254255</v>
      </c>
    </row>
    <row r="4" spans="1:103" x14ac:dyDescent="0.25">
      <c r="B4" s="37" t="s">
        <v>193</v>
      </c>
      <c r="C4" s="44">
        <v>42826</v>
      </c>
      <c r="D4" s="35"/>
      <c r="E4" s="39">
        <f>DATE(YEAR(F3),(MONTH(F3)+1),DAY(F3))</f>
        <v>42826</v>
      </c>
      <c r="F4" s="39">
        <f>DATE(YEAR(E4),(MONTH(E4)+G4-1),DAY(E4))</f>
        <v>42795</v>
      </c>
      <c r="G4" s="40"/>
      <c r="H4" s="45" t="s">
        <v>194</v>
      </c>
    </row>
    <row r="5" spans="1:103" x14ac:dyDescent="0.25">
      <c r="B5" s="37" t="s">
        <v>195</v>
      </c>
      <c r="C5" s="46">
        <f>F6</f>
        <v>44986</v>
      </c>
      <c r="D5" s="35"/>
      <c r="E5" s="39">
        <f>DATE(YEAR(F4),(MONTH(F4)+1),DAY(F4))</f>
        <v>42826</v>
      </c>
      <c r="F5" s="39">
        <f>DATE(YEAR(E5),(MONTH(E5)+G5-1),DAY(E5))</f>
        <v>43374</v>
      </c>
      <c r="G5" s="40">
        <v>19</v>
      </c>
      <c r="H5" s="47" t="s">
        <v>196</v>
      </c>
      <c r="AR5" s="48"/>
      <c r="BE5">
        <v>-60.480176666926099</v>
      </c>
    </row>
    <row r="6" spans="1:103" x14ac:dyDescent="0.25">
      <c r="B6" s="49" t="s">
        <v>197</v>
      </c>
      <c r="C6" s="50">
        <f>SUM(G4:G6)/12</f>
        <v>6</v>
      </c>
      <c r="D6" s="51"/>
      <c r="E6" s="39">
        <f>DATE(YEAR(F5),(MONTH(F5)+1),DAY(F5))</f>
        <v>43405</v>
      </c>
      <c r="F6" s="39">
        <f>DATE(YEAR(E6),(MONTH(E6)+G6-1),DAY(E6))</f>
        <v>44986</v>
      </c>
      <c r="G6" s="52">
        <v>53</v>
      </c>
      <c r="H6" s="53" t="s">
        <v>198</v>
      </c>
      <c r="AZ6" s="36"/>
    </row>
    <row r="7" spans="1:103" ht="30" x14ac:dyDescent="0.4">
      <c r="B7" s="319" t="s">
        <v>299</v>
      </c>
      <c r="C7" s="54"/>
      <c r="D7" s="55"/>
      <c r="E7" s="55"/>
      <c r="F7" s="55"/>
      <c r="G7" s="56" t="s">
        <v>385</v>
      </c>
      <c r="H7" s="57" t="s">
        <v>200</v>
      </c>
      <c r="I7" s="58">
        <f>[26]ФинОсв_утв_10.2018!I7</f>
        <v>58.346511416410657</v>
      </c>
      <c r="J7" s="58">
        <f>[26]ФинОсв_утв_10.2018!J7</f>
        <v>58.346511416410657</v>
      </c>
      <c r="K7" s="58">
        <f>[26]ФинОсв_утв_10.2018!K7</f>
        <v>58.346511416410657</v>
      </c>
      <c r="L7" s="58">
        <f>[26]ФинОсв_утв_10.2018!L7</f>
        <v>58.346511416410657</v>
      </c>
      <c r="M7" s="58">
        <f>[26]ФинОсв_утв_10.2018!M7</f>
        <v>58.346511416410657</v>
      </c>
      <c r="N7" s="58">
        <f>[26]ФинОсв_утв_10.2018!N7</f>
        <v>58.346511416410657</v>
      </c>
      <c r="O7" s="58">
        <f>[26]ФинОсв_утв_10.2018!O7</f>
        <v>58.346511416410657</v>
      </c>
      <c r="P7" s="58">
        <f>[26]ФинОсв_утв_10.2018!P7</f>
        <v>58.346511416410657</v>
      </c>
      <c r="Q7" s="58">
        <f>[26]ФинОсв_утв_10.2018!Q7</f>
        <v>58.346511416410657</v>
      </c>
      <c r="R7" s="58">
        <f>[26]ФинОсв_утв_10.2018!R7</f>
        <v>62.651885949820809</v>
      </c>
      <c r="S7" s="58">
        <f>[26]ФинОсв_утв_10.2018!S7</f>
        <v>62.651885949820809</v>
      </c>
      <c r="T7" s="58">
        <f>[26]ФинОсв_утв_10.2018!T7</f>
        <v>62.651885949820809</v>
      </c>
      <c r="U7" s="58">
        <f>[26]ФинОсв_утв_10.2018!U7</f>
        <v>62.651885949820809</v>
      </c>
      <c r="V7" s="58">
        <f>[26]ФинОсв_утв_10.2018!V7</f>
        <v>62.651885949820809</v>
      </c>
      <c r="W7" s="58">
        <f>[26]ФинОсв_утв_10.2018!W7</f>
        <v>62.651885949820809</v>
      </c>
      <c r="X7" s="58">
        <f>[26]ФинОсв_утв_10.2018!X7</f>
        <v>62.651885949820809</v>
      </c>
      <c r="Y7" s="58">
        <f>[26]ФинОсв_утв_10.2018!Y7</f>
        <v>62.651885949820809</v>
      </c>
      <c r="Z7" s="58">
        <f>[26]ФинОсв_утв_10.2018!Z7</f>
        <v>62.651885949820809</v>
      </c>
      <c r="AA7" s="58">
        <f>[26]ФинОсв_утв_10.2018!AA7</f>
        <v>62.651885949820809</v>
      </c>
      <c r="AB7" s="58">
        <f>[26]ФинОсв_утв_10.2018!AB7</f>
        <v>62.651885949820809</v>
      </c>
      <c r="AC7" s="58">
        <f>[26]ФинОсв_утв_10.2018!AC7</f>
        <v>62.651885949820809</v>
      </c>
      <c r="AD7" s="58">
        <v>64.741934676779309</v>
      </c>
      <c r="AE7" s="58">
        <v>64.741934676779309</v>
      </c>
      <c r="AF7" s="58">
        <v>64.741934676779309</v>
      </c>
      <c r="AG7" s="58">
        <v>64.741934676779309</v>
      </c>
      <c r="AH7" s="58">
        <v>64.741934676779309</v>
      </c>
      <c r="AI7" s="58">
        <v>64.741934676779309</v>
      </c>
      <c r="AJ7" s="58">
        <v>64.741934676779309</v>
      </c>
      <c r="AK7" s="58">
        <v>64.741934676779309</v>
      </c>
      <c r="AL7" s="58">
        <v>64.741934676779309</v>
      </c>
      <c r="AM7" s="58">
        <v>64.741934676779309</v>
      </c>
      <c r="AN7" s="58">
        <v>64.741934676779309</v>
      </c>
      <c r="AO7" s="58">
        <v>64.741934676779309</v>
      </c>
      <c r="AP7" s="58">
        <v>72.125081638240019</v>
      </c>
      <c r="AQ7" s="58">
        <v>72.125081638240019</v>
      </c>
      <c r="AR7" s="58">
        <v>72.125081638240019</v>
      </c>
      <c r="AS7" s="58">
        <v>72.125081638240019</v>
      </c>
      <c r="AT7" s="58">
        <v>72.125081638240019</v>
      </c>
      <c r="AU7" s="58">
        <v>72.125081638240019</v>
      </c>
      <c r="AV7" s="58">
        <v>72.125081638240019</v>
      </c>
      <c r="AW7" s="58">
        <v>72.125081638240019</v>
      </c>
      <c r="AX7" s="58">
        <v>72.125081638240019</v>
      </c>
      <c r="AY7" s="58">
        <v>72.125081638240019</v>
      </c>
      <c r="AZ7" s="58">
        <v>72.125081638240019</v>
      </c>
      <c r="BA7" s="58">
        <v>72.125081638240019</v>
      </c>
      <c r="BB7" s="58">
        <v>73.06129110599079</v>
      </c>
      <c r="BC7" s="58">
        <v>73.06129110599079</v>
      </c>
      <c r="BD7" s="58">
        <v>73.06129110599079</v>
      </c>
      <c r="BE7" s="58">
        <v>73.06129110599079</v>
      </c>
      <c r="BF7" s="58">
        <v>73.06129110599079</v>
      </c>
      <c r="BG7" s="58">
        <v>73.06129110599079</v>
      </c>
      <c r="BH7" s="58">
        <v>73.06129110599079</v>
      </c>
      <c r="BI7" s="58">
        <v>73.06129110599079</v>
      </c>
      <c r="BJ7" s="58">
        <v>73.06129110599079</v>
      </c>
      <c r="BK7" s="58">
        <v>73.06129110599079</v>
      </c>
      <c r="BL7" s="58">
        <v>73.06129110599079</v>
      </c>
      <c r="BM7" s="58">
        <v>73.06129110599079</v>
      </c>
      <c r="BN7" s="58">
        <v>72</v>
      </c>
      <c r="BO7" s="58">
        <v>72</v>
      </c>
      <c r="BP7" s="58">
        <v>72</v>
      </c>
      <c r="BQ7" s="58">
        <v>72</v>
      </c>
      <c r="BR7" s="58">
        <v>72</v>
      </c>
      <c r="BS7" s="58">
        <v>72</v>
      </c>
      <c r="BT7" s="58">
        <v>72</v>
      </c>
      <c r="BU7" s="58">
        <v>72</v>
      </c>
      <c r="BV7" s="58">
        <v>72</v>
      </c>
      <c r="BW7" s="58">
        <v>72</v>
      </c>
      <c r="BX7" s="58">
        <v>72</v>
      </c>
      <c r="BY7" s="58">
        <v>72</v>
      </c>
      <c r="BZ7" s="58">
        <v>73.338551859099795</v>
      </c>
      <c r="CA7" s="58">
        <v>73.338551859099795</v>
      </c>
      <c r="CB7" s="58">
        <v>73.338551859099795</v>
      </c>
      <c r="CC7" s="58">
        <v>73.338551859099795</v>
      </c>
      <c r="CD7" s="58">
        <v>73.338551859099795</v>
      </c>
      <c r="CE7" s="58">
        <v>73.338551859099795</v>
      </c>
      <c r="CF7" s="58">
        <v>73.338551859099795</v>
      </c>
      <c r="CG7" s="58">
        <v>73.338551859099795</v>
      </c>
      <c r="CH7" s="58">
        <v>73.338551859099795</v>
      </c>
      <c r="CI7" s="58">
        <v>73.338551859099795</v>
      </c>
      <c r="CJ7" s="58">
        <v>73.338551859099795</v>
      </c>
      <c r="CK7" s="58">
        <v>73.338551859099795</v>
      </c>
      <c r="CL7" s="58"/>
      <c r="CM7" s="58"/>
      <c r="CN7" s="58"/>
      <c r="CO7" s="58"/>
      <c r="CP7" s="58"/>
      <c r="CQ7" s="58"/>
      <c r="CR7" s="58"/>
      <c r="CS7" s="58"/>
      <c r="CT7" s="58"/>
      <c r="CU7" s="58"/>
      <c r="CV7" s="58"/>
      <c r="CW7" s="58"/>
      <c r="CX7" s="58"/>
      <c r="CY7" s="58"/>
    </row>
    <row r="8" spans="1:103" x14ac:dyDescent="0.25">
      <c r="BC8" s="97"/>
      <c r="BD8" s="97"/>
      <c r="BE8" s="97"/>
      <c r="BF8" s="97"/>
      <c r="BG8" s="97"/>
      <c r="BH8" s="97"/>
      <c r="BI8" s="115" t="s">
        <v>240</v>
      </c>
      <c r="BJ8" t="s">
        <v>241</v>
      </c>
    </row>
    <row r="9" spans="1:103" ht="17.25" thickBot="1" x14ac:dyDescent="0.35">
      <c r="B9" s="59" t="s">
        <v>201</v>
      </c>
      <c r="C9" s="60" t="s">
        <v>202</v>
      </c>
      <c r="D9" s="61" t="s">
        <v>192</v>
      </c>
      <c r="E9" s="62" t="s">
        <v>203</v>
      </c>
      <c r="F9" s="63" t="s">
        <v>204</v>
      </c>
      <c r="G9" s="64" t="s">
        <v>205</v>
      </c>
      <c r="H9" s="65" t="s">
        <v>206</v>
      </c>
      <c r="I9" s="66">
        <v>1</v>
      </c>
      <c r="J9" s="66">
        <v>1</v>
      </c>
      <c r="K9" s="66">
        <v>1</v>
      </c>
      <c r="L9" s="66">
        <v>1</v>
      </c>
      <c r="M9" s="66">
        <v>1</v>
      </c>
      <c r="N9" s="66">
        <v>1</v>
      </c>
      <c r="O9" s="66">
        <v>1</v>
      </c>
      <c r="P9" s="66">
        <v>1</v>
      </c>
      <c r="Q9" s="66">
        <v>1</v>
      </c>
      <c r="R9" s="66">
        <v>1</v>
      </c>
      <c r="S9" s="66">
        <v>1</v>
      </c>
      <c r="T9" s="66">
        <v>1</v>
      </c>
      <c r="U9" s="66">
        <v>1</v>
      </c>
      <c r="V9" s="66">
        <v>1</v>
      </c>
      <c r="W9" s="66">
        <v>1</v>
      </c>
      <c r="X9" s="66">
        <v>1</v>
      </c>
      <c r="Y9" s="66">
        <v>1</v>
      </c>
      <c r="Z9" s="66">
        <v>1</v>
      </c>
      <c r="AA9" s="66">
        <v>1</v>
      </c>
      <c r="AB9" s="66">
        <v>1</v>
      </c>
      <c r="AC9" s="66">
        <v>1</v>
      </c>
      <c r="AD9" s="66">
        <v>1</v>
      </c>
      <c r="AE9" s="66">
        <v>1</v>
      </c>
      <c r="AF9" s="66">
        <v>1</v>
      </c>
      <c r="AG9" s="66">
        <v>1</v>
      </c>
      <c r="AH9" s="66">
        <v>1</v>
      </c>
      <c r="AI9" s="66">
        <v>1</v>
      </c>
      <c r="AJ9" s="66">
        <v>1</v>
      </c>
      <c r="AK9" s="66">
        <v>1</v>
      </c>
      <c r="AL9" s="66">
        <v>1</v>
      </c>
      <c r="AM9" s="66">
        <v>1</v>
      </c>
      <c r="AN9" s="66">
        <v>1</v>
      </c>
      <c r="AO9" s="66">
        <v>1</v>
      </c>
      <c r="AP9" s="66">
        <v>1</v>
      </c>
      <c r="AQ9" s="66">
        <v>1</v>
      </c>
      <c r="AR9" s="66">
        <v>1</v>
      </c>
      <c r="AS9" s="66">
        <v>1</v>
      </c>
      <c r="AT9" s="66">
        <v>1</v>
      </c>
      <c r="AU9" s="66">
        <v>1</v>
      </c>
      <c r="AV9" s="66">
        <v>1</v>
      </c>
      <c r="AW9" s="66">
        <v>1</v>
      </c>
      <c r="AX9" s="66">
        <v>1</v>
      </c>
      <c r="AY9" s="66">
        <v>1</v>
      </c>
      <c r="AZ9" s="66">
        <v>1</v>
      </c>
      <c r="BA9" s="66">
        <v>1</v>
      </c>
      <c r="BB9" s="66">
        <v>1</v>
      </c>
      <c r="BC9" s="66">
        <v>1</v>
      </c>
      <c r="BD9" s="66">
        <v>1</v>
      </c>
      <c r="BE9" s="66">
        <v>1</v>
      </c>
      <c r="BF9" s="66">
        <v>1</v>
      </c>
      <c r="BG9" s="66">
        <v>1</v>
      </c>
      <c r="BH9" s="66">
        <v>1</v>
      </c>
      <c r="BI9" s="66">
        <v>1</v>
      </c>
      <c r="BJ9" s="66"/>
      <c r="BK9" s="66"/>
      <c r="BL9" s="66"/>
      <c r="BM9" s="66"/>
      <c r="BN9" s="66"/>
      <c r="BO9" s="66"/>
      <c r="BP9" s="66"/>
      <c r="BQ9" s="66"/>
      <c r="BR9" s="66"/>
      <c r="BS9" s="66"/>
      <c r="BT9" s="66"/>
      <c r="BU9" s="66"/>
      <c r="BV9" s="66"/>
      <c r="BW9" s="66"/>
      <c r="BX9" s="66"/>
      <c r="BY9" s="66"/>
      <c r="BZ9" s="66"/>
      <c r="CA9" s="66"/>
      <c r="CB9" s="66"/>
      <c r="CC9" s="66"/>
      <c r="CD9" s="66"/>
      <c r="CE9" s="66"/>
      <c r="CF9" s="66"/>
      <c r="CG9" s="66"/>
      <c r="CH9" s="66"/>
      <c r="CI9" s="66"/>
      <c r="CJ9" s="66"/>
      <c r="CK9" s="66"/>
      <c r="CL9" s="66"/>
      <c r="CM9" s="66"/>
      <c r="CN9" s="66"/>
      <c r="CO9" s="66"/>
      <c r="CP9" s="66"/>
      <c r="CQ9" s="66"/>
      <c r="CR9" s="66"/>
      <c r="CS9" s="66"/>
      <c r="CT9" s="66"/>
      <c r="CU9" s="66"/>
      <c r="CV9" s="66"/>
      <c r="CW9" s="66"/>
      <c r="CX9" s="66"/>
      <c r="CY9" s="66"/>
    </row>
    <row r="10" spans="1:103" ht="33" thickTop="1" thickBot="1" x14ac:dyDescent="0.3">
      <c r="B10" s="67" t="s">
        <v>207</v>
      </c>
      <c r="C10" s="68" t="s">
        <v>208</v>
      </c>
      <c r="D10" s="68" t="s">
        <v>208</v>
      </c>
      <c r="E10" s="68" t="s">
        <v>208</v>
      </c>
      <c r="F10" s="68" t="s">
        <v>208</v>
      </c>
      <c r="G10" s="68" t="s">
        <v>208</v>
      </c>
      <c r="H10" s="69" t="s">
        <v>208</v>
      </c>
      <c r="I10" s="70">
        <f>C4</f>
        <v>42826</v>
      </c>
      <c r="J10" s="70">
        <f>DATE(YEAR(I10),(MONTH(I10)+1),DAY(I10))</f>
        <v>42856</v>
      </c>
      <c r="K10" s="70">
        <f>DATE(YEAR(J10),(MONTH(J10)+1),DAY(J10))</f>
        <v>42887</v>
      </c>
      <c r="L10" s="70">
        <f t="shared" ref="L10:BW10" si="1">DATE(YEAR(K10),(MONTH(K10)+1),DAY(K10))</f>
        <v>42917</v>
      </c>
      <c r="M10" s="70">
        <f t="shared" si="1"/>
        <v>42948</v>
      </c>
      <c r="N10" s="70">
        <f t="shared" si="1"/>
        <v>42979</v>
      </c>
      <c r="O10" s="70">
        <f t="shared" si="1"/>
        <v>43009</v>
      </c>
      <c r="P10" s="70">
        <f t="shared" si="1"/>
        <v>43040</v>
      </c>
      <c r="Q10" s="70">
        <f t="shared" si="1"/>
        <v>43070</v>
      </c>
      <c r="R10" s="70">
        <f t="shared" si="1"/>
        <v>43101</v>
      </c>
      <c r="S10" s="70">
        <f t="shared" si="1"/>
        <v>43132</v>
      </c>
      <c r="T10" s="70">
        <f t="shared" si="1"/>
        <v>43160</v>
      </c>
      <c r="U10" s="70">
        <f t="shared" si="1"/>
        <v>43191</v>
      </c>
      <c r="V10" s="70">
        <f t="shared" si="1"/>
        <v>43221</v>
      </c>
      <c r="W10" s="70">
        <f t="shared" si="1"/>
        <v>43252</v>
      </c>
      <c r="X10" s="70">
        <f t="shared" si="1"/>
        <v>43282</v>
      </c>
      <c r="Y10" s="70">
        <f t="shared" si="1"/>
        <v>43313</v>
      </c>
      <c r="Z10" s="70">
        <f t="shared" si="1"/>
        <v>43344</v>
      </c>
      <c r="AA10" s="70">
        <f t="shared" si="1"/>
        <v>43374</v>
      </c>
      <c r="AB10" s="70">
        <f t="shared" si="1"/>
        <v>43405</v>
      </c>
      <c r="AC10" s="70">
        <f t="shared" si="1"/>
        <v>43435</v>
      </c>
      <c r="AD10" s="70">
        <f t="shared" si="1"/>
        <v>43466</v>
      </c>
      <c r="AE10" s="70">
        <f t="shared" si="1"/>
        <v>43497</v>
      </c>
      <c r="AF10" s="70">
        <f t="shared" si="1"/>
        <v>43525</v>
      </c>
      <c r="AG10" s="70">
        <f t="shared" si="1"/>
        <v>43556</v>
      </c>
      <c r="AH10" s="70">
        <f t="shared" si="1"/>
        <v>43586</v>
      </c>
      <c r="AI10" s="70">
        <f t="shared" si="1"/>
        <v>43617</v>
      </c>
      <c r="AJ10" s="70">
        <f t="shared" si="1"/>
        <v>43647</v>
      </c>
      <c r="AK10" s="70">
        <f t="shared" si="1"/>
        <v>43678</v>
      </c>
      <c r="AL10" s="70">
        <f t="shared" si="1"/>
        <v>43709</v>
      </c>
      <c r="AM10" s="70">
        <f t="shared" si="1"/>
        <v>43739</v>
      </c>
      <c r="AN10" s="70">
        <f t="shared" si="1"/>
        <v>43770</v>
      </c>
      <c r="AO10" s="70">
        <f t="shared" si="1"/>
        <v>43800</v>
      </c>
      <c r="AP10" s="70">
        <f t="shared" si="1"/>
        <v>43831</v>
      </c>
      <c r="AQ10" s="70">
        <f t="shared" si="1"/>
        <v>43862</v>
      </c>
      <c r="AR10" s="70">
        <f t="shared" si="1"/>
        <v>43891</v>
      </c>
      <c r="AS10" s="70">
        <f t="shared" si="1"/>
        <v>43922</v>
      </c>
      <c r="AT10" s="70">
        <f t="shared" si="1"/>
        <v>43952</v>
      </c>
      <c r="AU10" s="70">
        <f t="shared" si="1"/>
        <v>43983</v>
      </c>
      <c r="AV10" s="70">
        <f t="shared" si="1"/>
        <v>44013</v>
      </c>
      <c r="AW10" s="70">
        <f t="shared" si="1"/>
        <v>44044</v>
      </c>
      <c r="AX10" s="70">
        <f t="shared" si="1"/>
        <v>44075</v>
      </c>
      <c r="AY10" s="70">
        <f t="shared" si="1"/>
        <v>44105</v>
      </c>
      <c r="AZ10" s="70">
        <f t="shared" si="1"/>
        <v>44136</v>
      </c>
      <c r="BA10" s="70">
        <f t="shared" si="1"/>
        <v>44166</v>
      </c>
      <c r="BB10" s="70">
        <f t="shared" si="1"/>
        <v>44197</v>
      </c>
      <c r="BC10" s="70">
        <f t="shared" si="1"/>
        <v>44228</v>
      </c>
      <c r="BD10" s="116">
        <f t="shared" si="1"/>
        <v>44256</v>
      </c>
      <c r="BE10" s="116">
        <f t="shared" si="1"/>
        <v>44287</v>
      </c>
      <c r="BF10" s="116">
        <f t="shared" si="1"/>
        <v>44317</v>
      </c>
      <c r="BG10" s="70">
        <f t="shared" si="1"/>
        <v>44348</v>
      </c>
      <c r="BH10" s="70">
        <f t="shared" si="1"/>
        <v>44378</v>
      </c>
      <c r="BI10" s="70">
        <f t="shared" si="1"/>
        <v>44409</v>
      </c>
      <c r="BJ10" s="70">
        <f t="shared" si="1"/>
        <v>44440</v>
      </c>
      <c r="BK10" s="70">
        <f t="shared" si="1"/>
        <v>44470</v>
      </c>
      <c r="BL10" s="70">
        <f t="shared" si="1"/>
        <v>44501</v>
      </c>
      <c r="BM10" s="70">
        <f t="shared" si="1"/>
        <v>44531</v>
      </c>
      <c r="BN10" s="70">
        <f t="shared" si="1"/>
        <v>44562</v>
      </c>
      <c r="BO10" s="70">
        <f t="shared" si="1"/>
        <v>44593</v>
      </c>
      <c r="BP10" s="70">
        <f t="shared" si="1"/>
        <v>44621</v>
      </c>
      <c r="BQ10" s="70">
        <f t="shared" si="1"/>
        <v>44652</v>
      </c>
      <c r="BR10" s="70">
        <f t="shared" si="1"/>
        <v>44682</v>
      </c>
      <c r="BS10" s="70">
        <f t="shared" si="1"/>
        <v>44713</v>
      </c>
      <c r="BT10" s="70">
        <f t="shared" si="1"/>
        <v>44743</v>
      </c>
      <c r="BU10" s="70">
        <f t="shared" si="1"/>
        <v>44774</v>
      </c>
      <c r="BV10" s="70">
        <f t="shared" si="1"/>
        <v>44805</v>
      </c>
      <c r="BW10" s="70">
        <f t="shared" si="1"/>
        <v>44835</v>
      </c>
      <c r="BX10" s="70">
        <f t="shared" ref="BX10:CY10" si="2">DATE(YEAR(BW10),(MONTH(BW10)+1),DAY(BW10))</f>
        <v>44866</v>
      </c>
      <c r="BY10" s="70">
        <f t="shared" si="2"/>
        <v>44896</v>
      </c>
      <c r="BZ10" s="70">
        <f t="shared" si="2"/>
        <v>44927</v>
      </c>
      <c r="CA10" s="70">
        <f t="shared" si="2"/>
        <v>44958</v>
      </c>
      <c r="CB10" s="70">
        <f t="shared" si="2"/>
        <v>44986</v>
      </c>
      <c r="CC10" s="70">
        <f t="shared" si="2"/>
        <v>45017</v>
      </c>
      <c r="CD10" s="70">
        <f t="shared" si="2"/>
        <v>45047</v>
      </c>
      <c r="CE10" s="70">
        <f t="shared" si="2"/>
        <v>45078</v>
      </c>
      <c r="CF10" s="70">
        <f t="shared" si="2"/>
        <v>45108</v>
      </c>
      <c r="CG10" s="70">
        <f t="shared" si="2"/>
        <v>45139</v>
      </c>
      <c r="CH10" s="70">
        <f t="shared" si="2"/>
        <v>45170</v>
      </c>
      <c r="CI10" s="70">
        <f t="shared" si="2"/>
        <v>45200</v>
      </c>
      <c r="CJ10" s="70">
        <f t="shared" si="2"/>
        <v>45231</v>
      </c>
      <c r="CK10" s="70">
        <f t="shared" si="2"/>
        <v>45261</v>
      </c>
      <c r="CL10" s="70">
        <f t="shared" si="2"/>
        <v>45292</v>
      </c>
      <c r="CM10" s="70">
        <f t="shared" si="2"/>
        <v>45323</v>
      </c>
      <c r="CN10" s="70">
        <f t="shared" si="2"/>
        <v>45352</v>
      </c>
      <c r="CO10" s="70">
        <f t="shared" si="2"/>
        <v>45383</v>
      </c>
      <c r="CP10" s="70">
        <f t="shared" si="2"/>
        <v>45413</v>
      </c>
      <c r="CQ10" s="70">
        <f t="shared" si="2"/>
        <v>45444</v>
      </c>
      <c r="CR10" s="70">
        <f t="shared" si="2"/>
        <v>45474</v>
      </c>
      <c r="CS10" s="70">
        <f t="shared" si="2"/>
        <v>45505</v>
      </c>
      <c r="CT10" s="70">
        <f t="shared" si="2"/>
        <v>45536</v>
      </c>
      <c r="CU10" s="70">
        <f t="shared" si="2"/>
        <v>45566</v>
      </c>
      <c r="CV10" s="70">
        <f t="shared" si="2"/>
        <v>45597</v>
      </c>
      <c r="CW10" s="70">
        <f t="shared" si="2"/>
        <v>45627</v>
      </c>
      <c r="CX10" s="70">
        <f t="shared" si="2"/>
        <v>45658</v>
      </c>
      <c r="CY10" s="70">
        <f t="shared" si="2"/>
        <v>45689</v>
      </c>
    </row>
    <row r="11" spans="1:103" ht="16.5" thickTop="1" x14ac:dyDescent="0.25">
      <c r="B11" s="71" t="s">
        <v>209</v>
      </c>
      <c r="C11" s="72">
        <f t="shared" ref="C11:C24" si="3">SUM(D11:G11)</f>
        <v>0</v>
      </c>
      <c r="D11" s="73">
        <f>((SUMIFS($I11:$CY11,$I$10:$CY$10,CONCATENATE("&lt;=",$F$3))))</f>
        <v>0</v>
      </c>
      <c r="E11" s="73">
        <f>((SUMIFS($I11:$CY11,$I$10:$CY$10,CONCATENATE("&lt;=",$F$4),$I$10:$CY$10,CONCATENATE("&gt;",$F$3))))</f>
        <v>0</v>
      </c>
      <c r="F11" s="73">
        <f>((SUMIFS($I11:$CY11,$I$10:$CY$10,CONCATENATE("&lt;=",$F$5),$I$10:$CY$10,CONCATENATE("&gt;",$F$4))))</f>
        <v>0</v>
      </c>
      <c r="G11" s="73">
        <f>((SUMIFS($I11:$CY11,$I$10:$CY$10,CONCATENATE("&lt;=",$F$6),$I$10:$CY$10,CONCATENATE("&gt;",$F$5))))</f>
        <v>0</v>
      </c>
      <c r="H11" s="74">
        <f>SUMIF($I$9:$CY$9,$I$9,I11:CY11)</f>
        <v>0</v>
      </c>
      <c r="I11" s="75"/>
      <c r="J11" s="75"/>
      <c r="K11" s="75"/>
      <c r="L11" s="75"/>
      <c r="M11" s="75"/>
      <c r="N11" s="75"/>
      <c r="O11" s="75"/>
      <c r="P11" s="75"/>
      <c r="Q11" s="75"/>
      <c r="R11" s="75"/>
      <c r="S11" s="75"/>
      <c r="T11" s="75"/>
      <c r="U11" s="75"/>
      <c r="V11" s="75"/>
      <c r="W11" s="75"/>
      <c r="X11" s="75"/>
      <c r="Y11" s="75"/>
      <c r="Z11" s="75"/>
      <c r="AA11" s="75"/>
      <c r="AB11" s="75"/>
      <c r="AC11" s="75"/>
      <c r="AD11" s="76"/>
      <c r="AE11" s="76"/>
      <c r="AF11" s="75"/>
      <c r="AG11" s="76"/>
      <c r="AH11" s="76"/>
      <c r="AI11" s="76"/>
      <c r="AJ11" s="76"/>
      <c r="AK11" s="76"/>
      <c r="AL11" s="76"/>
      <c r="AM11" s="76"/>
      <c r="AN11" s="76"/>
      <c r="AO11" s="76"/>
      <c r="AP11" s="76"/>
      <c r="AQ11" s="76"/>
      <c r="AR11" s="76"/>
      <c r="AS11" s="76"/>
      <c r="AT11" s="76"/>
      <c r="AU11" s="76"/>
      <c r="AV11" s="76"/>
      <c r="AW11" s="76"/>
      <c r="AX11" s="76"/>
      <c r="AY11" s="76"/>
      <c r="AZ11" s="76"/>
      <c r="BA11" s="76"/>
      <c r="BB11" s="76"/>
      <c r="BC11" s="76"/>
      <c r="BD11" s="76"/>
      <c r="BE11" s="76"/>
      <c r="BF11" s="76"/>
      <c r="BG11" s="76"/>
      <c r="BH11" s="76"/>
      <c r="BI11" s="76"/>
      <c r="BJ11" s="76"/>
      <c r="BK11" s="76"/>
      <c r="BL11" s="76"/>
      <c r="BM11" s="76"/>
      <c r="BN11" s="76"/>
      <c r="BO11" s="76"/>
      <c r="BP11" s="76"/>
      <c r="BQ11" s="76"/>
      <c r="BR11" s="76"/>
      <c r="BS11" s="76"/>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76"/>
      <c r="CU11" s="76"/>
      <c r="CV11" s="76"/>
      <c r="CW11" s="76"/>
      <c r="CX11" s="76"/>
      <c r="CY11" s="76"/>
    </row>
    <row r="12" spans="1:103" ht="15.75" x14ac:dyDescent="0.25">
      <c r="A12" s="117"/>
      <c r="B12" s="79" t="s">
        <v>210</v>
      </c>
      <c r="C12" s="72">
        <f t="shared" si="3"/>
        <v>223989.376879096</v>
      </c>
      <c r="D12" s="73">
        <f t="shared" ref="D12:D39" si="4">((SUMIFS($I12:$CY12,$I$10:$CY$10,CONCATENATE("&lt;=",$F$3))))</f>
        <v>0</v>
      </c>
      <c r="E12" s="73">
        <f t="shared" ref="E12:E39" si="5">((SUMIFS($I12:$CY12,$I$10:$CY$10,CONCATENATE("&lt;=",$F$4),$I$10:$CY$10,CONCATENATE("&gt;",$F$3))))</f>
        <v>0</v>
      </c>
      <c r="F12" s="73">
        <f t="shared" ref="F12:F39" si="6">((SUMIFS($I12:$CY12,$I$10:$CY$10,CONCATENATE("&lt;=",$F$5),$I$10:$CY$10,CONCATENATE("&gt;",$F$4))))</f>
        <v>30611.125818813565</v>
      </c>
      <c r="G12" s="73">
        <f t="shared" ref="G12:G39" si="7">((SUMIFS($I12:$CY12,$I$10:$CY$10,CONCATENATE("&lt;=",$F$6),$I$10:$CY$10,CONCATENATE("&gt;",$F$5))))</f>
        <v>193378.25106028243</v>
      </c>
      <c r="H12" s="74">
        <f t="shared" ref="H12:H39" si="8">SUMIF($I$9:$CY$9,$I$9,I12:CY12)</f>
        <v>133665.96636649716</v>
      </c>
      <c r="I12" s="76">
        <v>0</v>
      </c>
      <c r="J12" s="76">
        <v>0</v>
      </c>
      <c r="K12" s="76">
        <v>251.25</v>
      </c>
      <c r="L12" s="76">
        <v>0</v>
      </c>
      <c r="M12" s="76">
        <v>2522</v>
      </c>
      <c r="N12" s="76">
        <v>0</v>
      </c>
      <c r="O12" s="76">
        <v>324.85000000000002</v>
      </c>
      <c r="P12" s="76">
        <v>1300</v>
      </c>
      <c r="Q12" s="76">
        <v>2117.25</v>
      </c>
      <c r="R12" s="76">
        <v>1359.2909999999999</v>
      </c>
      <c r="S12" s="76">
        <v>1721.606</v>
      </c>
      <c r="T12" s="76">
        <v>1281.564559322034</v>
      </c>
      <c r="U12" s="76">
        <v>116.96500000000002</v>
      </c>
      <c r="V12" s="76">
        <v>1858.4745762711866</v>
      </c>
      <c r="W12" s="76">
        <v>328.63508474576275</v>
      </c>
      <c r="X12" s="76">
        <v>9690.6847033898302</v>
      </c>
      <c r="Y12" s="76">
        <v>1090.0847457627119</v>
      </c>
      <c r="Z12" s="76">
        <v>2736.0949152542375</v>
      </c>
      <c r="AA12" s="76">
        <v>3912.3752340677966</v>
      </c>
      <c r="AB12" s="76">
        <v>0</v>
      </c>
      <c r="AC12" s="76">
        <v>2677.3475169491526</v>
      </c>
      <c r="AD12" s="76">
        <v>14566.1141440678</v>
      </c>
      <c r="AE12" s="76">
        <v>281.25</v>
      </c>
      <c r="AF12" s="76">
        <v>1679.7426066666667</v>
      </c>
      <c r="AG12" s="76">
        <v>1287.0986166666667</v>
      </c>
      <c r="AH12" s="76">
        <v>0</v>
      </c>
      <c r="AI12" s="76">
        <v>250</v>
      </c>
      <c r="AJ12" s="76">
        <v>1258.3333333333335</v>
      </c>
      <c r="AK12" s="76">
        <v>1879</v>
      </c>
      <c r="AL12" s="76">
        <v>10112.004716666666</v>
      </c>
      <c r="AM12" s="76">
        <v>80</v>
      </c>
      <c r="AN12" s="76">
        <v>3903.94</v>
      </c>
      <c r="AO12" s="76">
        <v>6167.0147083333341</v>
      </c>
      <c r="AP12" s="76">
        <v>4155.0983249999999</v>
      </c>
      <c r="AQ12" s="76">
        <v>1352</v>
      </c>
      <c r="AR12" s="76">
        <v>1402.8789999999999</v>
      </c>
      <c r="AS12" s="76">
        <v>2114.471</v>
      </c>
      <c r="AT12" s="76">
        <v>3513.3738833333337</v>
      </c>
      <c r="AU12" s="76">
        <v>386.09</v>
      </c>
      <c r="AV12" s="76">
        <v>3610.4948833333337</v>
      </c>
      <c r="AW12" s="76">
        <v>785.76</v>
      </c>
      <c r="AX12" s="76">
        <v>2087.8913666666699</v>
      </c>
      <c r="AY12" s="76">
        <v>0</v>
      </c>
      <c r="AZ12" s="76"/>
      <c r="BA12" s="76"/>
      <c r="BB12" s="76">
        <v>1227.75</v>
      </c>
      <c r="BC12" s="76">
        <v>10856.574000000001</v>
      </c>
      <c r="BD12" s="76">
        <v>1531.347</v>
      </c>
      <c r="BE12" s="76">
        <v>8363.9589749999996</v>
      </c>
      <c r="BF12" s="76">
        <v>4807.6581516666674</v>
      </c>
      <c r="BG12" s="76">
        <v>11764.816000000001</v>
      </c>
      <c r="BH12" s="76">
        <v>946.36800000000005</v>
      </c>
      <c r="BI12" s="76">
        <v>6.4643199999999998</v>
      </c>
      <c r="BJ12" s="76">
        <v>5846.8678899999995</v>
      </c>
      <c r="BK12" s="76">
        <v>5570</v>
      </c>
      <c r="BL12" s="76">
        <v>2766.1770000000001</v>
      </c>
      <c r="BM12" s="76">
        <v>6862.46911</v>
      </c>
      <c r="BN12" s="76">
        <v>8404.1765817080668</v>
      </c>
      <c r="BO12" s="76">
        <v>8404.1765817080668</v>
      </c>
      <c r="BP12" s="76">
        <v>8404.1765817080668</v>
      </c>
      <c r="BQ12" s="76">
        <v>8404.1765817080668</v>
      </c>
      <c r="BR12" s="76">
        <v>21079.262467021967</v>
      </c>
      <c r="BS12" s="76">
        <v>8404.1765817080668</v>
      </c>
      <c r="BT12" s="76">
        <v>6177.7511370364864</v>
      </c>
      <c r="BU12" s="76">
        <v>0</v>
      </c>
      <c r="BV12" s="76">
        <v>0</v>
      </c>
      <c r="BW12" s="76">
        <v>0</v>
      </c>
      <c r="BX12" s="76">
        <v>0</v>
      </c>
      <c r="BY12" s="76">
        <v>0</v>
      </c>
      <c r="BZ12" s="76"/>
      <c r="CA12" s="76"/>
      <c r="CB12" s="76"/>
      <c r="CC12" s="76"/>
      <c r="CD12" s="76"/>
      <c r="CE12" s="76"/>
      <c r="CF12" s="76"/>
      <c r="CG12" s="76"/>
      <c r="CH12" s="76"/>
      <c r="CI12" s="76"/>
      <c r="CJ12" s="76"/>
      <c r="CK12" s="76"/>
      <c r="CL12" s="76"/>
      <c r="CM12" s="76"/>
      <c r="CN12" s="76"/>
      <c r="CO12" s="76"/>
      <c r="CP12" s="76"/>
      <c r="CQ12" s="76"/>
      <c r="CR12" s="76"/>
      <c r="CS12" s="76"/>
      <c r="CT12" s="76"/>
      <c r="CU12" s="76"/>
      <c r="CV12" s="76"/>
      <c r="CW12" s="76"/>
      <c r="CX12" s="76"/>
      <c r="CY12" s="76"/>
    </row>
    <row r="13" spans="1:103" ht="15.75" x14ac:dyDescent="0.25">
      <c r="A13" s="117"/>
      <c r="B13" s="79" t="s">
        <v>211</v>
      </c>
      <c r="C13" s="72">
        <f t="shared" si="3"/>
        <v>27878.400000000001</v>
      </c>
      <c r="D13" s="73">
        <f t="shared" si="4"/>
        <v>0</v>
      </c>
      <c r="E13" s="73">
        <f t="shared" si="5"/>
        <v>0</v>
      </c>
      <c r="F13" s="73">
        <f t="shared" si="6"/>
        <v>0</v>
      </c>
      <c r="G13" s="73">
        <f t="shared" si="7"/>
        <v>27878.400000000001</v>
      </c>
      <c r="H13" s="74">
        <f t="shared" si="8"/>
        <v>0</v>
      </c>
      <c r="I13" s="76"/>
      <c r="J13" s="76"/>
      <c r="K13" s="76"/>
      <c r="L13" s="76"/>
      <c r="M13" s="76"/>
      <c r="N13" s="76"/>
      <c r="O13" s="76"/>
      <c r="P13" s="76"/>
      <c r="Q13" s="76"/>
      <c r="R13" s="76"/>
      <c r="S13" s="76"/>
      <c r="T13" s="76"/>
      <c r="U13" s="76"/>
      <c r="V13" s="76"/>
      <c r="W13" s="76"/>
      <c r="X13" s="76"/>
      <c r="Y13" s="76"/>
      <c r="Z13" s="76"/>
      <c r="AA13" s="76"/>
      <c r="AB13" s="76"/>
      <c r="AC13" s="76"/>
      <c r="AD13" s="76"/>
      <c r="AE13" s="76"/>
      <c r="AF13" s="76"/>
      <c r="AG13" s="76"/>
      <c r="AH13" s="76"/>
      <c r="AI13" s="76"/>
      <c r="AJ13" s="76"/>
      <c r="AK13" s="76"/>
      <c r="AL13" s="76"/>
      <c r="AM13" s="76"/>
      <c r="AN13" s="76"/>
      <c r="AO13" s="76"/>
      <c r="AP13" s="76"/>
      <c r="AQ13" s="76"/>
      <c r="AR13" s="76"/>
      <c r="AS13" s="76"/>
      <c r="AT13" s="76"/>
      <c r="AU13" s="76"/>
      <c r="AV13" s="76"/>
      <c r="AW13" s="76"/>
      <c r="AX13" s="76"/>
      <c r="AY13" s="76"/>
      <c r="AZ13" s="76"/>
      <c r="BA13" s="76">
        <v>0</v>
      </c>
      <c r="BB13" s="76">
        <v>0</v>
      </c>
      <c r="BC13" s="76">
        <v>0</v>
      </c>
      <c r="BD13" s="76">
        <v>0</v>
      </c>
      <c r="BE13" s="76">
        <v>0</v>
      </c>
      <c r="BF13" s="76">
        <v>0</v>
      </c>
      <c r="BG13" s="76">
        <v>0</v>
      </c>
      <c r="BH13" s="76">
        <v>0</v>
      </c>
      <c r="BI13" s="76"/>
      <c r="BJ13" s="76">
        <v>0</v>
      </c>
      <c r="BK13" s="76"/>
      <c r="BL13" s="76">
        <v>0</v>
      </c>
      <c r="BM13" s="76">
        <v>0</v>
      </c>
      <c r="BN13" s="76">
        <v>0</v>
      </c>
      <c r="BO13" s="76">
        <v>0</v>
      </c>
      <c r="BP13" s="76">
        <v>0</v>
      </c>
      <c r="BQ13" s="76">
        <v>0</v>
      </c>
      <c r="BR13" s="76">
        <v>27878.400000000001</v>
      </c>
      <c r="BS13" s="76">
        <v>0</v>
      </c>
      <c r="BT13" s="76">
        <v>0</v>
      </c>
      <c r="BU13" s="76">
        <v>0</v>
      </c>
      <c r="BV13" s="76">
        <v>0</v>
      </c>
      <c r="BW13" s="76">
        <v>0</v>
      </c>
      <c r="BX13" s="76">
        <v>0</v>
      </c>
      <c r="BY13" s="76">
        <v>0</v>
      </c>
      <c r="BZ13" s="76"/>
      <c r="CA13" s="76"/>
      <c r="CB13" s="76"/>
      <c r="CC13" s="76"/>
      <c r="CD13" s="76"/>
      <c r="CE13" s="76"/>
      <c r="CF13" s="76"/>
      <c r="CG13" s="76"/>
      <c r="CH13" s="76"/>
      <c r="CI13" s="76"/>
      <c r="CJ13" s="76"/>
      <c r="CK13" s="76"/>
      <c r="CL13" s="76"/>
      <c r="CM13" s="76"/>
      <c r="CN13" s="76"/>
      <c r="CO13" s="76"/>
      <c r="CP13" s="76"/>
      <c r="CQ13" s="76"/>
      <c r="CR13" s="76"/>
      <c r="CS13" s="76"/>
      <c r="CT13" s="76"/>
      <c r="CU13" s="76"/>
      <c r="CV13" s="76"/>
      <c r="CW13" s="76"/>
      <c r="CX13" s="76"/>
      <c r="CY13" s="76"/>
    </row>
    <row r="14" spans="1:103" ht="15.75" x14ac:dyDescent="0.25">
      <c r="A14" s="117"/>
      <c r="B14" s="79" t="s">
        <v>212</v>
      </c>
      <c r="C14" s="72">
        <f t="shared" si="3"/>
        <v>4757630.4834846221</v>
      </c>
      <c r="D14" s="73">
        <f t="shared" si="4"/>
        <v>0</v>
      </c>
      <c r="E14" s="73">
        <f t="shared" si="5"/>
        <v>0</v>
      </c>
      <c r="F14" s="73">
        <f t="shared" si="6"/>
        <v>95440.08274474577</v>
      </c>
      <c r="G14" s="73">
        <f t="shared" si="7"/>
        <v>4662190.4007398766</v>
      </c>
      <c r="H14" s="74">
        <f t="shared" si="8"/>
        <v>1775710.9998348837</v>
      </c>
      <c r="I14" s="76">
        <v>0</v>
      </c>
      <c r="J14" s="76">
        <v>0</v>
      </c>
      <c r="K14" s="76">
        <v>0</v>
      </c>
      <c r="L14" s="76">
        <v>0</v>
      </c>
      <c r="M14" s="76">
        <v>0</v>
      </c>
      <c r="N14" s="76">
        <v>0</v>
      </c>
      <c r="O14" s="76">
        <v>5975.6298559322031</v>
      </c>
      <c r="P14" s="76">
        <v>4287.8476949152546</v>
      </c>
      <c r="Q14" s="76">
        <v>5146.942144067797</v>
      </c>
      <c r="R14" s="76">
        <v>5757.0170423728823</v>
      </c>
      <c r="S14" s="76">
        <v>3465.7786779661014</v>
      </c>
      <c r="T14" s="76">
        <v>1494.4226186440678</v>
      </c>
      <c r="U14" s="76">
        <v>2127.5499067796613</v>
      </c>
      <c r="V14" s="76">
        <v>4297.1911864406784</v>
      </c>
      <c r="W14" s="76">
        <v>6864.2287881355951</v>
      </c>
      <c r="X14" s="76">
        <v>18899.135381355929</v>
      </c>
      <c r="Y14" s="76">
        <v>20162.373508474582</v>
      </c>
      <c r="Z14" s="76">
        <v>8719.8401949152558</v>
      </c>
      <c r="AA14" s="76">
        <v>8242.1257447457629</v>
      </c>
      <c r="AB14" s="76">
        <v>22445.757220338986</v>
      </c>
      <c r="AC14" s="76">
        <v>25193.314110169489</v>
      </c>
      <c r="AD14" s="76">
        <v>8522.0944237288149</v>
      </c>
      <c r="AE14" s="76">
        <v>9824.5370169491525</v>
      </c>
      <c r="AF14" s="76">
        <v>24084.386834745765</v>
      </c>
      <c r="AG14" s="76">
        <v>5028.7916100000002</v>
      </c>
      <c r="AH14" s="76">
        <v>39083.352749999998</v>
      </c>
      <c r="AI14" s="76">
        <v>13313.038066666668</v>
      </c>
      <c r="AJ14" s="76">
        <v>27338.156933333328</v>
      </c>
      <c r="AK14" s="76">
        <v>17192.491083333334</v>
      </c>
      <c r="AL14" s="76">
        <v>10782.820591666668</v>
      </c>
      <c r="AM14" s="76">
        <v>60439.809516666668</v>
      </c>
      <c r="AN14" s="76">
        <v>40092.99384166667</v>
      </c>
      <c r="AO14" s="76">
        <v>23079.593550000005</v>
      </c>
      <c r="AP14" s="76">
        <v>78504.572024999987</v>
      </c>
      <c r="AQ14" s="76">
        <v>14522.165875000001</v>
      </c>
      <c r="AR14" s="76">
        <v>58629.920050000008</v>
      </c>
      <c r="AS14" s="76">
        <v>59814.488358333336</v>
      </c>
      <c r="AT14" s="76">
        <v>78484.347288333345</v>
      </c>
      <c r="AU14" s="76">
        <v>21013.082908333337</v>
      </c>
      <c r="AV14" s="76">
        <v>60128.900875000007</v>
      </c>
      <c r="AW14" s="76">
        <v>25824.956508333333</v>
      </c>
      <c r="AX14" s="76">
        <v>45937.523200000003</v>
      </c>
      <c r="AY14" s="76">
        <v>69242.833383333302</v>
      </c>
      <c r="AZ14" s="76">
        <v>58619.817999999999</v>
      </c>
      <c r="BA14" s="76">
        <v>70084.345612538862</v>
      </c>
      <c r="BB14" s="76">
        <v>56669.449420000004</v>
      </c>
      <c r="BC14" s="76">
        <v>41841.278774999999</v>
      </c>
      <c r="BD14" s="76">
        <v>67776.735325000001</v>
      </c>
      <c r="BE14" s="76">
        <f>157990.457891667-60.4801766669261+4.5</f>
        <v>157934.47771500007</v>
      </c>
      <c r="BF14" s="76">
        <v>86277.956248333343</v>
      </c>
      <c r="BG14" s="76">
        <v>114808.137</v>
      </c>
      <c r="BH14" s="76">
        <v>94607.605230000001</v>
      </c>
      <c r="BI14" s="320">
        <v>93127.185743333292</v>
      </c>
      <c r="BJ14" s="76">
        <v>39204.955700000006</v>
      </c>
      <c r="BK14" s="76">
        <v>294259.1200749657</v>
      </c>
      <c r="BL14" s="76">
        <v>174663.44670141226</v>
      </c>
      <c r="BM14" s="76">
        <v>179774.331022873</v>
      </c>
      <c r="BN14" s="76">
        <v>152168.67898657289</v>
      </c>
      <c r="BO14" s="76">
        <v>201307.15172430762</v>
      </c>
      <c r="BP14" s="76">
        <v>213184.67232430761</v>
      </c>
      <c r="BQ14" s="76">
        <v>183211.64388440541</v>
      </c>
      <c r="BR14" s="76">
        <v>168661.05760077899</v>
      </c>
      <c r="BS14" s="76">
        <v>206026.16761374823</v>
      </c>
      <c r="BT14" s="76">
        <v>205489.5410450488</v>
      </c>
      <c r="BU14" s="76">
        <v>179355.47815059562</v>
      </c>
      <c r="BV14" s="76">
        <v>172389.39481726219</v>
      </c>
      <c r="BW14" s="76">
        <v>172389.39481726219</v>
      </c>
      <c r="BX14" s="76">
        <v>181241.7882786284</v>
      </c>
      <c r="BY14" s="76">
        <v>180732.09330757111</v>
      </c>
      <c r="BZ14" s="76">
        <v>25953.522533333333</v>
      </c>
      <c r="CA14" s="76">
        <v>25953.522533333333</v>
      </c>
      <c r="CB14" s="76">
        <v>25953.522533333333</v>
      </c>
      <c r="CC14" s="76"/>
      <c r="CD14" s="76"/>
      <c r="CE14" s="76"/>
      <c r="CF14" s="76"/>
      <c r="CG14" s="76"/>
      <c r="CH14" s="76"/>
      <c r="CI14" s="76"/>
      <c r="CJ14" s="76"/>
      <c r="CK14" s="76"/>
      <c r="CL14" s="76"/>
      <c r="CM14" s="76"/>
      <c r="CN14" s="76"/>
      <c r="CO14" s="76"/>
      <c r="CP14" s="76"/>
      <c r="CQ14" s="76"/>
      <c r="CR14" s="76"/>
      <c r="CS14" s="76"/>
      <c r="CT14" s="76"/>
      <c r="CU14" s="76"/>
      <c r="CV14" s="76"/>
      <c r="CW14" s="76"/>
      <c r="CX14" s="76"/>
      <c r="CY14" s="76"/>
    </row>
    <row r="15" spans="1:103" ht="15.75" x14ac:dyDescent="0.25">
      <c r="A15" s="117"/>
      <c r="B15" s="79" t="s">
        <v>213</v>
      </c>
      <c r="C15" s="72">
        <f t="shared" si="3"/>
        <v>150576.533964092</v>
      </c>
      <c r="D15" s="73">
        <f t="shared" si="4"/>
        <v>0</v>
      </c>
      <c r="E15" s="73">
        <f t="shared" si="5"/>
        <v>0</v>
      </c>
      <c r="F15" s="73">
        <f t="shared" si="6"/>
        <v>0</v>
      </c>
      <c r="G15" s="73">
        <f t="shared" si="7"/>
        <v>150576.533964092</v>
      </c>
      <c r="H15" s="74">
        <f t="shared" si="8"/>
        <v>62631.789089131555</v>
      </c>
      <c r="I15" s="76"/>
      <c r="J15" s="76"/>
      <c r="K15" s="76"/>
      <c r="L15" s="76"/>
      <c r="M15" s="76"/>
      <c r="N15" s="76"/>
      <c r="O15" s="76"/>
      <c r="P15" s="76"/>
      <c r="Q15" s="76"/>
      <c r="R15" s="76"/>
      <c r="S15" s="76"/>
      <c r="T15" s="76"/>
      <c r="U15" s="76"/>
      <c r="V15" s="76"/>
      <c r="W15" s="76"/>
      <c r="X15" s="76"/>
      <c r="Y15" s="76"/>
      <c r="Z15" s="76"/>
      <c r="AA15" s="76"/>
      <c r="AB15" s="76"/>
      <c r="AC15" s="76"/>
      <c r="AD15" s="76"/>
      <c r="AE15" s="76"/>
      <c r="AF15" s="76"/>
      <c r="AG15" s="76"/>
      <c r="AH15" s="76"/>
      <c r="AI15" s="76"/>
      <c r="AJ15" s="76"/>
      <c r="AK15" s="76"/>
      <c r="AL15" s="76"/>
      <c r="AM15" s="76"/>
      <c r="AN15" s="76"/>
      <c r="AO15" s="76"/>
      <c r="AP15" s="76">
        <v>0</v>
      </c>
      <c r="AQ15" s="76">
        <v>0</v>
      </c>
      <c r="AR15" s="76">
        <v>0</v>
      </c>
      <c r="AS15" s="76">
        <v>0</v>
      </c>
      <c r="AT15" s="76">
        <v>0</v>
      </c>
      <c r="AU15" s="76">
        <v>8831.2620016666715</v>
      </c>
      <c r="AV15" s="76">
        <v>0</v>
      </c>
      <c r="AW15" s="76">
        <v>0</v>
      </c>
      <c r="AX15" s="76">
        <v>0</v>
      </c>
      <c r="AY15" s="76">
        <v>0</v>
      </c>
      <c r="AZ15" s="76"/>
      <c r="BA15" s="76">
        <v>9783.598</v>
      </c>
      <c r="BB15" s="76">
        <v>10029.183597464887</v>
      </c>
      <c r="BC15" s="76">
        <v>0</v>
      </c>
      <c r="BD15" s="76">
        <v>0</v>
      </c>
      <c r="BE15" s="76">
        <v>0</v>
      </c>
      <c r="BF15" s="76"/>
      <c r="BG15" s="76">
        <f>18359.408</f>
        <v>18359.407999999999</v>
      </c>
      <c r="BH15" s="76"/>
      <c r="BI15" s="320">
        <v>15628.33749</v>
      </c>
      <c r="BJ15" s="76"/>
      <c r="BK15" s="76">
        <v>0</v>
      </c>
      <c r="BL15" s="76">
        <v>15432.882642900644</v>
      </c>
      <c r="BM15" s="76">
        <v>6488.2810179586131</v>
      </c>
      <c r="BN15" s="76">
        <v>0</v>
      </c>
      <c r="BO15" s="76">
        <v>8498.9539046312257</v>
      </c>
      <c r="BP15" s="76">
        <v>8498.9539046312257</v>
      </c>
      <c r="BQ15" s="76">
        <v>0</v>
      </c>
      <c r="BR15" s="76">
        <v>0</v>
      </c>
      <c r="BS15" s="76">
        <v>0</v>
      </c>
      <c r="BT15" s="76">
        <v>0</v>
      </c>
      <c r="BU15" s="76">
        <v>0</v>
      </c>
      <c r="BV15" s="76">
        <v>0</v>
      </c>
      <c r="BW15" s="76">
        <v>0</v>
      </c>
      <c r="BX15" s="76">
        <v>0</v>
      </c>
      <c r="BY15" s="76">
        <v>24052.324244711985</v>
      </c>
      <c r="BZ15" s="76"/>
      <c r="CA15" s="76"/>
      <c r="CB15" s="76">
        <v>24973.349160126738</v>
      </c>
      <c r="CC15" s="76"/>
      <c r="CD15" s="76"/>
      <c r="CE15" s="76"/>
      <c r="CF15" s="76"/>
      <c r="CG15" s="76"/>
      <c r="CH15" s="76"/>
      <c r="CI15" s="76"/>
      <c r="CJ15" s="76"/>
      <c r="CK15" s="76"/>
      <c r="CL15" s="76"/>
      <c r="CM15" s="76"/>
      <c r="CN15" s="76"/>
      <c r="CO15" s="76"/>
      <c r="CP15" s="76"/>
      <c r="CQ15" s="76"/>
      <c r="CR15" s="76"/>
      <c r="CS15" s="76"/>
      <c r="CT15" s="76"/>
      <c r="CU15" s="76"/>
      <c r="CV15" s="76"/>
      <c r="CW15" s="76"/>
      <c r="CX15" s="76"/>
      <c r="CY15" s="76"/>
    </row>
    <row r="16" spans="1:103" ht="15.75" x14ac:dyDescent="0.25">
      <c r="A16" s="117"/>
      <c r="B16" s="79" t="s">
        <v>214</v>
      </c>
      <c r="C16" s="72">
        <f t="shared" si="3"/>
        <v>625664.55809801759</v>
      </c>
      <c r="D16" s="73">
        <f t="shared" si="4"/>
        <v>0</v>
      </c>
      <c r="E16" s="73">
        <f t="shared" si="5"/>
        <v>0</v>
      </c>
      <c r="F16" s="73">
        <f t="shared" si="6"/>
        <v>433.94400000000002</v>
      </c>
      <c r="G16" s="73">
        <f t="shared" si="7"/>
        <v>625230.61409801757</v>
      </c>
      <c r="H16" s="74">
        <f t="shared" si="8"/>
        <v>199160.95514994219</v>
      </c>
      <c r="I16" s="76">
        <v>0</v>
      </c>
      <c r="J16" s="76">
        <v>0</v>
      </c>
      <c r="K16" s="76">
        <v>0</v>
      </c>
      <c r="L16" s="76">
        <v>0</v>
      </c>
      <c r="M16" s="76">
        <v>0</v>
      </c>
      <c r="N16" s="76">
        <v>0</v>
      </c>
      <c r="O16" s="76">
        <v>433.94400000000002</v>
      </c>
      <c r="P16" s="76">
        <v>0</v>
      </c>
      <c r="Q16" s="76">
        <v>0</v>
      </c>
      <c r="R16" s="76">
        <v>0</v>
      </c>
      <c r="S16" s="76">
        <v>0</v>
      </c>
      <c r="T16" s="76">
        <v>0</v>
      </c>
      <c r="U16" s="76">
        <v>0</v>
      </c>
      <c r="V16" s="76">
        <v>0</v>
      </c>
      <c r="W16" s="76">
        <v>0</v>
      </c>
      <c r="X16" s="76">
        <v>0</v>
      </c>
      <c r="Y16" s="76">
        <v>0</v>
      </c>
      <c r="Z16" s="76">
        <v>0</v>
      </c>
      <c r="AA16" s="76">
        <v>0</v>
      </c>
      <c r="AB16" s="76">
        <v>0</v>
      </c>
      <c r="AC16" s="76">
        <v>4198.2179237288137</v>
      </c>
      <c r="AD16" s="76">
        <v>507.30253389830511</v>
      </c>
      <c r="AE16" s="76">
        <v>12992.869616666667</v>
      </c>
      <c r="AF16" s="76">
        <v>684.05680833333338</v>
      </c>
      <c r="AG16" s="76">
        <v>1509.626</v>
      </c>
      <c r="AH16" s="76">
        <v>5660.6270833333328</v>
      </c>
      <c r="AI16" s="76">
        <v>533.31650000000002</v>
      </c>
      <c r="AJ16" s="76">
        <v>2374.0067899999999</v>
      </c>
      <c r="AK16" s="76">
        <v>2545.6111583333332</v>
      </c>
      <c r="AL16" s="76">
        <v>543.76758500000005</v>
      </c>
      <c r="AM16" s="76">
        <v>2492.1772416666668</v>
      </c>
      <c r="AN16" s="76">
        <v>1533.4145566666666</v>
      </c>
      <c r="AO16" s="76">
        <v>10714.031625000001</v>
      </c>
      <c r="AP16" s="76">
        <v>836.69015000000013</v>
      </c>
      <c r="AQ16" s="76">
        <v>628.3914166666666</v>
      </c>
      <c r="AR16" s="76">
        <v>148.30538000000001</v>
      </c>
      <c r="AS16" s="76">
        <v>745.87750833333325</v>
      </c>
      <c r="AT16" s="76">
        <v>3239.4773399999999</v>
      </c>
      <c r="AU16" s="76">
        <v>908.16860833333158</v>
      </c>
      <c r="AV16" s="76">
        <v>5030.9355750000004</v>
      </c>
      <c r="AW16" s="76">
        <v>1483.2670560000001</v>
      </c>
      <c r="AX16" s="76">
        <v>42218.707901666698</v>
      </c>
      <c r="AY16" s="76">
        <v>3062.4797166666699</v>
      </c>
      <c r="AZ16" s="76">
        <v>143.75</v>
      </c>
      <c r="BA16" s="76">
        <v>43559.081745446616</v>
      </c>
      <c r="BB16" s="76">
        <v>1457.32562920177</v>
      </c>
      <c r="BC16" s="76">
        <v>1341.4285416666701</v>
      </c>
      <c r="BD16" s="76">
        <v>3669.81707166667</v>
      </c>
      <c r="BE16" s="76">
        <v>9595.3918599999997</v>
      </c>
      <c r="BF16" s="76">
        <v>2829.1367616666666</v>
      </c>
      <c r="BG16" s="76">
        <f>7086572.85/1000</f>
        <v>7086.5728499999996</v>
      </c>
      <c r="BH16" s="76">
        <v>17748.3759983333</v>
      </c>
      <c r="BI16" s="320">
        <v>6704.8046166666654</v>
      </c>
      <c r="BJ16" s="76">
        <v>17933.86652</v>
      </c>
      <c r="BK16" s="76">
        <v>20150.336536666669</v>
      </c>
      <c r="BL16" s="76">
        <v>2740.6887700000007</v>
      </c>
      <c r="BM16" s="76">
        <v>40232.839467823302</v>
      </c>
      <c r="BN16" s="76">
        <v>34973.328316426647</v>
      </c>
      <c r="BO16" s="76">
        <v>36154.241079770763</v>
      </c>
      <c r="BP16" s="76">
        <v>38004.976546437465</v>
      </c>
      <c r="BQ16" s="76">
        <v>30363.782792795449</v>
      </c>
      <c r="BR16" s="76">
        <v>32341.96524423542</v>
      </c>
      <c r="BS16" s="76">
        <v>31985.705635176277</v>
      </c>
      <c r="BT16" s="76">
        <v>28615.205734462128</v>
      </c>
      <c r="BU16" s="76">
        <v>28105.243916146901</v>
      </c>
      <c r="BV16" s="76">
        <v>22559.75626342187</v>
      </c>
      <c r="BW16" s="76">
        <v>21528.232688421871</v>
      </c>
      <c r="BX16" s="76">
        <v>20406.716718145322</v>
      </c>
      <c r="BY16" s="76">
        <v>20406.716718145322</v>
      </c>
      <c r="BZ16" s="76"/>
      <c r="CA16" s="76"/>
      <c r="CB16" s="76"/>
      <c r="CC16" s="76"/>
      <c r="CD16" s="76"/>
      <c r="CE16" s="76"/>
      <c r="CF16" s="76"/>
      <c r="CG16" s="76"/>
      <c r="CH16" s="76"/>
      <c r="CI16" s="76"/>
      <c r="CJ16" s="76"/>
      <c r="CK16" s="76"/>
      <c r="CL16" s="76"/>
      <c r="CM16" s="76"/>
      <c r="CN16" s="76"/>
      <c r="CO16" s="76"/>
      <c r="CP16" s="76"/>
      <c r="CQ16" s="76"/>
      <c r="CR16" s="76"/>
      <c r="CS16" s="76"/>
      <c r="CT16" s="76"/>
      <c r="CU16" s="76"/>
      <c r="CV16" s="76"/>
      <c r="CW16" s="76"/>
      <c r="CX16" s="76"/>
      <c r="CY16" s="76"/>
    </row>
    <row r="17" spans="1:103" ht="15.75" x14ac:dyDescent="0.25">
      <c r="A17" s="117"/>
      <c r="B17" s="80" t="s">
        <v>215</v>
      </c>
      <c r="C17" s="72">
        <f t="shared" si="3"/>
        <v>2112816.0568641094</v>
      </c>
      <c r="D17" s="73">
        <f t="shared" si="4"/>
        <v>0</v>
      </c>
      <c r="E17" s="73">
        <f t="shared" si="5"/>
        <v>0</v>
      </c>
      <c r="F17" s="73">
        <f t="shared" si="6"/>
        <v>0</v>
      </c>
      <c r="G17" s="73">
        <f t="shared" si="7"/>
        <v>2112816.0568641094</v>
      </c>
      <c r="H17" s="74">
        <f t="shared" si="8"/>
        <v>1791917.3404908683</v>
      </c>
      <c r="I17" s="76">
        <v>0</v>
      </c>
      <c r="J17" s="76">
        <v>0</v>
      </c>
      <c r="K17" s="76">
        <v>0</v>
      </c>
      <c r="L17" s="76">
        <v>0</v>
      </c>
      <c r="M17" s="76">
        <v>0</v>
      </c>
      <c r="N17" s="76">
        <v>0</v>
      </c>
      <c r="O17" s="76">
        <v>0</v>
      </c>
      <c r="P17" s="76">
        <v>0</v>
      </c>
      <c r="Q17" s="76">
        <v>0</v>
      </c>
      <c r="R17" s="76">
        <v>0</v>
      </c>
      <c r="S17" s="76">
        <v>0</v>
      </c>
      <c r="T17" s="76">
        <v>0</v>
      </c>
      <c r="U17" s="76">
        <v>0</v>
      </c>
      <c r="V17" s="76">
        <v>0</v>
      </c>
      <c r="W17" s="76">
        <v>0</v>
      </c>
      <c r="X17" s="76">
        <v>0</v>
      </c>
      <c r="Y17" s="76">
        <v>0</v>
      </c>
      <c r="Z17" s="76">
        <v>0</v>
      </c>
      <c r="AA17" s="76">
        <v>0</v>
      </c>
      <c r="AB17" s="76">
        <v>0</v>
      </c>
      <c r="AC17" s="76">
        <v>0</v>
      </c>
      <c r="AD17" s="76">
        <v>0</v>
      </c>
      <c r="AE17" s="76">
        <v>0</v>
      </c>
      <c r="AF17" s="76">
        <v>0</v>
      </c>
      <c r="AG17" s="76">
        <v>30752.861399999998</v>
      </c>
      <c r="AH17" s="76">
        <v>0</v>
      </c>
      <c r="AI17" s="76">
        <v>0</v>
      </c>
      <c r="AJ17" s="76">
        <v>13418.046824999999</v>
      </c>
      <c r="AK17" s="76">
        <v>41115.385558333335</v>
      </c>
      <c r="AL17" s="76">
        <v>52597.543774999998</v>
      </c>
      <c r="AM17" s="76">
        <v>45002.992808333343</v>
      </c>
      <c r="AN17" s="76">
        <v>239591.86299166665</v>
      </c>
      <c r="AO17" s="76">
        <v>210459.33017166666</v>
      </c>
      <c r="AP17" s="76">
        <v>175577.52500166668</v>
      </c>
      <c r="AQ17" s="76">
        <v>72146.998350000009</v>
      </c>
      <c r="AR17" s="76">
        <v>12767.17555</v>
      </c>
      <c r="AS17" s="76">
        <v>79622.524781666667</v>
      </c>
      <c r="AT17" s="76">
        <v>22337.7</v>
      </c>
      <c r="AU17" s="76">
        <v>28896.709266666665</v>
      </c>
      <c r="AV17" s="76">
        <v>66921.621800000008</v>
      </c>
      <c r="AW17" s="76">
        <v>27617.465350000002</v>
      </c>
      <c r="AX17" s="76">
        <v>56528.042379999999</v>
      </c>
      <c r="AY17" s="76">
        <v>55118.606310000003</v>
      </c>
      <c r="AZ17" s="76"/>
      <c r="BA17" s="76">
        <v>0</v>
      </c>
      <c r="BB17" s="76">
        <v>166452.9252075351</v>
      </c>
      <c r="BC17" s="76">
        <v>157755.18139166664</v>
      </c>
      <c r="BD17" s="76">
        <v>54319.876791666669</v>
      </c>
      <c r="BE17" s="76">
        <v>63824.513325</v>
      </c>
      <c r="BF17" s="76"/>
      <c r="BG17" s="76">
        <v>23553.348620000001</v>
      </c>
      <c r="BH17" s="76">
        <v>38427.781060000001</v>
      </c>
      <c r="BI17" s="320">
        <v>57111.321774999997</v>
      </c>
      <c r="BJ17" s="76">
        <v>30587.641800000001</v>
      </c>
      <c r="BK17" s="76">
        <v>0</v>
      </c>
      <c r="BL17" s="76">
        <v>0</v>
      </c>
      <c r="BM17" s="76"/>
      <c r="BN17" s="76">
        <v>152332.83809194321</v>
      </c>
      <c r="BO17" s="76">
        <v>34994.649079900148</v>
      </c>
      <c r="BP17" s="76">
        <v>70609.120880407703</v>
      </c>
      <c r="BQ17" s="76">
        <v>16187.233260495001</v>
      </c>
      <c r="BR17" s="76">
        <v>16187.233260495001</v>
      </c>
      <c r="BS17" s="76">
        <v>0</v>
      </c>
      <c r="BT17" s="76">
        <v>0</v>
      </c>
      <c r="BU17" s="76">
        <v>0</v>
      </c>
      <c r="BV17" s="76">
        <v>0</v>
      </c>
      <c r="BW17" s="76">
        <v>0</v>
      </c>
      <c r="BX17" s="76">
        <v>0</v>
      </c>
      <c r="BY17" s="76">
        <v>0</v>
      </c>
      <c r="BZ17" s="76"/>
      <c r="CA17" s="76"/>
      <c r="CB17" s="76"/>
      <c r="CC17" s="76"/>
      <c r="CD17" s="76"/>
      <c r="CE17" s="76"/>
      <c r="CF17" s="76"/>
      <c r="CG17" s="76"/>
      <c r="CH17" s="76"/>
      <c r="CI17" s="76"/>
      <c r="CJ17" s="76"/>
      <c r="CK17" s="76"/>
      <c r="CL17" s="76"/>
      <c r="CM17" s="76"/>
      <c r="CN17" s="76"/>
      <c r="CO17" s="76"/>
      <c r="CP17" s="76"/>
      <c r="CQ17" s="76"/>
      <c r="CR17" s="76"/>
      <c r="CS17" s="76"/>
      <c r="CT17" s="76"/>
      <c r="CU17" s="76"/>
      <c r="CV17" s="76"/>
      <c r="CW17" s="76"/>
      <c r="CX17" s="76"/>
      <c r="CY17" s="76"/>
    </row>
    <row r="18" spans="1:103" ht="15.75" x14ac:dyDescent="0.25">
      <c r="A18" s="117"/>
      <c r="B18" s="80" t="s">
        <v>216</v>
      </c>
      <c r="C18" s="72">
        <f t="shared" si="3"/>
        <v>1513532.9141306193</v>
      </c>
      <c r="D18" s="73">
        <f t="shared" si="4"/>
        <v>0</v>
      </c>
      <c r="E18" s="73">
        <f t="shared" si="5"/>
        <v>0</v>
      </c>
      <c r="F18" s="73">
        <f t="shared" si="6"/>
        <v>18162.927288135594</v>
      </c>
      <c r="G18" s="73">
        <f t="shared" si="7"/>
        <v>1495369.9868424837</v>
      </c>
      <c r="H18" s="74">
        <f t="shared" si="8"/>
        <v>648330.27713483048</v>
      </c>
      <c r="I18" s="76">
        <v>0</v>
      </c>
      <c r="J18" s="76">
        <v>0</v>
      </c>
      <c r="K18" s="76">
        <v>0</v>
      </c>
      <c r="L18" s="76">
        <v>603.67999999999995</v>
      </c>
      <c r="M18" s="76">
        <v>1325</v>
      </c>
      <c r="N18" s="76">
        <v>0</v>
      </c>
      <c r="O18" s="76">
        <v>0</v>
      </c>
      <c r="P18" s="76">
        <v>1325</v>
      </c>
      <c r="Q18" s="76">
        <v>0</v>
      </c>
      <c r="R18" s="76">
        <v>0</v>
      </c>
      <c r="S18" s="76">
        <v>0</v>
      </c>
      <c r="T18" s="76">
        <v>0</v>
      </c>
      <c r="U18" s="76">
        <v>2076.2711864406779</v>
      </c>
      <c r="V18" s="76">
        <v>122</v>
      </c>
      <c r="W18" s="76">
        <v>497.77610169491533</v>
      </c>
      <c r="X18" s="76">
        <v>2211.1</v>
      </c>
      <c r="Y18" s="76">
        <v>0</v>
      </c>
      <c r="Z18" s="76">
        <v>1748.5</v>
      </c>
      <c r="AA18" s="76">
        <v>8253.6</v>
      </c>
      <c r="AB18" s="76">
        <v>4115</v>
      </c>
      <c r="AC18" s="76">
        <v>0</v>
      </c>
      <c r="AD18" s="76">
        <v>12122.4</v>
      </c>
      <c r="AE18" s="76">
        <v>14543.805090819209</v>
      </c>
      <c r="AF18" s="76">
        <v>16382.396652542373</v>
      </c>
      <c r="AG18" s="76">
        <v>5880.0749999999998</v>
      </c>
      <c r="AH18" s="76">
        <v>5735.2250000000004</v>
      </c>
      <c r="AI18" s="76">
        <v>1398.53</v>
      </c>
      <c r="AJ18" s="76">
        <v>3625.3758166666648</v>
      </c>
      <c r="AK18" s="76">
        <v>62544.503675</v>
      </c>
      <c r="AL18" s="76">
        <v>16367.952116666675</v>
      </c>
      <c r="AM18" s="76">
        <v>18202.125</v>
      </c>
      <c r="AN18" s="76">
        <v>6731.59</v>
      </c>
      <c r="AO18" s="76">
        <v>36133.101683333334</v>
      </c>
      <c r="AP18" s="76">
        <v>2086.666650000001</v>
      </c>
      <c r="AQ18" s="76">
        <v>8590.0000000000018</v>
      </c>
      <c r="AR18" s="76">
        <v>74698.5</v>
      </c>
      <c r="AS18" s="76">
        <v>1710.0000000000018</v>
      </c>
      <c r="AT18" s="76">
        <v>9113</v>
      </c>
      <c r="AU18" s="76">
        <v>23607.444791666661</v>
      </c>
      <c r="AV18" s="76">
        <v>41660.400000000009</v>
      </c>
      <c r="AW18" s="76">
        <v>20975.2173</v>
      </c>
      <c r="AX18" s="76">
        <v>14539.405416666661</v>
      </c>
      <c r="AY18" s="76">
        <v>16486.383749999997</v>
      </c>
      <c r="AZ18" s="76">
        <v>17300.6021833333</v>
      </c>
      <c r="BA18" s="76">
        <v>26487.137518333289</v>
      </c>
      <c r="BB18" s="76">
        <v>33978.915066666697</v>
      </c>
      <c r="BC18" s="76">
        <v>15881.16275</v>
      </c>
      <c r="BD18" s="76">
        <v>51662.036174999994</v>
      </c>
      <c r="BE18" s="76">
        <v>44444.512783333303</v>
      </c>
      <c r="BF18" s="76">
        <v>9277.5129666666671</v>
      </c>
      <c r="BG18" s="76">
        <f>26907.17-23553.34862</f>
        <v>3353.8213799999976</v>
      </c>
      <c r="BH18" s="76">
        <v>4224.6636799999997</v>
      </c>
      <c r="BI18" s="320">
        <v>6307.8873999999987</v>
      </c>
      <c r="BJ18" s="76">
        <v>7957.7083300000049</v>
      </c>
      <c r="BK18" s="76">
        <v>28240.217494999994</v>
      </c>
      <c r="BL18" s="76">
        <v>53608.646670000002</v>
      </c>
      <c r="BM18" s="76">
        <v>76172.511513735604</v>
      </c>
      <c r="BN18" s="76">
        <v>34217.32053680133</v>
      </c>
      <c r="BO18" s="76">
        <v>65596.920778001324</v>
      </c>
      <c r="BP18" s="76">
        <v>113196.45401479326</v>
      </c>
      <c r="BQ18" s="76">
        <v>120223.66757104457</v>
      </c>
      <c r="BR18" s="76">
        <v>75405.385213679168</v>
      </c>
      <c r="BS18" s="76">
        <v>65468.227591285067</v>
      </c>
      <c r="BT18" s="76">
        <v>63193.019274753766</v>
      </c>
      <c r="BU18" s="76">
        <v>63193.019274753766</v>
      </c>
      <c r="BV18" s="76">
        <v>49364.769365970569</v>
      </c>
      <c r="BW18" s="76">
        <v>49364.769365970569</v>
      </c>
      <c r="BX18" s="76">
        <v>0</v>
      </c>
      <c r="BY18" s="76">
        <v>0</v>
      </c>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row>
    <row r="19" spans="1:103" ht="15.75" x14ac:dyDescent="0.25">
      <c r="A19" s="117"/>
      <c r="B19" s="80" t="s">
        <v>217</v>
      </c>
      <c r="C19" s="72">
        <f t="shared" si="3"/>
        <v>0</v>
      </c>
      <c r="D19" s="73">
        <f t="shared" si="4"/>
        <v>0</v>
      </c>
      <c r="E19" s="73">
        <f t="shared" si="5"/>
        <v>0</v>
      </c>
      <c r="F19" s="73">
        <f t="shared" si="6"/>
        <v>0</v>
      </c>
      <c r="G19" s="73">
        <f t="shared" si="7"/>
        <v>0</v>
      </c>
      <c r="H19" s="74">
        <f t="shared" si="8"/>
        <v>0</v>
      </c>
      <c r="I19" s="76"/>
      <c r="J19" s="76"/>
      <c r="K19" s="76"/>
      <c r="L19" s="76"/>
      <c r="M19" s="76"/>
      <c r="N19" s="76"/>
      <c r="O19" s="76"/>
      <c r="P19" s="76"/>
      <c r="Q19" s="76"/>
      <c r="R19" s="76"/>
      <c r="S19" s="76"/>
      <c r="T19" s="76"/>
      <c r="U19" s="76"/>
      <c r="V19" s="76"/>
      <c r="W19" s="76"/>
      <c r="X19" s="76"/>
      <c r="Y19" s="76"/>
      <c r="Z19" s="76"/>
      <c r="AA19" s="76"/>
      <c r="AB19" s="76"/>
      <c r="AC19" s="76"/>
      <c r="AD19" s="76"/>
      <c r="AE19" s="76"/>
      <c r="AF19" s="76"/>
      <c r="AG19" s="76"/>
      <c r="AH19" s="76"/>
      <c r="AI19" s="76"/>
      <c r="AJ19" s="76"/>
      <c r="AK19" s="76"/>
      <c r="AL19" s="76"/>
      <c r="AM19" s="76"/>
      <c r="AN19" s="76"/>
      <c r="AO19" s="76"/>
      <c r="AP19" s="76"/>
      <c r="AQ19" s="76"/>
      <c r="AR19" s="76"/>
      <c r="AS19" s="76"/>
      <c r="AT19" s="76"/>
      <c r="AU19" s="76"/>
      <c r="AV19" s="76"/>
      <c r="AW19" s="76"/>
      <c r="AX19" s="76"/>
      <c r="AY19" s="76"/>
      <c r="AZ19" s="76"/>
      <c r="BA19" s="76"/>
      <c r="BB19" s="76"/>
      <c r="BC19" s="76"/>
      <c r="BD19" s="76"/>
      <c r="BE19" s="76"/>
      <c r="BF19" s="76"/>
      <c r="BG19" s="76"/>
      <c r="BH19" s="76"/>
      <c r="BI19" s="76"/>
      <c r="BJ19" s="76"/>
      <c r="BK19" s="76"/>
      <c r="BL19" s="76"/>
      <c r="BM19" s="76"/>
      <c r="BN19" s="76"/>
      <c r="BO19" s="76"/>
      <c r="BP19" s="76"/>
      <c r="BQ19" s="76"/>
      <c r="BR19" s="76"/>
      <c r="BS19" s="76"/>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76"/>
      <c r="CU19" s="76"/>
      <c r="CV19" s="76"/>
      <c r="CW19" s="76"/>
      <c r="CX19" s="76"/>
      <c r="CY19" s="76"/>
    </row>
    <row r="20" spans="1:103" ht="15.75" x14ac:dyDescent="0.25">
      <c r="A20" s="117"/>
      <c r="B20" s="80" t="s">
        <v>218</v>
      </c>
      <c r="C20" s="72">
        <f t="shared" si="3"/>
        <v>197969.95342218186</v>
      </c>
      <c r="D20" s="73">
        <f t="shared" si="4"/>
        <v>0</v>
      </c>
      <c r="E20" s="73">
        <f t="shared" si="5"/>
        <v>0</v>
      </c>
      <c r="F20" s="73">
        <f t="shared" si="6"/>
        <v>367.06917796610168</v>
      </c>
      <c r="G20" s="73">
        <f t="shared" si="7"/>
        <v>197602.88424421576</v>
      </c>
      <c r="H20" s="74">
        <f t="shared" si="8"/>
        <v>170155.26925392274</v>
      </c>
      <c r="I20" s="76">
        <v>0</v>
      </c>
      <c r="J20" s="76">
        <v>0</v>
      </c>
      <c r="K20" s="76">
        <v>0</v>
      </c>
      <c r="L20" s="76">
        <v>0</v>
      </c>
      <c r="M20" s="76">
        <v>0</v>
      </c>
      <c r="N20" s="76">
        <v>0</v>
      </c>
      <c r="O20" s="76">
        <v>0</v>
      </c>
      <c r="P20" s="76">
        <v>0</v>
      </c>
      <c r="Q20" s="76">
        <v>0</v>
      </c>
      <c r="R20" s="76">
        <v>0</v>
      </c>
      <c r="S20" s="76">
        <v>0</v>
      </c>
      <c r="T20" s="76">
        <v>0</v>
      </c>
      <c r="U20" s="76">
        <v>127.11864406779665</v>
      </c>
      <c r="V20" s="76">
        <v>6.1200677966101793</v>
      </c>
      <c r="W20" s="76">
        <v>0</v>
      </c>
      <c r="X20" s="76">
        <v>0</v>
      </c>
      <c r="Y20" s="76">
        <v>5.4162288135592824</v>
      </c>
      <c r="Z20" s="76">
        <v>30.7</v>
      </c>
      <c r="AA20" s="76">
        <v>197.71423728813556</v>
      </c>
      <c r="AB20" s="76">
        <v>71.508399830508495</v>
      </c>
      <c r="AC20" s="76">
        <v>61.329913050847473</v>
      </c>
      <c r="AD20" s="76">
        <v>216.62679305084751</v>
      </c>
      <c r="AE20" s="76">
        <v>52.64865393939381</v>
      </c>
      <c r="AF20" s="76">
        <v>1353.4638100000002</v>
      </c>
      <c r="AG20" s="76">
        <v>149.34712106060604</v>
      </c>
      <c r="AH20" s="76">
        <v>114127.27535000001</v>
      </c>
      <c r="AI20" s="76">
        <v>190.90336833333342</v>
      </c>
      <c r="AJ20" s="76">
        <v>321.18690166666664</v>
      </c>
      <c r="AK20" s="76">
        <v>16322.057176666665</v>
      </c>
      <c r="AL20" s="76">
        <v>204.82127666666673</v>
      </c>
      <c r="AM20" s="76">
        <v>586.11934333333352</v>
      </c>
      <c r="AN20" s="76">
        <v>3411.7654758192089</v>
      </c>
      <c r="AO20" s="76">
        <v>7581.6319350000003</v>
      </c>
      <c r="AP20" s="76">
        <v>997.88509166666677</v>
      </c>
      <c r="AQ20" s="76">
        <v>348.42535166666659</v>
      </c>
      <c r="AR20" s="76">
        <v>-1736.457916666667</v>
      </c>
      <c r="AS20" s="76">
        <v>1769.0928849999998</v>
      </c>
      <c r="AT20" s="76">
        <v>1487.8622600000003</v>
      </c>
      <c r="AU20" s="76">
        <v>3649.6786849999994</v>
      </c>
      <c r="AV20" s="76">
        <v>2924.160918333333</v>
      </c>
      <c r="AW20" s="76">
        <v>830.86070166666616</v>
      </c>
      <c r="AX20" s="76">
        <v>701.56917666666698</v>
      </c>
      <c r="AY20" s="76">
        <v>634.70172166666703</v>
      </c>
      <c r="AZ20" s="76">
        <v>451.535666666667</v>
      </c>
      <c r="BA20" s="76">
        <v>1693.2141158718973</v>
      </c>
      <c r="BB20" s="76">
        <v>423.85686166666602</v>
      </c>
      <c r="BC20" s="76">
        <v>1192.5461399999999</v>
      </c>
      <c r="BD20" s="76">
        <v>884.88</v>
      </c>
      <c r="BE20" s="76">
        <v>900.947</v>
      </c>
      <c r="BF20" s="76">
        <v>705.77629166666702</v>
      </c>
      <c r="BG20" s="76">
        <f>1730916.8/1000</f>
        <v>1730.9168</v>
      </c>
      <c r="BH20" s="316">
        <v>4284.4905366666699</v>
      </c>
      <c r="BI20" s="320">
        <v>1261.5722699999997</v>
      </c>
      <c r="BJ20" s="76">
        <v>2306.1219500000002</v>
      </c>
      <c r="BK20" s="76">
        <v>1540</v>
      </c>
      <c r="BL20" s="76">
        <v>1250</v>
      </c>
      <c r="BM20" s="76">
        <v>1037.6773329166667</v>
      </c>
      <c r="BN20" s="76">
        <v>2536.2146305421852</v>
      </c>
      <c r="BO20" s="76">
        <v>1973.0196716849277</v>
      </c>
      <c r="BP20" s="76">
        <v>2485.091124986629</v>
      </c>
      <c r="BQ20" s="76">
        <v>2485.091124986629</v>
      </c>
      <c r="BR20" s="76">
        <v>1525.1835416427557</v>
      </c>
      <c r="BS20" s="76">
        <v>1525.1835416427557</v>
      </c>
      <c r="BT20" s="76">
        <v>1525.1835416427557</v>
      </c>
      <c r="BU20" s="76">
        <v>1525.1835416427557</v>
      </c>
      <c r="BV20" s="76">
        <v>1525.1835416427557</v>
      </c>
      <c r="BW20" s="76">
        <v>1525.1835416427557</v>
      </c>
      <c r="BX20" s="76">
        <v>1525.1835416427557</v>
      </c>
      <c r="BY20" s="76">
        <v>1525.1835416427557</v>
      </c>
      <c r="BZ20" s="76"/>
      <c r="CA20" s="76"/>
      <c r="CB20" s="76"/>
      <c r="CC20" s="76"/>
      <c r="CD20" s="76"/>
      <c r="CE20" s="76"/>
      <c r="CF20" s="76"/>
      <c r="CG20" s="76"/>
      <c r="CH20" s="76"/>
      <c r="CI20" s="76"/>
      <c r="CJ20" s="76"/>
      <c r="CK20" s="76"/>
      <c r="CL20" s="76"/>
      <c r="CM20" s="76"/>
      <c r="CN20" s="76"/>
      <c r="CO20" s="76"/>
      <c r="CP20" s="76"/>
      <c r="CQ20" s="76"/>
      <c r="CR20" s="76"/>
      <c r="CS20" s="76"/>
      <c r="CT20" s="76"/>
      <c r="CU20" s="76"/>
      <c r="CV20" s="76"/>
      <c r="CW20" s="76"/>
      <c r="CX20" s="76"/>
      <c r="CY20" s="76"/>
    </row>
    <row r="21" spans="1:103" ht="15.75" x14ac:dyDescent="0.25">
      <c r="A21" s="117"/>
      <c r="B21" s="80" t="s">
        <v>219</v>
      </c>
      <c r="C21" s="72">
        <f t="shared" si="3"/>
        <v>11124.341700000001</v>
      </c>
      <c r="D21" s="73">
        <f t="shared" si="4"/>
        <v>0</v>
      </c>
      <c r="E21" s="73">
        <f t="shared" si="5"/>
        <v>0</v>
      </c>
      <c r="F21" s="73">
        <f t="shared" si="6"/>
        <v>0</v>
      </c>
      <c r="G21" s="73">
        <f t="shared" si="7"/>
        <v>11124.341700000001</v>
      </c>
      <c r="H21" s="74">
        <f t="shared" si="8"/>
        <v>3470.4998999999998</v>
      </c>
      <c r="I21" s="76">
        <v>0</v>
      </c>
      <c r="J21" s="76">
        <v>0</v>
      </c>
      <c r="K21" s="76">
        <v>0</v>
      </c>
      <c r="L21" s="76">
        <v>0</v>
      </c>
      <c r="M21" s="76">
        <v>0</v>
      </c>
      <c r="N21" s="76">
        <v>0</v>
      </c>
      <c r="O21" s="76">
        <v>0</v>
      </c>
      <c r="P21" s="76">
        <v>0</v>
      </c>
      <c r="Q21" s="76">
        <v>0</v>
      </c>
      <c r="R21" s="76">
        <v>0</v>
      </c>
      <c r="S21" s="76">
        <v>0</v>
      </c>
      <c r="T21" s="76">
        <v>0</v>
      </c>
      <c r="U21" s="76">
        <v>0</v>
      </c>
      <c r="V21" s="76">
        <v>0</v>
      </c>
      <c r="W21" s="76">
        <v>0</v>
      </c>
      <c r="X21" s="76">
        <v>0</v>
      </c>
      <c r="Y21" s="76">
        <v>0</v>
      </c>
      <c r="Z21" s="76">
        <v>0</v>
      </c>
      <c r="AA21" s="76">
        <v>0</v>
      </c>
      <c r="AB21" s="76">
        <v>0</v>
      </c>
      <c r="AC21" s="76">
        <v>0</v>
      </c>
      <c r="AD21" s="76">
        <v>0</v>
      </c>
      <c r="AE21" s="76">
        <v>0</v>
      </c>
      <c r="AF21" s="76">
        <v>0</v>
      </c>
      <c r="AG21" s="76">
        <v>0</v>
      </c>
      <c r="AH21" s="76">
        <v>3447.9998999999998</v>
      </c>
      <c r="AI21" s="76">
        <v>0</v>
      </c>
      <c r="AJ21" s="76">
        <v>0</v>
      </c>
      <c r="AK21" s="76">
        <v>22.5</v>
      </c>
      <c r="AL21" s="76">
        <v>0</v>
      </c>
      <c r="AM21" s="76">
        <v>0</v>
      </c>
      <c r="AN21" s="76">
        <v>0</v>
      </c>
      <c r="AO21" s="76">
        <v>0</v>
      </c>
      <c r="AP21" s="76">
        <v>0</v>
      </c>
      <c r="AQ21" s="76">
        <v>0</v>
      </c>
      <c r="AR21" s="76">
        <v>0</v>
      </c>
      <c r="AS21" s="76">
        <v>0</v>
      </c>
      <c r="AT21" s="76">
        <v>0</v>
      </c>
      <c r="AU21" s="76">
        <v>0</v>
      </c>
      <c r="AV21" s="76">
        <v>0</v>
      </c>
      <c r="AW21" s="76">
        <v>0</v>
      </c>
      <c r="AX21" s="76"/>
      <c r="AY21" s="76"/>
      <c r="AZ21" s="76">
        <v>0</v>
      </c>
      <c r="BA21" s="76">
        <v>0</v>
      </c>
      <c r="BB21" s="76"/>
      <c r="BC21" s="76"/>
      <c r="BD21" s="76">
        <v>0</v>
      </c>
      <c r="BE21" s="76">
        <v>0</v>
      </c>
      <c r="BF21" s="76">
        <v>0</v>
      </c>
      <c r="BG21" s="76"/>
      <c r="BH21" s="76"/>
      <c r="BI21" s="76"/>
      <c r="BJ21" s="76"/>
      <c r="BK21" s="76">
        <v>1541.9936</v>
      </c>
      <c r="BL21" s="76">
        <v>4940.8444</v>
      </c>
      <c r="BM21" s="76">
        <v>901.97872500000096</v>
      </c>
      <c r="BN21" s="76">
        <v>0</v>
      </c>
      <c r="BO21" s="76">
        <v>0</v>
      </c>
      <c r="BP21" s="76">
        <v>0</v>
      </c>
      <c r="BQ21" s="76">
        <v>269.02507500000149</v>
      </c>
      <c r="BR21" s="76">
        <v>0</v>
      </c>
      <c r="BS21" s="76">
        <v>0</v>
      </c>
      <c r="BT21" s="76">
        <v>0</v>
      </c>
      <c r="BU21" s="76">
        <v>0</v>
      </c>
      <c r="BV21" s="76">
        <v>0</v>
      </c>
      <c r="BW21" s="76">
        <v>0</v>
      </c>
      <c r="BX21" s="76">
        <v>0</v>
      </c>
      <c r="BY21" s="76">
        <v>0</v>
      </c>
      <c r="BZ21" s="76"/>
      <c r="CA21" s="76"/>
      <c r="CB21" s="76"/>
      <c r="CC21" s="76"/>
      <c r="CD21" s="76"/>
      <c r="CE21" s="76"/>
      <c r="CF21" s="76"/>
      <c r="CG21" s="76"/>
      <c r="CH21" s="76"/>
      <c r="CI21" s="76"/>
      <c r="CJ21" s="76"/>
      <c r="CK21" s="76"/>
      <c r="CL21" s="76"/>
      <c r="CM21" s="76"/>
      <c r="CN21" s="76"/>
      <c r="CO21" s="76"/>
      <c r="CP21" s="76"/>
      <c r="CQ21" s="76"/>
      <c r="CR21" s="76"/>
      <c r="CS21" s="76"/>
      <c r="CT21" s="76"/>
      <c r="CU21" s="76"/>
      <c r="CV21" s="76"/>
      <c r="CW21" s="76"/>
      <c r="CX21" s="76"/>
      <c r="CY21" s="76"/>
    </row>
    <row r="22" spans="1:103" ht="15.75" x14ac:dyDescent="0.25">
      <c r="A22" s="117"/>
      <c r="B22" s="80" t="s">
        <v>220</v>
      </c>
      <c r="C22" s="72">
        <f t="shared" si="3"/>
        <v>543204.38248395035</v>
      </c>
      <c r="D22" s="73">
        <f t="shared" si="4"/>
        <v>0</v>
      </c>
      <c r="E22" s="73">
        <f t="shared" si="5"/>
        <v>0</v>
      </c>
      <c r="F22" s="73">
        <f t="shared" si="6"/>
        <v>0</v>
      </c>
      <c r="G22" s="73">
        <f t="shared" si="7"/>
        <v>543204.38248395035</v>
      </c>
      <c r="H22" s="74">
        <f t="shared" si="8"/>
        <v>0</v>
      </c>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c r="AL22" s="76"/>
      <c r="AM22" s="76"/>
      <c r="AN22" s="76"/>
      <c r="AO22" s="76"/>
      <c r="AP22" s="76"/>
      <c r="AQ22" s="76"/>
      <c r="AR22" s="76"/>
      <c r="AS22" s="76">
        <v>0</v>
      </c>
      <c r="AT22" s="76">
        <v>0</v>
      </c>
      <c r="AU22" s="76">
        <v>0</v>
      </c>
      <c r="AV22" s="76">
        <v>0</v>
      </c>
      <c r="AW22" s="76">
        <v>0</v>
      </c>
      <c r="AX22" s="76"/>
      <c r="AY22" s="76"/>
      <c r="AZ22" s="76"/>
      <c r="BA22" s="76"/>
      <c r="BB22" s="76"/>
      <c r="BC22" s="76"/>
      <c r="BD22" s="76"/>
      <c r="BE22" s="76"/>
      <c r="BF22" s="76"/>
      <c r="BG22" s="76"/>
      <c r="BH22" s="76"/>
      <c r="BI22" s="76"/>
      <c r="BJ22" s="76"/>
      <c r="BK22" s="76"/>
      <c r="BL22" s="76"/>
      <c r="BM22" s="76"/>
      <c r="BN22" s="76"/>
      <c r="BO22" s="76"/>
      <c r="BP22" s="76"/>
      <c r="BQ22" s="76"/>
      <c r="BR22" s="76"/>
      <c r="BS22" s="76"/>
      <c r="BT22" s="76"/>
      <c r="BU22" s="76"/>
      <c r="BV22" s="76"/>
      <c r="BW22" s="76"/>
      <c r="BX22" s="76"/>
      <c r="BY22" s="76">
        <v>543204.38248395035</v>
      </c>
      <c r="BZ22" s="76"/>
      <c r="CA22" s="76"/>
      <c r="CB22" s="76"/>
      <c r="CC22" s="76"/>
      <c r="CD22" s="76"/>
      <c r="CE22" s="76"/>
      <c r="CF22" s="76"/>
      <c r="CG22" s="76"/>
      <c r="CH22" s="76"/>
      <c r="CI22" s="76"/>
      <c r="CJ22" s="76"/>
      <c r="CK22" s="76"/>
      <c r="CL22" s="76"/>
      <c r="CM22" s="76"/>
      <c r="CN22" s="76"/>
      <c r="CO22" s="76"/>
      <c r="CP22" s="76"/>
      <c r="CQ22" s="76"/>
      <c r="CR22" s="76"/>
      <c r="CS22" s="76"/>
      <c r="CT22" s="76"/>
      <c r="CU22" s="76"/>
      <c r="CV22" s="76"/>
      <c r="CW22" s="76"/>
      <c r="CX22" s="76"/>
      <c r="CY22" s="76"/>
    </row>
    <row r="23" spans="1:103" ht="15.75" x14ac:dyDescent="0.25">
      <c r="A23" s="117"/>
      <c r="B23" s="80" t="s">
        <v>221</v>
      </c>
      <c r="C23" s="72">
        <f t="shared" si="3"/>
        <v>212243.21486408563</v>
      </c>
      <c r="D23" s="73">
        <f t="shared" si="4"/>
        <v>0</v>
      </c>
      <c r="E23" s="73">
        <f t="shared" si="5"/>
        <v>0</v>
      </c>
      <c r="F23" s="73">
        <f t="shared" si="6"/>
        <v>8092.9077060000009</v>
      </c>
      <c r="G23" s="73">
        <f t="shared" si="7"/>
        <v>204150.30715808563</v>
      </c>
      <c r="H23" s="74">
        <f t="shared" si="8"/>
        <v>110182.52019940151</v>
      </c>
      <c r="I23" s="76">
        <v>227.23112</v>
      </c>
      <c r="J23" s="76">
        <v>215.51171000000002</v>
      </c>
      <c r="K23" s="76">
        <v>249.60819000000001</v>
      </c>
      <c r="L23" s="76">
        <v>202.65273000000002</v>
      </c>
      <c r="M23" s="76">
        <v>208.76076</v>
      </c>
      <c r="N23" s="76">
        <v>158.88652999999999</v>
      </c>
      <c r="O23" s="76">
        <v>219.65209999999999</v>
      </c>
      <c r="P23" s="76">
        <v>189.48382000000001</v>
      </c>
      <c r="Q23" s="76">
        <v>345.16797199999996</v>
      </c>
      <c r="R23" s="76">
        <v>556.54521000000011</v>
      </c>
      <c r="S23" s="76">
        <v>576.80080000000009</v>
      </c>
      <c r="T23" s="76">
        <v>597.53304000000003</v>
      </c>
      <c r="U23" s="76">
        <v>602.47334999999998</v>
      </c>
      <c r="V23" s="76">
        <v>597.75956999999994</v>
      </c>
      <c r="W23" s="76">
        <v>654.28003999999999</v>
      </c>
      <c r="X23" s="76">
        <v>516.25450999999998</v>
      </c>
      <c r="Y23" s="76">
        <v>632.13028000000008</v>
      </c>
      <c r="Z23" s="76">
        <v>631.52112</v>
      </c>
      <c r="AA23" s="76">
        <v>710.654854</v>
      </c>
      <c r="AB23" s="76">
        <v>810.19693199999995</v>
      </c>
      <c r="AC23" s="76">
        <v>697.54644200000007</v>
      </c>
      <c r="AD23" s="76">
        <v>1002.548118</v>
      </c>
      <c r="AE23" s="76">
        <v>1296.8716079999999</v>
      </c>
      <c r="AF23" s="76">
        <v>1104.515658</v>
      </c>
      <c r="AG23" s="58">
        <v>1065.988388</v>
      </c>
      <c r="AH23" s="76">
        <v>1198.8410280000001</v>
      </c>
      <c r="AI23" s="76">
        <v>1244.810148</v>
      </c>
      <c r="AJ23" s="76">
        <v>1357.538654</v>
      </c>
      <c r="AK23" s="76">
        <v>749.65813600000001</v>
      </c>
      <c r="AL23" s="76">
        <v>621.05634799999996</v>
      </c>
      <c r="AM23" s="76">
        <v>606.0357459999999</v>
      </c>
      <c r="AN23" s="76">
        <v>728.10988999999995</v>
      </c>
      <c r="AO23" s="76">
        <v>763.3893599999999</v>
      </c>
      <c r="AP23" s="76">
        <v>663.4909899999999</v>
      </c>
      <c r="AQ23" s="76">
        <v>912.47565999999995</v>
      </c>
      <c r="AR23" s="76">
        <v>708.0388999999999</v>
      </c>
      <c r="AS23" s="76">
        <v>722.31814000000008</v>
      </c>
      <c r="AT23" s="76">
        <v>1293.9560399999998</v>
      </c>
      <c r="AU23" s="76">
        <v>1693.3679099999999</v>
      </c>
      <c r="AV23" s="76">
        <v>4253.9974899999997</v>
      </c>
      <c r="AW23" s="76">
        <v>4344.4840800000002</v>
      </c>
      <c r="AX23" s="81">
        <v>4852.9759999999997</v>
      </c>
      <c r="AY23" s="76">
        <v>5496.9220800000003</v>
      </c>
      <c r="AZ23" s="76">
        <v>5668.2056600000005</v>
      </c>
      <c r="BA23" s="76">
        <v>5865.2985599999965</v>
      </c>
      <c r="BB23" s="76">
        <v>7174.0227958004998</v>
      </c>
      <c r="BC23" s="76">
        <v>7172.5011658004996</v>
      </c>
      <c r="BD23" s="76">
        <v>7899.8352958004989</v>
      </c>
      <c r="BE23" s="76">
        <v>6296.9060099999997</v>
      </c>
      <c r="BF23" s="76">
        <f>6064.19911+4.5</f>
        <v>6068.6991099999996</v>
      </c>
      <c r="BG23" s="76">
        <f>6211.47656+4.5</f>
        <v>6215.9765600000001</v>
      </c>
      <c r="BH23" s="76">
        <v>5715.2962699999998</v>
      </c>
      <c r="BI23" s="76">
        <v>5823.7373200000002</v>
      </c>
      <c r="BJ23" s="76">
        <v>6502.9863149367939</v>
      </c>
      <c r="BK23" s="76">
        <v>6290.0585063273138</v>
      </c>
      <c r="BL23" s="76">
        <v>6290.0585063273138</v>
      </c>
      <c r="BM23" s="76">
        <v>6077.1306977178301</v>
      </c>
      <c r="BN23" s="76">
        <v>6662.0137724225788</v>
      </c>
      <c r="BO23" s="76">
        <v>6507.2759007372897</v>
      </c>
      <c r="BP23" s="76">
        <v>6294.3480921278133</v>
      </c>
      <c r="BQ23" s="76">
        <v>6294.3480921278133</v>
      </c>
      <c r="BR23" s="76">
        <v>6294.3480921278133</v>
      </c>
      <c r="BS23" s="76">
        <v>6294.3480921278133</v>
      </c>
      <c r="BT23" s="76">
        <v>6294.3480921278133</v>
      </c>
      <c r="BU23" s="76">
        <v>7082.0381370645919</v>
      </c>
      <c r="BV23" s="76">
        <v>6294.3480921278133</v>
      </c>
      <c r="BW23" s="76">
        <v>6294.3480921278133</v>
      </c>
      <c r="BX23" s="76">
        <v>6294.3480921278133</v>
      </c>
      <c r="BY23" s="76">
        <v>6294.3480921278133</v>
      </c>
      <c r="BZ23" s="76">
        <v>0</v>
      </c>
      <c r="CA23" s="76"/>
      <c r="CB23" s="76"/>
      <c r="CC23" s="76"/>
      <c r="CD23" s="76"/>
      <c r="CE23" s="76"/>
      <c r="CF23" s="76"/>
      <c r="CG23" s="76"/>
      <c r="CH23" s="76"/>
      <c r="CI23" s="76"/>
      <c r="CJ23" s="76"/>
      <c r="CK23" s="76"/>
      <c r="CL23" s="76"/>
      <c r="CM23" s="76"/>
      <c r="CN23" s="76"/>
      <c r="CO23" s="76"/>
      <c r="CP23" s="76"/>
      <c r="CQ23" s="76"/>
      <c r="CR23" s="76"/>
      <c r="CS23" s="76"/>
      <c r="CT23" s="76"/>
      <c r="CU23" s="76"/>
      <c r="CV23" s="76"/>
      <c r="CW23" s="76"/>
      <c r="CX23" s="76"/>
      <c r="CY23" s="76"/>
    </row>
    <row r="24" spans="1:103" ht="16.5" thickBot="1" x14ac:dyDescent="0.3">
      <c r="A24" s="117"/>
      <c r="B24" s="80" t="s">
        <v>222</v>
      </c>
      <c r="C24" s="82">
        <f t="shared" si="3"/>
        <v>104855.00071850509</v>
      </c>
      <c r="D24" s="83">
        <f t="shared" si="4"/>
        <v>0</v>
      </c>
      <c r="E24" s="83">
        <f t="shared" si="5"/>
        <v>0</v>
      </c>
      <c r="F24" s="83">
        <f t="shared" si="6"/>
        <v>0</v>
      </c>
      <c r="G24" s="83">
        <f t="shared" si="7"/>
        <v>104855.00071850509</v>
      </c>
      <c r="H24" s="74">
        <f t="shared" si="8"/>
        <v>17495.44599</v>
      </c>
      <c r="I24" s="84"/>
      <c r="J24" s="84"/>
      <c r="K24" s="84"/>
      <c r="L24" s="84"/>
      <c r="M24" s="84"/>
      <c r="N24" s="84"/>
      <c r="O24" s="84"/>
      <c r="P24" s="84"/>
      <c r="Q24" s="84"/>
      <c r="R24" s="84"/>
      <c r="S24" s="84"/>
      <c r="T24" s="84"/>
      <c r="U24" s="84"/>
      <c r="V24" s="84"/>
      <c r="W24" s="84"/>
      <c r="X24" s="84"/>
      <c r="Y24" s="84"/>
      <c r="Z24" s="84"/>
      <c r="AA24" s="84"/>
      <c r="AB24" s="84"/>
      <c r="AC24" s="84"/>
      <c r="AD24" s="84"/>
      <c r="AE24" s="84">
        <v>966.25113999999996</v>
      </c>
      <c r="AF24" s="84"/>
      <c r="AG24" s="84"/>
      <c r="AH24" s="84"/>
      <c r="AI24" s="84"/>
      <c r="AJ24" s="84"/>
      <c r="AK24" s="84"/>
      <c r="AL24" s="84"/>
      <c r="AM24" s="84"/>
      <c r="AN24" s="84"/>
      <c r="AO24" s="84"/>
      <c r="AP24" s="84"/>
      <c r="AQ24" s="84"/>
      <c r="AR24" s="84"/>
      <c r="AS24" s="84"/>
      <c r="AT24" s="84"/>
      <c r="AU24" s="84"/>
      <c r="AV24" s="84"/>
      <c r="AW24" s="84"/>
      <c r="AX24" s="84"/>
      <c r="AY24" s="84"/>
      <c r="AZ24" s="84"/>
      <c r="BA24" s="84"/>
      <c r="BB24" s="84"/>
      <c r="BC24" s="84"/>
      <c r="BD24" s="84">
        <v>16529.19485</v>
      </c>
      <c r="BE24" s="84"/>
      <c r="BF24" s="84"/>
      <c r="BG24" s="84"/>
      <c r="BH24" s="84"/>
      <c r="BI24" s="84"/>
      <c r="BJ24" s="84"/>
      <c r="BK24" s="84"/>
      <c r="BL24" s="84"/>
      <c r="BM24" s="84"/>
      <c r="BN24" s="76">
        <v>0</v>
      </c>
      <c r="BO24" s="76">
        <v>0</v>
      </c>
      <c r="BP24" s="76">
        <v>0</v>
      </c>
      <c r="BQ24" s="76">
        <v>0</v>
      </c>
      <c r="BR24" s="76">
        <v>0</v>
      </c>
      <c r="BS24" s="76">
        <v>0</v>
      </c>
      <c r="BT24" s="76">
        <v>0</v>
      </c>
      <c r="BU24" s="76">
        <v>0</v>
      </c>
      <c r="BV24" s="76">
        <v>0</v>
      </c>
      <c r="BW24" s="76">
        <v>0</v>
      </c>
      <c r="BX24" s="76">
        <v>0</v>
      </c>
      <c r="BY24" s="76"/>
      <c r="BZ24" s="84"/>
      <c r="CA24" s="84"/>
      <c r="CB24" s="84">
        <v>87359.554728505085</v>
      </c>
      <c r="CC24" s="84"/>
      <c r="CD24" s="84"/>
      <c r="CE24" s="84"/>
      <c r="CF24" s="84"/>
      <c r="CG24" s="84"/>
      <c r="CH24" s="84"/>
      <c r="CI24" s="84"/>
      <c r="CJ24" s="84"/>
      <c r="CK24" s="84"/>
      <c r="CL24" s="84"/>
      <c r="CM24" s="84"/>
      <c r="CN24" s="84"/>
      <c r="CO24" s="84"/>
      <c r="CP24" s="84"/>
      <c r="CQ24" s="84"/>
      <c r="CR24" s="84"/>
      <c r="CS24" s="84"/>
      <c r="CT24" s="84"/>
      <c r="CU24" s="84"/>
      <c r="CV24" s="84"/>
      <c r="CW24" s="84"/>
      <c r="CX24" s="84"/>
      <c r="CY24" s="84"/>
    </row>
    <row r="25" spans="1:103" ht="17.25" thickTop="1" thickBot="1" x14ac:dyDescent="0.3">
      <c r="A25" s="117"/>
      <c r="B25" s="85" t="s">
        <v>223</v>
      </c>
      <c r="C25" s="86">
        <f>SUM(D25:G25)</f>
        <v>10481485.216609279</v>
      </c>
      <c r="D25" s="87">
        <f t="shared" si="4"/>
        <v>0</v>
      </c>
      <c r="E25" s="87">
        <f t="shared" si="5"/>
        <v>0</v>
      </c>
      <c r="F25" s="87">
        <f t="shared" si="6"/>
        <v>153108.05673566103</v>
      </c>
      <c r="G25" s="87">
        <f t="shared" si="7"/>
        <v>10328377.159873618</v>
      </c>
      <c r="H25" s="321">
        <f>SUMIF($I$9:$CY$9,$I$9,I25:CY25)</f>
        <v>4912721.0634094775</v>
      </c>
      <c r="I25" s="88">
        <f t="shared" ref="I25:BJ25" si="9">SUM(I11:I24)</f>
        <v>227.23112</v>
      </c>
      <c r="J25" s="88">
        <f t="shared" si="9"/>
        <v>215.51171000000002</v>
      </c>
      <c r="K25" s="88">
        <f t="shared" si="9"/>
        <v>500.85819000000004</v>
      </c>
      <c r="L25" s="88">
        <f t="shared" si="9"/>
        <v>806.33272999999997</v>
      </c>
      <c r="M25" s="88">
        <f t="shared" si="9"/>
        <v>4055.7607600000001</v>
      </c>
      <c r="N25" s="88">
        <f t="shared" si="9"/>
        <v>158.88652999999999</v>
      </c>
      <c r="O25" s="88">
        <f t="shared" si="9"/>
        <v>6954.0759559322041</v>
      </c>
      <c r="P25" s="88">
        <f t="shared" si="9"/>
        <v>7102.331514915255</v>
      </c>
      <c r="Q25" s="88">
        <f t="shared" si="9"/>
        <v>7609.3601160677972</v>
      </c>
      <c r="R25" s="88">
        <f t="shared" si="9"/>
        <v>7672.8532523728827</v>
      </c>
      <c r="S25" s="88">
        <f t="shared" si="9"/>
        <v>5764.1854779661016</v>
      </c>
      <c r="T25" s="88">
        <f t="shared" si="9"/>
        <v>3373.5202179661019</v>
      </c>
      <c r="U25" s="88">
        <f t="shared" si="9"/>
        <v>5050.3780872881362</v>
      </c>
      <c r="V25" s="88">
        <f t="shared" si="9"/>
        <v>6881.5454005084748</v>
      </c>
      <c r="W25" s="88">
        <f t="shared" si="9"/>
        <v>8344.9200145762734</v>
      </c>
      <c r="X25" s="88">
        <f t="shared" si="9"/>
        <v>31317.174594745757</v>
      </c>
      <c r="Y25" s="88">
        <f t="shared" si="9"/>
        <v>21890.004763050856</v>
      </c>
      <c r="Z25" s="88">
        <f t="shared" si="9"/>
        <v>13866.656230169494</v>
      </c>
      <c r="AA25" s="88">
        <f t="shared" si="9"/>
        <v>21316.470070101695</v>
      </c>
      <c r="AB25" s="88">
        <f t="shared" si="9"/>
        <v>27442.462552169494</v>
      </c>
      <c r="AC25" s="88">
        <f t="shared" si="9"/>
        <v>32827.755905898302</v>
      </c>
      <c r="AD25" s="88">
        <f t="shared" si="9"/>
        <v>36937.086012745771</v>
      </c>
      <c r="AE25" s="88">
        <f t="shared" si="9"/>
        <v>39958.233126374427</v>
      </c>
      <c r="AF25" s="88">
        <f t="shared" si="9"/>
        <v>45288.562370288135</v>
      </c>
      <c r="AG25" s="88">
        <f t="shared" si="9"/>
        <v>45673.788135727271</v>
      </c>
      <c r="AH25" s="88">
        <f t="shared" si="9"/>
        <v>169253.32111133332</v>
      </c>
      <c r="AI25" s="88">
        <f t="shared" si="9"/>
        <v>16930.598083000001</v>
      </c>
      <c r="AJ25" s="88">
        <f t="shared" si="9"/>
        <v>49692.645253999988</v>
      </c>
      <c r="AK25" s="88">
        <f t="shared" si="9"/>
        <v>142371.20678766668</v>
      </c>
      <c r="AL25" s="88">
        <f t="shared" si="9"/>
        <v>91229.966409666667</v>
      </c>
      <c r="AM25" s="88">
        <f t="shared" si="9"/>
        <v>127409.25965600001</v>
      </c>
      <c r="AN25" s="88">
        <f t="shared" si="9"/>
        <v>295993.6767558193</v>
      </c>
      <c r="AO25" s="88">
        <f t="shared" si="9"/>
        <v>294898.09303333331</v>
      </c>
      <c r="AP25" s="88">
        <f t="shared" si="9"/>
        <v>262821.92823333334</v>
      </c>
      <c r="AQ25" s="88">
        <f t="shared" si="9"/>
        <v>98500.456653333342</v>
      </c>
      <c r="AR25" s="88">
        <f t="shared" si="9"/>
        <v>146618.36096333334</v>
      </c>
      <c r="AS25" s="88">
        <f t="shared" si="9"/>
        <v>146498.7726733333</v>
      </c>
      <c r="AT25" s="88">
        <f t="shared" si="9"/>
        <v>119469.71681166667</v>
      </c>
      <c r="AU25" s="88">
        <f t="shared" si="9"/>
        <v>88985.804171666678</v>
      </c>
      <c r="AV25" s="88">
        <f t="shared" si="9"/>
        <v>184530.51154166672</v>
      </c>
      <c r="AW25" s="88">
        <f t="shared" si="9"/>
        <v>81862.010995999997</v>
      </c>
      <c r="AX25" s="88">
        <f t="shared" si="9"/>
        <v>166866.11544166671</v>
      </c>
      <c r="AY25" s="88">
        <f t="shared" si="9"/>
        <v>150041.92696166664</v>
      </c>
      <c r="AZ25" s="88">
        <f t="shared" si="9"/>
        <v>82183.911509999976</v>
      </c>
      <c r="BA25" s="88">
        <f t="shared" si="9"/>
        <v>157472.67555219066</v>
      </c>
      <c r="BB25" s="88">
        <f t="shared" si="9"/>
        <v>277413.42857833562</v>
      </c>
      <c r="BC25" s="88">
        <f t="shared" si="9"/>
        <v>236040.67276413378</v>
      </c>
      <c r="BD25" s="88">
        <f t="shared" si="9"/>
        <v>204273.72250913383</v>
      </c>
      <c r="BE25" s="88">
        <f t="shared" si="9"/>
        <v>291360.70766833331</v>
      </c>
      <c r="BF25" s="88">
        <f t="shared" si="9"/>
        <v>109966.73953000001</v>
      </c>
      <c r="BG25" s="88">
        <f t="shared" si="9"/>
        <v>186872.99721000003</v>
      </c>
      <c r="BH25" s="88">
        <f t="shared" si="9"/>
        <v>165954.58077499998</v>
      </c>
      <c r="BI25" s="88">
        <f t="shared" si="9"/>
        <v>185971.31093499996</v>
      </c>
      <c r="BJ25" s="88">
        <f t="shared" si="9"/>
        <v>110340.14850493681</v>
      </c>
      <c r="BK25" s="88">
        <f t="shared" ref="BK25:CU25" si="10">SUM(BK11:BK24)</f>
        <v>357591.72621295968</v>
      </c>
      <c r="BL25" s="88">
        <f t="shared" si="10"/>
        <v>261692.74469064022</v>
      </c>
      <c r="BM25" s="88">
        <f t="shared" si="10"/>
        <v>317547.21888802503</v>
      </c>
      <c r="BN25" s="88">
        <f t="shared" si="10"/>
        <v>391294.57091641694</v>
      </c>
      <c r="BO25" s="88">
        <f t="shared" si="10"/>
        <v>363436.38872074138</v>
      </c>
      <c r="BP25" s="88">
        <f t="shared" si="10"/>
        <v>460677.7934693998</v>
      </c>
      <c r="BQ25" s="88">
        <f t="shared" si="10"/>
        <v>367438.96838256298</v>
      </c>
      <c r="BR25" s="88">
        <f t="shared" si="10"/>
        <v>349372.8354199811</v>
      </c>
      <c r="BS25" s="88">
        <f t="shared" si="10"/>
        <v>319703.80905568821</v>
      </c>
      <c r="BT25" s="88">
        <f t="shared" si="10"/>
        <v>311295.04882507172</v>
      </c>
      <c r="BU25" s="88">
        <f t="shared" si="10"/>
        <v>279260.96302020364</v>
      </c>
      <c r="BV25" s="88">
        <f t="shared" si="10"/>
        <v>252133.45208042522</v>
      </c>
      <c r="BW25" s="88">
        <f t="shared" si="10"/>
        <v>251101.92850542523</v>
      </c>
      <c r="BX25" s="88">
        <f t="shared" si="10"/>
        <v>209468.03663054432</v>
      </c>
      <c r="BY25" s="88">
        <f t="shared" si="10"/>
        <v>776215.04838814936</v>
      </c>
      <c r="BZ25" s="88">
        <f t="shared" si="10"/>
        <v>25953.522533333333</v>
      </c>
      <c r="CA25" s="88">
        <f t="shared" si="10"/>
        <v>25953.522533333333</v>
      </c>
      <c r="CB25" s="88">
        <f t="shared" si="10"/>
        <v>138286.42642196515</v>
      </c>
      <c r="CC25" s="88">
        <f t="shared" si="10"/>
        <v>0</v>
      </c>
      <c r="CD25" s="88">
        <f t="shared" si="10"/>
        <v>0</v>
      </c>
      <c r="CE25" s="88">
        <f t="shared" si="10"/>
        <v>0</v>
      </c>
      <c r="CF25" s="88">
        <f t="shared" si="10"/>
        <v>0</v>
      </c>
      <c r="CG25" s="88">
        <f t="shared" si="10"/>
        <v>0</v>
      </c>
      <c r="CH25" s="88">
        <f t="shared" si="10"/>
        <v>0</v>
      </c>
      <c r="CI25" s="88">
        <f t="shared" si="10"/>
        <v>0</v>
      </c>
      <c r="CJ25" s="88">
        <f t="shared" si="10"/>
        <v>0</v>
      </c>
      <c r="CK25" s="88">
        <f t="shared" si="10"/>
        <v>0</v>
      </c>
      <c r="CL25" s="88">
        <f t="shared" si="10"/>
        <v>0</v>
      </c>
      <c r="CM25" s="88">
        <f t="shared" si="10"/>
        <v>0</v>
      </c>
      <c r="CN25" s="88">
        <f t="shared" si="10"/>
        <v>0</v>
      </c>
      <c r="CO25" s="88">
        <f t="shared" si="10"/>
        <v>0</v>
      </c>
      <c r="CP25" s="88">
        <f t="shared" si="10"/>
        <v>0</v>
      </c>
      <c r="CQ25" s="88">
        <f t="shared" si="10"/>
        <v>0</v>
      </c>
      <c r="CR25" s="88">
        <f t="shared" si="10"/>
        <v>0</v>
      </c>
      <c r="CS25" s="88">
        <f t="shared" si="10"/>
        <v>0</v>
      </c>
      <c r="CT25" s="88">
        <f t="shared" si="10"/>
        <v>0</v>
      </c>
      <c r="CU25" s="88">
        <f t="shared" si="10"/>
        <v>0</v>
      </c>
      <c r="CV25" s="88">
        <f>SUM(CV11:CV24)</f>
        <v>0</v>
      </c>
      <c r="CW25" s="88">
        <f>SUM(CW11:CW24)</f>
        <v>0</v>
      </c>
      <c r="CX25" s="88">
        <f>SUM(CX11:CX24)</f>
        <v>0</v>
      </c>
      <c r="CY25" s="88">
        <f>SUM(CY11:CY24)</f>
        <v>0</v>
      </c>
    </row>
    <row r="26" spans="1:103" ht="16.5" hidden="1" outlineLevel="1" thickTop="1" x14ac:dyDescent="0.25">
      <c r="B26" s="89" t="s">
        <v>224</v>
      </c>
      <c r="C26" s="90">
        <f t="shared" ref="C26:C38" si="11">SUM(D26:G26)</f>
        <v>0</v>
      </c>
      <c r="D26" s="73">
        <f t="shared" si="4"/>
        <v>0</v>
      </c>
      <c r="E26" s="73">
        <f t="shared" si="5"/>
        <v>0</v>
      </c>
      <c r="F26" s="73">
        <f t="shared" si="6"/>
        <v>0</v>
      </c>
      <c r="G26" s="73">
        <f t="shared" si="7"/>
        <v>0</v>
      </c>
      <c r="H26" s="74">
        <f t="shared" si="8"/>
        <v>0</v>
      </c>
      <c r="I26" s="91">
        <f>I11*0.2</f>
        <v>0</v>
      </c>
      <c r="J26" s="91">
        <f>J11*0.18</f>
        <v>0</v>
      </c>
      <c r="K26" s="91">
        <f t="shared" ref="K26:AO26" si="12">K11*0.2</f>
        <v>0</v>
      </c>
      <c r="L26" s="91">
        <f t="shared" si="12"/>
        <v>0</v>
      </c>
      <c r="M26" s="91">
        <f t="shared" si="12"/>
        <v>0</v>
      </c>
      <c r="N26" s="91">
        <f t="shared" si="12"/>
        <v>0</v>
      </c>
      <c r="O26" s="91">
        <f t="shared" si="12"/>
        <v>0</v>
      </c>
      <c r="P26" s="91">
        <f t="shared" si="12"/>
        <v>0</v>
      </c>
      <c r="Q26" s="91">
        <f t="shared" si="12"/>
        <v>0</v>
      </c>
      <c r="R26" s="91">
        <f t="shared" si="12"/>
        <v>0</v>
      </c>
      <c r="S26" s="91">
        <f t="shared" si="12"/>
        <v>0</v>
      </c>
      <c r="T26" s="91">
        <f t="shared" si="12"/>
        <v>0</v>
      </c>
      <c r="U26" s="91">
        <f t="shared" si="12"/>
        <v>0</v>
      </c>
      <c r="V26" s="91">
        <f t="shared" si="12"/>
        <v>0</v>
      </c>
      <c r="W26" s="91">
        <f t="shared" si="12"/>
        <v>0</v>
      </c>
      <c r="X26" s="91">
        <f t="shared" si="12"/>
        <v>0</v>
      </c>
      <c r="Y26" s="91">
        <f t="shared" si="12"/>
        <v>0</v>
      </c>
      <c r="Z26" s="91">
        <f t="shared" si="12"/>
        <v>0</v>
      </c>
      <c r="AA26" s="91">
        <f t="shared" si="12"/>
        <v>0</v>
      </c>
      <c r="AB26" s="91">
        <f t="shared" si="12"/>
        <v>0</v>
      </c>
      <c r="AC26" s="91">
        <f t="shared" si="12"/>
        <v>0</v>
      </c>
      <c r="AD26" s="91">
        <f t="shared" si="12"/>
        <v>0</v>
      </c>
      <c r="AE26" s="91">
        <f t="shared" si="12"/>
        <v>0</v>
      </c>
      <c r="AF26" s="91">
        <f t="shared" si="12"/>
        <v>0</v>
      </c>
      <c r="AG26" s="91">
        <f t="shared" si="12"/>
        <v>0</v>
      </c>
      <c r="AH26" s="91">
        <f t="shared" si="12"/>
        <v>0</v>
      </c>
      <c r="AI26" s="91">
        <f t="shared" si="12"/>
        <v>0</v>
      </c>
      <c r="AJ26" s="91">
        <f t="shared" si="12"/>
        <v>0</v>
      </c>
      <c r="AK26" s="91">
        <f t="shared" si="12"/>
        <v>0</v>
      </c>
      <c r="AL26" s="91">
        <f t="shared" si="12"/>
        <v>0</v>
      </c>
      <c r="AM26" s="91">
        <f t="shared" si="12"/>
        <v>0</v>
      </c>
      <c r="AN26" s="91">
        <f t="shared" si="12"/>
        <v>0</v>
      </c>
      <c r="AO26" s="91">
        <f t="shared" si="12"/>
        <v>0</v>
      </c>
      <c r="AP26" s="91">
        <v>0</v>
      </c>
      <c r="AQ26" s="91">
        <v>0</v>
      </c>
      <c r="AR26" s="91">
        <v>0</v>
      </c>
      <c r="AS26" s="91">
        <v>0</v>
      </c>
      <c r="AT26" s="91">
        <v>0</v>
      </c>
      <c r="AU26" s="91">
        <v>0</v>
      </c>
      <c r="AV26" s="91">
        <v>0</v>
      </c>
      <c r="AW26" s="91">
        <v>0</v>
      </c>
      <c r="AX26" s="91">
        <v>0</v>
      </c>
      <c r="AY26" s="91">
        <v>0</v>
      </c>
      <c r="AZ26" s="91">
        <v>0</v>
      </c>
      <c r="BA26" s="91">
        <v>0</v>
      </c>
      <c r="BB26" s="91"/>
      <c r="BC26" s="91"/>
      <c r="BD26" s="91"/>
      <c r="BE26" s="91"/>
      <c r="BF26" s="91"/>
      <c r="BG26" s="91"/>
      <c r="BH26" s="91"/>
      <c r="BI26" s="91"/>
      <c r="BJ26" s="91"/>
      <c r="BK26" s="91"/>
      <c r="BL26" s="91"/>
      <c r="BM26" s="91"/>
      <c r="BN26" s="91"/>
      <c r="BO26" s="91"/>
      <c r="BP26" s="91"/>
      <c r="BQ26" s="91"/>
      <c r="BR26" s="91"/>
      <c r="BS26" s="91"/>
      <c r="BT26" s="91"/>
      <c r="BU26" s="91"/>
      <c r="BV26" s="91"/>
      <c r="BW26" s="91"/>
      <c r="BX26" s="91"/>
      <c r="BY26" s="91"/>
      <c r="BZ26" s="91">
        <f t="shared" ref="BZ26:CY35" si="13">BZ11*0.2</f>
        <v>0</v>
      </c>
      <c r="CA26" s="91">
        <f t="shared" si="13"/>
        <v>0</v>
      </c>
      <c r="CB26" s="91">
        <f t="shared" si="13"/>
        <v>0</v>
      </c>
      <c r="CC26" s="91">
        <f t="shared" si="13"/>
        <v>0</v>
      </c>
      <c r="CD26" s="91">
        <f t="shared" si="13"/>
        <v>0</v>
      </c>
      <c r="CE26" s="91">
        <f t="shared" si="13"/>
        <v>0</v>
      </c>
      <c r="CF26" s="91">
        <f t="shared" si="13"/>
        <v>0</v>
      </c>
      <c r="CG26" s="91">
        <f t="shared" si="13"/>
        <v>0</v>
      </c>
      <c r="CH26" s="91">
        <f t="shared" si="13"/>
        <v>0</v>
      </c>
      <c r="CI26" s="91">
        <f t="shared" si="13"/>
        <v>0</v>
      </c>
      <c r="CJ26" s="91">
        <f t="shared" si="13"/>
        <v>0</v>
      </c>
      <c r="CK26" s="91">
        <f t="shared" si="13"/>
        <v>0</v>
      </c>
      <c r="CL26" s="91">
        <f t="shared" si="13"/>
        <v>0</v>
      </c>
      <c r="CM26" s="91">
        <f t="shared" si="13"/>
        <v>0</v>
      </c>
      <c r="CN26" s="91">
        <f t="shared" si="13"/>
        <v>0</v>
      </c>
      <c r="CO26" s="91">
        <f t="shared" si="13"/>
        <v>0</v>
      </c>
      <c r="CP26" s="91">
        <f t="shared" si="13"/>
        <v>0</v>
      </c>
      <c r="CQ26" s="91">
        <f t="shared" si="13"/>
        <v>0</v>
      </c>
      <c r="CR26" s="91">
        <f t="shared" si="13"/>
        <v>0</v>
      </c>
      <c r="CS26" s="91">
        <f t="shared" si="13"/>
        <v>0</v>
      </c>
      <c r="CT26" s="91">
        <f t="shared" si="13"/>
        <v>0</v>
      </c>
      <c r="CU26" s="91">
        <f t="shared" si="13"/>
        <v>0</v>
      </c>
      <c r="CV26" s="91">
        <f t="shared" si="13"/>
        <v>0</v>
      </c>
      <c r="CW26" s="91">
        <f t="shared" si="13"/>
        <v>0</v>
      </c>
      <c r="CX26" s="91">
        <f t="shared" si="13"/>
        <v>0</v>
      </c>
      <c r="CY26" s="91">
        <f t="shared" si="13"/>
        <v>0</v>
      </c>
    </row>
    <row r="27" spans="1:103" ht="16.5" hidden="1" outlineLevel="1" thickTop="1" x14ac:dyDescent="0.25">
      <c r="B27" s="89" t="s">
        <v>225</v>
      </c>
      <c r="C27" s="90">
        <f t="shared" si="11"/>
        <v>42336.069611677507</v>
      </c>
      <c r="D27" s="73">
        <f t="shared" si="4"/>
        <v>0</v>
      </c>
      <c r="E27" s="73">
        <f t="shared" si="5"/>
        <v>0</v>
      </c>
      <c r="F27" s="73">
        <f t="shared" si="6"/>
        <v>4575.3129411864402</v>
      </c>
      <c r="G27" s="73">
        <f t="shared" si="7"/>
        <v>37760.756670491064</v>
      </c>
      <c r="H27" s="74">
        <f t="shared" si="8"/>
        <v>24271.387509157747</v>
      </c>
      <c r="I27" s="91">
        <v>0</v>
      </c>
      <c r="J27" s="91">
        <v>0</v>
      </c>
      <c r="K27" s="91">
        <v>45.225000000000001</v>
      </c>
      <c r="L27" s="91">
        <v>0</v>
      </c>
      <c r="M27" s="91">
        <v>300.95999999999998</v>
      </c>
      <c r="N27" s="91">
        <v>0</v>
      </c>
      <c r="O27" s="91">
        <v>58.472999999999999</v>
      </c>
      <c r="P27" s="91">
        <v>234</v>
      </c>
      <c r="Q27" s="91">
        <v>381.10499999999996</v>
      </c>
      <c r="R27" s="91">
        <v>85.46399999999997</v>
      </c>
      <c r="S27" s="91">
        <v>0</v>
      </c>
      <c r="T27" s="91">
        <v>137.88208067796614</v>
      </c>
      <c r="U27" s="91">
        <v>21.053700000000003</v>
      </c>
      <c r="V27" s="91">
        <v>334.52542372881356</v>
      </c>
      <c r="W27" s="91">
        <v>59.154315254237297</v>
      </c>
      <c r="X27" s="91">
        <v>1712.1032466101692</v>
      </c>
      <c r="Y27" s="91">
        <v>196.21525423728815</v>
      </c>
      <c r="Z27" s="91">
        <v>492.49708474576272</v>
      </c>
      <c r="AA27" s="91">
        <v>516.65483593220335</v>
      </c>
      <c r="AB27" s="91">
        <v>0</v>
      </c>
      <c r="AC27" s="91">
        <v>353.28029232203545</v>
      </c>
      <c r="AD27" s="91">
        <v>2527.4927989830521</v>
      </c>
      <c r="AE27" s="91">
        <v>0</v>
      </c>
      <c r="AF27" s="91">
        <v>69.645813333333194</v>
      </c>
      <c r="AG27" s="91">
        <v>257.41972399999997</v>
      </c>
      <c r="AH27" s="91">
        <v>0</v>
      </c>
      <c r="AI27" s="91">
        <v>50</v>
      </c>
      <c r="AJ27" s="91">
        <v>251.66666666666671</v>
      </c>
      <c r="AK27" s="91">
        <v>375.8</v>
      </c>
      <c r="AL27" s="91">
        <v>2022.4009433333333</v>
      </c>
      <c r="AM27" s="91">
        <v>16</v>
      </c>
      <c r="AN27" s="91">
        <v>780.78800000000001</v>
      </c>
      <c r="AO27" s="91">
        <v>1233.4029416666669</v>
      </c>
      <c r="AP27" s="91">
        <v>716.17634499954897</v>
      </c>
      <c r="AQ27" s="91">
        <v>270.40000000000003</v>
      </c>
      <c r="AR27" s="91">
        <v>280.57580000000002</v>
      </c>
      <c r="AS27" s="91">
        <v>422.89420000000001</v>
      </c>
      <c r="AT27" s="91">
        <v>702.67477666666673</v>
      </c>
      <c r="AU27" s="91">
        <v>77.218000000000004</v>
      </c>
      <c r="AV27" s="91">
        <v>722.09897666666677</v>
      </c>
      <c r="AW27" s="91">
        <v>157.15200000000002</v>
      </c>
      <c r="AX27" s="91">
        <v>508</v>
      </c>
      <c r="AY27" s="91">
        <v>0</v>
      </c>
      <c r="AZ27" s="91">
        <v>0</v>
      </c>
      <c r="BA27" s="91">
        <v>0</v>
      </c>
      <c r="BB27" s="91">
        <f>BB12*0.2</f>
        <v>245.55</v>
      </c>
      <c r="BC27" s="91">
        <f t="shared" ref="BC27:BY37" si="14">BC12*0.2</f>
        <v>2171.3148000000001</v>
      </c>
      <c r="BD27" s="91">
        <f t="shared" si="14"/>
        <v>306.26940000000002</v>
      </c>
      <c r="BE27" s="91">
        <f t="shared" si="14"/>
        <v>1672.7917950000001</v>
      </c>
      <c r="BF27" s="91">
        <f t="shared" si="14"/>
        <v>961.53163033333351</v>
      </c>
      <c r="BG27" s="91">
        <f t="shared" si="14"/>
        <v>2352.9632000000001</v>
      </c>
      <c r="BH27" s="91">
        <f t="shared" si="14"/>
        <v>189.27360000000002</v>
      </c>
      <c r="BI27" s="91">
        <f t="shared" si="14"/>
        <v>1.292864</v>
      </c>
      <c r="BJ27" s="91">
        <f t="shared" si="14"/>
        <v>1169.373578</v>
      </c>
      <c r="BK27" s="91">
        <f t="shared" si="14"/>
        <v>1114</v>
      </c>
      <c r="BL27" s="91">
        <f t="shared" si="14"/>
        <v>553.23540000000003</v>
      </c>
      <c r="BM27" s="91">
        <f t="shared" si="14"/>
        <v>1372.4938220000001</v>
      </c>
      <c r="BN27" s="91">
        <f t="shared" si="14"/>
        <v>1680.8353163416134</v>
      </c>
      <c r="BO27" s="91">
        <f t="shared" si="14"/>
        <v>1680.8353163416134</v>
      </c>
      <c r="BP27" s="91">
        <f t="shared" si="14"/>
        <v>1680.8353163416134</v>
      </c>
      <c r="BQ27" s="91">
        <f t="shared" si="14"/>
        <v>1680.8353163416134</v>
      </c>
      <c r="BR27" s="91">
        <f t="shared" si="14"/>
        <v>4215.8524934043935</v>
      </c>
      <c r="BS27" s="91">
        <f t="shared" si="14"/>
        <v>1680.8353163416134</v>
      </c>
      <c r="BT27" s="91">
        <f t="shared" si="14"/>
        <v>1235.5502274072974</v>
      </c>
      <c r="BU27" s="91">
        <f t="shared" si="14"/>
        <v>0</v>
      </c>
      <c r="BV27" s="91">
        <f t="shared" si="14"/>
        <v>0</v>
      </c>
      <c r="BW27" s="91">
        <f t="shared" si="14"/>
        <v>0</v>
      </c>
      <c r="BX27" s="91">
        <f t="shared" si="14"/>
        <v>0</v>
      </c>
      <c r="BY27" s="91">
        <f t="shared" si="14"/>
        <v>0</v>
      </c>
      <c r="BZ27" s="91">
        <f t="shared" si="13"/>
        <v>0</v>
      </c>
      <c r="CA27" s="91">
        <f t="shared" si="13"/>
        <v>0</v>
      </c>
      <c r="CB27" s="91">
        <f t="shared" si="13"/>
        <v>0</v>
      </c>
      <c r="CC27" s="91">
        <f t="shared" si="13"/>
        <v>0</v>
      </c>
      <c r="CD27" s="91">
        <f t="shared" si="13"/>
        <v>0</v>
      </c>
      <c r="CE27" s="91">
        <f t="shared" si="13"/>
        <v>0</v>
      </c>
      <c r="CF27" s="91">
        <f t="shared" si="13"/>
        <v>0</v>
      </c>
      <c r="CG27" s="91">
        <f t="shared" si="13"/>
        <v>0</v>
      </c>
      <c r="CH27" s="91">
        <f t="shared" si="13"/>
        <v>0</v>
      </c>
      <c r="CI27" s="91">
        <f t="shared" si="13"/>
        <v>0</v>
      </c>
      <c r="CJ27" s="91">
        <f t="shared" si="13"/>
        <v>0</v>
      </c>
      <c r="CK27" s="91">
        <f t="shared" si="13"/>
        <v>0</v>
      </c>
      <c r="CL27" s="91">
        <f t="shared" si="13"/>
        <v>0</v>
      </c>
      <c r="CM27" s="91">
        <f t="shared" si="13"/>
        <v>0</v>
      </c>
      <c r="CN27" s="91">
        <f t="shared" si="13"/>
        <v>0</v>
      </c>
      <c r="CO27" s="91">
        <f t="shared" si="13"/>
        <v>0</v>
      </c>
      <c r="CP27" s="91">
        <f t="shared" si="13"/>
        <v>0</v>
      </c>
      <c r="CQ27" s="91">
        <f t="shared" si="13"/>
        <v>0</v>
      </c>
      <c r="CR27" s="91">
        <f t="shared" si="13"/>
        <v>0</v>
      </c>
      <c r="CS27" s="91">
        <f t="shared" si="13"/>
        <v>0</v>
      </c>
      <c r="CT27" s="91">
        <f t="shared" si="13"/>
        <v>0</v>
      </c>
      <c r="CU27" s="91">
        <f t="shared" si="13"/>
        <v>0</v>
      </c>
      <c r="CV27" s="91">
        <f t="shared" si="13"/>
        <v>0</v>
      </c>
      <c r="CW27" s="91">
        <f t="shared" si="13"/>
        <v>0</v>
      </c>
      <c r="CX27" s="91">
        <f t="shared" si="13"/>
        <v>0</v>
      </c>
      <c r="CY27" s="91">
        <f t="shared" si="13"/>
        <v>0</v>
      </c>
    </row>
    <row r="28" spans="1:103" ht="16.5" hidden="1" outlineLevel="1" thickTop="1" x14ac:dyDescent="0.25">
      <c r="B28" s="89" t="s">
        <v>226</v>
      </c>
      <c r="C28" s="90">
        <f t="shared" si="11"/>
        <v>5575.68</v>
      </c>
      <c r="D28" s="73">
        <f t="shared" si="4"/>
        <v>0</v>
      </c>
      <c r="E28" s="73">
        <f t="shared" si="5"/>
        <v>0</v>
      </c>
      <c r="F28" s="73">
        <f t="shared" si="6"/>
        <v>0</v>
      </c>
      <c r="G28" s="73">
        <f t="shared" si="7"/>
        <v>5575.68</v>
      </c>
      <c r="H28" s="74">
        <f t="shared" si="8"/>
        <v>0</v>
      </c>
      <c r="I28" s="91">
        <f t="shared" ref="I28:AC28" si="15">I13*0.18</f>
        <v>0</v>
      </c>
      <c r="J28" s="91">
        <f t="shared" si="15"/>
        <v>0</v>
      </c>
      <c r="K28" s="91">
        <f t="shared" si="15"/>
        <v>0</v>
      </c>
      <c r="L28" s="91">
        <f t="shared" si="15"/>
        <v>0</v>
      </c>
      <c r="M28" s="91">
        <f t="shared" si="15"/>
        <v>0</v>
      </c>
      <c r="N28" s="91">
        <f t="shared" si="15"/>
        <v>0</v>
      </c>
      <c r="O28" s="91">
        <f t="shared" si="15"/>
        <v>0</v>
      </c>
      <c r="P28" s="91">
        <f t="shared" si="15"/>
        <v>0</v>
      </c>
      <c r="Q28" s="91">
        <f t="shared" si="15"/>
        <v>0</v>
      </c>
      <c r="R28" s="91">
        <f t="shared" si="15"/>
        <v>0</v>
      </c>
      <c r="S28" s="91">
        <f t="shared" si="15"/>
        <v>0</v>
      </c>
      <c r="T28" s="91">
        <f t="shared" si="15"/>
        <v>0</v>
      </c>
      <c r="U28" s="91">
        <f t="shared" si="15"/>
        <v>0</v>
      </c>
      <c r="V28" s="91">
        <f t="shared" si="15"/>
        <v>0</v>
      </c>
      <c r="W28" s="91">
        <f t="shared" si="15"/>
        <v>0</v>
      </c>
      <c r="X28" s="91">
        <f t="shared" si="15"/>
        <v>0</v>
      </c>
      <c r="Y28" s="91">
        <f t="shared" si="15"/>
        <v>0</v>
      </c>
      <c r="Z28" s="91">
        <f t="shared" si="15"/>
        <v>0</v>
      </c>
      <c r="AA28" s="91">
        <f t="shared" si="15"/>
        <v>0</v>
      </c>
      <c r="AB28" s="91">
        <f t="shared" si="15"/>
        <v>0</v>
      </c>
      <c r="AC28" s="91">
        <f t="shared" si="15"/>
        <v>0</v>
      </c>
      <c r="AD28" s="91">
        <f t="shared" ref="AD28:AO28" si="16">AD13*0.2</f>
        <v>0</v>
      </c>
      <c r="AE28" s="91">
        <f t="shared" si="16"/>
        <v>0</v>
      </c>
      <c r="AF28" s="91">
        <f t="shared" si="16"/>
        <v>0</v>
      </c>
      <c r="AG28" s="91">
        <f t="shared" si="16"/>
        <v>0</v>
      </c>
      <c r="AH28" s="91">
        <f t="shared" si="16"/>
        <v>0</v>
      </c>
      <c r="AI28" s="91">
        <f t="shared" si="16"/>
        <v>0</v>
      </c>
      <c r="AJ28" s="91">
        <f t="shared" si="16"/>
        <v>0</v>
      </c>
      <c r="AK28" s="91">
        <f t="shared" si="16"/>
        <v>0</v>
      </c>
      <c r="AL28" s="91">
        <f t="shared" si="16"/>
        <v>0</v>
      </c>
      <c r="AM28" s="91">
        <f t="shared" si="16"/>
        <v>0</v>
      </c>
      <c r="AN28" s="91">
        <f t="shared" si="16"/>
        <v>0</v>
      </c>
      <c r="AO28" s="91">
        <f t="shared" si="16"/>
        <v>0</v>
      </c>
      <c r="AP28" s="91">
        <v>0</v>
      </c>
      <c r="AQ28" s="91">
        <v>0</v>
      </c>
      <c r="AR28" s="91">
        <v>0</v>
      </c>
      <c r="AS28" s="91">
        <v>0</v>
      </c>
      <c r="AT28" s="91">
        <v>0</v>
      </c>
      <c r="AU28" s="91">
        <v>0</v>
      </c>
      <c r="AV28" s="91">
        <v>0</v>
      </c>
      <c r="AW28" s="91">
        <v>0</v>
      </c>
      <c r="AX28" s="91">
        <v>0</v>
      </c>
      <c r="AY28" s="91">
        <v>0</v>
      </c>
      <c r="AZ28" s="91">
        <v>0</v>
      </c>
      <c r="BA28" s="91">
        <v>0</v>
      </c>
      <c r="BB28" s="91">
        <f t="shared" ref="BB28:BQ37" si="17">BB13*0.2</f>
        <v>0</v>
      </c>
      <c r="BC28" s="91">
        <f t="shared" si="17"/>
        <v>0</v>
      </c>
      <c r="BD28" s="91">
        <f t="shared" si="17"/>
        <v>0</v>
      </c>
      <c r="BE28" s="91">
        <f t="shared" si="17"/>
        <v>0</v>
      </c>
      <c r="BF28" s="91">
        <f t="shared" si="17"/>
        <v>0</v>
      </c>
      <c r="BG28" s="91">
        <f t="shared" si="17"/>
        <v>0</v>
      </c>
      <c r="BH28" s="91">
        <f t="shared" si="17"/>
        <v>0</v>
      </c>
      <c r="BI28" s="91">
        <f t="shared" si="17"/>
        <v>0</v>
      </c>
      <c r="BJ28" s="91">
        <f t="shared" si="17"/>
        <v>0</v>
      </c>
      <c r="BK28" s="91">
        <f t="shared" si="17"/>
        <v>0</v>
      </c>
      <c r="BL28" s="91">
        <f t="shared" si="17"/>
        <v>0</v>
      </c>
      <c r="BM28" s="91">
        <f t="shared" si="17"/>
        <v>0</v>
      </c>
      <c r="BN28" s="91">
        <f t="shared" si="17"/>
        <v>0</v>
      </c>
      <c r="BO28" s="91">
        <f t="shared" si="17"/>
        <v>0</v>
      </c>
      <c r="BP28" s="91">
        <f t="shared" si="17"/>
        <v>0</v>
      </c>
      <c r="BQ28" s="91">
        <f t="shared" si="17"/>
        <v>0</v>
      </c>
      <c r="BR28" s="91">
        <f t="shared" si="14"/>
        <v>5575.68</v>
      </c>
      <c r="BS28" s="91">
        <f t="shared" si="14"/>
        <v>0</v>
      </c>
      <c r="BT28" s="91">
        <f t="shared" si="14"/>
        <v>0</v>
      </c>
      <c r="BU28" s="91">
        <f t="shared" si="14"/>
        <v>0</v>
      </c>
      <c r="BV28" s="91">
        <f t="shared" si="14"/>
        <v>0</v>
      </c>
      <c r="BW28" s="91">
        <f t="shared" si="14"/>
        <v>0</v>
      </c>
      <c r="BX28" s="91">
        <f t="shared" si="14"/>
        <v>0</v>
      </c>
      <c r="BY28" s="91">
        <f t="shared" si="14"/>
        <v>0</v>
      </c>
      <c r="BZ28" s="91">
        <f t="shared" si="13"/>
        <v>0</v>
      </c>
      <c r="CA28" s="91">
        <f t="shared" si="13"/>
        <v>0</v>
      </c>
      <c r="CB28" s="91">
        <f t="shared" si="13"/>
        <v>0</v>
      </c>
      <c r="CC28" s="91">
        <f t="shared" si="13"/>
        <v>0</v>
      </c>
      <c r="CD28" s="91">
        <f t="shared" si="13"/>
        <v>0</v>
      </c>
      <c r="CE28" s="91">
        <f t="shared" si="13"/>
        <v>0</v>
      </c>
      <c r="CF28" s="91">
        <f t="shared" si="13"/>
        <v>0</v>
      </c>
      <c r="CG28" s="91">
        <f t="shared" si="13"/>
        <v>0</v>
      </c>
      <c r="CH28" s="91">
        <f t="shared" si="13"/>
        <v>0</v>
      </c>
      <c r="CI28" s="91">
        <f t="shared" si="13"/>
        <v>0</v>
      </c>
      <c r="CJ28" s="91">
        <f t="shared" si="13"/>
        <v>0</v>
      </c>
      <c r="CK28" s="91">
        <f t="shared" si="13"/>
        <v>0</v>
      </c>
      <c r="CL28" s="91">
        <f t="shared" si="13"/>
        <v>0</v>
      </c>
      <c r="CM28" s="91">
        <f t="shared" si="13"/>
        <v>0</v>
      </c>
      <c r="CN28" s="91">
        <f t="shared" si="13"/>
        <v>0</v>
      </c>
      <c r="CO28" s="91">
        <f t="shared" si="13"/>
        <v>0</v>
      </c>
      <c r="CP28" s="91">
        <f t="shared" si="13"/>
        <v>0</v>
      </c>
      <c r="CQ28" s="91">
        <f t="shared" si="13"/>
        <v>0</v>
      </c>
      <c r="CR28" s="91">
        <f t="shared" si="13"/>
        <v>0</v>
      </c>
      <c r="CS28" s="91">
        <f t="shared" si="13"/>
        <v>0</v>
      </c>
      <c r="CT28" s="91">
        <f t="shared" si="13"/>
        <v>0</v>
      </c>
      <c r="CU28" s="91">
        <f t="shared" si="13"/>
        <v>0</v>
      </c>
      <c r="CV28" s="91">
        <f t="shared" si="13"/>
        <v>0</v>
      </c>
      <c r="CW28" s="91">
        <f t="shared" si="13"/>
        <v>0</v>
      </c>
      <c r="CX28" s="91">
        <f t="shared" si="13"/>
        <v>0</v>
      </c>
      <c r="CY28" s="91">
        <f t="shared" si="13"/>
        <v>0</v>
      </c>
    </row>
    <row r="29" spans="1:103" ht="16.5" hidden="1" outlineLevel="1" thickTop="1" x14ac:dyDescent="0.25">
      <c r="B29" s="89" t="s">
        <v>227</v>
      </c>
      <c r="C29" s="90">
        <f t="shared" si="11"/>
        <v>948512.89212564193</v>
      </c>
      <c r="D29" s="73">
        <f t="shared" si="4"/>
        <v>0</v>
      </c>
      <c r="E29" s="73">
        <f t="shared" si="5"/>
        <v>0</v>
      </c>
      <c r="F29" s="73">
        <f t="shared" si="6"/>
        <v>17179.214894054239</v>
      </c>
      <c r="G29" s="73">
        <f t="shared" si="7"/>
        <v>931333.6772315877</v>
      </c>
      <c r="H29" s="74">
        <f t="shared" si="8"/>
        <v>352128.99539569416</v>
      </c>
      <c r="I29" s="91">
        <v>0</v>
      </c>
      <c r="J29" s="91">
        <v>0</v>
      </c>
      <c r="K29" s="91">
        <v>0</v>
      </c>
      <c r="L29" s="91">
        <v>0</v>
      </c>
      <c r="M29" s="91">
        <v>0</v>
      </c>
      <c r="N29" s="91">
        <v>0</v>
      </c>
      <c r="O29" s="91">
        <v>1075.6133740677965</v>
      </c>
      <c r="P29" s="91">
        <v>771.81258508474582</v>
      </c>
      <c r="Q29" s="91">
        <v>926.44958593220338</v>
      </c>
      <c r="R29" s="91">
        <v>1036.2630676271187</v>
      </c>
      <c r="S29" s="91">
        <v>623.8401620338982</v>
      </c>
      <c r="T29" s="91">
        <v>268.9960713559322</v>
      </c>
      <c r="U29" s="91">
        <v>382.95898322033901</v>
      </c>
      <c r="V29" s="91">
        <v>773.49441355932208</v>
      </c>
      <c r="W29" s="91">
        <v>1235.561181864407</v>
      </c>
      <c r="X29" s="91">
        <v>3401.8443686440669</v>
      </c>
      <c r="Y29" s="91">
        <v>3629.2272315254245</v>
      </c>
      <c r="Z29" s="91">
        <v>1569.5712350847459</v>
      </c>
      <c r="AA29" s="91">
        <v>1483.5826340542374</v>
      </c>
      <c r="AB29" s="91">
        <v>4040.2362996610173</v>
      </c>
      <c r="AC29" s="91">
        <v>4534.7965398305078</v>
      </c>
      <c r="AD29" s="91">
        <v>1533.9769962711866</v>
      </c>
      <c r="AE29" s="91">
        <v>2043.156091340524</v>
      </c>
      <c r="AF29" s="91">
        <v>4786.0603532033892</v>
      </c>
      <c r="AG29" s="91">
        <v>976.36016066666707</v>
      </c>
      <c r="AH29" s="91">
        <v>7816.6705499999998</v>
      </c>
      <c r="AI29" s="91">
        <v>2662.6076133333336</v>
      </c>
      <c r="AJ29" s="91">
        <v>5467.631386666666</v>
      </c>
      <c r="AK29" s="91">
        <v>3438.4982166666668</v>
      </c>
      <c r="AL29" s="91">
        <v>2156.5641183333337</v>
      </c>
      <c r="AM29" s="91">
        <v>12087.961903333335</v>
      </c>
      <c r="AN29" s="91">
        <v>8018.5987683333342</v>
      </c>
      <c r="AO29" s="91">
        <v>4615.9187100000008</v>
      </c>
      <c r="AP29" s="91">
        <v>15700.914404999998</v>
      </c>
      <c r="AQ29" s="91">
        <v>2904.4331750000001</v>
      </c>
      <c r="AR29" s="91">
        <v>11725.984010000002</v>
      </c>
      <c r="AS29" s="91">
        <v>11962.897671666668</v>
      </c>
      <c r="AT29" s="91">
        <v>15696.869457666669</v>
      </c>
      <c r="AU29" s="91">
        <v>4202.616581666668</v>
      </c>
      <c r="AV29" s="91">
        <v>12025.780175000002</v>
      </c>
      <c r="AW29" s="91">
        <v>5164.9913016666669</v>
      </c>
      <c r="AX29" s="91">
        <v>9187.504640000001</v>
      </c>
      <c r="AY29" s="91">
        <v>13848.566676666662</v>
      </c>
      <c r="AZ29" s="91">
        <v>11723.963600000001</v>
      </c>
      <c r="BA29" s="91">
        <v>14017.656008333341</v>
      </c>
      <c r="BB29" s="91">
        <f t="shared" si="17"/>
        <v>11333.889884000002</v>
      </c>
      <c r="BC29" s="91">
        <f t="shared" si="14"/>
        <v>8368.2557550000001</v>
      </c>
      <c r="BD29" s="91">
        <f t="shared" si="14"/>
        <v>13555.347065000002</v>
      </c>
      <c r="BE29" s="91">
        <f t="shared" si="14"/>
        <v>31586.895543000017</v>
      </c>
      <c r="BF29" s="91">
        <f t="shared" si="14"/>
        <v>17255.591249666668</v>
      </c>
      <c r="BG29" s="91">
        <f t="shared" si="14"/>
        <v>22961.627400000001</v>
      </c>
      <c r="BH29" s="91">
        <f t="shared" si="14"/>
        <v>18921.521046000002</v>
      </c>
      <c r="BI29" s="91">
        <f t="shared" si="14"/>
        <v>18625.437148666661</v>
      </c>
      <c r="BJ29" s="91">
        <f t="shared" si="14"/>
        <v>7840.9911400000019</v>
      </c>
      <c r="BK29" s="91">
        <f t="shared" si="14"/>
        <v>58851.824014993144</v>
      </c>
      <c r="BL29" s="91">
        <f t="shared" si="14"/>
        <v>34932.689340282457</v>
      </c>
      <c r="BM29" s="91">
        <f t="shared" si="14"/>
        <v>35954.866204574602</v>
      </c>
      <c r="BN29" s="91">
        <f t="shared" si="14"/>
        <v>30433.735797314581</v>
      </c>
      <c r="BO29" s="91">
        <f t="shared" si="14"/>
        <v>40261.430344861525</v>
      </c>
      <c r="BP29" s="91">
        <f t="shared" si="14"/>
        <v>42636.934464861522</v>
      </c>
      <c r="BQ29" s="91">
        <f t="shared" si="14"/>
        <v>36642.328776881084</v>
      </c>
      <c r="BR29" s="91">
        <f t="shared" si="14"/>
        <v>33732.211520155797</v>
      </c>
      <c r="BS29" s="91">
        <f t="shared" si="14"/>
        <v>41205.233522749651</v>
      </c>
      <c r="BT29" s="91">
        <f t="shared" si="14"/>
        <v>41097.908209009765</v>
      </c>
      <c r="BU29" s="91">
        <f t="shared" si="14"/>
        <v>35871.095630119125</v>
      </c>
      <c r="BV29" s="91">
        <f t="shared" si="14"/>
        <v>34477.878963452436</v>
      </c>
      <c r="BW29" s="91">
        <f t="shared" si="14"/>
        <v>34477.878963452436</v>
      </c>
      <c r="BX29" s="91">
        <f t="shared" si="14"/>
        <v>36248.357655725682</v>
      </c>
      <c r="BY29" s="91">
        <f t="shared" si="14"/>
        <v>36146.418661514224</v>
      </c>
      <c r="BZ29" s="91">
        <f t="shared" si="13"/>
        <v>5190.7045066666669</v>
      </c>
      <c r="CA29" s="91">
        <f t="shared" si="13"/>
        <v>5190.7045066666669</v>
      </c>
      <c r="CB29" s="91">
        <f t="shared" si="13"/>
        <v>5190.7045066666669</v>
      </c>
      <c r="CC29" s="91">
        <f t="shared" si="13"/>
        <v>0</v>
      </c>
      <c r="CD29" s="91">
        <f t="shared" si="13"/>
        <v>0</v>
      </c>
      <c r="CE29" s="91">
        <f t="shared" si="13"/>
        <v>0</v>
      </c>
      <c r="CF29" s="91">
        <f t="shared" si="13"/>
        <v>0</v>
      </c>
      <c r="CG29" s="91">
        <f t="shared" si="13"/>
        <v>0</v>
      </c>
      <c r="CH29" s="91">
        <f t="shared" si="13"/>
        <v>0</v>
      </c>
      <c r="CI29" s="91">
        <f t="shared" si="13"/>
        <v>0</v>
      </c>
      <c r="CJ29" s="91">
        <f t="shared" si="13"/>
        <v>0</v>
      </c>
      <c r="CK29" s="91">
        <f t="shared" si="13"/>
        <v>0</v>
      </c>
      <c r="CL29" s="91">
        <f t="shared" si="13"/>
        <v>0</v>
      </c>
      <c r="CM29" s="91">
        <f t="shared" si="13"/>
        <v>0</v>
      </c>
      <c r="CN29" s="91">
        <f t="shared" si="13"/>
        <v>0</v>
      </c>
      <c r="CO29" s="91">
        <f t="shared" si="13"/>
        <v>0</v>
      </c>
      <c r="CP29" s="91">
        <f t="shared" si="13"/>
        <v>0</v>
      </c>
      <c r="CQ29" s="91">
        <f t="shared" si="13"/>
        <v>0</v>
      </c>
      <c r="CR29" s="91">
        <f t="shared" si="13"/>
        <v>0</v>
      </c>
      <c r="CS29" s="91">
        <f t="shared" si="13"/>
        <v>0</v>
      </c>
      <c r="CT29" s="91">
        <f t="shared" si="13"/>
        <v>0</v>
      </c>
      <c r="CU29" s="91">
        <f t="shared" si="13"/>
        <v>0</v>
      </c>
      <c r="CV29" s="91">
        <f t="shared" si="13"/>
        <v>0</v>
      </c>
      <c r="CW29" s="91">
        <f t="shared" si="13"/>
        <v>0</v>
      </c>
      <c r="CX29" s="91">
        <f t="shared" si="13"/>
        <v>0</v>
      </c>
      <c r="CY29" s="91">
        <f t="shared" si="13"/>
        <v>0</v>
      </c>
    </row>
    <row r="30" spans="1:103" ht="16.5" hidden="1" outlineLevel="1" thickTop="1" x14ac:dyDescent="0.25">
      <c r="B30" s="89" t="s">
        <v>228</v>
      </c>
      <c r="C30" s="90">
        <f t="shared" si="11"/>
        <v>28158.587192818402</v>
      </c>
      <c r="D30" s="73">
        <f t="shared" si="4"/>
        <v>0</v>
      </c>
      <c r="E30" s="73">
        <f t="shared" si="5"/>
        <v>0</v>
      </c>
      <c r="F30" s="73">
        <f t="shared" si="6"/>
        <v>0</v>
      </c>
      <c r="G30" s="73">
        <f t="shared" si="7"/>
        <v>28158.587192818402</v>
      </c>
      <c r="H30" s="74">
        <f t="shared" si="8"/>
        <v>10569.638217826312</v>
      </c>
      <c r="I30" s="91">
        <f t="shared" ref="I30:AC30" si="18">I15*0.18</f>
        <v>0</v>
      </c>
      <c r="J30" s="91">
        <f t="shared" si="18"/>
        <v>0</v>
      </c>
      <c r="K30" s="91">
        <f t="shared" si="18"/>
        <v>0</v>
      </c>
      <c r="L30" s="91">
        <f t="shared" si="18"/>
        <v>0</v>
      </c>
      <c r="M30" s="91">
        <f t="shared" si="18"/>
        <v>0</v>
      </c>
      <c r="N30" s="91">
        <f t="shared" si="18"/>
        <v>0</v>
      </c>
      <c r="O30" s="91">
        <f t="shared" si="18"/>
        <v>0</v>
      </c>
      <c r="P30" s="91">
        <f t="shared" si="18"/>
        <v>0</v>
      </c>
      <c r="Q30" s="91">
        <f t="shared" si="18"/>
        <v>0</v>
      </c>
      <c r="R30" s="91">
        <f t="shared" si="18"/>
        <v>0</v>
      </c>
      <c r="S30" s="91">
        <f t="shared" si="18"/>
        <v>0</v>
      </c>
      <c r="T30" s="91">
        <f t="shared" si="18"/>
        <v>0</v>
      </c>
      <c r="U30" s="91">
        <f t="shared" si="18"/>
        <v>0</v>
      </c>
      <c r="V30" s="91">
        <f t="shared" si="18"/>
        <v>0</v>
      </c>
      <c r="W30" s="91">
        <f t="shared" si="18"/>
        <v>0</v>
      </c>
      <c r="X30" s="91">
        <f t="shared" si="18"/>
        <v>0</v>
      </c>
      <c r="Y30" s="91">
        <f t="shared" si="18"/>
        <v>0</v>
      </c>
      <c r="Z30" s="91">
        <f t="shared" si="18"/>
        <v>0</v>
      </c>
      <c r="AA30" s="91">
        <f t="shared" si="18"/>
        <v>0</v>
      </c>
      <c r="AB30" s="91">
        <f t="shared" si="18"/>
        <v>0</v>
      </c>
      <c r="AC30" s="91">
        <f t="shared" si="18"/>
        <v>0</v>
      </c>
      <c r="AD30" s="91">
        <f t="shared" ref="AD30:AO30" si="19">AD15*0.2</f>
        <v>0</v>
      </c>
      <c r="AE30" s="91">
        <f t="shared" si="19"/>
        <v>0</v>
      </c>
      <c r="AF30" s="91">
        <f t="shared" si="19"/>
        <v>0</v>
      </c>
      <c r="AG30" s="91">
        <f t="shared" si="19"/>
        <v>0</v>
      </c>
      <c r="AH30" s="91">
        <f t="shared" si="19"/>
        <v>0</v>
      </c>
      <c r="AI30" s="91">
        <f t="shared" si="19"/>
        <v>0</v>
      </c>
      <c r="AJ30" s="91">
        <f t="shared" si="19"/>
        <v>0</v>
      </c>
      <c r="AK30" s="91">
        <f t="shared" si="19"/>
        <v>0</v>
      </c>
      <c r="AL30" s="91">
        <f t="shared" si="19"/>
        <v>0</v>
      </c>
      <c r="AM30" s="91">
        <f t="shared" si="19"/>
        <v>0</v>
      </c>
      <c r="AN30" s="91">
        <f t="shared" si="19"/>
        <v>0</v>
      </c>
      <c r="AO30" s="91">
        <f t="shared" si="19"/>
        <v>0</v>
      </c>
      <c r="AP30" s="91">
        <v>0</v>
      </c>
      <c r="AQ30" s="91">
        <v>0</v>
      </c>
      <c r="AR30" s="91">
        <v>0</v>
      </c>
      <c r="AS30" s="91">
        <v>0</v>
      </c>
      <c r="AT30" s="91">
        <v>0</v>
      </c>
      <c r="AU30" s="91">
        <v>1766.2524003333344</v>
      </c>
      <c r="AV30" s="91">
        <v>0</v>
      </c>
      <c r="AW30" s="91">
        <v>0</v>
      </c>
      <c r="AX30" s="91">
        <v>0</v>
      </c>
      <c r="AY30" s="91">
        <v>0</v>
      </c>
      <c r="AZ30" s="91">
        <v>0</v>
      </c>
      <c r="BA30" s="91"/>
      <c r="BB30" s="91">
        <f t="shared" si="17"/>
        <v>2005.8367194929776</v>
      </c>
      <c r="BC30" s="91">
        <f t="shared" si="14"/>
        <v>0</v>
      </c>
      <c r="BD30" s="91">
        <f t="shared" si="14"/>
        <v>0</v>
      </c>
      <c r="BE30" s="91">
        <f t="shared" si="14"/>
        <v>0</v>
      </c>
      <c r="BF30" s="91">
        <f t="shared" si="14"/>
        <v>0</v>
      </c>
      <c r="BG30" s="91">
        <f t="shared" si="14"/>
        <v>3671.8816000000002</v>
      </c>
      <c r="BH30" s="91">
        <f t="shared" si="14"/>
        <v>0</v>
      </c>
      <c r="BI30" s="91">
        <f t="shared" si="14"/>
        <v>3125.6674980000003</v>
      </c>
      <c r="BJ30" s="91">
        <f t="shared" si="14"/>
        <v>0</v>
      </c>
      <c r="BK30" s="91">
        <f t="shared" si="14"/>
        <v>0</v>
      </c>
      <c r="BL30" s="91">
        <f t="shared" si="14"/>
        <v>3086.576528580129</v>
      </c>
      <c r="BM30" s="91">
        <f t="shared" si="14"/>
        <v>1297.6562035917227</v>
      </c>
      <c r="BN30" s="91">
        <f t="shared" si="14"/>
        <v>0</v>
      </c>
      <c r="BO30" s="91">
        <f t="shared" si="14"/>
        <v>1699.7907809262451</v>
      </c>
      <c r="BP30" s="91">
        <f t="shared" si="14"/>
        <v>1699.7907809262451</v>
      </c>
      <c r="BQ30" s="91">
        <f t="shared" si="14"/>
        <v>0</v>
      </c>
      <c r="BR30" s="91">
        <f t="shared" si="14"/>
        <v>0</v>
      </c>
      <c r="BS30" s="91">
        <f t="shared" si="14"/>
        <v>0</v>
      </c>
      <c r="BT30" s="91">
        <f t="shared" si="14"/>
        <v>0</v>
      </c>
      <c r="BU30" s="91">
        <f t="shared" si="14"/>
        <v>0</v>
      </c>
      <c r="BV30" s="91">
        <f t="shared" si="14"/>
        <v>0</v>
      </c>
      <c r="BW30" s="91">
        <f t="shared" si="14"/>
        <v>0</v>
      </c>
      <c r="BX30" s="91">
        <f t="shared" si="14"/>
        <v>0</v>
      </c>
      <c r="BY30" s="91">
        <f t="shared" si="14"/>
        <v>4810.4648489423971</v>
      </c>
      <c r="BZ30" s="91">
        <f t="shared" si="13"/>
        <v>0</v>
      </c>
      <c r="CA30" s="91">
        <f t="shared" si="13"/>
        <v>0</v>
      </c>
      <c r="CB30" s="91">
        <f t="shared" si="13"/>
        <v>4994.6698320253481</v>
      </c>
      <c r="CC30" s="91">
        <f t="shared" si="13"/>
        <v>0</v>
      </c>
      <c r="CD30" s="91">
        <f t="shared" si="13"/>
        <v>0</v>
      </c>
      <c r="CE30" s="91">
        <f t="shared" si="13"/>
        <v>0</v>
      </c>
      <c r="CF30" s="91">
        <f t="shared" si="13"/>
        <v>0</v>
      </c>
      <c r="CG30" s="91">
        <f t="shared" si="13"/>
        <v>0</v>
      </c>
      <c r="CH30" s="91">
        <f t="shared" si="13"/>
        <v>0</v>
      </c>
      <c r="CI30" s="91">
        <f t="shared" si="13"/>
        <v>0</v>
      </c>
      <c r="CJ30" s="91">
        <f t="shared" si="13"/>
        <v>0</v>
      </c>
      <c r="CK30" s="91">
        <f t="shared" si="13"/>
        <v>0</v>
      </c>
      <c r="CL30" s="91">
        <f t="shared" si="13"/>
        <v>0</v>
      </c>
      <c r="CM30" s="91">
        <f t="shared" si="13"/>
        <v>0</v>
      </c>
      <c r="CN30" s="91">
        <f t="shared" si="13"/>
        <v>0</v>
      </c>
      <c r="CO30" s="91">
        <f t="shared" si="13"/>
        <v>0</v>
      </c>
      <c r="CP30" s="91">
        <f t="shared" si="13"/>
        <v>0</v>
      </c>
      <c r="CQ30" s="91">
        <f t="shared" si="13"/>
        <v>0</v>
      </c>
      <c r="CR30" s="91">
        <f t="shared" si="13"/>
        <v>0</v>
      </c>
      <c r="CS30" s="91">
        <f t="shared" si="13"/>
        <v>0</v>
      </c>
      <c r="CT30" s="91">
        <f t="shared" si="13"/>
        <v>0</v>
      </c>
      <c r="CU30" s="91">
        <f t="shared" si="13"/>
        <v>0</v>
      </c>
      <c r="CV30" s="91">
        <f t="shared" si="13"/>
        <v>0</v>
      </c>
      <c r="CW30" s="91">
        <f t="shared" si="13"/>
        <v>0</v>
      </c>
      <c r="CX30" s="91">
        <f t="shared" si="13"/>
        <v>0</v>
      </c>
      <c r="CY30" s="91">
        <f t="shared" si="13"/>
        <v>0</v>
      </c>
    </row>
    <row r="31" spans="1:103" ht="16.5" hidden="1" outlineLevel="1" thickTop="1" x14ac:dyDescent="0.25">
      <c r="B31" s="89" t="s">
        <v>229</v>
      </c>
      <c r="C31" s="90">
        <f t="shared" si="11"/>
        <v>121575.08132378878</v>
      </c>
      <c r="D31" s="73">
        <f t="shared" si="4"/>
        <v>0</v>
      </c>
      <c r="E31" s="73">
        <f t="shared" si="5"/>
        <v>0</v>
      </c>
      <c r="F31" s="73">
        <f t="shared" si="6"/>
        <v>78.109920000000002</v>
      </c>
      <c r="G31" s="73">
        <f t="shared" si="7"/>
        <v>121496.97140378878</v>
      </c>
      <c r="H31" s="74">
        <f t="shared" si="8"/>
        <v>36274.360734173686</v>
      </c>
      <c r="I31" s="91">
        <v>0</v>
      </c>
      <c r="J31" s="91">
        <v>0</v>
      </c>
      <c r="K31" s="91">
        <v>0</v>
      </c>
      <c r="L31" s="91">
        <v>0</v>
      </c>
      <c r="M31" s="91">
        <v>0</v>
      </c>
      <c r="N31" s="91">
        <v>0</v>
      </c>
      <c r="O31" s="91">
        <v>78.109920000000002</v>
      </c>
      <c r="P31" s="91">
        <v>0</v>
      </c>
      <c r="Q31" s="91">
        <v>0</v>
      </c>
      <c r="R31" s="91">
        <v>0</v>
      </c>
      <c r="S31" s="91">
        <v>0</v>
      </c>
      <c r="T31" s="91">
        <v>0</v>
      </c>
      <c r="U31" s="91">
        <v>0</v>
      </c>
      <c r="V31" s="91">
        <v>0</v>
      </c>
      <c r="W31" s="91">
        <v>0</v>
      </c>
      <c r="X31" s="91">
        <v>0</v>
      </c>
      <c r="Y31" s="91">
        <v>0</v>
      </c>
      <c r="Z31" s="91">
        <v>0</v>
      </c>
      <c r="AA31" s="91">
        <v>0</v>
      </c>
      <c r="AB31" s="91">
        <v>0</v>
      </c>
      <c r="AC31" s="91">
        <v>105.821487</v>
      </c>
      <c r="AD31" s="91">
        <v>164.673</v>
      </c>
      <c r="AE31" s="91">
        <v>77.981683333333592</v>
      </c>
      <c r="AF31" s="91">
        <v>131.166</v>
      </c>
      <c r="AG31" s="91">
        <v>6.9</v>
      </c>
      <c r="AH31" s="91">
        <v>1132.1254166666665</v>
      </c>
      <c r="AI31" s="91">
        <v>106.66330000000001</v>
      </c>
      <c r="AJ31" s="91">
        <v>474.80135800000005</v>
      </c>
      <c r="AK31" s="91">
        <v>509.12223166666661</v>
      </c>
      <c r="AL31" s="91">
        <v>108.75351700000002</v>
      </c>
      <c r="AM31" s="91">
        <v>498.4354483333334</v>
      </c>
      <c r="AN31" s="91">
        <v>306.68291133333332</v>
      </c>
      <c r="AO31" s="91">
        <v>2142.8063250000005</v>
      </c>
      <c r="AP31" s="91">
        <v>167.33803000000003</v>
      </c>
      <c r="AQ31" s="91">
        <v>125.67828333333333</v>
      </c>
      <c r="AR31" s="91">
        <v>29.661076000000001</v>
      </c>
      <c r="AS31" s="91">
        <v>149.17550166666666</v>
      </c>
      <c r="AT31" s="91">
        <v>647.89546800000005</v>
      </c>
      <c r="AU31" s="91">
        <v>181.63372166666633</v>
      </c>
      <c r="AV31" s="91">
        <v>995.18323166666676</v>
      </c>
      <c r="AW31" s="91">
        <v>284.83237600000001</v>
      </c>
      <c r="AX31" s="91">
        <v>8386.6184683333395</v>
      </c>
      <c r="AY31" s="91">
        <v>558.39794000000006</v>
      </c>
      <c r="AZ31" s="91">
        <v>28.75</v>
      </c>
      <c r="BA31" s="91">
        <v>8788.5833733333402</v>
      </c>
      <c r="BB31" s="91">
        <f t="shared" si="17"/>
        <v>291.46512584035401</v>
      </c>
      <c r="BC31" s="91">
        <f t="shared" si="14"/>
        <v>268.28570833333401</v>
      </c>
      <c r="BD31" s="91">
        <f t="shared" si="14"/>
        <v>733.96341433333407</v>
      </c>
      <c r="BE31" s="91">
        <f t="shared" si="14"/>
        <v>1919.0783719999999</v>
      </c>
      <c r="BF31" s="91">
        <f t="shared" si="14"/>
        <v>565.82735233333335</v>
      </c>
      <c r="BG31" s="91">
        <f t="shared" si="14"/>
        <v>1417.31457</v>
      </c>
      <c r="BH31" s="91">
        <f t="shared" si="14"/>
        <v>3549.6751996666603</v>
      </c>
      <c r="BI31" s="91">
        <f t="shared" si="14"/>
        <v>1340.9609233333331</v>
      </c>
      <c r="BJ31" s="91">
        <f t="shared" si="14"/>
        <v>3586.7733040000003</v>
      </c>
      <c r="BK31" s="91">
        <f t="shared" si="14"/>
        <v>4030.0673073333342</v>
      </c>
      <c r="BL31" s="91">
        <f t="shared" si="14"/>
        <v>548.1377540000002</v>
      </c>
      <c r="BM31" s="91">
        <f t="shared" si="14"/>
        <v>8046.5678935646611</v>
      </c>
      <c r="BN31" s="91">
        <f t="shared" si="14"/>
        <v>6994.6656632853301</v>
      </c>
      <c r="BO31" s="91">
        <f t="shared" si="14"/>
        <v>7230.8482159541527</v>
      </c>
      <c r="BP31" s="91">
        <f t="shared" si="14"/>
        <v>7600.995309287493</v>
      </c>
      <c r="BQ31" s="91">
        <f t="shared" si="14"/>
        <v>6072.7565585590901</v>
      </c>
      <c r="BR31" s="91">
        <f t="shared" si="14"/>
        <v>6468.3930488470842</v>
      </c>
      <c r="BS31" s="91">
        <f t="shared" si="14"/>
        <v>6397.1411270352555</v>
      </c>
      <c r="BT31" s="91">
        <f t="shared" si="14"/>
        <v>5723.0411468924258</v>
      </c>
      <c r="BU31" s="91">
        <f t="shared" si="14"/>
        <v>5621.0487832293802</v>
      </c>
      <c r="BV31" s="91">
        <f t="shared" si="14"/>
        <v>4511.9512526843746</v>
      </c>
      <c r="BW31" s="91">
        <f t="shared" si="14"/>
        <v>4305.6465376843744</v>
      </c>
      <c r="BX31" s="91">
        <f t="shared" si="14"/>
        <v>4081.3433436290647</v>
      </c>
      <c r="BY31" s="91">
        <f t="shared" si="14"/>
        <v>4081.3433436290647</v>
      </c>
      <c r="BZ31" s="91">
        <f t="shared" si="13"/>
        <v>0</v>
      </c>
      <c r="CA31" s="91">
        <f t="shared" si="13"/>
        <v>0</v>
      </c>
      <c r="CB31" s="91">
        <f t="shared" si="13"/>
        <v>0</v>
      </c>
      <c r="CC31" s="91">
        <f t="shared" si="13"/>
        <v>0</v>
      </c>
      <c r="CD31" s="91">
        <f t="shared" si="13"/>
        <v>0</v>
      </c>
      <c r="CE31" s="91">
        <f t="shared" si="13"/>
        <v>0</v>
      </c>
      <c r="CF31" s="91">
        <f t="shared" si="13"/>
        <v>0</v>
      </c>
      <c r="CG31" s="91">
        <f t="shared" si="13"/>
        <v>0</v>
      </c>
      <c r="CH31" s="91">
        <f t="shared" si="13"/>
        <v>0</v>
      </c>
      <c r="CI31" s="91">
        <f t="shared" si="13"/>
        <v>0</v>
      </c>
      <c r="CJ31" s="91">
        <f t="shared" si="13"/>
        <v>0</v>
      </c>
      <c r="CK31" s="91">
        <f t="shared" si="13"/>
        <v>0</v>
      </c>
      <c r="CL31" s="91">
        <f t="shared" si="13"/>
        <v>0</v>
      </c>
      <c r="CM31" s="91">
        <f t="shared" si="13"/>
        <v>0</v>
      </c>
      <c r="CN31" s="91">
        <f t="shared" si="13"/>
        <v>0</v>
      </c>
      <c r="CO31" s="91">
        <f t="shared" si="13"/>
        <v>0</v>
      </c>
      <c r="CP31" s="91">
        <f t="shared" si="13"/>
        <v>0</v>
      </c>
      <c r="CQ31" s="91">
        <f t="shared" si="13"/>
        <v>0</v>
      </c>
      <c r="CR31" s="91">
        <f t="shared" si="13"/>
        <v>0</v>
      </c>
      <c r="CS31" s="91">
        <f t="shared" si="13"/>
        <v>0</v>
      </c>
      <c r="CT31" s="91">
        <f t="shared" si="13"/>
        <v>0</v>
      </c>
      <c r="CU31" s="91">
        <f t="shared" si="13"/>
        <v>0</v>
      </c>
      <c r="CV31" s="91">
        <f t="shared" si="13"/>
        <v>0</v>
      </c>
      <c r="CW31" s="91">
        <f t="shared" si="13"/>
        <v>0</v>
      </c>
      <c r="CX31" s="91">
        <f t="shared" si="13"/>
        <v>0</v>
      </c>
      <c r="CY31" s="91">
        <f t="shared" si="13"/>
        <v>0</v>
      </c>
    </row>
    <row r="32" spans="1:103" ht="16.5" hidden="1" outlineLevel="1" thickTop="1" x14ac:dyDescent="0.25">
      <c r="B32" s="89" t="s">
        <v>230</v>
      </c>
      <c r="C32" s="90">
        <f t="shared" si="11"/>
        <v>493274.72570948862</v>
      </c>
      <c r="D32" s="73">
        <f t="shared" si="4"/>
        <v>0</v>
      </c>
      <c r="E32" s="73">
        <f t="shared" si="5"/>
        <v>0</v>
      </c>
      <c r="F32" s="73">
        <f t="shared" si="6"/>
        <v>0</v>
      </c>
      <c r="G32" s="73">
        <f t="shared" si="7"/>
        <v>493274.72570948862</v>
      </c>
      <c r="H32" s="74">
        <f t="shared" si="8"/>
        <v>429094.98243484041</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0</v>
      </c>
      <c r="AG32" s="91">
        <v>0</v>
      </c>
      <c r="AH32" s="91">
        <v>7608.0997800000005</v>
      </c>
      <c r="AI32" s="91">
        <v>0</v>
      </c>
      <c r="AJ32" s="91">
        <v>2683.6093650000003</v>
      </c>
      <c r="AK32" s="91">
        <v>8223.0771116666674</v>
      </c>
      <c r="AL32" s="91">
        <v>10519.508755000001</v>
      </c>
      <c r="AM32" s="91">
        <v>9000.5985616666694</v>
      </c>
      <c r="AN32" s="91">
        <v>5760.5963783333345</v>
      </c>
      <c r="AO32" s="91">
        <v>42091.598788333336</v>
      </c>
      <c r="AP32" s="91">
        <v>2059.5935783333334</v>
      </c>
      <c r="AQ32" s="91">
        <v>93220.233819999994</v>
      </c>
      <c r="AR32" s="91">
        <v>22553.435109999999</v>
      </c>
      <c r="AS32" s="91">
        <v>22722.68095633333</v>
      </c>
      <c r="AT32" s="91">
        <v>4467.54</v>
      </c>
      <c r="AU32" s="91">
        <v>5779.3418533333333</v>
      </c>
      <c r="AV32" s="91">
        <v>13384.324360000002</v>
      </c>
      <c r="AW32" s="91">
        <v>46663.493069999997</v>
      </c>
      <c r="AX32" s="91">
        <v>11305.608476000001</v>
      </c>
      <c r="AY32" s="91">
        <v>8762.652836666668</v>
      </c>
      <c r="AZ32" s="91">
        <v>0</v>
      </c>
      <c r="BA32" s="91">
        <v>0</v>
      </c>
      <c r="BB32" s="91">
        <f t="shared" si="17"/>
        <v>33290.585041507024</v>
      </c>
      <c r="BC32" s="91">
        <f t="shared" si="14"/>
        <v>31551.036278333329</v>
      </c>
      <c r="BD32" s="91">
        <f t="shared" si="14"/>
        <v>10863.975358333335</v>
      </c>
      <c r="BE32" s="91">
        <f t="shared" si="14"/>
        <v>12764.902665000001</v>
      </c>
      <c r="BF32" s="91">
        <f t="shared" si="14"/>
        <v>0</v>
      </c>
      <c r="BG32" s="91">
        <f t="shared" si="14"/>
        <v>4710.6697240000003</v>
      </c>
      <c r="BH32" s="91">
        <f t="shared" si="14"/>
        <v>7685.5562120000004</v>
      </c>
      <c r="BI32" s="91">
        <f t="shared" si="14"/>
        <v>11422.264354999999</v>
      </c>
      <c r="BJ32" s="91">
        <f t="shared" si="14"/>
        <v>6117.5283600000002</v>
      </c>
      <c r="BK32" s="91">
        <f t="shared" si="14"/>
        <v>0</v>
      </c>
      <c r="BL32" s="91">
        <f t="shared" si="14"/>
        <v>0</v>
      </c>
      <c r="BM32" s="91">
        <f t="shared" si="14"/>
        <v>0</v>
      </c>
      <c r="BN32" s="91">
        <f t="shared" si="14"/>
        <v>30466.567618388643</v>
      </c>
      <c r="BO32" s="91">
        <f t="shared" si="14"/>
        <v>6998.9298159800301</v>
      </c>
      <c r="BP32" s="91">
        <f t="shared" si="14"/>
        <v>14121.824176081542</v>
      </c>
      <c r="BQ32" s="91">
        <f t="shared" si="14"/>
        <v>3237.4466520990004</v>
      </c>
      <c r="BR32" s="91">
        <f t="shared" si="14"/>
        <v>3237.4466520990004</v>
      </c>
      <c r="BS32" s="91">
        <f t="shared" si="14"/>
        <v>0</v>
      </c>
      <c r="BT32" s="91">
        <f t="shared" si="14"/>
        <v>0</v>
      </c>
      <c r="BU32" s="91">
        <f t="shared" si="14"/>
        <v>0</v>
      </c>
      <c r="BV32" s="91">
        <f t="shared" si="14"/>
        <v>0</v>
      </c>
      <c r="BW32" s="91">
        <f t="shared" si="14"/>
        <v>0</v>
      </c>
      <c r="BX32" s="91">
        <f t="shared" si="14"/>
        <v>0</v>
      </c>
      <c r="BY32" s="91">
        <f t="shared" si="14"/>
        <v>0</v>
      </c>
      <c r="BZ32" s="91">
        <f t="shared" si="13"/>
        <v>0</v>
      </c>
      <c r="CA32" s="91">
        <f t="shared" si="13"/>
        <v>0</v>
      </c>
      <c r="CB32" s="91">
        <f t="shared" si="13"/>
        <v>0</v>
      </c>
      <c r="CC32" s="91">
        <f t="shared" si="13"/>
        <v>0</v>
      </c>
      <c r="CD32" s="91">
        <f t="shared" si="13"/>
        <v>0</v>
      </c>
      <c r="CE32" s="91">
        <f t="shared" si="13"/>
        <v>0</v>
      </c>
      <c r="CF32" s="91">
        <f t="shared" si="13"/>
        <v>0</v>
      </c>
      <c r="CG32" s="91">
        <f t="shared" si="13"/>
        <v>0</v>
      </c>
      <c r="CH32" s="91">
        <f t="shared" si="13"/>
        <v>0</v>
      </c>
      <c r="CI32" s="91">
        <f t="shared" si="13"/>
        <v>0</v>
      </c>
      <c r="CJ32" s="91">
        <f t="shared" si="13"/>
        <v>0</v>
      </c>
      <c r="CK32" s="91">
        <f t="shared" si="13"/>
        <v>0</v>
      </c>
      <c r="CL32" s="91">
        <f t="shared" si="13"/>
        <v>0</v>
      </c>
      <c r="CM32" s="91">
        <f t="shared" si="13"/>
        <v>0</v>
      </c>
      <c r="CN32" s="91">
        <f t="shared" si="13"/>
        <v>0</v>
      </c>
      <c r="CO32" s="91">
        <f t="shared" si="13"/>
        <v>0</v>
      </c>
      <c r="CP32" s="91">
        <f t="shared" si="13"/>
        <v>0</v>
      </c>
      <c r="CQ32" s="91">
        <f t="shared" si="13"/>
        <v>0</v>
      </c>
      <c r="CR32" s="91">
        <f t="shared" si="13"/>
        <v>0</v>
      </c>
      <c r="CS32" s="91">
        <f t="shared" si="13"/>
        <v>0</v>
      </c>
      <c r="CT32" s="91">
        <f t="shared" si="13"/>
        <v>0</v>
      </c>
      <c r="CU32" s="91">
        <f t="shared" si="13"/>
        <v>0</v>
      </c>
      <c r="CV32" s="91">
        <f t="shared" si="13"/>
        <v>0</v>
      </c>
      <c r="CW32" s="91">
        <f t="shared" si="13"/>
        <v>0</v>
      </c>
      <c r="CX32" s="91">
        <f t="shared" si="13"/>
        <v>0</v>
      </c>
      <c r="CY32" s="91">
        <f t="shared" si="13"/>
        <v>0</v>
      </c>
    </row>
    <row r="33" spans="1:103" ht="16.5" hidden="1" outlineLevel="1" thickTop="1" x14ac:dyDescent="0.25">
      <c r="B33" s="89" t="s">
        <v>231</v>
      </c>
      <c r="C33" s="90">
        <f t="shared" si="11"/>
        <v>300654.23070751148</v>
      </c>
      <c r="D33" s="73">
        <f t="shared" si="4"/>
        <v>0</v>
      </c>
      <c r="E33" s="73">
        <f t="shared" si="5"/>
        <v>0</v>
      </c>
      <c r="F33" s="73">
        <f t="shared" si="6"/>
        <v>3269.3269118644066</v>
      </c>
      <c r="G33" s="73">
        <f t="shared" si="7"/>
        <v>297384.90379564709</v>
      </c>
      <c r="H33" s="74">
        <f t="shared" si="8"/>
        <v>127613.70330835364</v>
      </c>
      <c r="I33" s="91">
        <v>0</v>
      </c>
      <c r="J33" s="91">
        <v>0</v>
      </c>
      <c r="K33" s="91">
        <v>0</v>
      </c>
      <c r="L33" s="91">
        <v>108.66239999999999</v>
      </c>
      <c r="M33" s="91">
        <v>238.5</v>
      </c>
      <c r="N33" s="91">
        <v>0</v>
      </c>
      <c r="O33" s="91">
        <v>0</v>
      </c>
      <c r="P33" s="91">
        <v>238.5</v>
      </c>
      <c r="Q33" s="91">
        <v>0</v>
      </c>
      <c r="R33" s="91">
        <v>0</v>
      </c>
      <c r="S33" s="91">
        <v>0</v>
      </c>
      <c r="T33" s="91">
        <v>0</v>
      </c>
      <c r="U33" s="91">
        <v>373.72881355932202</v>
      </c>
      <c r="V33" s="91">
        <v>21.96</v>
      </c>
      <c r="W33" s="91">
        <v>89.599698305084758</v>
      </c>
      <c r="X33" s="91">
        <v>397.99799999999999</v>
      </c>
      <c r="Y33" s="91">
        <v>0</v>
      </c>
      <c r="Z33" s="91">
        <v>314.72999999999996</v>
      </c>
      <c r="AA33" s="91">
        <v>1485.6479999999999</v>
      </c>
      <c r="AB33" s="91">
        <v>740.69999999999993</v>
      </c>
      <c r="AC33" s="91">
        <v>0</v>
      </c>
      <c r="AD33" s="91">
        <v>2274.942</v>
      </c>
      <c r="AE33" s="91">
        <v>2908.761018163842</v>
      </c>
      <c r="AF33" s="91">
        <v>3276.479330508475</v>
      </c>
      <c r="AG33" s="91">
        <v>1176.0150000000001</v>
      </c>
      <c r="AH33" s="91">
        <v>1147.0450000000001</v>
      </c>
      <c r="AI33" s="91">
        <v>279.70600000000002</v>
      </c>
      <c r="AJ33" s="91">
        <v>1872.5181648</v>
      </c>
      <c r="AK33" s="91">
        <v>11586.531134999996</v>
      </c>
      <c r="AL33" s="91">
        <v>2012.2174233333349</v>
      </c>
      <c r="AM33" s="91">
        <v>3640.4250000000002</v>
      </c>
      <c r="AN33" s="91">
        <v>952.16005101695328</v>
      </c>
      <c r="AO33" s="91">
        <v>7226.6203366666668</v>
      </c>
      <c r="AP33" s="91">
        <v>417.33333000000022</v>
      </c>
      <c r="AQ33" s="91">
        <v>1718.0000000000005</v>
      </c>
      <c r="AR33" s="91">
        <v>14939.7</v>
      </c>
      <c r="AS33" s="91">
        <v>342.0000000000004</v>
      </c>
      <c r="AT33" s="91">
        <v>1822.6000000000001</v>
      </c>
      <c r="AU33" s="91">
        <v>4721.4889583333324</v>
      </c>
      <c r="AV33" s="91">
        <v>8332.0800000000017</v>
      </c>
      <c r="AW33" s="91">
        <v>4195.0434599999999</v>
      </c>
      <c r="AX33" s="91">
        <v>2907.8810833333323</v>
      </c>
      <c r="AY33" s="91">
        <v>3297.2767499999995</v>
      </c>
      <c r="AZ33" s="91">
        <v>3384.1224149999648</v>
      </c>
      <c r="BA33" s="91">
        <v>5346.6275000000005</v>
      </c>
      <c r="BB33" s="91">
        <f t="shared" si="17"/>
        <v>6795.78301333334</v>
      </c>
      <c r="BC33" s="91">
        <f t="shared" si="14"/>
        <v>3176.2325500000002</v>
      </c>
      <c r="BD33" s="91">
        <f t="shared" si="14"/>
        <v>10332.407234999999</v>
      </c>
      <c r="BE33" s="91">
        <f t="shared" si="14"/>
        <v>8888.9025566666605</v>
      </c>
      <c r="BF33" s="91">
        <f t="shared" si="14"/>
        <v>1855.5025933333336</v>
      </c>
      <c r="BG33" s="91">
        <f t="shared" si="14"/>
        <v>670.76427599999954</v>
      </c>
      <c r="BH33" s="91">
        <f t="shared" si="14"/>
        <v>844.93273599999998</v>
      </c>
      <c r="BI33" s="91">
        <f t="shared" si="14"/>
        <v>1261.5774799999999</v>
      </c>
      <c r="BJ33" s="91">
        <f t="shared" si="14"/>
        <v>1591.541666000001</v>
      </c>
      <c r="BK33" s="91">
        <f t="shared" si="14"/>
        <v>5648.0434989999994</v>
      </c>
      <c r="BL33" s="91">
        <f t="shared" si="14"/>
        <v>10721.729334000001</v>
      </c>
      <c r="BM33" s="91">
        <f t="shared" si="14"/>
        <v>15234.502302747122</v>
      </c>
      <c r="BN33" s="91">
        <f t="shared" si="14"/>
        <v>6843.4641073602661</v>
      </c>
      <c r="BO33" s="91">
        <f t="shared" si="14"/>
        <v>13119.384155600266</v>
      </c>
      <c r="BP33" s="91">
        <f t="shared" si="14"/>
        <v>22639.290802958654</v>
      </c>
      <c r="BQ33" s="91">
        <f t="shared" si="14"/>
        <v>24044.733514208914</v>
      </c>
      <c r="BR33" s="91">
        <f t="shared" si="14"/>
        <v>15081.077042735835</v>
      </c>
      <c r="BS33" s="91">
        <f t="shared" si="14"/>
        <v>13093.645518257013</v>
      </c>
      <c r="BT33" s="91">
        <f t="shared" si="14"/>
        <v>12638.603854950754</v>
      </c>
      <c r="BU33" s="91">
        <f t="shared" si="14"/>
        <v>12638.603854950754</v>
      </c>
      <c r="BV33" s="91">
        <f t="shared" si="14"/>
        <v>9872.9538731941138</v>
      </c>
      <c r="BW33" s="91">
        <f t="shared" si="14"/>
        <v>9872.9538731941138</v>
      </c>
      <c r="BX33" s="91">
        <f t="shared" si="14"/>
        <v>0</v>
      </c>
      <c r="BY33" s="91">
        <f t="shared" si="14"/>
        <v>0</v>
      </c>
      <c r="BZ33" s="91">
        <f t="shared" si="13"/>
        <v>0</v>
      </c>
      <c r="CA33" s="91">
        <f t="shared" si="13"/>
        <v>0</v>
      </c>
      <c r="CB33" s="91">
        <f t="shared" si="13"/>
        <v>0</v>
      </c>
      <c r="CC33" s="91">
        <f t="shared" si="13"/>
        <v>0</v>
      </c>
      <c r="CD33" s="91">
        <f t="shared" si="13"/>
        <v>0</v>
      </c>
      <c r="CE33" s="91">
        <f t="shared" si="13"/>
        <v>0</v>
      </c>
      <c r="CF33" s="91">
        <f t="shared" si="13"/>
        <v>0</v>
      </c>
      <c r="CG33" s="91">
        <f t="shared" si="13"/>
        <v>0</v>
      </c>
      <c r="CH33" s="91">
        <f t="shared" si="13"/>
        <v>0</v>
      </c>
      <c r="CI33" s="91">
        <f t="shared" si="13"/>
        <v>0</v>
      </c>
      <c r="CJ33" s="91">
        <f t="shared" si="13"/>
        <v>0</v>
      </c>
      <c r="CK33" s="91">
        <f t="shared" si="13"/>
        <v>0</v>
      </c>
      <c r="CL33" s="91">
        <f t="shared" si="13"/>
        <v>0</v>
      </c>
      <c r="CM33" s="91">
        <f t="shared" si="13"/>
        <v>0</v>
      </c>
      <c r="CN33" s="91">
        <f t="shared" si="13"/>
        <v>0</v>
      </c>
      <c r="CO33" s="91">
        <f t="shared" si="13"/>
        <v>0</v>
      </c>
      <c r="CP33" s="91">
        <f t="shared" si="13"/>
        <v>0</v>
      </c>
      <c r="CQ33" s="91">
        <f t="shared" si="13"/>
        <v>0</v>
      </c>
      <c r="CR33" s="91">
        <f t="shared" si="13"/>
        <v>0</v>
      </c>
      <c r="CS33" s="91">
        <f t="shared" si="13"/>
        <v>0</v>
      </c>
      <c r="CT33" s="91">
        <f t="shared" si="13"/>
        <v>0</v>
      </c>
      <c r="CU33" s="91">
        <f t="shared" si="13"/>
        <v>0</v>
      </c>
      <c r="CV33" s="91">
        <f t="shared" si="13"/>
        <v>0</v>
      </c>
      <c r="CW33" s="91">
        <f t="shared" si="13"/>
        <v>0</v>
      </c>
      <c r="CX33" s="91">
        <f t="shared" si="13"/>
        <v>0</v>
      </c>
      <c r="CY33" s="91">
        <f t="shared" si="13"/>
        <v>0</v>
      </c>
    </row>
    <row r="34" spans="1:103" ht="16.5" hidden="1" outlineLevel="1" thickTop="1" x14ac:dyDescent="0.25">
      <c r="B34" s="89" t="s">
        <v>232</v>
      </c>
      <c r="C34" s="90">
        <f t="shared" si="11"/>
        <v>0</v>
      </c>
      <c r="D34" s="73">
        <f t="shared" si="4"/>
        <v>0</v>
      </c>
      <c r="E34" s="73">
        <f t="shared" si="5"/>
        <v>0</v>
      </c>
      <c r="F34" s="73">
        <f t="shared" si="6"/>
        <v>0</v>
      </c>
      <c r="G34" s="73">
        <f t="shared" si="7"/>
        <v>0</v>
      </c>
      <c r="H34" s="74">
        <f t="shared" si="8"/>
        <v>0</v>
      </c>
      <c r="I34" s="91">
        <f t="shared" ref="I34:AC34" si="20">I19*0.18</f>
        <v>0</v>
      </c>
      <c r="J34" s="91">
        <f t="shared" si="20"/>
        <v>0</v>
      </c>
      <c r="K34" s="91">
        <f t="shared" si="20"/>
        <v>0</v>
      </c>
      <c r="L34" s="91">
        <f t="shared" si="20"/>
        <v>0</v>
      </c>
      <c r="M34" s="91">
        <f t="shared" si="20"/>
        <v>0</v>
      </c>
      <c r="N34" s="91">
        <f t="shared" si="20"/>
        <v>0</v>
      </c>
      <c r="O34" s="91">
        <f t="shared" si="20"/>
        <v>0</v>
      </c>
      <c r="P34" s="91">
        <f t="shared" si="20"/>
        <v>0</v>
      </c>
      <c r="Q34" s="91">
        <f t="shared" si="20"/>
        <v>0</v>
      </c>
      <c r="R34" s="91">
        <f t="shared" si="20"/>
        <v>0</v>
      </c>
      <c r="S34" s="91">
        <f t="shared" si="20"/>
        <v>0</v>
      </c>
      <c r="T34" s="91">
        <f t="shared" si="20"/>
        <v>0</v>
      </c>
      <c r="U34" s="91">
        <f t="shared" si="20"/>
        <v>0</v>
      </c>
      <c r="V34" s="91">
        <f t="shared" si="20"/>
        <v>0</v>
      </c>
      <c r="W34" s="91">
        <f t="shared" si="20"/>
        <v>0</v>
      </c>
      <c r="X34" s="91">
        <f t="shared" si="20"/>
        <v>0</v>
      </c>
      <c r="Y34" s="91">
        <f t="shared" si="20"/>
        <v>0</v>
      </c>
      <c r="Z34" s="91">
        <f t="shared" si="20"/>
        <v>0</v>
      </c>
      <c r="AA34" s="91">
        <f t="shared" si="20"/>
        <v>0</v>
      </c>
      <c r="AB34" s="91">
        <f t="shared" si="20"/>
        <v>0</v>
      </c>
      <c r="AC34" s="91">
        <f t="shared" si="20"/>
        <v>0</v>
      </c>
      <c r="AD34" s="91">
        <f t="shared" ref="AD34:AO37" si="21">AD19*0.2</f>
        <v>0</v>
      </c>
      <c r="AE34" s="91">
        <f t="shared" si="21"/>
        <v>0</v>
      </c>
      <c r="AF34" s="91">
        <f t="shared" si="21"/>
        <v>0</v>
      </c>
      <c r="AG34" s="91">
        <f t="shared" si="21"/>
        <v>0</v>
      </c>
      <c r="AH34" s="91">
        <f t="shared" si="21"/>
        <v>0</v>
      </c>
      <c r="AI34" s="91">
        <f t="shared" si="21"/>
        <v>0</v>
      </c>
      <c r="AJ34" s="91">
        <f t="shared" si="21"/>
        <v>0</v>
      </c>
      <c r="AK34" s="91">
        <f t="shared" si="21"/>
        <v>0</v>
      </c>
      <c r="AL34" s="91">
        <f t="shared" si="21"/>
        <v>0</v>
      </c>
      <c r="AM34" s="91">
        <f t="shared" si="21"/>
        <v>0</v>
      </c>
      <c r="AN34" s="91">
        <f t="shared" si="21"/>
        <v>0</v>
      </c>
      <c r="AO34" s="91">
        <f t="shared" si="21"/>
        <v>0</v>
      </c>
      <c r="AP34" s="91">
        <v>0</v>
      </c>
      <c r="AQ34" s="91">
        <v>0</v>
      </c>
      <c r="AR34" s="91">
        <v>0</v>
      </c>
      <c r="AS34" s="91">
        <v>0</v>
      </c>
      <c r="AT34" s="91">
        <v>0</v>
      </c>
      <c r="AU34" s="91">
        <v>0</v>
      </c>
      <c r="AV34" s="91">
        <v>0</v>
      </c>
      <c r="AW34" s="91">
        <v>0</v>
      </c>
      <c r="AX34" s="91">
        <v>0</v>
      </c>
      <c r="AY34" s="91">
        <v>0</v>
      </c>
      <c r="AZ34" s="91">
        <v>0</v>
      </c>
      <c r="BA34" s="91">
        <v>0</v>
      </c>
      <c r="BB34" s="91">
        <f t="shared" si="17"/>
        <v>0</v>
      </c>
      <c r="BC34" s="91">
        <f t="shared" si="14"/>
        <v>0</v>
      </c>
      <c r="BD34" s="91">
        <f t="shared" si="14"/>
        <v>0</v>
      </c>
      <c r="BE34" s="91">
        <f t="shared" si="14"/>
        <v>0</v>
      </c>
      <c r="BF34" s="91">
        <f t="shared" si="14"/>
        <v>0</v>
      </c>
      <c r="BG34" s="91">
        <f t="shared" si="14"/>
        <v>0</v>
      </c>
      <c r="BH34" s="91">
        <f t="shared" si="14"/>
        <v>0</v>
      </c>
      <c r="BI34" s="91">
        <f t="shared" si="14"/>
        <v>0</v>
      </c>
      <c r="BJ34" s="91">
        <f t="shared" si="14"/>
        <v>0</v>
      </c>
      <c r="BK34" s="91">
        <f t="shared" si="14"/>
        <v>0</v>
      </c>
      <c r="BL34" s="91">
        <f t="shared" si="14"/>
        <v>0</v>
      </c>
      <c r="BM34" s="91">
        <f t="shared" si="14"/>
        <v>0</v>
      </c>
      <c r="BN34" s="91">
        <f t="shared" si="14"/>
        <v>0</v>
      </c>
      <c r="BO34" s="91">
        <f t="shared" si="14"/>
        <v>0</v>
      </c>
      <c r="BP34" s="91">
        <f t="shared" si="14"/>
        <v>0</v>
      </c>
      <c r="BQ34" s="91">
        <f t="shared" si="14"/>
        <v>0</v>
      </c>
      <c r="BR34" s="91">
        <f t="shared" si="14"/>
        <v>0</v>
      </c>
      <c r="BS34" s="91">
        <f t="shared" si="14"/>
        <v>0</v>
      </c>
      <c r="BT34" s="91">
        <f t="shared" si="14"/>
        <v>0</v>
      </c>
      <c r="BU34" s="91">
        <f t="shared" si="14"/>
        <v>0</v>
      </c>
      <c r="BV34" s="91">
        <f t="shared" si="14"/>
        <v>0</v>
      </c>
      <c r="BW34" s="91">
        <f t="shared" si="14"/>
        <v>0</v>
      </c>
      <c r="BX34" s="91">
        <f t="shared" si="14"/>
        <v>0</v>
      </c>
      <c r="BY34" s="91">
        <f t="shared" si="14"/>
        <v>0</v>
      </c>
      <c r="BZ34" s="91">
        <f t="shared" si="13"/>
        <v>0</v>
      </c>
      <c r="CA34" s="91">
        <f t="shared" si="13"/>
        <v>0</v>
      </c>
      <c r="CB34" s="91">
        <f t="shared" si="13"/>
        <v>0</v>
      </c>
      <c r="CC34" s="91">
        <f t="shared" si="13"/>
        <v>0</v>
      </c>
      <c r="CD34" s="91">
        <f t="shared" si="13"/>
        <v>0</v>
      </c>
      <c r="CE34" s="91">
        <f t="shared" si="13"/>
        <v>0</v>
      </c>
      <c r="CF34" s="91">
        <f t="shared" si="13"/>
        <v>0</v>
      </c>
      <c r="CG34" s="91">
        <f t="shared" si="13"/>
        <v>0</v>
      </c>
      <c r="CH34" s="91">
        <f t="shared" si="13"/>
        <v>0</v>
      </c>
      <c r="CI34" s="91">
        <f t="shared" si="13"/>
        <v>0</v>
      </c>
      <c r="CJ34" s="91">
        <f t="shared" si="13"/>
        <v>0</v>
      </c>
      <c r="CK34" s="91">
        <f t="shared" si="13"/>
        <v>0</v>
      </c>
      <c r="CL34" s="91">
        <f t="shared" si="13"/>
        <v>0</v>
      </c>
      <c r="CM34" s="91">
        <f t="shared" si="13"/>
        <v>0</v>
      </c>
      <c r="CN34" s="91">
        <f t="shared" si="13"/>
        <v>0</v>
      </c>
      <c r="CO34" s="91">
        <f t="shared" si="13"/>
        <v>0</v>
      </c>
      <c r="CP34" s="91">
        <f t="shared" si="13"/>
        <v>0</v>
      </c>
      <c r="CQ34" s="91">
        <f t="shared" si="13"/>
        <v>0</v>
      </c>
      <c r="CR34" s="91">
        <f t="shared" si="13"/>
        <v>0</v>
      </c>
      <c r="CS34" s="91">
        <f t="shared" si="13"/>
        <v>0</v>
      </c>
      <c r="CT34" s="91">
        <f t="shared" si="13"/>
        <v>0</v>
      </c>
      <c r="CU34" s="91">
        <f t="shared" si="13"/>
        <v>0</v>
      </c>
      <c r="CV34" s="91">
        <f t="shared" si="13"/>
        <v>0</v>
      </c>
      <c r="CW34" s="91">
        <f t="shared" si="13"/>
        <v>0</v>
      </c>
      <c r="CX34" s="91">
        <f t="shared" si="13"/>
        <v>0</v>
      </c>
      <c r="CY34" s="91">
        <f t="shared" si="13"/>
        <v>0</v>
      </c>
    </row>
    <row r="35" spans="1:103" ht="16.5" hidden="1" outlineLevel="1" thickTop="1" x14ac:dyDescent="0.25">
      <c r="B35" s="89" t="s">
        <v>233</v>
      </c>
      <c r="C35" s="90">
        <f t="shared" si="11"/>
        <v>13110.203936562189</v>
      </c>
      <c r="D35" s="73">
        <f t="shared" si="4"/>
        <v>0</v>
      </c>
      <c r="E35" s="73">
        <f t="shared" si="5"/>
        <v>0</v>
      </c>
      <c r="F35" s="73">
        <f t="shared" si="6"/>
        <v>55.01145203389806</v>
      </c>
      <c r="G35" s="73">
        <f t="shared" si="7"/>
        <v>13055.192484528292</v>
      </c>
      <c r="H35" s="74">
        <f t="shared" si="8"/>
        <v>7547.2671029103758</v>
      </c>
      <c r="I35" s="91">
        <v>0</v>
      </c>
      <c r="J35" s="91">
        <v>0</v>
      </c>
      <c r="K35" s="91">
        <v>0</v>
      </c>
      <c r="L35" s="91">
        <v>0</v>
      </c>
      <c r="M35" s="91">
        <v>0</v>
      </c>
      <c r="N35" s="91">
        <v>0</v>
      </c>
      <c r="O35" s="91">
        <v>0</v>
      </c>
      <c r="P35" s="91">
        <v>0</v>
      </c>
      <c r="Q35" s="91">
        <v>0</v>
      </c>
      <c r="R35" s="91">
        <v>0</v>
      </c>
      <c r="S35" s="91">
        <v>0</v>
      </c>
      <c r="T35" s="91">
        <v>0</v>
      </c>
      <c r="U35" s="91">
        <v>22.881355932203398</v>
      </c>
      <c r="V35" s="91">
        <v>1.0926122033895902</v>
      </c>
      <c r="W35" s="91">
        <v>0</v>
      </c>
      <c r="X35" s="91">
        <v>0</v>
      </c>
      <c r="Y35" s="91">
        <v>0.97492118644067083</v>
      </c>
      <c r="Z35" s="91">
        <v>0</v>
      </c>
      <c r="AA35" s="91">
        <v>30.062562711864402</v>
      </c>
      <c r="AB35" s="91">
        <v>4.5401101694900756</v>
      </c>
      <c r="AC35" s="91">
        <v>2.6693069491525456</v>
      </c>
      <c r="AD35" s="91">
        <v>0.74277000000000004</v>
      </c>
      <c r="AE35" s="91">
        <v>6.8896687878787635</v>
      </c>
      <c r="AF35" s="91">
        <v>237.343900666667</v>
      </c>
      <c r="AG35" s="91">
        <v>17.799917606060188</v>
      </c>
      <c r="AH35" s="91">
        <v>7.5929400000047611</v>
      </c>
      <c r="AI35" s="91">
        <v>6.1776916666666501</v>
      </c>
      <c r="AJ35" s="91">
        <v>20.595716866669729</v>
      </c>
      <c r="AK35" s="91">
        <v>982.21137333333309</v>
      </c>
      <c r="AL35" s="91">
        <v>38.164193333333344</v>
      </c>
      <c r="AM35" s="91">
        <v>113.09594666666364</v>
      </c>
      <c r="AN35" s="91">
        <v>657.78303316384176</v>
      </c>
      <c r="AO35" s="91">
        <v>1491.7545249999941</v>
      </c>
      <c r="AP35" s="91">
        <v>196.77695633333337</v>
      </c>
      <c r="AQ35" s="91">
        <v>66.88500833335307</v>
      </c>
      <c r="AR35" s="91">
        <v>-368.60558333333302</v>
      </c>
      <c r="AS35" s="91">
        <v>359.29857700000002</v>
      </c>
      <c r="AT35" s="91">
        <v>159.02445200000005</v>
      </c>
      <c r="AU35" s="91">
        <v>240.1427369999999</v>
      </c>
      <c r="AV35" s="91">
        <v>380.46818366666662</v>
      </c>
      <c r="AW35" s="91">
        <v>149.05414033333324</v>
      </c>
      <c r="AX35" s="91">
        <v>74.377835333333394</v>
      </c>
      <c r="AY35" s="91">
        <v>58.520878333366809</v>
      </c>
      <c r="AZ35" s="91">
        <v>90.307133333333411</v>
      </c>
      <c r="BA35" s="91">
        <v>221.64705833333403</v>
      </c>
      <c r="BB35" s="91">
        <f t="shared" si="17"/>
        <v>84.771372333333204</v>
      </c>
      <c r="BC35" s="91">
        <f t="shared" si="14"/>
        <v>238.50922800000001</v>
      </c>
      <c r="BD35" s="91">
        <f t="shared" si="14"/>
        <v>176.976</v>
      </c>
      <c r="BE35" s="91">
        <f t="shared" si="14"/>
        <v>180.18940000000001</v>
      </c>
      <c r="BF35" s="91">
        <f t="shared" si="14"/>
        <v>141.15525833333342</v>
      </c>
      <c r="BG35" s="91">
        <f t="shared" si="14"/>
        <v>346.18335999999999</v>
      </c>
      <c r="BH35" s="91">
        <f t="shared" si="14"/>
        <v>856.898107333334</v>
      </c>
      <c r="BI35" s="91">
        <f t="shared" si="14"/>
        <v>252.31445399999996</v>
      </c>
      <c r="BJ35" s="91">
        <f t="shared" si="14"/>
        <v>461.22439000000008</v>
      </c>
      <c r="BK35" s="91">
        <f t="shared" si="14"/>
        <v>308</v>
      </c>
      <c r="BL35" s="91">
        <f t="shared" si="14"/>
        <v>250</v>
      </c>
      <c r="BM35" s="91">
        <f t="shared" si="14"/>
        <v>207.53546658333335</v>
      </c>
      <c r="BN35" s="91">
        <f t="shared" si="14"/>
        <v>507.24292610843708</v>
      </c>
      <c r="BO35" s="91">
        <f t="shared" si="14"/>
        <v>394.60393433698556</v>
      </c>
      <c r="BP35" s="91">
        <f t="shared" si="14"/>
        <v>497.01822499732583</v>
      </c>
      <c r="BQ35" s="91">
        <f t="shared" si="14"/>
        <v>497.01822499732583</v>
      </c>
      <c r="BR35" s="91">
        <f t="shared" si="14"/>
        <v>305.03670832855113</v>
      </c>
      <c r="BS35" s="91">
        <f t="shared" si="14"/>
        <v>305.03670832855113</v>
      </c>
      <c r="BT35" s="91">
        <f t="shared" si="14"/>
        <v>305.03670832855113</v>
      </c>
      <c r="BU35" s="91">
        <f t="shared" si="14"/>
        <v>305.03670832855113</v>
      </c>
      <c r="BV35" s="91">
        <f t="shared" si="14"/>
        <v>305.03670832855113</v>
      </c>
      <c r="BW35" s="91">
        <f t="shared" si="14"/>
        <v>305.03670832855113</v>
      </c>
      <c r="BX35" s="91">
        <f t="shared" si="14"/>
        <v>305.03670832855113</v>
      </c>
      <c r="BY35" s="91">
        <f t="shared" si="14"/>
        <v>305.03670832855113</v>
      </c>
      <c r="BZ35" s="91">
        <f t="shared" si="13"/>
        <v>0</v>
      </c>
      <c r="CA35" s="91">
        <f t="shared" si="13"/>
        <v>0</v>
      </c>
      <c r="CB35" s="91">
        <f t="shared" si="13"/>
        <v>0</v>
      </c>
      <c r="CC35" s="91">
        <f t="shared" si="13"/>
        <v>0</v>
      </c>
      <c r="CD35" s="91">
        <f t="shared" si="13"/>
        <v>0</v>
      </c>
      <c r="CE35" s="91">
        <f t="shared" si="13"/>
        <v>0</v>
      </c>
      <c r="CF35" s="91">
        <f t="shared" si="13"/>
        <v>0</v>
      </c>
      <c r="CG35" s="91">
        <f t="shared" si="13"/>
        <v>0</v>
      </c>
      <c r="CH35" s="91">
        <f t="shared" si="13"/>
        <v>0</v>
      </c>
      <c r="CI35" s="91">
        <f t="shared" si="13"/>
        <v>0</v>
      </c>
      <c r="CJ35" s="91">
        <f t="shared" si="13"/>
        <v>0</v>
      </c>
      <c r="CK35" s="91">
        <f t="shared" si="13"/>
        <v>0</v>
      </c>
      <c r="CL35" s="91">
        <f t="shared" si="13"/>
        <v>0</v>
      </c>
      <c r="CM35" s="91">
        <f t="shared" si="13"/>
        <v>0</v>
      </c>
      <c r="CN35" s="91">
        <f t="shared" si="13"/>
        <v>0</v>
      </c>
      <c r="CO35" s="91">
        <f t="shared" si="13"/>
        <v>0</v>
      </c>
      <c r="CP35" s="91">
        <f t="shared" si="13"/>
        <v>0</v>
      </c>
      <c r="CQ35" s="91">
        <f t="shared" si="13"/>
        <v>0</v>
      </c>
      <c r="CR35" s="91">
        <f t="shared" si="13"/>
        <v>0</v>
      </c>
      <c r="CS35" s="91">
        <f t="shared" si="13"/>
        <v>0</v>
      </c>
      <c r="CT35" s="91">
        <f t="shared" si="13"/>
        <v>0</v>
      </c>
      <c r="CU35" s="91">
        <f t="shared" ref="BZ35:CY37" si="22">CU20*0.2</f>
        <v>0</v>
      </c>
      <c r="CV35" s="91">
        <f t="shared" si="22"/>
        <v>0</v>
      </c>
      <c r="CW35" s="91">
        <f t="shared" si="22"/>
        <v>0</v>
      </c>
      <c r="CX35" s="91">
        <f t="shared" si="22"/>
        <v>0</v>
      </c>
      <c r="CY35" s="91">
        <f t="shared" si="22"/>
        <v>0</v>
      </c>
    </row>
    <row r="36" spans="1:103" ht="16.5" hidden="1" outlineLevel="1" thickTop="1" x14ac:dyDescent="0.25">
      <c r="B36" s="89" t="s">
        <v>234</v>
      </c>
      <c r="C36" s="90">
        <f>SUM(D36:G36)</f>
        <v>1530.7683600000007</v>
      </c>
      <c r="D36" s="73">
        <f t="shared" si="4"/>
        <v>0</v>
      </c>
      <c r="E36" s="73">
        <f t="shared" si="5"/>
        <v>0</v>
      </c>
      <c r="F36" s="73">
        <f t="shared" si="6"/>
        <v>0</v>
      </c>
      <c r="G36" s="73">
        <f t="shared" si="7"/>
        <v>1530.7683600000007</v>
      </c>
      <c r="H36" s="74">
        <f t="shared" si="8"/>
        <v>0</v>
      </c>
      <c r="I36" s="91">
        <f t="shared" ref="I36:AC37" si="23">I21*0.18</f>
        <v>0</v>
      </c>
      <c r="J36" s="91">
        <f t="shared" si="23"/>
        <v>0</v>
      </c>
      <c r="K36" s="91">
        <f t="shared" si="23"/>
        <v>0</v>
      </c>
      <c r="L36" s="91">
        <f t="shared" si="23"/>
        <v>0</v>
      </c>
      <c r="M36" s="91">
        <f t="shared" si="23"/>
        <v>0</v>
      </c>
      <c r="N36" s="91">
        <f t="shared" si="23"/>
        <v>0</v>
      </c>
      <c r="O36" s="91">
        <f t="shared" si="23"/>
        <v>0</v>
      </c>
      <c r="P36" s="91">
        <f t="shared" si="23"/>
        <v>0</v>
      </c>
      <c r="Q36" s="91">
        <f t="shared" si="23"/>
        <v>0</v>
      </c>
      <c r="R36" s="91">
        <f t="shared" si="23"/>
        <v>0</v>
      </c>
      <c r="S36" s="91">
        <f t="shared" si="23"/>
        <v>0</v>
      </c>
      <c r="T36" s="91">
        <f t="shared" si="23"/>
        <v>0</v>
      </c>
      <c r="U36" s="91">
        <f t="shared" si="23"/>
        <v>0</v>
      </c>
      <c r="V36" s="91">
        <f t="shared" si="23"/>
        <v>0</v>
      </c>
      <c r="W36" s="91">
        <f t="shared" si="23"/>
        <v>0</v>
      </c>
      <c r="X36" s="91">
        <f t="shared" si="23"/>
        <v>0</v>
      </c>
      <c r="Y36" s="91">
        <f t="shared" si="23"/>
        <v>0</v>
      </c>
      <c r="Z36" s="91">
        <f t="shared" si="23"/>
        <v>0</v>
      </c>
      <c r="AA36" s="91">
        <f t="shared" si="23"/>
        <v>0</v>
      </c>
      <c r="AB36" s="91">
        <f t="shared" si="23"/>
        <v>0</v>
      </c>
      <c r="AC36" s="91">
        <f t="shared" si="23"/>
        <v>0</v>
      </c>
      <c r="AD36" s="91">
        <f t="shared" si="21"/>
        <v>0</v>
      </c>
      <c r="AE36" s="91">
        <f t="shared" si="21"/>
        <v>0</v>
      </c>
      <c r="AF36" s="91">
        <f t="shared" si="21"/>
        <v>0</v>
      </c>
      <c r="AG36" s="91">
        <f t="shared" si="21"/>
        <v>0</v>
      </c>
      <c r="AH36" s="91"/>
      <c r="AI36" s="91">
        <f t="shared" si="21"/>
        <v>0</v>
      </c>
      <c r="AJ36" s="91">
        <f t="shared" si="21"/>
        <v>0</v>
      </c>
      <c r="AK36" s="91"/>
      <c r="AL36" s="91">
        <f t="shared" si="21"/>
        <v>0</v>
      </c>
      <c r="AM36" s="91">
        <f t="shared" si="21"/>
        <v>0</v>
      </c>
      <c r="AN36" s="91">
        <f t="shared" si="21"/>
        <v>0</v>
      </c>
      <c r="AO36" s="91">
        <f t="shared" si="21"/>
        <v>0</v>
      </c>
      <c r="AP36" s="91">
        <v>0</v>
      </c>
      <c r="AQ36" s="91">
        <v>0</v>
      </c>
      <c r="AR36" s="91">
        <v>0</v>
      </c>
      <c r="AS36" s="91">
        <v>0</v>
      </c>
      <c r="AT36" s="91">
        <v>0</v>
      </c>
      <c r="AU36" s="91">
        <v>0</v>
      </c>
      <c r="AV36" s="91">
        <v>0</v>
      </c>
      <c r="AW36" s="91">
        <v>0</v>
      </c>
      <c r="AX36" s="91">
        <v>0</v>
      </c>
      <c r="AY36" s="91">
        <v>0</v>
      </c>
      <c r="AZ36" s="91">
        <v>0</v>
      </c>
      <c r="BA36" s="91">
        <v>0</v>
      </c>
      <c r="BB36" s="91">
        <f t="shared" si="17"/>
        <v>0</v>
      </c>
      <c r="BC36" s="91">
        <f t="shared" si="14"/>
        <v>0</v>
      </c>
      <c r="BD36" s="91">
        <f t="shared" si="14"/>
        <v>0</v>
      </c>
      <c r="BE36" s="91">
        <f t="shared" si="14"/>
        <v>0</v>
      </c>
      <c r="BF36" s="91">
        <f t="shared" si="14"/>
        <v>0</v>
      </c>
      <c r="BG36" s="91">
        <f t="shared" si="14"/>
        <v>0</v>
      </c>
      <c r="BH36" s="91">
        <f t="shared" si="14"/>
        <v>0</v>
      </c>
      <c r="BI36" s="91">
        <f t="shared" si="14"/>
        <v>0</v>
      </c>
      <c r="BJ36" s="91">
        <f t="shared" si="14"/>
        <v>0</v>
      </c>
      <c r="BK36" s="91">
        <f t="shared" si="14"/>
        <v>308.39872000000003</v>
      </c>
      <c r="BL36" s="91">
        <f t="shared" si="14"/>
        <v>988.16888000000006</v>
      </c>
      <c r="BM36" s="91">
        <f t="shared" si="14"/>
        <v>180.3957450000002</v>
      </c>
      <c r="BN36" s="91">
        <f t="shared" si="14"/>
        <v>0</v>
      </c>
      <c r="BO36" s="91">
        <f t="shared" si="14"/>
        <v>0</v>
      </c>
      <c r="BP36" s="91">
        <f t="shared" si="14"/>
        <v>0</v>
      </c>
      <c r="BQ36" s="91">
        <f t="shared" si="14"/>
        <v>53.805015000000303</v>
      </c>
      <c r="BR36" s="91">
        <f t="shared" si="14"/>
        <v>0</v>
      </c>
      <c r="BS36" s="91">
        <f t="shared" si="14"/>
        <v>0</v>
      </c>
      <c r="BT36" s="91">
        <f t="shared" si="14"/>
        <v>0</v>
      </c>
      <c r="BU36" s="91">
        <f t="shared" si="14"/>
        <v>0</v>
      </c>
      <c r="BV36" s="91">
        <f t="shared" si="14"/>
        <v>0</v>
      </c>
      <c r="BW36" s="91">
        <f t="shared" si="14"/>
        <v>0</v>
      </c>
      <c r="BX36" s="91">
        <f t="shared" si="14"/>
        <v>0</v>
      </c>
      <c r="BY36" s="91">
        <f t="shared" si="14"/>
        <v>0</v>
      </c>
      <c r="BZ36" s="91">
        <f t="shared" si="22"/>
        <v>0</v>
      </c>
      <c r="CA36" s="91">
        <f t="shared" si="22"/>
        <v>0</v>
      </c>
      <c r="CB36" s="91">
        <f t="shared" si="22"/>
        <v>0</v>
      </c>
      <c r="CC36" s="91">
        <f t="shared" si="22"/>
        <v>0</v>
      </c>
      <c r="CD36" s="91">
        <f t="shared" si="22"/>
        <v>0</v>
      </c>
      <c r="CE36" s="91">
        <f t="shared" si="22"/>
        <v>0</v>
      </c>
      <c r="CF36" s="91">
        <f t="shared" si="22"/>
        <v>0</v>
      </c>
      <c r="CG36" s="91">
        <f t="shared" si="22"/>
        <v>0</v>
      </c>
      <c r="CH36" s="91">
        <f t="shared" si="22"/>
        <v>0</v>
      </c>
      <c r="CI36" s="91">
        <f t="shared" si="22"/>
        <v>0</v>
      </c>
      <c r="CJ36" s="91">
        <f t="shared" si="22"/>
        <v>0</v>
      </c>
      <c r="CK36" s="91">
        <f t="shared" si="22"/>
        <v>0</v>
      </c>
      <c r="CL36" s="91">
        <f t="shared" si="22"/>
        <v>0</v>
      </c>
      <c r="CM36" s="91">
        <f t="shared" si="22"/>
        <v>0</v>
      </c>
      <c r="CN36" s="91">
        <f t="shared" si="22"/>
        <v>0</v>
      </c>
      <c r="CO36" s="91">
        <f t="shared" si="22"/>
        <v>0</v>
      </c>
      <c r="CP36" s="91">
        <f t="shared" si="22"/>
        <v>0</v>
      </c>
      <c r="CQ36" s="91">
        <f t="shared" si="22"/>
        <v>0</v>
      </c>
      <c r="CR36" s="91">
        <f t="shared" si="22"/>
        <v>0</v>
      </c>
      <c r="CS36" s="91">
        <f t="shared" si="22"/>
        <v>0</v>
      </c>
      <c r="CT36" s="91">
        <f t="shared" si="22"/>
        <v>0</v>
      </c>
      <c r="CU36" s="91">
        <f t="shared" si="22"/>
        <v>0</v>
      </c>
      <c r="CV36" s="91">
        <f t="shared" si="22"/>
        <v>0</v>
      </c>
      <c r="CW36" s="91">
        <f t="shared" si="22"/>
        <v>0</v>
      </c>
      <c r="CX36" s="91">
        <f t="shared" si="22"/>
        <v>0</v>
      </c>
      <c r="CY36" s="91">
        <f t="shared" si="22"/>
        <v>0</v>
      </c>
    </row>
    <row r="37" spans="1:103" ht="17.25" hidden="1" outlineLevel="1" thickTop="1" thickBot="1" x14ac:dyDescent="0.3">
      <c r="B37" s="92" t="s">
        <v>235</v>
      </c>
      <c r="C37" s="93">
        <f>SUM(D37:G37)</f>
        <v>108640.87649679008</v>
      </c>
      <c r="D37" s="83">
        <f t="shared" si="4"/>
        <v>0</v>
      </c>
      <c r="E37" s="83">
        <f t="shared" si="5"/>
        <v>0</v>
      </c>
      <c r="F37" s="83">
        <f t="shared" si="6"/>
        <v>0</v>
      </c>
      <c r="G37" s="83">
        <f t="shared" si="7"/>
        <v>108640.87649679008</v>
      </c>
      <c r="H37" s="74">
        <f t="shared" si="8"/>
        <v>0</v>
      </c>
      <c r="I37" s="91">
        <f t="shared" si="23"/>
        <v>0</v>
      </c>
      <c r="J37" s="91">
        <f t="shared" si="23"/>
        <v>0</v>
      </c>
      <c r="K37" s="91">
        <f t="shared" si="23"/>
        <v>0</v>
      </c>
      <c r="L37" s="91">
        <f t="shared" si="23"/>
        <v>0</v>
      </c>
      <c r="M37" s="91">
        <f t="shared" si="23"/>
        <v>0</v>
      </c>
      <c r="N37" s="91">
        <f t="shared" si="23"/>
        <v>0</v>
      </c>
      <c r="O37" s="91">
        <f t="shared" si="23"/>
        <v>0</v>
      </c>
      <c r="P37" s="91">
        <f t="shared" si="23"/>
        <v>0</v>
      </c>
      <c r="Q37" s="91">
        <f t="shared" si="23"/>
        <v>0</v>
      </c>
      <c r="R37" s="91">
        <f t="shared" si="23"/>
        <v>0</v>
      </c>
      <c r="S37" s="91">
        <f t="shared" si="23"/>
        <v>0</v>
      </c>
      <c r="T37" s="91">
        <f t="shared" si="23"/>
        <v>0</v>
      </c>
      <c r="U37" s="91">
        <f t="shared" si="23"/>
        <v>0</v>
      </c>
      <c r="V37" s="91">
        <f t="shared" si="23"/>
        <v>0</v>
      </c>
      <c r="W37" s="91">
        <f t="shared" si="23"/>
        <v>0</v>
      </c>
      <c r="X37" s="91">
        <f t="shared" si="23"/>
        <v>0</v>
      </c>
      <c r="Y37" s="91">
        <f t="shared" si="23"/>
        <v>0</v>
      </c>
      <c r="Z37" s="91">
        <f t="shared" si="23"/>
        <v>0</v>
      </c>
      <c r="AA37" s="91">
        <f t="shared" si="23"/>
        <v>0</v>
      </c>
      <c r="AB37" s="91">
        <f t="shared" si="23"/>
        <v>0</v>
      </c>
      <c r="AC37" s="91">
        <f t="shared" si="23"/>
        <v>0</v>
      </c>
      <c r="AD37" s="91">
        <f t="shared" si="21"/>
        <v>0</v>
      </c>
      <c r="AE37" s="91">
        <f t="shared" si="21"/>
        <v>0</v>
      </c>
      <c r="AF37" s="91">
        <f t="shared" si="21"/>
        <v>0</v>
      </c>
      <c r="AG37" s="91">
        <f t="shared" si="21"/>
        <v>0</v>
      </c>
      <c r="AH37" s="91">
        <f t="shared" si="21"/>
        <v>0</v>
      </c>
      <c r="AI37" s="91">
        <f t="shared" si="21"/>
        <v>0</v>
      </c>
      <c r="AJ37" s="91">
        <f t="shared" si="21"/>
        <v>0</v>
      </c>
      <c r="AK37" s="91">
        <f t="shared" si="21"/>
        <v>0</v>
      </c>
      <c r="AL37" s="91">
        <f t="shared" si="21"/>
        <v>0</v>
      </c>
      <c r="AM37" s="91">
        <f t="shared" si="21"/>
        <v>0</v>
      </c>
      <c r="AN37" s="91">
        <f t="shared" si="21"/>
        <v>0</v>
      </c>
      <c r="AO37" s="91">
        <f t="shared" si="21"/>
        <v>0</v>
      </c>
      <c r="AP37" s="91">
        <v>0</v>
      </c>
      <c r="AQ37" s="91">
        <v>0</v>
      </c>
      <c r="AR37" s="91">
        <v>0</v>
      </c>
      <c r="AS37" s="91">
        <v>0</v>
      </c>
      <c r="AT37" s="91">
        <v>0</v>
      </c>
      <c r="AU37" s="91">
        <v>0</v>
      </c>
      <c r="AV37" s="91">
        <v>0</v>
      </c>
      <c r="AW37" s="91">
        <v>0</v>
      </c>
      <c r="AX37" s="91">
        <v>0</v>
      </c>
      <c r="AY37" s="91">
        <v>0</v>
      </c>
      <c r="AZ37" s="91">
        <v>0</v>
      </c>
      <c r="BA37" s="91">
        <v>0</v>
      </c>
      <c r="BB37" s="91">
        <f t="shared" si="17"/>
        <v>0</v>
      </c>
      <c r="BC37" s="91">
        <f t="shared" si="14"/>
        <v>0</v>
      </c>
      <c r="BD37" s="91">
        <f t="shared" si="14"/>
        <v>0</v>
      </c>
      <c r="BE37" s="91">
        <f t="shared" si="14"/>
        <v>0</v>
      </c>
      <c r="BF37" s="91">
        <f t="shared" si="14"/>
        <v>0</v>
      </c>
      <c r="BG37" s="91">
        <f t="shared" si="14"/>
        <v>0</v>
      </c>
      <c r="BH37" s="91">
        <f t="shared" si="14"/>
        <v>0</v>
      </c>
      <c r="BI37" s="91">
        <f t="shared" si="14"/>
        <v>0</v>
      </c>
      <c r="BJ37" s="91">
        <f t="shared" si="14"/>
        <v>0</v>
      </c>
      <c r="BK37" s="91">
        <f t="shared" si="14"/>
        <v>0</v>
      </c>
      <c r="BL37" s="91">
        <f t="shared" si="14"/>
        <v>0</v>
      </c>
      <c r="BM37" s="91">
        <f t="shared" si="14"/>
        <v>0</v>
      </c>
      <c r="BN37" s="91">
        <f t="shared" si="14"/>
        <v>0</v>
      </c>
      <c r="BO37" s="91">
        <f t="shared" si="14"/>
        <v>0</v>
      </c>
      <c r="BP37" s="91">
        <f t="shared" si="14"/>
        <v>0</v>
      </c>
      <c r="BQ37" s="91">
        <f t="shared" si="14"/>
        <v>0</v>
      </c>
      <c r="BR37" s="91">
        <f t="shared" si="14"/>
        <v>0</v>
      </c>
      <c r="BS37" s="91">
        <f t="shared" si="14"/>
        <v>0</v>
      </c>
      <c r="BT37" s="91">
        <f t="shared" si="14"/>
        <v>0</v>
      </c>
      <c r="BU37" s="91">
        <f t="shared" si="14"/>
        <v>0</v>
      </c>
      <c r="BV37" s="91">
        <f t="shared" si="14"/>
        <v>0</v>
      </c>
      <c r="BW37" s="91">
        <f t="shared" si="14"/>
        <v>0</v>
      </c>
      <c r="BX37" s="91">
        <f t="shared" si="14"/>
        <v>0</v>
      </c>
      <c r="BY37" s="91">
        <f t="shared" si="14"/>
        <v>108640.87649679008</v>
      </c>
      <c r="BZ37" s="91">
        <f t="shared" si="22"/>
        <v>0</v>
      </c>
      <c r="CA37" s="91">
        <f t="shared" si="22"/>
        <v>0</v>
      </c>
      <c r="CB37" s="91">
        <f t="shared" si="22"/>
        <v>0</v>
      </c>
      <c r="CC37" s="91">
        <f t="shared" si="22"/>
        <v>0</v>
      </c>
      <c r="CD37" s="91">
        <f t="shared" si="22"/>
        <v>0</v>
      </c>
      <c r="CE37" s="91">
        <f t="shared" si="22"/>
        <v>0</v>
      </c>
      <c r="CF37" s="91">
        <f t="shared" si="22"/>
        <v>0</v>
      </c>
      <c r="CG37" s="91">
        <f t="shared" si="22"/>
        <v>0</v>
      </c>
      <c r="CH37" s="91">
        <f t="shared" si="22"/>
        <v>0</v>
      </c>
      <c r="CI37" s="91">
        <f t="shared" si="22"/>
        <v>0</v>
      </c>
      <c r="CJ37" s="91">
        <f t="shared" si="22"/>
        <v>0</v>
      </c>
      <c r="CK37" s="91">
        <f t="shared" si="22"/>
        <v>0</v>
      </c>
      <c r="CL37" s="91">
        <f t="shared" si="22"/>
        <v>0</v>
      </c>
      <c r="CM37" s="91">
        <f t="shared" si="22"/>
        <v>0</v>
      </c>
      <c r="CN37" s="91">
        <f t="shared" si="22"/>
        <v>0</v>
      </c>
      <c r="CO37" s="91">
        <f t="shared" si="22"/>
        <v>0</v>
      </c>
      <c r="CP37" s="91">
        <f t="shared" si="22"/>
        <v>0</v>
      </c>
      <c r="CQ37" s="91">
        <f t="shared" si="22"/>
        <v>0</v>
      </c>
      <c r="CR37" s="91">
        <f t="shared" si="22"/>
        <v>0</v>
      </c>
      <c r="CS37" s="91">
        <f t="shared" si="22"/>
        <v>0</v>
      </c>
      <c r="CT37" s="91">
        <f t="shared" si="22"/>
        <v>0</v>
      </c>
      <c r="CU37" s="91">
        <f t="shared" si="22"/>
        <v>0</v>
      </c>
      <c r="CV37" s="91">
        <f t="shared" si="22"/>
        <v>0</v>
      </c>
      <c r="CW37" s="91">
        <f t="shared" si="22"/>
        <v>0</v>
      </c>
      <c r="CX37" s="91">
        <f t="shared" si="22"/>
        <v>0</v>
      </c>
      <c r="CY37" s="91">
        <f t="shared" si="22"/>
        <v>0</v>
      </c>
    </row>
    <row r="38" spans="1:103" ht="17.25" hidden="1" collapsed="1" thickTop="1" thickBot="1" x14ac:dyDescent="0.3">
      <c r="B38" s="85" t="s">
        <v>236</v>
      </c>
      <c r="C38" s="94">
        <f t="shared" si="11"/>
        <v>2063369.1154642792</v>
      </c>
      <c r="D38" s="87">
        <f t="shared" si="4"/>
        <v>0</v>
      </c>
      <c r="E38" s="87">
        <f t="shared" si="5"/>
        <v>0</v>
      </c>
      <c r="F38" s="87">
        <f t="shared" si="6"/>
        <v>25156.976119138984</v>
      </c>
      <c r="G38" s="87">
        <f t="shared" si="7"/>
        <v>2038212.1393451402</v>
      </c>
      <c r="H38" s="74">
        <f t="shared" si="8"/>
        <v>987500.33470295626</v>
      </c>
      <c r="I38" s="88">
        <f>SUM(I26:I37)</f>
        <v>0</v>
      </c>
      <c r="J38" s="88">
        <f t="shared" ref="J38:BU38" si="24">SUM(J26:J37)</f>
        <v>0</v>
      </c>
      <c r="K38" s="88">
        <f t="shared" si="24"/>
        <v>45.225000000000001</v>
      </c>
      <c r="L38" s="88">
        <f t="shared" si="24"/>
        <v>108.66239999999999</v>
      </c>
      <c r="M38" s="88">
        <f t="shared" si="24"/>
        <v>539.46</v>
      </c>
      <c r="N38" s="88">
        <f t="shared" si="24"/>
        <v>0</v>
      </c>
      <c r="O38" s="88">
        <f t="shared" si="24"/>
        <v>1212.1962940677965</v>
      </c>
      <c r="P38" s="88">
        <f t="shared" si="24"/>
        <v>1244.3125850847459</v>
      </c>
      <c r="Q38" s="88">
        <f t="shared" si="24"/>
        <v>1307.5545859322033</v>
      </c>
      <c r="R38" s="88">
        <f t="shared" si="24"/>
        <v>1121.7270676271187</v>
      </c>
      <c r="S38" s="88">
        <f t="shared" si="24"/>
        <v>623.8401620338982</v>
      </c>
      <c r="T38" s="88">
        <f t="shared" si="24"/>
        <v>406.87815203389835</v>
      </c>
      <c r="U38" s="88">
        <f t="shared" si="24"/>
        <v>800.62285271186443</v>
      </c>
      <c r="V38" s="88">
        <f t="shared" si="24"/>
        <v>1131.0724494915253</v>
      </c>
      <c r="W38" s="88">
        <f t="shared" si="24"/>
        <v>1384.3151954237289</v>
      </c>
      <c r="X38" s="88">
        <f t="shared" si="24"/>
        <v>5511.9456152542352</v>
      </c>
      <c r="Y38" s="88">
        <f t="shared" si="24"/>
        <v>3826.4174069491532</v>
      </c>
      <c r="Z38" s="88">
        <f t="shared" si="24"/>
        <v>2376.7983198305087</v>
      </c>
      <c r="AA38" s="88">
        <f t="shared" si="24"/>
        <v>3515.9480326983048</v>
      </c>
      <c r="AB38" s="88">
        <f t="shared" si="24"/>
        <v>4785.4764098305068</v>
      </c>
      <c r="AC38" s="88">
        <f t="shared" si="24"/>
        <v>4996.5676261016961</v>
      </c>
      <c r="AD38" s="88">
        <f t="shared" si="24"/>
        <v>6501.8275652542388</v>
      </c>
      <c r="AE38" s="88">
        <f t="shared" si="24"/>
        <v>5036.7884616255778</v>
      </c>
      <c r="AF38" s="88">
        <f t="shared" si="24"/>
        <v>8500.6953977118646</v>
      </c>
      <c r="AG38" s="88">
        <f t="shared" si="24"/>
        <v>2434.4948022727276</v>
      </c>
      <c r="AH38" s="88">
        <f t="shared" si="24"/>
        <v>17711.533686666673</v>
      </c>
      <c r="AI38" s="88">
        <f t="shared" si="24"/>
        <v>3105.1546050000006</v>
      </c>
      <c r="AJ38" s="88">
        <f t="shared" si="24"/>
        <v>10770.822658000003</v>
      </c>
      <c r="AK38" s="88">
        <f t="shared" si="24"/>
        <v>25115.240068333325</v>
      </c>
      <c r="AL38" s="88">
        <f t="shared" si="24"/>
        <v>16857.608950333335</v>
      </c>
      <c r="AM38" s="88">
        <f t="shared" si="24"/>
        <v>25356.516860000003</v>
      </c>
      <c r="AN38" s="88">
        <f t="shared" si="24"/>
        <v>16476.609142180798</v>
      </c>
      <c r="AO38" s="88">
        <f t="shared" si="24"/>
        <v>58802.10162666667</v>
      </c>
      <c r="AP38" s="88">
        <f t="shared" si="24"/>
        <v>19258.132644666217</v>
      </c>
      <c r="AQ38" s="88">
        <f t="shared" si="24"/>
        <v>98305.630286666681</v>
      </c>
      <c r="AR38" s="88">
        <f t="shared" si="24"/>
        <v>49160.750412666668</v>
      </c>
      <c r="AS38" s="88">
        <f t="shared" si="24"/>
        <v>35958.946906666664</v>
      </c>
      <c r="AT38" s="88">
        <f t="shared" si="24"/>
        <v>23496.604154333334</v>
      </c>
      <c r="AU38" s="88">
        <f t="shared" si="24"/>
        <v>16968.694252333331</v>
      </c>
      <c r="AV38" s="88">
        <f t="shared" si="24"/>
        <v>35839.934927000002</v>
      </c>
      <c r="AW38" s="88">
        <f t="shared" si="24"/>
        <v>56614.566348</v>
      </c>
      <c r="AX38" s="88">
        <f t="shared" si="24"/>
        <v>32369.990503000008</v>
      </c>
      <c r="AY38" s="88">
        <f t="shared" si="24"/>
        <v>26525.415081666699</v>
      </c>
      <c r="AZ38" s="88">
        <f t="shared" si="24"/>
        <v>15227.1431483333</v>
      </c>
      <c r="BA38" s="88">
        <f t="shared" si="24"/>
        <v>28374.513940000019</v>
      </c>
      <c r="BB38" s="88">
        <f t="shared" si="24"/>
        <v>54047.881156507035</v>
      </c>
      <c r="BC38" s="88">
        <f t="shared" si="24"/>
        <v>45773.634319666664</v>
      </c>
      <c r="BD38" s="88">
        <f t="shared" si="24"/>
        <v>35968.938472666669</v>
      </c>
      <c r="BE38" s="88">
        <f t="shared" si="24"/>
        <v>57012.760331666686</v>
      </c>
      <c r="BF38" s="88">
        <f t="shared" si="24"/>
        <v>20779.608084000003</v>
      </c>
      <c r="BG38" s="88">
        <f t="shared" si="24"/>
        <v>36131.40413000001</v>
      </c>
      <c r="BH38" s="88">
        <f t="shared" si="24"/>
        <v>32047.856900999996</v>
      </c>
      <c r="BI38" s="88">
        <f t="shared" si="24"/>
        <v>36029.514722999986</v>
      </c>
      <c r="BJ38" s="88">
        <f t="shared" si="24"/>
        <v>20767.432438000003</v>
      </c>
      <c r="BK38" s="88">
        <f t="shared" si="24"/>
        <v>70260.333541326472</v>
      </c>
      <c r="BL38" s="88">
        <f t="shared" si="24"/>
        <v>51080.53723686259</v>
      </c>
      <c r="BM38" s="88">
        <f t="shared" si="24"/>
        <v>62294.017638061436</v>
      </c>
      <c r="BN38" s="88">
        <f t="shared" si="24"/>
        <v>76926.511428798869</v>
      </c>
      <c r="BO38" s="88">
        <f t="shared" si="24"/>
        <v>71385.822564000831</v>
      </c>
      <c r="BP38" s="88">
        <f t="shared" si="24"/>
        <v>90876.6890754544</v>
      </c>
      <c r="BQ38" s="88">
        <f t="shared" si="24"/>
        <v>72228.924058087039</v>
      </c>
      <c r="BR38" s="88">
        <f t="shared" si="24"/>
        <v>68615.697465570673</v>
      </c>
      <c r="BS38" s="88">
        <f t="shared" si="24"/>
        <v>62681.892192712083</v>
      </c>
      <c r="BT38" s="88">
        <f t="shared" si="24"/>
        <v>61000.140146588805</v>
      </c>
      <c r="BU38" s="88">
        <f t="shared" si="24"/>
        <v>54435.784976627809</v>
      </c>
      <c r="BV38" s="88">
        <f t="shared" ref="BV38:CY38" si="25">SUM(BV26:BV37)</f>
        <v>49167.820797659479</v>
      </c>
      <c r="BW38" s="88">
        <f t="shared" si="25"/>
        <v>48961.51608265948</v>
      </c>
      <c r="BX38" s="88">
        <f t="shared" si="25"/>
        <v>40634.7377076833</v>
      </c>
      <c r="BY38" s="88">
        <f t="shared" si="25"/>
        <v>153984.14005920431</v>
      </c>
      <c r="BZ38" s="88">
        <f t="shared" si="25"/>
        <v>5190.7045066666669</v>
      </c>
      <c r="CA38" s="88">
        <f t="shared" si="25"/>
        <v>5190.7045066666669</v>
      </c>
      <c r="CB38" s="88">
        <f t="shared" si="25"/>
        <v>10185.374338692014</v>
      </c>
      <c r="CC38" s="88">
        <f t="shared" si="25"/>
        <v>0</v>
      </c>
      <c r="CD38" s="88">
        <f t="shared" si="25"/>
        <v>0</v>
      </c>
      <c r="CE38" s="88">
        <f t="shared" si="25"/>
        <v>0</v>
      </c>
      <c r="CF38" s="88">
        <f t="shared" si="25"/>
        <v>0</v>
      </c>
      <c r="CG38" s="88">
        <f t="shared" si="25"/>
        <v>0</v>
      </c>
      <c r="CH38" s="88">
        <f t="shared" si="25"/>
        <v>0</v>
      </c>
      <c r="CI38" s="88">
        <f t="shared" si="25"/>
        <v>0</v>
      </c>
      <c r="CJ38" s="88">
        <f t="shared" si="25"/>
        <v>0</v>
      </c>
      <c r="CK38" s="88">
        <f t="shared" si="25"/>
        <v>0</v>
      </c>
      <c r="CL38" s="88">
        <f t="shared" si="25"/>
        <v>0</v>
      </c>
      <c r="CM38" s="88">
        <f t="shared" si="25"/>
        <v>0</v>
      </c>
      <c r="CN38" s="88">
        <f t="shared" si="25"/>
        <v>0</v>
      </c>
      <c r="CO38" s="88">
        <f t="shared" si="25"/>
        <v>0</v>
      </c>
      <c r="CP38" s="88">
        <f t="shared" si="25"/>
        <v>0</v>
      </c>
      <c r="CQ38" s="88">
        <f t="shared" si="25"/>
        <v>0</v>
      </c>
      <c r="CR38" s="88">
        <f t="shared" si="25"/>
        <v>0</v>
      </c>
      <c r="CS38" s="88">
        <f t="shared" si="25"/>
        <v>0</v>
      </c>
      <c r="CT38" s="88">
        <f t="shared" si="25"/>
        <v>0</v>
      </c>
      <c r="CU38" s="88">
        <f t="shared" si="25"/>
        <v>0</v>
      </c>
      <c r="CV38" s="88">
        <f t="shared" si="25"/>
        <v>0</v>
      </c>
      <c r="CW38" s="88">
        <f t="shared" si="25"/>
        <v>0</v>
      </c>
      <c r="CX38" s="88">
        <f t="shared" si="25"/>
        <v>0</v>
      </c>
      <c r="CY38" s="88">
        <f t="shared" si="25"/>
        <v>0</v>
      </c>
    </row>
    <row r="39" spans="1:103" ht="17.25" hidden="1" thickTop="1" thickBot="1" x14ac:dyDescent="0.3">
      <c r="B39" s="95" t="s">
        <v>237</v>
      </c>
      <c r="C39" s="94">
        <f>SUM(D39:G39)</f>
        <v>12544854.33207356</v>
      </c>
      <c r="D39" s="87">
        <f t="shared" si="4"/>
        <v>0</v>
      </c>
      <c r="E39" s="87">
        <f t="shared" si="5"/>
        <v>0</v>
      </c>
      <c r="F39" s="87">
        <f t="shared" si="6"/>
        <v>178265.03285480003</v>
      </c>
      <c r="G39" s="87">
        <f t="shared" si="7"/>
        <v>12366589.299218761</v>
      </c>
      <c r="H39" s="74">
        <f t="shared" si="8"/>
        <v>5900221.3981124349</v>
      </c>
      <c r="I39" s="96">
        <f>I25+I38</f>
        <v>227.23112</v>
      </c>
      <c r="J39" s="96">
        <f t="shared" ref="J39:BU39" si="26">J25+J38</f>
        <v>215.51171000000002</v>
      </c>
      <c r="K39" s="96">
        <f t="shared" si="26"/>
        <v>546.08319000000006</v>
      </c>
      <c r="L39" s="96">
        <f t="shared" si="26"/>
        <v>914.99513000000002</v>
      </c>
      <c r="M39" s="96">
        <f t="shared" si="26"/>
        <v>4595.2207600000002</v>
      </c>
      <c r="N39" s="96">
        <f t="shared" si="26"/>
        <v>158.88652999999999</v>
      </c>
      <c r="O39" s="96">
        <f t="shared" si="26"/>
        <v>8166.2722500000009</v>
      </c>
      <c r="P39" s="96">
        <f t="shared" si="26"/>
        <v>8346.6441000000013</v>
      </c>
      <c r="Q39" s="96">
        <f t="shared" si="26"/>
        <v>8916.914702</v>
      </c>
      <c r="R39" s="96">
        <f t="shared" si="26"/>
        <v>8794.5803200000009</v>
      </c>
      <c r="S39" s="96">
        <f t="shared" si="26"/>
        <v>6388.0256399999998</v>
      </c>
      <c r="T39" s="96">
        <f t="shared" si="26"/>
        <v>3780.3983700000003</v>
      </c>
      <c r="U39" s="96">
        <f t="shared" si="26"/>
        <v>5851.0009400000008</v>
      </c>
      <c r="V39" s="96">
        <f t="shared" si="26"/>
        <v>8012.6178500000005</v>
      </c>
      <c r="W39" s="96">
        <f t="shared" si="26"/>
        <v>9729.2352100000026</v>
      </c>
      <c r="X39" s="96">
        <f t="shared" si="26"/>
        <v>36829.120209999994</v>
      </c>
      <c r="Y39" s="96">
        <f t="shared" si="26"/>
        <v>25716.422170000009</v>
      </c>
      <c r="Z39" s="96">
        <f t="shared" si="26"/>
        <v>16243.454550000002</v>
      </c>
      <c r="AA39" s="96">
        <f t="shared" si="26"/>
        <v>24832.418102800002</v>
      </c>
      <c r="AB39" s="96">
        <f t="shared" si="26"/>
        <v>32227.938962</v>
      </c>
      <c r="AC39" s="96">
        <f t="shared" si="26"/>
        <v>37824.323531999995</v>
      </c>
      <c r="AD39" s="96">
        <f t="shared" si="26"/>
        <v>43438.913578000007</v>
      </c>
      <c r="AE39" s="96">
        <f t="shared" si="26"/>
        <v>44995.021588000003</v>
      </c>
      <c r="AF39" s="96">
        <f t="shared" si="26"/>
        <v>53789.257767999996</v>
      </c>
      <c r="AG39" s="96">
        <f t="shared" si="26"/>
        <v>48108.282937999997</v>
      </c>
      <c r="AH39" s="96">
        <f t="shared" si="26"/>
        <v>186964.85479799999</v>
      </c>
      <c r="AI39" s="96">
        <f t="shared" si="26"/>
        <v>20035.752688</v>
      </c>
      <c r="AJ39" s="96">
        <f t="shared" si="26"/>
        <v>60463.467911999993</v>
      </c>
      <c r="AK39" s="96">
        <f t="shared" si="26"/>
        <v>167486.446856</v>
      </c>
      <c r="AL39" s="96">
        <f t="shared" si="26"/>
        <v>108087.57536</v>
      </c>
      <c r="AM39" s="96">
        <f t="shared" si="26"/>
        <v>152765.77651600001</v>
      </c>
      <c r="AN39" s="96">
        <f t="shared" si="26"/>
        <v>312470.28589800012</v>
      </c>
      <c r="AO39" s="96">
        <f t="shared" si="26"/>
        <v>353700.19465999998</v>
      </c>
      <c r="AP39" s="96">
        <f t="shared" si="26"/>
        <v>282080.06087799958</v>
      </c>
      <c r="AQ39" s="96">
        <f t="shared" si="26"/>
        <v>196806.08694000001</v>
      </c>
      <c r="AR39" s="96">
        <f t="shared" si="26"/>
        <v>195779.11137600002</v>
      </c>
      <c r="AS39" s="96">
        <f t="shared" si="26"/>
        <v>182457.71957999998</v>
      </c>
      <c r="AT39" s="96">
        <f t="shared" si="26"/>
        <v>142966.320966</v>
      </c>
      <c r="AU39" s="96">
        <f t="shared" si="26"/>
        <v>105954.498424</v>
      </c>
      <c r="AV39" s="96">
        <f t="shared" si="26"/>
        <v>220370.44646866672</v>
      </c>
      <c r="AW39" s="96">
        <f t="shared" si="26"/>
        <v>138476.57734399999</v>
      </c>
      <c r="AX39" s="96">
        <f t="shared" si="26"/>
        <v>199236.10594466672</v>
      </c>
      <c r="AY39" s="96">
        <f t="shared" si="26"/>
        <v>176567.34204333334</v>
      </c>
      <c r="AZ39" s="96">
        <f t="shared" si="26"/>
        <v>97411.054658333276</v>
      </c>
      <c r="BA39" s="96">
        <f t="shared" si="26"/>
        <v>185847.18949219066</v>
      </c>
      <c r="BB39" s="96">
        <f t="shared" si="26"/>
        <v>331461.30973484262</v>
      </c>
      <c r="BC39" s="96">
        <f t="shared" si="26"/>
        <v>281814.30708380044</v>
      </c>
      <c r="BD39" s="96">
        <f t="shared" si="26"/>
        <v>240242.66098180049</v>
      </c>
      <c r="BE39" s="96">
        <f t="shared" si="26"/>
        <v>348373.46799999999</v>
      </c>
      <c r="BF39" s="96">
        <f t="shared" si="26"/>
        <v>130746.34761400001</v>
      </c>
      <c r="BG39" s="96">
        <f t="shared" si="26"/>
        <v>223004.40134000004</v>
      </c>
      <c r="BH39" s="96">
        <f t="shared" si="26"/>
        <v>198002.43767599997</v>
      </c>
      <c r="BI39" s="96">
        <f t="shared" si="26"/>
        <v>222000.82565799996</v>
      </c>
      <c r="BJ39" s="96">
        <f t="shared" si="26"/>
        <v>131107.58094293682</v>
      </c>
      <c r="BK39" s="96">
        <f t="shared" si="26"/>
        <v>427852.05975428614</v>
      </c>
      <c r="BL39" s="96">
        <f t="shared" si="26"/>
        <v>312773.28192750283</v>
      </c>
      <c r="BM39" s="96">
        <f t="shared" si="26"/>
        <v>379841.23652608646</v>
      </c>
      <c r="BN39" s="96">
        <f t="shared" si="26"/>
        <v>468221.08234521584</v>
      </c>
      <c r="BO39" s="96">
        <f t="shared" si="26"/>
        <v>434822.21128474222</v>
      </c>
      <c r="BP39" s="96">
        <f t="shared" si="26"/>
        <v>551554.48254485417</v>
      </c>
      <c r="BQ39" s="96">
        <f t="shared" si="26"/>
        <v>439667.89244065003</v>
      </c>
      <c r="BR39" s="96">
        <f t="shared" si="26"/>
        <v>417988.5328855518</v>
      </c>
      <c r="BS39" s="96">
        <f t="shared" si="26"/>
        <v>382385.70124840026</v>
      </c>
      <c r="BT39" s="96">
        <f t="shared" si="26"/>
        <v>372295.18897166051</v>
      </c>
      <c r="BU39" s="96">
        <f t="shared" si="26"/>
        <v>333696.74799683143</v>
      </c>
      <c r="BV39" s="96">
        <f t="shared" ref="BV39:CY39" si="27">BV25+BV38</f>
        <v>301301.27287808468</v>
      </c>
      <c r="BW39" s="96">
        <f t="shared" si="27"/>
        <v>300063.44458808471</v>
      </c>
      <c r="BX39" s="96">
        <f t="shared" si="27"/>
        <v>250102.77433822761</v>
      </c>
      <c r="BY39" s="96">
        <f t="shared" si="27"/>
        <v>930199.18844735366</v>
      </c>
      <c r="BZ39" s="96">
        <f t="shared" si="27"/>
        <v>31144.227039999998</v>
      </c>
      <c r="CA39" s="96">
        <f t="shared" si="27"/>
        <v>31144.227039999998</v>
      </c>
      <c r="CB39" s="96">
        <f t="shared" si="27"/>
        <v>148471.80076065718</v>
      </c>
      <c r="CC39" s="96">
        <f t="shared" si="27"/>
        <v>0</v>
      </c>
      <c r="CD39" s="96">
        <f t="shared" si="27"/>
        <v>0</v>
      </c>
      <c r="CE39" s="96">
        <f t="shared" si="27"/>
        <v>0</v>
      </c>
      <c r="CF39" s="96">
        <f t="shared" si="27"/>
        <v>0</v>
      </c>
      <c r="CG39" s="96">
        <f t="shared" si="27"/>
        <v>0</v>
      </c>
      <c r="CH39" s="96">
        <f t="shared" si="27"/>
        <v>0</v>
      </c>
      <c r="CI39" s="96">
        <f t="shared" si="27"/>
        <v>0</v>
      </c>
      <c r="CJ39" s="96">
        <f t="shared" si="27"/>
        <v>0</v>
      </c>
      <c r="CK39" s="96">
        <f t="shared" si="27"/>
        <v>0</v>
      </c>
      <c r="CL39" s="96">
        <f t="shared" si="27"/>
        <v>0</v>
      </c>
      <c r="CM39" s="96">
        <f t="shared" si="27"/>
        <v>0</v>
      </c>
      <c r="CN39" s="96">
        <f t="shared" si="27"/>
        <v>0</v>
      </c>
      <c r="CO39" s="96">
        <f t="shared" si="27"/>
        <v>0</v>
      </c>
      <c r="CP39" s="96">
        <f t="shared" si="27"/>
        <v>0</v>
      </c>
      <c r="CQ39" s="96">
        <f t="shared" si="27"/>
        <v>0</v>
      </c>
      <c r="CR39" s="96">
        <f t="shared" si="27"/>
        <v>0</v>
      </c>
      <c r="CS39" s="96">
        <f t="shared" si="27"/>
        <v>0</v>
      </c>
      <c r="CT39" s="96">
        <f t="shared" si="27"/>
        <v>0</v>
      </c>
      <c r="CU39" s="96">
        <f t="shared" si="27"/>
        <v>0</v>
      </c>
      <c r="CV39" s="96">
        <f t="shared" si="27"/>
        <v>0</v>
      </c>
      <c r="CW39" s="96">
        <f t="shared" si="27"/>
        <v>0</v>
      </c>
      <c r="CX39" s="96">
        <f t="shared" si="27"/>
        <v>0</v>
      </c>
      <c r="CY39" s="96">
        <f t="shared" si="27"/>
        <v>0</v>
      </c>
    </row>
    <row r="40" spans="1:103" ht="24.75" customHeight="1" thickTop="1" x14ac:dyDescent="0.25">
      <c r="C40" s="36">
        <v>0</v>
      </c>
      <c r="H40" s="114">
        <f>H25-'[27]ФинОсв_утв.ИК 04.2021'!J25</f>
        <v>-1013499.0962092765</v>
      </c>
      <c r="I40" s="36">
        <v>0</v>
      </c>
      <c r="J40" s="36">
        <v>0</v>
      </c>
      <c r="K40" s="36">
        <v>0</v>
      </c>
      <c r="L40" s="36">
        <v>0</v>
      </c>
      <c r="M40" s="36">
        <v>0</v>
      </c>
      <c r="N40" s="36">
        <v>0</v>
      </c>
      <c r="O40" s="36">
        <v>0</v>
      </c>
      <c r="P40" s="36">
        <v>0</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6">
        <v>0</v>
      </c>
      <c r="AH40" s="36">
        <v>0</v>
      </c>
      <c r="AI40" s="36">
        <v>0</v>
      </c>
      <c r="AJ40" s="36">
        <v>0</v>
      </c>
      <c r="AK40" s="36">
        <v>0</v>
      </c>
      <c r="AL40" s="36">
        <v>0</v>
      </c>
      <c r="AM40" s="36">
        <v>0</v>
      </c>
      <c r="AN40" s="36">
        <v>0</v>
      </c>
      <c r="AO40" s="36">
        <v>0</v>
      </c>
      <c r="AP40" s="36">
        <v>0</v>
      </c>
      <c r="AQ40" s="36">
        <v>0</v>
      </c>
      <c r="AR40" s="36">
        <v>0</v>
      </c>
      <c r="AS40" s="36">
        <v>0</v>
      </c>
      <c r="AT40" s="36">
        <v>0</v>
      </c>
      <c r="AU40" s="36">
        <v>0</v>
      </c>
      <c r="AV40" s="36">
        <v>0</v>
      </c>
      <c r="AW40" s="36">
        <v>0</v>
      </c>
      <c r="AX40" s="36">
        <v>0</v>
      </c>
      <c r="AY40" s="36">
        <v>0</v>
      </c>
      <c r="AZ40" s="36">
        <v>0</v>
      </c>
      <c r="BA40" s="36">
        <v>0</v>
      </c>
      <c r="BB40" s="36">
        <v>0</v>
      </c>
      <c r="BC40" s="36">
        <v>0</v>
      </c>
      <c r="BD40" s="36">
        <v>0</v>
      </c>
      <c r="BE40" s="36">
        <v>0</v>
      </c>
      <c r="BF40" s="36">
        <v>0</v>
      </c>
      <c r="BG40" s="36">
        <v>0</v>
      </c>
      <c r="BH40" s="36">
        <v>0</v>
      </c>
      <c r="BI40" s="36">
        <v>0</v>
      </c>
      <c r="BJ40" s="36">
        <v>0</v>
      </c>
      <c r="BK40" s="36">
        <v>0</v>
      </c>
      <c r="BL40" s="36">
        <v>0</v>
      </c>
      <c r="BM40" s="36">
        <v>0</v>
      </c>
      <c r="BN40" s="36">
        <v>0</v>
      </c>
      <c r="BO40" s="36">
        <v>0</v>
      </c>
      <c r="BP40" s="36">
        <v>0</v>
      </c>
      <c r="BQ40" s="36">
        <v>0</v>
      </c>
    </row>
    <row r="42" spans="1:103" ht="17.25" thickBot="1" x14ac:dyDescent="0.35">
      <c r="B42" s="59" t="s">
        <v>238</v>
      </c>
      <c r="C42" s="60" t="s">
        <v>202</v>
      </c>
      <c r="D42" s="61" t="s">
        <v>192</v>
      </c>
      <c r="E42" s="62" t="s">
        <v>203</v>
      </c>
      <c r="F42" s="63" t="s">
        <v>204</v>
      </c>
      <c r="G42" s="64" t="s">
        <v>205</v>
      </c>
      <c r="H42" s="65" t="str">
        <f t="shared" ref="H42:BS43" si="28">H9</f>
        <v xml:space="preserve">НИТ (1)   → </v>
      </c>
      <c r="I42" s="98">
        <f t="shared" si="28"/>
        <v>1</v>
      </c>
      <c r="J42" s="98">
        <f t="shared" si="28"/>
        <v>1</v>
      </c>
      <c r="K42" s="98">
        <f t="shared" si="28"/>
        <v>1</v>
      </c>
      <c r="L42" s="98">
        <f t="shared" si="28"/>
        <v>1</v>
      </c>
      <c r="M42" s="98">
        <f t="shared" si="28"/>
        <v>1</v>
      </c>
      <c r="N42" s="98">
        <f t="shared" si="28"/>
        <v>1</v>
      </c>
      <c r="O42" s="98">
        <f t="shared" si="28"/>
        <v>1</v>
      </c>
      <c r="P42" s="98">
        <f t="shared" si="28"/>
        <v>1</v>
      </c>
      <c r="Q42" s="98">
        <f t="shared" si="28"/>
        <v>1</v>
      </c>
      <c r="R42" s="98">
        <f t="shared" si="28"/>
        <v>1</v>
      </c>
      <c r="S42" s="98">
        <f t="shared" si="28"/>
        <v>1</v>
      </c>
      <c r="T42" s="98">
        <f t="shared" si="28"/>
        <v>1</v>
      </c>
      <c r="U42" s="98">
        <f t="shared" si="28"/>
        <v>1</v>
      </c>
      <c r="V42" s="98">
        <f t="shared" si="28"/>
        <v>1</v>
      </c>
      <c r="W42" s="98">
        <f t="shared" si="28"/>
        <v>1</v>
      </c>
      <c r="X42" s="98">
        <f t="shared" si="28"/>
        <v>1</v>
      </c>
      <c r="Y42" s="98">
        <f t="shared" si="28"/>
        <v>1</v>
      </c>
      <c r="Z42" s="98">
        <f t="shared" si="28"/>
        <v>1</v>
      </c>
      <c r="AA42" s="98">
        <f t="shared" si="28"/>
        <v>1</v>
      </c>
      <c r="AB42" s="98">
        <f t="shared" si="28"/>
        <v>1</v>
      </c>
      <c r="AC42" s="98">
        <f t="shared" si="28"/>
        <v>1</v>
      </c>
      <c r="AD42" s="98">
        <f t="shared" si="28"/>
        <v>1</v>
      </c>
      <c r="AE42" s="98">
        <f t="shared" si="28"/>
        <v>1</v>
      </c>
      <c r="AF42" s="98">
        <f t="shared" si="28"/>
        <v>1</v>
      </c>
      <c r="AG42" s="98">
        <f t="shared" si="28"/>
        <v>1</v>
      </c>
      <c r="AH42" s="98">
        <f t="shared" si="28"/>
        <v>1</v>
      </c>
      <c r="AI42" s="98">
        <f t="shared" si="28"/>
        <v>1</v>
      </c>
      <c r="AJ42" s="98">
        <f t="shared" si="28"/>
        <v>1</v>
      </c>
      <c r="AK42" s="98">
        <f t="shared" si="28"/>
        <v>1</v>
      </c>
      <c r="AL42" s="98">
        <f t="shared" si="28"/>
        <v>1</v>
      </c>
      <c r="AM42" s="98">
        <f t="shared" si="28"/>
        <v>1</v>
      </c>
      <c r="AN42" s="98">
        <f t="shared" si="28"/>
        <v>1</v>
      </c>
      <c r="AO42" s="98">
        <f t="shared" si="28"/>
        <v>1</v>
      </c>
      <c r="AP42" s="98">
        <f t="shared" si="28"/>
        <v>1</v>
      </c>
      <c r="AQ42" s="98">
        <f t="shared" si="28"/>
        <v>1</v>
      </c>
      <c r="AR42" s="98">
        <f t="shared" si="28"/>
        <v>1</v>
      </c>
      <c r="AS42" s="98">
        <f t="shared" si="28"/>
        <v>1</v>
      </c>
      <c r="AT42" s="98">
        <f t="shared" si="28"/>
        <v>1</v>
      </c>
      <c r="AU42" s="98">
        <f t="shared" si="28"/>
        <v>1</v>
      </c>
      <c r="AV42" s="98">
        <f t="shared" si="28"/>
        <v>1</v>
      </c>
      <c r="AW42" s="98">
        <f t="shared" si="28"/>
        <v>1</v>
      </c>
      <c r="AX42" s="98">
        <f t="shared" si="28"/>
        <v>1</v>
      </c>
      <c r="AY42" s="98">
        <f t="shared" si="28"/>
        <v>1</v>
      </c>
      <c r="AZ42" s="98">
        <f t="shared" si="28"/>
        <v>1</v>
      </c>
      <c r="BA42" s="98">
        <f t="shared" si="28"/>
        <v>1</v>
      </c>
      <c r="BB42" s="98">
        <f t="shared" si="28"/>
        <v>1</v>
      </c>
      <c r="BC42" s="98">
        <f t="shared" si="28"/>
        <v>1</v>
      </c>
      <c r="BD42" s="98">
        <f t="shared" si="28"/>
        <v>1</v>
      </c>
      <c r="BE42" s="98">
        <f t="shared" si="28"/>
        <v>1</v>
      </c>
      <c r="BF42" s="98">
        <f t="shared" si="28"/>
        <v>1</v>
      </c>
      <c r="BG42" s="98">
        <f t="shared" si="28"/>
        <v>1</v>
      </c>
      <c r="BH42" s="98">
        <f t="shared" si="28"/>
        <v>1</v>
      </c>
      <c r="BI42" s="98">
        <f t="shared" si="28"/>
        <v>1</v>
      </c>
      <c r="BJ42" s="98">
        <f t="shared" si="28"/>
        <v>0</v>
      </c>
      <c r="BK42" s="98">
        <f t="shared" si="28"/>
        <v>0</v>
      </c>
      <c r="BL42" s="98">
        <f t="shared" si="28"/>
        <v>0</v>
      </c>
      <c r="BM42" s="98">
        <f t="shared" si="28"/>
        <v>0</v>
      </c>
      <c r="BN42" s="98">
        <f t="shared" si="28"/>
        <v>0</v>
      </c>
      <c r="BO42" s="98">
        <f t="shared" si="28"/>
        <v>0</v>
      </c>
      <c r="BP42" s="98">
        <f t="shared" si="28"/>
        <v>0</v>
      </c>
      <c r="BQ42" s="98">
        <f t="shared" si="28"/>
        <v>0</v>
      </c>
      <c r="BR42" s="98">
        <f t="shared" si="28"/>
        <v>0</v>
      </c>
      <c r="BS42" s="98">
        <f t="shared" si="28"/>
        <v>0</v>
      </c>
      <c r="BT42" s="98">
        <f t="shared" ref="BT42:CY43" si="29">BT9</f>
        <v>0</v>
      </c>
      <c r="BU42" s="98">
        <f t="shared" si="29"/>
        <v>0</v>
      </c>
      <c r="BV42" s="98">
        <f t="shared" si="29"/>
        <v>0</v>
      </c>
      <c r="BW42" s="98">
        <f t="shared" si="29"/>
        <v>0</v>
      </c>
      <c r="BX42" s="98">
        <f t="shared" si="29"/>
        <v>0</v>
      </c>
      <c r="BY42" s="98">
        <f t="shared" si="29"/>
        <v>0</v>
      </c>
      <c r="BZ42" s="98">
        <f t="shared" si="29"/>
        <v>0</v>
      </c>
      <c r="CA42" s="98">
        <f t="shared" si="29"/>
        <v>0</v>
      </c>
      <c r="CB42" s="98">
        <f t="shared" si="29"/>
        <v>0</v>
      </c>
      <c r="CC42" s="98">
        <f t="shared" si="29"/>
        <v>0</v>
      </c>
      <c r="CD42" s="98">
        <f t="shared" si="29"/>
        <v>0</v>
      </c>
      <c r="CE42" s="98">
        <f t="shared" si="29"/>
        <v>0</v>
      </c>
      <c r="CF42" s="98">
        <f t="shared" si="29"/>
        <v>0</v>
      </c>
      <c r="CG42" s="98">
        <f t="shared" si="29"/>
        <v>0</v>
      </c>
      <c r="CH42" s="98">
        <f t="shared" si="29"/>
        <v>0</v>
      </c>
      <c r="CI42" s="98">
        <f t="shared" si="29"/>
        <v>0</v>
      </c>
      <c r="CJ42" s="98">
        <f t="shared" si="29"/>
        <v>0</v>
      </c>
      <c r="CK42" s="98">
        <f t="shared" si="29"/>
        <v>0</v>
      </c>
      <c r="CL42" s="98">
        <f t="shared" si="29"/>
        <v>0</v>
      </c>
      <c r="CM42" s="98">
        <f t="shared" si="29"/>
        <v>0</v>
      </c>
      <c r="CN42" s="98">
        <f t="shared" si="29"/>
        <v>0</v>
      </c>
      <c r="CO42" s="98">
        <f t="shared" si="29"/>
        <v>0</v>
      </c>
      <c r="CP42" s="98">
        <f t="shared" si="29"/>
        <v>0</v>
      </c>
      <c r="CQ42" s="98">
        <f t="shared" si="29"/>
        <v>0</v>
      </c>
      <c r="CR42" s="98">
        <f t="shared" si="29"/>
        <v>0</v>
      </c>
      <c r="CS42" s="98">
        <f t="shared" si="29"/>
        <v>0</v>
      </c>
      <c r="CT42" s="98">
        <f t="shared" si="29"/>
        <v>0</v>
      </c>
      <c r="CU42" s="98">
        <f t="shared" si="29"/>
        <v>0</v>
      </c>
      <c r="CV42" s="98">
        <f t="shared" si="29"/>
        <v>0</v>
      </c>
      <c r="CW42" s="98">
        <f t="shared" si="29"/>
        <v>0</v>
      </c>
      <c r="CX42" s="98">
        <f t="shared" si="29"/>
        <v>0</v>
      </c>
      <c r="CY42" s="98">
        <f t="shared" si="29"/>
        <v>0</v>
      </c>
    </row>
    <row r="43" spans="1:103" ht="33" thickTop="1" thickBot="1" x14ac:dyDescent="0.3">
      <c r="B43" s="67" t="s">
        <v>207</v>
      </c>
      <c r="C43" s="68" t="s">
        <v>208</v>
      </c>
      <c r="D43" s="68" t="s">
        <v>208</v>
      </c>
      <c r="E43" s="68" t="s">
        <v>208</v>
      </c>
      <c r="F43" s="68" t="s">
        <v>208</v>
      </c>
      <c r="G43" s="68" t="s">
        <v>208</v>
      </c>
      <c r="H43" s="69" t="s">
        <v>208</v>
      </c>
      <c r="I43" s="70">
        <f>I10</f>
        <v>42826</v>
      </c>
      <c r="J43" s="70">
        <f t="shared" si="28"/>
        <v>42856</v>
      </c>
      <c r="K43" s="70">
        <f t="shared" si="28"/>
        <v>42887</v>
      </c>
      <c r="L43" s="70">
        <f t="shared" si="28"/>
        <v>42917</v>
      </c>
      <c r="M43" s="70">
        <f t="shared" si="28"/>
        <v>42948</v>
      </c>
      <c r="N43" s="70">
        <f t="shared" si="28"/>
        <v>42979</v>
      </c>
      <c r="O43" s="70">
        <f t="shared" si="28"/>
        <v>43009</v>
      </c>
      <c r="P43" s="70">
        <f t="shared" si="28"/>
        <v>43040</v>
      </c>
      <c r="Q43" s="70">
        <f t="shared" si="28"/>
        <v>43070</v>
      </c>
      <c r="R43" s="70">
        <f t="shared" si="28"/>
        <v>43101</v>
      </c>
      <c r="S43" s="70">
        <f t="shared" si="28"/>
        <v>43132</v>
      </c>
      <c r="T43" s="70">
        <f t="shared" si="28"/>
        <v>43160</v>
      </c>
      <c r="U43" s="70">
        <f>U10</f>
        <v>43191</v>
      </c>
      <c r="V43" s="70">
        <f t="shared" si="28"/>
        <v>43221</v>
      </c>
      <c r="W43" s="70">
        <f t="shared" si="28"/>
        <v>43252</v>
      </c>
      <c r="X43" s="70">
        <f t="shared" si="28"/>
        <v>43282</v>
      </c>
      <c r="Y43" s="70">
        <f t="shared" si="28"/>
        <v>43313</v>
      </c>
      <c r="Z43" s="70">
        <f t="shared" si="28"/>
        <v>43344</v>
      </c>
      <c r="AA43" s="70">
        <f t="shared" si="28"/>
        <v>43374</v>
      </c>
      <c r="AB43" s="70">
        <f t="shared" si="28"/>
        <v>43405</v>
      </c>
      <c r="AC43" s="70">
        <f t="shared" si="28"/>
        <v>43435</v>
      </c>
      <c r="AD43" s="70">
        <f t="shared" si="28"/>
        <v>43466</v>
      </c>
      <c r="AE43" s="70">
        <f t="shared" si="28"/>
        <v>43497</v>
      </c>
      <c r="AF43" s="70">
        <f t="shared" si="28"/>
        <v>43525</v>
      </c>
      <c r="AG43" s="70">
        <f>AG10</f>
        <v>43556</v>
      </c>
      <c r="AH43" s="70">
        <f t="shared" si="28"/>
        <v>43586</v>
      </c>
      <c r="AI43" s="70">
        <f t="shared" si="28"/>
        <v>43617</v>
      </c>
      <c r="AJ43" s="70">
        <f t="shared" si="28"/>
        <v>43647</v>
      </c>
      <c r="AK43" s="70">
        <f t="shared" si="28"/>
        <v>43678</v>
      </c>
      <c r="AL43" s="70">
        <f t="shared" si="28"/>
        <v>43709</v>
      </c>
      <c r="AM43" s="70">
        <f t="shared" si="28"/>
        <v>43739</v>
      </c>
      <c r="AN43" s="70">
        <f t="shared" si="28"/>
        <v>43770</v>
      </c>
      <c r="AO43" s="70">
        <f t="shared" si="28"/>
        <v>43800</v>
      </c>
      <c r="AP43" s="70">
        <f t="shared" si="28"/>
        <v>43831</v>
      </c>
      <c r="AQ43" s="70">
        <f t="shared" si="28"/>
        <v>43862</v>
      </c>
      <c r="AR43" s="70">
        <f t="shared" si="28"/>
        <v>43891</v>
      </c>
      <c r="AS43" s="70">
        <f t="shared" si="28"/>
        <v>43922</v>
      </c>
      <c r="AT43" s="70">
        <f t="shared" si="28"/>
        <v>43952</v>
      </c>
      <c r="AU43" s="70">
        <f t="shared" si="28"/>
        <v>43983</v>
      </c>
      <c r="AV43" s="70">
        <f t="shared" si="28"/>
        <v>44013</v>
      </c>
      <c r="AW43" s="70">
        <f t="shared" si="28"/>
        <v>44044</v>
      </c>
      <c r="AX43" s="70">
        <f t="shared" si="28"/>
        <v>44075</v>
      </c>
      <c r="AY43" s="70">
        <f t="shared" si="28"/>
        <v>44105</v>
      </c>
      <c r="AZ43" s="70">
        <f t="shared" si="28"/>
        <v>44136</v>
      </c>
      <c r="BA43" s="70">
        <f t="shared" si="28"/>
        <v>44166</v>
      </c>
      <c r="BB43" s="70">
        <f t="shared" si="28"/>
        <v>44197</v>
      </c>
      <c r="BC43" s="70">
        <f t="shared" si="28"/>
        <v>44228</v>
      </c>
      <c r="BD43" s="70">
        <f t="shared" si="28"/>
        <v>44256</v>
      </c>
      <c r="BE43" s="70">
        <f t="shared" si="28"/>
        <v>44287</v>
      </c>
      <c r="BF43" s="70">
        <f t="shared" si="28"/>
        <v>44317</v>
      </c>
      <c r="BG43" s="70">
        <f t="shared" si="28"/>
        <v>44348</v>
      </c>
      <c r="BH43" s="70">
        <f t="shared" si="28"/>
        <v>44378</v>
      </c>
      <c r="BI43" s="70">
        <f t="shared" si="28"/>
        <v>44409</v>
      </c>
      <c r="BJ43" s="70">
        <f t="shared" si="28"/>
        <v>44440</v>
      </c>
      <c r="BK43" s="70">
        <f t="shared" si="28"/>
        <v>44470</v>
      </c>
      <c r="BL43" s="70">
        <f t="shared" si="28"/>
        <v>44501</v>
      </c>
      <c r="BM43" s="70">
        <f t="shared" si="28"/>
        <v>44531</v>
      </c>
      <c r="BN43" s="70">
        <f t="shared" si="28"/>
        <v>44562</v>
      </c>
      <c r="BO43" s="70">
        <f t="shared" si="28"/>
        <v>44593</v>
      </c>
      <c r="BP43" s="70">
        <f t="shared" si="28"/>
        <v>44621</v>
      </c>
      <c r="BQ43" s="70">
        <f t="shared" si="28"/>
        <v>44652</v>
      </c>
      <c r="BR43" s="70">
        <f t="shared" si="28"/>
        <v>44682</v>
      </c>
      <c r="BS43" s="70">
        <f t="shared" si="28"/>
        <v>44713</v>
      </c>
      <c r="BT43" s="70">
        <f t="shared" si="29"/>
        <v>44743</v>
      </c>
      <c r="BU43" s="70">
        <f t="shared" si="29"/>
        <v>44774</v>
      </c>
      <c r="BV43" s="70">
        <f t="shared" si="29"/>
        <v>44805</v>
      </c>
      <c r="BW43" s="70">
        <f t="shared" si="29"/>
        <v>44835</v>
      </c>
      <c r="BX43" s="70">
        <f t="shared" si="29"/>
        <v>44866</v>
      </c>
      <c r="BY43" s="70">
        <f t="shared" si="29"/>
        <v>44896</v>
      </c>
      <c r="BZ43" s="70">
        <f t="shared" si="29"/>
        <v>44927</v>
      </c>
      <c r="CA43" s="70">
        <f t="shared" si="29"/>
        <v>44958</v>
      </c>
      <c r="CB43" s="70">
        <f t="shared" si="29"/>
        <v>44986</v>
      </c>
      <c r="CC43" s="70">
        <f t="shared" si="29"/>
        <v>45017</v>
      </c>
      <c r="CD43" s="70">
        <f t="shared" si="29"/>
        <v>45047</v>
      </c>
      <c r="CE43" s="70">
        <f t="shared" si="29"/>
        <v>45078</v>
      </c>
      <c r="CF43" s="70">
        <f t="shared" si="29"/>
        <v>45108</v>
      </c>
      <c r="CG43" s="70">
        <f t="shared" si="29"/>
        <v>45139</v>
      </c>
      <c r="CH43" s="70">
        <f t="shared" si="29"/>
        <v>45170</v>
      </c>
      <c r="CI43" s="70">
        <f t="shared" si="29"/>
        <v>45200</v>
      </c>
      <c r="CJ43" s="70">
        <f t="shared" si="29"/>
        <v>45231</v>
      </c>
      <c r="CK43" s="70">
        <f t="shared" si="29"/>
        <v>45261</v>
      </c>
      <c r="CL43" s="70">
        <f t="shared" si="29"/>
        <v>45292</v>
      </c>
      <c r="CM43" s="70">
        <f t="shared" si="29"/>
        <v>45323</v>
      </c>
      <c r="CN43" s="70">
        <f t="shared" si="29"/>
        <v>45352</v>
      </c>
      <c r="CO43" s="70">
        <f t="shared" si="29"/>
        <v>45383</v>
      </c>
      <c r="CP43" s="70">
        <f t="shared" si="29"/>
        <v>45413</v>
      </c>
      <c r="CQ43" s="70">
        <f t="shared" si="29"/>
        <v>45444</v>
      </c>
      <c r="CR43" s="70">
        <f t="shared" si="29"/>
        <v>45474</v>
      </c>
      <c r="CS43" s="70">
        <f t="shared" si="29"/>
        <v>45505</v>
      </c>
      <c r="CT43" s="70">
        <f t="shared" si="29"/>
        <v>45536</v>
      </c>
      <c r="CU43" s="70">
        <f t="shared" si="29"/>
        <v>45566</v>
      </c>
      <c r="CV43" s="70">
        <f t="shared" si="29"/>
        <v>45597</v>
      </c>
      <c r="CW43" s="70">
        <f t="shared" si="29"/>
        <v>45627</v>
      </c>
      <c r="CX43" s="70">
        <f t="shared" si="29"/>
        <v>45658</v>
      </c>
      <c r="CY43" s="70">
        <f t="shared" si="29"/>
        <v>45689</v>
      </c>
    </row>
    <row r="44" spans="1:103" ht="16.5" thickTop="1" x14ac:dyDescent="0.25">
      <c r="B44" s="99" t="str">
        <f>B11</f>
        <v>Проектно-изыскательские работы имп</v>
      </c>
      <c r="C44" s="72">
        <f>SUM(D44:G44)</f>
        <v>0</v>
      </c>
      <c r="D44" s="73">
        <f>((SUMIFS($I44:$CY44,$I$10:$CY$10,CONCATENATE("&lt;=",$F$3))))</f>
        <v>0</v>
      </c>
      <c r="E44" s="73">
        <f>((SUMIFS($I44:$CY44,$I$10:$CY$10,CONCATENATE("&lt;=",$F$4),$I$10:$CY$10,CONCATENATE("&gt;",$F$3))))</f>
        <v>0</v>
      </c>
      <c r="F44" s="73">
        <f>((SUMIFS($I44:$CY44,$I$10:$CY$10,CONCATENATE("&lt;=",$F$5),$I$10:$CY$10,CONCATENATE("&gt;",$F$4))))</f>
        <v>0</v>
      </c>
      <c r="G44" s="73">
        <f>((SUMIFS($I44:$CY44,$I$10:$CY$10,CONCATENATE("&lt;=",$F$6),$I$10:$CY$10,CONCATENATE("&gt;",$F$5))))</f>
        <v>0</v>
      </c>
      <c r="H44" s="74">
        <f>SUMIF($I$9:$CY$9,$I$9,I44:CY44)</f>
        <v>0</v>
      </c>
      <c r="I44" s="75"/>
      <c r="J44" s="75"/>
      <c r="K44" s="75"/>
      <c r="L44" s="75"/>
      <c r="M44" s="75"/>
      <c r="N44" s="75"/>
      <c r="O44" s="75"/>
      <c r="P44" s="75"/>
      <c r="Q44" s="75"/>
      <c r="R44" s="75"/>
      <c r="S44" s="75"/>
      <c r="T44" s="75"/>
      <c r="U44" s="75"/>
      <c r="V44" s="75"/>
      <c r="W44" s="75"/>
      <c r="X44" s="75"/>
      <c r="Y44" s="75"/>
      <c r="Z44" s="75"/>
      <c r="AA44" s="75"/>
      <c r="AB44" s="75"/>
      <c r="AC44" s="75"/>
      <c r="AD44" s="76"/>
      <c r="AE44" s="76"/>
      <c r="AF44" s="75"/>
      <c r="AG44" s="81"/>
      <c r="AH44" s="81"/>
      <c r="AI44" s="81"/>
      <c r="AJ44" s="81"/>
      <c r="AK44" s="81"/>
      <c r="AL44" s="81"/>
      <c r="AM44" s="81"/>
      <c r="AN44" s="81"/>
      <c r="AO44" s="81"/>
      <c r="AP44" s="100"/>
      <c r="AQ44" s="81"/>
      <c r="AR44" s="81"/>
      <c r="AS44" s="81"/>
      <c r="AT44" s="81"/>
      <c r="AU44" s="81"/>
      <c r="AV44" s="81"/>
      <c r="AW44" s="81"/>
      <c r="AX44" s="81"/>
      <c r="AY44" s="81"/>
      <c r="AZ44" s="81"/>
      <c r="BA44" s="81"/>
      <c r="BB44" s="81"/>
      <c r="BC44" s="81"/>
      <c r="BD44" s="81"/>
      <c r="BE44" s="81"/>
      <c r="BF44" s="81"/>
      <c r="BG44" s="81"/>
      <c r="BH44" s="81"/>
      <c r="BI44" s="81"/>
      <c r="BJ44" s="81"/>
      <c r="BK44" s="81"/>
      <c r="BL44" s="81"/>
      <c r="BM44" s="81"/>
      <c r="BN44" s="81"/>
      <c r="BO44" s="81"/>
      <c r="BP44" s="81"/>
      <c r="BQ44" s="81"/>
      <c r="BR44" s="81"/>
      <c r="BS44" s="81"/>
      <c r="BT44" s="81"/>
      <c r="BU44" s="81"/>
      <c r="BV44" s="81"/>
      <c r="BW44" s="81"/>
      <c r="BX44" s="81"/>
      <c r="BY44" s="81"/>
      <c r="BZ44" s="81"/>
      <c r="CA44" s="81"/>
      <c r="CB44" s="81"/>
      <c r="CC44" s="81"/>
      <c r="CD44" s="81"/>
      <c r="CE44" s="81"/>
      <c r="CF44" s="81"/>
      <c r="CG44" s="81"/>
      <c r="CH44" s="81"/>
      <c r="CI44" s="81"/>
      <c r="CJ44" s="81"/>
      <c r="CK44" s="81"/>
      <c r="CL44" s="81"/>
      <c r="CM44" s="81"/>
      <c r="CN44" s="81"/>
      <c r="CO44" s="81"/>
      <c r="CP44" s="81"/>
      <c r="CQ44" s="81"/>
      <c r="CR44" s="81"/>
      <c r="CS44" s="81"/>
      <c r="CT44" s="81"/>
      <c r="CU44" s="81"/>
      <c r="CV44" s="81"/>
      <c r="CW44" s="81"/>
      <c r="CX44" s="81"/>
      <c r="CY44" s="81"/>
    </row>
    <row r="45" spans="1:103" ht="15.75" x14ac:dyDescent="0.25">
      <c r="A45" s="117"/>
      <c r="B45" s="99" t="str">
        <f t="shared" ref="B45:B57" si="30">B12</f>
        <v>Проектно-изыскательские работы рос</v>
      </c>
      <c r="C45" s="72">
        <f t="shared" ref="C45:C58" si="31">SUM(D45:G45)</f>
        <v>223989.376879096</v>
      </c>
      <c r="D45" s="73">
        <f t="shared" ref="D45:D57" si="32">((SUMIFS($I45:$CY45,$I$10:$CY$10,CONCATENATE("&lt;=",$F$3))))</f>
        <v>0</v>
      </c>
      <c r="E45" s="73">
        <f t="shared" ref="E45:E57" si="33">((SUMIFS($I45:$CY45,$I$10:$CY$10,CONCATENATE("&lt;=",$F$4),$I$10:$CY$10,CONCATENATE("&gt;",$F$3))))</f>
        <v>0</v>
      </c>
      <c r="F45" s="73">
        <f t="shared" ref="F45:F58" si="34">((SUMIFS($I45:$CY45,$I$10:$CY$10,CONCATENATE("&lt;=",$F$5),$I$10:$CY$10,CONCATENATE("&gt;",$F$4))))</f>
        <v>31724.81581</v>
      </c>
      <c r="G45" s="73">
        <f t="shared" ref="G45:G57" si="35">((SUMIFS($I45:$CY45,$I$10:$CY$10,CONCATENATE("&lt;=",$F$6),$I$10:$CY$10,CONCATENATE("&gt;",$F$5))))</f>
        <v>192264.561069096</v>
      </c>
      <c r="H45" s="74">
        <f t="shared" ref="H45:H57" si="36">SUMIF($I$9:$CY$9,$I$9,I45:CY45)</f>
        <v>147512.47035000002</v>
      </c>
      <c r="I45" s="81">
        <v>0</v>
      </c>
      <c r="J45" s="81">
        <v>251.25</v>
      </c>
      <c r="K45" s="81">
        <v>0</v>
      </c>
      <c r="L45" s="81">
        <v>2546.6</v>
      </c>
      <c r="M45" s="81">
        <v>0</v>
      </c>
      <c r="N45" s="81">
        <v>1600.25</v>
      </c>
      <c r="O45" s="81">
        <v>2884.491</v>
      </c>
      <c r="P45" s="81">
        <v>1838.856</v>
      </c>
      <c r="Q45" s="81">
        <v>1212.0881400000001</v>
      </c>
      <c r="R45" s="81">
        <v>116.965</v>
      </c>
      <c r="S45" s="81">
        <v>1952.751</v>
      </c>
      <c r="T45" s="81">
        <v>280.76271000000003</v>
      </c>
      <c r="U45" s="81">
        <v>0</v>
      </c>
      <c r="V45" s="81">
        <v>9659.8663899999992</v>
      </c>
      <c r="W45" s="81">
        <v>1764.08475</v>
      </c>
      <c r="X45" s="81">
        <v>758.64406000000008</v>
      </c>
      <c r="Y45" s="81">
        <v>2201.01017</v>
      </c>
      <c r="Z45" s="81">
        <v>1900.25659</v>
      </c>
      <c r="AA45" s="81">
        <v>2756.94</v>
      </c>
      <c r="AB45" s="81">
        <v>15851.77166</v>
      </c>
      <c r="AC45" s="81">
        <v>1890.7635400000001</v>
      </c>
      <c r="AD45" s="81">
        <v>125</v>
      </c>
      <c r="AE45" s="81">
        <v>716.66666999999995</v>
      </c>
      <c r="AF45" s="81">
        <v>729.66102000000001</v>
      </c>
      <c r="AG45" s="81">
        <v>64</v>
      </c>
      <c r="AH45" s="81">
        <v>550</v>
      </c>
      <c r="AI45" s="81">
        <v>958.33332999999993</v>
      </c>
      <c r="AJ45" s="81">
        <v>4591.16</v>
      </c>
      <c r="AK45" s="81">
        <v>7399.8447200000001</v>
      </c>
      <c r="AL45" s="81">
        <v>120</v>
      </c>
      <c r="AM45" s="81">
        <v>5605.99</v>
      </c>
      <c r="AN45" s="81">
        <v>4369.8822300000002</v>
      </c>
      <c r="AO45" s="81">
        <v>4709.551300000001</v>
      </c>
      <c r="AP45" s="81">
        <v>2465</v>
      </c>
      <c r="AQ45" s="81">
        <v>1620</v>
      </c>
      <c r="AR45" s="81">
        <v>4567.7264000000005</v>
      </c>
      <c r="AS45" s="81">
        <v>0</v>
      </c>
      <c r="AT45" s="81">
        <v>200</v>
      </c>
      <c r="AU45" s="81">
        <v>3613.3738800000001</v>
      </c>
      <c r="AV45" s="81">
        <v>975.76</v>
      </c>
      <c r="AW45" s="81">
        <v>2350</v>
      </c>
      <c r="AX45" s="81">
        <v>29.5</v>
      </c>
      <c r="AY45" s="81"/>
      <c r="AZ45" s="81"/>
      <c r="BA45" s="81">
        <v>7060.0401000000002</v>
      </c>
      <c r="BB45" s="81">
        <v>11417.57136</v>
      </c>
      <c r="BC45" s="81">
        <v>1681.347</v>
      </c>
      <c r="BD45" s="81">
        <v>5322</v>
      </c>
      <c r="BE45" s="81">
        <v>7869.8307999999997</v>
      </c>
      <c r="BF45" s="81">
        <v>9267.7420000000002</v>
      </c>
      <c r="BG45" s="81">
        <v>2593.4420499999997</v>
      </c>
      <c r="BH45" s="81">
        <v>1350</v>
      </c>
      <c r="BI45" s="322">
        <v>5721.6964800000005</v>
      </c>
      <c r="BJ45" s="81">
        <v>3906.5351299999998</v>
      </c>
      <c r="BK45" s="81">
        <v>3916.1770000000001</v>
      </c>
      <c r="BL45" s="81">
        <v>2056.1844895036111</v>
      </c>
      <c r="BM45" s="81">
        <v>1882.0394895036111</v>
      </c>
      <c r="BN45" s="81">
        <v>8671.6059513524833</v>
      </c>
      <c r="BO45" s="81">
        <v>11412.437122449468</v>
      </c>
      <c r="BP45" s="81">
        <v>11412.437122449468</v>
      </c>
      <c r="BQ45" s="81">
        <v>8671.6059513524833</v>
      </c>
      <c r="BR45" s="81">
        <v>8671.6059513524833</v>
      </c>
      <c r="BS45" s="81">
        <v>8671.6059513524833</v>
      </c>
      <c r="BT45" s="81">
        <v>7204.6723697799735</v>
      </c>
      <c r="BU45" s="81">
        <v>0</v>
      </c>
      <c r="BV45" s="81">
        <v>0</v>
      </c>
      <c r="BW45" s="81">
        <v>0</v>
      </c>
      <c r="BX45" s="81">
        <v>0</v>
      </c>
      <c r="BY45" s="81">
        <v>0</v>
      </c>
      <c r="BZ45" s="81"/>
      <c r="CA45" s="81"/>
      <c r="CB45" s="81"/>
      <c r="CC45" s="81"/>
      <c r="CD45" s="81"/>
      <c r="CE45" s="81"/>
      <c r="CF45" s="81"/>
      <c r="CG45" s="81"/>
      <c r="CH45" s="81"/>
      <c r="CI45" s="81"/>
      <c r="CJ45" s="81"/>
      <c r="CK45" s="81"/>
      <c r="CL45" s="81"/>
      <c r="CM45" s="81"/>
      <c r="CN45" s="81"/>
      <c r="CO45" s="81"/>
      <c r="CP45" s="81"/>
      <c r="CQ45" s="81"/>
      <c r="CR45" s="81"/>
      <c r="CS45" s="81"/>
      <c r="CT45" s="81"/>
      <c r="CU45" s="81"/>
      <c r="CV45" s="81"/>
      <c r="CW45" s="81"/>
      <c r="CX45" s="81"/>
      <c r="CY45" s="81"/>
    </row>
    <row r="46" spans="1:103" ht="15.75" x14ac:dyDescent="0.25">
      <c r="A46" s="117"/>
      <c r="B46" s="99" t="str">
        <f t="shared" si="30"/>
        <v>Строительно-монтажные работы имп</v>
      </c>
      <c r="C46" s="72">
        <f t="shared" si="31"/>
        <v>27878.400000000001</v>
      </c>
      <c r="D46" s="73">
        <f t="shared" si="32"/>
        <v>0</v>
      </c>
      <c r="E46" s="73">
        <f t="shared" si="33"/>
        <v>0</v>
      </c>
      <c r="F46" s="73">
        <f t="shared" si="34"/>
        <v>0</v>
      </c>
      <c r="G46" s="73">
        <f t="shared" si="35"/>
        <v>27878.400000000001</v>
      </c>
      <c r="H46" s="74">
        <f t="shared" si="36"/>
        <v>0</v>
      </c>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v>0</v>
      </c>
      <c r="AT46" s="81">
        <v>0</v>
      </c>
      <c r="AU46" s="81">
        <v>0</v>
      </c>
      <c r="AV46" s="81">
        <v>0</v>
      </c>
      <c r="AW46" s="81">
        <v>0</v>
      </c>
      <c r="AX46" s="81"/>
      <c r="AY46" s="81"/>
      <c r="AZ46" s="81"/>
      <c r="BA46" s="81">
        <v>0</v>
      </c>
      <c r="BB46" s="81">
        <v>0</v>
      </c>
      <c r="BC46" s="81">
        <v>0</v>
      </c>
      <c r="BD46" s="81">
        <v>0</v>
      </c>
      <c r="BE46" s="81">
        <v>0</v>
      </c>
      <c r="BF46" s="81">
        <v>0</v>
      </c>
      <c r="BG46" s="81">
        <v>0</v>
      </c>
      <c r="BH46" s="81">
        <v>0</v>
      </c>
      <c r="BI46" s="81">
        <v>0</v>
      </c>
      <c r="BJ46" s="81">
        <v>0</v>
      </c>
      <c r="BK46" s="81">
        <v>0</v>
      </c>
      <c r="BL46" s="81"/>
      <c r="BM46" s="81">
        <v>0</v>
      </c>
      <c r="BN46" s="81">
        <v>0</v>
      </c>
      <c r="BO46" s="81">
        <v>0</v>
      </c>
      <c r="BP46" s="81">
        <v>0</v>
      </c>
      <c r="BQ46" s="81">
        <v>27878.400000000001</v>
      </c>
      <c r="BR46" s="81">
        <v>0</v>
      </c>
      <c r="BS46" s="81">
        <v>0</v>
      </c>
      <c r="BT46" s="81">
        <v>0</v>
      </c>
      <c r="BU46" s="81">
        <v>0</v>
      </c>
      <c r="BV46" s="81"/>
      <c r="BW46" s="81"/>
      <c r="BX46" s="81"/>
      <c r="BY46" s="81"/>
      <c r="BZ46" s="81"/>
      <c r="CA46" s="81"/>
      <c r="CB46" s="81"/>
      <c r="CC46" s="81"/>
      <c r="CD46" s="81"/>
      <c r="CE46" s="81"/>
      <c r="CF46" s="81"/>
      <c r="CG46" s="81"/>
      <c r="CH46" s="81"/>
      <c r="CI46" s="81"/>
      <c r="CJ46" s="81"/>
      <c r="CK46" s="81"/>
      <c r="CL46" s="81"/>
      <c r="CM46" s="81"/>
      <c r="CN46" s="81"/>
      <c r="CO46" s="81"/>
      <c r="CP46" s="81"/>
      <c r="CQ46" s="81"/>
      <c r="CR46" s="81"/>
      <c r="CS46" s="81"/>
      <c r="CT46" s="81"/>
      <c r="CU46" s="81"/>
      <c r="CV46" s="81"/>
      <c r="CW46" s="81"/>
      <c r="CX46" s="81"/>
      <c r="CY46" s="81"/>
    </row>
    <row r="47" spans="1:103" ht="15.75" x14ac:dyDescent="0.25">
      <c r="A47" s="117"/>
      <c r="B47" s="99" t="str">
        <f t="shared" si="30"/>
        <v>Строительно-монтажные работы рос</v>
      </c>
      <c r="C47" s="72">
        <f t="shared" si="31"/>
        <v>4760817.452157422</v>
      </c>
      <c r="D47" s="73">
        <f t="shared" si="32"/>
        <v>0</v>
      </c>
      <c r="E47" s="73">
        <f t="shared" si="33"/>
        <v>0</v>
      </c>
      <c r="F47" s="73">
        <f t="shared" si="34"/>
        <v>126609.15857999999</v>
      </c>
      <c r="G47" s="73">
        <f t="shared" si="35"/>
        <v>4634208.2935774224</v>
      </c>
      <c r="H47" s="74">
        <f t="shared" si="36"/>
        <v>1741783.5741600001</v>
      </c>
      <c r="I47" s="81">
        <v>0</v>
      </c>
      <c r="J47" s="81">
        <v>9.2207099999999986</v>
      </c>
      <c r="K47" s="81">
        <v>10.557130000000001</v>
      </c>
      <c r="L47" s="81">
        <v>0</v>
      </c>
      <c r="M47" s="81">
        <v>1680.10708</v>
      </c>
      <c r="N47" s="81">
        <v>4562.6998600000006</v>
      </c>
      <c r="O47" s="81">
        <v>4020.6706200000003</v>
      </c>
      <c r="P47" s="81">
        <v>5146.9421400000001</v>
      </c>
      <c r="Q47" s="81">
        <v>5757.0170499999995</v>
      </c>
      <c r="R47" s="81">
        <v>4237.4172400000007</v>
      </c>
      <c r="S47" s="81">
        <v>2586.5759600000001</v>
      </c>
      <c r="T47" s="81">
        <v>3477.45163</v>
      </c>
      <c r="U47" s="81">
        <v>2451.0279999999998</v>
      </c>
      <c r="V47" s="81">
        <v>8575.7831400000014</v>
      </c>
      <c r="W47" s="81">
        <v>24641.11347</v>
      </c>
      <c r="X47" s="81">
        <v>18054.141079999998</v>
      </c>
      <c r="Y47" s="81">
        <v>11269.4763</v>
      </c>
      <c r="Z47" s="81">
        <v>7163.9977699999999</v>
      </c>
      <c r="AA47" s="81">
        <v>22964.9594</v>
      </c>
      <c r="AB47" s="81">
        <v>19163.956370000004</v>
      </c>
      <c r="AC47" s="81">
        <v>16748.903030000001</v>
      </c>
      <c r="AD47" s="81">
        <v>12186.0476</v>
      </c>
      <c r="AE47" s="81">
        <v>19465.89632</v>
      </c>
      <c r="AF47" s="81">
        <v>20720.57141</v>
      </c>
      <c r="AG47" s="81">
        <v>26561.921730000002</v>
      </c>
      <c r="AH47" s="81">
        <v>21050.977250000004</v>
      </c>
      <c r="AI47" s="81">
        <v>15031.540509999999</v>
      </c>
      <c r="AJ47" s="81">
        <v>17337.90494</v>
      </c>
      <c r="AK47" s="81">
        <v>6154.0632100000003</v>
      </c>
      <c r="AL47" s="81">
        <v>64715.001669999991</v>
      </c>
      <c r="AM47" s="81">
        <v>38688.909049999995</v>
      </c>
      <c r="AN47" s="81">
        <v>41289.546060000001</v>
      </c>
      <c r="AO47" s="81">
        <v>56136.190440000006</v>
      </c>
      <c r="AP47" s="81">
        <v>64530.367019999998</v>
      </c>
      <c r="AQ47" s="81">
        <v>55059.881573333696</v>
      </c>
      <c r="AR47" s="81">
        <v>48766.252380000005</v>
      </c>
      <c r="AS47" s="81">
        <v>85946.286949999994</v>
      </c>
      <c r="AT47" s="81">
        <v>36012.164560000005</v>
      </c>
      <c r="AU47" s="81">
        <v>24149.56352</v>
      </c>
      <c r="AV47" s="81">
        <v>26138.419000000002</v>
      </c>
      <c r="AW47" s="81">
        <v>11347.27673</v>
      </c>
      <c r="AX47" s="81">
        <v>67562.898000000001</v>
      </c>
      <c r="AY47" s="81">
        <v>74815.589419999989</v>
      </c>
      <c r="AZ47" s="81">
        <v>70550.985979999998</v>
      </c>
      <c r="BA47" s="81">
        <v>63355.965666666227</v>
      </c>
      <c r="BB47" s="81">
        <v>72378.38192</v>
      </c>
      <c r="BC47" s="81">
        <v>76701.88029999999</v>
      </c>
      <c r="BD47" s="81">
        <v>108196</v>
      </c>
      <c r="BE47" s="81">
        <v>88259.548209999994</v>
      </c>
      <c r="BF47" s="81">
        <v>76174.050799999997</v>
      </c>
      <c r="BG47" s="81">
        <v>77578.141799999998</v>
      </c>
      <c r="BH47" s="81">
        <v>74777.072310000003</v>
      </c>
      <c r="BI47" s="322">
        <v>37622.259850000002</v>
      </c>
      <c r="BJ47" s="81">
        <v>68614.358430000008</v>
      </c>
      <c r="BK47" s="81">
        <v>191017.29069209524</v>
      </c>
      <c r="BL47" s="81">
        <v>210633.26495282049</v>
      </c>
      <c r="BM47" s="81">
        <v>220511.69027398291</v>
      </c>
      <c r="BN47" s="81">
        <v>229629.33025670657</v>
      </c>
      <c r="BO47" s="81">
        <v>260257.40807525362</v>
      </c>
      <c r="BP47" s="81">
        <v>276829.74869094475</v>
      </c>
      <c r="BQ47" s="81">
        <v>151075.29952589737</v>
      </c>
      <c r="BR47" s="81">
        <v>151693.13216864338</v>
      </c>
      <c r="BS47" s="81">
        <v>151156.5055999434</v>
      </c>
      <c r="BT47" s="81">
        <v>216698.26725066453</v>
      </c>
      <c r="BU47" s="81">
        <v>195065.51725066442</v>
      </c>
      <c r="BV47" s="81">
        <v>195065.51725066442</v>
      </c>
      <c r="BW47" s="81">
        <v>162343.68682681688</v>
      </c>
      <c r="BX47" s="81">
        <v>176500.65852242627</v>
      </c>
      <c r="BY47" s="81">
        <v>99653.748149898587</v>
      </c>
      <c r="BZ47" s="81">
        <v>20762.818026666668</v>
      </c>
      <c r="CA47" s="81">
        <v>20762.818026666668</v>
      </c>
      <c r="CB47" s="81">
        <v>20762.818026666668</v>
      </c>
      <c r="CC47" s="81"/>
      <c r="CD47" s="81"/>
      <c r="CE47" s="81"/>
      <c r="CF47" s="81"/>
      <c r="CG47" s="81"/>
      <c r="CH47" s="81"/>
      <c r="CI47" s="81"/>
      <c r="CJ47" s="81"/>
      <c r="CK47" s="81"/>
      <c r="CL47" s="81"/>
      <c r="CM47" s="81"/>
      <c r="CN47" s="81"/>
      <c r="CO47" s="81"/>
      <c r="CP47" s="81"/>
      <c r="CQ47" s="81"/>
      <c r="CR47" s="81"/>
      <c r="CS47" s="81"/>
      <c r="CT47" s="81"/>
      <c r="CU47" s="81"/>
      <c r="CV47" s="81"/>
      <c r="CW47" s="81"/>
      <c r="CX47" s="81"/>
      <c r="CY47" s="81"/>
    </row>
    <row r="48" spans="1:103" ht="15.75" x14ac:dyDescent="0.25">
      <c r="A48" s="117"/>
      <c r="B48" s="99" t="str">
        <f t="shared" si="30"/>
        <v>ТМЦ имп</v>
      </c>
      <c r="C48" s="72">
        <f t="shared" si="31"/>
        <v>148109.35615176702</v>
      </c>
      <c r="D48" s="73">
        <f t="shared" si="32"/>
        <v>0</v>
      </c>
      <c r="E48" s="73">
        <f t="shared" si="33"/>
        <v>0</v>
      </c>
      <c r="F48" s="73">
        <f t="shared" si="34"/>
        <v>0</v>
      </c>
      <c r="G48" s="73">
        <f t="shared" si="35"/>
        <v>148109.35615176702</v>
      </c>
      <c r="H48" s="74">
        <f t="shared" si="36"/>
        <v>9608.0452100000002</v>
      </c>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v>0</v>
      </c>
      <c r="AQ48" s="81">
        <v>0</v>
      </c>
      <c r="AR48" s="81">
        <v>0</v>
      </c>
      <c r="AS48" s="81">
        <v>0</v>
      </c>
      <c r="AT48" s="81">
        <v>0</v>
      </c>
      <c r="AU48" s="81">
        <v>9608.0452100000002</v>
      </c>
      <c r="AV48" s="81">
        <v>0</v>
      </c>
      <c r="AW48" s="81">
        <v>0</v>
      </c>
      <c r="AX48" s="81">
        <v>0</v>
      </c>
      <c r="AY48" s="81">
        <v>0</v>
      </c>
      <c r="AZ48" s="81">
        <v>0</v>
      </c>
      <c r="BA48" s="81">
        <v>0</v>
      </c>
      <c r="BB48" s="81">
        <v>0</v>
      </c>
      <c r="BC48" s="81">
        <v>0</v>
      </c>
      <c r="BD48" s="81">
        <v>0</v>
      </c>
      <c r="BE48" s="81">
        <v>0</v>
      </c>
      <c r="BF48" s="81">
        <v>0</v>
      </c>
      <c r="BG48" s="81">
        <v>0</v>
      </c>
      <c r="BH48" s="81">
        <v>0</v>
      </c>
      <c r="BI48" s="81"/>
      <c r="BJ48" s="81"/>
      <c r="BK48" s="81"/>
      <c r="BL48" s="81"/>
      <c r="BM48" s="81"/>
      <c r="BN48" s="81"/>
      <c r="BO48" s="81">
        <v>0</v>
      </c>
      <c r="BP48" s="81">
        <v>0</v>
      </c>
      <c r="BQ48" s="81">
        <v>51763.068832306999</v>
      </c>
      <c r="BR48" s="81">
        <v>10053.708329999999</v>
      </c>
      <c r="BS48" s="81">
        <v>4558.4801385832498</v>
      </c>
      <c r="BT48" s="81">
        <v>0</v>
      </c>
      <c r="BU48" s="81">
        <v>0</v>
      </c>
      <c r="BV48" s="81">
        <v>0</v>
      </c>
      <c r="BW48" s="81">
        <v>0</v>
      </c>
      <c r="BX48" s="81">
        <v>0</v>
      </c>
      <c r="BY48" s="81">
        <v>23784.506880750003</v>
      </c>
      <c r="BZ48" s="81"/>
      <c r="CA48" s="81"/>
      <c r="CB48" s="81">
        <v>48341.546760126745</v>
      </c>
      <c r="CC48" s="81"/>
      <c r="CD48" s="81"/>
      <c r="CE48" s="81"/>
      <c r="CF48" s="81"/>
      <c r="CG48" s="81"/>
      <c r="CH48" s="81"/>
      <c r="CI48" s="81"/>
      <c r="CJ48" s="81"/>
      <c r="CK48" s="81"/>
      <c r="CL48" s="81"/>
      <c r="CM48" s="81"/>
      <c r="CN48" s="81"/>
      <c r="CO48" s="81"/>
      <c r="CP48" s="81"/>
      <c r="CQ48" s="81"/>
      <c r="CR48" s="81"/>
      <c r="CS48" s="81"/>
      <c r="CT48" s="81"/>
      <c r="CU48" s="81"/>
      <c r="CV48" s="81"/>
      <c r="CW48" s="81"/>
      <c r="CX48" s="81"/>
      <c r="CY48" s="81"/>
    </row>
    <row r="49" spans="1:103" ht="15.75" x14ac:dyDescent="0.25">
      <c r="A49" s="117"/>
      <c r="B49" s="99" t="str">
        <f t="shared" si="30"/>
        <v>ТМЦ рос</v>
      </c>
      <c r="C49" s="72">
        <f t="shared" si="31"/>
        <v>720614.84197579627</v>
      </c>
      <c r="D49" s="73">
        <f t="shared" si="32"/>
        <v>0</v>
      </c>
      <c r="E49" s="73">
        <f t="shared" si="33"/>
        <v>0</v>
      </c>
      <c r="F49" s="73">
        <f t="shared" si="34"/>
        <v>13859.666010000001</v>
      </c>
      <c r="G49" s="73">
        <f t="shared" si="35"/>
        <v>706755.17596579622</v>
      </c>
      <c r="H49" s="74">
        <f t="shared" si="36"/>
        <v>180161.21615429848</v>
      </c>
      <c r="I49" s="81">
        <v>0</v>
      </c>
      <c r="J49" s="81">
        <v>0</v>
      </c>
      <c r="K49" s="81">
        <v>0</v>
      </c>
      <c r="L49" s="81">
        <v>0</v>
      </c>
      <c r="M49" s="81">
        <v>361.62</v>
      </c>
      <c r="N49" s="81">
        <v>0</v>
      </c>
      <c r="O49" s="81">
        <v>0</v>
      </c>
      <c r="P49" s="81">
        <v>0</v>
      </c>
      <c r="Q49" s="81">
        <v>0</v>
      </c>
      <c r="R49" s="81">
        <v>97.659630000000021</v>
      </c>
      <c r="S49" s="81">
        <v>362.86907000000002</v>
      </c>
      <c r="T49" s="81">
        <v>3316.4416000000001</v>
      </c>
      <c r="U49" s="81">
        <v>2048.7096099999999</v>
      </c>
      <c r="V49" s="81">
        <v>2690.3976599999996</v>
      </c>
      <c r="W49" s="81">
        <v>1354.9566300000001</v>
      </c>
      <c r="X49" s="81">
        <v>845.62666000000013</v>
      </c>
      <c r="Y49" s="81">
        <v>1391.1192800000001</v>
      </c>
      <c r="Z49" s="81">
        <v>468.60895999999991</v>
      </c>
      <c r="AA49" s="81">
        <v>921.65691000000004</v>
      </c>
      <c r="AB49" s="81">
        <v>521.91186000000005</v>
      </c>
      <c r="AC49" s="81">
        <v>1343.2623000000001</v>
      </c>
      <c r="AD49" s="81">
        <v>420.62597000000005</v>
      </c>
      <c r="AE49" s="81">
        <v>832.71980999999994</v>
      </c>
      <c r="AF49" s="81">
        <v>4542.1863500000009</v>
      </c>
      <c r="AG49" s="81">
        <v>4956.7050199999994</v>
      </c>
      <c r="AH49" s="81">
        <v>7240.0544800000007</v>
      </c>
      <c r="AI49" s="81">
        <v>4768.2691100000002</v>
      </c>
      <c r="AJ49" s="81">
        <v>3860.2041899999999</v>
      </c>
      <c r="AK49" s="81">
        <v>9804.8288900000007</v>
      </c>
      <c r="AL49" s="81">
        <v>3227.9444899999999</v>
      </c>
      <c r="AM49" s="81">
        <v>2863.1430199999995</v>
      </c>
      <c r="AN49" s="81">
        <v>1055.55738</v>
      </c>
      <c r="AO49" s="81">
        <v>3841.0701699999995</v>
      </c>
      <c r="AP49" s="81">
        <v>6036.1273200000005</v>
      </c>
      <c r="AQ49" s="81">
        <v>5176.2594183333349</v>
      </c>
      <c r="AR49" s="81">
        <v>3976.7656300000003</v>
      </c>
      <c r="AS49" s="81">
        <v>2262.4981900000002</v>
      </c>
      <c r="AT49" s="81">
        <v>831.19506999999987</v>
      </c>
      <c r="AU49" s="81">
        <v>2470.3423600000006</v>
      </c>
      <c r="AV49" s="81">
        <v>5306.4336600000006</v>
      </c>
      <c r="AW49" s="81">
        <v>2067.34818</v>
      </c>
      <c r="AX49" s="81">
        <v>5107.473</v>
      </c>
      <c r="AY49" s="81">
        <v>6131.0887199999997</v>
      </c>
      <c r="AZ49" s="81">
        <v>9064.8680899999999</v>
      </c>
      <c r="BA49" s="81">
        <v>5747.9200459651274</v>
      </c>
      <c r="BB49" s="81">
        <v>6224.6463300000005</v>
      </c>
      <c r="BC49" s="81">
        <v>6120.6189000000004</v>
      </c>
      <c r="BD49" s="81">
        <v>12514.085150000001</v>
      </c>
      <c r="BE49" s="81">
        <v>8436.920900000001</v>
      </c>
      <c r="BF49" s="81">
        <v>9360.2011299999976</v>
      </c>
      <c r="BG49" s="81">
        <v>12146.817929999999</v>
      </c>
      <c r="BH49" s="81">
        <v>4251.1601500000006</v>
      </c>
      <c r="BI49" s="322">
        <v>3790.29693</v>
      </c>
      <c r="BJ49" s="81">
        <v>7862.75576</v>
      </c>
      <c r="BK49" s="81">
        <v>4341.2213449000001</v>
      </c>
      <c r="BL49" s="81">
        <v>1491.18367485</v>
      </c>
      <c r="BM49" s="81">
        <v>2600</v>
      </c>
      <c r="BN49" s="81">
        <v>37770.615131980412</v>
      </c>
      <c r="BO49" s="81">
        <v>50351.904022354836</v>
      </c>
      <c r="BP49" s="81">
        <v>50231.860503605276</v>
      </c>
      <c r="BQ49" s="81">
        <v>54779.636154391999</v>
      </c>
      <c r="BR49" s="81">
        <v>53748.112579392</v>
      </c>
      <c r="BS49" s="81">
        <v>53748.112579392</v>
      </c>
      <c r="BT49" s="81">
        <v>40656.861870702349</v>
      </c>
      <c r="BU49" s="81">
        <v>40656.861870702349</v>
      </c>
      <c r="BV49" s="81">
        <v>40656.861870702349</v>
      </c>
      <c r="BW49" s="81">
        <v>40656.861870702349</v>
      </c>
      <c r="BX49" s="81">
        <v>33814.728645815085</v>
      </c>
      <c r="BY49" s="81">
        <v>27086.047942006888</v>
      </c>
      <c r="BZ49" s="81"/>
      <c r="CA49" s="81"/>
      <c r="CB49" s="81"/>
      <c r="CC49" s="81"/>
      <c r="CD49" s="81"/>
      <c r="CE49" s="81"/>
      <c r="CF49" s="81"/>
      <c r="CG49" s="81"/>
      <c r="CH49" s="81"/>
      <c r="CI49" s="81"/>
      <c r="CJ49" s="81"/>
      <c r="CK49" s="81"/>
      <c r="CL49" s="81"/>
      <c r="CM49" s="81"/>
      <c r="CN49" s="81"/>
      <c r="CO49" s="81"/>
      <c r="CP49" s="81"/>
      <c r="CQ49" s="81"/>
      <c r="CR49" s="81"/>
      <c r="CS49" s="81"/>
      <c r="CT49" s="81"/>
      <c r="CU49" s="81"/>
      <c r="CV49" s="81"/>
      <c r="CW49" s="81"/>
      <c r="CX49" s="81"/>
      <c r="CY49" s="81"/>
    </row>
    <row r="50" spans="1:103" ht="15.75" x14ac:dyDescent="0.25">
      <c r="A50" s="117"/>
      <c r="B50" s="99" t="str">
        <f t="shared" si="30"/>
        <v>Оборудование имп</v>
      </c>
      <c r="C50" s="72">
        <f t="shared" si="31"/>
        <v>2092589.381921479</v>
      </c>
      <c r="D50" s="73">
        <f t="shared" si="32"/>
        <v>0</v>
      </c>
      <c r="E50" s="73">
        <f t="shared" si="33"/>
        <v>0</v>
      </c>
      <c r="F50" s="73">
        <f t="shared" si="34"/>
        <v>0</v>
      </c>
      <c r="G50" s="73">
        <f t="shared" si="35"/>
        <v>2092589.381921479</v>
      </c>
      <c r="H50" s="74">
        <f t="shared" si="36"/>
        <v>655183.04122999997</v>
      </c>
      <c r="I50" s="81">
        <v>0</v>
      </c>
      <c r="J50" s="81">
        <v>0</v>
      </c>
      <c r="K50" s="81">
        <v>0</v>
      </c>
      <c r="L50" s="81">
        <v>0</v>
      </c>
      <c r="M50" s="81">
        <v>0</v>
      </c>
      <c r="N50" s="81">
        <v>0</v>
      </c>
      <c r="O50" s="81">
        <v>0</v>
      </c>
      <c r="P50" s="81">
        <v>0</v>
      </c>
      <c r="Q50" s="81">
        <v>0</v>
      </c>
      <c r="R50" s="81">
        <v>0</v>
      </c>
      <c r="S50" s="81">
        <v>0</v>
      </c>
      <c r="T50" s="81">
        <v>0</v>
      </c>
      <c r="U50" s="81">
        <v>0</v>
      </c>
      <c r="V50" s="81">
        <v>0</v>
      </c>
      <c r="W50" s="81">
        <v>0</v>
      </c>
      <c r="X50" s="81">
        <v>0</v>
      </c>
      <c r="Y50" s="81">
        <v>0</v>
      </c>
      <c r="Z50" s="81">
        <v>0</v>
      </c>
      <c r="AA50" s="81">
        <v>0</v>
      </c>
      <c r="AB50" s="81">
        <v>0</v>
      </c>
      <c r="AC50" s="81">
        <v>0</v>
      </c>
      <c r="AD50" s="81">
        <v>0</v>
      </c>
      <c r="AE50" s="81">
        <v>0</v>
      </c>
      <c r="AF50" s="81">
        <v>0</v>
      </c>
      <c r="AG50" s="81">
        <v>0</v>
      </c>
      <c r="AH50" s="81">
        <v>0</v>
      </c>
      <c r="AI50" s="81">
        <v>0</v>
      </c>
      <c r="AJ50" s="81">
        <v>34808.811000000002</v>
      </c>
      <c r="AK50" s="81">
        <v>3112.0475999999999</v>
      </c>
      <c r="AL50" s="81">
        <v>121905.31353999999</v>
      </c>
      <c r="AM50" s="81">
        <v>34633.125399999997</v>
      </c>
      <c r="AN50" s="81">
        <v>35302.855600000003</v>
      </c>
      <c r="AO50" s="81">
        <v>0</v>
      </c>
      <c r="AP50" s="81">
        <v>0</v>
      </c>
      <c r="AQ50" s="81">
        <v>40041.33956</v>
      </c>
      <c r="AR50" s="81">
        <v>0</v>
      </c>
      <c r="AS50" s="81">
        <v>0</v>
      </c>
      <c r="AT50" s="81">
        <v>0</v>
      </c>
      <c r="AU50" s="81">
        <v>17027.601760000001</v>
      </c>
      <c r="AV50" s="81">
        <v>0</v>
      </c>
      <c r="AW50" s="81">
        <v>134420.01118999999</v>
      </c>
      <c r="AX50" s="81">
        <v>0</v>
      </c>
      <c r="AY50" s="81">
        <v>138070.67523000002</v>
      </c>
      <c r="AZ50" s="81">
        <v>0</v>
      </c>
      <c r="BA50" s="81">
        <v>0</v>
      </c>
      <c r="BB50" s="81">
        <v>0</v>
      </c>
      <c r="BC50" s="81">
        <v>0</v>
      </c>
      <c r="BD50" s="81">
        <v>50511.657079999997</v>
      </c>
      <c r="BE50" s="81">
        <v>0</v>
      </c>
      <c r="BF50" s="81">
        <v>45349.603270000007</v>
      </c>
      <c r="BG50" s="81">
        <v>0</v>
      </c>
      <c r="BH50" s="81">
        <v>0</v>
      </c>
      <c r="BI50" s="81">
        <v>0</v>
      </c>
      <c r="BJ50" s="81"/>
      <c r="BK50" s="81">
        <v>48417.756950000003</v>
      </c>
      <c r="BL50" s="81">
        <v>0</v>
      </c>
      <c r="BM50" s="81">
        <v>144331.779312</v>
      </c>
      <c r="BN50" s="81">
        <v>227048.929672984</v>
      </c>
      <c r="BO50" s="81">
        <v>369118.728760025</v>
      </c>
      <c r="BP50" s="81">
        <v>110116.00684</v>
      </c>
      <c r="BQ50" s="81">
        <v>200000</v>
      </c>
      <c r="BR50" s="81">
        <v>0</v>
      </c>
      <c r="BS50" s="81">
        <v>0</v>
      </c>
      <c r="BT50" s="81">
        <v>0</v>
      </c>
      <c r="BU50" s="81"/>
      <c r="BV50" s="81"/>
      <c r="BW50" s="81">
        <v>116661.856442234</v>
      </c>
      <c r="BX50" s="81">
        <v>116661.856442234</v>
      </c>
      <c r="BY50" s="81"/>
      <c r="BZ50" s="81"/>
      <c r="CA50" s="81"/>
      <c r="CB50" s="81">
        <v>105049.42627200198</v>
      </c>
      <c r="CC50" s="81"/>
      <c r="CD50" s="81"/>
      <c r="CE50" s="81"/>
      <c r="CF50" s="81"/>
      <c r="CG50" s="81"/>
      <c r="CH50" s="81"/>
      <c r="CI50" s="81"/>
      <c r="CJ50" s="81"/>
      <c r="CK50" s="81"/>
      <c r="CL50" s="81"/>
      <c r="CM50" s="81"/>
      <c r="CN50" s="81"/>
      <c r="CO50" s="81"/>
      <c r="CP50" s="81"/>
      <c r="CQ50" s="81"/>
      <c r="CR50" s="81"/>
      <c r="CS50" s="81"/>
      <c r="CT50" s="81"/>
      <c r="CU50" s="81"/>
      <c r="CV50" s="81"/>
      <c r="CW50" s="81"/>
      <c r="CX50" s="81"/>
      <c r="CY50" s="81"/>
    </row>
    <row r="51" spans="1:103" ht="15.75" x14ac:dyDescent="0.25">
      <c r="A51" s="117"/>
      <c r="B51" s="99" t="str">
        <f t="shared" si="30"/>
        <v>Оборудование рос</v>
      </c>
      <c r="C51" s="72">
        <f t="shared" si="31"/>
        <v>1513532.9147739243</v>
      </c>
      <c r="D51" s="73">
        <f t="shared" si="32"/>
        <v>0</v>
      </c>
      <c r="E51" s="73">
        <f t="shared" si="33"/>
        <v>0</v>
      </c>
      <c r="F51" s="73">
        <f t="shared" si="34"/>
        <v>19899.8161</v>
      </c>
      <c r="G51" s="73">
        <f t="shared" si="35"/>
        <v>1493633.0986739243</v>
      </c>
      <c r="H51" s="74">
        <f t="shared" si="36"/>
        <v>259487.02497</v>
      </c>
      <c r="I51" s="81">
        <v>0</v>
      </c>
      <c r="J51" s="81">
        <v>0</v>
      </c>
      <c r="K51" s="81">
        <v>0</v>
      </c>
      <c r="L51" s="81">
        <v>0</v>
      </c>
      <c r="M51" s="81">
        <v>0</v>
      </c>
      <c r="N51" s="81">
        <v>0</v>
      </c>
      <c r="O51" s="81">
        <v>0</v>
      </c>
      <c r="P51" s="81">
        <v>0</v>
      </c>
      <c r="Q51" s="81">
        <v>0</v>
      </c>
      <c r="R51" s="81">
        <v>0</v>
      </c>
      <c r="S51" s="81">
        <v>0</v>
      </c>
      <c r="T51" s="81">
        <v>0</v>
      </c>
      <c r="U51" s="81">
        <v>497.77609999999999</v>
      </c>
      <c r="V51" s="81">
        <v>0</v>
      </c>
      <c r="W51" s="81">
        <v>2333.1</v>
      </c>
      <c r="X51" s="81">
        <v>2951.84</v>
      </c>
      <c r="Y51" s="81">
        <v>7204.5</v>
      </c>
      <c r="Z51" s="81">
        <v>2797.6</v>
      </c>
      <c r="AA51" s="81">
        <v>4115</v>
      </c>
      <c r="AB51" s="81">
        <v>0</v>
      </c>
      <c r="AC51" s="81">
        <v>6606.4249600000003</v>
      </c>
      <c r="AD51" s="81">
        <v>7995</v>
      </c>
      <c r="AE51" s="81">
        <v>8275</v>
      </c>
      <c r="AF51" s="81">
        <v>4981.6641500000005</v>
      </c>
      <c r="AG51" s="81">
        <v>1940</v>
      </c>
      <c r="AH51" s="81">
        <v>1307.075</v>
      </c>
      <c r="AI51" s="81">
        <v>8470</v>
      </c>
      <c r="AJ51" s="81">
        <v>8044.94</v>
      </c>
      <c r="AK51" s="81">
        <v>5774.5127400000001</v>
      </c>
      <c r="AL51" s="81">
        <v>9808.3330100000167</v>
      </c>
      <c r="AM51" s="81">
        <v>36011.312950000007</v>
      </c>
      <c r="AN51" s="81">
        <v>7971.386679999996</v>
      </c>
      <c r="AO51" s="81">
        <v>7151.6666699999996</v>
      </c>
      <c r="AP51" s="81">
        <v>6262.7858299999998</v>
      </c>
      <c r="AQ51" s="81">
        <v>2187.2130000000034</v>
      </c>
      <c r="AR51" s="81">
        <v>206.79750000000001</v>
      </c>
      <c r="AS51" s="81">
        <v>8766.07</v>
      </c>
      <c r="AT51" s="81">
        <v>7906.3747899999998</v>
      </c>
      <c r="AU51" s="81">
        <v>17740.000000000004</v>
      </c>
      <c r="AV51" s="81">
        <v>10834.206</v>
      </c>
      <c r="AW51" s="81">
        <v>8045.2559999999939</v>
      </c>
      <c r="AX51" s="81">
        <v>13655.795</v>
      </c>
      <c r="AY51" s="81">
        <v>12829.5923</v>
      </c>
      <c r="AZ51" s="81">
        <v>6928.9</v>
      </c>
      <c r="BA51" s="81">
        <v>1122.1508299999809</v>
      </c>
      <c r="BB51" s="81">
        <v>90</v>
      </c>
      <c r="BC51" s="81">
        <v>14390.635</v>
      </c>
      <c r="BD51" s="81">
        <v>9849.4</v>
      </c>
      <c r="BE51" s="81"/>
      <c r="BF51" s="81">
        <v>720</v>
      </c>
      <c r="BG51" s="81">
        <v>1424.64</v>
      </c>
      <c r="BH51" s="81">
        <v>1771.13546</v>
      </c>
      <c r="BI51" s="81">
        <v>518.94100000000003</v>
      </c>
      <c r="BJ51" s="81">
        <v>4764</v>
      </c>
      <c r="BK51" s="81">
        <v>188806.57120000001</v>
      </c>
      <c r="BL51" s="81">
        <v>158363.09646999999</v>
      </c>
      <c r="BM51" s="81">
        <v>34716.138319999998</v>
      </c>
      <c r="BN51" s="81">
        <v>57841.507660365569</v>
      </c>
      <c r="BO51" s="81">
        <v>55621.107901565571</v>
      </c>
      <c r="BP51" s="81">
        <v>95584.996657583863</v>
      </c>
      <c r="BQ51" s="81">
        <v>114795.05909483229</v>
      </c>
      <c r="BR51" s="81">
        <v>100374.0007456297</v>
      </c>
      <c r="BS51" s="81">
        <v>108846.26219202753</v>
      </c>
      <c r="BT51" s="81">
        <v>104642.96664596992</v>
      </c>
      <c r="BU51" s="81">
        <v>107312.45636065502</v>
      </c>
      <c r="BV51" s="81">
        <v>61958.248044123815</v>
      </c>
      <c r="BW51" s="81">
        <v>20475.288244763713</v>
      </c>
      <c r="BX51" s="81">
        <v>20475.288244763713</v>
      </c>
      <c r="BY51" s="81">
        <v>19468.902021643713</v>
      </c>
      <c r="BZ51" s="81"/>
      <c r="CA51" s="81"/>
      <c r="CB51" s="81"/>
      <c r="CC51" s="81"/>
      <c r="CD51" s="81"/>
      <c r="CE51" s="81"/>
      <c r="CF51" s="81"/>
      <c r="CG51" s="81"/>
      <c r="CH51" s="81"/>
      <c r="CI51" s="81"/>
      <c r="CJ51" s="81"/>
      <c r="CK51" s="81"/>
      <c r="CL51" s="81"/>
      <c r="CM51" s="81"/>
      <c r="CN51" s="81"/>
      <c r="CO51" s="81"/>
      <c r="CP51" s="81"/>
      <c r="CQ51" s="81"/>
      <c r="CR51" s="81"/>
      <c r="CS51" s="81"/>
      <c r="CT51" s="81"/>
      <c r="CU51" s="81"/>
      <c r="CV51" s="81"/>
      <c r="CW51" s="81"/>
      <c r="CX51" s="81"/>
      <c r="CY51" s="81"/>
    </row>
    <row r="52" spans="1:103" ht="15.75" x14ac:dyDescent="0.25">
      <c r="A52" s="117"/>
      <c r="B52" s="99" t="str">
        <f t="shared" si="30"/>
        <v>Прочие имп</v>
      </c>
      <c r="C52" s="72">
        <f t="shared" si="31"/>
        <v>0</v>
      </c>
      <c r="D52" s="73">
        <f t="shared" si="32"/>
        <v>0</v>
      </c>
      <c r="E52" s="73">
        <f t="shared" si="33"/>
        <v>0</v>
      </c>
      <c r="F52" s="73">
        <f t="shared" si="34"/>
        <v>0</v>
      </c>
      <c r="G52" s="73">
        <f t="shared" si="35"/>
        <v>0</v>
      </c>
      <c r="H52" s="74">
        <f t="shared" si="36"/>
        <v>0</v>
      </c>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v>0</v>
      </c>
      <c r="AT52" s="81">
        <v>0</v>
      </c>
      <c r="AU52" s="81">
        <v>0</v>
      </c>
      <c r="AV52" s="81">
        <v>0</v>
      </c>
      <c r="AW52" s="81">
        <v>0</v>
      </c>
      <c r="AX52" s="81"/>
      <c r="AY52" s="81"/>
      <c r="AZ52" s="81"/>
      <c r="BA52" s="81"/>
      <c r="BB52" s="81"/>
      <c r="BC52" s="81"/>
      <c r="BD52" s="81"/>
      <c r="BE52" s="81"/>
      <c r="BF52" s="81"/>
      <c r="BG52" s="81"/>
      <c r="BH52" s="81"/>
      <c r="BI52" s="81"/>
      <c r="BJ52" s="81"/>
      <c r="BK52" s="81"/>
      <c r="BL52" s="81"/>
      <c r="BM52" s="81"/>
      <c r="BN52" s="81"/>
      <c r="BO52" s="81"/>
      <c r="BP52" s="81"/>
      <c r="BQ52" s="81"/>
      <c r="BR52" s="81"/>
      <c r="BS52" s="81"/>
      <c r="BT52" s="81"/>
      <c r="BU52" s="81"/>
      <c r="BV52" s="81"/>
      <c r="BW52" s="81"/>
      <c r="BX52" s="81"/>
      <c r="BY52" s="81"/>
      <c r="BZ52" s="81"/>
      <c r="CA52" s="81"/>
      <c r="CB52" s="81"/>
      <c r="CC52" s="81"/>
      <c r="CD52" s="81"/>
      <c r="CE52" s="81"/>
      <c r="CF52" s="81"/>
      <c r="CG52" s="81"/>
      <c r="CH52" s="81"/>
      <c r="CI52" s="81"/>
      <c r="CJ52" s="81"/>
      <c r="CK52" s="81"/>
      <c r="CL52" s="81"/>
      <c r="CM52" s="81"/>
      <c r="CN52" s="81"/>
      <c r="CO52" s="81"/>
      <c r="CP52" s="81"/>
      <c r="CQ52" s="81"/>
      <c r="CR52" s="81"/>
      <c r="CS52" s="81"/>
      <c r="CT52" s="81"/>
      <c r="CU52" s="81"/>
      <c r="CV52" s="81"/>
      <c r="CW52" s="81"/>
      <c r="CX52" s="81"/>
      <c r="CY52" s="81"/>
    </row>
    <row r="53" spans="1:103" ht="15.75" x14ac:dyDescent="0.25">
      <c r="A53" s="117"/>
      <c r="B53" s="99" t="str">
        <f t="shared" si="30"/>
        <v>Прочие рос</v>
      </c>
      <c r="C53" s="72">
        <f t="shared" si="31"/>
        <v>238813.79483063502</v>
      </c>
      <c r="D53" s="73">
        <f>((SUMIFS($I53:$CY53,$I$10:$CY$10,CONCATENATE("&lt;=",$F$3))))</f>
        <v>0</v>
      </c>
      <c r="E53" s="73">
        <f t="shared" si="33"/>
        <v>0</v>
      </c>
      <c r="F53" s="73">
        <f t="shared" si="34"/>
        <v>379.45117999999991</v>
      </c>
      <c r="G53" s="73">
        <f t="shared" si="35"/>
        <v>238434.34365063501</v>
      </c>
      <c r="H53" s="74">
        <f t="shared" si="36"/>
        <v>216785.02971285314</v>
      </c>
      <c r="I53" s="81">
        <v>0</v>
      </c>
      <c r="J53" s="81">
        <v>0</v>
      </c>
      <c r="K53" s="81">
        <v>0</v>
      </c>
      <c r="L53" s="81">
        <v>0</v>
      </c>
      <c r="M53" s="81">
        <v>0</v>
      </c>
      <c r="N53" s="81">
        <v>0</v>
      </c>
      <c r="O53" s="81">
        <v>0</v>
      </c>
      <c r="P53" s="81">
        <v>0</v>
      </c>
      <c r="Q53" s="81">
        <v>0</v>
      </c>
      <c r="R53" s="81">
        <v>0</v>
      </c>
      <c r="S53" s="81">
        <v>0</v>
      </c>
      <c r="T53" s="81">
        <v>0</v>
      </c>
      <c r="U53" s="81">
        <v>127.11864000000001</v>
      </c>
      <c r="V53" s="81">
        <v>0</v>
      </c>
      <c r="W53" s="81">
        <v>6.1200699999999486</v>
      </c>
      <c r="X53" s="81">
        <v>0</v>
      </c>
      <c r="Y53" s="81">
        <v>5.416229999999981</v>
      </c>
      <c r="Z53" s="81">
        <v>150.69999999999999</v>
      </c>
      <c r="AA53" s="81">
        <v>90.096239999999995</v>
      </c>
      <c r="AB53" s="81">
        <v>339.38999000000001</v>
      </c>
      <c r="AC53" s="81">
        <v>111.99842999999993</v>
      </c>
      <c r="AD53" s="81">
        <v>96.103339999999974</v>
      </c>
      <c r="AE53" s="81">
        <v>106.60722999999999</v>
      </c>
      <c r="AF53" s="81">
        <v>65.241830000000078</v>
      </c>
      <c r="AG53" s="81">
        <v>340.15438000000006</v>
      </c>
      <c r="AH53" s="81">
        <v>242.83634999999992</v>
      </c>
      <c r="AI53" s="81">
        <v>199.77733999999984</v>
      </c>
      <c r="AJ53" s="81">
        <v>1750.9312699999996</v>
      </c>
      <c r="AK53" s="81">
        <v>4945.7769699999999</v>
      </c>
      <c r="AL53" s="81">
        <v>126518.99148</v>
      </c>
      <c r="AM53" s="81">
        <v>1177.1707399999998</v>
      </c>
      <c r="AN53" s="81">
        <v>4408.7048799999993</v>
      </c>
      <c r="AO53" s="81">
        <v>3464.6304099999998</v>
      </c>
      <c r="AP53" s="81">
        <v>3650.7373799999996</v>
      </c>
      <c r="AQ53" s="81">
        <v>3989.2234999999996</v>
      </c>
      <c r="AR53" s="81">
        <v>3778.5611600000002</v>
      </c>
      <c r="AS53" s="81">
        <v>4560.8505100000011</v>
      </c>
      <c r="AT53" s="81">
        <v>4988.6034700000009</v>
      </c>
      <c r="AU53" s="81">
        <v>4847.9888000000001</v>
      </c>
      <c r="AV53" s="81">
        <v>1716.9956100000004</v>
      </c>
      <c r="AW53" s="81">
        <v>1187.9357000000002</v>
      </c>
      <c r="AX53" s="81">
        <v>4547.9440043420245</v>
      </c>
      <c r="AY53" s="81">
        <v>1380.4644243420253</v>
      </c>
      <c r="AZ53" s="81">
        <v>1228.4850243420251</v>
      </c>
      <c r="BA53" s="81">
        <v>1848.8227198270251</v>
      </c>
      <c r="BB53" s="81">
        <v>5721.2297900000003</v>
      </c>
      <c r="BC53" s="81">
        <v>5344.1535100000019</v>
      </c>
      <c r="BD53" s="81">
        <v>4731.26</v>
      </c>
      <c r="BE53" s="81">
        <v>3514.6374599999999</v>
      </c>
      <c r="BF53" s="81">
        <v>3612.9267400000012</v>
      </c>
      <c r="BG53" s="81">
        <v>7014.3430399999997</v>
      </c>
      <c r="BH53" s="81">
        <v>2607.8616200000001</v>
      </c>
      <c r="BI53" s="81">
        <v>2364.2394299999996</v>
      </c>
      <c r="BJ53" s="81">
        <v>3895.07951</v>
      </c>
      <c r="BK53" s="81">
        <v>3531.3222536299304</v>
      </c>
      <c r="BL53" s="81">
        <v>2219.5862981216887</v>
      </c>
      <c r="BM53" s="81">
        <v>2265.9412572059846</v>
      </c>
      <c r="BN53" s="81">
        <v>1520.150923333335</v>
      </c>
      <c r="BO53" s="81">
        <v>1520.150923333335</v>
      </c>
      <c r="BP53" s="81">
        <v>1520.150923333335</v>
      </c>
      <c r="BQ53" s="81">
        <v>520.15092333333507</v>
      </c>
      <c r="BR53" s="81">
        <v>520.15092333333507</v>
      </c>
      <c r="BS53" s="81">
        <v>520.15092333333507</v>
      </c>
      <c r="BT53" s="81">
        <v>520.15092333333507</v>
      </c>
      <c r="BU53" s="81">
        <v>520.15092333333507</v>
      </c>
      <c r="BV53" s="81">
        <v>520.15092333333507</v>
      </c>
      <c r="BW53" s="81">
        <v>1395.1756421575271</v>
      </c>
      <c r="BX53" s="81">
        <v>520.15092333333507</v>
      </c>
      <c r="BY53" s="81">
        <v>520.15092333333507</v>
      </c>
      <c r="BZ53" s="81"/>
      <c r="CA53" s="81"/>
      <c r="CB53" s="81"/>
      <c r="CC53" s="81"/>
      <c r="CD53" s="81"/>
      <c r="CE53" s="81"/>
      <c r="CF53" s="81"/>
      <c r="CG53" s="81"/>
      <c r="CH53" s="81"/>
      <c r="CI53" s="81"/>
      <c r="CJ53" s="81"/>
      <c r="CK53" s="81"/>
      <c r="CL53" s="81"/>
      <c r="CM53" s="81"/>
      <c r="CN53" s="81"/>
      <c r="CO53" s="81"/>
      <c r="CP53" s="81"/>
      <c r="CQ53" s="81"/>
      <c r="CR53" s="81"/>
      <c r="CS53" s="81"/>
      <c r="CT53" s="81"/>
      <c r="CU53" s="81"/>
      <c r="CV53" s="81"/>
      <c r="CW53" s="81"/>
      <c r="CX53" s="81"/>
      <c r="CY53" s="81"/>
    </row>
    <row r="54" spans="1:103" ht="15.75" x14ac:dyDescent="0.25">
      <c r="A54" s="117"/>
      <c r="B54" s="99" t="str">
        <f t="shared" si="30"/>
        <v>Таможенные платежи</v>
      </c>
      <c r="C54" s="72">
        <f t="shared" si="31"/>
        <v>11124.341700000001</v>
      </c>
      <c r="D54" s="73">
        <f t="shared" si="32"/>
        <v>0</v>
      </c>
      <c r="E54" s="73">
        <f t="shared" si="33"/>
        <v>0</v>
      </c>
      <c r="F54" s="73">
        <f t="shared" si="34"/>
        <v>0</v>
      </c>
      <c r="G54" s="73">
        <f t="shared" si="35"/>
        <v>11124.341700000001</v>
      </c>
      <c r="H54" s="74">
        <f t="shared" si="36"/>
        <v>3470.4998999999998</v>
      </c>
      <c r="I54" s="81">
        <v>0</v>
      </c>
      <c r="J54" s="81">
        <v>0</v>
      </c>
      <c r="K54" s="81">
        <v>0</v>
      </c>
      <c r="L54" s="81">
        <v>0</v>
      </c>
      <c r="M54" s="81">
        <v>0</v>
      </c>
      <c r="N54" s="81">
        <v>0</v>
      </c>
      <c r="O54" s="81">
        <v>0</v>
      </c>
      <c r="P54" s="81">
        <v>0</v>
      </c>
      <c r="Q54" s="81">
        <v>0</v>
      </c>
      <c r="R54" s="81">
        <v>0</v>
      </c>
      <c r="S54" s="81">
        <v>0</v>
      </c>
      <c r="T54" s="81">
        <v>0</v>
      </c>
      <c r="U54" s="81">
        <v>0</v>
      </c>
      <c r="V54" s="81">
        <v>0</v>
      </c>
      <c r="W54" s="81">
        <v>0</v>
      </c>
      <c r="X54" s="81">
        <v>0</v>
      </c>
      <c r="Y54" s="81">
        <v>0</v>
      </c>
      <c r="Z54" s="81">
        <v>0</v>
      </c>
      <c r="AA54" s="81">
        <v>0</v>
      </c>
      <c r="AB54" s="81">
        <v>0</v>
      </c>
      <c r="AC54" s="81">
        <v>0</v>
      </c>
      <c r="AD54" s="81">
        <v>0</v>
      </c>
      <c r="AE54" s="81">
        <v>0</v>
      </c>
      <c r="AF54" s="81">
        <v>0</v>
      </c>
      <c r="AG54" s="81">
        <v>0</v>
      </c>
      <c r="AH54" s="81">
        <v>0</v>
      </c>
      <c r="AI54" s="81">
        <v>0</v>
      </c>
      <c r="AJ54" s="81">
        <v>3470.4998999999998</v>
      </c>
      <c r="AK54" s="81">
        <v>0</v>
      </c>
      <c r="AL54" s="81">
        <v>0</v>
      </c>
      <c r="AM54" s="81">
        <v>0</v>
      </c>
      <c r="AN54" s="81">
        <v>0</v>
      </c>
      <c r="AO54" s="81">
        <v>0</v>
      </c>
      <c r="AP54" s="81">
        <v>0</v>
      </c>
      <c r="AQ54" s="81">
        <v>0</v>
      </c>
      <c r="AR54" s="81">
        <v>0</v>
      </c>
      <c r="AS54" s="81">
        <v>0</v>
      </c>
      <c r="AT54" s="81">
        <v>0</v>
      </c>
      <c r="AU54" s="81">
        <v>0</v>
      </c>
      <c r="AV54" s="81">
        <v>0</v>
      </c>
      <c r="AW54" s="81">
        <v>0</v>
      </c>
      <c r="AX54" s="81"/>
      <c r="AY54" s="81"/>
      <c r="AZ54" s="81"/>
      <c r="BA54" s="81">
        <v>0</v>
      </c>
      <c r="BB54" s="81">
        <v>0</v>
      </c>
      <c r="BC54" s="81">
        <v>0</v>
      </c>
      <c r="BD54" s="81">
        <v>0</v>
      </c>
      <c r="BE54" s="81">
        <v>0</v>
      </c>
      <c r="BF54" s="81">
        <v>0</v>
      </c>
      <c r="BG54" s="81">
        <v>0</v>
      </c>
      <c r="BH54" s="81">
        <v>0</v>
      </c>
      <c r="BI54" s="81">
        <v>0</v>
      </c>
      <c r="BJ54" s="81">
        <v>0</v>
      </c>
      <c r="BK54" s="81">
        <v>0</v>
      </c>
      <c r="BL54" s="81"/>
      <c r="BM54" s="81">
        <v>0</v>
      </c>
      <c r="BN54" s="81">
        <v>0</v>
      </c>
      <c r="BO54" s="81">
        <v>0</v>
      </c>
      <c r="BP54" s="81">
        <v>0</v>
      </c>
      <c r="BQ54" s="81">
        <v>7384.8167250000015</v>
      </c>
      <c r="BR54" s="81">
        <v>0</v>
      </c>
      <c r="BS54" s="81">
        <v>0</v>
      </c>
      <c r="BT54" s="81">
        <v>0</v>
      </c>
      <c r="BU54" s="81">
        <v>0</v>
      </c>
      <c r="BV54" s="81">
        <v>0</v>
      </c>
      <c r="BW54" s="81">
        <v>0</v>
      </c>
      <c r="BX54" s="81">
        <v>0</v>
      </c>
      <c r="BY54" s="81">
        <v>269.02507500000002</v>
      </c>
      <c r="BZ54" s="81"/>
      <c r="CA54" s="81"/>
      <c r="CB54" s="81"/>
      <c r="CC54" s="81"/>
      <c r="CD54" s="81"/>
      <c r="CE54" s="81"/>
      <c r="CF54" s="81"/>
      <c r="CG54" s="81"/>
      <c r="CH54" s="81"/>
      <c r="CI54" s="81"/>
      <c r="CJ54" s="81"/>
      <c r="CK54" s="81"/>
      <c r="CL54" s="81"/>
      <c r="CM54" s="81"/>
      <c r="CN54" s="81"/>
      <c r="CO54" s="81"/>
      <c r="CP54" s="81"/>
      <c r="CQ54" s="81"/>
      <c r="CR54" s="81"/>
      <c r="CS54" s="81"/>
      <c r="CT54" s="81"/>
      <c r="CU54" s="81"/>
      <c r="CV54" s="81"/>
      <c r="CW54" s="81"/>
      <c r="CX54" s="81"/>
      <c r="CY54" s="81"/>
    </row>
    <row r="55" spans="1:103" ht="15.75" x14ac:dyDescent="0.25">
      <c r="A55" s="117"/>
      <c r="B55" s="99" t="str">
        <f t="shared" si="30"/>
        <v>Менеджмент резерв</v>
      </c>
      <c r="C55" s="72">
        <f t="shared" si="31"/>
        <v>543204.38248395035</v>
      </c>
      <c r="D55" s="73">
        <f t="shared" si="32"/>
        <v>0</v>
      </c>
      <c r="E55" s="73">
        <f t="shared" si="33"/>
        <v>0</v>
      </c>
      <c r="F55" s="73">
        <f t="shared" si="34"/>
        <v>0</v>
      </c>
      <c r="G55" s="73">
        <f t="shared" si="35"/>
        <v>543204.38248395035</v>
      </c>
      <c r="H55" s="74">
        <f t="shared" si="36"/>
        <v>0</v>
      </c>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v>0</v>
      </c>
      <c r="AT55" s="81">
        <v>0</v>
      </c>
      <c r="AU55" s="81">
        <v>0</v>
      </c>
      <c r="AV55" s="81">
        <v>0</v>
      </c>
      <c r="AW55" s="81">
        <v>0</v>
      </c>
      <c r="AX55" s="81"/>
      <c r="AY55" s="81"/>
      <c r="AZ55" s="81"/>
      <c r="BA55" s="81"/>
      <c r="BB55" s="81"/>
      <c r="BC55" s="81"/>
      <c r="BD55" s="81"/>
      <c r="BE55" s="81"/>
      <c r="BF55" s="81"/>
      <c r="BG55" s="81"/>
      <c r="BH55" s="81"/>
      <c r="BI55" s="81"/>
      <c r="BJ55" s="81"/>
      <c r="BK55" s="81"/>
      <c r="BL55" s="81"/>
      <c r="BM55" s="81"/>
      <c r="BN55" s="81">
        <v>0</v>
      </c>
      <c r="BO55" s="81">
        <v>0</v>
      </c>
      <c r="BP55" s="81">
        <v>0</v>
      </c>
      <c r="BQ55" s="81">
        <v>0</v>
      </c>
      <c r="BR55" s="81">
        <v>0</v>
      </c>
      <c r="BS55" s="81">
        <v>0</v>
      </c>
      <c r="BT55" s="81">
        <v>0</v>
      </c>
      <c r="BU55" s="81">
        <v>0</v>
      </c>
      <c r="BV55" s="81">
        <v>0</v>
      </c>
      <c r="BW55" s="81">
        <v>0</v>
      </c>
      <c r="BX55" s="81">
        <v>0</v>
      </c>
      <c r="BY55" s="81">
        <v>543204.38248395035</v>
      </c>
      <c r="BZ55" s="81"/>
      <c r="CA55" s="81"/>
      <c r="CB55" s="81"/>
      <c r="CC55" s="81"/>
      <c r="CD55" s="81"/>
      <c r="CE55" s="81"/>
      <c r="CF55" s="81"/>
      <c r="CG55" s="81"/>
      <c r="CH55" s="81"/>
      <c r="CI55" s="81"/>
      <c r="CJ55" s="81"/>
      <c r="CK55" s="81"/>
      <c r="CL55" s="81"/>
      <c r="CM55" s="81"/>
      <c r="CN55" s="81"/>
      <c r="CO55" s="81"/>
      <c r="CP55" s="81"/>
      <c r="CQ55" s="81"/>
      <c r="CR55" s="81"/>
      <c r="CS55" s="81"/>
      <c r="CT55" s="81"/>
      <c r="CU55" s="81"/>
      <c r="CV55" s="81"/>
      <c r="CW55" s="81"/>
      <c r="CX55" s="81"/>
      <c r="CY55" s="81"/>
    </row>
    <row r="56" spans="1:103" ht="15.75" x14ac:dyDescent="0.25">
      <c r="A56" s="117"/>
      <c r="B56" s="99" t="str">
        <f t="shared" si="30"/>
        <v>ФОТ МП и РГ</v>
      </c>
      <c r="C56" s="72">
        <f t="shared" si="31"/>
        <v>212243.21486408563</v>
      </c>
      <c r="D56" s="73">
        <f t="shared" si="32"/>
        <v>0</v>
      </c>
      <c r="E56" s="73">
        <f t="shared" si="33"/>
        <v>0</v>
      </c>
      <c r="F56" s="73">
        <f t="shared" si="34"/>
        <v>8092.9077060000009</v>
      </c>
      <c r="G56" s="73">
        <f t="shared" si="35"/>
        <v>204150.30715808563</v>
      </c>
      <c r="H56" s="74">
        <f t="shared" si="36"/>
        <v>110182.52019940151</v>
      </c>
      <c r="I56" s="81">
        <v>227.23112</v>
      </c>
      <c r="J56" s="81">
        <v>215.51171000000002</v>
      </c>
      <c r="K56" s="81">
        <v>249.60819000000001</v>
      </c>
      <c r="L56" s="81">
        <v>202.65273000000002</v>
      </c>
      <c r="M56" s="81">
        <v>208.76076</v>
      </c>
      <c r="N56" s="81">
        <v>158.88652999999999</v>
      </c>
      <c r="O56" s="81">
        <v>219.65209999999999</v>
      </c>
      <c r="P56" s="81">
        <v>189.48382000000001</v>
      </c>
      <c r="Q56" s="81">
        <v>345.16797199999996</v>
      </c>
      <c r="R56" s="81">
        <v>556.54521000000011</v>
      </c>
      <c r="S56" s="81">
        <v>576.80080000000009</v>
      </c>
      <c r="T56" s="81">
        <v>597.53304000000003</v>
      </c>
      <c r="U56" s="81">
        <v>602.47334999999998</v>
      </c>
      <c r="V56" s="81">
        <v>597.75956999999994</v>
      </c>
      <c r="W56" s="81">
        <v>654.28003999999999</v>
      </c>
      <c r="X56" s="81">
        <v>516.25450999999998</v>
      </c>
      <c r="Y56" s="81">
        <v>632.13028000000008</v>
      </c>
      <c r="Z56" s="81">
        <v>631.52112</v>
      </c>
      <c r="AA56" s="81">
        <v>710.654854</v>
      </c>
      <c r="AB56" s="81">
        <v>810.19693199999995</v>
      </c>
      <c r="AC56" s="81">
        <v>697.54644200000007</v>
      </c>
      <c r="AD56" s="81">
        <v>1002.548118</v>
      </c>
      <c r="AE56" s="81">
        <v>1296.8716079999999</v>
      </c>
      <c r="AF56" s="81">
        <v>1104.515658</v>
      </c>
      <c r="AG56" s="81">
        <v>1065.988388</v>
      </c>
      <c r="AH56" s="81">
        <v>1198.8410280000001</v>
      </c>
      <c r="AI56" s="81">
        <v>1244.810148</v>
      </c>
      <c r="AJ56" s="81">
        <v>1357.538654</v>
      </c>
      <c r="AK56" s="81">
        <v>749.65813600000001</v>
      </c>
      <c r="AL56" s="81">
        <v>621.05634799999996</v>
      </c>
      <c r="AM56" s="81">
        <v>606.0357459999999</v>
      </c>
      <c r="AN56" s="81">
        <v>728.10988999999995</v>
      </c>
      <c r="AO56" s="81">
        <v>763.3893599999999</v>
      </c>
      <c r="AP56" s="81">
        <v>663.4909899999999</v>
      </c>
      <c r="AQ56" s="81">
        <v>912.47565999999995</v>
      </c>
      <c r="AR56" s="81">
        <v>708.0388999999999</v>
      </c>
      <c r="AS56" s="81">
        <v>722.31814000000008</v>
      </c>
      <c r="AT56" s="81">
        <v>1293.9560399999998</v>
      </c>
      <c r="AU56" s="81">
        <v>1693.3679099999999</v>
      </c>
      <c r="AV56" s="81">
        <v>4253.9974899999997</v>
      </c>
      <c r="AW56" s="81">
        <v>4344.4840800000002</v>
      </c>
      <c r="AX56" s="81">
        <v>4852.9759999999997</v>
      </c>
      <c r="AY56" s="81">
        <v>5496.9220800000003</v>
      </c>
      <c r="AZ56" s="81">
        <v>5668.2056600000005</v>
      </c>
      <c r="BA56" s="81">
        <v>5865.2985599999965</v>
      </c>
      <c r="BB56" s="81">
        <v>7174.0227958004998</v>
      </c>
      <c r="BC56" s="81">
        <v>7172.5011658004996</v>
      </c>
      <c r="BD56" s="81">
        <v>7899.8352958004989</v>
      </c>
      <c r="BE56" s="81">
        <v>6296.9060099999997</v>
      </c>
      <c r="BF56" s="81">
        <v>6068.6991099999996</v>
      </c>
      <c r="BG56" s="81">
        <v>6215.9765600000001</v>
      </c>
      <c r="BH56" s="81">
        <v>5715.2962699999998</v>
      </c>
      <c r="BI56" s="81">
        <v>5823.7373200000002</v>
      </c>
      <c r="BJ56" s="81">
        <v>6502.9863149367939</v>
      </c>
      <c r="BK56" s="81">
        <v>6290.0585063273138</v>
      </c>
      <c r="BL56" s="81">
        <v>6290.0585063273138</v>
      </c>
      <c r="BM56" s="81">
        <v>6077.1306977178301</v>
      </c>
      <c r="BN56" s="81">
        <v>6662.0137724225788</v>
      </c>
      <c r="BO56" s="81">
        <v>6507.2759007372897</v>
      </c>
      <c r="BP56" s="81">
        <v>6294.3480921278133</v>
      </c>
      <c r="BQ56" s="81">
        <v>6294.3480921278133</v>
      </c>
      <c r="BR56" s="81">
        <v>6294.3480921278133</v>
      </c>
      <c r="BS56" s="81">
        <v>6294.3480921278133</v>
      </c>
      <c r="BT56" s="81">
        <v>6294.3480921278133</v>
      </c>
      <c r="BU56" s="81">
        <v>6294.3480921278133</v>
      </c>
      <c r="BV56" s="81">
        <v>6294.3480921278133</v>
      </c>
      <c r="BW56" s="81">
        <v>7082.0381370645919</v>
      </c>
      <c r="BX56" s="81">
        <v>6294.3480921278133</v>
      </c>
      <c r="BY56" s="81">
        <v>6294.3480921278133</v>
      </c>
      <c r="BZ56" s="81"/>
      <c r="CA56" s="81"/>
      <c r="CB56" s="81"/>
      <c r="CC56" s="81"/>
      <c r="CD56" s="81"/>
      <c r="CE56" s="81"/>
      <c r="CF56" s="81"/>
      <c r="CG56" s="81"/>
      <c r="CH56" s="81"/>
      <c r="CI56" s="81"/>
      <c r="CJ56" s="81"/>
      <c r="CK56" s="81"/>
      <c r="CL56" s="81"/>
      <c r="CM56" s="81"/>
      <c r="CN56" s="81"/>
      <c r="CO56" s="81"/>
      <c r="CP56" s="81"/>
      <c r="CQ56" s="81"/>
      <c r="CR56" s="81"/>
      <c r="CS56" s="81"/>
      <c r="CT56" s="81"/>
      <c r="CU56" s="81"/>
      <c r="CV56" s="81"/>
      <c r="CW56" s="81"/>
      <c r="CX56" s="81"/>
      <c r="CY56" s="81"/>
    </row>
    <row r="57" spans="1:103" ht="16.5" thickBot="1" x14ac:dyDescent="0.3">
      <c r="A57" s="117"/>
      <c r="B57" s="99" t="str">
        <f t="shared" si="30"/>
        <v>Мотивационный фонд</v>
      </c>
      <c r="C57" s="72">
        <f t="shared" si="31"/>
        <v>104855.00071850509</v>
      </c>
      <c r="D57" s="73">
        <f t="shared" si="32"/>
        <v>0</v>
      </c>
      <c r="E57" s="73">
        <f t="shared" si="33"/>
        <v>0</v>
      </c>
      <c r="F57" s="73">
        <f t="shared" si="34"/>
        <v>0</v>
      </c>
      <c r="G57" s="73">
        <f t="shared" si="35"/>
        <v>104855.00071850509</v>
      </c>
      <c r="H57" s="74">
        <f t="shared" si="36"/>
        <v>17495.44599</v>
      </c>
      <c r="I57" s="101">
        <v>0</v>
      </c>
      <c r="J57" s="101">
        <v>0</v>
      </c>
      <c r="K57" s="101">
        <v>0</v>
      </c>
      <c r="L57" s="101">
        <v>0</v>
      </c>
      <c r="M57" s="101">
        <v>0</v>
      </c>
      <c r="N57" s="101">
        <v>0</v>
      </c>
      <c r="O57" s="101">
        <v>0</v>
      </c>
      <c r="P57" s="101">
        <v>0</v>
      </c>
      <c r="Q57" s="101">
        <v>0</v>
      </c>
      <c r="R57" s="101">
        <v>0</v>
      </c>
      <c r="S57" s="101">
        <v>0</v>
      </c>
      <c r="T57" s="101">
        <v>0</v>
      </c>
      <c r="U57" s="101">
        <v>0</v>
      </c>
      <c r="V57" s="101">
        <v>0</v>
      </c>
      <c r="W57" s="101">
        <v>0</v>
      </c>
      <c r="X57" s="101">
        <v>0</v>
      </c>
      <c r="Y57" s="101">
        <v>0</v>
      </c>
      <c r="Z57" s="101">
        <v>0</v>
      </c>
      <c r="AA57" s="101">
        <v>0</v>
      </c>
      <c r="AB57" s="101">
        <v>0</v>
      </c>
      <c r="AC57" s="101">
        <v>0</v>
      </c>
      <c r="AD57" s="101">
        <v>0</v>
      </c>
      <c r="AE57" s="101">
        <v>966.25113999999996</v>
      </c>
      <c r="AF57" s="101">
        <v>0</v>
      </c>
      <c r="AG57" s="101">
        <v>0</v>
      </c>
      <c r="AH57" s="101">
        <v>0</v>
      </c>
      <c r="AI57" s="101">
        <v>0</v>
      </c>
      <c r="AJ57" s="101">
        <v>0</v>
      </c>
      <c r="AK57" s="101">
        <v>0</v>
      </c>
      <c r="AL57" s="101">
        <v>0</v>
      </c>
      <c r="AM57" s="101">
        <v>0</v>
      </c>
      <c r="AN57" s="101">
        <v>0</v>
      </c>
      <c r="AO57" s="101">
        <v>0</v>
      </c>
      <c r="AP57" s="101">
        <v>0</v>
      </c>
      <c r="AQ57" s="101">
        <v>0</v>
      </c>
      <c r="AR57" s="101">
        <v>0</v>
      </c>
      <c r="AS57" s="101"/>
      <c r="AT57" s="101"/>
      <c r="AU57" s="101"/>
      <c r="AV57" s="101"/>
      <c r="AW57" s="101"/>
      <c r="AX57" s="101"/>
      <c r="AY57" s="101"/>
      <c r="AZ57" s="101"/>
      <c r="BA57" s="101"/>
      <c r="BB57" s="101"/>
      <c r="BC57" s="101"/>
      <c r="BD57" s="101">
        <v>16529.19485</v>
      </c>
      <c r="BE57" s="101"/>
      <c r="BF57" s="101"/>
      <c r="BG57" s="101"/>
      <c r="BH57" s="101"/>
      <c r="BI57" s="101"/>
      <c r="BJ57" s="101"/>
      <c r="BK57" s="101"/>
      <c r="BL57" s="101"/>
      <c r="BM57" s="101"/>
      <c r="BN57" s="81">
        <v>0</v>
      </c>
      <c r="BO57" s="81">
        <v>0</v>
      </c>
      <c r="BP57" s="81">
        <v>0</v>
      </c>
      <c r="BQ57" s="81">
        <v>0</v>
      </c>
      <c r="BR57" s="81">
        <v>0</v>
      </c>
      <c r="BS57" s="81">
        <v>0</v>
      </c>
      <c r="BT57" s="81">
        <v>0</v>
      </c>
      <c r="BU57" s="81">
        <v>0</v>
      </c>
      <c r="BV57" s="81">
        <v>0</v>
      </c>
      <c r="BW57" s="81">
        <v>0</v>
      </c>
      <c r="BX57" s="81">
        <v>0</v>
      </c>
      <c r="BY57" s="81"/>
      <c r="BZ57" s="101"/>
      <c r="CA57" s="101"/>
      <c r="CB57" s="101">
        <v>87359.554728505085</v>
      </c>
      <c r="CC57" s="101"/>
      <c r="CD57" s="101"/>
      <c r="CE57" s="101"/>
      <c r="CF57" s="101"/>
      <c r="CG57" s="101"/>
      <c r="CH57" s="101"/>
      <c r="CI57" s="101"/>
      <c r="CJ57" s="101"/>
      <c r="CK57" s="101"/>
      <c r="CL57" s="101"/>
      <c r="CM57" s="101"/>
      <c r="CN57" s="101"/>
      <c r="CO57" s="101"/>
      <c r="CP57" s="101"/>
      <c r="CQ57" s="101"/>
      <c r="CR57" s="101"/>
      <c r="CS57" s="101"/>
      <c r="CT57" s="101"/>
      <c r="CU57" s="101"/>
      <c r="CV57" s="101"/>
      <c r="CW57" s="101"/>
      <c r="CX57" s="101"/>
      <c r="CY57" s="101"/>
    </row>
    <row r="58" spans="1:103" ht="17.25" thickTop="1" thickBot="1" x14ac:dyDescent="0.3">
      <c r="A58" s="117"/>
      <c r="B58" s="85" t="s">
        <v>223</v>
      </c>
      <c r="C58" s="94">
        <f t="shared" si="31"/>
        <v>10597772.458456662</v>
      </c>
      <c r="D58" s="87"/>
      <c r="E58" s="87"/>
      <c r="F58" s="87">
        <f t="shared" si="34"/>
        <v>200565.815386</v>
      </c>
      <c r="G58" s="87">
        <f>SUM(AB58:CE58)</f>
        <v>10397206.643070662</v>
      </c>
      <c r="H58" s="321">
        <f>SUMIF($I$9:$CY$9,$I$9,I58:CY58)</f>
        <v>3341668.867876553</v>
      </c>
      <c r="I58" s="102">
        <f>SUM(I44:I57)</f>
        <v>227.23112</v>
      </c>
      <c r="J58" s="102">
        <f t="shared" ref="J58:BU58" si="37">SUM(J44:J57)</f>
        <v>475.98242000000005</v>
      </c>
      <c r="K58" s="102">
        <f t="shared" si="37"/>
        <v>260.16532000000001</v>
      </c>
      <c r="L58" s="102">
        <f t="shared" si="37"/>
        <v>2749.2527300000002</v>
      </c>
      <c r="M58" s="102">
        <f t="shared" si="37"/>
        <v>2250.4878400000002</v>
      </c>
      <c r="N58" s="102">
        <f t="shared" si="37"/>
        <v>6321.8363900000004</v>
      </c>
      <c r="O58" s="102">
        <f t="shared" si="37"/>
        <v>7124.813720000001</v>
      </c>
      <c r="P58" s="102">
        <f t="shared" si="37"/>
        <v>7175.2819600000003</v>
      </c>
      <c r="Q58" s="102">
        <f t="shared" si="37"/>
        <v>7314.2731619999995</v>
      </c>
      <c r="R58" s="102">
        <f t="shared" si="37"/>
        <v>5008.5870800000012</v>
      </c>
      <c r="S58" s="102">
        <f t="shared" si="37"/>
        <v>5478.99683</v>
      </c>
      <c r="T58" s="102">
        <f t="shared" si="37"/>
        <v>7672.1889800000008</v>
      </c>
      <c r="U58" s="102">
        <f t="shared" si="37"/>
        <v>5727.1057000000001</v>
      </c>
      <c r="V58" s="102">
        <f t="shared" si="37"/>
        <v>21523.806759999999</v>
      </c>
      <c r="W58" s="102">
        <f t="shared" si="37"/>
        <v>30753.65496</v>
      </c>
      <c r="X58" s="102">
        <f t="shared" si="37"/>
        <v>23126.506309999997</v>
      </c>
      <c r="Y58" s="102">
        <f t="shared" si="37"/>
        <v>22703.652260000003</v>
      </c>
      <c r="Z58" s="102">
        <f t="shared" si="37"/>
        <v>13112.684439999999</v>
      </c>
      <c r="AA58" s="102">
        <f t="shared" si="37"/>
        <v>31559.307403999999</v>
      </c>
      <c r="AB58" s="102">
        <f t="shared" si="37"/>
        <v>36687.226812000008</v>
      </c>
      <c r="AC58" s="102">
        <f t="shared" si="37"/>
        <v>27398.898701999999</v>
      </c>
      <c r="AD58" s="102">
        <f t="shared" si="37"/>
        <v>21825.325027999999</v>
      </c>
      <c r="AE58" s="102">
        <f t="shared" si="37"/>
        <v>31660.012778</v>
      </c>
      <c r="AF58" s="102">
        <f t="shared" si="37"/>
        <v>32143.840418</v>
      </c>
      <c r="AG58" s="102">
        <f t="shared" si="37"/>
        <v>34928.769518000001</v>
      </c>
      <c r="AH58" s="102">
        <f t="shared" si="37"/>
        <v>31589.784108000003</v>
      </c>
      <c r="AI58" s="102">
        <f t="shared" si="37"/>
        <v>30672.730437999999</v>
      </c>
      <c r="AJ58" s="102">
        <f t="shared" si="37"/>
        <v>75221.989954000004</v>
      </c>
      <c r="AK58" s="102">
        <f t="shared" si="37"/>
        <v>37940.732265999999</v>
      </c>
      <c r="AL58" s="102">
        <f t="shared" si="37"/>
        <v>326916.64053799998</v>
      </c>
      <c r="AM58" s="102">
        <f t="shared" si="37"/>
        <v>119585.68690599999</v>
      </c>
      <c r="AN58" s="102">
        <f t="shared" si="37"/>
        <v>95126.042720000012</v>
      </c>
      <c r="AO58" s="102">
        <f t="shared" si="37"/>
        <v>76066.498350000009</v>
      </c>
      <c r="AP58" s="102">
        <f t="shared" si="37"/>
        <v>83608.50854000001</v>
      </c>
      <c r="AQ58" s="102">
        <f t="shared" si="37"/>
        <v>108986.39271166702</v>
      </c>
      <c r="AR58" s="102">
        <f t="shared" si="37"/>
        <v>62004.141970000004</v>
      </c>
      <c r="AS58" s="102">
        <f t="shared" si="37"/>
        <v>102258.02379000001</v>
      </c>
      <c r="AT58" s="102">
        <f t="shared" si="37"/>
        <v>51232.293930000007</v>
      </c>
      <c r="AU58" s="102">
        <f t="shared" si="37"/>
        <v>81150.283440000014</v>
      </c>
      <c r="AV58" s="102">
        <f t="shared" si="37"/>
        <v>49225.811759999997</v>
      </c>
      <c r="AW58" s="102">
        <f t="shared" si="37"/>
        <v>163762.31187999999</v>
      </c>
      <c r="AX58" s="102">
        <f t="shared" si="37"/>
        <v>95756.586004342011</v>
      </c>
      <c r="AY58" s="102">
        <f t="shared" si="37"/>
        <v>238724.33217434204</v>
      </c>
      <c r="AZ58" s="102">
        <f t="shared" si="37"/>
        <v>93441.444754342025</v>
      </c>
      <c r="BA58" s="102">
        <f t="shared" si="37"/>
        <v>85000.197922458377</v>
      </c>
      <c r="BB58" s="102">
        <f t="shared" si="37"/>
        <v>103005.8521958005</v>
      </c>
      <c r="BC58" s="102">
        <f t="shared" si="37"/>
        <v>111411.13587580048</v>
      </c>
      <c r="BD58" s="102">
        <f t="shared" si="37"/>
        <v>215553.4323758005</v>
      </c>
      <c r="BE58" s="102">
        <f t="shared" si="37"/>
        <v>114377.84337999999</v>
      </c>
      <c r="BF58" s="102">
        <f t="shared" si="37"/>
        <v>150553.22305</v>
      </c>
      <c r="BG58" s="102">
        <f t="shared" si="37"/>
        <v>106973.36138</v>
      </c>
      <c r="BH58" s="102">
        <f t="shared" si="37"/>
        <v>90472.525810000006</v>
      </c>
      <c r="BI58" s="102">
        <f t="shared" si="37"/>
        <v>55841.171009999998</v>
      </c>
      <c r="BJ58" s="102">
        <f t="shared" si="37"/>
        <v>95545.715144936796</v>
      </c>
      <c r="BK58" s="102">
        <f t="shared" si="37"/>
        <v>446320.39794695249</v>
      </c>
      <c r="BL58" s="102">
        <f t="shared" si="37"/>
        <v>381053.37439162313</v>
      </c>
      <c r="BM58" s="102">
        <f t="shared" si="37"/>
        <v>412384.71935041028</v>
      </c>
      <c r="BN58" s="102">
        <f t="shared" si="37"/>
        <v>569144.153369145</v>
      </c>
      <c r="BO58" s="102">
        <f t="shared" si="37"/>
        <v>754789.01270571921</v>
      </c>
      <c r="BP58" s="102">
        <f t="shared" si="37"/>
        <v>551989.54883004446</v>
      </c>
      <c r="BQ58" s="102">
        <f t="shared" si="37"/>
        <v>623162.38529924233</v>
      </c>
      <c r="BR58" s="102">
        <f t="shared" si="37"/>
        <v>331355.05879047874</v>
      </c>
      <c r="BS58" s="102">
        <f t="shared" si="37"/>
        <v>333795.46547675983</v>
      </c>
      <c r="BT58" s="102">
        <f t="shared" si="37"/>
        <v>376017.26715257799</v>
      </c>
      <c r="BU58" s="102">
        <f t="shared" si="37"/>
        <v>349849.33449748298</v>
      </c>
      <c r="BV58" s="102">
        <f t="shared" ref="BV58:CY58" si="38">SUM(BV44:BV57)</f>
        <v>304495.12618095177</v>
      </c>
      <c r="BW58" s="102">
        <f t="shared" si="38"/>
        <v>348614.90716373915</v>
      </c>
      <c r="BX58" s="102">
        <f t="shared" si="38"/>
        <v>354267.03087070026</v>
      </c>
      <c r="BY58" s="102">
        <f t="shared" si="38"/>
        <v>720281.11156871077</v>
      </c>
      <c r="BZ58" s="102">
        <f t="shared" si="38"/>
        <v>20762.818026666668</v>
      </c>
      <c r="CA58" s="102">
        <f t="shared" si="38"/>
        <v>20762.818026666668</v>
      </c>
      <c r="CB58" s="102">
        <f t="shared" si="38"/>
        <v>261513.3457873005</v>
      </c>
      <c r="CC58" s="102">
        <f t="shared" si="38"/>
        <v>0</v>
      </c>
      <c r="CD58" s="102">
        <f t="shared" si="38"/>
        <v>0</v>
      </c>
      <c r="CE58" s="102">
        <f t="shared" si="38"/>
        <v>0</v>
      </c>
      <c r="CF58" s="102">
        <f t="shared" si="38"/>
        <v>0</v>
      </c>
      <c r="CG58" s="102">
        <f t="shared" si="38"/>
        <v>0</v>
      </c>
      <c r="CH58" s="102">
        <f t="shared" si="38"/>
        <v>0</v>
      </c>
      <c r="CI58" s="102">
        <f t="shared" si="38"/>
        <v>0</v>
      </c>
      <c r="CJ58" s="102">
        <f t="shared" si="38"/>
        <v>0</v>
      </c>
      <c r="CK58" s="102">
        <f t="shared" si="38"/>
        <v>0</v>
      </c>
      <c r="CL58" s="102">
        <f t="shared" si="38"/>
        <v>0</v>
      </c>
      <c r="CM58" s="102">
        <f t="shared" si="38"/>
        <v>0</v>
      </c>
      <c r="CN58" s="102">
        <f t="shared" si="38"/>
        <v>0</v>
      </c>
      <c r="CO58" s="102">
        <f t="shared" si="38"/>
        <v>0</v>
      </c>
      <c r="CP58" s="102">
        <f t="shared" si="38"/>
        <v>0</v>
      </c>
      <c r="CQ58" s="102">
        <f t="shared" si="38"/>
        <v>0</v>
      </c>
      <c r="CR58" s="102">
        <f t="shared" si="38"/>
        <v>0</v>
      </c>
      <c r="CS58" s="102">
        <f t="shared" si="38"/>
        <v>0</v>
      </c>
      <c r="CT58" s="102">
        <f t="shared" si="38"/>
        <v>0</v>
      </c>
      <c r="CU58" s="102">
        <f t="shared" si="38"/>
        <v>0</v>
      </c>
      <c r="CV58" s="102">
        <f t="shared" si="38"/>
        <v>0</v>
      </c>
      <c r="CW58" s="102">
        <f t="shared" si="38"/>
        <v>0</v>
      </c>
      <c r="CX58" s="102">
        <f t="shared" si="38"/>
        <v>0</v>
      </c>
      <c r="CY58" s="102">
        <f t="shared" si="38"/>
        <v>0</v>
      </c>
    </row>
    <row r="59" spans="1:103" ht="29.25" customHeight="1" thickTop="1" x14ac:dyDescent="0.25">
      <c r="H59" s="114">
        <f>H58-'[27]ФинОсв_утв.ИК 04.2021'!J58</f>
        <v>-1476074.7345220083</v>
      </c>
      <c r="I59" s="36">
        <v>0</v>
      </c>
      <c r="J59" s="36">
        <v>0</v>
      </c>
      <c r="K59" s="36">
        <v>0</v>
      </c>
      <c r="L59" s="36">
        <v>0</v>
      </c>
      <c r="M59" s="36">
        <v>0</v>
      </c>
      <c r="N59" s="36">
        <v>0</v>
      </c>
      <c r="O59" s="36">
        <v>0</v>
      </c>
      <c r="P59" s="36">
        <v>0</v>
      </c>
      <c r="Q59" s="36">
        <v>0</v>
      </c>
      <c r="R59" s="36">
        <v>0</v>
      </c>
      <c r="S59" s="36">
        <v>0</v>
      </c>
      <c r="T59" s="36">
        <v>0</v>
      </c>
      <c r="U59" s="36">
        <v>0</v>
      </c>
      <c r="V59" s="36">
        <v>0</v>
      </c>
      <c r="W59" s="36">
        <v>0</v>
      </c>
      <c r="X59" s="36">
        <v>0</v>
      </c>
      <c r="Y59" s="36">
        <v>0</v>
      </c>
      <c r="Z59" s="36">
        <v>0</v>
      </c>
      <c r="AA59" s="36">
        <v>0</v>
      </c>
      <c r="AB59" s="36">
        <v>0</v>
      </c>
      <c r="AC59" s="36">
        <v>0</v>
      </c>
      <c r="AD59" s="36">
        <v>0</v>
      </c>
      <c r="AE59" s="36">
        <v>0</v>
      </c>
      <c r="AF59" s="36">
        <v>0</v>
      </c>
      <c r="AG59" s="36">
        <v>0</v>
      </c>
      <c r="AH59" s="36">
        <v>0</v>
      </c>
      <c r="AI59" s="36">
        <v>0</v>
      </c>
      <c r="AJ59" s="36">
        <v>0</v>
      </c>
      <c r="AK59" s="36">
        <v>0</v>
      </c>
      <c r="AL59" s="36">
        <v>0</v>
      </c>
      <c r="AM59" s="36">
        <v>0</v>
      </c>
      <c r="AN59" s="36">
        <v>0</v>
      </c>
      <c r="AO59" s="36">
        <v>0</v>
      </c>
      <c r="AP59" s="36">
        <v>0</v>
      </c>
      <c r="AQ59" s="36">
        <v>0</v>
      </c>
      <c r="AR59" s="36">
        <v>0</v>
      </c>
      <c r="AS59" s="36">
        <v>0</v>
      </c>
      <c r="AT59" s="36">
        <v>0</v>
      </c>
      <c r="AU59" s="36">
        <v>0</v>
      </c>
      <c r="AV59" s="36">
        <v>0</v>
      </c>
      <c r="AW59" s="36">
        <v>0</v>
      </c>
      <c r="AX59" s="36">
        <v>0</v>
      </c>
      <c r="AY59" s="36">
        <v>0</v>
      </c>
      <c r="AZ59" s="36">
        <v>0</v>
      </c>
      <c r="BA59" s="36">
        <v>0</v>
      </c>
      <c r="BB59" s="36">
        <v>0</v>
      </c>
      <c r="BC59" s="36">
        <v>0</v>
      </c>
      <c r="BD59" s="36">
        <v>0</v>
      </c>
      <c r="BE59" s="36">
        <v>0</v>
      </c>
    </row>
    <row r="60" spans="1:103" ht="15.75" x14ac:dyDescent="0.25">
      <c r="H60" s="57" t="s">
        <v>200</v>
      </c>
      <c r="I60" s="58">
        <f>I7</f>
        <v>58.346511416410657</v>
      </c>
      <c r="J60" s="58">
        <f t="shared" ref="J60:BU60" si="39">J7</f>
        <v>58.346511416410657</v>
      </c>
      <c r="K60" s="58">
        <f t="shared" si="39"/>
        <v>58.346511416410657</v>
      </c>
      <c r="L60" s="58">
        <f t="shared" si="39"/>
        <v>58.346511416410657</v>
      </c>
      <c r="M60" s="58">
        <f t="shared" si="39"/>
        <v>58.346511416410657</v>
      </c>
      <c r="N60" s="58">
        <f t="shared" si="39"/>
        <v>58.346511416410657</v>
      </c>
      <c r="O60" s="58">
        <f t="shared" si="39"/>
        <v>58.346511416410657</v>
      </c>
      <c r="P60" s="58">
        <f t="shared" si="39"/>
        <v>58.346511416410657</v>
      </c>
      <c r="Q60" s="58">
        <f t="shared" si="39"/>
        <v>58.346511416410657</v>
      </c>
      <c r="R60" s="58">
        <f t="shared" si="39"/>
        <v>62.651885949820809</v>
      </c>
      <c r="S60" s="58">
        <f t="shared" si="39"/>
        <v>62.651885949820809</v>
      </c>
      <c r="T60" s="58">
        <f t="shared" si="39"/>
        <v>62.651885949820809</v>
      </c>
      <c r="U60" s="58">
        <f t="shared" si="39"/>
        <v>62.651885949820809</v>
      </c>
      <c r="V60" s="58">
        <f t="shared" si="39"/>
        <v>62.651885949820809</v>
      </c>
      <c r="W60" s="58">
        <f t="shared" si="39"/>
        <v>62.651885949820809</v>
      </c>
      <c r="X60" s="58">
        <f t="shared" si="39"/>
        <v>62.651885949820809</v>
      </c>
      <c r="Y60" s="58">
        <f t="shared" si="39"/>
        <v>62.651885949820809</v>
      </c>
      <c r="Z60" s="58">
        <f t="shared" si="39"/>
        <v>62.651885949820809</v>
      </c>
      <c r="AA60" s="58">
        <f t="shared" si="39"/>
        <v>62.651885949820809</v>
      </c>
      <c r="AB60" s="58">
        <f t="shared" si="39"/>
        <v>62.651885949820809</v>
      </c>
      <c r="AC60" s="58">
        <f t="shared" si="39"/>
        <v>62.651885949820809</v>
      </c>
      <c r="AD60" s="58">
        <f t="shared" si="39"/>
        <v>64.741934676779309</v>
      </c>
      <c r="AE60" s="58">
        <f t="shared" si="39"/>
        <v>64.741934676779309</v>
      </c>
      <c r="AF60" s="58">
        <f t="shared" si="39"/>
        <v>64.741934676779309</v>
      </c>
      <c r="AG60" s="58">
        <f t="shared" si="39"/>
        <v>64.741934676779309</v>
      </c>
      <c r="AH60" s="58">
        <f t="shared" si="39"/>
        <v>64.741934676779309</v>
      </c>
      <c r="AI60" s="58">
        <f t="shared" si="39"/>
        <v>64.741934676779309</v>
      </c>
      <c r="AJ60" s="58">
        <f t="shared" si="39"/>
        <v>64.741934676779309</v>
      </c>
      <c r="AK60" s="58">
        <f t="shared" si="39"/>
        <v>64.741934676779309</v>
      </c>
      <c r="AL60" s="58">
        <f t="shared" si="39"/>
        <v>64.741934676779309</v>
      </c>
      <c r="AM60" s="58">
        <f t="shared" si="39"/>
        <v>64.741934676779309</v>
      </c>
      <c r="AN60" s="58">
        <f t="shared" si="39"/>
        <v>64.741934676779309</v>
      </c>
      <c r="AO60" s="58">
        <f t="shared" si="39"/>
        <v>64.741934676779309</v>
      </c>
      <c r="AP60" s="58">
        <f t="shared" si="39"/>
        <v>72.125081638240019</v>
      </c>
      <c r="AQ60" s="58">
        <f t="shared" si="39"/>
        <v>72.125081638240019</v>
      </c>
      <c r="AR60" s="58">
        <f t="shared" si="39"/>
        <v>72.125081638240019</v>
      </c>
      <c r="AS60" s="58">
        <f t="shared" si="39"/>
        <v>72.125081638240019</v>
      </c>
      <c r="AT60" s="58">
        <f t="shared" si="39"/>
        <v>72.125081638240019</v>
      </c>
      <c r="AU60" s="58">
        <f t="shared" si="39"/>
        <v>72.125081638240019</v>
      </c>
      <c r="AV60" s="58">
        <f t="shared" si="39"/>
        <v>72.125081638240019</v>
      </c>
      <c r="AW60" s="58">
        <f t="shared" si="39"/>
        <v>72.125081638240019</v>
      </c>
      <c r="AX60" s="58">
        <f t="shared" si="39"/>
        <v>72.125081638240019</v>
      </c>
      <c r="AY60" s="58">
        <f t="shared" si="39"/>
        <v>72.125081638240019</v>
      </c>
      <c r="AZ60" s="58">
        <f t="shared" si="39"/>
        <v>72.125081638240019</v>
      </c>
      <c r="BA60" s="58">
        <f t="shared" si="39"/>
        <v>72.125081638240019</v>
      </c>
      <c r="BB60" s="58">
        <f t="shared" si="39"/>
        <v>73.06129110599079</v>
      </c>
      <c r="BC60" s="58">
        <f t="shared" si="39"/>
        <v>73.06129110599079</v>
      </c>
      <c r="BD60" s="58">
        <f t="shared" si="39"/>
        <v>73.06129110599079</v>
      </c>
      <c r="BE60" s="58">
        <f t="shared" si="39"/>
        <v>73.06129110599079</v>
      </c>
      <c r="BF60" s="58">
        <f t="shared" si="39"/>
        <v>73.06129110599079</v>
      </c>
      <c r="BG60" s="58">
        <f t="shared" si="39"/>
        <v>73.06129110599079</v>
      </c>
      <c r="BH60" s="58">
        <f t="shared" si="39"/>
        <v>73.06129110599079</v>
      </c>
      <c r="BI60" s="58">
        <f t="shared" si="39"/>
        <v>73.06129110599079</v>
      </c>
      <c r="BJ60" s="58">
        <f t="shared" si="39"/>
        <v>73.06129110599079</v>
      </c>
      <c r="BK60" s="58">
        <f t="shared" si="39"/>
        <v>73.06129110599079</v>
      </c>
      <c r="BL60" s="58">
        <f t="shared" si="39"/>
        <v>73.06129110599079</v>
      </c>
      <c r="BM60" s="58">
        <f t="shared" si="39"/>
        <v>73.06129110599079</v>
      </c>
      <c r="BN60" s="58">
        <f t="shared" si="39"/>
        <v>72</v>
      </c>
      <c r="BO60" s="58">
        <f t="shared" si="39"/>
        <v>72</v>
      </c>
      <c r="BP60" s="58">
        <f t="shared" si="39"/>
        <v>72</v>
      </c>
      <c r="BQ60" s="58">
        <f t="shared" si="39"/>
        <v>72</v>
      </c>
      <c r="BR60" s="58">
        <f t="shared" si="39"/>
        <v>72</v>
      </c>
      <c r="BS60" s="58">
        <f t="shared" si="39"/>
        <v>72</v>
      </c>
      <c r="BT60" s="58">
        <f t="shared" si="39"/>
        <v>72</v>
      </c>
      <c r="BU60" s="58">
        <f t="shared" si="39"/>
        <v>72</v>
      </c>
      <c r="BV60" s="58">
        <f t="shared" ref="BV60:CY60" si="40">BV7</f>
        <v>72</v>
      </c>
      <c r="BW60" s="58">
        <f t="shared" si="40"/>
        <v>72</v>
      </c>
      <c r="BX60" s="58">
        <f t="shared" si="40"/>
        <v>72</v>
      </c>
      <c r="BY60" s="58">
        <f t="shared" si="40"/>
        <v>72</v>
      </c>
      <c r="BZ60" s="58">
        <f t="shared" si="40"/>
        <v>73.338551859099795</v>
      </c>
      <c r="CA60" s="58">
        <f t="shared" si="40"/>
        <v>73.338551859099795</v>
      </c>
      <c r="CB60" s="58">
        <f t="shared" si="40"/>
        <v>73.338551859099795</v>
      </c>
      <c r="CC60" s="58">
        <f t="shared" si="40"/>
        <v>73.338551859099795</v>
      </c>
      <c r="CD60" s="58">
        <f t="shared" si="40"/>
        <v>73.338551859099795</v>
      </c>
      <c r="CE60" s="58">
        <f t="shared" si="40"/>
        <v>73.338551859099795</v>
      </c>
      <c r="CF60" s="58">
        <f t="shared" si="40"/>
        <v>73.338551859099795</v>
      </c>
      <c r="CG60" s="58">
        <f t="shared" si="40"/>
        <v>73.338551859099795</v>
      </c>
      <c r="CH60" s="58">
        <f t="shared" si="40"/>
        <v>73.338551859099795</v>
      </c>
      <c r="CI60" s="58">
        <f t="shared" si="40"/>
        <v>73.338551859099795</v>
      </c>
      <c r="CJ60" s="58">
        <f t="shared" si="40"/>
        <v>73.338551859099795</v>
      </c>
      <c r="CK60" s="58">
        <f t="shared" si="40"/>
        <v>73.338551859099795</v>
      </c>
      <c r="CL60" s="58">
        <f t="shared" si="40"/>
        <v>0</v>
      </c>
      <c r="CM60" s="58">
        <f t="shared" si="40"/>
        <v>0</v>
      </c>
      <c r="CN60" s="58">
        <f t="shared" si="40"/>
        <v>0</v>
      </c>
      <c r="CO60" s="58">
        <f t="shared" si="40"/>
        <v>0</v>
      </c>
      <c r="CP60" s="58">
        <f t="shared" si="40"/>
        <v>0</v>
      </c>
      <c r="CQ60" s="58">
        <f t="shared" si="40"/>
        <v>0</v>
      </c>
      <c r="CR60" s="58">
        <f t="shared" si="40"/>
        <v>0</v>
      </c>
      <c r="CS60" s="58">
        <f t="shared" si="40"/>
        <v>0</v>
      </c>
      <c r="CT60" s="58">
        <f t="shared" si="40"/>
        <v>0</v>
      </c>
      <c r="CU60" s="58">
        <f t="shared" si="40"/>
        <v>0</v>
      </c>
      <c r="CV60" s="58">
        <f t="shared" si="40"/>
        <v>0</v>
      </c>
      <c r="CW60" s="58">
        <f t="shared" si="40"/>
        <v>0</v>
      </c>
      <c r="CX60" s="58">
        <f t="shared" si="40"/>
        <v>0</v>
      </c>
      <c r="CY60" s="58">
        <f t="shared" si="40"/>
        <v>0</v>
      </c>
    </row>
    <row r="61" spans="1:103" ht="17.25" thickBot="1" x14ac:dyDescent="0.35">
      <c r="B61" s="59" t="s">
        <v>201</v>
      </c>
      <c r="C61" s="60" t="s">
        <v>202</v>
      </c>
      <c r="D61" s="61" t="s">
        <v>192</v>
      </c>
      <c r="E61" s="62" t="s">
        <v>203</v>
      </c>
      <c r="F61" s="63" t="s">
        <v>204</v>
      </c>
      <c r="G61" s="64" t="s">
        <v>205</v>
      </c>
      <c r="H61" s="65" t="str">
        <f t="shared" ref="H61:BS61" si="41">H9</f>
        <v xml:space="preserve">НИТ (1)   → </v>
      </c>
      <c r="I61" s="98">
        <f t="shared" si="41"/>
        <v>1</v>
      </c>
      <c r="J61" s="98">
        <f t="shared" si="41"/>
        <v>1</v>
      </c>
      <c r="K61" s="98">
        <f t="shared" si="41"/>
        <v>1</v>
      </c>
      <c r="L61" s="98">
        <f t="shared" si="41"/>
        <v>1</v>
      </c>
      <c r="M61" s="98">
        <f t="shared" si="41"/>
        <v>1</v>
      </c>
      <c r="N61" s="98">
        <f t="shared" si="41"/>
        <v>1</v>
      </c>
      <c r="O61" s="98">
        <f t="shared" si="41"/>
        <v>1</v>
      </c>
      <c r="P61" s="98">
        <f t="shared" si="41"/>
        <v>1</v>
      </c>
      <c r="Q61" s="98">
        <f t="shared" si="41"/>
        <v>1</v>
      </c>
      <c r="R61" s="98">
        <f t="shared" si="41"/>
        <v>1</v>
      </c>
      <c r="S61" s="98">
        <f t="shared" si="41"/>
        <v>1</v>
      </c>
      <c r="T61" s="98">
        <f t="shared" si="41"/>
        <v>1</v>
      </c>
      <c r="U61" s="98">
        <f t="shared" si="41"/>
        <v>1</v>
      </c>
      <c r="V61" s="98">
        <f t="shared" si="41"/>
        <v>1</v>
      </c>
      <c r="W61" s="98">
        <f t="shared" si="41"/>
        <v>1</v>
      </c>
      <c r="X61" s="98">
        <f t="shared" si="41"/>
        <v>1</v>
      </c>
      <c r="Y61" s="98">
        <f t="shared" si="41"/>
        <v>1</v>
      </c>
      <c r="Z61" s="98">
        <f t="shared" si="41"/>
        <v>1</v>
      </c>
      <c r="AA61" s="98">
        <f t="shared" si="41"/>
        <v>1</v>
      </c>
      <c r="AB61" s="98">
        <f t="shared" si="41"/>
        <v>1</v>
      </c>
      <c r="AC61" s="98">
        <f t="shared" si="41"/>
        <v>1</v>
      </c>
      <c r="AD61" s="98">
        <f t="shared" si="41"/>
        <v>1</v>
      </c>
      <c r="AE61" s="98">
        <f t="shared" si="41"/>
        <v>1</v>
      </c>
      <c r="AF61" s="98">
        <f t="shared" si="41"/>
        <v>1</v>
      </c>
      <c r="AG61" s="98">
        <f t="shared" si="41"/>
        <v>1</v>
      </c>
      <c r="AH61" s="98">
        <f t="shared" si="41"/>
        <v>1</v>
      </c>
      <c r="AI61" s="98">
        <f t="shared" si="41"/>
        <v>1</v>
      </c>
      <c r="AJ61" s="98">
        <f t="shared" si="41"/>
        <v>1</v>
      </c>
      <c r="AK61" s="98">
        <f t="shared" si="41"/>
        <v>1</v>
      </c>
      <c r="AL61" s="98">
        <f t="shared" si="41"/>
        <v>1</v>
      </c>
      <c r="AM61" s="98">
        <f t="shared" si="41"/>
        <v>1</v>
      </c>
      <c r="AN61" s="98">
        <f t="shared" si="41"/>
        <v>1</v>
      </c>
      <c r="AO61" s="98">
        <f t="shared" si="41"/>
        <v>1</v>
      </c>
      <c r="AP61" s="98">
        <f t="shared" si="41"/>
        <v>1</v>
      </c>
      <c r="AQ61" s="98">
        <f t="shared" si="41"/>
        <v>1</v>
      </c>
      <c r="AR61" s="98">
        <f t="shared" si="41"/>
        <v>1</v>
      </c>
      <c r="AS61" s="98">
        <f t="shared" si="41"/>
        <v>1</v>
      </c>
      <c r="AT61" s="98">
        <f t="shared" si="41"/>
        <v>1</v>
      </c>
      <c r="AU61" s="98">
        <f t="shared" si="41"/>
        <v>1</v>
      </c>
      <c r="AV61" s="98">
        <f t="shared" si="41"/>
        <v>1</v>
      </c>
      <c r="AW61" s="98">
        <f t="shared" si="41"/>
        <v>1</v>
      </c>
      <c r="AX61" s="98">
        <f t="shared" si="41"/>
        <v>1</v>
      </c>
      <c r="AY61" s="98">
        <f t="shared" si="41"/>
        <v>1</v>
      </c>
      <c r="AZ61" s="98">
        <f t="shared" si="41"/>
        <v>1</v>
      </c>
      <c r="BA61" s="98">
        <f t="shared" si="41"/>
        <v>1</v>
      </c>
      <c r="BB61" s="98">
        <f t="shared" si="41"/>
        <v>1</v>
      </c>
      <c r="BC61" s="98">
        <f t="shared" si="41"/>
        <v>1</v>
      </c>
      <c r="BD61" s="98">
        <f t="shared" si="41"/>
        <v>1</v>
      </c>
      <c r="BE61" s="98">
        <f t="shared" si="41"/>
        <v>1</v>
      </c>
      <c r="BF61" s="98">
        <f t="shared" si="41"/>
        <v>1</v>
      </c>
      <c r="BG61" s="98">
        <f t="shared" si="41"/>
        <v>1</v>
      </c>
      <c r="BH61" s="98">
        <f t="shared" si="41"/>
        <v>1</v>
      </c>
      <c r="BI61" s="98">
        <f t="shared" si="41"/>
        <v>1</v>
      </c>
      <c r="BJ61" s="98">
        <f t="shared" si="41"/>
        <v>0</v>
      </c>
      <c r="BK61" s="98">
        <f t="shared" si="41"/>
        <v>0</v>
      </c>
      <c r="BL61" s="98">
        <f t="shared" si="41"/>
        <v>0</v>
      </c>
      <c r="BM61" s="98">
        <f t="shared" si="41"/>
        <v>0</v>
      </c>
      <c r="BN61" s="98">
        <f t="shared" si="41"/>
        <v>0</v>
      </c>
      <c r="BO61" s="98">
        <f t="shared" si="41"/>
        <v>0</v>
      </c>
      <c r="BP61" s="98">
        <f t="shared" si="41"/>
        <v>0</v>
      </c>
      <c r="BQ61" s="98">
        <f t="shared" si="41"/>
        <v>0</v>
      </c>
      <c r="BR61" s="98">
        <f t="shared" si="41"/>
        <v>0</v>
      </c>
      <c r="BS61" s="98">
        <f t="shared" si="41"/>
        <v>0</v>
      </c>
      <c r="BT61" s="98">
        <f t="shared" ref="BT61:CY61" si="42">BT9</f>
        <v>0</v>
      </c>
      <c r="BU61" s="98">
        <f t="shared" si="42"/>
        <v>0</v>
      </c>
      <c r="BV61" s="98">
        <f t="shared" si="42"/>
        <v>0</v>
      </c>
      <c r="BW61" s="98">
        <f t="shared" si="42"/>
        <v>0</v>
      </c>
      <c r="BX61" s="98">
        <f t="shared" si="42"/>
        <v>0</v>
      </c>
      <c r="BY61" s="98">
        <f t="shared" si="42"/>
        <v>0</v>
      </c>
      <c r="BZ61" s="98">
        <f t="shared" si="42"/>
        <v>0</v>
      </c>
      <c r="CA61" s="98">
        <f t="shared" si="42"/>
        <v>0</v>
      </c>
      <c r="CB61" s="98">
        <f t="shared" si="42"/>
        <v>0</v>
      </c>
      <c r="CC61" s="98">
        <f t="shared" si="42"/>
        <v>0</v>
      </c>
      <c r="CD61" s="98">
        <f t="shared" si="42"/>
        <v>0</v>
      </c>
      <c r="CE61" s="98">
        <f t="shared" si="42"/>
        <v>0</v>
      </c>
      <c r="CF61" s="98">
        <f t="shared" si="42"/>
        <v>0</v>
      </c>
      <c r="CG61" s="98">
        <f t="shared" si="42"/>
        <v>0</v>
      </c>
      <c r="CH61" s="98">
        <f t="shared" si="42"/>
        <v>0</v>
      </c>
      <c r="CI61" s="98">
        <f t="shared" si="42"/>
        <v>0</v>
      </c>
      <c r="CJ61" s="98">
        <f t="shared" si="42"/>
        <v>0</v>
      </c>
      <c r="CK61" s="98">
        <f t="shared" si="42"/>
        <v>0</v>
      </c>
      <c r="CL61" s="98">
        <f t="shared" si="42"/>
        <v>0</v>
      </c>
      <c r="CM61" s="98">
        <f t="shared" si="42"/>
        <v>0</v>
      </c>
      <c r="CN61" s="98">
        <f t="shared" si="42"/>
        <v>0</v>
      </c>
      <c r="CO61" s="98">
        <f t="shared" si="42"/>
        <v>0</v>
      </c>
      <c r="CP61" s="98">
        <f t="shared" si="42"/>
        <v>0</v>
      </c>
      <c r="CQ61" s="98">
        <f t="shared" si="42"/>
        <v>0</v>
      </c>
      <c r="CR61" s="98">
        <f t="shared" si="42"/>
        <v>0</v>
      </c>
      <c r="CS61" s="98">
        <f t="shared" si="42"/>
        <v>0</v>
      </c>
      <c r="CT61" s="98">
        <f t="shared" si="42"/>
        <v>0</v>
      </c>
      <c r="CU61" s="98">
        <f t="shared" si="42"/>
        <v>0</v>
      </c>
      <c r="CV61" s="98">
        <f t="shared" si="42"/>
        <v>0</v>
      </c>
      <c r="CW61" s="98">
        <f t="shared" si="42"/>
        <v>0</v>
      </c>
      <c r="CX61" s="98">
        <f t="shared" si="42"/>
        <v>0</v>
      </c>
      <c r="CY61" s="98">
        <f t="shared" si="42"/>
        <v>0</v>
      </c>
    </row>
    <row r="62" spans="1:103" ht="33" thickTop="1" thickBot="1" x14ac:dyDescent="0.3">
      <c r="B62" s="67" t="s">
        <v>207</v>
      </c>
      <c r="C62" s="68" t="s">
        <v>239</v>
      </c>
      <c r="D62" s="68" t="s">
        <v>239</v>
      </c>
      <c r="E62" s="68" t="s">
        <v>239</v>
      </c>
      <c r="F62" s="68" t="s">
        <v>239</v>
      </c>
      <c r="G62" s="68" t="s">
        <v>239</v>
      </c>
      <c r="H62" s="68" t="s">
        <v>239</v>
      </c>
      <c r="I62" s="70">
        <f>I43</f>
        <v>42826</v>
      </c>
      <c r="J62" s="70">
        <f t="shared" ref="J62:BU62" si="43">J43</f>
        <v>42856</v>
      </c>
      <c r="K62" s="70">
        <f t="shared" si="43"/>
        <v>42887</v>
      </c>
      <c r="L62" s="70">
        <f t="shared" si="43"/>
        <v>42917</v>
      </c>
      <c r="M62" s="70">
        <f t="shared" si="43"/>
        <v>42948</v>
      </c>
      <c r="N62" s="70">
        <f t="shared" si="43"/>
        <v>42979</v>
      </c>
      <c r="O62" s="70">
        <f t="shared" si="43"/>
        <v>43009</v>
      </c>
      <c r="P62" s="70">
        <f t="shared" si="43"/>
        <v>43040</v>
      </c>
      <c r="Q62" s="70">
        <f t="shared" si="43"/>
        <v>43070</v>
      </c>
      <c r="R62" s="70">
        <f t="shared" si="43"/>
        <v>43101</v>
      </c>
      <c r="S62" s="70">
        <f t="shared" si="43"/>
        <v>43132</v>
      </c>
      <c r="T62" s="70">
        <f t="shared" si="43"/>
        <v>43160</v>
      </c>
      <c r="U62" s="70">
        <f t="shared" si="43"/>
        <v>43191</v>
      </c>
      <c r="V62" s="70">
        <f t="shared" si="43"/>
        <v>43221</v>
      </c>
      <c r="W62" s="70">
        <f t="shared" si="43"/>
        <v>43252</v>
      </c>
      <c r="X62" s="70">
        <f t="shared" si="43"/>
        <v>43282</v>
      </c>
      <c r="Y62" s="70">
        <f t="shared" si="43"/>
        <v>43313</v>
      </c>
      <c r="Z62" s="70">
        <f t="shared" si="43"/>
        <v>43344</v>
      </c>
      <c r="AA62" s="70">
        <f t="shared" si="43"/>
        <v>43374</v>
      </c>
      <c r="AB62" s="70">
        <f t="shared" si="43"/>
        <v>43405</v>
      </c>
      <c r="AC62" s="70">
        <f t="shared" si="43"/>
        <v>43435</v>
      </c>
      <c r="AD62" s="70">
        <f t="shared" si="43"/>
        <v>43466</v>
      </c>
      <c r="AE62" s="70">
        <f t="shared" si="43"/>
        <v>43497</v>
      </c>
      <c r="AF62" s="70">
        <f t="shared" si="43"/>
        <v>43525</v>
      </c>
      <c r="AG62" s="70">
        <f t="shared" si="43"/>
        <v>43556</v>
      </c>
      <c r="AH62" s="70">
        <f t="shared" si="43"/>
        <v>43586</v>
      </c>
      <c r="AI62" s="70">
        <f t="shared" si="43"/>
        <v>43617</v>
      </c>
      <c r="AJ62" s="70">
        <f t="shared" si="43"/>
        <v>43647</v>
      </c>
      <c r="AK62" s="70">
        <f t="shared" si="43"/>
        <v>43678</v>
      </c>
      <c r="AL62" s="70">
        <f t="shared" si="43"/>
        <v>43709</v>
      </c>
      <c r="AM62" s="70">
        <f t="shared" si="43"/>
        <v>43739</v>
      </c>
      <c r="AN62" s="70">
        <f t="shared" si="43"/>
        <v>43770</v>
      </c>
      <c r="AO62" s="70">
        <f t="shared" si="43"/>
        <v>43800</v>
      </c>
      <c r="AP62" s="70">
        <f t="shared" si="43"/>
        <v>43831</v>
      </c>
      <c r="AQ62" s="70">
        <f t="shared" si="43"/>
        <v>43862</v>
      </c>
      <c r="AR62" s="70">
        <f t="shared" si="43"/>
        <v>43891</v>
      </c>
      <c r="AS62" s="70">
        <f t="shared" si="43"/>
        <v>43922</v>
      </c>
      <c r="AT62" s="70">
        <f t="shared" si="43"/>
        <v>43952</v>
      </c>
      <c r="AU62" s="70">
        <f t="shared" si="43"/>
        <v>43983</v>
      </c>
      <c r="AV62" s="70">
        <f t="shared" si="43"/>
        <v>44013</v>
      </c>
      <c r="AW62" s="70">
        <f t="shared" si="43"/>
        <v>44044</v>
      </c>
      <c r="AX62" s="70">
        <f t="shared" si="43"/>
        <v>44075</v>
      </c>
      <c r="AY62" s="70">
        <f t="shared" si="43"/>
        <v>44105</v>
      </c>
      <c r="AZ62" s="70">
        <f t="shared" si="43"/>
        <v>44136</v>
      </c>
      <c r="BA62" s="70">
        <f t="shared" si="43"/>
        <v>44166</v>
      </c>
      <c r="BB62" s="70">
        <f t="shared" si="43"/>
        <v>44197</v>
      </c>
      <c r="BC62" s="70">
        <f t="shared" si="43"/>
        <v>44228</v>
      </c>
      <c r="BD62" s="70">
        <f t="shared" si="43"/>
        <v>44256</v>
      </c>
      <c r="BE62" s="70">
        <f t="shared" si="43"/>
        <v>44287</v>
      </c>
      <c r="BF62" s="70">
        <f t="shared" si="43"/>
        <v>44317</v>
      </c>
      <c r="BG62" s="70">
        <f t="shared" si="43"/>
        <v>44348</v>
      </c>
      <c r="BH62" s="70">
        <f t="shared" si="43"/>
        <v>44378</v>
      </c>
      <c r="BI62" s="70">
        <f t="shared" si="43"/>
        <v>44409</v>
      </c>
      <c r="BJ62" s="70">
        <f t="shared" si="43"/>
        <v>44440</v>
      </c>
      <c r="BK62" s="70">
        <f t="shared" si="43"/>
        <v>44470</v>
      </c>
      <c r="BL62" s="70">
        <f t="shared" si="43"/>
        <v>44501</v>
      </c>
      <c r="BM62" s="70">
        <f t="shared" si="43"/>
        <v>44531</v>
      </c>
      <c r="BN62" s="70">
        <f t="shared" si="43"/>
        <v>44562</v>
      </c>
      <c r="BO62" s="70">
        <f t="shared" si="43"/>
        <v>44593</v>
      </c>
      <c r="BP62" s="70">
        <f t="shared" si="43"/>
        <v>44621</v>
      </c>
      <c r="BQ62" s="70">
        <f t="shared" si="43"/>
        <v>44652</v>
      </c>
      <c r="BR62" s="70">
        <f t="shared" si="43"/>
        <v>44682</v>
      </c>
      <c r="BS62" s="70">
        <f t="shared" si="43"/>
        <v>44713</v>
      </c>
      <c r="BT62" s="70">
        <f t="shared" si="43"/>
        <v>44743</v>
      </c>
      <c r="BU62" s="70">
        <f t="shared" si="43"/>
        <v>44774</v>
      </c>
      <c r="BV62" s="70">
        <f t="shared" ref="BV62:CY62" si="44">BV43</f>
        <v>44805</v>
      </c>
      <c r="BW62" s="70">
        <f t="shared" si="44"/>
        <v>44835</v>
      </c>
      <c r="BX62" s="70">
        <f t="shared" si="44"/>
        <v>44866</v>
      </c>
      <c r="BY62" s="70">
        <f t="shared" si="44"/>
        <v>44896</v>
      </c>
      <c r="BZ62" s="70">
        <f t="shared" si="44"/>
        <v>44927</v>
      </c>
      <c r="CA62" s="70">
        <f t="shared" si="44"/>
        <v>44958</v>
      </c>
      <c r="CB62" s="70">
        <f t="shared" si="44"/>
        <v>44986</v>
      </c>
      <c r="CC62" s="70">
        <f t="shared" si="44"/>
        <v>45017</v>
      </c>
      <c r="CD62" s="70">
        <f t="shared" si="44"/>
        <v>45047</v>
      </c>
      <c r="CE62" s="70">
        <f t="shared" si="44"/>
        <v>45078</v>
      </c>
      <c r="CF62" s="70">
        <f t="shared" si="44"/>
        <v>45108</v>
      </c>
      <c r="CG62" s="70">
        <f t="shared" si="44"/>
        <v>45139</v>
      </c>
      <c r="CH62" s="70">
        <f t="shared" si="44"/>
        <v>45170</v>
      </c>
      <c r="CI62" s="70">
        <f t="shared" si="44"/>
        <v>45200</v>
      </c>
      <c r="CJ62" s="70">
        <f t="shared" si="44"/>
        <v>45231</v>
      </c>
      <c r="CK62" s="70">
        <f t="shared" si="44"/>
        <v>45261</v>
      </c>
      <c r="CL62" s="70">
        <f t="shared" si="44"/>
        <v>45292</v>
      </c>
      <c r="CM62" s="70">
        <f t="shared" si="44"/>
        <v>45323</v>
      </c>
      <c r="CN62" s="70">
        <f t="shared" si="44"/>
        <v>45352</v>
      </c>
      <c r="CO62" s="70">
        <f t="shared" si="44"/>
        <v>45383</v>
      </c>
      <c r="CP62" s="70">
        <f t="shared" si="44"/>
        <v>45413</v>
      </c>
      <c r="CQ62" s="70">
        <f t="shared" si="44"/>
        <v>45444</v>
      </c>
      <c r="CR62" s="70">
        <f t="shared" si="44"/>
        <v>45474</v>
      </c>
      <c r="CS62" s="70">
        <f t="shared" si="44"/>
        <v>45505</v>
      </c>
      <c r="CT62" s="70">
        <f t="shared" si="44"/>
        <v>45536</v>
      </c>
      <c r="CU62" s="70">
        <f t="shared" si="44"/>
        <v>45566</v>
      </c>
      <c r="CV62" s="70">
        <f t="shared" si="44"/>
        <v>45597</v>
      </c>
      <c r="CW62" s="70">
        <f t="shared" si="44"/>
        <v>45627</v>
      </c>
      <c r="CX62" s="70">
        <f t="shared" si="44"/>
        <v>45658</v>
      </c>
      <c r="CY62" s="70">
        <f t="shared" si="44"/>
        <v>45689</v>
      </c>
    </row>
    <row r="63" spans="1:103" ht="16.5" thickTop="1" x14ac:dyDescent="0.25">
      <c r="B63" s="71" t="s">
        <v>209</v>
      </c>
      <c r="C63" s="103">
        <f t="shared" ref="C63:C76" si="45">SUM(D63:G63)</f>
        <v>0</v>
      </c>
      <c r="D63" s="73">
        <f>((SUMIFS($I63:$CY63,$I$10:$CY$10,CONCATENATE("&lt;=",$F$3))))</f>
        <v>0</v>
      </c>
      <c r="E63" s="73">
        <f>((SUMIFS($I63:$CY63,$I$10:$CY$10,CONCATENATE("&lt;=",$F$4),$I$10:$CY$10,CONCATENATE("&gt;",$F$3))))</f>
        <v>0</v>
      </c>
      <c r="F63" s="73">
        <f>((SUMIFS($I63:$CY63,$I$10:$CY$10,CONCATENATE("&lt;=",$F$5),$I$10:$CY$10,CONCATENATE("&gt;",$F$4))))</f>
        <v>0</v>
      </c>
      <c r="G63" s="73">
        <f>((SUMIFS($I63:$CY63,$I$10:$CY$10,CONCATENATE("&lt;=",$F$6),$I$10:$CY$10,CONCATENATE("&gt;",$F$5))))</f>
        <v>0</v>
      </c>
      <c r="H63" s="74">
        <f>SUMIF($I$9:$CY$9,$I$9,I63:CY63)</f>
        <v>0</v>
      </c>
      <c r="I63" s="76">
        <f t="shared" ref="I63:BT66" si="46">I11/I$60</f>
        <v>0</v>
      </c>
      <c r="J63" s="76">
        <f t="shared" si="46"/>
        <v>0</v>
      </c>
      <c r="K63" s="76">
        <f t="shared" si="46"/>
        <v>0</v>
      </c>
      <c r="L63" s="76">
        <f t="shared" si="46"/>
        <v>0</v>
      </c>
      <c r="M63" s="76">
        <f t="shared" si="46"/>
        <v>0</v>
      </c>
      <c r="N63" s="76">
        <f t="shared" si="46"/>
        <v>0</v>
      </c>
      <c r="O63" s="76">
        <f t="shared" si="46"/>
        <v>0</v>
      </c>
      <c r="P63" s="76">
        <f t="shared" si="46"/>
        <v>0</v>
      </c>
      <c r="Q63" s="76">
        <f t="shared" si="46"/>
        <v>0</v>
      </c>
      <c r="R63" s="76">
        <f t="shared" si="46"/>
        <v>0</v>
      </c>
      <c r="S63" s="76">
        <f t="shared" si="46"/>
        <v>0</v>
      </c>
      <c r="T63" s="76">
        <f t="shared" si="46"/>
        <v>0</v>
      </c>
      <c r="U63" s="76">
        <f t="shared" si="46"/>
        <v>0</v>
      </c>
      <c r="V63" s="76">
        <f t="shared" si="46"/>
        <v>0</v>
      </c>
      <c r="W63" s="76">
        <f t="shared" si="46"/>
        <v>0</v>
      </c>
      <c r="X63" s="76">
        <f t="shared" si="46"/>
        <v>0</v>
      </c>
      <c r="Y63" s="76">
        <f t="shared" si="46"/>
        <v>0</v>
      </c>
      <c r="Z63" s="76">
        <f t="shared" si="46"/>
        <v>0</v>
      </c>
      <c r="AA63" s="76">
        <f t="shared" si="46"/>
        <v>0</v>
      </c>
      <c r="AB63" s="76">
        <f t="shared" si="46"/>
        <v>0</v>
      </c>
      <c r="AC63" s="76">
        <f t="shared" si="46"/>
        <v>0</v>
      </c>
      <c r="AD63" s="76">
        <f t="shared" si="46"/>
        <v>0</v>
      </c>
      <c r="AE63" s="76">
        <f t="shared" si="46"/>
        <v>0</v>
      </c>
      <c r="AF63" s="76">
        <f t="shared" si="46"/>
        <v>0</v>
      </c>
      <c r="AG63" s="76">
        <f t="shared" si="46"/>
        <v>0</v>
      </c>
      <c r="AH63" s="76">
        <f t="shared" si="46"/>
        <v>0</v>
      </c>
      <c r="AI63" s="76">
        <f t="shared" si="46"/>
        <v>0</v>
      </c>
      <c r="AJ63" s="76">
        <f t="shared" si="46"/>
        <v>0</v>
      </c>
      <c r="AK63" s="76">
        <f t="shared" si="46"/>
        <v>0</v>
      </c>
      <c r="AL63" s="76">
        <f t="shared" si="46"/>
        <v>0</v>
      </c>
      <c r="AM63" s="76">
        <f t="shared" si="46"/>
        <v>0</v>
      </c>
      <c r="AN63" s="76">
        <f t="shared" si="46"/>
        <v>0</v>
      </c>
      <c r="AO63" s="76">
        <f t="shared" si="46"/>
        <v>0</v>
      </c>
      <c r="AP63" s="76">
        <f t="shared" si="46"/>
        <v>0</v>
      </c>
      <c r="AQ63" s="76">
        <f t="shared" si="46"/>
        <v>0</v>
      </c>
      <c r="AR63" s="76">
        <f t="shared" si="46"/>
        <v>0</v>
      </c>
      <c r="AS63" s="76">
        <f t="shared" si="46"/>
        <v>0</v>
      </c>
      <c r="AT63" s="76">
        <f t="shared" si="46"/>
        <v>0</v>
      </c>
      <c r="AU63" s="76">
        <f t="shared" si="46"/>
        <v>0</v>
      </c>
      <c r="AV63" s="76">
        <f t="shared" si="46"/>
        <v>0</v>
      </c>
      <c r="AW63" s="76">
        <f t="shared" si="46"/>
        <v>0</v>
      </c>
      <c r="AX63" s="76">
        <f t="shared" si="46"/>
        <v>0</v>
      </c>
      <c r="AY63" s="76">
        <f t="shared" si="46"/>
        <v>0</v>
      </c>
      <c r="AZ63" s="76">
        <f t="shared" si="46"/>
        <v>0</v>
      </c>
      <c r="BA63" s="76">
        <f t="shared" si="46"/>
        <v>0</v>
      </c>
      <c r="BB63" s="76">
        <f t="shared" si="46"/>
        <v>0</v>
      </c>
      <c r="BC63" s="76">
        <f t="shared" si="46"/>
        <v>0</v>
      </c>
      <c r="BD63" s="76">
        <f t="shared" si="46"/>
        <v>0</v>
      </c>
      <c r="BE63" s="76">
        <f t="shared" si="46"/>
        <v>0</v>
      </c>
      <c r="BF63" s="76">
        <f t="shared" si="46"/>
        <v>0</v>
      </c>
      <c r="BG63" s="76">
        <f t="shared" si="46"/>
        <v>0</v>
      </c>
      <c r="BH63" s="76">
        <f t="shared" si="46"/>
        <v>0</v>
      </c>
      <c r="BI63" s="76">
        <f t="shared" si="46"/>
        <v>0</v>
      </c>
      <c r="BJ63" s="76">
        <f t="shared" si="46"/>
        <v>0</v>
      </c>
      <c r="BK63" s="76">
        <f t="shared" si="46"/>
        <v>0</v>
      </c>
      <c r="BL63" s="76">
        <f t="shared" si="46"/>
        <v>0</v>
      </c>
      <c r="BM63" s="76">
        <f t="shared" si="46"/>
        <v>0</v>
      </c>
      <c r="BN63" s="76">
        <f t="shared" si="46"/>
        <v>0</v>
      </c>
      <c r="BO63" s="76">
        <f t="shared" si="46"/>
        <v>0</v>
      </c>
      <c r="BP63" s="76">
        <f t="shared" si="46"/>
        <v>0</v>
      </c>
      <c r="BQ63" s="76">
        <f t="shared" si="46"/>
        <v>0</v>
      </c>
      <c r="BR63" s="76">
        <f t="shared" si="46"/>
        <v>0</v>
      </c>
      <c r="BS63" s="76">
        <f t="shared" si="46"/>
        <v>0</v>
      </c>
      <c r="BT63" s="76">
        <f t="shared" si="46"/>
        <v>0</v>
      </c>
      <c r="BU63" s="76">
        <f t="shared" ref="BU63:CY65" si="47">BU11/BU$60</f>
        <v>0</v>
      </c>
      <c r="BV63" s="76">
        <f t="shared" si="47"/>
        <v>0</v>
      </c>
      <c r="BW63" s="76">
        <f t="shared" si="47"/>
        <v>0</v>
      </c>
      <c r="BX63" s="76">
        <f t="shared" si="47"/>
        <v>0</v>
      </c>
      <c r="BY63" s="76">
        <f t="shared" si="47"/>
        <v>0</v>
      </c>
      <c r="BZ63" s="76">
        <f t="shared" si="47"/>
        <v>0</v>
      </c>
      <c r="CA63" s="76">
        <f t="shared" si="47"/>
        <v>0</v>
      </c>
      <c r="CB63" s="76">
        <f t="shared" si="47"/>
        <v>0</v>
      </c>
      <c r="CC63" s="76">
        <f t="shared" si="47"/>
        <v>0</v>
      </c>
      <c r="CD63" s="76">
        <f t="shared" si="47"/>
        <v>0</v>
      </c>
      <c r="CE63" s="76">
        <f t="shared" si="47"/>
        <v>0</v>
      </c>
      <c r="CF63" s="76">
        <f t="shared" si="47"/>
        <v>0</v>
      </c>
      <c r="CG63" s="76">
        <f t="shared" si="47"/>
        <v>0</v>
      </c>
      <c r="CH63" s="76">
        <f t="shared" si="47"/>
        <v>0</v>
      </c>
      <c r="CI63" s="76">
        <f t="shared" si="47"/>
        <v>0</v>
      </c>
      <c r="CJ63" s="76">
        <f t="shared" si="47"/>
        <v>0</v>
      </c>
      <c r="CK63" s="76">
        <f t="shared" si="47"/>
        <v>0</v>
      </c>
      <c r="CL63" s="76" t="e">
        <f t="shared" si="47"/>
        <v>#DIV/0!</v>
      </c>
      <c r="CM63" s="76" t="e">
        <f t="shared" si="47"/>
        <v>#DIV/0!</v>
      </c>
      <c r="CN63" s="76" t="e">
        <f t="shared" si="47"/>
        <v>#DIV/0!</v>
      </c>
      <c r="CO63" s="76" t="e">
        <f t="shared" si="47"/>
        <v>#DIV/0!</v>
      </c>
      <c r="CP63" s="76" t="e">
        <f t="shared" si="47"/>
        <v>#DIV/0!</v>
      </c>
      <c r="CQ63" s="76" t="e">
        <f t="shared" si="47"/>
        <v>#DIV/0!</v>
      </c>
      <c r="CR63" s="76" t="e">
        <f t="shared" si="47"/>
        <v>#DIV/0!</v>
      </c>
      <c r="CS63" s="76" t="e">
        <f t="shared" si="47"/>
        <v>#DIV/0!</v>
      </c>
      <c r="CT63" s="76" t="e">
        <f t="shared" si="47"/>
        <v>#DIV/0!</v>
      </c>
      <c r="CU63" s="76" t="e">
        <f t="shared" si="47"/>
        <v>#DIV/0!</v>
      </c>
      <c r="CV63" s="76" t="e">
        <f t="shared" si="47"/>
        <v>#DIV/0!</v>
      </c>
      <c r="CW63" s="76" t="e">
        <f t="shared" si="47"/>
        <v>#DIV/0!</v>
      </c>
      <c r="CX63" s="76" t="e">
        <f t="shared" si="47"/>
        <v>#DIV/0!</v>
      </c>
      <c r="CY63" s="76" t="e">
        <f t="shared" si="47"/>
        <v>#DIV/0!</v>
      </c>
    </row>
    <row r="64" spans="1:103" ht="15.75" x14ac:dyDescent="0.25">
      <c r="B64" s="79" t="s">
        <v>210</v>
      </c>
      <c r="C64" s="103">
        <f t="shared" si="45"/>
        <v>3239.5003904176315</v>
      </c>
      <c r="D64" s="73">
        <f t="shared" ref="D64:D91" si="48">((SUMIFS($I64:$CY64,$I$10:$CY$10,CONCATENATE("&lt;=",$F$3))))</f>
        <v>0</v>
      </c>
      <c r="E64" s="73">
        <f t="shared" ref="E64:E91" si="49">((SUMIFS($I64:$CY64,$I$10:$CY$10,CONCATENATE("&lt;=",$F$4),$I$10:$CY$10,CONCATENATE("&gt;",$F$3))))</f>
        <v>0</v>
      </c>
      <c r="F64" s="73">
        <f t="shared" ref="F64:F91" si="50">((SUMIFS($I64:$CY64,$I$10:$CY$10,CONCATENATE("&lt;=",$F$5),$I$10:$CY$10,CONCATENATE("&gt;",$F$4))))</f>
        <v>496.26426084184516</v>
      </c>
      <c r="G64" s="73">
        <f t="shared" ref="G64:G91" si="51">((SUMIFS($I64:$CY64,$I$10:$CY$10,CONCATENATE("&lt;=",$F$6),$I$10:$CY$10,CONCATENATE("&gt;",$F$5))))</f>
        <v>2743.2361295757864</v>
      </c>
      <c r="H64" s="74">
        <f t="shared" ref="H64:H91" si="52">SUMIF($I$9:$CY$9,$I$9,I64:CY64)</f>
        <v>1989.2545213597391</v>
      </c>
      <c r="I64" s="76">
        <f t="shared" si="46"/>
        <v>0</v>
      </c>
      <c r="J64" s="76">
        <f t="shared" si="46"/>
        <v>0</v>
      </c>
      <c r="K64" s="76">
        <f t="shared" si="46"/>
        <v>4.3061700502856954</v>
      </c>
      <c r="L64" s="76">
        <f t="shared" si="46"/>
        <v>0</v>
      </c>
      <c r="M64" s="76">
        <f t="shared" si="46"/>
        <v>43.22452086296726</v>
      </c>
      <c r="N64" s="76">
        <f t="shared" si="46"/>
        <v>0</v>
      </c>
      <c r="O64" s="76">
        <f t="shared" si="46"/>
        <v>5.5675993665086905</v>
      </c>
      <c r="P64" s="76">
        <f t="shared" si="46"/>
        <v>22.28068085719962</v>
      </c>
      <c r="Q64" s="76">
        <f t="shared" si="46"/>
        <v>36.287516573004538</v>
      </c>
      <c r="R64" s="76">
        <f t="shared" si="46"/>
        <v>21.695931086395134</v>
      </c>
      <c r="S64" s="76">
        <f t="shared" si="46"/>
        <v>27.478917416450479</v>
      </c>
      <c r="T64" s="76">
        <f t="shared" si="46"/>
        <v>20.455322930716971</v>
      </c>
      <c r="U64" s="76">
        <f t="shared" si="46"/>
        <v>1.8669030983948305</v>
      </c>
      <c r="V64" s="76">
        <f t="shared" si="46"/>
        <v>29.66350570451586</v>
      </c>
      <c r="W64" s="76">
        <f t="shared" si="46"/>
        <v>5.2454140807345109</v>
      </c>
      <c r="X64" s="76">
        <f t="shared" si="46"/>
        <v>154.67506774099826</v>
      </c>
      <c r="Y64" s="76">
        <f t="shared" si="46"/>
        <v>17.39907313621466</v>
      </c>
      <c r="Z64" s="76">
        <f t="shared" si="46"/>
        <v>43.671389516440613</v>
      </c>
      <c r="AA64" s="76">
        <f t="shared" si="46"/>
        <v>62.446248421017984</v>
      </c>
      <c r="AB64" s="76">
        <f t="shared" si="46"/>
        <v>0</v>
      </c>
      <c r="AC64" s="76">
        <f t="shared" si="46"/>
        <v>42.733709869380398</v>
      </c>
      <c r="AD64" s="76">
        <f t="shared" si="46"/>
        <v>224.9873164400841</v>
      </c>
      <c r="AE64" s="76">
        <f t="shared" si="46"/>
        <v>4.344170457743127</v>
      </c>
      <c r="AF64" s="76">
        <f t="shared" si="46"/>
        <v>25.945202519088948</v>
      </c>
      <c r="AG64" s="76">
        <f t="shared" si="46"/>
        <v>19.880447241690238</v>
      </c>
      <c r="AH64" s="76">
        <f t="shared" si="46"/>
        <v>0</v>
      </c>
      <c r="AI64" s="76">
        <f t="shared" si="46"/>
        <v>3.8614848513272242</v>
      </c>
      <c r="AJ64" s="76">
        <f t="shared" si="46"/>
        <v>19.43614041834703</v>
      </c>
      <c r="AK64" s="76">
        <f t="shared" si="46"/>
        <v>29.022920142575416</v>
      </c>
      <c r="AL64" s="76">
        <f t="shared" si="46"/>
        <v>156.18941211983108</v>
      </c>
      <c r="AM64" s="76">
        <f t="shared" si="46"/>
        <v>1.2356751524247116</v>
      </c>
      <c r="AN64" s="76">
        <f t="shared" si="46"/>
        <v>60.300020681961612</v>
      </c>
      <c r="AO64" s="76">
        <f t="shared" si="46"/>
        <v>95.255335496565394</v>
      </c>
      <c r="AP64" s="76">
        <f t="shared" si="46"/>
        <v>57.609616940759302</v>
      </c>
      <c r="AQ64" s="76">
        <f t="shared" si="46"/>
        <v>18.745212751110188</v>
      </c>
      <c r="AR64" s="76">
        <f t="shared" si="46"/>
        <v>19.450640028894014</v>
      </c>
      <c r="AS64" s="76">
        <f t="shared" si="46"/>
        <v>29.316722449003482</v>
      </c>
      <c r="AT64" s="76">
        <f t="shared" si="46"/>
        <v>48.712234406270355</v>
      </c>
      <c r="AU64" s="76">
        <f t="shared" si="46"/>
        <v>5.3530615318610444</v>
      </c>
      <c r="AV64" s="76">
        <f t="shared" si="46"/>
        <v>50.058797873430542</v>
      </c>
      <c r="AW64" s="76">
        <f t="shared" si="46"/>
        <v>10.894407079373032</v>
      </c>
      <c r="AX64" s="76">
        <f t="shared" si="46"/>
        <v>28.948201086814301</v>
      </c>
      <c r="AY64" s="76">
        <f t="shared" si="46"/>
        <v>0</v>
      </c>
      <c r="AZ64" s="76">
        <f t="shared" si="46"/>
        <v>0</v>
      </c>
      <c r="BA64" s="76">
        <f t="shared" si="46"/>
        <v>0</v>
      </c>
      <c r="BB64" s="76">
        <f t="shared" si="46"/>
        <v>16.80438411934016</v>
      </c>
      <c r="BC64" s="76">
        <f t="shared" si="46"/>
        <v>148.59543043456833</v>
      </c>
      <c r="BD64" s="76">
        <f t="shared" si="46"/>
        <v>20.959758263489466</v>
      </c>
      <c r="BE64" s="76">
        <f t="shared" si="46"/>
        <v>114.47866371354313</v>
      </c>
      <c r="BF64" s="76">
        <f t="shared" si="46"/>
        <v>65.803082301025128</v>
      </c>
      <c r="BG64" s="76">
        <f t="shared" si="46"/>
        <v>161.02666435134108</v>
      </c>
      <c r="BH64" s="76">
        <f t="shared" si="46"/>
        <v>12.953069753819351</v>
      </c>
      <c r="BI64" s="76">
        <f t="shared" si="46"/>
        <v>8.8478042231995901E-2</v>
      </c>
      <c r="BJ64" s="76">
        <f t="shared" si="46"/>
        <v>80.026889772833144</v>
      </c>
      <c r="BK64" s="76">
        <f t="shared" si="46"/>
        <v>76.237360655446693</v>
      </c>
      <c r="BL64" s="76">
        <f t="shared" si="46"/>
        <v>37.86104732240603</v>
      </c>
      <c r="BM64" s="76">
        <f t="shared" si="46"/>
        <v>93.927564187779595</v>
      </c>
      <c r="BN64" s="76">
        <f t="shared" si="46"/>
        <v>116.72467474594538</v>
      </c>
      <c r="BO64" s="76">
        <f t="shared" si="46"/>
        <v>116.72467474594538</v>
      </c>
      <c r="BP64" s="76">
        <f t="shared" si="46"/>
        <v>116.72467474594538</v>
      </c>
      <c r="BQ64" s="76">
        <f t="shared" si="46"/>
        <v>116.72467474594538</v>
      </c>
      <c r="BR64" s="76">
        <f t="shared" si="46"/>
        <v>292.76753426419396</v>
      </c>
      <c r="BS64" s="76">
        <f t="shared" si="46"/>
        <v>116.72467474594538</v>
      </c>
      <c r="BT64" s="76">
        <f t="shared" si="46"/>
        <v>85.802099125506757</v>
      </c>
      <c r="BU64" s="76">
        <f t="shared" si="47"/>
        <v>0</v>
      </c>
      <c r="BV64" s="76">
        <f t="shared" si="47"/>
        <v>0</v>
      </c>
      <c r="BW64" s="76">
        <f t="shared" si="47"/>
        <v>0</v>
      </c>
      <c r="BX64" s="76">
        <f t="shared" si="47"/>
        <v>0</v>
      </c>
      <c r="BY64" s="76">
        <f t="shared" si="47"/>
        <v>0</v>
      </c>
      <c r="BZ64" s="76">
        <f t="shared" si="47"/>
        <v>0</v>
      </c>
      <c r="CA64" s="76">
        <f t="shared" si="47"/>
        <v>0</v>
      </c>
      <c r="CB64" s="76">
        <f t="shared" si="47"/>
        <v>0</v>
      </c>
      <c r="CC64" s="76">
        <f t="shared" si="47"/>
        <v>0</v>
      </c>
      <c r="CD64" s="76">
        <f t="shared" si="47"/>
        <v>0</v>
      </c>
      <c r="CE64" s="76">
        <f t="shared" si="47"/>
        <v>0</v>
      </c>
      <c r="CF64" s="76">
        <f t="shared" si="47"/>
        <v>0</v>
      </c>
      <c r="CG64" s="76">
        <f t="shared" si="47"/>
        <v>0</v>
      </c>
      <c r="CH64" s="76">
        <f t="shared" si="47"/>
        <v>0</v>
      </c>
      <c r="CI64" s="76">
        <f t="shared" si="47"/>
        <v>0</v>
      </c>
      <c r="CJ64" s="76">
        <f t="shared" si="47"/>
        <v>0</v>
      </c>
      <c r="CK64" s="76">
        <f t="shared" si="47"/>
        <v>0</v>
      </c>
      <c r="CL64" s="76" t="e">
        <f t="shared" si="47"/>
        <v>#DIV/0!</v>
      </c>
      <c r="CM64" s="76" t="e">
        <f t="shared" si="47"/>
        <v>#DIV/0!</v>
      </c>
      <c r="CN64" s="76" t="e">
        <f t="shared" si="47"/>
        <v>#DIV/0!</v>
      </c>
      <c r="CO64" s="76" t="e">
        <f t="shared" si="47"/>
        <v>#DIV/0!</v>
      </c>
      <c r="CP64" s="76" t="e">
        <f t="shared" si="47"/>
        <v>#DIV/0!</v>
      </c>
      <c r="CQ64" s="76" t="e">
        <f t="shared" si="47"/>
        <v>#DIV/0!</v>
      </c>
      <c r="CR64" s="76" t="e">
        <f t="shared" si="47"/>
        <v>#DIV/0!</v>
      </c>
      <c r="CS64" s="76" t="e">
        <f t="shared" si="47"/>
        <v>#DIV/0!</v>
      </c>
      <c r="CT64" s="76" t="e">
        <f t="shared" si="47"/>
        <v>#DIV/0!</v>
      </c>
      <c r="CU64" s="76" t="e">
        <f t="shared" si="47"/>
        <v>#DIV/0!</v>
      </c>
      <c r="CV64" s="76" t="e">
        <f t="shared" si="47"/>
        <v>#DIV/0!</v>
      </c>
      <c r="CW64" s="76" t="e">
        <f t="shared" si="47"/>
        <v>#DIV/0!</v>
      </c>
      <c r="CX64" s="76" t="e">
        <f t="shared" si="47"/>
        <v>#DIV/0!</v>
      </c>
      <c r="CY64" s="76" t="e">
        <f t="shared" si="47"/>
        <v>#DIV/0!</v>
      </c>
    </row>
    <row r="65" spans="2:103" ht="15.75" x14ac:dyDescent="0.25">
      <c r="B65" s="79" t="s">
        <v>211</v>
      </c>
      <c r="C65" s="103">
        <f t="shared" si="45"/>
        <v>387.20000000000005</v>
      </c>
      <c r="D65" s="73">
        <f t="shared" si="48"/>
        <v>0</v>
      </c>
      <c r="E65" s="73">
        <f t="shared" si="49"/>
        <v>0</v>
      </c>
      <c r="F65" s="73">
        <f t="shared" si="50"/>
        <v>0</v>
      </c>
      <c r="G65" s="73">
        <f t="shared" si="51"/>
        <v>387.20000000000005</v>
      </c>
      <c r="H65" s="74">
        <f t="shared" si="52"/>
        <v>0</v>
      </c>
      <c r="I65" s="76">
        <f t="shared" si="46"/>
        <v>0</v>
      </c>
      <c r="J65" s="76">
        <f t="shared" si="46"/>
        <v>0</v>
      </c>
      <c r="K65" s="76">
        <f t="shared" si="46"/>
        <v>0</v>
      </c>
      <c r="L65" s="76">
        <f t="shared" si="46"/>
        <v>0</v>
      </c>
      <c r="M65" s="76">
        <f t="shared" si="46"/>
        <v>0</v>
      </c>
      <c r="N65" s="76">
        <f t="shared" si="46"/>
        <v>0</v>
      </c>
      <c r="O65" s="76">
        <f t="shared" si="46"/>
        <v>0</v>
      </c>
      <c r="P65" s="76">
        <f t="shared" si="46"/>
        <v>0</v>
      </c>
      <c r="Q65" s="76">
        <f t="shared" si="46"/>
        <v>0</v>
      </c>
      <c r="R65" s="76">
        <f t="shared" si="46"/>
        <v>0</v>
      </c>
      <c r="S65" s="76">
        <f t="shared" si="46"/>
        <v>0</v>
      </c>
      <c r="T65" s="76">
        <f t="shared" si="46"/>
        <v>0</v>
      </c>
      <c r="U65" s="76">
        <f t="shared" si="46"/>
        <v>0</v>
      </c>
      <c r="V65" s="76">
        <f t="shared" si="46"/>
        <v>0</v>
      </c>
      <c r="W65" s="76">
        <f t="shared" si="46"/>
        <v>0</v>
      </c>
      <c r="X65" s="76">
        <f t="shared" si="46"/>
        <v>0</v>
      </c>
      <c r="Y65" s="76">
        <f t="shared" si="46"/>
        <v>0</v>
      </c>
      <c r="Z65" s="76">
        <f t="shared" si="46"/>
        <v>0</v>
      </c>
      <c r="AA65" s="76">
        <f t="shared" si="46"/>
        <v>0</v>
      </c>
      <c r="AB65" s="76">
        <f t="shared" si="46"/>
        <v>0</v>
      </c>
      <c r="AC65" s="76">
        <f t="shared" si="46"/>
        <v>0</v>
      </c>
      <c r="AD65" s="76">
        <f t="shared" si="46"/>
        <v>0</v>
      </c>
      <c r="AE65" s="76">
        <f t="shared" si="46"/>
        <v>0</v>
      </c>
      <c r="AF65" s="76">
        <f t="shared" si="46"/>
        <v>0</v>
      </c>
      <c r="AG65" s="76">
        <f t="shared" si="46"/>
        <v>0</v>
      </c>
      <c r="AH65" s="76">
        <f t="shared" si="46"/>
        <v>0</v>
      </c>
      <c r="AI65" s="76">
        <f t="shared" si="46"/>
        <v>0</v>
      </c>
      <c r="AJ65" s="76">
        <f t="shared" si="46"/>
        <v>0</v>
      </c>
      <c r="AK65" s="76">
        <f t="shared" si="46"/>
        <v>0</v>
      </c>
      <c r="AL65" s="76">
        <f t="shared" si="46"/>
        <v>0</v>
      </c>
      <c r="AM65" s="76">
        <f t="shared" si="46"/>
        <v>0</v>
      </c>
      <c r="AN65" s="76">
        <f t="shared" si="46"/>
        <v>0</v>
      </c>
      <c r="AO65" s="76">
        <f t="shared" si="46"/>
        <v>0</v>
      </c>
      <c r="AP65" s="76">
        <f t="shared" si="46"/>
        <v>0</v>
      </c>
      <c r="AQ65" s="76">
        <f t="shared" si="46"/>
        <v>0</v>
      </c>
      <c r="AR65" s="76">
        <f t="shared" si="46"/>
        <v>0</v>
      </c>
      <c r="AS65" s="76">
        <f t="shared" si="46"/>
        <v>0</v>
      </c>
      <c r="AT65" s="76">
        <f t="shared" si="46"/>
        <v>0</v>
      </c>
      <c r="AU65" s="76">
        <f t="shared" si="46"/>
        <v>0</v>
      </c>
      <c r="AV65" s="76">
        <f t="shared" si="46"/>
        <v>0</v>
      </c>
      <c r="AW65" s="76">
        <f t="shared" si="46"/>
        <v>0</v>
      </c>
      <c r="AX65" s="76">
        <f t="shared" si="46"/>
        <v>0</v>
      </c>
      <c r="AY65" s="76">
        <f t="shared" si="46"/>
        <v>0</v>
      </c>
      <c r="AZ65" s="76">
        <f t="shared" si="46"/>
        <v>0</v>
      </c>
      <c r="BA65" s="76">
        <f t="shared" si="46"/>
        <v>0</v>
      </c>
      <c r="BB65" s="76">
        <f t="shared" si="46"/>
        <v>0</v>
      </c>
      <c r="BC65" s="76">
        <f t="shared" si="46"/>
        <v>0</v>
      </c>
      <c r="BD65" s="76">
        <f t="shared" si="46"/>
        <v>0</v>
      </c>
      <c r="BE65" s="76">
        <f t="shared" si="46"/>
        <v>0</v>
      </c>
      <c r="BF65" s="76">
        <f t="shared" si="46"/>
        <v>0</v>
      </c>
      <c r="BG65" s="76">
        <f t="shared" si="46"/>
        <v>0</v>
      </c>
      <c r="BH65" s="76">
        <f t="shared" si="46"/>
        <v>0</v>
      </c>
      <c r="BI65" s="76">
        <f t="shared" si="46"/>
        <v>0</v>
      </c>
      <c r="BJ65" s="76">
        <f t="shared" si="46"/>
        <v>0</v>
      </c>
      <c r="BK65" s="76">
        <f t="shared" si="46"/>
        <v>0</v>
      </c>
      <c r="BL65" s="76">
        <f t="shared" si="46"/>
        <v>0</v>
      </c>
      <c r="BM65" s="76">
        <f t="shared" si="46"/>
        <v>0</v>
      </c>
      <c r="BN65" s="76">
        <f t="shared" si="46"/>
        <v>0</v>
      </c>
      <c r="BO65" s="76">
        <f t="shared" si="46"/>
        <v>0</v>
      </c>
      <c r="BP65" s="76">
        <f t="shared" si="46"/>
        <v>0</v>
      </c>
      <c r="BQ65" s="76">
        <f t="shared" si="46"/>
        <v>0</v>
      </c>
      <c r="BR65" s="76">
        <f t="shared" si="46"/>
        <v>387.20000000000005</v>
      </c>
      <c r="BS65" s="76">
        <f t="shared" si="46"/>
        <v>0</v>
      </c>
      <c r="BT65" s="76">
        <f t="shared" si="46"/>
        <v>0</v>
      </c>
      <c r="BU65" s="76">
        <f t="shared" si="47"/>
        <v>0</v>
      </c>
      <c r="BV65" s="76">
        <f t="shared" si="47"/>
        <v>0</v>
      </c>
      <c r="BW65" s="76">
        <f t="shared" si="47"/>
        <v>0</v>
      </c>
      <c r="BX65" s="76">
        <f t="shared" si="47"/>
        <v>0</v>
      </c>
      <c r="BY65" s="76">
        <f t="shared" si="47"/>
        <v>0</v>
      </c>
      <c r="BZ65" s="76">
        <f t="shared" si="47"/>
        <v>0</v>
      </c>
      <c r="CA65" s="76">
        <f t="shared" si="47"/>
        <v>0</v>
      </c>
      <c r="CB65" s="76">
        <f t="shared" si="47"/>
        <v>0</v>
      </c>
      <c r="CC65" s="76">
        <f t="shared" si="47"/>
        <v>0</v>
      </c>
      <c r="CD65" s="76">
        <f t="shared" si="47"/>
        <v>0</v>
      </c>
      <c r="CE65" s="76">
        <f t="shared" si="47"/>
        <v>0</v>
      </c>
      <c r="CF65" s="76">
        <f t="shared" si="47"/>
        <v>0</v>
      </c>
      <c r="CG65" s="76">
        <f t="shared" si="47"/>
        <v>0</v>
      </c>
      <c r="CH65" s="76">
        <f t="shared" si="47"/>
        <v>0</v>
      </c>
      <c r="CI65" s="76">
        <f t="shared" si="47"/>
        <v>0</v>
      </c>
      <c r="CJ65" s="76">
        <f t="shared" si="47"/>
        <v>0</v>
      </c>
      <c r="CK65" s="76">
        <f t="shared" si="47"/>
        <v>0</v>
      </c>
      <c r="CL65" s="76" t="e">
        <f t="shared" si="47"/>
        <v>#DIV/0!</v>
      </c>
      <c r="CM65" s="76" t="e">
        <f t="shared" si="47"/>
        <v>#DIV/0!</v>
      </c>
      <c r="CN65" s="76" t="e">
        <f t="shared" si="47"/>
        <v>#DIV/0!</v>
      </c>
      <c r="CO65" s="76" t="e">
        <f t="shared" si="47"/>
        <v>#DIV/0!</v>
      </c>
      <c r="CP65" s="76" t="e">
        <f t="shared" si="47"/>
        <v>#DIV/0!</v>
      </c>
      <c r="CQ65" s="76" t="e">
        <f t="shared" si="47"/>
        <v>#DIV/0!</v>
      </c>
      <c r="CR65" s="76" t="e">
        <f t="shared" si="47"/>
        <v>#DIV/0!</v>
      </c>
      <c r="CS65" s="76" t="e">
        <f t="shared" si="47"/>
        <v>#DIV/0!</v>
      </c>
      <c r="CT65" s="76" t="e">
        <f t="shared" si="47"/>
        <v>#DIV/0!</v>
      </c>
      <c r="CU65" s="76" t="e">
        <f t="shared" si="47"/>
        <v>#DIV/0!</v>
      </c>
      <c r="CV65" s="76" t="e">
        <f t="shared" si="47"/>
        <v>#DIV/0!</v>
      </c>
      <c r="CW65" s="76" t="e">
        <f t="shared" si="47"/>
        <v>#DIV/0!</v>
      </c>
      <c r="CX65" s="76" t="e">
        <f t="shared" si="47"/>
        <v>#DIV/0!</v>
      </c>
      <c r="CY65" s="76" t="e">
        <f t="shared" si="47"/>
        <v>#DIV/0!</v>
      </c>
    </row>
    <row r="66" spans="2:103" ht="15.75" x14ac:dyDescent="0.25">
      <c r="B66" s="79" t="s">
        <v>212</v>
      </c>
      <c r="C66" s="103">
        <f t="shared" si="45"/>
        <v>66509.121593528616</v>
      </c>
      <c r="D66" s="73">
        <f t="shared" si="48"/>
        <v>0</v>
      </c>
      <c r="E66" s="73">
        <f t="shared" si="49"/>
        <v>0</v>
      </c>
      <c r="F66" s="73">
        <f t="shared" si="50"/>
        <v>1541.4893312235861</v>
      </c>
      <c r="G66" s="73">
        <f t="shared" si="51"/>
        <v>64967.632262305036</v>
      </c>
      <c r="H66" s="74">
        <f t="shared" si="52"/>
        <v>25252.095082479209</v>
      </c>
      <c r="I66" s="76">
        <f t="shared" si="46"/>
        <v>0</v>
      </c>
      <c r="J66" s="76">
        <f t="shared" si="46"/>
        <v>0</v>
      </c>
      <c r="K66" s="76">
        <f t="shared" si="46"/>
        <v>0</v>
      </c>
      <c r="L66" s="76">
        <f t="shared" si="46"/>
        <v>0</v>
      </c>
      <c r="M66" s="76">
        <f t="shared" si="46"/>
        <v>0</v>
      </c>
      <c r="N66" s="76">
        <f t="shared" si="46"/>
        <v>0</v>
      </c>
      <c r="O66" s="76">
        <f t="shared" si="46"/>
        <v>102.41623210829167</v>
      </c>
      <c r="P66" s="76">
        <f t="shared" si="46"/>
        <v>73.489358503604478</v>
      </c>
      <c r="Q66" s="76">
        <f t="shared" si="46"/>
        <v>88.213365617265637</v>
      </c>
      <c r="R66" s="76">
        <f t="shared" si="46"/>
        <v>91.888966390952646</v>
      </c>
      <c r="S66" s="76">
        <f t="shared" si="46"/>
        <v>55.318026351862976</v>
      </c>
      <c r="T66" s="76">
        <f t="shared" si="46"/>
        <v>23.852795426477375</v>
      </c>
      <c r="U66" s="76">
        <f t="shared" si="46"/>
        <v>33.958273953375645</v>
      </c>
      <c r="V66" s="76">
        <f t="shared" si="46"/>
        <v>68.588377209943644</v>
      </c>
      <c r="W66" s="76">
        <f t="shared" si="46"/>
        <v>109.56140719583921</v>
      </c>
      <c r="X66" s="76">
        <f t="shared" si="46"/>
        <v>301.65309622910053</v>
      </c>
      <c r="Y66" s="76">
        <f t="shared" si="46"/>
        <v>321.81590710011579</v>
      </c>
      <c r="Z66" s="76">
        <f t="shared" si="46"/>
        <v>139.17921324665559</v>
      </c>
      <c r="AA66" s="76">
        <f t="shared" si="46"/>
        <v>131.55431189010099</v>
      </c>
      <c r="AB66" s="76">
        <f t="shared" si="46"/>
        <v>358.26147736903334</v>
      </c>
      <c r="AC66" s="76">
        <f t="shared" si="46"/>
        <v>402.11581388543254</v>
      </c>
      <c r="AD66" s="76">
        <f t="shared" si="46"/>
        <v>131.6317540752361</v>
      </c>
      <c r="AE66" s="76">
        <f t="shared" si="46"/>
        <v>151.74920344901082</v>
      </c>
      <c r="AF66" s="76">
        <f t="shared" si="46"/>
        <v>372.00597966350239</v>
      </c>
      <c r="AG66" s="76">
        <f t="shared" si="46"/>
        <v>77.674410489985775</v>
      </c>
      <c r="AH66" s="76">
        <f t="shared" si="46"/>
        <v>603.67909833281283</v>
      </c>
      <c r="AI66" s="76">
        <f t="shared" si="46"/>
        <v>205.63237927830406</v>
      </c>
      <c r="AJ66" s="76">
        <f t="shared" si="46"/>
        <v>422.26351544509185</v>
      </c>
      <c r="AK66" s="76">
        <f t="shared" si="46"/>
        <v>265.55417549948021</v>
      </c>
      <c r="AL66" s="76">
        <f t="shared" si="46"/>
        <v>166.55079347720039</v>
      </c>
      <c r="AM66" s="76">
        <f t="shared" si="46"/>
        <v>933.54963546284534</v>
      </c>
      <c r="AN66" s="76">
        <f t="shared" si="46"/>
        <v>619.27395345580612</v>
      </c>
      <c r="AO66" s="76">
        <f t="shared" si="46"/>
        <v>356.48600347245809</v>
      </c>
      <c r="AP66" s="76">
        <f t="shared" si="46"/>
        <v>1088.4503731830457</v>
      </c>
      <c r="AQ66" s="76">
        <f t="shared" si="46"/>
        <v>201.34695927055267</v>
      </c>
      <c r="AR66" s="76">
        <f t="shared" si="46"/>
        <v>812.89225215815895</v>
      </c>
      <c r="AS66" s="76">
        <f t="shared" si="46"/>
        <v>829.31605760041555</v>
      </c>
      <c r="AT66" s="76">
        <f t="shared" si="46"/>
        <v>1088.1699612069722</v>
      </c>
      <c r="AU66" s="76">
        <f t="shared" si="46"/>
        <v>291.34224088271122</v>
      </c>
      <c r="AV66" s="76">
        <f t="shared" si="46"/>
        <v>833.67532499429774</v>
      </c>
      <c r="AW66" s="76">
        <f t="shared" si="46"/>
        <v>358.05791718703847</v>
      </c>
      <c r="AX66" s="76">
        <f t="shared" si="46"/>
        <v>636.914678730074</v>
      </c>
      <c r="AY66" s="76">
        <f t="shared" si="46"/>
        <v>960.03819767770528</v>
      </c>
      <c r="AZ66" s="76">
        <f t="shared" si="46"/>
        <v>812.75218923177397</v>
      </c>
      <c r="BA66" s="76">
        <f t="shared" si="46"/>
        <v>971.70559839450948</v>
      </c>
      <c r="BB66" s="76">
        <f t="shared" si="46"/>
        <v>775.64259489733126</v>
      </c>
      <c r="BC66" s="76">
        <f t="shared" si="46"/>
        <v>572.68737167949052</v>
      </c>
      <c r="BD66" s="76">
        <f t="shared" si="46"/>
        <v>927.66955386369466</v>
      </c>
      <c r="BE66" s="76">
        <f t="shared" si="46"/>
        <v>2161.6710480229926</v>
      </c>
      <c r="BF66" s="76">
        <f t="shared" si="46"/>
        <v>1180.8983244378887</v>
      </c>
      <c r="BG66" s="76">
        <f t="shared" si="46"/>
        <v>1571.3948557718015</v>
      </c>
      <c r="BH66" s="76">
        <f t="shared" si="46"/>
        <v>1294.9073825256078</v>
      </c>
      <c r="BI66" s="76">
        <f t="shared" si="46"/>
        <v>1274.6446761833527</v>
      </c>
      <c r="BJ66" s="76">
        <f t="shared" si="46"/>
        <v>536.60365299492116</v>
      </c>
      <c r="BK66" s="76">
        <f t="shared" si="46"/>
        <v>4027.5652896426491</v>
      </c>
      <c r="BL66" s="76">
        <f t="shared" si="46"/>
        <v>2390.6427611308723</v>
      </c>
      <c r="BM66" s="76">
        <f t="shared" si="46"/>
        <v>2460.5961419717105</v>
      </c>
      <c r="BN66" s="76">
        <f t="shared" si="46"/>
        <v>2113.4538748135124</v>
      </c>
      <c r="BO66" s="76">
        <f t="shared" si="46"/>
        <v>2795.9326628376057</v>
      </c>
      <c r="BP66" s="76">
        <f t="shared" si="46"/>
        <v>2960.8982267264946</v>
      </c>
      <c r="BQ66" s="76">
        <f t="shared" si="46"/>
        <v>2544.6061650611864</v>
      </c>
      <c r="BR66" s="76">
        <f t="shared" si="46"/>
        <v>2342.5146888997083</v>
      </c>
      <c r="BS66" s="76">
        <f t="shared" si="46"/>
        <v>2861.4745501909474</v>
      </c>
      <c r="BT66" s="76">
        <f t="shared" ref="BT66:CY69" si="53">BT14/BT$60</f>
        <v>2854.0214034034557</v>
      </c>
      <c r="BU66" s="76">
        <f t="shared" si="53"/>
        <v>2491.0483076471614</v>
      </c>
      <c r="BV66" s="76">
        <f t="shared" si="53"/>
        <v>2394.2971502397527</v>
      </c>
      <c r="BW66" s="76">
        <f t="shared" si="53"/>
        <v>2394.2971502397527</v>
      </c>
      <c r="BX66" s="76">
        <f t="shared" si="53"/>
        <v>2517.2470594253946</v>
      </c>
      <c r="BY66" s="76">
        <f t="shared" si="53"/>
        <v>2510.1679626051541</v>
      </c>
      <c r="BZ66" s="76">
        <f t="shared" si="53"/>
        <v>353.88648773970903</v>
      </c>
      <c r="CA66" s="76">
        <f t="shared" si="53"/>
        <v>353.88648773970903</v>
      </c>
      <c r="CB66" s="76">
        <f t="shared" si="53"/>
        <v>353.88648773970903</v>
      </c>
      <c r="CC66" s="76">
        <f t="shared" si="53"/>
        <v>0</v>
      </c>
      <c r="CD66" s="76">
        <f t="shared" si="53"/>
        <v>0</v>
      </c>
      <c r="CE66" s="76">
        <f t="shared" si="53"/>
        <v>0</v>
      </c>
      <c r="CF66" s="76">
        <f t="shared" si="53"/>
        <v>0</v>
      </c>
      <c r="CG66" s="76">
        <f t="shared" si="53"/>
        <v>0</v>
      </c>
      <c r="CH66" s="76">
        <f t="shared" si="53"/>
        <v>0</v>
      </c>
      <c r="CI66" s="76">
        <f t="shared" si="53"/>
        <v>0</v>
      </c>
      <c r="CJ66" s="76">
        <f t="shared" si="53"/>
        <v>0</v>
      </c>
      <c r="CK66" s="76">
        <f t="shared" si="53"/>
        <v>0</v>
      </c>
      <c r="CL66" s="76" t="e">
        <f t="shared" si="53"/>
        <v>#DIV/0!</v>
      </c>
      <c r="CM66" s="76" t="e">
        <f t="shared" si="53"/>
        <v>#DIV/0!</v>
      </c>
      <c r="CN66" s="76" t="e">
        <f t="shared" si="53"/>
        <v>#DIV/0!</v>
      </c>
      <c r="CO66" s="76" t="e">
        <f t="shared" si="53"/>
        <v>#DIV/0!</v>
      </c>
      <c r="CP66" s="76" t="e">
        <f t="shared" si="53"/>
        <v>#DIV/0!</v>
      </c>
      <c r="CQ66" s="76" t="e">
        <f t="shared" si="53"/>
        <v>#DIV/0!</v>
      </c>
      <c r="CR66" s="76" t="e">
        <f t="shared" si="53"/>
        <v>#DIV/0!</v>
      </c>
      <c r="CS66" s="76" t="e">
        <f t="shared" si="53"/>
        <v>#DIV/0!</v>
      </c>
      <c r="CT66" s="76" t="e">
        <f t="shared" si="53"/>
        <v>#DIV/0!</v>
      </c>
      <c r="CU66" s="76" t="e">
        <f t="shared" si="53"/>
        <v>#DIV/0!</v>
      </c>
      <c r="CV66" s="76" t="e">
        <f t="shared" si="53"/>
        <v>#DIV/0!</v>
      </c>
      <c r="CW66" s="76" t="e">
        <f t="shared" si="53"/>
        <v>#DIV/0!</v>
      </c>
      <c r="CX66" s="76" t="e">
        <f t="shared" si="53"/>
        <v>#DIV/0!</v>
      </c>
      <c r="CY66" s="76" t="e">
        <f t="shared" si="53"/>
        <v>#DIV/0!</v>
      </c>
    </row>
    <row r="67" spans="2:103" ht="15.75" x14ac:dyDescent="0.25">
      <c r="B67" s="79" t="s">
        <v>213</v>
      </c>
      <c r="C67" s="103">
        <f t="shared" si="45"/>
        <v>2071.258702998759</v>
      </c>
      <c r="D67" s="73">
        <f t="shared" si="48"/>
        <v>0</v>
      </c>
      <c r="E67" s="73">
        <f t="shared" si="49"/>
        <v>0</v>
      </c>
      <c r="F67" s="73">
        <f t="shared" si="50"/>
        <v>0</v>
      </c>
      <c r="G67" s="73">
        <f t="shared" si="51"/>
        <v>2071.258702998759</v>
      </c>
      <c r="H67" s="74">
        <f t="shared" si="52"/>
        <v>860.55715286217946</v>
      </c>
      <c r="I67" s="76">
        <f t="shared" ref="I67:BT70" si="54">I15/I$60</f>
        <v>0</v>
      </c>
      <c r="J67" s="76">
        <f t="shared" si="54"/>
        <v>0</v>
      </c>
      <c r="K67" s="76">
        <f t="shared" si="54"/>
        <v>0</v>
      </c>
      <c r="L67" s="76">
        <f t="shared" si="54"/>
        <v>0</v>
      </c>
      <c r="M67" s="76">
        <f t="shared" si="54"/>
        <v>0</v>
      </c>
      <c r="N67" s="76">
        <f t="shared" si="54"/>
        <v>0</v>
      </c>
      <c r="O67" s="76">
        <f t="shared" si="54"/>
        <v>0</v>
      </c>
      <c r="P67" s="76">
        <f t="shared" si="54"/>
        <v>0</v>
      </c>
      <c r="Q67" s="76">
        <f t="shared" si="54"/>
        <v>0</v>
      </c>
      <c r="R67" s="76">
        <f t="shared" si="54"/>
        <v>0</v>
      </c>
      <c r="S67" s="76">
        <f t="shared" si="54"/>
        <v>0</v>
      </c>
      <c r="T67" s="76">
        <f t="shared" si="54"/>
        <v>0</v>
      </c>
      <c r="U67" s="76">
        <f t="shared" si="54"/>
        <v>0</v>
      </c>
      <c r="V67" s="76">
        <f t="shared" si="54"/>
        <v>0</v>
      </c>
      <c r="W67" s="76">
        <f t="shared" si="54"/>
        <v>0</v>
      </c>
      <c r="X67" s="76">
        <f t="shared" si="54"/>
        <v>0</v>
      </c>
      <c r="Y67" s="76">
        <f t="shared" si="54"/>
        <v>0</v>
      </c>
      <c r="Z67" s="76">
        <f t="shared" si="54"/>
        <v>0</v>
      </c>
      <c r="AA67" s="76">
        <f t="shared" si="54"/>
        <v>0</v>
      </c>
      <c r="AB67" s="76">
        <f t="shared" si="54"/>
        <v>0</v>
      </c>
      <c r="AC67" s="76">
        <f t="shared" si="54"/>
        <v>0</v>
      </c>
      <c r="AD67" s="76">
        <f t="shared" si="54"/>
        <v>0</v>
      </c>
      <c r="AE67" s="76">
        <f t="shared" si="54"/>
        <v>0</v>
      </c>
      <c r="AF67" s="76">
        <f t="shared" si="54"/>
        <v>0</v>
      </c>
      <c r="AG67" s="76">
        <f t="shared" si="54"/>
        <v>0</v>
      </c>
      <c r="AH67" s="76">
        <f t="shared" si="54"/>
        <v>0</v>
      </c>
      <c r="AI67" s="76">
        <f t="shared" si="54"/>
        <v>0</v>
      </c>
      <c r="AJ67" s="76">
        <f t="shared" si="54"/>
        <v>0</v>
      </c>
      <c r="AK67" s="76">
        <f t="shared" si="54"/>
        <v>0</v>
      </c>
      <c r="AL67" s="76">
        <f t="shared" si="54"/>
        <v>0</v>
      </c>
      <c r="AM67" s="76">
        <f t="shared" si="54"/>
        <v>0</v>
      </c>
      <c r="AN67" s="76">
        <f t="shared" si="54"/>
        <v>0</v>
      </c>
      <c r="AO67" s="76">
        <f t="shared" si="54"/>
        <v>0</v>
      </c>
      <c r="AP67" s="76">
        <f t="shared" si="54"/>
        <v>0</v>
      </c>
      <c r="AQ67" s="76">
        <f t="shared" si="54"/>
        <v>0</v>
      </c>
      <c r="AR67" s="76">
        <f t="shared" si="54"/>
        <v>0</v>
      </c>
      <c r="AS67" s="76">
        <f t="shared" si="54"/>
        <v>0</v>
      </c>
      <c r="AT67" s="76">
        <f t="shared" si="54"/>
        <v>0</v>
      </c>
      <c r="AU67" s="76">
        <f t="shared" si="54"/>
        <v>122.44370198375515</v>
      </c>
      <c r="AV67" s="76">
        <f t="shared" si="54"/>
        <v>0</v>
      </c>
      <c r="AW67" s="76">
        <f t="shared" si="54"/>
        <v>0</v>
      </c>
      <c r="AX67" s="76">
        <f t="shared" si="54"/>
        <v>0</v>
      </c>
      <c r="AY67" s="76">
        <f t="shared" si="54"/>
        <v>0</v>
      </c>
      <c r="AZ67" s="76">
        <f t="shared" si="54"/>
        <v>0</v>
      </c>
      <c r="BA67" s="76">
        <f t="shared" si="54"/>
        <v>135.64765235305927</v>
      </c>
      <c r="BB67" s="76">
        <f t="shared" si="54"/>
        <v>137.27082351878295</v>
      </c>
      <c r="BC67" s="76">
        <f t="shared" si="54"/>
        <v>0</v>
      </c>
      <c r="BD67" s="76">
        <f t="shared" si="54"/>
        <v>0</v>
      </c>
      <c r="BE67" s="76">
        <f t="shared" si="54"/>
        <v>0</v>
      </c>
      <c r="BF67" s="76">
        <f t="shared" si="54"/>
        <v>0</v>
      </c>
      <c r="BG67" s="76">
        <f t="shared" si="54"/>
        <v>251.28775747154279</v>
      </c>
      <c r="BH67" s="76">
        <f t="shared" si="54"/>
        <v>0</v>
      </c>
      <c r="BI67" s="76">
        <f t="shared" si="54"/>
        <v>213.90721753503925</v>
      </c>
      <c r="BJ67" s="76">
        <f t="shared" si="54"/>
        <v>0</v>
      </c>
      <c r="BK67" s="76">
        <f t="shared" si="54"/>
        <v>0</v>
      </c>
      <c r="BL67" s="76">
        <f t="shared" si="54"/>
        <v>211.23199999999997</v>
      </c>
      <c r="BM67" s="76">
        <f t="shared" si="54"/>
        <v>88.805999999999926</v>
      </c>
      <c r="BN67" s="76">
        <f t="shared" si="54"/>
        <v>0</v>
      </c>
      <c r="BO67" s="76">
        <f t="shared" si="54"/>
        <v>118.04102645321147</v>
      </c>
      <c r="BP67" s="76">
        <f t="shared" si="54"/>
        <v>118.04102645321147</v>
      </c>
      <c r="BQ67" s="76">
        <f t="shared" si="54"/>
        <v>0</v>
      </c>
      <c r="BR67" s="76">
        <f t="shared" si="54"/>
        <v>0</v>
      </c>
      <c r="BS67" s="76">
        <f t="shared" si="54"/>
        <v>0</v>
      </c>
      <c r="BT67" s="76">
        <f t="shared" si="54"/>
        <v>0</v>
      </c>
      <c r="BU67" s="76">
        <f t="shared" si="53"/>
        <v>0</v>
      </c>
      <c r="BV67" s="76">
        <f t="shared" si="53"/>
        <v>0</v>
      </c>
      <c r="BW67" s="76">
        <f t="shared" si="53"/>
        <v>0</v>
      </c>
      <c r="BX67" s="76">
        <f t="shared" si="53"/>
        <v>0</v>
      </c>
      <c r="BY67" s="76">
        <f t="shared" si="53"/>
        <v>334.0600589543331</v>
      </c>
      <c r="BZ67" s="76">
        <f t="shared" si="53"/>
        <v>0</v>
      </c>
      <c r="CA67" s="76">
        <f t="shared" si="53"/>
        <v>0</v>
      </c>
      <c r="CB67" s="76">
        <f t="shared" si="53"/>
        <v>340.52143827582358</v>
      </c>
      <c r="CC67" s="76">
        <f t="shared" si="53"/>
        <v>0</v>
      </c>
      <c r="CD67" s="76">
        <f t="shared" si="53"/>
        <v>0</v>
      </c>
      <c r="CE67" s="76">
        <f t="shared" si="53"/>
        <v>0</v>
      </c>
      <c r="CF67" s="76">
        <f t="shared" si="53"/>
        <v>0</v>
      </c>
      <c r="CG67" s="76">
        <f t="shared" si="53"/>
        <v>0</v>
      </c>
      <c r="CH67" s="76">
        <f t="shared" si="53"/>
        <v>0</v>
      </c>
      <c r="CI67" s="76">
        <f t="shared" si="53"/>
        <v>0</v>
      </c>
      <c r="CJ67" s="76">
        <f t="shared" si="53"/>
        <v>0</v>
      </c>
      <c r="CK67" s="76">
        <f t="shared" si="53"/>
        <v>0</v>
      </c>
      <c r="CL67" s="76" t="e">
        <f t="shared" si="53"/>
        <v>#DIV/0!</v>
      </c>
      <c r="CM67" s="76" t="e">
        <f t="shared" si="53"/>
        <v>#DIV/0!</v>
      </c>
      <c r="CN67" s="76" t="e">
        <f t="shared" si="53"/>
        <v>#DIV/0!</v>
      </c>
      <c r="CO67" s="76" t="e">
        <f t="shared" si="53"/>
        <v>#DIV/0!</v>
      </c>
      <c r="CP67" s="76" t="e">
        <f t="shared" si="53"/>
        <v>#DIV/0!</v>
      </c>
      <c r="CQ67" s="76" t="e">
        <f t="shared" si="53"/>
        <v>#DIV/0!</v>
      </c>
      <c r="CR67" s="76" t="e">
        <f t="shared" si="53"/>
        <v>#DIV/0!</v>
      </c>
      <c r="CS67" s="76" t="e">
        <f t="shared" si="53"/>
        <v>#DIV/0!</v>
      </c>
      <c r="CT67" s="76" t="e">
        <f t="shared" si="53"/>
        <v>#DIV/0!</v>
      </c>
      <c r="CU67" s="76" t="e">
        <f t="shared" si="53"/>
        <v>#DIV/0!</v>
      </c>
      <c r="CV67" s="76" t="e">
        <f t="shared" si="53"/>
        <v>#DIV/0!</v>
      </c>
      <c r="CW67" s="76" t="e">
        <f t="shared" si="53"/>
        <v>#DIV/0!</v>
      </c>
      <c r="CX67" s="76" t="e">
        <f t="shared" si="53"/>
        <v>#DIV/0!</v>
      </c>
      <c r="CY67" s="76" t="e">
        <f t="shared" si="53"/>
        <v>#DIV/0!</v>
      </c>
    </row>
    <row r="68" spans="2:103" ht="15.75" x14ac:dyDescent="0.25">
      <c r="B68" s="79" t="s">
        <v>214</v>
      </c>
      <c r="C68" s="103">
        <f t="shared" si="45"/>
        <v>8736.4482165000518</v>
      </c>
      <c r="D68" s="73">
        <f t="shared" si="48"/>
        <v>0</v>
      </c>
      <c r="E68" s="73">
        <f t="shared" si="49"/>
        <v>0</v>
      </c>
      <c r="F68" s="73">
        <f t="shared" si="50"/>
        <v>7.4373598260743323</v>
      </c>
      <c r="G68" s="73">
        <f t="shared" si="51"/>
        <v>8729.0108566739782</v>
      </c>
      <c r="H68" s="74">
        <f t="shared" si="52"/>
        <v>2829.1405047445824</v>
      </c>
      <c r="I68" s="76">
        <f t="shared" si="54"/>
        <v>0</v>
      </c>
      <c r="J68" s="76">
        <f t="shared" si="54"/>
        <v>0</v>
      </c>
      <c r="K68" s="76">
        <f t="shared" si="54"/>
        <v>0</v>
      </c>
      <c r="L68" s="76">
        <f t="shared" si="54"/>
        <v>0</v>
      </c>
      <c r="M68" s="76">
        <f t="shared" si="54"/>
        <v>0</v>
      </c>
      <c r="N68" s="76">
        <f t="shared" si="54"/>
        <v>0</v>
      </c>
      <c r="O68" s="76">
        <f t="shared" si="54"/>
        <v>7.4373598260743323</v>
      </c>
      <c r="P68" s="76">
        <f t="shared" si="54"/>
        <v>0</v>
      </c>
      <c r="Q68" s="76">
        <f t="shared" si="54"/>
        <v>0</v>
      </c>
      <c r="R68" s="76">
        <f t="shared" si="54"/>
        <v>0</v>
      </c>
      <c r="S68" s="76">
        <f t="shared" si="54"/>
        <v>0</v>
      </c>
      <c r="T68" s="76">
        <f t="shared" si="54"/>
        <v>0</v>
      </c>
      <c r="U68" s="76">
        <f t="shared" si="54"/>
        <v>0</v>
      </c>
      <c r="V68" s="76">
        <f t="shared" si="54"/>
        <v>0</v>
      </c>
      <c r="W68" s="76">
        <f t="shared" si="54"/>
        <v>0</v>
      </c>
      <c r="X68" s="76">
        <f t="shared" si="54"/>
        <v>0</v>
      </c>
      <c r="Y68" s="76">
        <f t="shared" si="54"/>
        <v>0</v>
      </c>
      <c r="Z68" s="76">
        <f t="shared" si="54"/>
        <v>0</v>
      </c>
      <c r="AA68" s="76">
        <f t="shared" si="54"/>
        <v>0</v>
      </c>
      <c r="AB68" s="76">
        <f t="shared" si="54"/>
        <v>0</v>
      </c>
      <c r="AC68" s="76">
        <f t="shared" si="54"/>
        <v>67.008644034933809</v>
      </c>
      <c r="AD68" s="76">
        <f t="shared" si="54"/>
        <v>7.8357641987528828</v>
      </c>
      <c r="AE68" s="76">
        <f t="shared" si="54"/>
        <v>200.68707680011235</v>
      </c>
      <c r="AF68" s="76">
        <f t="shared" si="54"/>
        <v>10.565900011305668</v>
      </c>
      <c r="AG68" s="76">
        <f t="shared" si="54"/>
        <v>23.317591720678848</v>
      </c>
      <c r="AH68" s="76">
        <f t="shared" si="54"/>
        <v>87.433702925217091</v>
      </c>
      <c r="AI68" s="76">
        <f t="shared" si="54"/>
        <v>8.2375743428514223</v>
      </c>
      <c r="AJ68" s="76">
        <f t="shared" si="54"/>
        <v>36.668765026131879</v>
      </c>
      <c r="AK68" s="76">
        <f t="shared" si="54"/>
        <v>39.319355701094857</v>
      </c>
      <c r="AL68" s="76">
        <f t="shared" si="54"/>
        <v>8.3990011684811563</v>
      </c>
      <c r="AM68" s="76">
        <f t="shared" si="54"/>
        <v>38.494018662073202</v>
      </c>
      <c r="AN68" s="76">
        <f t="shared" si="54"/>
        <v>23.685028325491938</v>
      </c>
      <c r="AO68" s="76">
        <f t="shared" si="54"/>
        <v>165.48828326631323</v>
      </c>
      <c r="AP68" s="76">
        <f t="shared" si="54"/>
        <v>11.600543541796078</v>
      </c>
      <c r="AQ68" s="76">
        <f t="shared" si="54"/>
        <v>8.7125227783936339</v>
      </c>
      <c r="AR68" s="76">
        <f t="shared" si="54"/>
        <v>2.0562247782797649</v>
      </c>
      <c r="AS68" s="76">
        <f t="shared" si="54"/>
        <v>10.341444215958797</v>
      </c>
      <c r="AT68" s="76">
        <f t="shared" si="54"/>
        <v>44.914712973890907</v>
      </c>
      <c r="AU68" s="76">
        <f t="shared" si="54"/>
        <v>12.591578237491095</v>
      </c>
      <c r="AV68" s="76">
        <f t="shared" si="54"/>
        <v>69.752927285875643</v>
      </c>
      <c r="AW68" s="76">
        <f t="shared" si="54"/>
        <v>20.565204535083485</v>
      </c>
      <c r="AX68" s="76">
        <f t="shared" si="54"/>
        <v>585.35403971428923</v>
      </c>
      <c r="AY68" s="76">
        <f t="shared" si="54"/>
        <v>42.460675913370096</v>
      </c>
      <c r="AZ68" s="76">
        <f t="shared" si="54"/>
        <v>1.9930653350385277</v>
      </c>
      <c r="BA68" s="76">
        <f t="shared" si="54"/>
        <v>603.93805810754202</v>
      </c>
      <c r="BB68" s="76">
        <f t="shared" si="54"/>
        <v>19.946617519906845</v>
      </c>
      <c r="BC68" s="76">
        <f t="shared" si="54"/>
        <v>18.360318047495841</v>
      </c>
      <c r="BD68" s="76">
        <f t="shared" si="54"/>
        <v>50.229294009365745</v>
      </c>
      <c r="BE68" s="76">
        <f t="shared" si="54"/>
        <v>131.33345598943581</v>
      </c>
      <c r="BF68" s="76">
        <f t="shared" si="54"/>
        <v>38.722786291340071</v>
      </c>
      <c r="BG68" s="76">
        <f t="shared" si="54"/>
        <v>96.994903083760633</v>
      </c>
      <c r="BH68" s="76">
        <f t="shared" si="54"/>
        <v>242.92447792341287</v>
      </c>
      <c r="BI68" s="76">
        <f t="shared" si="54"/>
        <v>91.769588453343019</v>
      </c>
      <c r="BJ68" s="76">
        <f t="shared" si="54"/>
        <v>245.46331235760874</v>
      </c>
      <c r="BK68" s="76">
        <f t="shared" si="54"/>
        <v>275.80044414263585</v>
      </c>
      <c r="BL68" s="76">
        <f t="shared" si="54"/>
        <v>37.512186391889166</v>
      </c>
      <c r="BM68" s="76">
        <f t="shared" si="54"/>
        <v>550.67244034131693</v>
      </c>
      <c r="BN68" s="76">
        <f t="shared" si="54"/>
        <v>485.74067106148118</v>
      </c>
      <c r="BO68" s="76">
        <f t="shared" si="54"/>
        <v>502.14223721903841</v>
      </c>
      <c r="BP68" s="76">
        <f t="shared" si="54"/>
        <v>527.84689647829816</v>
      </c>
      <c r="BQ68" s="76">
        <f t="shared" si="54"/>
        <v>421.71920545549233</v>
      </c>
      <c r="BR68" s="76">
        <f t="shared" si="54"/>
        <v>449.19396172549193</v>
      </c>
      <c r="BS68" s="76">
        <f t="shared" si="54"/>
        <v>444.24591159967053</v>
      </c>
      <c r="BT68" s="76">
        <f t="shared" si="54"/>
        <v>397.43341297864066</v>
      </c>
      <c r="BU68" s="76">
        <f t="shared" si="53"/>
        <v>390.35060994648472</v>
      </c>
      <c r="BV68" s="76">
        <f t="shared" si="53"/>
        <v>313.32994810308151</v>
      </c>
      <c r="BW68" s="76">
        <f t="shared" si="53"/>
        <v>299.00323178363709</v>
      </c>
      <c r="BX68" s="76">
        <f t="shared" si="53"/>
        <v>283.42662108535171</v>
      </c>
      <c r="BY68" s="76">
        <f t="shared" si="53"/>
        <v>283.42662108535171</v>
      </c>
      <c r="BZ68" s="76">
        <f t="shared" si="53"/>
        <v>0</v>
      </c>
      <c r="CA68" s="76">
        <f t="shared" si="53"/>
        <v>0</v>
      </c>
      <c r="CB68" s="76">
        <f t="shared" si="53"/>
        <v>0</v>
      </c>
      <c r="CC68" s="76">
        <f t="shared" si="53"/>
        <v>0</v>
      </c>
      <c r="CD68" s="76">
        <f t="shared" si="53"/>
        <v>0</v>
      </c>
      <c r="CE68" s="76">
        <f t="shared" si="53"/>
        <v>0</v>
      </c>
      <c r="CF68" s="76">
        <f t="shared" si="53"/>
        <v>0</v>
      </c>
      <c r="CG68" s="76">
        <f t="shared" si="53"/>
        <v>0</v>
      </c>
      <c r="CH68" s="76">
        <f t="shared" si="53"/>
        <v>0</v>
      </c>
      <c r="CI68" s="76">
        <f t="shared" si="53"/>
        <v>0</v>
      </c>
      <c r="CJ68" s="76">
        <f t="shared" si="53"/>
        <v>0</v>
      </c>
      <c r="CK68" s="76">
        <f t="shared" si="53"/>
        <v>0</v>
      </c>
      <c r="CL68" s="76" t="e">
        <f t="shared" si="53"/>
        <v>#DIV/0!</v>
      </c>
      <c r="CM68" s="76" t="e">
        <f t="shared" si="53"/>
        <v>#DIV/0!</v>
      </c>
      <c r="CN68" s="76" t="e">
        <f t="shared" si="53"/>
        <v>#DIV/0!</v>
      </c>
      <c r="CO68" s="76" t="e">
        <f t="shared" si="53"/>
        <v>#DIV/0!</v>
      </c>
      <c r="CP68" s="76" t="e">
        <f t="shared" si="53"/>
        <v>#DIV/0!</v>
      </c>
      <c r="CQ68" s="76" t="e">
        <f t="shared" si="53"/>
        <v>#DIV/0!</v>
      </c>
      <c r="CR68" s="76" t="e">
        <f t="shared" si="53"/>
        <v>#DIV/0!</v>
      </c>
      <c r="CS68" s="76" t="e">
        <f t="shared" si="53"/>
        <v>#DIV/0!</v>
      </c>
      <c r="CT68" s="76" t="e">
        <f t="shared" si="53"/>
        <v>#DIV/0!</v>
      </c>
      <c r="CU68" s="76" t="e">
        <f t="shared" si="53"/>
        <v>#DIV/0!</v>
      </c>
      <c r="CV68" s="76" t="e">
        <f t="shared" si="53"/>
        <v>#DIV/0!</v>
      </c>
      <c r="CW68" s="76" t="e">
        <f t="shared" si="53"/>
        <v>#DIV/0!</v>
      </c>
      <c r="CX68" s="76" t="e">
        <f t="shared" si="53"/>
        <v>#DIV/0!</v>
      </c>
      <c r="CY68" s="76" t="e">
        <f t="shared" si="53"/>
        <v>#DIV/0!</v>
      </c>
    </row>
    <row r="69" spans="2:103" ht="15.75" x14ac:dyDescent="0.25">
      <c r="B69" s="80" t="s">
        <v>215</v>
      </c>
      <c r="C69" s="103">
        <f t="shared" si="45"/>
        <v>30196.348497320403</v>
      </c>
      <c r="D69" s="73">
        <f t="shared" si="48"/>
        <v>0</v>
      </c>
      <c r="E69" s="73">
        <f t="shared" si="49"/>
        <v>0</v>
      </c>
      <c r="F69" s="73">
        <f t="shared" si="50"/>
        <v>0</v>
      </c>
      <c r="G69" s="73">
        <f t="shared" si="51"/>
        <v>30196.348497320403</v>
      </c>
      <c r="H69" s="74">
        <f t="shared" si="52"/>
        <v>25745.592953989562</v>
      </c>
      <c r="I69" s="76">
        <f t="shared" si="54"/>
        <v>0</v>
      </c>
      <c r="J69" s="76">
        <f t="shared" si="54"/>
        <v>0</v>
      </c>
      <c r="K69" s="76">
        <f t="shared" si="54"/>
        <v>0</v>
      </c>
      <c r="L69" s="76">
        <f t="shared" si="54"/>
        <v>0</v>
      </c>
      <c r="M69" s="76">
        <f t="shared" si="54"/>
        <v>0</v>
      </c>
      <c r="N69" s="76">
        <f t="shared" si="54"/>
        <v>0</v>
      </c>
      <c r="O69" s="76">
        <f t="shared" si="54"/>
        <v>0</v>
      </c>
      <c r="P69" s="76">
        <f t="shared" si="54"/>
        <v>0</v>
      </c>
      <c r="Q69" s="76">
        <f t="shared" si="54"/>
        <v>0</v>
      </c>
      <c r="R69" s="76">
        <f t="shared" si="54"/>
        <v>0</v>
      </c>
      <c r="S69" s="76">
        <f t="shared" si="54"/>
        <v>0</v>
      </c>
      <c r="T69" s="76">
        <f t="shared" si="54"/>
        <v>0</v>
      </c>
      <c r="U69" s="76">
        <f t="shared" si="54"/>
        <v>0</v>
      </c>
      <c r="V69" s="76">
        <f t="shared" si="54"/>
        <v>0</v>
      </c>
      <c r="W69" s="76">
        <f t="shared" si="54"/>
        <v>0</v>
      </c>
      <c r="X69" s="76">
        <f t="shared" si="54"/>
        <v>0</v>
      </c>
      <c r="Y69" s="76">
        <f t="shared" si="54"/>
        <v>0</v>
      </c>
      <c r="Z69" s="76">
        <f t="shared" si="54"/>
        <v>0</v>
      </c>
      <c r="AA69" s="76">
        <f t="shared" si="54"/>
        <v>0</v>
      </c>
      <c r="AB69" s="76">
        <f t="shared" si="54"/>
        <v>0</v>
      </c>
      <c r="AC69" s="76">
        <f t="shared" si="54"/>
        <v>0</v>
      </c>
      <c r="AD69" s="76">
        <f t="shared" si="54"/>
        <v>0</v>
      </c>
      <c r="AE69" s="76">
        <f t="shared" si="54"/>
        <v>0</v>
      </c>
      <c r="AF69" s="76">
        <f t="shared" si="54"/>
        <v>0</v>
      </c>
      <c r="AG69" s="76">
        <f t="shared" si="54"/>
        <v>475.00683372426289</v>
      </c>
      <c r="AH69" s="76">
        <f t="shared" si="54"/>
        <v>0</v>
      </c>
      <c r="AI69" s="76">
        <f t="shared" si="54"/>
        <v>0</v>
      </c>
      <c r="AJ69" s="76">
        <f t="shared" si="54"/>
        <v>207.25433819654742</v>
      </c>
      <c r="AK69" s="76">
        <f t="shared" si="54"/>
        <v>635.06575395992922</v>
      </c>
      <c r="AL69" s="76">
        <f t="shared" si="54"/>
        <v>812.41847401673215</v>
      </c>
      <c r="AM69" s="76">
        <f t="shared" si="54"/>
        <v>695.11349997506886</v>
      </c>
      <c r="AN69" s="76">
        <f t="shared" si="54"/>
        <v>3700.721397774354</v>
      </c>
      <c r="AO69" s="76">
        <f t="shared" si="54"/>
        <v>3250.7420611134617</v>
      </c>
      <c r="AP69" s="76">
        <f t="shared" si="54"/>
        <v>2434.3476778621375</v>
      </c>
      <c r="AQ69" s="76">
        <f t="shared" si="54"/>
        <v>1000.3038708762913</v>
      </c>
      <c r="AR69" s="76">
        <f t="shared" si="54"/>
        <v>177.01436532213182</v>
      </c>
      <c r="AS69" s="76">
        <f t="shared" si="54"/>
        <v>1103.9505671692934</v>
      </c>
      <c r="AT69" s="76">
        <f t="shared" si="54"/>
        <v>309.70779502253998</v>
      </c>
      <c r="AU69" s="76">
        <f t="shared" si="54"/>
        <v>400.64716199012122</v>
      </c>
      <c r="AV69" s="76">
        <f t="shared" si="54"/>
        <v>927.85505790705145</v>
      </c>
      <c r="AW69" s="76">
        <f t="shared" si="54"/>
        <v>382.91069795278389</v>
      </c>
      <c r="AX69" s="76">
        <f t="shared" si="54"/>
        <v>783.75013374029072</v>
      </c>
      <c r="AY69" s="76">
        <f t="shared" si="54"/>
        <v>764.2085812319782</v>
      </c>
      <c r="AZ69" s="76">
        <f t="shared" si="54"/>
        <v>0</v>
      </c>
      <c r="BA69" s="76">
        <f t="shared" si="54"/>
        <v>0</v>
      </c>
      <c r="BB69" s="76">
        <f t="shared" si="54"/>
        <v>2278.2642174507987</v>
      </c>
      <c r="BC69" s="76">
        <f t="shared" si="54"/>
        <v>2159.2169944384027</v>
      </c>
      <c r="BD69" s="76">
        <f t="shared" si="54"/>
        <v>743.48366925057826</v>
      </c>
      <c r="BE69" s="76">
        <f t="shared" si="54"/>
        <v>873.57494452717924</v>
      </c>
      <c r="BF69" s="76">
        <f t="shared" si="54"/>
        <v>0</v>
      </c>
      <c r="BG69" s="76">
        <f t="shared" si="54"/>
        <v>322.37794136201217</v>
      </c>
      <c r="BH69" s="76">
        <f t="shared" si="54"/>
        <v>525.96635616871879</v>
      </c>
      <c r="BI69" s="76">
        <f t="shared" si="54"/>
        <v>781.69056295690143</v>
      </c>
      <c r="BJ69" s="76">
        <f t="shared" si="54"/>
        <v>418.65728536915924</v>
      </c>
      <c r="BK69" s="76">
        <f t="shared" si="54"/>
        <v>0</v>
      </c>
      <c r="BL69" s="76">
        <f t="shared" si="54"/>
        <v>0</v>
      </c>
      <c r="BM69" s="76">
        <f t="shared" si="54"/>
        <v>0</v>
      </c>
      <c r="BN69" s="76">
        <f t="shared" si="54"/>
        <v>2115.7338623881001</v>
      </c>
      <c r="BO69" s="76">
        <f t="shared" si="54"/>
        <v>486.03679277639094</v>
      </c>
      <c r="BP69" s="76">
        <f t="shared" si="54"/>
        <v>980.68223445010699</v>
      </c>
      <c r="BQ69" s="76">
        <f t="shared" si="54"/>
        <v>224.82268417354169</v>
      </c>
      <c r="BR69" s="76">
        <f t="shared" si="54"/>
        <v>224.82268417354169</v>
      </c>
      <c r="BS69" s="76">
        <f t="shared" si="54"/>
        <v>0</v>
      </c>
      <c r="BT69" s="76">
        <f t="shared" si="54"/>
        <v>0</v>
      </c>
      <c r="BU69" s="76">
        <f t="shared" si="53"/>
        <v>0</v>
      </c>
      <c r="BV69" s="76">
        <f t="shared" si="53"/>
        <v>0</v>
      </c>
      <c r="BW69" s="76">
        <f t="shared" si="53"/>
        <v>0</v>
      </c>
      <c r="BX69" s="76">
        <f t="shared" si="53"/>
        <v>0</v>
      </c>
      <c r="BY69" s="76">
        <f t="shared" si="53"/>
        <v>0</v>
      </c>
      <c r="BZ69" s="76">
        <f t="shared" si="53"/>
        <v>0</v>
      </c>
      <c r="CA69" s="76">
        <f t="shared" si="53"/>
        <v>0</v>
      </c>
      <c r="CB69" s="76">
        <f t="shared" si="53"/>
        <v>0</v>
      </c>
      <c r="CC69" s="76">
        <f t="shared" si="53"/>
        <v>0</v>
      </c>
      <c r="CD69" s="76">
        <f t="shared" si="53"/>
        <v>0</v>
      </c>
      <c r="CE69" s="76">
        <f t="shared" si="53"/>
        <v>0</v>
      </c>
      <c r="CF69" s="76">
        <f t="shared" si="53"/>
        <v>0</v>
      </c>
      <c r="CG69" s="76">
        <f t="shared" si="53"/>
        <v>0</v>
      </c>
      <c r="CH69" s="76">
        <f t="shared" si="53"/>
        <v>0</v>
      </c>
      <c r="CI69" s="76">
        <f t="shared" si="53"/>
        <v>0</v>
      </c>
      <c r="CJ69" s="76">
        <f t="shared" si="53"/>
        <v>0</v>
      </c>
      <c r="CK69" s="76">
        <f t="shared" si="53"/>
        <v>0</v>
      </c>
      <c r="CL69" s="76" t="e">
        <f t="shared" si="53"/>
        <v>#DIV/0!</v>
      </c>
      <c r="CM69" s="76" t="e">
        <f t="shared" si="53"/>
        <v>#DIV/0!</v>
      </c>
      <c r="CN69" s="76" t="e">
        <f t="shared" si="53"/>
        <v>#DIV/0!</v>
      </c>
      <c r="CO69" s="76" t="e">
        <f t="shared" si="53"/>
        <v>#DIV/0!</v>
      </c>
      <c r="CP69" s="76" t="e">
        <f t="shared" si="53"/>
        <v>#DIV/0!</v>
      </c>
      <c r="CQ69" s="76" t="e">
        <f t="shared" si="53"/>
        <v>#DIV/0!</v>
      </c>
      <c r="CR69" s="76" t="e">
        <f t="shared" si="53"/>
        <v>#DIV/0!</v>
      </c>
      <c r="CS69" s="76" t="e">
        <f t="shared" si="53"/>
        <v>#DIV/0!</v>
      </c>
      <c r="CT69" s="76" t="e">
        <f t="shared" si="53"/>
        <v>#DIV/0!</v>
      </c>
      <c r="CU69" s="76" t="e">
        <f t="shared" si="53"/>
        <v>#DIV/0!</v>
      </c>
      <c r="CV69" s="76" t="e">
        <f t="shared" si="53"/>
        <v>#DIV/0!</v>
      </c>
      <c r="CW69" s="76" t="e">
        <f t="shared" si="53"/>
        <v>#DIV/0!</v>
      </c>
      <c r="CX69" s="76" t="e">
        <f t="shared" si="53"/>
        <v>#DIV/0!</v>
      </c>
      <c r="CY69" s="76" t="e">
        <f t="shared" si="53"/>
        <v>#DIV/0!</v>
      </c>
    </row>
    <row r="70" spans="2:103" ht="15.75" x14ac:dyDescent="0.25">
      <c r="B70" s="80" t="s">
        <v>216</v>
      </c>
      <c r="C70" s="103">
        <f t="shared" si="45"/>
        <v>21308.376434229689</v>
      </c>
      <c r="D70" s="73">
        <f t="shared" si="48"/>
        <v>0</v>
      </c>
      <c r="E70" s="73">
        <f t="shared" si="49"/>
        <v>0</v>
      </c>
      <c r="F70" s="73">
        <f t="shared" si="50"/>
        <v>293.73442228110582</v>
      </c>
      <c r="G70" s="73">
        <f t="shared" si="51"/>
        <v>21014.642011948585</v>
      </c>
      <c r="H70" s="74">
        <f t="shared" si="52"/>
        <v>9325.1595108954043</v>
      </c>
      <c r="I70" s="76">
        <f t="shared" si="54"/>
        <v>0</v>
      </c>
      <c r="J70" s="76">
        <f t="shared" si="54"/>
        <v>0</v>
      </c>
      <c r="K70" s="76">
        <f t="shared" si="54"/>
        <v>0</v>
      </c>
      <c r="L70" s="76">
        <f t="shared" si="54"/>
        <v>10.346462630672512</v>
      </c>
      <c r="M70" s="76">
        <f t="shared" si="54"/>
        <v>22.709155489068845</v>
      </c>
      <c r="N70" s="76">
        <f t="shared" si="54"/>
        <v>0</v>
      </c>
      <c r="O70" s="76">
        <f t="shared" si="54"/>
        <v>0</v>
      </c>
      <c r="P70" s="76">
        <f t="shared" si="54"/>
        <v>22.709155489068845</v>
      </c>
      <c r="Q70" s="76">
        <f t="shared" si="54"/>
        <v>0</v>
      </c>
      <c r="R70" s="76">
        <f t="shared" si="54"/>
        <v>0</v>
      </c>
      <c r="S70" s="76">
        <f t="shared" si="54"/>
        <v>0</v>
      </c>
      <c r="T70" s="76">
        <f t="shared" si="54"/>
        <v>0</v>
      </c>
      <c r="U70" s="76">
        <f t="shared" si="54"/>
        <v>33.139803454657475</v>
      </c>
      <c r="V70" s="76">
        <f t="shared" si="54"/>
        <v>1.947267798094894</v>
      </c>
      <c r="W70" s="76">
        <f t="shared" si="54"/>
        <v>7.9451096187845724</v>
      </c>
      <c r="X70" s="76">
        <f t="shared" si="54"/>
        <v>35.291834658750986</v>
      </c>
      <c r="Y70" s="76">
        <f t="shared" si="54"/>
        <v>0</v>
      </c>
      <c r="Z70" s="76">
        <f t="shared" si="54"/>
        <v>27.908178237450183</v>
      </c>
      <c r="AA70" s="76">
        <f t="shared" si="54"/>
        <v>131.73745490455752</v>
      </c>
      <c r="AB70" s="76">
        <f t="shared" si="54"/>
        <v>65.680385157053195</v>
      </c>
      <c r="AC70" s="76">
        <f t="shared" si="54"/>
        <v>0</v>
      </c>
      <c r="AD70" s="76">
        <f t="shared" si="54"/>
        <v>187.24185584691656</v>
      </c>
      <c r="AE70" s="76">
        <f t="shared" si="54"/>
        <v>224.64273215541655</v>
      </c>
      <c r="AF70" s="76">
        <f t="shared" si="54"/>
        <v>253.0415060089048</v>
      </c>
      <c r="AG70" s="76">
        <f t="shared" si="54"/>
        <v>90.823282148671709</v>
      </c>
      <c r="AH70" s="76">
        <f t="shared" si="54"/>
        <v>88.585937825812721</v>
      </c>
      <c r="AI70" s="76">
        <f t="shared" si="54"/>
        <v>21.601609636506652</v>
      </c>
      <c r="AJ70" s="76">
        <f t="shared" si="54"/>
        <v>55.997335185705559</v>
      </c>
      <c r="AK70" s="76">
        <f t="shared" si="54"/>
        <v>966.05861389916959</v>
      </c>
      <c r="AL70" s="76">
        <f t="shared" si="54"/>
        <v>252.81839658303093</v>
      </c>
      <c r="AM70" s="76">
        <f t="shared" si="54"/>
        <v>281.14891979785818</v>
      </c>
      <c r="AN70" s="76">
        <f t="shared" si="54"/>
        <v>103.97573124138331</v>
      </c>
      <c r="AO70" s="76">
        <f t="shared" si="54"/>
        <v>558.10969912663154</v>
      </c>
      <c r="AP70" s="76">
        <f t="shared" si="54"/>
        <v>28.931220632319821</v>
      </c>
      <c r="AQ70" s="76">
        <f t="shared" si="54"/>
        <v>119.09865202073709</v>
      </c>
      <c r="AR70" s="76">
        <f t="shared" si="54"/>
        <v>1035.6799369000032</v>
      </c>
      <c r="AS70" s="76">
        <f t="shared" si="54"/>
        <v>23.708811985501814</v>
      </c>
      <c r="AT70" s="76">
        <f t="shared" si="54"/>
        <v>126.34994363969463</v>
      </c>
      <c r="AU70" s="76">
        <f t="shared" si="54"/>
        <v>327.31255556943762</v>
      </c>
      <c r="AV70" s="76">
        <f t="shared" si="54"/>
        <v>577.61321101801104</v>
      </c>
      <c r="AW70" s="76">
        <f t="shared" si="54"/>
        <v>290.81724170803773</v>
      </c>
      <c r="AX70" s="76">
        <f t="shared" si="54"/>
        <v>201.58598210803285</v>
      </c>
      <c r="AY70" s="76">
        <f t="shared" si="54"/>
        <v>228.58045184186074</v>
      </c>
      <c r="AZ70" s="76">
        <f t="shared" si="54"/>
        <v>239.86942947404151</v>
      </c>
      <c r="BA70" s="76">
        <f t="shared" si="54"/>
        <v>367.23892599783301</v>
      </c>
      <c r="BB70" s="76">
        <f t="shared" si="54"/>
        <v>465.07411178065723</v>
      </c>
      <c r="BC70" s="76">
        <f t="shared" si="54"/>
        <v>217.36767184911952</v>
      </c>
      <c r="BD70" s="76">
        <f t="shared" si="54"/>
        <v>707.10543699608775</v>
      </c>
      <c r="BE70" s="76">
        <f t="shared" si="54"/>
        <v>608.31819573044743</v>
      </c>
      <c r="BF70" s="76">
        <f t="shared" si="54"/>
        <v>126.98260359521542</v>
      </c>
      <c r="BG70" s="76">
        <f t="shared" si="54"/>
        <v>45.904217256913419</v>
      </c>
      <c r="BH70" s="76">
        <f t="shared" si="54"/>
        <v>57.823556305229197</v>
      </c>
      <c r="BI70" s="76">
        <f t="shared" si="54"/>
        <v>86.336927592055275</v>
      </c>
      <c r="BJ70" s="76">
        <f t="shared" si="54"/>
        <v>108.91825492730032</v>
      </c>
      <c r="BK70" s="76">
        <f t="shared" si="54"/>
        <v>386.52776412110774</v>
      </c>
      <c r="BL70" s="76">
        <f t="shared" si="54"/>
        <v>733.7489641707723</v>
      </c>
      <c r="BM70" s="76">
        <f t="shared" si="54"/>
        <v>1042.5837041838111</v>
      </c>
      <c r="BN70" s="76">
        <f t="shared" si="54"/>
        <v>475.24056301112955</v>
      </c>
      <c r="BO70" s="76">
        <f t="shared" si="54"/>
        <v>911.06834413890726</v>
      </c>
      <c r="BP70" s="76">
        <f t="shared" si="54"/>
        <v>1572.172972427684</v>
      </c>
      <c r="BQ70" s="76">
        <f t="shared" si="54"/>
        <v>1669.7731607089524</v>
      </c>
      <c r="BR70" s="76">
        <f t="shared" si="54"/>
        <v>1047.2970168566551</v>
      </c>
      <c r="BS70" s="76">
        <f t="shared" si="54"/>
        <v>909.28093876784817</v>
      </c>
      <c r="BT70" s="76">
        <f t="shared" ref="BT70:CY73" si="55">BT18/BT$60</f>
        <v>877.68082326046897</v>
      </c>
      <c r="BU70" s="76">
        <f t="shared" si="55"/>
        <v>877.68082326046897</v>
      </c>
      <c r="BV70" s="76">
        <f t="shared" si="55"/>
        <v>685.62179674959123</v>
      </c>
      <c r="BW70" s="76">
        <f t="shared" si="55"/>
        <v>685.62179674959123</v>
      </c>
      <c r="BX70" s="76">
        <f t="shared" si="55"/>
        <v>0</v>
      </c>
      <c r="BY70" s="76">
        <f t="shared" si="55"/>
        <v>0</v>
      </c>
      <c r="BZ70" s="76">
        <f t="shared" si="55"/>
        <v>0</v>
      </c>
      <c r="CA70" s="76">
        <f t="shared" si="55"/>
        <v>0</v>
      </c>
      <c r="CB70" s="76">
        <f t="shared" si="55"/>
        <v>0</v>
      </c>
      <c r="CC70" s="76">
        <f t="shared" si="55"/>
        <v>0</v>
      </c>
      <c r="CD70" s="76">
        <f t="shared" si="55"/>
        <v>0</v>
      </c>
      <c r="CE70" s="76">
        <f t="shared" si="55"/>
        <v>0</v>
      </c>
      <c r="CF70" s="76">
        <f t="shared" si="55"/>
        <v>0</v>
      </c>
      <c r="CG70" s="76">
        <f t="shared" si="55"/>
        <v>0</v>
      </c>
      <c r="CH70" s="76">
        <f t="shared" si="55"/>
        <v>0</v>
      </c>
      <c r="CI70" s="76">
        <f t="shared" si="55"/>
        <v>0</v>
      </c>
      <c r="CJ70" s="76">
        <f t="shared" si="55"/>
        <v>0</v>
      </c>
      <c r="CK70" s="76">
        <f t="shared" si="55"/>
        <v>0</v>
      </c>
      <c r="CL70" s="76" t="e">
        <f t="shared" si="55"/>
        <v>#DIV/0!</v>
      </c>
      <c r="CM70" s="76" t="e">
        <f t="shared" si="55"/>
        <v>#DIV/0!</v>
      </c>
      <c r="CN70" s="76" t="e">
        <f t="shared" si="55"/>
        <v>#DIV/0!</v>
      </c>
      <c r="CO70" s="76" t="e">
        <f t="shared" si="55"/>
        <v>#DIV/0!</v>
      </c>
      <c r="CP70" s="76" t="e">
        <f t="shared" si="55"/>
        <v>#DIV/0!</v>
      </c>
      <c r="CQ70" s="76" t="e">
        <f t="shared" si="55"/>
        <v>#DIV/0!</v>
      </c>
      <c r="CR70" s="76" t="e">
        <f t="shared" si="55"/>
        <v>#DIV/0!</v>
      </c>
      <c r="CS70" s="76" t="e">
        <f t="shared" si="55"/>
        <v>#DIV/0!</v>
      </c>
      <c r="CT70" s="76" t="e">
        <f t="shared" si="55"/>
        <v>#DIV/0!</v>
      </c>
      <c r="CU70" s="76" t="e">
        <f t="shared" si="55"/>
        <v>#DIV/0!</v>
      </c>
      <c r="CV70" s="76" t="e">
        <f t="shared" si="55"/>
        <v>#DIV/0!</v>
      </c>
      <c r="CW70" s="76" t="e">
        <f t="shared" si="55"/>
        <v>#DIV/0!</v>
      </c>
      <c r="CX70" s="76" t="e">
        <f t="shared" si="55"/>
        <v>#DIV/0!</v>
      </c>
      <c r="CY70" s="76" t="e">
        <f t="shared" si="55"/>
        <v>#DIV/0!</v>
      </c>
    </row>
    <row r="71" spans="2:103" ht="15.75" x14ac:dyDescent="0.25">
      <c r="B71" s="80" t="s">
        <v>217</v>
      </c>
      <c r="C71" s="103">
        <f t="shared" si="45"/>
        <v>0</v>
      </c>
      <c r="D71" s="73">
        <f t="shared" si="48"/>
        <v>0</v>
      </c>
      <c r="E71" s="73">
        <f t="shared" si="49"/>
        <v>0</v>
      </c>
      <c r="F71" s="73">
        <f t="shared" si="50"/>
        <v>0</v>
      </c>
      <c r="G71" s="73">
        <f t="shared" si="51"/>
        <v>0</v>
      </c>
      <c r="H71" s="74">
        <f t="shared" si="52"/>
        <v>0</v>
      </c>
      <c r="I71" s="76">
        <f t="shared" ref="I71:BT74" si="56">I19/I$60</f>
        <v>0</v>
      </c>
      <c r="J71" s="76">
        <f t="shared" si="56"/>
        <v>0</v>
      </c>
      <c r="K71" s="76">
        <f t="shared" si="56"/>
        <v>0</v>
      </c>
      <c r="L71" s="76">
        <f t="shared" si="56"/>
        <v>0</v>
      </c>
      <c r="M71" s="76">
        <f t="shared" si="56"/>
        <v>0</v>
      </c>
      <c r="N71" s="76">
        <f t="shared" si="56"/>
        <v>0</v>
      </c>
      <c r="O71" s="76">
        <f t="shared" si="56"/>
        <v>0</v>
      </c>
      <c r="P71" s="76">
        <f t="shared" si="56"/>
        <v>0</v>
      </c>
      <c r="Q71" s="76">
        <f t="shared" si="56"/>
        <v>0</v>
      </c>
      <c r="R71" s="76">
        <f t="shared" si="56"/>
        <v>0</v>
      </c>
      <c r="S71" s="76">
        <f t="shared" si="56"/>
        <v>0</v>
      </c>
      <c r="T71" s="76">
        <f t="shared" si="56"/>
        <v>0</v>
      </c>
      <c r="U71" s="76">
        <f t="shared" si="56"/>
        <v>0</v>
      </c>
      <c r="V71" s="76">
        <f t="shared" si="56"/>
        <v>0</v>
      </c>
      <c r="W71" s="76">
        <f t="shared" si="56"/>
        <v>0</v>
      </c>
      <c r="X71" s="76">
        <f t="shared" si="56"/>
        <v>0</v>
      </c>
      <c r="Y71" s="76">
        <f t="shared" si="56"/>
        <v>0</v>
      </c>
      <c r="Z71" s="76">
        <f t="shared" si="56"/>
        <v>0</v>
      </c>
      <c r="AA71" s="76">
        <f t="shared" si="56"/>
        <v>0</v>
      </c>
      <c r="AB71" s="76">
        <f t="shared" si="56"/>
        <v>0</v>
      </c>
      <c r="AC71" s="76">
        <f t="shared" si="56"/>
        <v>0</v>
      </c>
      <c r="AD71" s="76">
        <f t="shared" si="56"/>
        <v>0</v>
      </c>
      <c r="AE71" s="76">
        <f t="shared" si="56"/>
        <v>0</v>
      </c>
      <c r="AF71" s="76">
        <f t="shared" si="56"/>
        <v>0</v>
      </c>
      <c r="AG71" s="76">
        <f t="shared" si="56"/>
        <v>0</v>
      </c>
      <c r="AH71" s="76">
        <f t="shared" si="56"/>
        <v>0</v>
      </c>
      <c r="AI71" s="76">
        <f t="shared" si="56"/>
        <v>0</v>
      </c>
      <c r="AJ71" s="76">
        <f t="shared" si="56"/>
        <v>0</v>
      </c>
      <c r="AK71" s="76">
        <f t="shared" si="56"/>
        <v>0</v>
      </c>
      <c r="AL71" s="76">
        <f t="shared" si="56"/>
        <v>0</v>
      </c>
      <c r="AM71" s="76">
        <f t="shared" si="56"/>
        <v>0</v>
      </c>
      <c r="AN71" s="76">
        <f t="shared" si="56"/>
        <v>0</v>
      </c>
      <c r="AO71" s="76">
        <f t="shared" si="56"/>
        <v>0</v>
      </c>
      <c r="AP71" s="76">
        <f t="shared" si="56"/>
        <v>0</v>
      </c>
      <c r="AQ71" s="76">
        <f t="shared" si="56"/>
        <v>0</v>
      </c>
      <c r="AR71" s="76">
        <f t="shared" si="56"/>
        <v>0</v>
      </c>
      <c r="AS71" s="76">
        <f t="shared" si="56"/>
        <v>0</v>
      </c>
      <c r="AT71" s="76">
        <f t="shared" si="56"/>
        <v>0</v>
      </c>
      <c r="AU71" s="76">
        <f t="shared" si="56"/>
        <v>0</v>
      </c>
      <c r="AV71" s="76">
        <f t="shared" si="56"/>
        <v>0</v>
      </c>
      <c r="AW71" s="76">
        <f t="shared" si="56"/>
        <v>0</v>
      </c>
      <c r="AX71" s="76">
        <f t="shared" si="56"/>
        <v>0</v>
      </c>
      <c r="AY71" s="76">
        <f t="shared" si="56"/>
        <v>0</v>
      </c>
      <c r="AZ71" s="76">
        <f t="shared" si="56"/>
        <v>0</v>
      </c>
      <c r="BA71" s="76">
        <f t="shared" si="56"/>
        <v>0</v>
      </c>
      <c r="BB71" s="76">
        <f t="shared" si="56"/>
        <v>0</v>
      </c>
      <c r="BC71" s="76">
        <f t="shared" si="56"/>
        <v>0</v>
      </c>
      <c r="BD71" s="76">
        <f t="shared" si="56"/>
        <v>0</v>
      </c>
      <c r="BE71" s="76">
        <f t="shared" si="56"/>
        <v>0</v>
      </c>
      <c r="BF71" s="76">
        <f t="shared" si="56"/>
        <v>0</v>
      </c>
      <c r="BG71" s="76">
        <f t="shared" si="56"/>
        <v>0</v>
      </c>
      <c r="BH71" s="76">
        <f t="shared" si="56"/>
        <v>0</v>
      </c>
      <c r="BI71" s="76">
        <f t="shared" si="56"/>
        <v>0</v>
      </c>
      <c r="BJ71" s="76">
        <f t="shared" si="56"/>
        <v>0</v>
      </c>
      <c r="BK71" s="76">
        <f t="shared" si="56"/>
        <v>0</v>
      </c>
      <c r="BL71" s="76">
        <f t="shared" si="56"/>
        <v>0</v>
      </c>
      <c r="BM71" s="76">
        <f t="shared" si="56"/>
        <v>0</v>
      </c>
      <c r="BN71" s="76">
        <f t="shared" si="56"/>
        <v>0</v>
      </c>
      <c r="BO71" s="76">
        <f t="shared" si="56"/>
        <v>0</v>
      </c>
      <c r="BP71" s="76">
        <f t="shared" si="56"/>
        <v>0</v>
      </c>
      <c r="BQ71" s="76">
        <f t="shared" si="56"/>
        <v>0</v>
      </c>
      <c r="BR71" s="76">
        <f t="shared" si="56"/>
        <v>0</v>
      </c>
      <c r="BS71" s="76">
        <f t="shared" si="56"/>
        <v>0</v>
      </c>
      <c r="BT71" s="76">
        <f t="shared" si="56"/>
        <v>0</v>
      </c>
      <c r="BU71" s="76">
        <f t="shared" si="55"/>
        <v>0</v>
      </c>
      <c r="BV71" s="76">
        <f t="shared" si="55"/>
        <v>0</v>
      </c>
      <c r="BW71" s="76">
        <f t="shared" si="55"/>
        <v>0</v>
      </c>
      <c r="BX71" s="76">
        <f t="shared" si="55"/>
        <v>0</v>
      </c>
      <c r="BY71" s="76">
        <f t="shared" si="55"/>
        <v>0</v>
      </c>
      <c r="BZ71" s="76">
        <f t="shared" si="55"/>
        <v>0</v>
      </c>
      <c r="CA71" s="76">
        <f t="shared" si="55"/>
        <v>0</v>
      </c>
      <c r="CB71" s="76">
        <f t="shared" si="55"/>
        <v>0</v>
      </c>
      <c r="CC71" s="76">
        <f t="shared" si="55"/>
        <v>0</v>
      </c>
      <c r="CD71" s="76">
        <f t="shared" si="55"/>
        <v>0</v>
      </c>
      <c r="CE71" s="76">
        <f t="shared" si="55"/>
        <v>0</v>
      </c>
      <c r="CF71" s="76">
        <f t="shared" si="55"/>
        <v>0</v>
      </c>
      <c r="CG71" s="76">
        <f t="shared" si="55"/>
        <v>0</v>
      </c>
      <c r="CH71" s="76">
        <f t="shared" si="55"/>
        <v>0</v>
      </c>
      <c r="CI71" s="76">
        <f t="shared" si="55"/>
        <v>0</v>
      </c>
      <c r="CJ71" s="76">
        <f t="shared" si="55"/>
        <v>0</v>
      </c>
      <c r="CK71" s="76">
        <f t="shared" si="55"/>
        <v>0</v>
      </c>
      <c r="CL71" s="76" t="e">
        <f t="shared" si="55"/>
        <v>#DIV/0!</v>
      </c>
      <c r="CM71" s="76" t="e">
        <f t="shared" si="55"/>
        <v>#DIV/0!</v>
      </c>
      <c r="CN71" s="76" t="e">
        <f t="shared" si="55"/>
        <v>#DIV/0!</v>
      </c>
      <c r="CO71" s="76" t="e">
        <f t="shared" si="55"/>
        <v>#DIV/0!</v>
      </c>
      <c r="CP71" s="76" t="e">
        <f t="shared" si="55"/>
        <v>#DIV/0!</v>
      </c>
      <c r="CQ71" s="76" t="e">
        <f t="shared" si="55"/>
        <v>#DIV/0!</v>
      </c>
      <c r="CR71" s="76" t="e">
        <f t="shared" si="55"/>
        <v>#DIV/0!</v>
      </c>
      <c r="CS71" s="76" t="e">
        <f t="shared" si="55"/>
        <v>#DIV/0!</v>
      </c>
      <c r="CT71" s="76" t="e">
        <f t="shared" si="55"/>
        <v>#DIV/0!</v>
      </c>
      <c r="CU71" s="76" t="e">
        <f t="shared" si="55"/>
        <v>#DIV/0!</v>
      </c>
      <c r="CV71" s="76" t="e">
        <f t="shared" si="55"/>
        <v>#DIV/0!</v>
      </c>
      <c r="CW71" s="76" t="e">
        <f t="shared" si="55"/>
        <v>#DIV/0!</v>
      </c>
      <c r="CX71" s="76" t="e">
        <f t="shared" si="55"/>
        <v>#DIV/0!</v>
      </c>
      <c r="CY71" s="76" t="e">
        <f t="shared" si="55"/>
        <v>#DIV/0!</v>
      </c>
    </row>
    <row r="72" spans="2:103" ht="15.75" x14ac:dyDescent="0.25">
      <c r="B72" s="80" t="s">
        <v>218</v>
      </c>
      <c r="C72" s="103">
        <f t="shared" si="45"/>
        <v>2971.7745693305928</v>
      </c>
      <c r="D72" s="73">
        <f t="shared" si="48"/>
        <v>0</v>
      </c>
      <c r="E72" s="73">
        <f t="shared" si="49"/>
        <v>0</v>
      </c>
      <c r="F72" s="73">
        <f t="shared" si="50"/>
        <v>5.858868769889785</v>
      </c>
      <c r="G72" s="73">
        <f t="shared" si="51"/>
        <v>2965.915700560703</v>
      </c>
      <c r="H72" s="74">
        <f t="shared" si="52"/>
        <v>2586.6970086982728</v>
      </c>
      <c r="I72" s="76">
        <f t="shared" si="56"/>
        <v>0</v>
      </c>
      <c r="J72" s="76">
        <f t="shared" si="56"/>
        <v>0</v>
      </c>
      <c r="K72" s="76">
        <f t="shared" si="56"/>
        <v>0</v>
      </c>
      <c r="L72" s="76">
        <f t="shared" si="56"/>
        <v>0</v>
      </c>
      <c r="M72" s="76">
        <f t="shared" si="56"/>
        <v>0</v>
      </c>
      <c r="N72" s="76">
        <f t="shared" si="56"/>
        <v>0</v>
      </c>
      <c r="O72" s="76">
        <f t="shared" si="56"/>
        <v>0</v>
      </c>
      <c r="P72" s="76">
        <f t="shared" si="56"/>
        <v>0</v>
      </c>
      <c r="Q72" s="76">
        <f t="shared" si="56"/>
        <v>0</v>
      </c>
      <c r="R72" s="76">
        <f t="shared" si="56"/>
        <v>0</v>
      </c>
      <c r="S72" s="76">
        <f t="shared" si="56"/>
        <v>0</v>
      </c>
      <c r="T72" s="76">
        <f t="shared" si="56"/>
        <v>0</v>
      </c>
      <c r="U72" s="76">
        <f t="shared" si="56"/>
        <v>2.0289675584484179</v>
      </c>
      <c r="V72" s="76">
        <f t="shared" si="56"/>
        <v>9.7683696249971919E-2</v>
      </c>
      <c r="W72" s="76">
        <f t="shared" si="56"/>
        <v>0</v>
      </c>
      <c r="X72" s="76">
        <f t="shared" si="56"/>
        <v>0</v>
      </c>
      <c r="Y72" s="76">
        <f t="shared" si="56"/>
        <v>8.6449573407850033E-2</v>
      </c>
      <c r="Z72" s="76">
        <f t="shared" si="56"/>
        <v>0.49000919181568237</v>
      </c>
      <c r="AA72" s="76">
        <f t="shared" si="56"/>
        <v>3.1557587499678621</v>
      </c>
      <c r="AB72" s="76">
        <f t="shared" si="56"/>
        <v>1.1413606908462588</v>
      </c>
      <c r="AC72" s="76">
        <f t="shared" si="56"/>
        <v>0.97889971101536943</v>
      </c>
      <c r="AD72" s="76">
        <f t="shared" si="56"/>
        <v>3.346004319029781</v>
      </c>
      <c r="AE72" s="76">
        <f t="shared" si="56"/>
        <v>0.81320791851895435</v>
      </c>
      <c r="AF72" s="76">
        <f t="shared" si="56"/>
        <v>20.905519996538516</v>
      </c>
      <c r="AG72" s="76">
        <f t="shared" si="56"/>
        <v>2.306806582259453</v>
      </c>
      <c r="AH72" s="76">
        <f t="shared" si="56"/>
        <v>1762.8029795491038</v>
      </c>
      <c r="AI72" s="76">
        <f t="shared" si="56"/>
        <v>2.9486818595460331</v>
      </c>
      <c r="AJ72" s="76">
        <f t="shared" si="56"/>
        <v>4.9610334209222398</v>
      </c>
      <c r="AK72" s="76">
        <f t="shared" si="56"/>
        <v>252.10950612078051</v>
      </c>
      <c r="AL72" s="76">
        <f t="shared" si="56"/>
        <v>3.1636570283113432</v>
      </c>
      <c r="AM72" s="76">
        <f t="shared" si="56"/>
        <v>9.0531638614061105</v>
      </c>
      <c r="AN72" s="76">
        <f t="shared" si="56"/>
        <v>52.697922804628377</v>
      </c>
      <c r="AO72" s="76">
        <f t="shared" si="56"/>
        <v>117.10542746136484</v>
      </c>
      <c r="AP72" s="76">
        <f t="shared" si="56"/>
        <v>13.83547954471358</v>
      </c>
      <c r="AQ72" s="76">
        <f t="shared" si="56"/>
        <v>4.8308486278639418</v>
      </c>
      <c r="AR72" s="76">
        <f t="shared" si="56"/>
        <v>-24.075645770167334</v>
      </c>
      <c r="AS72" s="76">
        <f t="shared" si="56"/>
        <v>24.528123155177738</v>
      </c>
      <c r="AT72" s="76">
        <f t="shared" si="56"/>
        <v>20.62891613021274</v>
      </c>
      <c r="AU72" s="76">
        <f t="shared" si="56"/>
        <v>50.602073538104328</v>
      </c>
      <c r="AV72" s="76">
        <f t="shared" si="56"/>
        <v>40.542913115858042</v>
      </c>
      <c r="AW72" s="76">
        <f t="shared" si="56"/>
        <v>11.519719392957358</v>
      </c>
      <c r="AX72" s="76">
        <f t="shared" si="56"/>
        <v>9.7271179557972491</v>
      </c>
      <c r="AY72" s="76">
        <f t="shared" si="56"/>
        <v>8.8000139098650862</v>
      </c>
      <c r="AZ72" s="76">
        <f t="shared" si="56"/>
        <v>6.2604527635954472</v>
      </c>
      <c r="BA72" s="76">
        <f t="shared" si="56"/>
        <v>23.476079020119563</v>
      </c>
      <c r="BB72" s="76">
        <f t="shared" si="56"/>
        <v>5.8013875097248473</v>
      </c>
      <c r="BC72" s="76">
        <f t="shared" si="56"/>
        <v>16.32254401677573</v>
      </c>
      <c r="BD72" s="76">
        <f t="shared" si="56"/>
        <v>12.111474990447338</v>
      </c>
      <c r="BE72" s="76">
        <f t="shared" si="56"/>
        <v>12.331386242449325</v>
      </c>
      <c r="BF72" s="76">
        <f t="shared" si="56"/>
        <v>9.6600577540135433</v>
      </c>
      <c r="BG72" s="76">
        <f t="shared" si="56"/>
        <v>23.691297728217538</v>
      </c>
      <c r="BH72" s="76">
        <f t="shared" si="56"/>
        <v>58.642414769965043</v>
      </c>
      <c r="BI72" s="76">
        <f t="shared" si="56"/>
        <v>17.267314208420206</v>
      </c>
      <c r="BJ72" s="76">
        <f t="shared" si="56"/>
        <v>31.56421020064489</v>
      </c>
      <c r="BK72" s="76">
        <f t="shared" si="56"/>
        <v>21.078193071703396</v>
      </c>
      <c r="BL72" s="76">
        <f t="shared" si="56"/>
        <v>17.108922947811198</v>
      </c>
      <c r="BM72" s="76">
        <f t="shared" si="56"/>
        <v>14.202833226849183</v>
      </c>
      <c r="BN72" s="76">
        <f t="shared" si="56"/>
        <v>35.225203201974793</v>
      </c>
      <c r="BO72" s="76">
        <f t="shared" si="56"/>
        <v>27.403050995623996</v>
      </c>
      <c r="BP72" s="76">
        <f t="shared" si="56"/>
        <v>34.51515451370318</v>
      </c>
      <c r="BQ72" s="76">
        <f t="shared" si="56"/>
        <v>34.51515451370318</v>
      </c>
      <c r="BR72" s="76">
        <f t="shared" si="56"/>
        <v>21.183104745038275</v>
      </c>
      <c r="BS72" s="76">
        <f t="shared" si="56"/>
        <v>21.183104745038275</v>
      </c>
      <c r="BT72" s="76">
        <f t="shared" si="56"/>
        <v>21.183104745038275</v>
      </c>
      <c r="BU72" s="76">
        <f t="shared" si="55"/>
        <v>21.183104745038275</v>
      </c>
      <c r="BV72" s="76">
        <f t="shared" si="55"/>
        <v>21.183104745038275</v>
      </c>
      <c r="BW72" s="76">
        <f t="shared" si="55"/>
        <v>21.183104745038275</v>
      </c>
      <c r="BX72" s="76">
        <f t="shared" si="55"/>
        <v>21.183104745038275</v>
      </c>
      <c r="BY72" s="76">
        <f t="shared" si="55"/>
        <v>21.183104745038275</v>
      </c>
      <c r="BZ72" s="76">
        <f t="shared" si="55"/>
        <v>0</v>
      </c>
      <c r="CA72" s="76">
        <f t="shared" si="55"/>
        <v>0</v>
      </c>
      <c r="CB72" s="76">
        <f t="shared" si="55"/>
        <v>0</v>
      </c>
      <c r="CC72" s="76">
        <f t="shared" si="55"/>
        <v>0</v>
      </c>
      <c r="CD72" s="76">
        <f t="shared" si="55"/>
        <v>0</v>
      </c>
      <c r="CE72" s="76">
        <f t="shared" si="55"/>
        <v>0</v>
      </c>
      <c r="CF72" s="76">
        <f t="shared" si="55"/>
        <v>0</v>
      </c>
      <c r="CG72" s="76">
        <f t="shared" si="55"/>
        <v>0</v>
      </c>
      <c r="CH72" s="76">
        <f t="shared" si="55"/>
        <v>0</v>
      </c>
      <c r="CI72" s="76">
        <f t="shared" si="55"/>
        <v>0</v>
      </c>
      <c r="CJ72" s="76">
        <f t="shared" si="55"/>
        <v>0</v>
      </c>
      <c r="CK72" s="76">
        <f t="shared" si="55"/>
        <v>0</v>
      </c>
      <c r="CL72" s="76" t="e">
        <f t="shared" si="55"/>
        <v>#DIV/0!</v>
      </c>
      <c r="CM72" s="76" t="e">
        <f t="shared" si="55"/>
        <v>#DIV/0!</v>
      </c>
      <c r="CN72" s="76" t="e">
        <f t="shared" si="55"/>
        <v>#DIV/0!</v>
      </c>
      <c r="CO72" s="76" t="e">
        <f t="shared" si="55"/>
        <v>#DIV/0!</v>
      </c>
      <c r="CP72" s="76" t="e">
        <f t="shared" si="55"/>
        <v>#DIV/0!</v>
      </c>
      <c r="CQ72" s="76" t="e">
        <f t="shared" si="55"/>
        <v>#DIV/0!</v>
      </c>
      <c r="CR72" s="76" t="e">
        <f t="shared" si="55"/>
        <v>#DIV/0!</v>
      </c>
      <c r="CS72" s="76" t="e">
        <f t="shared" si="55"/>
        <v>#DIV/0!</v>
      </c>
      <c r="CT72" s="76" t="e">
        <f t="shared" si="55"/>
        <v>#DIV/0!</v>
      </c>
      <c r="CU72" s="76" t="e">
        <f t="shared" si="55"/>
        <v>#DIV/0!</v>
      </c>
      <c r="CV72" s="76" t="e">
        <f t="shared" si="55"/>
        <v>#DIV/0!</v>
      </c>
      <c r="CW72" s="76" t="e">
        <f t="shared" si="55"/>
        <v>#DIV/0!</v>
      </c>
      <c r="CX72" s="76" t="e">
        <f t="shared" si="55"/>
        <v>#DIV/0!</v>
      </c>
      <c r="CY72" s="76" t="e">
        <f t="shared" si="55"/>
        <v>#DIV/0!</v>
      </c>
    </row>
    <row r="73" spans="2:103" ht="15.75" x14ac:dyDescent="0.25">
      <c r="B73" s="80" t="s">
        <v>219</v>
      </c>
      <c r="C73" s="103">
        <f t="shared" si="45"/>
        <v>158.41859880191654</v>
      </c>
      <c r="D73" s="73">
        <f t="shared" si="48"/>
        <v>0</v>
      </c>
      <c r="E73" s="73">
        <f t="shared" si="49"/>
        <v>0</v>
      </c>
      <c r="F73" s="73">
        <f t="shared" si="50"/>
        <v>0</v>
      </c>
      <c r="G73" s="73">
        <f t="shared" si="51"/>
        <v>158.41859880191654</v>
      </c>
      <c r="H73" s="74">
        <f t="shared" si="52"/>
        <v>53.605131161530586</v>
      </c>
      <c r="I73" s="76">
        <f t="shared" si="56"/>
        <v>0</v>
      </c>
      <c r="J73" s="76">
        <f t="shared" si="56"/>
        <v>0</v>
      </c>
      <c r="K73" s="76">
        <f t="shared" si="56"/>
        <v>0</v>
      </c>
      <c r="L73" s="76">
        <f t="shared" si="56"/>
        <v>0</v>
      </c>
      <c r="M73" s="76">
        <f t="shared" si="56"/>
        <v>0</v>
      </c>
      <c r="N73" s="76">
        <f t="shared" si="56"/>
        <v>0</v>
      </c>
      <c r="O73" s="76">
        <f t="shared" si="56"/>
        <v>0</v>
      </c>
      <c r="P73" s="76">
        <f t="shared" si="56"/>
        <v>0</v>
      </c>
      <c r="Q73" s="76">
        <f t="shared" si="56"/>
        <v>0</v>
      </c>
      <c r="R73" s="76">
        <f t="shared" si="56"/>
        <v>0</v>
      </c>
      <c r="S73" s="76">
        <f t="shared" si="56"/>
        <v>0</v>
      </c>
      <c r="T73" s="76">
        <f t="shared" si="56"/>
        <v>0</v>
      </c>
      <c r="U73" s="76">
        <f t="shared" si="56"/>
        <v>0</v>
      </c>
      <c r="V73" s="76">
        <f t="shared" si="56"/>
        <v>0</v>
      </c>
      <c r="W73" s="76">
        <f t="shared" si="56"/>
        <v>0</v>
      </c>
      <c r="X73" s="76">
        <f t="shared" si="56"/>
        <v>0</v>
      </c>
      <c r="Y73" s="76">
        <f t="shared" si="56"/>
        <v>0</v>
      </c>
      <c r="Z73" s="76">
        <f t="shared" si="56"/>
        <v>0</v>
      </c>
      <c r="AA73" s="76">
        <f t="shared" si="56"/>
        <v>0</v>
      </c>
      <c r="AB73" s="76">
        <f t="shared" si="56"/>
        <v>0</v>
      </c>
      <c r="AC73" s="76">
        <f t="shared" si="56"/>
        <v>0</v>
      </c>
      <c r="AD73" s="76">
        <f t="shared" si="56"/>
        <v>0</v>
      </c>
      <c r="AE73" s="76">
        <f t="shared" si="56"/>
        <v>0</v>
      </c>
      <c r="AF73" s="76">
        <f t="shared" si="56"/>
        <v>0</v>
      </c>
      <c r="AG73" s="76">
        <f t="shared" si="56"/>
        <v>0</v>
      </c>
      <c r="AH73" s="76">
        <f t="shared" si="56"/>
        <v>53.257597524911134</v>
      </c>
      <c r="AI73" s="76">
        <f t="shared" si="56"/>
        <v>0</v>
      </c>
      <c r="AJ73" s="76">
        <f t="shared" si="56"/>
        <v>0</v>
      </c>
      <c r="AK73" s="76">
        <f t="shared" si="56"/>
        <v>0.34753363661945014</v>
      </c>
      <c r="AL73" s="76">
        <f t="shared" si="56"/>
        <v>0</v>
      </c>
      <c r="AM73" s="76">
        <f t="shared" si="56"/>
        <v>0</v>
      </c>
      <c r="AN73" s="76">
        <f t="shared" si="56"/>
        <v>0</v>
      </c>
      <c r="AO73" s="76">
        <f t="shared" si="56"/>
        <v>0</v>
      </c>
      <c r="AP73" s="76">
        <f t="shared" si="56"/>
        <v>0</v>
      </c>
      <c r="AQ73" s="76">
        <f t="shared" si="56"/>
        <v>0</v>
      </c>
      <c r="AR73" s="76">
        <f t="shared" si="56"/>
        <v>0</v>
      </c>
      <c r="AS73" s="76">
        <f t="shared" si="56"/>
        <v>0</v>
      </c>
      <c r="AT73" s="76">
        <f t="shared" si="56"/>
        <v>0</v>
      </c>
      <c r="AU73" s="76">
        <f t="shared" si="56"/>
        <v>0</v>
      </c>
      <c r="AV73" s="76">
        <f t="shared" si="56"/>
        <v>0</v>
      </c>
      <c r="AW73" s="76">
        <f t="shared" si="56"/>
        <v>0</v>
      </c>
      <c r="AX73" s="76">
        <f t="shared" si="56"/>
        <v>0</v>
      </c>
      <c r="AY73" s="76">
        <f t="shared" si="56"/>
        <v>0</v>
      </c>
      <c r="AZ73" s="76">
        <f t="shared" si="56"/>
        <v>0</v>
      </c>
      <c r="BA73" s="76">
        <f t="shared" si="56"/>
        <v>0</v>
      </c>
      <c r="BB73" s="76">
        <f t="shared" si="56"/>
        <v>0</v>
      </c>
      <c r="BC73" s="76">
        <f t="shared" si="56"/>
        <v>0</v>
      </c>
      <c r="BD73" s="76">
        <f t="shared" si="56"/>
        <v>0</v>
      </c>
      <c r="BE73" s="76">
        <f t="shared" si="56"/>
        <v>0</v>
      </c>
      <c r="BF73" s="76">
        <f t="shared" si="56"/>
        <v>0</v>
      </c>
      <c r="BG73" s="76">
        <f t="shared" si="56"/>
        <v>0</v>
      </c>
      <c r="BH73" s="76">
        <f t="shared" si="56"/>
        <v>0</v>
      </c>
      <c r="BI73" s="76">
        <f t="shared" si="56"/>
        <v>0</v>
      </c>
      <c r="BJ73" s="76">
        <f t="shared" si="56"/>
        <v>0</v>
      </c>
      <c r="BK73" s="76">
        <f t="shared" si="56"/>
        <v>21.1054797507344</v>
      </c>
      <c r="BL73" s="76">
        <f t="shared" si="56"/>
        <v>67.626020909379562</v>
      </c>
      <c r="BM73" s="76">
        <f t="shared" si="56"/>
        <v>12.345507605272001</v>
      </c>
      <c r="BN73" s="76">
        <f t="shared" si="56"/>
        <v>0</v>
      </c>
      <c r="BO73" s="76">
        <f t="shared" si="56"/>
        <v>0</v>
      </c>
      <c r="BP73" s="76">
        <f t="shared" si="56"/>
        <v>0</v>
      </c>
      <c r="BQ73" s="76">
        <f t="shared" si="56"/>
        <v>3.7364593750000208</v>
      </c>
      <c r="BR73" s="76">
        <f t="shared" si="56"/>
        <v>0</v>
      </c>
      <c r="BS73" s="76">
        <f t="shared" si="56"/>
        <v>0</v>
      </c>
      <c r="BT73" s="76">
        <f t="shared" si="56"/>
        <v>0</v>
      </c>
      <c r="BU73" s="76">
        <f t="shared" si="55"/>
        <v>0</v>
      </c>
      <c r="BV73" s="76">
        <f t="shared" si="55"/>
        <v>0</v>
      </c>
      <c r="BW73" s="76">
        <f t="shared" si="55"/>
        <v>0</v>
      </c>
      <c r="BX73" s="76">
        <f t="shared" si="55"/>
        <v>0</v>
      </c>
      <c r="BY73" s="76">
        <f t="shared" si="55"/>
        <v>0</v>
      </c>
      <c r="BZ73" s="76">
        <f t="shared" si="55"/>
        <v>0</v>
      </c>
      <c r="CA73" s="76">
        <f t="shared" si="55"/>
        <v>0</v>
      </c>
      <c r="CB73" s="76">
        <f t="shared" si="55"/>
        <v>0</v>
      </c>
      <c r="CC73" s="76">
        <f t="shared" si="55"/>
        <v>0</v>
      </c>
      <c r="CD73" s="76">
        <f t="shared" si="55"/>
        <v>0</v>
      </c>
      <c r="CE73" s="76">
        <f t="shared" si="55"/>
        <v>0</v>
      </c>
      <c r="CF73" s="76">
        <f t="shared" si="55"/>
        <v>0</v>
      </c>
      <c r="CG73" s="76">
        <f t="shared" si="55"/>
        <v>0</v>
      </c>
      <c r="CH73" s="76">
        <f t="shared" si="55"/>
        <v>0</v>
      </c>
      <c r="CI73" s="76">
        <f t="shared" si="55"/>
        <v>0</v>
      </c>
      <c r="CJ73" s="76">
        <f t="shared" si="55"/>
        <v>0</v>
      </c>
      <c r="CK73" s="76">
        <f t="shared" si="55"/>
        <v>0</v>
      </c>
      <c r="CL73" s="76" t="e">
        <f t="shared" si="55"/>
        <v>#DIV/0!</v>
      </c>
      <c r="CM73" s="76" t="e">
        <f t="shared" si="55"/>
        <v>#DIV/0!</v>
      </c>
      <c r="CN73" s="76" t="e">
        <f t="shared" si="55"/>
        <v>#DIV/0!</v>
      </c>
      <c r="CO73" s="76" t="e">
        <f t="shared" si="55"/>
        <v>#DIV/0!</v>
      </c>
      <c r="CP73" s="76" t="e">
        <f t="shared" si="55"/>
        <v>#DIV/0!</v>
      </c>
      <c r="CQ73" s="76" t="e">
        <f t="shared" si="55"/>
        <v>#DIV/0!</v>
      </c>
      <c r="CR73" s="76" t="e">
        <f t="shared" si="55"/>
        <v>#DIV/0!</v>
      </c>
      <c r="CS73" s="76" t="e">
        <f t="shared" si="55"/>
        <v>#DIV/0!</v>
      </c>
      <c r="CT73" s="76" t="e">
        <f t="shared" si="55"/>
        <v>#DIV/0!</v>
      </c>
      <c r="CU73" s="76" t="e">
        <f t="shared" si="55"/>
        <v>#DIV/0!</v>
      </c>
      <c r="CV73" s="76" t="e">
        <f t="shared" si="55"/>
        <v>#DIV/0!</v>
      </c>
      <c r="CW73" s="76" t="e">
        <f t="shared" si="55"/>
        <v>#DIV/0!</v>
      </c>
      <c r="CX73" s="76" t="e">
        <f t="shared" si="55"/>
        <v>#DIV/0!</v>
      </c>
      <c r="CY73" s="76" t="e">
        <f t="shared" si="55"/>
        <v>#DIV/0!</v>
      </c>
    </row>
    <row r="74" spans="2:103" ht="15.75" x14ac:dyDescent="0.25">
      <c r="B74" s="80" t="s">
        <v>220</v>
      </c>
      <c r="C74" s="103">
        <f t="shared" si="45"/>
        <v>7544.5053122770878</v>
      </c>
      <c r="D74" s="73">
        <f t="shared" si="48"/>
        <v>0</v>
      </c>
      <c r="E74" s="73">
        <f t="shared" si="49"/>
        <v>0</v>
      </c>
      <c r="F74" s="73">
        <f t="shared" si="50"/>
        <v>0</v>
      </c>
      <c r="G74" s="73">
        <f t="shared" si="51"/>
        <v>7544.5053122770878</v>
      </c>
      <c r="H74" s="74">
        <f t="shared" si="52"/>
        <v>0</v>
      </c>
      <c r="I74" s="76">
        <f t="shared" si="56"/>
        <v>0</v>
      </c>
      <c r="J74" s="76">
        <f t="shared" si="56"/>
        <v>0</v>
      </c>
      <c r="K74" s="76">
        <f t="shared" si="56"/>
        <v>0</v>
      </c>
      <c r="L74" s="76">
        <f t="shared" si="56"/>
        <v>0</v>
      </c>
      <c r="M74" s="76">
        <f t="shared" si="56"/>
        <v>0</v>
      </c>
      <c r="N74" s="76">
        <f t="shared" si="56"/>
        <v>0</v>
      </c>
      <c r="O74" s="76">
        <f t="shared" si="56"/>
        <v>0</v>
      </c>
      <c r="P74" s="76">
        <f t="shared" si="56"/>
        <v>0</v>
      </c>
      <c r="Q74" s="76">
        <f t="shared" si="56"/>
        <v>0</v>
      </c>
      <c r="R74" s="76">
        <f t="shared" si="56"/>
        <v>0</v>
      </c>
      <c r="S74" s="76">
        <f t="shared" si="56"/>
        <v>0</v>
      </c>
      <c r="T74" s="76">
        <f t="shared" si="56"/>
        <v>0</v>
      </c>
      <c r="U74" s="76">
        <f t="shared" si="56"/>
        <v>0</v>
      </c>
      <c r="V74" s="76">
        <f t="shared" si="56"/>
        <v>0</v>
      </c>
      <c r="W74" s="76">
        <f t="shared" si="56"/>
        <v>0</v>
      </c>
      <c r="X74" s="76">
        <f t="shared" si="56"/>
        <v>0</v>
      </c>
      <c r="Y74" s="76">
        <f t="shared" si="56"/>
        <v>0</v>
      </c>
      <c r="Z74" s="76">
        <f t="shared" si="56"/>
        <v>0</v>
      </c>
      <c r="AA74" s="76">
        <f t="shared" si="56"/>
        <v>0</v>
      </c>
      <c r="AB74" s="76">
        <f t="shared" si="56"/>
        <v>0</v>
      </c>
      <c r="AC74" s="76">
        <f t="shared" si="56"/>
        <v>0</v>
      </c>
      <c r="AD74" s="76">
        <f t="shared" si="56"/>
        <v>0</v>
      </c>
      <c r="AE74" s="76">
        <f t="shared" si="56"/>
        <v>0</v>
      </c>
      <c r="AF74" s="76">
        <f t="shared" si="56"/>
        <v>0</v>
      </c>
      <c r="AG74" s="76">
        <f t="shared" si="56"/>
        <v>0</v>
      </c>
      <c r="AH74" s="76">
        <f t="shared" si="56"/>
        <v>0</v>
      </c>
      <c r="AI74" s="76">
        <f t="shared" si="56"/>
        <v>0</v>
      </c>
      <c r="AJ74" s="76">
        <f t="shared" si="56"/>
        <v>0</v>
      </c>
      <c r="AK74" s="76">
        <f t="shared" si="56"/>
        <v>0</v>
      </c>
      <c r="AL74" s="76">
        <f t="shared" si="56"/>
        <v>0</v>
      </c>
      <c r="AM74" s="76">
        <f t="shared" si="56"/>
        <v>0</v>
      </c>
      <c r="AN74" s="76">
        <f t="shared" si="56"/>
        <v>0</v>
      </c>
      <c r="AO74" s="76">
        <f t="shared" si="56"/>
        <v>0</v>
      </c>
      <c r="AP74" s="76">
        <f t="shared" si="56"/>
        <v>0</v>
      </c>
      <c r="AQ74" s="76">
        <f t="shared" si="56"/>
        <v>0</v>
      </c>
      <c r="AR74" s="76">
        <f t="shared" si="56"/>
        <v>0</v>
      </c>
      <c r="AS74" s="76">
        <f t="shared" si="56"/>
        <v>0</v>
      </c>
      <c r="AT74" s="76">
        <f t="shared" si="56"/>
        <v>0</v>
      </c>
      <c r="AU74" s="76">
        <f t="shared" si="56"/>
        <v>0</v>
      </c>
      <c r="AV74" s="76">
        <f t="shared" si="56"/>
        <v>0</v>
      </c>
      <c r="AW74" s="76">
        <f t="shared" si="56"/>
        <v>0</v>
      </c>
      <c r="AX74" s="76">
        <f t="shared" si="56"/>
        <v>0</v>
      </c>
      <c r="AY74" s="76">
        <f t="shared" si="56"/>
        <v>0</v>
      </c>
      <c r="AZ74" s="76">
        <f t="shared" si="56"/>
        <v>0</v>
      </c>
      <c r="BA74" s="76">
        <f t="shared" si="56"/>
        <v>0</v>
      </c>
      <c r="BB74" s="76">
        <f t="shared" si="56"/>
        <v>0</v>
      </c>
      <c r="BC74" s="76">
        <f t="shared" si="56"/>
        <v>0</v>
      </c>
      <c r="BD74" s="76">
        <f t="shared" si="56"/>
        <v>0</v>
      </c>
      <c r="BE74" s="76">
        <f t="shared" si="56"/>
        <v>0</v>
      </c>
      <c r="BF74" s="76">
        <f t="shared" si="56"/>
        <v>0</v>
      </c>
      <c r="BG74" s="76">
        <f t="shared" si="56"/>
        <v>0</v>
      </c>
      <c r="BH74" s="76">
        <f t="shared" si="56"/>
        <v>0</v>
      </c>
      <c r="BI74" s="76">
        <f t="shared" si="56"/>
        <v>0</v>
      </c>
      <c r="BJ74" s="76">
        <f t="shared" si="56"/>
        <v>0</v>
      </c>
      <c r="BK74" s="76">
        <f t="shared" si="56"/>
        <v>0</v>
      </c>
      <c r="BL74" s="76">
        <f t="shared" si="56"/>
        <v>0</v>
      </c>
      <c r="BM74" s="76">
        <f t="shared" si="56"/>
        <v>0</v>
      </c>
      <c r="BN74" s="76">
        <f t="shared" si="56"/>
        <v>0</v>
      </c>
      <c r="BO74" s="76">
        <f t="shared" si="56"/>
        <v>0</v>
      </c>
      <c r="BP74" s="76">
        <f t="shared" si="56"/>
        <v>0</v>
      </c>
      <c r="BQ74" s="76">
        <f t="shared" si="56"/>
        <v>0</v>
      </c>
      <c r="BR74" s="76">
        <f t="shared" si="56"/>
        <v>0</v>
      </c>
      <c r="BS74" s="76">
        <f t="shared" si="56"/>
        <v>0</v>
      </c>
      <c r="BT74" s="76">
        <f t="shared" ref="BT74:CY77" si="57">BT22/BT$60</f>
        <v>0</v>
      </c>
      <c r="BU74" s="76">
        <f t="shared" si="57"/>
        <v>0</v>
      </c>
      <c r="BV74" s="76">
        <f t="shared" si="57"/>
        <v>0</v>
      </c>
      <c r="BW74" s="76">
        <f t="shared" si="57"/>
        <v>0</v>
      </c>
      <c r="BX74" s="76">
        <f t="shared" si="57"/>
        <v>0</v>
      </c>
      <c r="BY74" s="76">
        <f t="shared" si="57"/>
        <v>7544.5053122770878</v>
      </c>
      <c r="BZ74" s="76">
        <f t="shared" si="57"/>
        <v>0</v>
      </c>
      <c r="CA74" s="76">
        <f t="shared" si="57"/>
        <v>0</v>
      </c>
      <c r="CB74" s="76">
        <f t="shared" si="57"/>
        <v>0</v>
      </c>
      <c r="CC74" s="76">
        <f t="shared" si="57"/>
        <v>0</v>
      </c>
      <c r="CD74" s="76">
        <f t="shared" si="57"/>
        <v>0</v>
      </c>
      <c r="CE74" s="76">
        <f t="shared" si="57"/>
        <v>0</v>
      </c>
      <c r="CF74" s="76">
        <f t="shared" si="57"/>
        <v>0</v>
      </c>
      <c r="CG74" s="76">
        <f t="shared" si="57"/>
        <v>0</v>
      </c>
      <c r="CH74" s="76">
        <f t="shared" si="57"/>
        <v>0</v>
      </c>
      <c r="CI74" s="76">
        <f t="shared" si="57"/>
        <v>0</v>
      </c>
      <c r="CJ74" s="76">
        <f t="shared" si="57"/>
        <v>0</v>
      </c>
      <c r="CK74" s="76">
        <f t="shared" si="57"/>
        <v>0</v>
      </c>
      <c r="CL74" s="76" t="e">
        <f t="shared" si="57"/>
        <v>#DIV/0!</v>
      </c>
      <c r="CM74" s="76" t="e">
        <f t="shared" si="57"/>
        <v>#DIV/0!</v>
      </c>
      <c r="CN74" s="76" t="e">
        <f t="shared" si="57"/>
        <v>#DIV/0!</v>
      </c>
      <c r="CO74" s="76" t="e">
        <f t="shared" si="57"/>
        <v>#DIV/0!</v>
      </c>
      <c r="CP74" s="76" t="e">
        <f t="shared" si="57"/>
        <v>#DIV/0!</v>
      </c>
      <c r="CQ74" s="76" t="e">
        <f t="shared" si="57"/>
        <v>#DIV/0!</v>
      </c>
      <c r="CR74" s="76" t="e">
        <f t="shared" si="57"/>
        <v>#DIV/0!</v>
      </c>
      <c r="CS74" s="76" t="e">
        <f t="shared" si="57"/>
        <v>#DIV/0!</v>
      </c>
      <c r="CT74" s="76" t="e">
        <f t="shared" si="57"/>
        <v>#DIV/0!</v>
      </c>
      <c r="CU74" s="76" t="e">
        <f t="shared" si="57"/>
        <v>#DIV/0!</v>
      </c>
      <c r="CV74" s="76" t="e">
        <f t="shared" si="57"/>
        <v>#DIV/0!</v>
      </c>
      <c r="CW74" s="76" t="e">
        <f t="shared" si="57"/>
        <v>#DIV/0!</v>
      </c>
      <c r="CX74" s="76" t="e">
        <f t="shared" si="57"/>
        <v>#DIV/0!</v>
      </c>
      <c r="CY74" s="76" t="e">
        <f t="shared" si="57"/>
        <v>#DIV/0!</v>
      </c>
    </row>
    <row r="75" spans="2:103" ht="15.75" x14ac:dyDescent="0.25">
      <c r="B75" s="80" t="s">
        <v>221</v>
      </c>
      <c r="C75" s="103">
        <f t="shared" si="45"/>
        <v>2971.8526471738637</v>
      </c>
      <c r="D75" s="73">
        <f t="shared" si="48"/>
        <v>0</v>
      </c>
      <c r="E75" s="73">
        <f t="shared" si="49"/>
        <v>0</v>
      </c>
      <c r="F75" s="73">
        <f t="shared" si="50"/>
        <v>131.54812792495784</v>
      </c>
      <c r="G75" s="73">
        <f t="shared" si="51"/>
        <v>2840.3045192489058</v>
      </c>
      <c r="H75" s="74">
        <f t="shared" si="52"/>
        <v>1559.4190896188823</v>
      </c>
      <c r="I75" s="76">
        <f t="shared" ref="I75:BT78" si="58">I23/I$60</f>
        <v>3.8945108196492537</v>
      </c>
      <c r="J75" s="76">
        <f t="shared" si="58"/>
        <v>3.6936520242302739</v>
      </c>
      <c r="K75" s="76">
        <f t="shared" si="58"/>
        <v>4.2780310928717276</v>
      </c>
      <c r="L75" s="76">
        <f t="shared" si="58"/>
        <v>3.4732621553617258</v>
      </c>
      <c r="M75" s="76">
        <f t="shared" si="58"/>
        <v>3.5779475915895724</v>
      </c>
      <c r="N75" s="76">
        <f t="shared" si="58"/>
        <v>2.7231538980291332</v>
      </c>
      <c r="O75" s="76">
        <f t="shared" si="58"/>
        <v>3.7646141074720743</v>
      </c>
      <c r="P75" s="76">
        <f t="shared" si="58"/>
        <v>3.2475604007869681</v>
      </c>
      <c r="Q75" s="76">
        <f t="shared" si="58"/>
        <v>5.9158287894298569</v>
      </c>
      <c r="R75" s="76">
        <f t="shared" si="58"/>
        <v>8.8831357837455798</v>
      </c>
      <c r="S75" s="76">
        <f t="shared" si="58"/>
        <v>9.2064395389784721</v>
      </c>
      <c r="T75" s="76">
        <f t="shared" si="58"/>
        <v>9.5373512056536747</v>
      </c>
      <c r="U75" s="76">
        <f t="shared" si="58"/>
        <v>9.6162045382406109</v>
      </c>
      <c r="V75" s="76">
        <f t="shared" si="58"/>
        <v>9.5409668988856602</v>
      </c>
      <c r="W75" s="76">
        <f t="shared" si="58"/>
        <v>10.443102072362617</v>
      </c>
      <c r="X75" s="76">
        <f t="shared" si="58"/>
        <v>8.2400474011824461</v>
      </c>
      <c r="Y75" s="76">
        <f t="shared" si="58"/>
        <v>10.089565069218926</v>
      </c>
      <c r="Z75" s="76">
        <f t="shared" si="58"/>
        <v>10.079842137646077</v>
      </c>
      <c r="AA75" s="76">
        <f t="shared" si="58"/>
        <v>11.342912399623184</v>
      </c>
      <c r="AB75" s="76">
        <f t="shared" si="58"/>
        <v>12.931724555728513</v>
      </c>
      <c r="AC75" s="76">
        <f t="shared" si="58"/>
        <v>11.13368626378908</v>
      </c>
      <c r="AD75" s="76">
        <f t="shared" si="58"/>
        <v>15.485297481534474</v>
      </c>
      <c r="AE75" s="76">
        <f t="shared" si="58"/>
        <v>20.031400273633512</v>
      </c>
      <c r="AF75" s="76">
        <f t="shared" si="58"/>
        <v>17.060281925682883</v>
      </c>
      <c r="AG75" s="76">
        <f t="shared" si="58"/>
        <v>16.465192047810909</v>
      </c>
      <c r="AH75" s="76">
        <f t="shared" si="58"/>
        <v>18.517225875086226</v>
      </c>
      <c r="AI75" s="76">
        <f t="shared" si="58"/>
        <v>19.227262117121601</v>
      </c>
      <c r="AJ75" s="76">
        <f t="shared" si="58"/>
        <v>20.968459790048598</v>
      </c>
      <c r="AK75" s="76">
        <f t="shared" si="58"/>
        <v>11.579174143352816</v>
      </c>
      <c r="AL75" s="76">
        <f t="shared" si="58"/>
        <v>9.5927987184904335</v>
      </c>
      <c r="AM75" s="76">
        <f t="shared" si="58"/>
        <v>9.3607914101671721</v>
      </c>
      <c r="AN75" s="76">
        <f t="shared" si="58"/>
        <v>11.246341241346125</v>
      </c>
      <c r="AO75" s="76">
        <f t="shared" si="58"/>
        <v>11.791265797217537</v>
      </c>
      <c r="AP75" s="76">
        <f t="shared" si="58"/>
        <v>9.1991714245523077</v>
      </c>
      <c r="AQ75" s="76">
        <f t="shared" si="58"/>
        <v>12.651294657477576</v>
      </c>
      <c r="AR75" s="76">
        <f t="shared" si="58"/>
        <v>9.8168193909482451</v>
      </c>
      <c r="AS75" s="76">
        <f t="shared" si="58"/>
        <v>10.014798230980913</v>
      </c>
      <c r="AT75" s="76">
        <f t="shared" si="58"/>
        <v>17.940444719218963</v>
      </c>
      <c r="AU75" s="76">
        <f t="shared" si="58"/>
        <v>23.478211345305329</v>
      </c>
      <c r="AV75" s="76">
        <f t="shared" si="58"/>
        <v>58.980834314155864</v>
      </c>
      <c r="AW75" s="76">
        <f t="shared" si="58"/>
        <v>60.235412998085216</v>
      </c>
      <c r="AX75" s="76">
        <f t="shared" si="58"/>
        <v>67.285552955644746</v>
      </c>
      <c r="AY75" s="76">
        <f t="shared" si="58"/>
        <v>76.213738066475699</v>
      </c>
      <c r="AZ75" s="76">
        <f t="shared" si="58"/>
        <v>78.588551045670812</v>
      </c>
      <c r="BA75" s="76">
        <f t="shared" si="58"/>
        <v>81.321205144955741</v>
      </c>
      <c r="BB75" s="76">
        <f t="shared" si="58"/>
        <v>98.191842591353449</v>
      </c>
      <c r="BC75" s="76">
        <f t="shared" si="58"/>
        <v>98.171015831013392</v>
      </c>
      <c r="BD75" s="76">
        <f t="shared" si="58"/>
        <v>108.12613870100002</v>
      </c>
      <c r="BE75" s="76">
        <f t="shared" si="58"/>
        <v>86.186623787759387</v>
      </c>
      <c r="BF75" s="76">
        <f t="shared" si="58"/>
        <v>83.063124373152306</v>
      </c>
      <c r="BG75" s="76">
        <f t="shared" si="58"/>
        <v>85.078931208352415</v>
      </c>
      <c r="BH75" s="76">
        <f t="shared" si="58"/>
        <v>78.226050805874195</v>
      </c>
      <c r="BI75" s="76">
        <f t="shared" si="58"/>
        <v>79.710298460937992</v>
      </c>
      <c r="BJ75" s="76">
        <f t="shared" si="58"/>
        <v>89.007273434339439</v>
      </c>
      <c r="BK75" s="76">
        <f t="shared" si="58"/>
        <v>86.092901057582722</v>
      </c>
      <c r="BL75" s="76">
        <f t="shared" si="58"/>
        <v>86.092901057582722</v>
      </c>
      <c r="BM75" s="76">
        <f t="shared" si="58"/>
        <v>83.178528680825963</v>
      </c>
      <c r="BN75" s="76">
        <f t="shared" si="58"/>
        <v>92.527969061424699</v>
      </c>
      <c r="BO75" s="76">
        <f t="shared" si="58"/>
        <v>90.378831954684586</v>
      </c>
      <c r="BP75" s="76">
        <f t="shared" si="58"/>
        <v>87.421501279552956</v>
      </c>
      <c r="BQ75" s="76">
        <f t="shared" si="58"/>
        <v>87.421501279552956</v>
      </c>
      <c r="BR75" s="76">
        <f t="shared" si="58"/>
        <v>87.421501279552956</v>
      </c>
      <c r="BS75" s="76">
        <f t="shared" si="58"/>
        <v>87.421501279552956</v>
      </c>
      <c r="BT75" s="76">
        <f t="shared" si="58"/>
        <v>87.421501279552956</v>
      </c>
      <c r="BU75" s="76">
        <f t="shared" si="57"/>
        <v>98.361640792563776</v>
      </c>
      <c r="BV75" s="76">
        <f t="shared" si="57"/>
        <v>87.421501279552956</v>
      </c>
      <c r="BW75" s="76">
        <f t="shared" si="57"/>
        <v>87.421501279552956</v>
      </c>
      <c r="BX75" s="76">
        <f t="shared" si="57"/>
        <v>87.421501279552956</v>
      </c>
      <c r="BY75" s="76">
        <f t="shared" si="57"/>
        <v>87.421501279552956</v>
      </c>
      <c r="BZ75" s="76">
        <f t="shared" si="57"/>
        <v>0</v>
      </c>
      <c r="CA75" s="76">
        <f t="shared" si="57"/>
        <v>0</v>
      </c>
      <c r="CB75" s="76">
        <f t="shared" si="57"/>
        <v>0</v>
      </c>
      <c r="CC75" s="76">
        <f t="shared" si="57"/>
        <v>0</v>
      </c>
      <c r="CD75" s="76">
        <f t="shared" si="57"/>
        <v>0</v>
      </c>
      <c r="CE75" s="76">
        <f t="shared" si="57"/>
        <v>0</v>
      </c>
      <c r="CF75" s="76">
        <f t="shared" si="57"/>
        <v>0</v>
      </c>
      <c r="CG75" s="76">
        <f t="shared" si="57"/>
        <v>0</v>
      </c>
      <c r="CH75" s="76">
        <f t="shared" si="57"/>
        <v>0</v>
      </c>
      <c r="CI75" s="76">
        <f t="shared" si="57"/>
        <v>0</v>
      </c>
      <c r="CJ75" s="76">
        <f t="shared" si="57"/>
        <v>0</v>
      </c>
      <c r="CK75" s="76">
        <f t="shared" si="57"/>
        <v>0</v>
      </c>
      <c r="CL75" s="76" t="e">
        <f t="shared" si="57"/>
        <v>#DIV/0!</v>
      </c>
      <c r="CM75" s="76" t="e">
        <f t="shared" si="57"/>
        <v>#DIV/0!</v>
      </c>
      <c r="CN75" s="76" t="e">
        <f t="shared" si="57"/>
        <v>#DIV/0!</v>
      </c>
      <c r="CO75" s="76" t="e">
        <f t="shared" si="57"/>
        <v>#DIV/0!</v>
      </c>
      <c r="CP75" s="76" t="e">
        <f t="shared" si="57"/>
        <v>#DIV/0!</v>
      </c>
      <c r="CQ75" s="76" t="e">
        <f t="shared" si="57"/>
        <v>#DIV/0!</v>
      </c>
      <c r="CR75" s="76" t="e">
        <f t="shared" si="57"/>
        <v>#DIV/0!</v>
      </c>
      <c r="CS75" s="76" t="e">
        <f t="shared" si="57"/>
        <v>#DIV/0!</v>
      </c>
      <c r="CT75" s="76" t="e">
        <f t="shared" si="57"/>
        <v>#DIV/0!</v>
      </c>
      <c r="CU75" s="76" t="e">
        <f t="shared" si="57"/>
        <v>#DIV/0!</v>
      </c>
      <c r="CV75" s="76" t="e">
        <f t="shared" si="57"/>
        <v>#DIV/0!</v>
      </c>
      <c r="CW75" s="76" t="e">
        <f t="shared" si="57"/>
        <v>#DIV/0!</v>
      </c>
      <c r="CX75" s="76" t="e">
        <f t="shared" si="57"/>
        <v>#DIV/0!</v>
      </c>
      <c r="CY75" s="76" t="e">
        <f t="shared" si="57"/>
        <v>#DIV/0!</v>
      </c>
    </row>
    <row r="76" spans="2:103" ht="16.5" thickBot="1" x14ac:dyDescent="0.3">
      <c r="B76" s="80" t="s">
        <v>222</v>
      </c>
      <c r="C76" s="104">
        <f t="shared" si="45"/>
        <v>1432.3439222637789</v>
      </c>
      <c r="D76" s="83">
        <f t="shared" si="48"/>
        <v>0</v>
      </c>
      <c r="E76" s="83">
        <f t="shared" si="49"/>
        <v>0</v>
      </c>
      <c r="F76" s="83">
        <f t="shared" si="50"/>
        <v>0</v>
      </c>
      <c r="G76" s="83">
        <f t="shared" si="51"/>
        <v>1432.3439222637789</v>
      </c>
      <c r="H76" s="74">
        <f t="shared" si="52"/>
        <v>241.16203342115679</v>
      </c>
      <c r="I76" s="76">
        <f t="shared" si="58"/>
        <v>0</v>
      </c>
      <c r="J76" s="76">
        <f t="shared" si="58"/>
        <v>0</v>
      </c>
      <c r="K76" s="76">
        <f t="shared" si="58"/>
        <v>0</v>
      </c>
      <c r="L76" s="76">
        <f t="shared" si="58"/>
        <v>0</v>
      </c>
      <c r="M76" s="76">
        <f t="shared" si="58"/>
        <v>0</v>
      </c>
      <c r="N76" s="76">
        <f t="shared" si="58"/>
        <v>0</v>
      </c>
      <c r="O76" s="76">
        <f t="shared" si="58"/>
        <v>0</v>
      </c>
      <c r="P76" s="76">
        <f t="shared" si="58"/>
        <v>0</v>
      </c>
      <c r="Q76" s="76">
        <f t="shared" si="58"/>
        <v>0</v>
      </c>
      <c r="R76" s="76">
        <f t="shared" si="58"/>
        <v>0</v>
      </c>
      <c r="S76" s="76">
        <f t="shared" si="58"/>
        <v>0</v>
      </c>
      <c r="T76" s="76">
        <f t="shared" si="58"/>
        <v>0</v>
      </c>
      <c r="U76" s="76">
        <f t="shared" si="58"/>
        <v>0</v>
      </c>
      <c r="V76" s="76">
        <f t="shared" si="58"/>
        <v>0</v>
      </c>
      <c r="W76" s="76">
        <f t="shared" si="58"/>
        <v>0</v>
      </c>
      <c r="X76" s="76">
        <f t="shared" si="58"/>
        <v>0</v>
      </c>
      <c r="Y76" s="76">
        <f t="shared" si="58"/>
        <v>0</v>
      </c>
      <c r="Z76" s="76">
        <f t="shared" si="58"/>
        <v>0</v>
      </c>
      <c r="AA76" s="76">
        <f t="shared" si="58"/>
        <v>0</v>
      </c>
      <c r="AB76" s="76">
        <f t="shared" si="58"/>
        <v>0</v>
      </c>
      <c r="AC76" s="76">
        <f t="shared" si="58"/>
        <v>0</v>
      </c>
      <c r="AD76" s="76">
        <f t="shared" si="58"/>
        <v>0</v>
      </c>
      <c r="AE76" s="76">
        <f t="shared" si="58"/>
        <v>14.924656558750643</v>
      </c>
      <c r="AF76" s="76">
        <f t="shared" si="58"/>
        <v>0</v>
      </c>
      <c r="AG76" s="76">
        <f t="shared" si="58"/>
        <v>0</v>
      </c>
      <c r="AH76" s="76">
        <f t="shared" si="58"/>
        <v>0</v>
      </c>
      <c r="AI76" s="76">
        <f t="shared" si="58"/>
        <v>0</v>
      </c>
      <c r="AJ76" s="76">
        <f t="shared" si="58"/>
        <v>0</v>
      </c>
      <c r="AK76" s="76">
        <f t="shared" si="58"/>
        <v>0</v>
      </c>
      <c r="AL76" s="76">
        <f t="shared" si="58"/>
        <v>0</v>
      </c>
      <c r="AM76" s="76">
        <f t="shared" si="58"/>
        <v>0</v>
      </c>
      <c r="AN76" s="76">
        <f t="shared" si="58"/>
        <v>0</v>
      </c>
      <c r="AO76" s="76">
        <f t="shared" si="58"/>
        <v>0</v>
      </c>
      <c r="AP76" s="76">
        <f t="shared" si="58"/>
        <v>0</v>
      </c>
      <c r="AQ76" s="76">
        <f t="shared" si="58"/>
        <v>0</v>
      </c>
      <c r="AR76" s="76">
        <f t="shared" si="58"/>
        <v>0</v>
      </c>
      <c r="AS76" s="76">
        <f t="shared" si="58"/>
        <v>0</v>
      </c>
      <c r="AT76" s="76">
        <f t="shared" si="58"/>
        <v>0</v>
      </c>
      <c r="AU76" s="76">
        <f t="shared" si="58"/>
        <v>0</v>
      </c>
      <c r="AV76" s="76">
        <f t="shared" si="58"/>
        <v>0</v>
      </c>
      <c r="AW76" s="76">
        <f t="shared" si="58"/>
        <v>0</v>
      </c>
      <c r="AX76" s="76">
        <f t="shared" si="58"/>
        <v>0</v>
      </c>
      <c r="AY76" s="76">
        <f t="shared" si="58"/>
        <v>0</v>
      </c>
      <c r="AZ76" s="76">
        <f t="shared" si="58"/>
        <v>0</v>
      </c>
      <c r="BA76" s="76">
        <f t="shared" si="58"/>
        <v>0</v>
      </c>
      <c r="BB76" s="76">
        <f t="shared" si="58"/>
        <v>0</v>
      </c>
      <c r="BC76" s="76">
        <f t="shared" si="58"/>
        <v>0</v>
      </c>
      <c r="BD76" s="76">
        <f t="shared" si="58"/>
        <v>226.23737686240614</v>
      </c>
      <c r="BE76" s="76">
        <f t="shared" si="58"/>
        <v>0</v>
      </c>
      <c r="BF76" s="76">
        <f t="shared" si="58"/>
        <v>0</v>
      </c>
      <c r="BG76" s="76">
        <f t="shared" si="58"/>
        <v>0</v>
      </c>
      <c r="BH76" s="76">
        <f t="shared" si="58"/>
        <v>0</v>
      </c>
      <c r="BI76" s="76">
        <f t="shared" si="58"/>
        <v>0</v>
      </c>
      <c r="BJ76" s="76">
        <f t="shared" si="58"/>
        <v>0</v>
      </c>
      <c r="BK76" s="76">
        <f t="shared" si="58"/>
        <v>0</v>
      </c>
      <c r="BL76" s="76">
        <f t="shared" si="58"/>
        <v>0</v>
      </c>
      <c r="BM76" s="76">
        <f t="shared" si="58"/>
        <v>0</v>
      </c>
      <c r="BN76" s="76">
        <f t="shared" si="58"/>
        <v>0</v>
      </c>
      <c r="BO76" s="76">
        <f t="shared" si="58"/>
        <v>0</v>
      </c>
      <c r="BP76" s="76">
        <f t="shared" si="58"/>
        <v>0</v>
      </c>
      <c r="BQ76" s="76">
        <f t="shared" si="58"/>
        <v>0</v>
      </c>
      <c r="BR76" s="76">
        <f t="shared" si="58"/>
        <v>0</v>
      </c>
      <c r="BS76" s="76">
        <f t="shared" si="58"/>
        <v>0</v>
      </c>
      <c r="BT76" s="76">
        <f t="shared" si="58"/>
        <v>0</v>
      </c>
      <c r="BU76" s="76">
        <f t="shared" si="57"/>
        <v>0</v>
      </c>
      <c r="BV76" s="76">
        <f t="shared" si="57"/>
        <v>0</v>
      </c>
      <c r="BW76" s="76">
        <f t="shared" si="57"/>
        <v>0</v>
      </c>
      <c r="BX76" s="76">
        <f t="shared" si="57"/>
        <v>0</v>
      </c>
      <c r="BY76" s="76">
        <f t="shared" si="57"/>
        <v>0</v>
      </c>
      <c r="BZ76" s="76">
        <f t="shared" si="57"/>
        <v>0</v>
      </c>
      <c r="CA76" s="76">
        <f t="shared" si="57"/>
        <v>0</v>
      </c>
      <c r="CB76" s="76">
        <f t="shared" si="57"/>
        <v>1191.1818888426221</v>
      </c>
      <c r="CC76" s="76">
        <f t="shared" si="57"/>
        <v>0</v>
      </c>
      <c r="CD76" s="76">
        <f t="shared" si="57"/>
        <v>0</v>
      </c>
      <c r="CE76" s="76">
        <f t="shared" si="57"/>
        <v>0</v>
      </c>
      <c r="CF76" s="76">
        <f t="shared" si="57"/>
        <v>0</v>
      </c>
      <c r="CG76" s="76">
        <f t="shared" si="57"/>
        <v>0</v>
      </c>
      <c r="CH76" s="76">
        <f t="shared" si="57"/>
        <v>0</v>
      </c>
      <c r="CI76" s="76">
        <f t="shared" si="57"/>
        <v>0</v>
      </c>
      <c r="CJ76" s="76">
        <f t="shared" si="57"/>
        <v>0</v>
      </c>
      <c r="CK76" s="76">
        <f t="shared" si="57"/>
        <v>0</v>
      </c>
      <c r="CL76" s="76" t="e">
        <f t="shared" si="57"/>
        <v>#DIV/0!</v>
      </c>
      <c r="CM76" s="76" t="e">
        <f t="shared" si="57"/>
        <v>#DIV/0!</v>
      </c>
      <c r="CN76" s="76" t="e">
        <f t="shared" si="57"/>
        <v>#DIV/0!</v>
      </c>
      <c r="CO76" s="76" t="e">
        <f t="shared" si="57"/>
        <v>#DIV/0!</v>
      </c>
      <c r="CP76" s="76" t="e">
        <f t="shared" si="57"/>
        <v>#DIV/0!</v>
      </c>
      <c r="CQ76" s="76" t="e">
        <f t="shared" si="57"/>
        <v>#DIV/0!</v>
      </c>
      <c r="CR76" s="76" t="e">
        <f t="shared" si="57"/>
        <v>#DIV/0!</v>
      </c>
      <c r="CS76" s="76" t="e">
        <f t="shared" si="57"/>
        <v>#DIV/0!</v>
      </c>
      <c r="CT76" s="76" t="e">
        <f t="shared" si="57"/>
        <v>#DIV/0!</v>
      </c>
      <c r="CU76" s="76" t="e">
        <f t="shared" si="57"/>
        <v>#DIV/0!</v>
      </c>
      <c r="CV76" s="76" t="e">
        <f t="shared" si="57"/>
        <v>#DIV/0!</v>
      </c>
      <c r="CW76" s="76" t="e">
        <f t="shared" si="57"/>
        <v>#DIV/0!</v>
      </c>
      <c r="CX76" s="76" t="e">
        <f t="shared" si="57"/>
        <v>#DIV/0!</v>
      </c>
      <c r="CY76" s="76" t="e">
        <f t="shared" si="57"/>
        <v>#DIV/0!</v>
      </c>
    </row>
    <row r="77" spans="2:103" ht="17.25" thickTop="1" thickBot="1" x14ac:dyDescent="0.3">
      <c r="B77" s="85" t="s">
        <v>223</v>
      </c>
      <c r="C77" s="87">
        <f>SUM(D77:G77)</f>
        <v>147527.14888484243</v>
      </c>
      <c r="D77" s="87">
        <f t="shared" si="48"/>
        <v>0</v>
      </c>
      <c r="E77" s="87">
        <f t="shared" si="49"/>
        <v>0</v>
      </c>
      <c r="F77" s="87">
        <f t="shared" si="50"/>
        <v>2476.3323708674588</v>
      </c>
      <c r="G77" s="87">
        <f t="shared" si="51"/>
        <v>145050.81651397498</v>
      </c>
      <c r="H77" s="74">
        <f t="shared" si="52"/>
        <v>70442.682989230525</v>
      </c>
      <c r="I77" s="88">
        <f t="shared" si="58"/>
        <v>3.8945108196492537</v>
      </c>
      <c r="J77" s="88">
        <f t="shared" si="58"/>
        <v>3.6936520242302739</v>
      </c>
      <c r="K77" s="88">
        <f t="shared" si="58"/>
        <v>8.5842011431574239</v>
      </c>
      <c r="L77" s="88">
        <f t="shared" si="58"/>
        <v>13.819724786034238</v>
      </c>
      <c r="M77" s="88">
        <f t="shared" si="58"/>
        <v>69.511623943625679</v>
      </c>
      <c r="N77" s="88">
        <f t="shared" si="58"/>
        <v>2.7231538980291332</v>
      </c>
      <c r="O77" s="88">
        <f t="shared" si="58"/>
        <v>119.18580540834678</v>
      </c>
      <c r="P77" s="88">
        <f t="shared" si="58"/>
        <v>121.72675525065992</v>
      </c>
      <c r="Q77" s="88">
        <f t="shared" si="58"/>
        <v>130.41671097970004</v>
      </c>
      <c r="R77" s="88">
        <f t="shared" si="58"/>
        <v>122.46803326109337</v>
      </c>
      <c r="S77" s="88">
        <f t="shared" si="58"/>
        <v>92.003383307291926</v>
      </c>
      <c r="T77" s="88">
        <f t="shared" si="58"/>
        <v>53.845469562848024</v>
      </c>
      <c r="U77" s="88">
        <f t="shared" si="58"/>
        <v>80.610152603116987</v>
      </c>
      <c r="V77" s="88">
        <f t="shared" si="58"/>
        <v>109.83780130769003</v>
      </c>
      <c r="W77" s="88">
        <f t="shared" si="58"/>
        <v>133.19503296772092</v>
      </c>
      <c r="X77" s="88">
        <f t="shared" si="58"/>
        <v>499.86004603003221</v>
      </c>
      <c r="Y77" s="88">
        <f t="shared" si="58"/>
        <v>349.39099487895726</v>
      </c>
      <c r="Z77" s="88">
        <f t="shared" si="58"/>
        <v>221.32863233000816</v>
      </c>
      <c r="AA77" s="88">
        <f t="shared" si="58"/>
        <v>340.23668636526753</v>
      </c>
      <c r="AB77" s="88">
        <f t="shared" si="58"/>
        <v>438.01494777266129</v>
      </c>
      <c r="AC77" s="88">
        <f t="shared" si="58"/>
        <v>523.9707537645512</v>
      </c>
      <c r="AD77" s="88">
        <f t="shared" si="58"/>
        <v>570.52799236155397</v>
      </c>
      <c r="AE77" s="88">
        <f t="shared" si="58"/>
        <v>617.192447613186</v>
      </c>
      <c r="AF77" s="88">
        <f t="shared" si="58"/>
        <v>699.52439012502316</v>
      </c>
      <c r="AG77" s="88">
        <f t="shared" si="58"/>
        <v>705.47456395535983</v>
      </c>
      <c r="AH77" s="88">
        <f t="shared" si="58"/>
        <v>2614.2765420329433</v>
      </c>
      <c r="AI77" s="88">
        <f t="shared" si="58"/>
        <v>261.50899208565698</v>
      </c>
      <c r="AJ77" s="88">
        <f t="shared" si="58"/>
        <v>767.54958748279455</v>
      </c>
      <c r="AK77" s="88">
        <f t="shared" si="58"/>
        <v>2199.0570331030021</v>
      </c>
      <c r="AL77" s="88">
        <f t="shared" si="58"/>
        <v>1409.1325331120775</v>
      </c>
      <c r="AM77" s="88">
        <f t="shared" si="58"/>
        <v>1967.9557043218435</v>
      </c>
      <c r="AN77" s="88">
        <f t="shared" si="58"/>
        <v>4571.9003955249727</v>
      </c>
      <c r="AO77" s="88">
        <f t="shared" si="58"/>
        <v>4554.9780757340122</v>
      </c>
      <c r="AP77" s="88">
        <f t="shared" si="58"/>
        <v>3643.9740831293243</v>
      </c>
      <c r="AQ77" s="88">
        <f t="shared" si="58"/>
        <v>1365.6893609824263</v>
      </c>
      <c r="AR77" s="88">
        <f t="shared" si="58"/>
        <v>2032.8345928082485</v>
      </c>
      <c r="AS77" s="88">
        <f t="shared" si="58"/>
        <v>2031.1765248063314</v>
      </c>
      <c r="AT77" s="88">
        <f t="shared" si="58"/>
        <v>1656.4240080987997</v>
      </c>
      <c r="AU77" s="88">
        <f t="shared" si="58"/>
        <v>1233.7705850787872</v>
      </c>
      <c r="AV77" s="88">
        <f t="shared" si="58"/>
        <v>2558.4790665086807</v>
      </c>
      <c r="AW77" s="88">
        <f t="shared" si="58"/>
        <v>1135.0006008533592</v>
      </c>
      <c r="AX77" s="88">
        <f t="shared" si="58"/>
        <v>2313.5657062909431</v>
      </c>
      <c r="AY77" s="88">
        <f t="shared" si="58"/>
        <v>2080.301658641255</v>
      </c>
      <c r="AZ77" s="88">
        <f t="shared" si="58"/>
        <v>1139.4636878501203</v>
      </c>
      <c r="BA77" s="88">
        <f t="shared" si="58"/>
        <v>2183.3275190180188</v>
      </c>
      <c r="BB77" s="88">
        <f t="shared" si="58"/>
        <v>3796.9959793878952</v>
      </c>
      <c r="BC77" s="88">
        <f t="shared" si="58"/>
        <v>3230.7213462968657</v>
      </c>
      <c r="BD77" s="88">
        <f t="shared" si="58"/>
        <v>2795.9227029370695</v>
      </c>
      <c r="BE77" s="88">
        <f t="shared" si="58"/>
        <v>3987.8943180138062</v>
      </c>
      <c r="BF77" s="88">
        <f t="shared" si="58"/>
        <v>1505.129978752635</v>
      </c>
      <c r="BG77" s="88">
        <f t="shared" si="58"/>
        <v>2557.7565682339418</v>
      </c>
      <c r="BH77" s="88">
        <f t="shared" si="58"/>
        <v>2271.4433082526275</v>
      </c>
      <c r="BI77" s="88">
        <f t="shared" si="58"/>
        <v>2545.4150634322818</v>
      </c>
      <c r="BJ77" s="88">
        <f t="shared" si="58"/>
        <v>1510.240879056807</v>
      </c>
      <c r="BK77" s="88">
        <f t="shared" si="58"/>
        <v>4894.4074324418598</v>
      </c>
      <c r="BL77" s="88">
        <f t="shared" si="58"/>
        <v>3581.8248039307132</v>
      </c>
      <c r="BM77" s="88">
        <f t="shared" si="58"/>
        <v>4346.3127201975658</v>
      </c>
      <c r="BN77" s="88">
        <f t="shared" si="58"/>
        <v>5434.6468182835688</v>
      </c>
      <c r="BO77" s="88">
        <f t="shared" si="58"/>
        <v>5047.7276211214084</v>
      </c>
      <c r="BP77" s="88">
        <f t="shared" si="58"/>
        <v>6398.3026870749973</v>
      </c>
      <c r="BQ77" s="88">
        <f t="shared" si="58"/>
        <v>5103.3190053133749</v>
      </c>
      <c r="BR77" s="88">
        <f t="shared" si="58"/>
        <v>4852.4004919441822</v>
      </c>
      <c r="BS77" s="88">
        <f t="shared" si="58"/>
        <v>4440.3306813290028</v>
      </c>
      <c r="BT77" s="88">
        <f t="shared" si="58"/>
        <v>4323.5423447926623</v>
      </c>
      <c r="BU77" s="88">
        <f t="shared" si="57"/>
        <v>3878.6244863917173</v>
      </c>
      <c r="BV77" s="88">
        <f t="shared" si="57"/>
        <v>3501.853501117017</v>
      </c>
      <c r="BW77" s="88">
        <f t="shared" si="57"/>
        <v>3487.5267847975724</v>
      </c>
      <c r="BX77" s="88">
        <f t="shared" si="57"/>
        <v>2909.2782865353379</v>
      </c>
      <c r="BY77" s="88">
        <f t="shared" si="57"/>
        <v>10780.764560946518</v>
      </c>
      <c r="BZ77" s="88">
        <f t="shared" si="57"/>
        <v>353.88648773970903</v>
      </c>
      <c r="CA77" s="88">
        <f t="shared" si="57"/>
        <v>353.88648773970903</v>
      </c>
      <c r="CB77" s="88">
        <f t="shared" si="57"/>
        <v>1885.5898148581546</v>
      </c>
      <c r="CC77" s="88">
        <f t="shared" si="57"/>
        <v>0</v>
      </c>
      <c r="CD77" s="88">
        <f t="shared" si="57"/>
        <v>0</v>
      </c>
      <c r="CE77" s="88">
        <f t="shared" si="57"/>
        <v>0</v>
      </c>
      <c r="CF77" s="88">
        <f t="shared" si="57"/>
        <v>0</v>
      </c>
      <c r="CG77" s="88">
        <f t="shared" si="57"/>
        <v>0</v>
      </c>
      <c r="CH77" s="88">
        <f t="shared" si="57"/>
        <v>0</v>
      </c>
      <c r="CI77" s="88">
        <f t="shared" si="57"/>
        <v>0</v>
      </c>
      <c r="CJ77" s="88">
        <f t="shared" si="57"/>
        <v>0</v>
      </c>
      <c r="CK77" s="88">
        <f t="shared" si="57"/>
        <v>0</v>
      </c>
      <c r="CL77" s="88" t="e">
        <f t="shared" si="57"/>
        <v>#DIV/0!</v>
      </c>
      <c r="CM77" s="88" t="e">
        <f t="shared" si="57"/>
        <v>#DIV/0!</v>
      </c>
      <c r="CN77" s="88" t="e">
        <f t="shared" si="57"/>
        <v>#DIV/0!</v>
      </c>
      <c r="CO77" s="88" t="e">
        <f t="shared" si="57"/>
        <v>#DIV/0!</v>
      </c>
      <c r="CP77" s="88" t="e">
        <f t="shared" si="57"/>
        <v>#DIV/0!</v>
      </c>
      <c r="CQ77" s="88" t="e">
        <f t="shared" si="57"/>
        <v>#DIV/0!</v>
      </c>
      <c r="CR77" s="88" t="e">
        <f t="shared" si="57"/>
        <v>#DIV/0!</v>
      </c>
      <c r="CS77" s="88" t="e">
        <f t="shared" si="57"/>
        <v>#DIV/0!</v>
      </c>
      <c r="CT77" s="88" t="e">
        <f t="shared" si="57"/>
        <v>#DIV/0!</v>
      </c>
      <c r="CU77" s="88" t="e">
        <f t="shared" si="57"/>
        <v>#DIV/0!</v>
      </c>
      <c r="CV77" s="88" t="e">
        <f t="shared" si="57"/>
        <v>#DIV/0!</v>
      </c>
      <c r="CW77" s="88" t="e">
        <f t="shared" si="57"/>
        <v>#DIV/0!</v>
      </c>
      <c r="CX77" s="88" t="e">
        <f t="shared" si="57"/>
        <v>#DIV/0!</v>
      </c>
      <c r="CY77" s="88" t="e">
        <f t="shared" si="57"/>
        <v>#DIV/0!</v>
      </c>
    </row>
    <row r="78" spans="2:103" ht="16.5" hidden="1" outlineLevel="1" thickTop="1" x14ac:dyDescent="0.25">
      <c r="B78" s="89" t="s">
        <v>224</v>
      </c>
      <c r="C78" s="73">
        <f t="shared" ref="C78:C90" si="59">SUM(D78:G78)</f>
        <v>0</v>
      </c>
      <c r="D78" s="73">
        <f t="shared" si="48"/>
        <v>0</v>
      </c>
      <c r="E78" s="73">
        <f t="shared" si="49"/>
        <v>0</v>
      </c>
      <c r="F78" s="73">
        <f t="shared" si="50"/>
        <v>0</v>
      </c>
      <c r="G78" s="73">
        <f t="shared" si="51"/>
        <v>0</v>
      </c>
      <c r="H78" s="74">
        <f t="shared" si="52"/>
        <v>0</v>
      </c>
      <c r="I78" s="105">
        <f t="shared" si="58"/>
        <v>0</v>
      </c>
      <c r="J78" s="105">
        <f t="shared" si="58"/>
        <v>0</v>
      </c>
      <c r="K78" s="105">
        <f t="shared" si="58"/>
        <v>0</v>
      </c>
      <c r="L78" s="105">
        <f t="shared" si="58"/>
        <v>0</v>
      </c>
      <c r="M78" s="105">
        <f t="shared" si="58"/>
        <v>0</v>
      </c>
      <c r="N78" s="105">
        <f t="shared" si="58"/>
        <v>0</v>
      </c>
      <c r="O78" s="105">
        <f t="shared" si="58"/>
        <v>0</v>
      </c>
      <c r="P78" s="105">
        <f t="shared" si="58"/>
        <v>0</v>
      </c>
      <c r="Q78" s="105">
        <f t="shared" si="58"/>
        <v>0</v>
      </c>
      <c r="R78" s="105">
        <f t="shared" si="58"/>
        <v>0</v>
      </c>
      <c r="S78" s="105">
        <f t="shared" si="58"/>
        <v>0</v>
      </c>
      <c r="T78" s="105">
        <f t="shared" si="58"/>
        <v>0</v>
      </c>
      <c r="U78" s="105">
        <f t="shared" si="58"/>
        <v>0</v>
      </c>
      <c r="V78" s="105">
        <f t="shared" si="58"/>
        <v>0</v>
      </c>
      <c r="W78" s="105">
        <f t="shared" si="58"/>
        <v>0</v>
      </c>
      <c r="X78" s="105">
        <f t="shared" si="58"/>
        <v>0</v>
      </c>
      <c r="Y78" s="105">
        <f t="shared" si="58"/>
        <v>0</v>
      </c>
      <c r="Z78" s="105">
        <f t="shared" si="58"/>
        <v>0</v>
      </c>
      <c r="AA78" s="105">
        <f t="shared" si="58"/>
        <v>0</v>
      </c>
      <c r="AB78" s="105">
        <f t="shared" si="58"/>
        <v>0</v>
      </c>
      <c r="AC78" s="105">
        <f t="shared" si="58"/>
        <v>0</v>
      </c>
      <c r="AD78" s="105">
        <f t="shared" si="58"/>
        <v>0</v>
      </c>
      <c r="AE78" s="105">
        <f t="shared" si="58"/>
        <v>0</v>
      </c>
      <c r="AF78" s="105">
        <f t="shared" si="58"/>
        <v>0</v>
      </c>
      <c r="AG78" s="105">
        <f t="shared" si="58"/>
        <v>0</v>
      </c>
      <c r="AH78" s="105">
        <f t="shared" si="58"/>
        <v>0</v>
      </c>
      <c r="AI78" s="105">
        <f t="shared" si="58"/>
        <v>0</v>
      </c>
      <c r="AJ78" s="105">
        <f t="shared" si="58"/>
        <v>0</v>
      </c>
      <c r="AK78" s="105">
        <f t="shared" si="58"/>
        <v>0</v>
      </c>
      <c r="AL78" s="105">
        <f t="shared" si="58"/>
        <v>0</v>
      </c>
      <c r="AM78" s="105">
        <f t="shared" si="58"/>
        <v>0</v>
      </c>
      <c r="AN78" s="105">
        <f t="shared" si="58"/>
        <v>0</v>
      </c>
      <c r="AO78" s="105">
        <f t="shared" si="58"/>
        <v>0</v>
      </c>
      <c r="AP78" s="105">
        <f t="shared" si="58"/>
        <v>0</v>
      </c>
      <c r="AQ78" s="105">
        <f t="shared" si="58"/>
        <v>0</v>
      </c>
      <c r="AR78" s="105">
        <f t="shared" si="58"/>
        <v>0</v>
      </c>
      <c r="AS78" s="105">
        <f t="shared" si="58"/>
        <v>0</v>
      </c>
      <c r="AT78" s="105">
        <f t="shared" si="58"/>
        <v>0</v>
      </c>
      <c r="AU78" s="105">
        <f t="shared" si="58"/>
        <v>0</v>
      </c>
      <c r="AV78" s="105">
        <f t="shared" si="58"/>
        <v>0</v>
      </c>
      <c r="AW78" s="105">
        <f t="shared" si="58"/>
        <v>0</v>
      </c>
      <c r="AX78" s="105">
        <f t="shared" si="58"/>
        <v>0</v>
      </c>
      <c r="AY78" s="105">
        <f t="shared" si="58"/>
        <v>0</v>
      </c>
      <c r="AZ78" s="105">
        <f t="shared" si="58"/>
        <v>0</v>
      </c>
      <c r="BA78" s="105">
        <f t="shared" si="58"/>
        <v>0</v>
      </c>
      <c r="BB78" s="105">
        <f t="shared" si="58"/>
        <v>0</v>
      </c>
      <c r="BC78" s="105">
        <f t="shared" si="58"/>
        <v>0</v>
      </c>
      <c r="BD78" s="105">
        <f t="shared" si="58"/>
        <v>0</v>
      </c>
      <c r="BE78" s="105">
        <f t="shared" si="58"/>
        <v>0</v>
      </c>
      <c r="BF78" s="105">
        <f t="shared" si="58"/>
        <v>0</v>
      </c>
      <c r="BG78" s="105">
        <f t="shared" si="58"/>
        <v>0</v>
      </c>
      <c r="BH78" s="105">
        <f t="shared" si="58"/>
        <v>0</v>
      </c>
      <c r="BI78" s="105">
        <f t="shared" si="58"/>
        <v>0</v>
      </c>
      <c r="BJ78" s="105">
        <f t="shared" si="58"/>
        <v>0</v>
      </c>
      <c r="BK78" s="105">
        <f t="shared" si="58"/>
        <v>0</v>
      </c>
      <c r="BL78" s="105">
        <f t="shared" si="58"/>
        <v>0</v>
      </c>
      <c r="BM78" s="105">
        <f t="shared" si="58"/>
        <v>0</v>
      </c>
      <c r="BN78" s="105">
        <f t="shared" si="58"/>
        <v>0</v>
      </c>
      <c r="BO78" s="105">
        <f t="shared" si="58"/>
        <v>0</v>
      </c>
      <c r="BP78" s="105">
        <f t="shared" si="58"/>
        <v>0</v>
      </c>
      <c r="BQ78" s="105">
        <f t="shared" si="58"/>
        <v>0</v>
      </c>
      <c r="BR78" s="105">
        <f t="shared" si="58"/>
        <v>0</v>
      </c>
      <c r="BS78" s="105">
        <f t="shared" si="58"/>
        <v>0</v>
      </c>
      <c r="BT78" s="105">
        <f t="shared" ref="BT78:CY81" si="60">BT26/BT$60</f>
        <v>0</v>
      </c>
      <c r="BU78" s="105">
        <f t="shared" si="60"/>
        <v>0</v>
      </c>
      <c r="BV78" s="105">
        <f t="shared" si="60"/>
        <v>0</v>
      </c>
      <c r="BW78" s="105">
        <f t="shared" si="60"/>
        <v>0</v>
      </c>
      <c r="BX78" s="105">
        <f t="shared" si="60"/>
        <v>0</v>
      </c>
      <c r="BY78" s="105">
        <f t="shared" si="60"/>
        <v>0</v>
      </c>
      <c r="BZ78" s="105">
        <f t="shared" si="60"/>
        <v>0</v>
      </c>
      <c r="CA78" s="105">
        <f t="shared" si="60"/>
        <v>0</v>
      </c>
      <c r="CB78" s="105">
        <f t="shared" si="60"/>
        <v>0</v>
      </c>
      <c r="CC78" s="105">
        <f t="shared" si="60"/>
        <v>0</v>
      </c>
      <c r="CD78" s="105">
        <f t="shared" si="60"/>
        <v>0</v>
      </c>
      <c r="CE78" s="105">
        <f t="shared" si="60"/>
        <v>0</v>
      </c>
      <c r="CF78" s="105">
        <f t="shared" si="60"/>
        <v>0</v>
      </c>
      <c r="CG78" s="105">
        <f t="shared" si="60"/>
        <v>0</v>
      </c>
      <c r="CH78" s="105">
        <f t="shared" si="60"/>
        <v>0</v>
      </c>
      <c r="CI78" s="105">
        <f t="shared" si="60"/>
        <v>0</v>
      </c>
      <c r="CJ78" s="105">
        <f t="shared" si="60"/>
        <v>0</v>
      </c>
      <c r="CK78" s="105">
        <f t="shared" si="60"/>
        <v>0</v>
      </c>
      <c r="CL78" s="105" t="e">
        <f t="shared" si="60"/>
        <v>#DIV/0!</v>
      </c>
      <c r="CM78" s="105" t="e">
        <f t="shared" si="60"/>
        <v>#DIV/0!</v>
      </c>
      <c r="CN78" s="105" t="e">
        <f t="shared" si="60"/>
        <v>#DIV/0!</v>
      </c>
      <c r="CO78" s="105" t="e">
        <f t="shared" si="60"/>
        <v>#DIV/0!</v>
      </c>
      <c r="CP78" s="105" t="e">
        <f t="shared" si="60"/>
        <v>#DIV/0!</v>
      </c>
      <c r="CQ78" s="105" t="e">
        <f t="shared" si="60"/>
        <v>#DIV/0!</v>
      </c>
      <c r="CR78" s="105" t="e">
        <f t="shared" si="60"/>
        <v>#DIV/0!</v>
      </c>
      <c r="CS78" s="105" t="e">
        <f t="shared" si="60"/>
        <v>#DIV/0!</v>
      </c>
      <c r="CT78" s="105" t="e">
        <f t="shared" si="60"/>
        <v>#DIV/0!</v>
      </c>
      <c r="CU78" s="105" t="e">
        <f t="shared" si="60"/>
        <v>#DIV/0!</v>
      </c>
      <c r="CV78" s="105" t="e">
        <f t="shared" si="60"/>
        <v>#DIV/0!</v>
      </c>
      <c r="CW78" s="105" t="e">
        <f t="shared" si="60"/>
        <v>#DIV/0!</v>
      </c>
      <c r="CX78" s="105" t="e">
        <f t="shared" si="60"/>
        <v>#DIV/0!</v>
      </c>
      <c r="CY78" s="105" t="e">
        <f t="shared" si="60"/>
        <v>#DIV/0!</v>
      </c>
    </row>
    <row r="79" spans="2:103" ht="16.5" hidden="1" outlineLevel="1" thickTop="1" x14ac:dyDescent="0.25">
      <c r="B79" s="89" t="s">
        <v>225</v>
      </c>
      <c r="C79" s="73">
        <f t="shared" si="59"/>
        <v>608.68916009526833</v>
      </c>
      <c r="D79" s="73">
        <f t="shared" si="48"/>
        <v>0</v>
      </c>
      <c r="E79" s="73">
        <f t="shared" si="49"/>
        <v>0</v>
      </c>
      <c r="F79" s="73">
        <f t="shared" si="50"/>
        <v>74.228587507889856</v>
      </c>
      <c r="G79" s="73">
        <f t="shared" si="51"/>
        <v>534.46057258737846</v>
      </c>
      <c r="H79" s="74">
        <f t="shared" si="52"/>
        <v>358.63998628368967</v>
      </c>
      <c r="I79" s="105">
        <f t="shared" ref="I79:BT82" si="61">I27/I$60</f>
        <v>0</v>
      </c>
      <c r="J79" s="105">
        <f t="shared" si="61"/>
        <v>0</v>
      </c>
      <c r="K79" s="105">
        <f t="shared" si="61"/>
        <v>0.77511060905142526</v>
      </c>
      <c r="L79" s="105">
        <f t="shared" si="61"/>
        <v>0</v>
      </c>
      <c r="M79" s="105">
        <f t="shared" si="61"/>
        <v>5.1581490082944592</v>
      </c>
      <c r="N79" s="105">
        <f t="shared" si="61"/>
        <v>0</v>
      </c>
      <c r="O79" s="105">
        <f t="shared" si="61"/>
        <v>1.0021678859715641</v>
      </c>
      <c r="P79" s="105">
        <f t="shared" si="61"/>
        <v>4.0105225542959317</v>
      </c>
      <c r="Q79" s="105">
        <f t="shared" si="61"/>
        <v>6.5317529831408159</v>
      </c>
      <c r="R79" s="105">
        <f t="shared" si="61"/>
        <v>1.3641089761998522</v>
      </c>
      <c r="S79" s="105">
        <f t="shared" si="61"/>
        <v>0</v>
      </c>
      <c r="T79" s="105">
        <f t="shared" si="61"/>
        <v>2.2007650462174237</v>
      </c>
      <c r="U79" s="105">
        <f t="shared" si="61"/>
        <v>0.3360425577110695</v>
      </c>
      <c r="V79" s="105">
        <f t="shared" si="61"/>
        <v>5.3394310268128544</v>
      </c>
      <c r="W79" s="105">
        <f t="shared" si="61"/>
        <v>0.94417453453221201</v>
      </c>
      <c r="X79" s="105">
        <f t="shared" si="61"/>
        <v>27.327241960145113</v>
      </c>
      <c r="Y79" s="105">
        <f t="shared" si="61"/>
        <v>3.131833164518639</v>
      </c>
      <c r="Z79" s="105">
        <f t="shared" si="61"/>
        <v>7.8608501129593105</v>
      </c>
      <c r="AA79" s="105">
        <f t="shared" si="61"/>
        <v>8.2464370880391833</v>
      </c>
      <c r="AB79" s="105">
        <f t="shared" si="61"/>
        <v>0</v>
      </c>
      <c r="AC79" s="105">
        <f t="shared" si="61"/>
        <v>5.6387814503299225</v>
      </c>
      <c r="AD79" s="105">
        <f t="shared" si="61"/>
        <v>39.039500620446802</v>
      </c>
      <c r="AE79" s="105">
        <f t="shared" si="61"/>
        <v>0</v>
      </c>
      <c r="AF79" s="105">
        <f t="shared" si="61"/>
        <v>1.0757450125801189</v>
      </c>
      <c r="AG79" s="105">
        <f t="shared" si="61"/>
        <v>3.9760894586353399</v>
      </c>
      <c r="AH79" s="105">
        <f t="shared" si="61"/>
        <v>0</v>
      </c>
      <c r="AI79" s="105">
        <f t="shared" si="61"/>
        <v>0.77229697026544486</v>
      </c>
      <c r="AJ79" s="105">
        <f t="shared" si="61"/>
        <v>3.8872280836694064</v>
      </c>
      <c r="AK79" s="105">
        <f t="shared" si="61"/>
        <v>5.8045840285150829</v>
      </c>
      <c r="AL79" s="105">
        <f t="shared" si="61"/>
        <v>31.237882423966216</v>
      </c>
      <c r="AM79" s="105">
        <f t="shared" si="61"/>
        <v>0.24713503048494234</v>
      </c>
      <c r="AN79" s="105">
        <f t="shared" si="61"/>
        <v>12.060004136392322</v>
      </c>
      <c r="AO79" s="105">
        <f t="shared" si="61"/>
        <v>19.05106709931308</v>
      </c>
      <c r="AP79" s="105">
        <f t="shared" si="61"/>
        <v>9.9296434573439605</v>
      </c>
      <c r="AQ79" s="105">
        <f t="shared" si="61"/>
        <v>3.7490425502220379</v>
      </c>
      <c r="AR79" s="105">
        <f t="shared" si="61"/>
        <v>3.890128005778803</v>
      </c>
      <c r="AS79" s="105">
        <f t="shared" si="61"/>
        <v>5.8633444898006966</v>
      </c>
      <c r="AT79" s="105">
        <f t="shared" si="61"/>
        <v>9.7424468812540717</v>
      </c>
      <c r="AU79" s="105">
        <f t="shared" si="61"/>
        <v>1.0706123063722088</v>
      </c>
      <c r="AV79" s="105">
        <f t="shared" si="61"/>
        <v>10.011759574686108</v>
      </c>
      <c r="AW79" s="105">
        <f t="shared" si="61"/>
        <v>2.1788814158746068</v>
      </c>
      <c r="AX79" s="105">
        <f t="shared" si="61"/>
        <v>7.0433195839970226</v>
      </c>
      <c r="AY79" s="105">
        <f t="shared" si="61"/>
        <v>0</v>
      </c>
      <c r="AZ79" s="105">
        <f t="shared" si="61"/>
        <v>0</v>
      </c>
      <c r="BA79" s="105">
        <f t="shared" si="61"/>
        <v>0</v>
      </c>
      <c r="BB79" s="105">
        <f t="shared" si="61"/>
        <v>3.3608768238680318</v>
      </c>
      <c r="BC79" s="105">
        <f t="shared" si="61"/>
        <v>29.719086086913666</v>
      </c>
      <c r="BD79" s="105">
        <f t="shared" si="61"/>
        <v>4.1919516526978935</v>
      </c>
      <c r="BE79" s="105">
        <f t="shared" si="61"/>
        <v>22.895732742708628</v>
      </c>
      <c r="BF79" s="105">
        <f t="shared" si="61"/>
        <v>13.160616460205027</v>
      </c>
      <c r="BG79" s="105">
        <f t="shared" si="61"/>
        <v>32.205332870268215</v>
      </c>
      <c r="BH79" s="105">
        <f t="shared" si="61"/>
        <v>2.5906139507638701</v>
      </c>
      <c r="BI79" s="105">
        <f t="shared" si="61"/>
        <v>1.7695608446399183E-2</v>
      </c>
      <c r="BJ79" s="105">
        <f t="shared" si="61"/>
        <v>16.005377954566629</v>
      </c>
      <c r="BK79" s="105">
        <f t="shared" si="61"/>
        <v>15.247472131089339</v>
      </c>
      <c r="BL79" s="105">
        <f t="shared" si="61"/>
        <v>7.5722094644812064</v>
      </c>
      <c r="BM79" s="105">
        <f t="shared" si="61"/>
        <v>18.78551283755592</v>
      </c>
      <c r="BN79" s="105">
        <f t="shared" si="61"/>
        <v>23.344934949189074</v>
      </c>
      <c r="BO79" s="105">
        <f t="shared" si="61"/>
        <v>23.344934949189074</v>
      </c>
      <c r="BP79" s="105">
        <f t="shared" si="61"/>
        <v>23.344934949189074</v>
      </c>
      <c r="BQ79" s="105">
        <f t="shared" si="61"/>
        <v>23.344934949189074</v>
      </c>
      <c r="BR79" s="105">
        <f t="shared" si="61"/>
        <v>58.553506852838801</v>
      </c>
      <c r="BS79" s="105">
        <f t="shared" si="61"/>
        <v>23.344934949189074</v>
      </c>
      <c r="BT79" s="105">
        <f t="shared" si="61"/>
        <v>17.160419825101354</v>
      </c>
      <c r="BU79" s="105">
        <f t="shared" si="60"/>
        <v>0</v>
      </c>
      <c r="BV79" s="105">
        <f t="shared" si="60"/>
        <v>0</v>
      </c>
      <c r="BW79" s="105">
        <f t="shared" si="60"/>
        <v>0</v>
      </c>
      <c r="BX79" s="105">
        <f t="shared" si="60"/>
        <v>0</v>
      </c>
      <c r="BY79" s="105">
        <f t="shared" si="60"/>
        <v>0</v>
      </c>
      <c r="BZ79" s="105">
        <f t="shared" si="60"/>
        <v>0</v>
      </c>
      <c r="CA79" s="105">
        <f t="shared" si="60"/>
        <v>0</v>
      </c>
      <c r="CB79" s="105">
        <f t="shared" si="60"/>
        <v>0</v>
      </c>
      <c r="CC79" s="105">
        <f t="shared" si="60"/>
        <v>0</v>
      </c>
      <c r="CD79" s="105">
        <f t="shared" si="60"/>
        <v>0</v>
      </c>
      <c r="CE79" s="105">
        <f t="shared" si="60"/>
        <v>0</v>
      </c>
      <c r="CF79" s="105">
        <f t="shared" si="60"/>
        <v>0</v>
      </c>
      <c r="CG79" s="105">
        <f t="shared" si="60"/>
        <v>0</v>
      </c>
      <c r="CH79" s="105">
        <f t="shared" si="60"/>
        <v>0</v>
      </c>
      <c r="CI79" s="105">
        <f t="shared" si="60"/>
        <v>0</v>
      </c>
      <c r="CJ79" s="105">
        <f t="shared" si="60"/>
        <v>0</v>
      </c>
      <c r="CK79" s="105">
        <f t="shared" si="60"/>
        <v>0</v>
      </c>
      <c r="CL79" s="105" t="e">
        <f t="shared" si="60"/>
        <v>#DIV/0!</v>
      </c>
      <c r="CM79" s="105" t="e">
        <f t="shared" si="60"/>
        <v>#DIV/0!</v>
      </c>
      <c r="CN79" s="105" t="e">
        <f t="shared" si="60"/>
        <v>#DIV/0!</v>
      </c>
      <c r="CO79" s="105" t="e">
        <f t="shared" si="60"/>
        <v>#DIV/0!</v>
      </c>
      <c r="CP79" s="105" t="e">
        <f t="shared" si="60"/>
        <v>#DIV/0!</v>
      </c>
      <c r="CQ79" s="105" t="e">
        <f t="shared" si="60"/>
        <v>#DIV/0!</v>
      </c>
      <c r="CR79" s="105" t="e">
        <f t="shared" si="60"/>
        <v>#DIV/0!</v>
      </c>
      <c r="CS79" s="105" t="e">
        <f t="shared" si="60"/>
        <v>#DIV/0!</v>
      </c>
      <c r="CT79" s="105" t="e">
        <f t="shared" si="60"/>
        <v>#DIV/0!</v>
      </c>
      <c r="CU79" s="105" t="e">
        <f t="shared" si="60"/>
        <v>#DIV/0!</v>
      </c>
      <c r="CV79" s="105" t="e">
        <f t="shared" si="60"/>
        <v>#DIV/0!</v>
      </c>
      <c r="CW79" s="105" t="e">
        <f t="shared" si="60"/>
        <v>#DIV/0!</v>
      </c>
      <c r="CX79" s="105" t="e">
        <f t="shared" si="60"/>
        <v>#DIV/0!</v>
      </c>
      <c r="CY79" s="105" t="e">
        <f t="shared" si="60"/>
        <v>#DIV/0!</v>
      </c>
    </row>
    <row r="80" spans="2:103" ht="16.5" hidden="1" outlineLevel="1" thickTop="1" x14ac:dyDescent="0.25">
      <c r="B80" s="89" t="s">
        <v>226</v>
      </c>
      <c r="C80" s="73">
        <f t="shared" si="59"/>
        <v>77.44</v>
      </c>
      <c r="D80" s="73">
        <f t="shared" si="48"/>
        <v>0</v>
      </c>
      <c r="E80" s="73">
        <f t="shared" si="49"/>
        <v>0</v>
      </c>
      <c r="F80" s="73">
        <f t="shared" si="50"/>
        <v>0</v>
      </c>
      <c r="G80" s="73">
        <f t="shared" si="51"/>
        <v>77.44</v>
      </c>
      <c r="H80" s="74">
        <f t="shared" si="52"/>
        <v>0</v>
      </c>
      <c r="I80" s="105">
        <f t="shared" si="61"/>
        <v>0</v>
      </c>
      <c r="J80" s="105">
        <f t="shared" si="61"/>
        <v>0</v>
      </c>
      <c r="K80" s="105">
        <f t="shared" si="61"/>
        <v>0</v>
      </c>
      <c r="L80" s="105">
        <f t="shared" si="61"/>
        <v>0</v>
      </c>
      <c r="M80" s="105">
        <f t="shared" si="61"/>
        <v>0</v>
      </c>
      <c r="N80" s="105">
        <f t="shared" si="61"/>
        <v>0</v>
      </c>
      <c r="O80" s="105">
        <f t="shared" si="61"/>
        <v>0</v>
      </c>
      <c r="P80" s="105">
        <f t="shared" si="61"/>
        <v>0</v>
      </c>
      <c r="Q80" s="105">
        <f t="shared" si="61"/>
        <v>0</v>
      </c>
      <c r="R80" s="105">
        <f t="shared" si="61"/>
        <v>0</v>
      </c>
      <c r="S80" s="105">
        <f t="shared" si="61"/>
        <v>0</v>
      </c>
      <c r="T80" s="105">
        <f t="shared" si="61"/>
        <v>0</v>
      </c>
      <c r="U80" s="105">
        <f t="shared" si="61"/>
        <v>0</v>
      </c>
      <c r="V80" s="105">
        <f t="shared" si="61"/>
        <v>0</v>
      </c>
      <c r="W80" s="105">
        <f t="shared" si="61"/>
        <v>0</v>
      </c>
      <c r="X80" s="105">
        <f t="shared" si="61"/>
        <v>0</v>
      </c>
      <c r="Y80" s="105">
        <f t="shared" si="61"/>
        <v>0</v>
      </c>
      <c r="Z80" s="105">
        <f t="shared" si="61"/>
        <v>0</v>
      </c>
      <c r="AA80" s="105">
        <f t="shared" si="61"/>
        <v>0</v>
      </c>
      <c r="AB80" s="105">
        <f t="shared" si="61"/>
        <v>0</v>
      </c>
      <c r="AC80" s="105">
        <f t="shared" si="61"/>
        <v>0</v>
      </c>
      <c r="AD80" s="105">
        <f t="shared" si="61"/>
        <v>0</v>
      </c>
      <c r="AE80" s="105">
        <f t="shared" si="61"/>
        <v>0</v>
      </c>
      <c r="AF80" s="105">
        <f t="shared" si="61"/>
        <v>0</v>
      </c>
      <c r="AG80" s="105">
        <f t="shared" si="61"/>
        <v>0</v>
      </c>
      <c r="AH80" s="105">
        <f t="shared" si="61"/>
        <v>0</v>
      </c>
      <c r="AI80" s="105">
        <f t="shared" si="61"/>
        <v>0</v>
      </c>
      <c r="AJ80" s="105">
        <f t="shared" si="61"/>
        <v>0</v>
      </c>
      <c r="AK80" s="105">
        <f t="shared" si="61"/>
        <v>0</v>
      </c>
      <c r="AL80" s="105">
        <f t="shared" si="61"/>
        <v>0</v>
      </c>
      <c r="AM80" s="105">
        <f t="shared" si="61"/>
        <v>0</v>
      </c>
      <c r="AN80" s="105">
        <f t="shared" si="61"/>
        <v>0</v>
      </c>
      <c r="AO80" s="105">
        <f t="shared" si="61"/>
        <v>0</v>
      </c>
      <c r="AP80" s="105">
        <f t="shared" si="61"/>
        <v>0</v>
      </c>
      <c r="AQ80" s="105">
        <f t="shared" si="61"/>
        <v>0</v>
      </c>
      <c r="AR80" s="105">
        <f t="shared" si="61"/>
        <v>0</v>
      </c>
      <c r="AS80" s="105">
        <f t="shared" si="61"/>
        <v>0</v>
      </c>
      <c r="AT80" s="105">
        <f t="shared" si="61"/>
        <v>0</v>
      </c>
      <c r="AU80" s="105">
        <f t="shared" si="61"/>
        <v>0</v>
      </c>
      <c r="AV80" s="105">
        <f t="shared" si="61"/>
        <v>0</v>
      </c>
      <c r="AW80" s="105">
        <f t="shared" si="61"/>
        <v>0</v>
      </c>
      <c r="AX80" s="105">
        <f t="shared" si="61"/>
        <v>0</v>
      </c>
      <c r="AY80" s="105">
        <f t="shared" si="61"/>
        <v>0</v>
      </c>
      <c r="AZ80" s="105">
        <f t="shared" si="61"/>
        <v>0</v>
      </c>
      <c r="BA80" s="105">
        <f t="shared" si="61"/>
        <v>0</v>
      </c>
      <c r="BB80" s="105">
        <f t="shared" si="61"/>
        <v>0</v>
      </c>
      <c r="BC80" s="105">
        <f t="shared" si="61"/>
        <v>0</v>
      </c>
      <c r="BD80" s="105">
        <f t="shared" si="61"/>
        <v>0</v>
      </c>
      <c r="BE80" s="105">
        <f t="shared" si="61"/>
        <v>0</v>
      </c>
      <c r="BF80" s="105">
        <f t="shared" si="61"/>
        <v>0</v>
      </c>
      <c r="BG80" s="105">
        <f t="shared" si="61"/>
        <v>0</v>
      </c>
      <c r="BH80" s="105">
        <f t="shared" si="61"/>
        <v>0</v>
      </c>
      <c r="BI80" s="105">
        <f t="shared" si="61"/>
        <v>0</v>
      </c>
      <c r="BJ80" s="105">
        <f t="shared" si="61"/>
        <v>0</v>
      </c>
      <c r="BK80" s="105">
        <f t="shared" si="61"/>
        <v>0</v>
      </c>
      <c r="BL80" s="105">
        <f t="shared" si="61"/>
        <v>0</v>
      </c>
      <c r="BM80" s="105">
        <f t="shared" si="61"/>
        <v>0</v>
      </c>
      <c r="BN80" s="105">
        <f t="shared" si="61"/>
        <v>0</v>
      </c>
      <c r="BO80" s="105">
        <f t="shared" si="61"/>
        <v>0</v>
      </c>
      <c r="BP80" s="105">
        <f t="shared" si="61"/>
        <v>0</v>
      </c>
      <c r="BQ80" s="105">
        <f t="shared" si="61"/>
        <v>0</v>
      </c>
      <c r="BR80" s="105">
        <f t="shared" si="61"/>
        <v>77.44</v>
      </c>
      <c r="BS80" s="105">
        <f t="shared" si="61"/>
        <v>0</v>
      </c>
      <c r="BT80" s="105">
        <f t="shared" si="61"/>
        <v>0</v>
      </c>
      <c r="BU80" s="105">
        <f t="shared" si="60"/>
        <v>0</v>
      </c>
      <c r="BV80" s="105">
        <f t="shared" si="60"/>
        <v>0</v>
      </c>
      <c r="BW80" s="105">
        <f t="shared" si="60"/>
        <v>0</v>
      </c>
      <c r="BX80" s="105">
        <f t="shared" si="60"/>
        <v>0</v>
      </c>
      <c r="BY80" s="105">
        <f t="shared" si="60"/>
        <v>0</v>
      </c>
      <c r="BZ80" s="105">
        <f t="shared" si="60"/>
        <v>0</v>
      </c>
      <c r="CA80" s="105">
        <f t="shared" si="60"/>
        <v>0</v>
      </c>
      <c r="CB80" s="105">
        <f t="shared" si="60"/>
        <v>0</v>
      </c>
      <c r="CC80" s="105">
        <f t="shared" si="60"/>
        <v>0</v>
      </c>
      <c r="CD80" s="105">
        <f t="shared" si="60"/>
        <v>0</v>
      </c>
      <c r="CE80" s="105">
        <f t="shared" si="60"/>
        <v>0</v>
      </c>
      <c r="CF80" s="105">
        <f t="shared" si="60"/>
        <v>0</v>
      </c>
      <c r="CG80" s="105">
        <f t="shared" si="60"/>
        <v>0</v>
      </c>
      <c r="CH80" s="105">
        <f t="shared" si="60"/>
        <v>0</v>
      </c>
      <c r="CI80" s="105">
        <f t="shared" si="60"/>
        <v>0</v>
      </c>
      <c r="CJ80" s="105">
        <f t="shared" si="60"/>
        <v>0</v>
      </c>
      <c r="CK80" s="105">
        <f t="shared" si="60"/>
        <v>0</v>
      </c>
      <c r="CL80" s="105" t="e">
        <f t="shared" si="60"/>
        <v>#DIV/0!</v>
      </c>
      <c r="CM80" s="105" t="e">
        <f t="shared" si="60"/>
        <v>#DIV/0!</v>
      </c>
      <c r="CN80" s="105" t="e">
        <f t="shared" si="60"/>
        <v>#DIV/0!</v>
      </c>
      <c r="CO80" s="105" t="e">
        <f t="shared" si="60"/>
        <v>#DIV/0!</v>
      </c>
      <c r="CP80" s="105" t="e">
        <f t="shared" si="60"/>
        <v>#DIV/0!</v>
      </c>
      <c r="CQ80" s="105" t="e">
        <f t="shared" si="60"/>
        <v>#DIV/0!</v>
      </c>
      <c r="CR80" s="105" t="e">
        <f t="shared" si="60"/>
        <v>#DIV/0!</v>
      </c>
      <c r="CS80" s="105" t="e">
        <f t="shared" si="60"/>
        <v>#DIV/0!</v>
      </c>
      <c r="CT80" s="105" t="e">
        <f t="shared" si="60"/>
        <v>#DIV/0!</v>
      </c>
      <c r="CU80" s="105" t="e">
        <f t="shared" si="60"/>
        <v>#DIV/0!</v>
      </c>
      <c r="CV80" s="105" t="e">
        <f t="shared" si="60"/>
        <v>#DIV/0!</v>
      </c>
      <c r="CW80" s="105" t="e">
        <f t="shared" si="60"/>
        <v>#DIV/0!</v>
      </c>
      <c r="CX80" s="105" t="e">
        <f t="shared" si="60"/>
        <v>#DIV/0!</v>
      </c>
      <c r="CY80" s="105" t="e">
        <f t="shared" si="60"/>
        <v>#DIV/0!</v>
      </c>
    </row>
    <row r="81" spans="2:103" ht="16.5" hidden="1" outlineLevel="1" thickTop="1" x14ac:dyDescent="0.25">
      <c r="B81" s="89" t="s">
        <v>227</v>
      </c>
      <c r="C81" s="73">
        <f t="shared" si="59"/>
        <v>13253.443805738167</v>
      </c>
      <c r="D81" s="73">
        <f t="shared" si="48"/>
        <v>0</v>
      </c>
      <c r="E81" s="73">
        <f t="shared" si="49"/>
        <v>0</v>
      </c>
      <c r="F81" s="73">
        <f t="shared" si="50"/>
        <v>277.46807962024553</v>
      </c>
      <c r="G81" s="73">
        <f t="shared" si="51"/>
        <v>12975.975726117922</v>
      </c>
      <c r="H81" s="74">
        <f t="shared" si="52"/>
        <v>5002.0385035282816</v>
      </c>
      <c r="I81" s="105">
        <f t="shared" si="61"/>
        <v>0</v>
      </c>
      <c r="J81" s="105">
        <f t="shared" si="61"/>
        <v>0</v>
      </c>
      <c r="K81" s="105">
        <f t="shared" si="61"/>
        <v>0</v>
      </c>
      <c r="L81" s="105">
        <f t="shared" si="61"/>
        <v>0</v>
      </c>
      <c r="M81" s="105">
        <f t="shared" si="61"/>
        <v>0</v>
      </c>
      <c r="N81" s="105">
        <f t="shared" si="61"/>
        <v>0</v>
      </c>
      <c r="O81" s="105">
        <f t="shared" si="61"/>
        <v>18.434921779492498</v>
      </c>
      <c r="P81" s="105">
        <f t="shared" si="61"/>
        <v>13.228084530648808</v>
      </c>
      <c r="Q81" s="105">
        <f t="shared" si="61"/>
        <v>15.878405811107815</v>
      </c>
      <c r="R81" s="105">
        <f t="shared" si="61"/>
        <v>16.540013950371474</v>
      </c>
      <c r="S81" s="105">
        <f t="shared" si="61"/>
        <v>9.9572447433353357</v>
      </c>
      <c r="T81" s="105">
        <f t="shared" si="61"/>
        <v>4.2935031767659275</v>
      </c>
      <c r="U81" s="105">
        <f t="shared" si="61"/>
        <v>6.1124893116076153</v>
      </c>
      <c r="V81" s="105">
        <f t="shared" si="61"/>
        <v>12.345907897789857</v>
      </c>
      <c r="W81" s="105">
        <f t="shared" si="61"/>
        <v>19.721053295251057</v>
      </c>
      <c r="X81" s="105">
        <f t="shared" si="61"/>
        <v>54.297557321238095</v>
      </c>
      <c r="Y81" s="105">
        <f t="shared" si="61"/>
        <v>57.926863278020832</v>
      </c>
      <c r="Z81" s="105">
        <f t="shared" si="61"/>
        <v>25.052258384398005</v>
      </c>
      <c r="AA81" s="105">
        <f t="shared" si="61"/>
        <v>23.679776140218181</v>
      </c>
      <c r="AB81" s="105">
        <f t="shared" si="61"/>
        <v>64.487065926425998</v>
      </c>
      <c r="AC81" s="105">
        <f t="shared" si="61"/>
        <v>72.380846499377853</v>
      </c>
      <c r="AD81" s="105">
        <f t="shared" si="61"/>
        <v>23.693715733542501</v>
      </c>
      <c r="AE81" s="105">
        <f t="shared" si="61"/>
        <v>31.558465182433501</v>
      </c>
      <c r="AF81" s="105">
        <f t="shared" si="61"/>
        <v>73.925198205730837</v>
      </c>
      <c r="AG81" s="105">
        <f t="shared" si="61"/>
        <v>15.080799879414998</v>
      </c>
      <c r="AH81" s="105">
        <f t="shared" si="61"/>
        <v>120.73581966656256</v>
      </c>
      <c r="AI81" s="105">
        <f t="shared" si="61"/>
        <v>41.126475855660807</v>
      </c>
      <c r="AJ81" s="105">
        <f t="shared" si="61"/>
        <v>84.452703089018385</v>
      </c>
      <c r="AK81" s="105">
        <f t="shared" si="61"/>
        <v>53.110835099896036</v>
      </c>
      <c r="AL81" s="105">
        <f t="shared" si="61"/>
        <v>33.310158695440073</v>
      </c>
      <c r="AM81" s="105">
        <f t="shared" si="61"/>
        <v>186.70992709256907</v>
      </c>
      <c r="AN81" s="105">
        <f t="shared" si="61"/>
        <v>123.85479069116123</v>
      </c>
      <c r="AO81" s="105">
        <f t="shared" si="61"/>
        <v>71.297200694491622</v>
      </c>
      <c r="AP81" s="105">
        <f t="shared" si="61"/>
        <v>217.69007463660915</v>
      </c>
      <c r="AQ81" s="105">
        <f t="shared" si="61"/>
        <v>40.269391854110538</v>
      </c>
      <c r="AR81" s="105">
        <f t="shared" si="61"/>
        <v>162.57845043163181</v>
      </c>
      <c r="AS81" s="105">
        <f t="shared" si="61"/>
        <v>165.86321152008313</v>
      </c>
      <c r="AT81" s="105">
        <f t="shared" si="61"/>
        <v>217.63399224139445</v>
      </c>
      <c r="AU81" s="105">
        <f t="shared" si="61"/>
        <v>58.268448176542257</v>
      </c>
      <c r="AV81" s="105">
        <f t="shared" si="61"/>
        <v>166.73506499885957</v>
      </c>
      <c r="AW81" s="105">
        <f t="shared" si="61"/>
        <v>71.611583437407702</v>
      </c>
      <c r="AX81" s="105">
        <f t="shared" si="61"/>
        <v>127.38293574601481</v>
      </c>
      <c r="AY81" s="105">
        <f t="shared" si="61"/>
        <v>192.00763953554107</v>
      </c>
      <c r="AZ81" s="105">
        <f t="shared" si="61"/>
        <v>162.55043784635481</v>
      </c>
      <c r="BA81" s="105">
        <f t="shared" si="61"/>
        <v>194.35202969533023</v>
      </c>
      <c r="BB81" s="105">
        <f t="shared" si="61"/>
        <v>155.12851897946626</v>
      </c>
      <c r="BC81" s="105">
        <f t="shared" si="61"/>
        <v>114.5374743358981</v>
      </c>
      <c r="BD81" s="105">
        <f t="shared" si="61"/>
        <v>185.53391077273895</v>
      </c>
      <c r="BE81" s="105">
        <f t="shared" si="61"/>
        <v>432.33420960459858</v>
      </c>
      <c r="BF81" s="105">
        <f t="shared" si="61"/>
        <v>236.17966488757773</v>
      </c>
      <c r="BG81" s="105">
        <f t="shared" si="61"/>
        <v>314.27897115436031</v>
      </c>
      <c r="BH81" s="105">
        <f t="shared" si="61"/>
        <v>258.98147650512158</v>
      </c>
      <c r="BI81" s="105">
        <f t="shared" si="61"/>
        <v>254.92893523667055</v>
      </c>
      <c r="BJ81" s="105">
        <f t="shared" si="61"/>
        <v>107.32073059898426</v>
      </c>
      <c r="BK81" s="105">
        <f t="shared" si="61"/>
        <v>805.51305792852986</v>
      </c>
      <c r="BL81" s="105">
        <f t="shared" si="61"/>
        <v>478.12855222617452</v>
      </c>
      <c r="BM81" s="105">
        <f t="shared" si="61"/>
        <v>492.1192283943422</v>
      </c>
      <c r="BN81" s="105">
        <f t="shared" si="61"/>
        <v>422.69077496270251</v>
      </c>
      <c r="BO81" s="105">
        <f t="shared" si="61"/>
        <v>559.18653256752123</v>
      </c>
      <c r="BP81" s="105">
        <f t="shared" si="61"/>
        <v>592.17964534529892</v>
      </c>
      <c r="BQ81" s="105">
        <f t="shared" si="61"/>
        <v>508.92123301223728</v>
      </c>
      <c r="BR81" s="105">
        <f t="shared" si="61"/>
        <v>468.50293777994165</v>
      </c>
      <c r="BS81" s="105">
        <f t="shared" si="61"/>
        <v>572.29491003818964</v>
      </c>
      <c r="BT81" s="105">
        <f t="shared" si="61"/>
        <v>570.80428068069114</v>
      </c>
      <c r="BU81" s="105">
        <f t="shared" si="60"/>
        <v>498.20966152943231</v>
      </c>
      <c r="BV81" s="105">
        <f t="shared" si="60"/>
        <v>478.85943004795053</v>
      </c>
      <c r="BW81" s="105">
        <f t="shared" si="60"/>
        <v>478.85943004795053</v>
      </c>
      <c r="BX81" s="105">
        <f t="shared" si="60"/>
        <v>503.44941188507892</v>
      </c>
      <c r="BY81" s="105">
        <f t="shared" si="60"/>
        <v>502.03359252103087</v>
      </c>
      <c r="BZ81" s="105">
        <f t="shared" si="60"/>
        <v>70.777297547941814</v>
      </c>
      <c r="CA81" s="105">
        <f t="shared" si="60"/>
        <v>70.777297547941814</v>
      </c>
      <c r="CB81" s="105">
        <f t="shared" si="60"/>
        <v>70.777297547941814</v>
      </c>
      <c r="CC81" s="105">
        <f t="shared" si="60"/>
        <v>0</v>
      </c>
      <c r="CD81" s="105">
        <f t="shared" si="60"/>
        <v>0</v>
      </c>
      <c r="CE81" s="105">
        <f t="shared" si="60"/>
        <v>0</v>
      </c>
      <c r="CF81" s="105">
        <f t="shared" si="60"/>
        <v>0</v>
      </c>
      <c r="CG81" s="105">
        <f t="shared" si="60"/>
        <v>0</v>
      </c>
      <c r="CH81" s="105">
        <f t="shared" si="60"/>
        <v>0</v>
      </c>
      <c r="CI81" s="105">
        <f t="shared" si="60"/>
        <v>0</v>
      </c>
      <c r="CJ81" s="105">
        <f t="shared" si="60"/>
        <v>0</v>
      </c>
      <c r="CK81" s="105">
        <f t="shared" si="60"/>
        <v>0</v>
      </c>
      <c r="CL81" s="105" t="e">
        <f t="shared" si="60"/>
        <v>#DIV/0!</v>
      </c>
      <c r="CM81" s="105" t="e">
        <f t="shared" si="60"/>
        <v>#DIV/0!</v>
      </c>
      <c r="CN81" s="105" t="e">
        <f t="shared" si="60"/>
        <v>#DIV/0!</v>
      </c>
      <c r="CO81" s="105" t="e">
        <f t="shared" si="60"/>
        <v>#DIV/0!</v>
      </c>
      <c r="CP81" s="105" t="e">
        <f t="shared" si="60"/>
        <v>#DIV/0!</v>
      </c>
      <c r="CQ81" s="105" t="e">
        <f t="shared" si="60"/>
        <v>#DIV/0!</v>
      </c>
      <c r="CR81" s="105" t="e">
        <f t="shared" si="60"/>
        <v>#DIV/0!</v>
      </c>
      <c r="CS81" s="105" t="e">
        <f t="shared" si="60"/>
        <v>#DIV/0!</v>
      </c>
      <c r="CT81" s="105" t="e">
        <f t="shared" si="60"/>
        <v>#DIV/0!</v>
      </c>
      <c r="CU81" s="105" t="e">
        <f t="shared" si="60"/>
        <v>#DIV/0!</v>
      </c>
      <c r="CV81" s="105" t="e">
        <f t="shared" si="60"/>
        <v>#DIV/0!</v>
      </c>
      <c r="CW81" s="105" t="e">
        <f t="shared" si="60"/>
        <v>#DIV/0!</v>
      </c>
      <c r="CX81" s="105" t="e">
        <f t="shared" si="60"/>
        <v>#DIV/0!</v>
      </c>
      <c r="CY81" s="105" t="e">
        <f t="shared" si="60"/>
        <v>#DIV/0!</v>
      </c>
    </row>
    <row r="82" spans="2:103" ht="16.5" hidden="1" outlineLevel="1" thickTop="1" x14ac:dyDescent="0.25">
      <c r="B82" s="89" t="s">
        <v>228</v>
      </c>
      <c r="C82" s="73">
        <f t="shared" si="59"/>
        <v>387.12221012913994</v>
      </c>
      <c r="D82" s="73">
        <f t="shared" si="48"/>
        <v>0</v>
      </c>
      <c r="E82" s="73">
        <f t="shared" si="49"/>
        <v>0</v>
      </c>
      <c r="F82" s="73">
        <f t="shared" si="50"/>
        <v>0</v>
      </c>
      <c r="G82" s="73">
        <f t="shared" si="51"/>
        <v>387.12221012913994</v>
      </c>
      <c r="H82" s="74">
        <f t="shared" si="52"/>
        <v>144.98190010182401</v>
      </c>
      <c r="I82" s="105">
        <f t="shared" si="61"/>
        <v>0</v>
      </c>
      <c r="J82" s="105">
        <f t="shared" si="61"/>
        <v>0</v>
      </c>
      <c r="K82" s="105">
        <f t="shared" si="61"/>
        <v>0</v>
      </c>
      <c r="L82" s="105">
        <f t="shared" si="61"/>
        <v>0</v>
      </c>
      <c r="M82" s="105">
        <f t="shared" si="61"/>
        <v>0</v>
      </c>
      <c r="N82" s="105">
        <f t="shared" si="61"/>
        <v>0</v>
      </c>
      <c r="O82" s="105">
        <f t="shared" si="61"/>
        <v>0</v>
      </c>
      <c r="P82" s="105">
        <f t="shared" si="61"/>
        <v>0</v>
      </c>
      <c r="Q82" s="105">
        <f t="shared" si="61"/>
        <v>0</v>
      </c>
      <c r="R82" s="105">
        <f t="shared" si="61"/>
        <v>0</v>
      </c>
      <c r="S82" s="105">
        <f t="shared" si="61"/>
        <v>0</v>
      </c>
      <c r="T82" s="105">
        <f t="shared" si="61"/>
        <v>0</v>
      </c>
      <c r="U82" s="105">
        <f t="shared" si="61"/>
        <v>0</v>
      </c>
      <c r="V82" s="105">
        <f t="shared" si="61"/>
        <v>0</v>
      </c>
      <c r="W82" s="105">
        <f t="shared" si="61"/>
        <v>0</v>
      </c>
      <c r="X82" s="105">
        <f t="shared" si="61"/>
        <v>0</v>
      </c>
      <c r="Y82" s="105">
        <f t="shared" si="61"/>
        <v>0</v>
      </c>
      <c r="Z82" s="105">
        <f t="shared" si="61"/>
        <v>0</v>
      </c>
      <c r="AA82" s="105">
        <f t="shared" si="61"/>
        <v>0</v>
      </c>
      <c r="AB82" s="105">
        <f t="shared" si="61"/>
        <v>0</v>
      </c>
      <c r="AC82" s="105">
        <f t="shared" si="61"/>
        <v>0</v>
      </c>
      <c r="AD82" s="105">
        <f t="shared" si="61"/>
        <v>0</v>
      </c>
      <c r="AE82" s="105">
        <f t="shared" si="61"/>
        <v>0</v>
      </c>
      <c r="AF82" s="105">
        <f t="shared" si="61"/>
        <v>0</v>
      </c>
      <c r="AG82" s="105">
        <f t="shared" si="61"/>
        <v>0</v>
      </c>
      <c r="AH82" s="105">
        <f t="shared" si="61"/>
        <v>0</v>
      </c>
      <c r="AI82" s="105">
        <f t="shared" si="61"/>
        <v>0</v>
      </c>
      <c r="AJ82" s="105">
        <f t="shared" si="61"/>
        <v>0</v>
      </c>
      <c r="AK82" s="105">
        <f t="shared" si="61"/>
        <v>0</v>
      </c>
      <c r="AL82" s="105">
        <f t="shared" si="61"/>
        <v>0</v>
      </c>
      <c r="AM82" s="105">
        <f t="shared" si="61"/>
        <v>0</v>
      </c>
      <c r="AN82" s="105">
        <f t="shared" si="61"/>
        <v>0</v>
      </c>
      <c r="AO82" s="105">
        <f t="shared" si="61"/>
        <v>0</v>
      </c>
      <c r="AP82" s="105">
        <f t="shared" si="61"/>
        <v>0</v>
      </c>
      <c r="AQ82" s="105">
        <f t="shared" si="61"/>
        <v>0</v>
      </c>
      <c r="AR82" s="105">
        <f t="shared" si="61"/>
        <v>0</v>
      </c>
      <c r="AS82" s="105">
        <f t="shared" si="61"/>
        <v>0</v>
      </c>
      <c r="AT82" s="105">
        <f t="shared" si="61"/>
        <v>0</v>
      </c>
      <c r="AU82" s="105">
        <f t="shared" si="61"/>
        <v>24.48874039675103</v>
      </c>
      <c r="AV82" s="105">
        <f t="shared" si="61"/>
        <v>0</v>
      </c>
      <c r="AW82" s="105">
        <f t="shared" si="61"/>
        <v>0</v>
      </c>
      <c r="AX82" s="105">
        <f t="shared" si="61"/>
        <v>0</v>
      </c>
      <c r="AY82" s="105">
        <f t="shared" si="61"/>
        <v>0</v>
      </c>
      <c r="AZ82" s="105">
        <f t="shared" si="61"/>
        <v>0</v>
      </c>
      <c r="BA82" s="105">
        <f t="shared" si="61"/>
        <v>0</v>
      </c>
      <c r="BB82" s="105">
        <f t="shared" si="61"/>
        <v>27.454164703756589</v>
      </c>
      <c r="BC82" s="105">
        <f t="shared" si="61"/>
        <v>0</v>
      </c>
      <c r="BD82" s="105">
        <f t="shared" si="61"/>
        <v>0</v>
      </c>
      <c r="BE82" s="105">
        <f t="shared" si="61"/>
        <v>0</v>
      </c>
      <c r="BF82" s="105">
        <f t="shared" si="61"/>
        <v>0</v>
      </c>
      <c r="BG82" s="105">
        <f t="shared" si="61"/>
        <v>50.257551494308558</v>
      </c>
      <c r="BH82" s="105">
        <f t="shared" si="61"/>
        <v>0</v>
      </c>
      <c r="BI82" s="105">
        <f t="shared" si="61"/>
        <v>42.78144350700785</v>
      </c>
      <c r="BJ82" s="105">
        <f t="shared" si="61"/>
        <v>0</v>
      </c>
      <c r="BK82" s="105">
        <f t="shared" si="61"/>
        <v>0</v>
      </c>
      <c r="BL82" s="105">
        <f t="shared" si="61"/>
        <v>42.246399999999994</v>
      </c>
      <c r="BM82" s="105">
        <f t="shared" si="61"/>
        <v>17.761199999999988</v>
      </c>
      <c r="BN82" s="105">
        <f t="shared" si="61"/>
        <v>0</v>
      </c>
      <c r="BO82" s="105">
        <f t="shared" si="61"/>
        <v>23.608205290642292</v>
      </c>
      <c r="BP82" s="105">
        <f t="shared" si="61"/>
        <v>23.608205290642292</v>
      </c>
      <c r="BQ82" s="105">
        <f t="shared" si="61"/>
        <v>0</v>
      </c>
      <c r="BR82" s="105">
        <f t="shared" si="61"/>
        <v>0</v>
      </c>
      <c r="BS82" s="105">
        <f t="shared" si="61"/>
        <v>0</v>
      </c>
      <c r="BT82" s="105">
        <f t="shared" ref="BT82:CY85" si="62">BT30/BT$60</f>
        <v>0</v>
      </c>
      <c r="BU82" s="105">
        <f t="shared" si="62"/>
        <v>0</v>
      </c>
      <c r="BV82" s="105">
        <f t="shared" si="62"/>
        <v>0</v>
      </c>
      <c r="BW82" s="105">
        <f t="shared" si="62"/>
        <v>0</v>
      </c>
      <c r="BX82" s="105">
        <f t="shared" si="62"/>
        <v>0</v>
      </c>
      <c r="BY82" s="105">
        <f t="shared" si="62"/>
        <v>66.81201179086662</v>
      </c>
      <c r="BZ82" s="105">
        <f t="shared" si="62"/>
        <v>0</v>
      </c>
      <c r="CA82" s="105">
        <f t="shared" si="62"/>
        <v>0</v>
      </c>
      <c r="CB82" s="105">
        <f t="shared" si="62"/>
        <v>68.104287655164725</v>
      </c>
      <c r="CC82" s="105">
        <f t="shared" si="62"/>
        <v>0</v>
      </c>
      <c r="CD82" s="105">
        <f t="shared" si="62"/>
        <v>0</v>
      </c>
      <c r="CE82" s="105">
        <f t="shared" si="62"/>
        <v>0</v>
      </c>
      <c r="CF82" s="105">
        <f t="shared" si="62"/>
        <v>0</v>
      </c>
      <c r="CG82" s="105">
        <f t="shared" si="62"/>
        <v>0</v>
      </c>
      <c r="CH82" s="105">
        <f t="shared" si="62"/>
        <v>0</v>
      </c>
      <c r="CI82" s="105">
        <f t="shared" si="62"/>
        <v>0</v>
      </c>
      <c r="CJ82" s="105">
        <f t="shared" si="62"/>
        <v>0</v>
      </c>
      <c r="CK82" s="105">
        <f t="shared" si="62"/>
        <v>0</v>
      </c>
      <c r="CL82" s="105" t="e">
        <f t="shared" si="62"/>
        <v>#DIV/0!</v>
      </c>
      <c r="CM82" s="105" t="e">
        <f t="shared" si="62"/>
        <v>#DIV/0!</v>
      </c>
      <c r="CN82" s="105" t="e">
        <f t="shared" si="62"/>
        <v>#DIV/0!</v>
      </c>
      <c r="CO82" s="105" t="e">
        <f t="shared" si="62"/>
        <v>#DIV/0!</v>
      </c>
      <c r="CP82" s="105" t="e">
        <f t="shared" si="62"/>
        <v>#DIV/0!</v>
      </c>
      <c r="CQ82" s="105" t="e">
        <f t="shared" si="62"/>
        <v>#DIV/0!</v>
      </c>
      <c r="CR82" s="105" t="e">
        <f t="shared" si="62"/>
        <v>#DIV/0!</v>
      </c>
      <c r="CS82" s="105" t="e">
        <f t="shared" si="62"/>
        <v>#DIV/0!</v>
      </c>
      <c r="CT82" s="105" t="e">
        <f t="shared" si="62"/>
        <v>#DIV/0!</v>
      </c>
      <c r="CU82" s="105" t="e">
        <f t="shared" si="62"/>
        <v>#DIV/0!</v>
      </c>
      <c r="CV82" s="105" t="e">
        <f t="shared" si="62"/>
        <v>#DIV/0!</v>
      </c>
      <c r="CW82" s="105" t="e">
        <f t="shared" si="62"/>
        <v>#DIV/0!</v>
      </c>
      <c r="CX82" s="105" t="e">
        <f t="shared" si="62"/>
        <v>#DIV/0!</v>
      </c>
      <c r="CY82" s="105" t="e">
        <f t="shared" si="62"/>
        <v>#DIV/0!</v>
      </c>
    </row>
    <row r="83" spans="2:103" ht="16.5" hidden="1" outlineLevel="1" thickTop="1" x14ac:dyDescent="0.25">
      <c r="B83" s="89" t="s">
        <v>229</v>
      </c>
      <c r="C83" s="73">
        <f t="shared" si="59"/>
        <v>1692.0333663403269</v>
      </c>
      <c r="D83" s="73">
        <f t="shared" si="48"/>
        <v>0</v>
      </c>
      <c r="E83" s="73">
        <f t="shared" si="49"/>
        <v>0</v>
      </c>
      <c r="F83" s="73">
        <f t="shared" si="50"/>
        <v>1.3387247686933799</v>
      </c>
      <c r="G83" s="73">
        <f t="shared" si="51"/>
        <v>1690.6946415716336</v>
      </c>
      <c r="H83" s="74">
        <f t="shared" si="52"/>
        <v>510.57182398923317</v>
      </c>
      <c r="I83" s="105">
        <f t="shared" ref="I83:BT86" si="63">I31/I$60</f>
        <v>0</v>
      </c>
      <c r="J83" s="105">
        <f t="shared" si="63"/>
        <v>0</v>
      </c>
      <c r="K83" s="105">
        <f t="shared" si="63"/>
        <v>0</v>
      </c>
      <c r="L83" s="105">
        <f t="shared" si="63"/>
        <v>0</v>
      </c>
      <c r="M83" s="105">
        <f t="shared" si="63"/>
        <v>0</v>
      </c>
      <c r="N83" s="105">
        <f t="shared" si="63"/>
        <v>0</v>
      </c>
      <c r="O83" s="105">
        <f t="shared" si="63"/>
        <v>1.3387247686933799</v>
      </c>
      <c r="P83" s="105">
        <f t="shared" si="63"/>
        <v>0</v>
      </c>
      <c r="Q83" s="105">
        <f t="shared" si="63"/>
        <v>0</v>
      </c>
      <c r="R83" s="105">
        <f t="shared" si="63"/>
        <v>0</v>
      </c>
      <c r="S83" s="105">
        <f t="shared" si="63"/>
        <v>0</v>
      </c>
      <c r="T83" s="105">
        <f t="shared" si="63"/>
        <v>0</v>
      </c>
      <c r="U83" s="105">
        <f t="shared" si="63"/>
        <v>0</v>
      </c>
      <c r="V83" s="105">
        <f t="shared" si="63"/>
        <v>0</v>
      </c>
      <c r="W83" s="105">
        <f t="shared" si="63"/>
        <v>0</v>
      </c>
      <c r="X83" s="105">
        <f t="shared" si="63"/>
        <v>0</v>
      </c>
      <c r="Y83" s="105">
        <f t="shared" si="63"/>
        <v>0</v>
      </c>
      <c r="Z83" s="105">
        <f t="shared" si="63"/>
        <v>0</v>
      </c>
      <c r="AA83" s="105">
        <f t="shared" si="63"/>
        <v>0</v>
      </c>
      <c r="AB83" s="105">
        <f t="shared" si="63"/>
        <v>0</v>
      </c>
      <c r="AC83" s="105">
        <f t="shared" si="63"/>
        <v>1.6890391309968644</v>
      </c>
      <c r="AD83" s="105">
        <f t="shared" si="63"/>
        <v>2.5435291796904318</v>
      </c>
      <c r="AE83" s="105">
        <f t="shared" si="63"/>
        <v>1.2045003554906573</v>
      </c>
      <c r="AF83" s="105">
        <f t="shared" si="63"/>
        <v>2.0259820880367467</v>
      </c>
      <c r="AG83" s="105">
        <f t="shared" si="63"/>
        <v>0.1065769818966314</v>
      </c>
      <c r="AH83" s="105">
        <f t="shared" si="63"/>
        <v>17.486740585043417</v>
      </c>
      <c r="AI83" s="105">
        <f t="shared" si="63"/>
        <v>1.6475148685702845</v>
      </c>
      <c r="AJ83" s="105">
        <f t="shared" si="63"/>
        <v>7.3337530052263773</v>
      </c>
      <c r="AK83" s="105">
        <f t="shared" si="63"/>
        <v>7.8638711402189703</v>
      </c>
      <c r="AL83" s="105">
        <f t="shared" si="63"/>
        <v>1.6798002336962312</v>
      </c>
      <c r="AM83" s="105">
        <f t="shared" si="63"/>
        <v>7.6988037324146408</v>
      </c>
      <c r="AN83" s="105">
        <f t="shared" si="63"/>
        <v>4.7370056650983878</v>
      </c>
      <c r="AO83" s="105">
        <f t="shared" si="63"/>
        <v>33.097656653262646</v>
      </c>
      <c r="AP83" s="105">
        <f t="shared" si="63"/>
        <v>2.3201087083592156</v>
      </c>
      <c r="AQ83" s="105">
        <f t="shared" si="63"/>
        <v>1.7425045556787269</v>
      </c>
      <c r="AR83" s="105">
        <f t="shared" si="63"/>
        <v>0.41124495565595293</v>
      </c>
      <c r="AS83" s="105">
        <f t="shared" si="63"/>
        <v>2.0682888431917594</v>
      </c>
      <c r="AT83" s="105">
        <f t="shared" si="63"/>
        <v>8.9829425947781818</v>
      </c>
      <c r="AU83" s="105">
        <f t="shared" si="63"/>
        <v>2.5183156474982193</v>
      </c>
      <c r="AV83" s="105">
        <f t="shared" si="63"/>
        <v>13.798018789888348</v>
      </c>
      <c r="AW83" s="105">
        <f t="shared" si="63"/>
        <v>3.9491445906244165</v>
      </c>
      <c r="AX83" s="105">
        <f t="shared" si="63"/>
        <v>116.27880728646323</v>
      </c>
      <c r="AY83" s="105">
        <f t="shared" si="63"/>
        <v>7.7420770599716437</v>
      </c>
      <c r="AZ83" s="105">
        <f t="shared" si="63"/>
        <v>0.39861306700770555</v>
      </c>
      <c r="BA83" s="105">
        <f t="shared" si="63"/>
        <v>121.85197123816798</v>
      </c>
      <c r="BB83" s="105">
        <f t="shared" si="63"/>
        <v>3.9893235039813688</v>
      </c>
      <c r="BC83" s="105">
        <f t="shared" si="63"/>
        <v>3.6720636094991681</v>
      </c>
      <c r="BD83" s="105">
        <f t="shared" si="63"/>
        <v>10.04585880187315</v>
      </c>
      <c r="BE83" s="105">
        <f t="shared" si="63"/>
        <v>26.266691197887162</v>
      </c>
      <c r="BF83" s="105">
        <f t="shared" si="63"/>
        <v>7.7445572582680153</v>
      </c>
      <c r="BG83" s="105">
        <f t="shared" si="63"/>
        <v>19.398980616752127</v>
      </c>
      <c r="BH83" s="105">
        <f t="shared" si="63"/>
        <v>48.584895584682577</v>
      </c>
      <c r="BI83" s="105">
        <f t="shared" si="63"/>
        <v>18.353917690668602</v>
      </c>
      <c r="BJ83" s="105">
        <f t="shared" si="63"/>
        <v>49.092662471521756</v>
      </c>
      <c r="BK83" s="105">
        <f t="shared" si="63"/>
        <v>55.160088828527172</v>
      </c>
      <c r="BL83" s="105">
        <f t="shared" si="63"/>
        <v>7.5024372783778341</v>
      </c>
      <c r="BM83" s="105">
        <f t="shared" si="63"/>
        <v>110.13448806826339</v>
      </c>
      <c r="BN83" s="105">
        <f t="shared" si="63"/>
        <v>97.148134212296256</v>
      </c>
      <c r="BO83" s="105">
        <f t="shared" si="63"/>
        <v>100.42844744380767</v>
      </c>
      <c r="BP83" s="105">
        <f t="shared" si="63"/>
        <v>105.56937929565963</v>
      </c>
      <c r="BQ83" s="105">
        <f t="shared" si="63"/>
        <v>84.343841091098469</v>
      </c>
      <c r="BR83" s="105">
        <f t="shared" si="63"/>
        <v>89.838792345098398</v>
      </c>
      <c r="BS83" s="105">
        <f t="shared" si="63"/>
        <v>88.849182319934101</v>
      </c>
      <c r="BT83" s="105">
        <f t="shared" si="63"/>
        <v>79.486682595728141</v>
      </c>
      <c r="BU83" s="105">
        <f t="shared" si="62"/>
        <v>78.07012198929695</v>
      </c>
      <c r="BV83" s="105">
        <f t="shared" si="62"/>
        <v>62.665989620616315</v>
      </c>
      <c r="BW83" s="105">
        <f t="shared" si="62"/>
        <v>59.80064635672742</v>
      </c>
      <c r="BX83" s="105">
        <f t="shared" si="62"/>
        <v>56.685324217070345</v>
      </c>
      <c r="BY83" s="105">
        <f t="shared" si="62"/>
        <v>56.685324217070345</v>
      </c>
      <c r="BZ83" s="105">
        <f t="shared" si="62"/>
        <v>0</v>
      </c>
      <c r="CA83" s="105">
        <f t="shared" si="62"/>
        <v>0</v>
      </c>
      <c r="CB83" s="105">
        <f t="shared" si="62"/>
        <v>0</v>
      </c>
      <c r="CC83" s="105">
        <f t="shared" si="62"/>
        <v>0</v>
      </c>
      <c r="CD83" s="105">
        <f t="shared" si="62"/>
        <v>0</v>
      </c>
      <c r="CE83" s="105">
        <f t="shared" si="62"/>
        <v>0</v>
      </c>
      <c r="CF83" s="105">
        <f t="shared" si="62"/>
        <v>0</v>
      </c>
      <c r="CG83" s="105">
        <f t="shared" si="62"/>
        <v>0</v>
      </c>
      <c r="CH83" s="105">
        <f t="shared" si="62"/>
        <v>0</v>
      </c>
      <c r="CI83" s="105">
        <f t="shared" si="62"/>
        <v>0</v>
      </c>
      <c r="CJ83" s="105">
        <f t="shared" si="62"/>
        <v>0</v>
      </c>
      <c r="CK83" s="105">
        <f t="shared" si="62"/>
        <v>0</v>
      </c>
      <c r="CL83" s="105" t="e">
        <f t="shared" si="62"/>
        <v>#DIV/0!</v>
      </c>
      <c r="CM83" s="105" t="e">
        <f t="shared" si="62"/>
        <v>#DIV/0!</v>
      </c>
      <c r="CN83" s="105" t="e">
        <f t="shared" si="62"/>
        <v>#DIV/0!</v>
      </c>
      <c r="CO83" s="105" t="e">
        <f t="shared" si="62"/>
        <v>#DIV/0!</v>
      </c>
      <c r="CP83" s="105" t="e">
        <f t="shared" si="62"/>
        <v>#DIV/0!</v>
      </c>
      <c r="CQ83" s="105" t="e">
        <f t="shared" si="62"/>
        <v>#DIV/0!</v>
      </c>
      <c r="CR83" s="105" t="e">
        <f t="shared" si="62"/>
        <v>#DIV/0!</v>
      </c>
      <c r="CS83" s="105" t="e">
        <f t="shared" si="62"/>
        <v>#DIV/0!</v>
      </c>
      <c r="CT83" s="105" t="e">
        <f t="shared" si="62"/>
        <v>#DIV/0!</v>
      </c>
      <c r="CU83" s="105" t="e">
        <f t="shared" si="62"/>
        <v>#DIV/0!</v>
      </c>
      <c r="CV83" s="105" t="e">
        <f t="shared" si="62"/>
        <v>#DIV/0!</v>
      </c>
      <c r="CW83" s="105" t="e">
        <f t="shared" si="62"/>
        <v>#DIV/0!</v>
      </c>
      <c r="CX83" s="105" t="e">
        <f t="shared" si="62"/>
        <v>#DIV/0!</v>
      </c>
      <c r="CY83" s="105" t="e">
        <f t="shared" si="62"/>
        <v>#DIV/0!</v>
      </c>
    </row>
    <row r="84" spans="2:103" ht="16.5" hidden="1" outlineLevel="1" thickTop="1" x14ac:dyDescent="0.25">
      <c r="B84" s="89" t="s">
        <v>230</v>
      </c>
      <c r="C84" s="73">
        <f t="shared" si="59"/>
        <v>6955.3177734971814</v>
      </c>
      <c r="D84" s="73">
        <f t="shared" si="48"/>
        <v>0</v>
      </c>
      <c r="E84" s="73">
        <f t="shared" si="49"/>
        <v>0</v>
      </c>
      <c r="F84" s="73">
        <f t="shared" si="50"/>
        <v>0</v>
      </c>
      <c r="G84" s="73">
        <f t="shared" si="51"/>
        <v>6955.3177734971814</v>
      </c>
      <c r="H84" s="74">
        <f t="shared" si="52"/>
        <v>6065.1666648310138</v>
      </c>
      <c r="I84" s="105">
        <f t="shared" si="63"/>
        <v>0</v>
      </c>
      <c r="J84" s="105">
        <f t="shared" si="63"/>
        <v>0</v>
      </c>
      <c r="K84" s="105">
        <f t="shared" si="63"/>
        <v>0</v>
      </c>
      <c r="L84" s="105">
        <f t="shared" si="63"/>
        <v>0</v>
      </c>
      <c r="M84" s="105">
        <f t="shared" si="63"/>
        <v>0</v>
      </c>
      <c r="N84" s="105">
        <f t="shared" si="63"/>
        <v>0</v>
      </c>
      <c r="O84" s="105">
        <f t="shared" si="63"/>
        <v>0</v>
      </c>
      <c r="P84" s="105">
        <f t="shared" si="63"/>
        <v>0</v>
      </c>
      <c r="Q84" s="105">
        <f t="shared" si="63"/>
        <v>0</v>
      </c>
      <c r="R84" s="105">
        <f t="shared" si="63"/>
        <v>0</v>
      </c>
      <c r="S84" s="105">
        <f t="shared" si="63"/>
        <v>0</v>
      </c>
      <c r="T84" s="105">
        <f t="shared" si="63"/>
        <v>0</v>
      </c>
      <c r="U84" s="105">
        <f t="shared" si="63"/>
        <v>0</v>
      </c>
      <c r="V84" s="105">
        <f t="shared" si="63"/>
        <v>0</v>
      </c>
      <c r="W84" s="105">
        <f t="shared" si="63"/>
        <v>0</v>
      </c>
      <c r="X84" s="105">
        <f t="shared" si="63"/>
        <v>0</v>
      </c>
      <c r="Y84" s="105">
        <f t="shared" si="63"/>
        <v>0</v>
      </c>
      <c r="Z84" s="105">
        <f t="shared" si="63"/>
        <v>0</v>
      </c>
      <c r="AA84" s="105">
        <f t="shared" si="63"/>
        <v>0</v>
      </c>
      <c r="AB84" s="105">
        <f t="shared" si="63"/>
        <v>0</v>
      </c>
      <c r="AC84" s="105">
        <f t="shared" si="63"/>
        <v>0</v>
      </c>
      <c r="AD84" s="105">
        <f t="shared" si="63"/>
        <v>0</v>
      </c>
      <c r="AE84" s="105">
        <f t="shared" si="63"/>
        <v>0</v>
      </c>
      <c r="AF84" s="105">
        <f t="shared" si="63"/>
        <v>0</v>
      </c>
      <c r="AG84" s="105">
        <f t="shared" si="63"/>
        <v>0</v>
      </c>
      <c r="AH84" s="105">
        <f t="shared" si="63"/>
        <v>117.51424819142395</v>
      </c>
      <c r="AI84" s="105">
        <f t="shared" si="63"/>
        <v>0</v>
      </c>
      <c r="AJ84" s="105">
        <f t="shared" si="63"/>
        <v>41.450867639309486</v>
      </c>
      <c r="AK84" s="105">
        <f t="shared" si="63"/>
        <v>127.01315079198584</v>
      </c>
      <c r="AL84" s="105">
        <f t="shared" si="63"/>
        <v>162.48369480334645</v>
      </c>
      <c r="AM84" s="105">
        <f t="shared" si="63"/>
        <v>139.0226999950138</v>
      </c>
      <c r="AN84" s="105">
        <f t="shared" si="63"/>
        <v>88.977822598178562</v>
      </c>
      <c r="AO84" s="105">
        <f t="shared" si="63"/>
        <v>650.14428435717002</v>
      </c>
      <c r="AP84" s="105">
        <f t="shared" si="63"/>
        <v>28.555857845176522</v>
      </c>
      <c r="AQ84" s="105">
        <f t="shared" si="63"/>
        <v>1292.480115136196</v>
      </c>
      <c r="AR84" s="105">
        <f t="shared" si="63"/>
        <v>312.69891967848235</v>
      </c>
      <c r="AS84" s="105">
        <f t="shared" si="63"/>
        <v>315.04547988318649</v>
      </c>
      <c r="AT84" s="105">
        <f t="shared" si="63"/>
        <v>61.941559004507994</v>
      </c>
      <c r="AU84" s="105">
        <f t="shared" si="63"/>
        <v>80.12943239802425</v>
      </c>
      <c r="AV84" s="105">
        <f t="shared" si="63"/>
        <v>185.57101158141032</v>
      </c>
      <c r="AW84" s="105">
        <f t="shared" si="63"/>
        <v>646.98010747566991</v>
      </c>
      <c r="AX84" s="105">
        <f t="shared" si="63"/>
        <v>156.75002674805816</v>
      </c>
      <c r="AY84" s="105">
        <f t="shared" si="63"/>
        <v>121.49244947295553</v>
      </c>
      <c r="AZ84" s="105">
        <f t="shared" si="63"/>
        <v>0</v>
      </c>
      <c r="BA84" s="105">
        <f t="shared" si="63"/>
        <v>0</v>
      </c>
      <c r="BB84" s="105">
        <f t="shared" si="63"/>
        <v>455.6528434901598</v>
      </c>
      <c r="BC84" s="105">
        <f t="shared" si="63"/>
        <v>431.84339888768056</v>
      </c>
      <c r="BD84" s="105">
        <f t="shared" si="63"/>
        <v>148.69673385011566</v>
      </c>
      <c r="BE84" s="105">
        <f t="shared" si="63"/>
        <v>174.71498890543586</v>
      </c>
      <c r="BF84" s="105">
        <f t="shared" si="63"/>
        <v>0</v>
      </c>
      <c r="BG84" s="105">
        <f t="shared" si="63"/>
        <v>64.475588272402433</v>
      </c>
      <c r="BH84" s="105">
        <f t="shared" si="63"/>
        <v>105.19327123374377</v>
      </c>
      <c r="BI84" s="105">
        <f t="shared" si="63"/>
        <v>156.33811259138028</v>
      </c>
      <c r="BJ84" s="105">
        <f t="shared" si="63"/>
        <v>83.731457073831848</v>
      </c>
      <c r="BK84" s="105">
        <f t="shared" si="63"/>
        <v>0</v>
      </c>
      <c r="BL84" s="105">
        <f t="shared" si="63"/>
        <v>0</v>
      </c>
      <c r="BM84" s="105">
        <f t="shared" si="63"/>
        <v>0</v>
      </c>
      <c r="BN84" s="105">
        <f t="shared" si="63"/>
        <v>423.14677247762006</v>
      </c>
      <c r="BO84" s="105">
        <f t="shared" si="63"/>
        <v>97.207358555278191</v>
      </c>
      <c r="BP84" s="105">
        <f t="shared" si="63"/>
        <v>196.1364468900214</v>
      </c>
      <c r="BQ84" s="105">
        <f t="shared" si="63"/>
        <v>44.964536834708341</v>
      </c>
      <c r="BR84" s="105">
        <f t="shared" si="63"/>
        <v>44.964536834708341</v>
      </c>
      <c r="BS84" s="105">
        <f t="shared" si="63"/>
        <v>0</v>
      </c>
      <c r="BT84" s="105">
        <f t="shared" si="63"/>
        <v>0</v>
      </c>
      <c r="BU84" s="105">
        <f t="shared" si="62"/>
        <v>0</v>
      </c>
      <c r="BV84" s="105">
        <f t="shared" si="62"/>
        <v>0</v>
      </c>
      <c r="BW84" s="105">
        <f t="shared" si="62"/>
        <v>0</v>
      </c>
      <c r="BX84" s="105">
        <f t="shared" si="62"/>
        <v>0</v>
      </c>
      <c r="BY84" s="105">
        <f t="shared" si="62"/>
        <v>0</v>
      </c>
      <c r="BZ84" s="105">
        <f t="shared" si="62"/>
        <v>0</v>
      </c>
      <c r="CA84" s="105">
        <f t="shared" si="62"/>
        <v>0</v>
      </c>
      <c r="CB84" s="105">
        <f t="shared" si="62"/>
        <v>0</v>
      </c>
      <c r="CC84" s="105">
        <f t="shared" si="62"/>
        <v>0</v>
      </c>
      <c r="CD84" s="105">
        <f t="shared" si="62"/>
        <v>0</v>
      </c>
      <c r="CE84" s="105">
        <f t="shared" si="62"/>
        <v>0</v>
      </c>
      <c r="CF84" s="105">
        <f t="shared" si="62"/>
        <v>0</v>
      </c>
      <c r="CG84" s="105">
        <f t="shared" si="62"/>
        <v>0</v>
      </c>
      <c r="CH84" s="105">
        <f t="shared" si="62"/>
        <v>0</v>
      </c>
      <c r="CI84" s="105">
        <f t="shared" si="62"/>
        <v>0</v>
      </c>
      <c r="CJ84" s="105">
        <f t="shared" si="62"/>
        <v>0</v>
      </c>
      <c r="CK84" s="105">
        <f t="shared" si="62"/>
        <v>0</v>
      </c>
      <c r="CL84" s="105" t="e">
        <f t="shared" si="62"/>
        <v>#DIV/0!</v>
      </c>
      <c r="CM84" s="105" t="e">
        <f t="shared" si="62"/>
        <v>#DIV/0!</v>
      </c>
      <c r="CN84" s="105" t="e">
        <f t="shared" si="62"/>
        <v>#DIV/0!</v>
      </c>
      <c r="CO84" s="105" t="e">
        <f t="shared" si="62"/>
        <v>#DIV/0!</v>
      </c>
      <c r="CP84" s="105" t="e">
        <f t="shared" si="62"/>
        <v>#DIV/0!</v>
      </c>
      <c r="CQ84" s="105" t="e">
        <f t="shared" si="62"/>
        <v>#DIV/0!</v>
      </c>
      <c r="CR84" s="105" t="e">
        <f t="shared" si="62"/>
        <v>#DIV/0!</v>
      </c>
      <c r="CS84" s="105" t="e">
        <f t="shared" si="62"/>
        <v>#DIV/0!</v>
      </c>
      <c r="CT84" s="105" t="e">
        <f t="shared" si="62"/>
        <v>#DIV/0!</v>
      </c>
      <c r="CU84" s="105" t="e">
        <f t="shared" si="62"/>
        <v>#DIV/0!</v>
      </c>
      <c r="CV84" s="105" t="e">
        <f t="shared" si="62"/>
        <v>#DIV/0!</v>
      </c>
      <c r="CW84" s="105" t="e">
        <f t="shared" si="62"/>
        <v>#DIV/0!</v>
      </c>
      <c r="CX84" s="105" t="e">
        <f t="shared" si="62"/>
        <v>#DIV/0!</v>
      </c>
      <c r="CY84" s="105" t="e">
        <f t="shared" si="62"/>
        <v>#DIV/0!</v>
      </c>
    </row>
    <row r="85" spans="2:103" ht="16.5" hidden="1" outlineLevel="1" thickTop="1" x14ac:dyDescent="0.25">
      <c r="B85" s="89" t="s">
        <v>231</v>
      </c>
      <c r="C85" s="73">
        <f t="shared" si="59"/>
        <v>4229.7109258854798</v>
      </c>
      <c r="D85" s="73">
        <f t="shared" si="48"/>
        <v>0</v>
      </c>
      <c r="E85" s="73">
        <f t="shared" si="49"/>
        <v>0</v>
      </c>
      <c r="F85" s="73">
        <f t="shared" si="50"/>
        <v>52.872196010599055</v>
      </c>
      <c r="G85" s="73">
        <f t="shared" si="51"/>
        <v>4176.8387298748803</v>
      </c>
      <c r="H85" s="74">
        <f t="shared" si="52"/>
        <v>1833.0675412186217</v>
      </c>
      <c r="I85" s="105">
        <f t="shared" si="63"/>
        <v>0</v>
      </c>
      <c r="J85" s="105">
        <f t="shared" si="63"/>
        <v>0</v>
      </c>
      <c r="K85" s="105">
        <f t="shared" si="63"/>
        <v>0</v>
      </c>
      <c r="L85" s="105">
        <f t="shared" si="63"/>
        <v>1.8623632735210522</v>
      </c>
      <c r="M85" s="105">
        <f t="shared" si="63"/>
        <v>4.0876479880323915</v>
      </c>
      <c r="N85" s="105">
        <f t="shared" si="63"/>
        <v>0</v>
      </c>
      <c r="O85" s="105">
        <f t="shared" si="63"/>
        <v>0</v>
      </c>
      <c r="P85" s="105">
        <f t="shared" si="63"/>
        <v>4.0876479880323915</v>
      </c>
      <c r="Q85" s="105">
        <f t="shared" si="63"/>
        <v>0</v>
      </c>
      <c r="R85" s="105">
        <f t="shared" si="63"/>
        <v>0</v>
      </c>
      <c r="S85" s="105">
        <f t="shared" si="63"/>
        <v>0</v>
      </c>
      <c r="T85" s="105">
        <f t="shared" si="63"/>
        <v>0</v>
      </c>
      <c r="U85" s="105">
        <f t="shared" si="63"/>
        <v>5.9651646218383458</v>
      </c>
      <c r="V85" s="105">
        <f t="shared" si="63"/>
        <v>0.35050820365708096</v>
      </c>
      <c r="W85" s="105">
        <f t="shared" si="63"/>
        <v>1.4301197313812231</v>
      </c>
      <c r="X85" s="105">
        <f t="shared" si="63"/>
        <v>6.3525302385751772</v>
      </c>
      <c r="Y85" s="105">
        <f t="shared" si="63"/>
        <v>0</v>
      </c>
      <c r="Z85" s="105">
        <f t="shared" si="63"/>
        <v>5.0234720827410326</v>
      </c>
      <c r="AA85" s="105">
        <f t="shared" si="63"/>
        <v>23.712741882820353</v>
      </c>
      <c r="AB85" s="105">
        <f t="shared" si="63"/>
        <v>11.822469328269573</v>
      </c>
      <c r="AC85" s="105">
        <f t="shared" si="63"/>
        <v>0</v>
      </c>
      <c r="AD85" s="105">
        <f t="shared" si="63"/>
        <v>35.138616282592231</v>
      </c>
      <c r="AE85" s="105">
        <f t="shared" si="63"/>
        <v>44.928546431083312</v>
      </c>
      <c r="AF85" s="105">
        <f t="shared" si="63"/>
        <v>50.608301201780961</v>
      </c>
      <c r="AG85" s="105">
        <f t="shared" si="63"/>
        <v>18.164656429734343</v>
      </c>
      <c r="AH85" s="105">
        <f t="shared" si="63"/>
        <v>17.717187565162543</v>
      </c>
      <c r="AI85" s="105">
        <f t="shared" si="63"/>
        <v>4.3203219273013307</v>
      </c>
      <c r="AJ85" s="105">
        <f t="shared" si="63"/>
        <v>28.922802108841019</v>
      </c>
      <c r="AK85" s="105">
        <f t="shared" si="63"/>
        <v>178.96485782893484</v>
      </c>
      <c r="AL85" s="105">
        <f t="shared" si="63"/>
        <v>31.080588391113491</v>
      </c>
      <c r="AM85" s="105">
        <f t="shared" si="63"/>
        <v>56.229783959571641</v>
      </c>
      <c r="AN85" s="105">
        <f t="shared" si="63"/>
        <v>14.707006452163688</v>
      </c>
      <c r="AO85" s="105">
        <f t="shared" si="63"/>
        <v>111.62193982532631</v>
      </c>
      <c r="AP85" s="105">
        <f t="shared" si="63"/>
        <v>5.7862441264639637</v>
      </c>
      <c r="AQ85" s="105">
        <f t="shared" si="63"/>
        <v>23.819730404147418</v>
      </c>
      <c r="AR85" s="105">
        <f t="shared" si="63"/>
        <v>207.13598738000064</v>
      </c>
      <c r="AS85" s="105">
        <f t="shared" si="63"/>
        <v>4.7417623971003637</v>
      </c>
      <c r="AT85" s="105">
        <f t="shared" si="63"/>
        <v>25.269988727938927</v>
      </c>
      <c r="AU85" s="105">
        <f t="shared" si="63"/>
        <v>65.46251111388753</v>
      </c>
      <c r="AV85" s="105">
        <f t="shared" si="63"/>
        <v>115.52264220360222</v>
      </c>
      <c r="AW85" s="105">
        <f t="shared" si="63"/>
        <v>58.163448341607541</v>
      </c>
      <c r="AX85" s="105">
        <f t="shared" si="63"/>
        <v>40.317196421606575</v>
      </c>
      <c r="AY85" s="105">
        <f t="shared" si="63"/>
        <v>45.71609036837215</v>
      </c>
      <c r="AZ85" s="105">
        <f t="shared" si="63"/>
        <v>46.920188346875101</v>
      </c>
      <c r="BA85" s="105">
        <f t="shared" si="63"/>
        <v>74.129933423399692</v>
      </c>
      <c r="BB85" s="105">
        <f t="shared" si="63"/>
        <v>93.014822356131447</v>
      </c>
      <c r="BC85" s="105">
        <f t="shared" si="63"/>
        <v>43.473534369823902</v>
      </c>
      <c r="BD85" s="105">
        <f t="shared" si="63"/>
        <v>141.42108739921756</v>
      </c>
      <c r="BE85" s="105">
        <f t="shared" si="63"/>
        <v>121.66363914608948</v>
      </c>
      <c r="BF85" s="105">
        <f t="shared" si="63"/>
        <v>25.396520719043089</v>
      </c>
      <c r="BG85" s="105">
        <f t="shared" si="63"/>
        <v>9.1808434513826853</v>
      </c>
      <c r="BH85" s="105">
        <f t="shared" si="63"/>
        <v>11.56471126104584</v>
      </c>
      <c r="BI85" s="105">
        <f t="shared" si="63"/>
        <v>17.267385518411057</v>
      </c>
      <c r="BJ85" s="105">
        <f t="shared" si="63"/>
        <v>21.783650985460067</v>
      </c>
      <c r="BK85" s="105">
        <f t="shared" si="63"/>
        <v>77.30555282422155</v>
      </c>
      <c r="BL85" s="105">
        <f t="shared" si="63"/>
        <v>146.74979283415448</v>
      </c>
      <c r="BM85" s="105">
        <f t="shared" si="63"/>
        <v>208.51674083676221</v>
      </c>
      <c r="BN85" s="105">
        <f t="shared" si="63"/>
        <v>95.048112602225913</v>
      </c>
      <c r="BO85" s="105">
        <f t="shared" si="63"/>
        <v>182.21366882778148</v>
      </c>
      <c r="BP85" s="105">
        <f t="shared" si="63"/>
        <v>314.43459448553688</v>
      </c>
      <c r="BQ85" s="105">
        <f t="shared" si="63"/>
        <v>333.95463214179046</v>
      </c>
      <c r="BR85" s="105">
        <f t="shared" si="63"/>
        <v>209.45940337133104</v>
      </c>
      <c r="BS85" s="105">
        <f t="shared" si="63"/>
        <v>181.85618775356963</v>
      </c>
      <c r="BT85" s="105">
        <f t="shared" si="63"/>
        <v>175.53616465209382</v>
      </c>
      <c r="BU85" s="105">
        <f t="shared" si="62"/>
        <v>175.53616465209382</v>
      </c>
      <c r="BV85" s="105">
        <f t="shared" si="62"/>
        <v>137.12435934991825</v>
      </c>
      <c r="BW85" s="105">
        <f t="shared" si="62"/>
        <v>137.12435934991825</v>
      </c>
      <c r="BX85" s="105">
        <f t="shared" si="62"/>
        <v>0</v>
      </c>
      <c r="BY85" s="105">
        <f t="shared" si="62"/>
        <v>0</v>
      </c>
      <c r="BZ85" s="105">
        <f t="shared" si="62"/>
        <v>0</v>
      </c>
      <c r="CA85" s="105">
        <f t="shared" si="62"/>
        <v>0</v>
      </c>
      <c r="CB85" s="105">
        <f t="shared" si="62"/>
        <v>0</v>
      </c>
      <c r="CC85" s="105">
        <f t="shared" si="62"/>
        <v>0</v>
      </c>
      <c r="CD85" s="105">
        <f t="shared" si="62"/>
        <v>0</v>
      </c>
      <c r="CE85" s="105">
        <f t="shared" si="62"/>
        <v>0</v>
      </c>
      <c r="CF85" s="105">
        <f t="shared" si="62"/>
        <v>0</v>
      </c>
      <c r="CG85" s="105">
        <f t="shared" si="62"/>
        <v>0</v>
      </c>
      <c r="CH85" s="105">
        <f t="shared" si="62"/>
        <v>0</v>
      </c>
      <c r="CI85" s="105">
        <f t="shared" si="62"/>
        <v>0</v>
      </c>
      <c r="CJ85" s="105">
        <f t="shared" si="62"/>
        <v>0</v>
      </c>
      <c r="CK85" s="105">
        <f t="shared" si="62"/>
        <v>0</v>
      </c>
      <c r="CL85" s="105" t="e">
        <f t="shared" si="62"/>
        <v>#DIV/0!</v>
      </c>
      <c r="CM85" s="105" t="e">
        <f t="shared" si="62"/>
        <v>#DIV/0!</v>
      </c>
      <c r="CN85" s="105" t="e">
        <f t="shared" si="62"/>
        <v>#DIV/0!</v>
      </c>
      <c r="CO85" s="105" t="e">
        <f t="shared" si="62"/>
        <v>#DIV/0!</v>
      </c>
      <c r="CP85" s="105" t="e">
        <f t="shared" si="62"/>
        <v>#DIV/0!</v>
      </c>
      <c r="CQ85" s="105" t="e">
        <f t="shared" si="62"/>
        <v>#DIV/0!</v>
      </c>
      <c r="CR85" s="105" t="e">
        <f t="shared" si="62"/>
        <v>#DIV/0!</v>
      </c>
      <c r="CS85" s="105" t="e">
        <f t="shared" si="62"/>
        <v>#DIV/0!</v>
      </c>
      <c r="CT85" s="105" t="e">
        <f t="shared" si="62"/>
        <v>#DIV/0!</v>
      </c>
      <c r="CU85" s="105" t="e">
        <f t="shared" si="62"/>
        <v>#DIV/0!</v>
      </c>
      <c r="CV85" s="105" t="e">
        <f t="shared" si="62"/>
        <v>#DIV/0!</v>
      </c>
      <c r="CW85" s="105" t="e">
        <f t="shared" si="62"/>
        <v>#DIV/0!</v>
      </c>
      <c r="CX85" s="105" t="e">
        <f t="shared" si="62"/>
        <v>#DIV/0!</v>
      </c>
      <c r="CY85" s="105" t="e">
        <f t="shared" si="62"/>
        <v>#DIV/0!</v>
      </c>
    </row>
    <row r="86" spans="2:103" ht="16.5" hidden="1" outlineLevel="1" thickTop="1" x14ac:dyDescent="0.25">
      <c r="B86" s="89" t="s">
        <v>232</v>
      </c>
      <c r="C86" s="73">
        <f t="shared" si="59"/>
        <v>0</v>
      </c>
      <c r="D86" s="73">
        <f t="shared" si="48"/>
        <v>0</v>
      </c>
      <c r="E86" s="73">
        <f t="shared" si="49"/>
        <v>0</v>
      </c>
      <c r="F86" s="73">
        <f t="shared" si="50"/>
        <v>0</v>
      </c>
      <c r="G86" s="73">
        <f t="shared" si="51"/>
        <v>0</v>
      </c>
      <c r="H86" s="74">
        <f t="shared" si="52"/>
        <v>0</v>
      </c>
      <c r="I86" s="105">
        <f t="shared" si="63"/>
        <v>0</v>
      </c>
      <c r="J86" s="105">
        <f t="shared" si="63"/>
        <v>0</v>
      </c>
      <c r="K86" s="105">
        <f t="shared" si="63"/>
        <v>0</v>
      </c>
      <c r="L86" s="105">
        <f t="shared" si="63"/>
        <v>0</v>
      </c>
      <c r="M86" s="105">
        <f t="shared" si="63"/>
        <v>0</v>
      </c>
      <c r="N86" s="105">
        <f t="shared" si="63"/>
        <v>0</v>
      </c>
      <c r="O86" s="105">
        <f t="shared" si="63"/>
        <v>0</v>
      </c>
      <c r="P86" s="105">
        <f t="shared" si="63"/>
        <v>0</v>
      </c>
      <c r="Q86" s="105">
        <f t="shared" si="63"/>
        <v>0</v>
      </c>
      <c r="R86" s="105">
        <f t="shared" si="63"/>
        <v>0</v>
      </c>
      <c r="S86" s="105">
        <f t="shared" si="63"/>
        <v>0</v>
      </c>
      <c r="T86" s="105">
        <f t="shared" si="63"/>
        <v>0</v>
      </c>
      <c r="U86" s="105">
        <f t="shared" si="63"/>
        <v>0</v>
      </c>
      <c r="V86" s="105">
        <f t="shared" si="63"/>
        <v>0</v>
      </c>
      <c r="W86" s="105">
        <f t="shared" si="63"/>
        <v>0</v>
      </c>
      <c r="X86" s="105">
        <f t="shared" si="63"/>
        <v>0</v>
      </c>
      <c r="Y86" s="105">
        <f t="shared" si="63"/>
        <v>0</v>
      </c>
      <c r="Z86" s="105">
        <f t="shared" si="63"/>
        <v>0</v>
      </c>
      <c r="AA86" s="105">
        <f t="shared" si="63"/>
        <v>0</v>
      </c>
      <c r="AB86" s="105">
        <f t="shared" si="63"/>
        <v>0</v>
      </c>
      <c r="AC86" s="105">
        <f t="shared" si="63"/>
        <v>0</v>
      </c>
      <c r="AD86" s="105">
        <f t="shared" si="63"/>
        <v>0</v>
      </c>
      <c r="AE86" s="105">
        <f t="shared" si="63"/>
        <v>0</v>
      </c>
      <c r="AF86" s="105">
        <f t="shared" si="63"/>
        <v>0</v>
      </c>
      <c r="AG86" s="105">
        <f t="shared" si="63"/>
        <v>0</v>
      </c>
      <c r="AH86" s="105">
        <f t="shared" si="63"/>
        <v>0</v>
      </c>
      <c r="AI86" s="105">
        <f t="shared" si="63"/>
        <v>0</v>
      </c>
      <c r="AJ86" s="105">
        <f t="shared" si="63"/>
        <v>0</v>
      </c>
      <c r="AK86" s="105">
        <f t="shared" si="63"/>
        <v>0</v>
      </c>
      <c r="AL86" s="105">
        <f t="shared" si="63"/>
        <v>0</v>
      </c>
      <c r="AM86" s="105">
        <f t="shared" si="63"/>
        <v>0</v>
      </c>
      <c r="AN86" s="105">
        <f t="shared" si="63"/>
        <v>0</v>
      </c>
      <c r="AO86" s="105">
        <f t="shared" si="63"/>
        <v>0</v>
      </c>
      <c r="AP86" s="105">
        <f t="shared" si="63"/>
        <v>0</v>
      </c>
      <c r="AQ86" s="105">
        <f t="shared" si="63"/>
        <v>0</v>
      </c>
      <c r="AR86" s="105">
        <f t="shared" si="63"/>
        <v>0</v>
      </c>
      <c r="AS86" s="105">
        <f t="shared" si="63"/>
        <v>0</v>
      </c>
      <c r="AT86" s="105">
        <f t="shared" si="63"/>
        <v>0</v>
      </c>
      <c r="AU86" s="105">
        <f t="shared" si="63"/>
        <v>0</v>
      </c>
      <c r="AV86" s="105">
        <f t="shared" si="63"/>
        <v>0</v>
      </c>
      <c r="AW86" s="105">
        <f t="shared" si="63"/>
        <v>0</v>
      </c>
      <c r="AX86" s="105">
        <f t="shared" si="63"/>
        <v>0</v>
      </c>
      <c r="AY86" s="105">
        <f t="shared" si="63"/>
        <v>0</v>
      </c>
      <c r="AZ86" s="105">
        <f t="shared" si="63"/>
        <v>0</v>
      </c>
      <c r="BA86" s="105">
        <f t="shared" si="63"/>
        <v>0</v>
      </c>
      <c r="BB86" s="105">
        <f t="shared" si="63"/>
        <v>0</v>
      </c>
      <c r="BC86" s="105">
        <f t="shared" si="63"/>
        <v>0</v>
      </c>
      <c r="BD86" s="105">
        <f t="shared" si="63"/>
        <v>0</v>
      </c>
      <c r="BE86" s="105">
        <f t="shared" si="63"/>
        <v>0</v>
      </c>
      <c r="BF86" s="105">
        <f t="shared" si="63"/>
        <v>0</v>
      </c>
      <c r="BG86" s="105">
        <f t="shared" si="63"/>
        <v>0</v>
      </c>
      <c r="BH86" s="105">
        <f t="shared" si="63"/>
        <v>0</v>
      </c>
      <c r="BI86" s="105">
        <f t="shared" si="63"/>
        <v>0</v>
      </c>
      <c r="BJ86" s="105">
        <f t="shared" si="63"/>
        <v>0</v>
      </c>
      <c r="BK86" s="105">
        <f t="shared" si="63"/>
        <v>0</v>
      </c>
      <c r="BL86" s="105">
        <f t="shared" si="63"/>
        <v>0</v>
      </c>
      <c r="BM86" s="105">
        <f t="shared" si="63"/>
        <v>0</v>
      </c>
      <c r="BN86" s="105">
        <f t="shared" si="63"/>
        <v>0</v>
      </c>
      <c r="BO86" s="105">
        <f t="shared" si="63"/>
        <v>0</v>
      </c>
      <c r="BP86" s="105">
        <f t="shared" si="63"/>
        <v>0</v>
      </c>
      <c r="BQ86" s="105">
        <f t="shared" si="63"/>
        <v>0</v>
      </c>
      <c r="BR86" s="105">
        <f t="shared" si="63"/>
        <v>0</v>
      </c>
      <c r="BS86" s="105">
        <f t="shared" si="63"/>
        <v>0</v>
      </c>
      <c r="BT86" s="105">
        <f t="shared" ref="BT86:CY89" si="64">BT34/BT$60</f>
        <v>0</v>
      </c>
      <c r="BU86" s="105">
        <f t="shared" si="64"/>
        <v>0</v>
      </c>
      <c r="BV86" s="105">
        <f t="shared" si="64"/>
        <v>0</v>
      </c>
      <c r="BW86" s="105">
        <f t="shared" si="64"/>
        <v>0</v>
      </c>
      <c r="BX86" s="105">
        <f t="shared" si="64"/>
        <v>0</v>
      </c>
      <c r="BY86" s="105">
        <f t="shared" si="64"/>
        <v>0</v>
      </c>
      <c r="BZ86" s="105">
        <f t="shared" si="64"/>
        <v>0</v>
      </c>
      <c r="CA86" s="105">
        <f t="shared" si="64"/>
        <v>0</v>
      </c>
      <c r="CB86" s="105">
        <f t="shared" si="64"/>
        <v>0</v>
      </c>
      <c r="CC86" s="105">
        <f t="shared" si="64"/>
        <v>0</v>
      </c>
      <c r="CD86" s="105">
        <f t="shared" si="64"/>
        <v>0</v>
      </c>
      <c r="CE86" s="105">
        <f t="shared" si="64"/>
        <v>0</v>
      </c>
      <c r="CF86" s="105">
        <f t="shared" si="64"/>
        <v>0</v>
      </c>
      <c r="CG86" s="105">
        <f t="shared" si="64"/>
        <v>0</v>
      </c>
      <c r="CH86" s="105">
        <f t="shared" si="64"/>
        <v>0</v>
      </c>
      <c r="CI86" s="105">
        <f t="shared" si="64"/>
        <v>0</v>
      </c>
      <c r="CJ86" s="105">
        <f t="shared" si="64"/>
        <v>0</v>
      </c>
      <c r="CK86" s="105">
        <f t="shared" si="64"/>
        <v>0</v>
      </c>
      <c r="CL86" s="105" t="e">
        <f t="shared" si="64"/>
        <v>#DIV/0!</v>
      </c>
      <c r="CM86" s="105" t="e">
        <f t="shared" si="64"/>
        <v>#DIV/0!</v>
      </c>
      <c r="CN86" s="105" t="e">
        <f t="shared" si="64"/>
        <v>#DIV/0!</v>
      </c>
      <c r="CO86" s="105" t="e">
        <f t="shared" si="64"/>
        <v>#DIV/0!</v>
      </c>
      <c r="CP86" s="105" t="e">
        <f t="shared" si="64"/>
        <v>#DIV/0!</v>
      </c>
      <c r="CQ86" s="105" t="e">
        <f t="shared" si="64"/>
        <v>#DIV/0!</v>
      </c>
      <c r="CR86" s="105" t="e">
        <f t="shared" si="64"/>
        <v>#DIV/0!</v>
      </c>
      <c r="CS86" s="105" t="e">
        <f t="shared" si="64"/>
        <v>#DIV/0!</v>
      </c>
      <c r="CT86" s="105" t="e">
        <f t="shared" si="64"/>
        <v>#DIV/0!</v>
      </c>
      <c r="CU86" s="105" t="e">
        <f t="shared" si="64"/>
        <v>#DIV/0!</v>
      </c>
      <c r="CV86" s="105" t="e">
        <f t="shared" si="64"/>
        <v>#DIV/0!</v>
      </c>
      <c r="CW86" s="105" t="e">
        <f t="shared" si="64"/>
        <v>#DIV/0!</v>
      </c>
      <c r="CX86" s="105" t="e">
        <f t="shared" si="64"/>
        <v>#DIV/0!</v>
      </c>
      <c r="CY86" s="105" t="e">
        <f t="shared" si="64"/>
        <v>#DIV/0!</v>
      </c>
    </row>
    <row r="87" spans="2:103" ht="16.5" hidden="1" outlineLevel="1" thickTop="1" x14ac:dyDescent="0.25">
      <c r="B87" s="89" t="s">
        <v>233</v>
      </c>
      <c r="C87" s="73">
        <f t="shared" si="59"/>
        <v>187.04348922854072</v>
      </c>
      <c r="D87" s="73">
        <f t="shared" si="48"/>
        <v>0</v>
      </c>
      <c r="E87" s="73">
        <f t="shared" si="49"/>
        <v>0</v>
      </c>
      <c r="F87" s="73">
        <f t="shared" si="50"/>
        <v>0.87804941862337338</v>
      </c>
      <c r="G87" s="73">
        <f t="shared" si="51"/>
        <v>186.16543980991736</v>
      </c>
      <c r="H87" s="74">
        <f t="shared" si="52"/>
        <v>110.02797710207673</v>
      </c>
      <c r="I87" s="105">
        <f t="shared" ref="I87:BT90" si="65">I35/I$60</f>
        <v>0</v>
      </c>
      <c r="J87" s="105">
        <f t="shared" si="65"/>
        <v>0</v>
      </c>
      <c r="K87" s="105">
        <f t="shared" si="65"/>
        <v>0</v>
      </c>
      <c r="L87" s="105">
        <f t="shared" si="65"/>
        <v>0</v>
      </c>
      <c r="M87" s="105">
        <f t="shared" si="65"/>
        <v>0</v>
      </c>
      <c r="N87" s="105">
        <f t="shared" si="65"/>
        <v>0</v>
      </c>
      <c r="O87" s="105">
        <f t="shared" si="65"/>
        <v>0</v>
      </c>
      <c r="P87" s="105">
        <f t="shared" si="65"/>
        <v>0</v>
      </c>
      <c r="Q87" s="105">
        <f t="shared" si="65"/>
        <v>0</v>
      </c>
      <c r="R87" s="105">
        <f t="shared" si="65"/>
        <v>0</v>
      </c>
      <c r="S87" s="105">
        <f t="shared" si="65"/>
        <v>0</v>
      </c>
      <c r="T87" s="105">
        <f t="shared" si="65"/>
        <v>0</v>
      </c>
      <c r="U87" s="105">
        <f t="shared" si="65"/>
        <v>0.3652141605207152</v>
      </c>
      <c r="V87" s="105">
        <f t="shared" si="65"/>
        <v>1.7439414421852935E-2</v>
      </c>
      <c r="W87" s="105">
        <f t="shared" si="65"/>
        <v>0</v>
      </c>
      <c r="X87" s="105">
        <f t="shared" si="65"/>
        <v>0</v>
      </c>
      <c r="Y87" s="105">
        <f t="shared" si="65"/>
        <v>1.5560923213413007E-2</v>
      </c>
      <c r="Z87" s="105">
        <f t="shared" si="65"/>
        <v>0</v>
      </c>
      <c r="AA87" s="105">
        <f t="shared" si="65"/>
        <v>0.47983492046739229</v>
      </c>
      <c r="AB87" s="105">
        <f t="shared" si="65"/>
        <v>7.2465658465993246E-2</v>
      </c>
      <c r="AC87" s="105">
        <f t="shared" si="65"/>
        <v>4.2605372666521944E-2</v>
      </c>
      <c r="AD87" s="105">
        <f t="shared" si="65"/>
        <v>1.1472780412081289E-2</v>
      </c>
      <c r="AE87" s="105">
        <f t="shared" si="65"/>
        <v>0.10641740662022336</v>
      </c>
      <c r="AF87" s="105">
        <f t="shared" si="65"/>
        <v>3.6659995079169923</v>
      </c>
      <c r="AG87" s="105">
        <f t="shared" si="65"/>
        <v>0.27493644876269663</v>
      </c>
      <c r="AH87" s="105">
        <f t="shared" si="65"/>
        <v>0.11728009114821968</v>
      </c>
      <c r="AI87" s="105">
        <f t="shared" si="65"/>
        <v>9.5420251148014806E-2</v>
      </c>
      <c r="AJ87" s="105">
        <f t="shared" si="65"/>
        <v>0.31812019473147907</v>
      </c>
      <c r="AK87" s="105">
        <f t="shared" si="65"/>
        <v>15.171177355711897</v>
      </c>
      <c r="AL87" s="105">
        <f t="shared" si="65"/>
        <v>0.58948181767916052</v>
      </c>
      <c r="AM87" s="105">
        <f t="shared" si="65"/>
        <v>1.7468731391993331</v>
      </c>
      <c r="AN87" s="105">
        <f t="shared" si="65"/>
        <v>10.160076872088991</v>
      </c>
      <c r="AO87" s="105">
        <f t="shared" si="65"/>
        <v>23.041550000745264</v>
      </c>
      <c r="AP87" s="105">
        <f t="shared" si="65"/>
        <v>2.7282736027990038</v>
      </c>
      <c r="AQ87" s="105">
        <f t="shared" si="65"/>
        <v>0.92734741942934995</v>
      </c>
      <c r="AR87" s="105">
        <f t="shared" si="65"/>
        <v>-5.1106435509100612</v>
      </c>
      <c r="AS87" s="105">
        <f t="shared" si="65"/>
        <v>4.9816037478078004</v>
      </c>
      <c r="AT87" s="105">
        <f t="shared" si="65"/>
        <v>2.2048425927283364</v>
      </c>
      <c r="AU87" s="105">
        <f t="shared" si="65"/>
        <v>3.3295315796589482</v>
      </c>
      <c r="AV87" s="105">
        <f t="shared" si="65"/>
        <v>5.275116159659861</v>
      </c>
      <c r="AW87" s="105">
        <f t="shared" si="65"/>
        <v>2.0666061922945009</v>
      </c>
      <c r="AX87" s="105">
        <f t="shared" si="65"/>
        <v>1.03123398468223</v>
      </c>
      <c r="AY87" s="105">
        <f t="shared" si="65"/>
        <v>0.8113804103112392</v>
      </c>
      <c r="AZ87" s="105">
        <f t="shared" si="65"/>
        <v>1.2520905527190898</v>
      </c>
      <c r="BA87" s="105">
        <f t="shared" si="65"/>
        <v>3.0730926509734293</v>
      </c>
      <c r="BB87" s="105">
        <f t="shared" si="65"/>
        <v>1.1602775019449694</v>
      </c>
      <c r="BC87" s="105">
        <f t="shared" si="65"/>
        <v>3.2645088033551466</v>
      </c>
      <c r="BD87" s="105">
        <f t="shared" si="65"/>
        <v>2.4222949980894675</v>
      </c>
      <c r="BE87" s="105">
        <f t="shared" si="65"/>
        <v>2.466277248489865</v>
      </c>
      <c r="BF87" s="105">
        <f t="shared" si="65"/>
        <v>1.9320115508027087</v>
      </c>
      <c r="BG87" s="105">
        <f t="shared" si="65"/>
        <v>4.7382595456435084</v>
      </c>
      <c r="BH87" s="105">
        <f t="shared" si="65"/>
        <v>11.728482953993009</v>
      </c>
      <c r="BI87" s="105">
        <f t="shared" si="65"/>
        <v>3.4534628416840416</v>
      </c>
      <c r="BJ87" s="105">
        <f t="shared" si="65"/>
        <v>6.3128420401289782</v>
      </c>
      <c r="BK87" s="105">
        <f t="shared" si="65"/>
        <v>4.215638614340679</v>
      </c>
      <c r="BL87" s="105">
        <f t="shared" si="65"/>
        <v>3.4217845895622396</v>
      </c>
      <c r="BM87" s="105">
        <f t="shared" si="65"/>
        <v>2.8405666453698366</v>
      </c>
      <c r="BN87" s="105">
        <f t="shared" si="65"/>
        <v>7.0450406403949595</v>
      </c>
      <c r="BO87" s="105">
        <f t="shared" si="65"/>
        <v>5.4806101991247997</v>
      </c>
      <c r="BP87" s="105">
        <f t="shared" si="65"/>
        <v>6.9030309027406362</v>
      </c>
      <c r="BQ87" s="105">
        <f t="shared" si="65"/>
        <v>6.9030309027406362</v>
      </c>
      <c r="BR87" s="105">
        <f t="shared" si="65"/>
        <v>4.236620949007655</v>
      </c>
      <c r="BS87" s="105">
        <f t="shared" si="65"/>
        <v>4.236620949007655</v>
      </c>
      <c r="BT87" s="105">
        <f t="shared" si="65"/>
        <v>4.236620949007655</v>
      </c>
      <c r="BU87" s="105">
        <f t="shared" si="64"/>
        <v>4.236620949007655</v>
      </c>
      <c r="BV87" s="105">
        <f t="shared" si="64"/>
        <v>4.236620949007655</v>
      </c>
      <c r="BW87" s="105">
        <f t="shared" si="64"/>
        <v>4.236620949007655</v>
      </c>
      <c r="BX87" s="105">
        <f t="shared" si="64"/>
        <v>4.236620949007655</v>
      </c>
      <c r="BY87" s="105">
        <f t="shared" si="64"/>
        <v>4.236620949007655</v>
      </c>
      <c r="BZ87" s="105">
        <f t="shared" si="64"/>
        <v>0</v>
      </c>
      <c r="CA87" s="105">
        <f t="shared" si="64"/>
        <v>0</v>
      </c>
      <c r="CB87" s="105">
        <f t="shared" si="64"/>
        <v>0</v>
      </c>
      <c r="CC87" s="105">
        <f t="shared" si="64"/>
        <v>0</v>
      </c>
      <c r="CD87" s="105">
        <f t="shared" si="64"/>
        <v>0</v>
      </c>
      <c r="CE87" s="105">
        <f t="shared" si="64"/>
        <v>0</v>
      </c>
      <c r="CF87" s="105">
        <f t="shared" si="64"/>
        <v>0</v>
      </c>
      <c r="CG87" s="105">
        <f t="shared" si="64"/>
        <v>0</v>
      </c>
      <c r="CH87" s="105">
        <f t="shared" si="64"/>
        <v>0</v>
      </c>
      <c r="CI87" s="105">
        <f t="shared" si="64"/>
        <v>0</v>
      </c>
      <c r="CJ87" s="105">
        <f t="shared" si="64"/>
        <v>0</v>
      </c>
      <c r="CK87" s="105">
        <f t="shared" si="64"/>
        <v>0</v>
      </c>
      <c r="CL87" s="105" t="e">
        <f t="shared" si="64"/>
        <v>#DIV/0!</v>
      </c>
      <c r="CM87" s="105" t="e">
        <f t="shared" si="64"/>
        <v>#DIV/0!</v>
      </c>
      <c r="CN87" s="105" t="e">
        <f t="shared" si="64"/>
        <v>#DIV/0!</v>
      </c>
      <c r="CO87" s="105" t="e">
        <f t="shared" si="64"/>
        <v>#DIV/0!</v>
      </c>
      <c r="CP87" s="105" t="e">
        <f t="shared" si="64"/>
        <v>#DIV/0!</v>
      </c>
      <c r="CQ87" s="105" t="e">
        <f t="shared" si="64"/>
        <v>#DIV/0!</v>
      </c>
      <c r="CR87" s="105" t="e">
        <f t="shared" si="64"/>
        <v>#DIV/0!</v>
      </c>
      <c r="CS87" s="105" t="e">
        <f t="shared" si="64"/>
        <v>#DIV/0!</v>
      </c>
      <c r="CT87" s="105" t="e">
        <f t="shared" si="64"/>
        <v>#DIV/0!</v>
      </c>
      <c r="CU87" s="105" t="e">
        <f t="shared" si="64"/>
        <v>#DIV/0!</v>
      </c>
      <c r="CV87" s="105" t="e">
        <f t="shared" si="64"/>
        <v>#DIV/0!</v>
      </c>
      <c r="CW87" s="105" t="e">
        <f t="shared" si="64"/>
        <v>#DIV/0!</v>
      </c>
      <c r="CX87" s="105" t="e">
        <f t="shared" si="64"/>
        <v>#DIV/0!</v>
      </c>
      <c r="CY87" s="105" t="e">
        <f t="shared" si="64"/>
        <v>#DIV/0!</v>
      </c>
    </row>
    <row r="88" spans="2:103" ht="16.5" hidden="1" outlineLevel="1" thickTop="1" x14ac:dyDescent="0.25">
      <c r="B88" s="89" t="s">
        <v>234</v>
      </c>
      <c r="C88" s="73">
        <f t="shared" si="59"/>
        <v>20.9626935280772</v>
      </c>
      <c r="D88" s="73">
        <f t="shared" si="48"/>
        <v>0</v>
      </c>
      <c r="E88" s="73">
        <f t="shared" si="49"/>
        <v>0</v>
      </c>
      <c r="F88" s="73">
        <f t="shared" si="50"/>
        <v>0</v>
      </c>
      <c r="G88" s="73">
        <f t="shared" si="51"/>
        <v>20.9626935280772</v>
      </c>
      <c r="H88" s="74">
        <f t="shared" si="52"/>
        <v>0</v>
      </c>
      <c r="I88" s="105">
        <f t="shared" si="65"/>
        <v>0</v>
      </c>
      <c r="J88" s="105">
        <f t="shared" si="65"/>
        <v>0</v>
      </c>
      <c r="K88" s="105">
        <f t="shared" si="65"/>
        <v>0</v>
      </c>
      <c r="L88" s="105">
        <f t="shared" si="65"/>
        <v>0</v>
      </c>
      <c r="M88" s="105">
        <f t="shared" si="65"/>
        <v>0</v>
      </c>
      <c r="N88" s="105">
        <f t="shared" si="65"/>
        <v>0</v>
      </c>
      <c r="O88" s="105">
        <f t="shared" si="65"/>
        <v>0</v>
      </c>
      <c r="P88" s="105">
        <f t="shared" si="65"/>
        <v>0</v>
      </c>
      <c r="Q88" s="105">
        <f t="shared" si="65"/>
        <v>0</v>
      </c>
      <c r="R88" s="105">
        <f t="shared" si="65"/>
        <v>0</v>
      </c>
      <c r="S88" s="105">
        <f t="shared" si="65"/>
        <v>0</v>
      </c>
      <c r="T88" s="105">
        <f t="shared" si="65"/>
        <v>0</v>
      </c>
      <c r="U88" s="105">
        <f t="shared" si="65"/>
        <v>0</v>
      </c>
      <c r="V88" s="105">
        <f t="shared" si="65"/>
        <v>0</v>
      </c>
      <c r="W88" s="105">
        <f t="shared" si="65"/>
        <v>0</v>
      </c>
      <c r="X88" s="105">
        <f t="shared" si="65"/>
        <v>0</v>
      </c>
      <c r="Y88" s="105">
        <f t="shared" si="65"/>
        <v>0</v>
      </c>
      <c r="Z88" s="105">
        <f t="shared" si="65"/>
        <v>0</v>
      </c>
      <c r="AA88" s="105">
        <f t="shared" si="65"/>
        <v>0</v>
      </c>
      <c r="AB88" s="105">
        <f t="shared" si="65"/>
        <v>0</v>
      </c>
      <c r="AC88" s="105">
        <f t="shared" si="65"/>
        <v>0</v>
      </c>
      <c r="AD88" s="105">
        <f t="shared" si="65"/>
        <v>0</v>
      </c>
      <c r="AE88" s="105">
        <f t="shared" si="65"/>
        <v>0</v>
      </c>
      <c r="AF88" s="105">
        <f t="shared" si="65"/>
        <v>0</v>
      </c>
      <c r="AG88" s="105">
        <f t="shared" si="65"/>
        <v>0</v>
      </c>
      <c r="AH88" s="105">
        <f t="shared" si="65"/>
        <v>0</v>
      </c>
      <c r="AI88" s="105">
        <f t="shared" si="65"/>
        <v>0</v>
      </c>
      <c r="AJ88" s="105">
        <f t="shared" si="65"/>
        <v>0</v>
      </c>
      <c r="AK88" s="105">
        <f t="shared" si="65"/>
        <v>0</v>
      </c>
      <c r="AL88" s="105">
        <f t="shared" si="65"/>
        <v>0</v>
      </c>
      <c r="AM88" s="105">
        <f t="shared" si="65"/>
        <v>0</v>
      </c>
      <c r="AN88" s="105">
        <f t="shared" si="65"/>
        <v>0</v>
      </c>
      <c r="AO88" s="105">
        <f t="shared" si="65"/>
        <v>0</v>
      </c>
      <c r="AP88" s="105">
        <f t="shared" si="65"/>
        <v>0</v>
      </c>
      <c r="AQ88" s="105">
        <f t="shared" si="65"/>
        <v>0</v>
      </c>
      <c r="AR88" s="105">
        <f t="shared" si="65"/>
        <v>0</v>
      </c>
      <c r="AS88" s="105">
        <f t="shared" si="65"/>
        <v>0</v>
      </c>
      <c r="AT88" s="105">
        <f t="shared" si="65"/>
        <v>0</v>
      </c>
      <c r="AU88" s="105">
        <f t="shared" si="65"/>
        <v>0</v>
      </c>
      <c r="AV88" s="105">
        <f t="shared" si="65"/>
        <v>0</v>
      </c>
      <c r="AW88" s="105">
        <f t="shared" si="65"/>
        <v>0</v>
      </c>
      <c r="AX88" s="105">
        <f t="shared" si="65"/>
        <v>0</v>
      </c>
      <c r="AY88" s="105">
        <f t="shared" si="65"/>
        <v>0</v>
      </c>
      <c r="AZ88" s="105">
        <f t="shared" si="65"/>
        <v>0</v>
      </c>
      <c r="BA88" s="105">
        <f t="shared" si="65"/>
        <v>0</v>
      </c>
      <c r="BB88" s="105">
        <f t="shared" si="65"/>
        <v>0</v>
      </c>
      <c r="BC88" s="105">
        <f t="shared" si="65"/>
        <v>0</v>
      </c>
      <c r="BD88" s="105">
        <f t="shared" si="65"/>
        <v>0</v>
      </c>
      <c r="BE88" s="105">
        <f t="shared" si="65"/>
        <v>0</v>
      </c>
      <c r="BF88" s="105">
        <f t="shared" si="65"/>
        <v>0</v>
      </c>
      <c r="BG88" s="105">
        <f t="shared" si="65"/>
        <v>0</v>
      </c>
      <c r="BH88" s="105">
        <f t="shared" si="65"/>
        <v>0</v>
      </c>
      <c r="BI88" s="105">
        <f t="shared" si="65"/>
        <v>0</v>
      </c>
      <c r="BJ88" s="105">
        <f t="shared" si="65"/>
        <v>0</v>
      </c>
      <c r="BK88" s="105">
        <f t="shared" si="65"/>
        <v>4.2210959501468803</v>
      </c>
      <c r="BL88" s="105">
        <f t="shared" si="65"/>
        <v>13.525204181875912</v>
      </c>
      <c r="BM88" s="105">
        <f t="shared" si="65"/>
        <v>2.4691015210544007</v>
      </c>
      <c r="BN88" s="105">
        <f t="shared" si="65"/>
        <v>0</v>
      </c>
      <c r="BO88" s="105">
        <f t="shared" si="65"/>
        <v>0</v>
      </c>
      <c r="BP88" s="105">
        <f t="shared" si="65"/>
        <v>0</v>
      </c>
      <c r="BQ88" s="105">
        <f t="shared" si="65"/>
        <v>0.74729187500000416</v>
      </c>
      <c r="BR88" s="105">
        <f t="shared" si="65"/>
        <v>0</v>
      </c>
      <c r="BS88" s="105">
        <f t="shared" si="65"/>
        <v>0</v>
      </c>
      <c r="BT88" s="105">
        <f t="shared" si="65"/>
        <v>0</v>
      </c>
      <c r="BU88" s="105">
        <f t="shared" si="64"/>
        <v>0</v>
      </c>
      <c r="BV88" s="105">
        <f t="shared" si="64"/>
        <v>0</v>
      </c>
      <c r="BW88" s="105">
        <f t="shared" si="64"/>
        <v>0</v>
      </c>
      <c r="BX88" s="105">
        <f t="shared" si="64"/>
        <v>0</v>
      </c>
      <c r="BY88" s="105">
        <f t="shared" si="64"/>
        <v>0</v>
      </c>
      <c r="BZ88" s="105">
        <f t="shared" si="64"/>
        <v>0</v>
      </c>
      <c r="CA88" s="105">
        <f t="shared" si="64"/>
        <v>0</v>
      </c>
      <c r="CB88" s="105">
        <f t="shared" si="64"/>
        <v>0</v>
      </c>
      <c r="CC88" s="105">
        <f t="shared" si="64"/>
        <v>0</v>
      </c>
      <c r="CD88" s="105">
        <f t="shared" si="64"/>
        <v>0</v>
      </c>
      <c r="CE88" s="105">
        <f t="shared" si="64"/>
        <v>0</v>
      </c>
      <c r="CF88" s="105">
        <f t="shared" si="64"/>
        <v>0</v>
      </c>
      <c r="CG88" s="105">
        <f t="shared" si="64"/>
        <v>0</v>
      </c>
      <c r="CH88" s="105">
        <f t="shared" si="64"/>
        <v>0</v>
      </c>
      <c r="CI88" s="105">
        <f t="shared" si="64"/>
        <v>0</v>
      </c>
      <c r="CJ88" s="105">
        <f t="shared" si="64"/>
        <v>0</v>
      </c>
      <c r="CK88" s="105">
        <f t="shared" si="64"/>
        <v>0</v>
      </c>
      <c r="CL88" s="105" t="e">
        <f t="shared" si="64"/>
        <v>#DIV/0!</v>
      </c>
      <c r="CM88" s="105" t="e">
        <f t="shared" si="64"/>
        <v>#DIV/0!</v>
      </c>
      <c r="CN88" s="105" t="e">
        <f t="shared" si="64"/>
        <v>#DIV/0!</v>
      </c>
      <c r="CO88" s="105" t="e">
        <f t="shared" si="64"/>
        <v>#DIV/0!</v>
      </c>
      <c r="CP88" s="105" t="e">
        <f t="shared" si="64"/>
        <v>#DIV/0!</v>
      </c>
      <c r="CQ88" s="105" t="e">
        <f t="shared" si="64"/>
        <v>#DIV/0!</v>
      </c>
      <c r="CR88" s="105" t="e">
        <f t="shared" si="64"/>
        <v>#DIV/0!</v>
      </c>
      <c r="CS88" s="105" t="e">
        <f t="shared" si="64"/>
        <v>#DIV/0!</v>
      </c>
      <c r="CT88" s="105" t="e">
        <f t="shared" si="64"/>
        <v>#DIV/0!</v>
      </c>
      <c r="CU88" s="105" t="e">
        <f t="shared" si="64"/>
        <v>#DIV/0!</v>
      </c>
      <c r="CV88" s="105" t="e">
        <f t="shared" si="64"/>
        <v>#DIV/0!</v>
      </c>
      <c r="CW88" s="105" t="e">
        <f t="shared" si="64"/>
        <v>#DIV/0!</v>
      </c>
      <c r="CX88" s="105" t="e">
        <f t="shared" si="64"/>
        <v>#DIV/0!</v>
      </c>
      <c r="CY88" s="105" t="e">
        <f t="shared" si="64"/>
        <v>#DIV/0!</v>
      </c>
    </row>
    <row r="89" spans="2:103" ht="17.25" hidden="1" outlineLevel="1" thickTop="1" thickBot="1" x14ac:dyDescent="0.3">
      <c r="B89" s="92" t="s">
        <v>235</v>
      </c>
      <c r="C89" s="83">
        <f t="shared" si="59"/>
        <v>1508.9010624554178</v>
      </c>
      <c r="D89" s="83">
        <f t="shared" si="48"/>
        <v>0</v>
      </c>
      <c r="E89" s="83">
        <f t="shared" si="49"/>
        <v>0</v>
      </c>
      <c r="F89" s="83">
        <f t="shared" si="50"/>
        <v>0</v>
      </c>
      <c r="G89" s="83">
        <f t="shared" si="51"/>
        <v>1508.9010624554178</v>
      </c>
      <c r="H89" s="74">
        <f t="shared" si="52"/>
        <v>0</v>
      </c>
      <c r="I89" s="105">
        <f t="shared" si="65"/>
        <v>0</v>
      </c>
      <c r="J89" s="105">
        <f t="shared" si="65"/>
        <v>0</v>
      </c>
      <c r="K89" s="105">
        <f t="shared" si="65"/>
        <v>0</v>
      </c>
      <c r="L89" s="105">
        <f t="shared" si="65"/>
        <v>0</v>
      </c>
      <c r="M89" s="105">
        <f t="shared" si="65"/>
        <v>0</v>
      </c>
      <c r="N89" s="105">
        <f t="shared" si="65"/>
        <v>0</v>
      </c>
      <c r="O89" s="105">
        <f t="shared" si="65"/>
        <v>0</v>
      </c>
      <c r="P89" s="105">
        <f t="shared" si="65"/>
        <v>0</v>
      </c>
      <c r="Q89" s="105">
        <f t="shared" si="65"/>
        <v>0</v>
      </c>
      <c r="R89" s="105">
        <f t="shared" si="65"/>
        <v>0</v>
      </c>
      <c r="S89" s="105">
        <f t="shared" si="65"/>
        <v>0</v>
      </c>
      <c r="T89" s="105">
        <f t="shared" si="65"/>
        <v>0</v>
      </c>
      <c r="U89" s="105">
        <f t="shared" si="65"/>
        <v>0</v>
      </c>
      <c r="V89" s="105">
        <f t="shared" si="65"/>
        <v>0</v>
      </c>
      <c r="W89" s="105">
        <f t="shared" si="65"/>
        <v>0</v>
      </c>
      <c r="X89" s="105">
        <f t="shared" si="65"/>
        <v>0</v>
      </c>
      <c r="Y89" s="105">
        <f t="shared" si="65"/>
        <v>0</v>
      </c>
      <c r="Z89" s="105">
        <f t="shared" si="65"/>
        <v>0</v>
      </c>
      <c r="AA89" s="105">
        <f t="shared" si="65"/>
        <v>0</v>
      </c>
      <c r="AB89" s="105">
        <f t="shared" si="65"/>
        <v>0</v>
      </c>
      <c r="AC89" s="105">
        <f t="shared" si="65"/>
        <v>0</v>
      </c>
      <c r="AD89" s="105">
        <f t="shared" si="65"/>
        <v>0</v>
      </c>
      <c r="AE89" s="105">
        <f t="shared" si="65"/>
        <v>0</v>
      </c>
      <c r="AF89" s="105">
        <f t="shared" si="65"/>
        <v>0</v>
      </c>
      <c r="AG89" s="105">
        <f t="shared" si="65"/>
        <v>0</v>
      </c>
      <c r="AH89" s="105">
        <f t="shared" si="65"/>
        <v>0</v>
      </c>
      <c r="AI89" s="105">
        <f t="shared" si="65"/>
        <v>0</v>
      </c>
      <c r="AJ89" s="105">
        <f t="shared" si="65"/>
        <v>0</v>
      </c>
      <c r="AK89" s="105">
        <f t="shared" si="65"/>
        <v>0</v>
      </c>
      <c r="AL89" s="105">
        <f t="shared" si="65"/>
        <v>0</v>
      </c>
      <c r="AM89" s="105">
        <f t="shared" si="65"/>
        <v>0</v>
      </c>
      <c r="AN89" s="105">
        <f t="shared" si="65"/>
        <v>0</v>
      </c>
      <c r="AO89" s="105">
        <f t="shared" si="65"/>
        <v>0</v>
      </c>
      <c r="AP89" s="105">
        <f t="shared" si="65"/>
        <v>0</v>
      </c>
      <c r="AQ89" s="105">
        <f t="shared" si="65"/>
        <v>0</v>
      </c>
      <c r="AR89" s="105">
        <f t="shared" si="65"/>
        <v>0</v>
      </c>
      <c r="AS89" s="105">
        <f t="shared" si="65"/>
        <v>0</v>
      </c>
      <c r="AT89" s="105">
        <f t="shared" si="65"/>
        <v>0</v>
      </c>
      <c r="AU89" s="105">
        <f t="shared" si="65"/>
        <v>0</v>
      </c>
      <c r="AV89" s="105">
        <f t="shared" si="65"/>
        <v>0</v>
      </c>
      <c r="AW89" s="105">
        <f t="shared" si="65"/>
        <v>0</v>
      </c>
      <c r="AX89" s="105">
        <f t="shared" si="65"/>
        <v>0</v>
      </c>
      <c r="AY89" s="105">
        <f t="shared" si="65"/>
        <v>0</v>
      </c>
      <c r="AZ89" s="105">
        <f t="shared" si="65"/>
        <v>0</v>
      </c>
      <c r="BA89" s="105">
        <f t="shared" si="65"/>
        <v>0</v>
      </c>
      <c r="BB89" s="105">
        <f t="shared" si="65"/>
        <v>0</v>
      </c>
      <c r="BC89" s="105">
        <f t="shared" si="65"/>
        <v>0</v>
      </c>
      <c r="BD89" s="105">
        <f t="shared" si="65"/>
        <v>0</v>
      </c>
      <c r="BE89" s="105">
        <f t="shared" si="65"/>
        <v>0</v>
      </c>
      <c r="BF89" s="105">
        <f t="shared" si="65"/>
        <v>0</v>
      </c>
      <c r="BG89" s="105">
        <f t="shared" si="65"/>
        <v>0</v>
      </c>
      <c r="BH89" s="105">
        <f t="shared" si="65"/>
        <v>0</v>
      </c>
      <c r="BI89" s="105">
        <f t="shared" si="65"/>
        <v>0</v>
      </c>
      <c r="BJ89" s="105">
        <f t="shared" si="65"/>
        <v>0</v>
      </c>
      <c r="BK89" s="105">
        <f t="shared" si="65"/>
        <v>0</v>
      </c>
      <c r="BL89" s="105">
        <f t="shared" si="65"/>
        <v>0</v>
      </c>
      <c r="BM89" s="105">
        <f t="shared" si="65"/>
        <v>0</v>
      </c>
      <c r="BN89" s="105">
        <f t="shared" si="65"/>
        <v>0</v>
      </c>
      <c r="BO89" s="105">
        <f t="shared" si="65"/>
        <v>0</v>
      </c>
      <c r="BP89" s="105">
        <f t="shared" si="65"/>
        <v>0</v>
      </c>
      <c r="BQ89" s="105">
        <f t="shared" si="65"/>
        <v>0</v>
      </c>
      <c r="BR89" s="105">
        <f t="shared" si="65"/>
        <v>0</v>
      </c>
      <c r="BS89" s="105">
        <f t="shared" si="65"/>
        <v>0</v>
      </c>
      <c r="BT89" s="105">
        <f t="shared" si="65"/>
        <v>0</v>
      </c>
      <c r="BU89" s="105">
        <f t="shared" si="64"/>
        <v>0</v>
      </c>
      <c r="BV89" s="105">
        <f t="shared" si="64"/>
        <v>0</v>
      </c>
      <c r="BW89" s="105">
        <f t="shared" si="64"/>
        <v>0</v>
      </c>
      <c r="BX89" s="105">
        <f t="shared" si="64"/>
        <v>0</v>
      </c>
      <c r="BY89" s="105">
        <f t="shared" si="64"/>
        <v>1508.9010624554178</v>
      </c>
      <c r="BZ89" s="105">
        <f t="shared" si="64"/>
        <v>0</v>
      </c>
      <c r="CA89" s="105">
        <f t="shared" si="64"/>
        <v>0</v>
      </c>
      <c r="CB89" s="105">
        <f t="shared" si="64"/>
        <v>0</v>
      </c>
      <c r="CC89" s="105">
        <f t="shared" si="64"/>
        <v>0</v>
      </c>
      <c r="CD89" s="105">
        <f t="shared" si="64"/>
        <v>0</v>
      </c>
      <c r="CE89" s="105">
        <f t="shared" si="64"/>
        <v>0</v>
      </c>
      <c r="CF89" s="105">
        <f t="shared" si="64"/>
        <v>0</v>
      </c>
      <c r="CG89" s="105">
        <f t="shared" si="64"/>
        <v>0</v>
      </c>
      <c r="CH89" s="105">
        <f t="shared" si="64"/>
        <v>0</v>
      </c>
      <c r="CI89" s="105">
        <f t="shared" si="64"/>
        <v>0</v>
      </c>
      <c r="CJ89" s="105">
        <f t="shared" si="64"/>
        <v>0</v>
      </c>
      <c r="CK89" s="105">
        <f t="shared" si="64"/>
        <v>0</v>
      </c>
      <c r="CL89" s="105" t="e">
        <f t="shared" si="64"/>
        <v>#DIV/0!</v>
      </c>
      <c r="CM89" s="105" t="e">
        <f t="shared" si="64"/>
        <v>#DIV/0!</v>
      </c>
      <c r="CN89" s="105" t="e">
        <f t="shared" si="64"/>
        <v>#DIV/0!</v>
      </c>
      <c r="CO89" s="105" t="e">
        <f t="shared" si="64"/>
        <v>#DIV/0!</v>
      </c>
      <c r="CP89" s="105" t="e">
        <f t="shared" si="64"/>
        <v>#DIV/0!</v>
      </c>
      <c r="CQ89" s="105" t="e">
        <f t="shared" si="64"/>
        <v>#DIV/0!</v>
      </c>
      <c r="CR89" s="105" t="e">
        <f t="shared" si="64"/>
        <v>#DIV/0!</v>
      </c>
      <c r="CS89" s="105" t="e">
        <f t="shared" si="64"/>
        <v>#DIV/0!</v>
      </c>
      <c r="CT89" s="105" t="e">
        <f t="shared" si="64"/>
        <v>#DIV/0!</v>
      </c>
      <c r="CU89" s="105" t="e">
        <f t="shared" si="64"/>
        <v>#DIV/0!</v>
      </c>
      <c r="CV89" s="105" t="e">
        <f t="shared" si="64"/>
        <v>#DIV/0!</v>
      </c>
      <c r="CW89" s="105" t="e">
        <f t="shared" si="64"/>
        <v>#DIV/0!</v>
      </c>
      <c r="CX89" s="105" t="e">
        <f t="shared" si="64"/>
        <v>#DIV/0!</v>
      </c>
      <c r="CY89" s="105" t="e">
        <f t="shared" si="64"/>
        <v>#DIV/0!</v>
      </c>
    </row>
    <row r="90" spans="2:103" ht="17.25" hidden="1" thickTop="1" thickBot="1" x14ac:dyDescent="0.3">
      <c r="B90" s="85" t="s">
        <v>236</v>
      </c>
      <c r="C90" s="106">
        <f t="shared" si="59"/>
        <v>28920.664486897596</v>
      </c>
      <c r="D90" s="87">
        <f t="shared" si="48"/>
        <v>0</v>
      </c>
      <c r="E90" s="87">
        <f t="shared" si="49"/>
        <v>0</v>
      </c>
      <c r="F90" s="87">
        <f t="shared" si="50"/>
        <v>406.78563732605107</v>
      </c>
      <c r="G90" s="87">
        <f t="shared" si="51"/>
        <v>28513.878849571545</v>
      </c>
      <c r="H90" s="74">
        <f t="shared" si="52"/>
        <v>14024.494397054741</v>
      </c>
      <c r="I90" s="88">
        <f t="shared" si="65"/>
        <v>0</v>
      </c>
      <c r="J90" s="88">
        <f t="shared" si="65"/>
        <v>0</v>
      </c>
      <c r="K90" s="88">
        <f t="shared" si="65"/>
        <v>0.77511060905142526</v>
      </c>
      <c r="L90" s="88">
        <f t="shared" si="65"/>
        <v>1.8623632735210522</v>
      </c>
      <c r="M90" s="88">
        <f t="shared" si="65"/>
        <v>9.2457969963268525</v>
      </c>
      <c r="N90" s="88">
        <f t="shared" si="65"/>
        <v>0</v>
      </c>
      <c r="O90" s="88">
        <f t="shared" si="65"/>
        <v>20.775814434157443</v>
      </c>
      <c r="P90" s="88">
        <f t="shared" si="65"/>
        <v>21.326255072977133</v>
      </c>
      <c r="Q90" s="88">
        <f t="shared" si="65"/>
        <v>22.410158794248627</v>
      </c>
      <c r="R90" s="88">
        <f t="shared" si="65"/>
        <v>17.904122926571326</v>
      </c>
      <c r="S90" s="88">
        <f t="shared" si="65"/>
        <v>9.9572447433353357</v>
      </c>
      <c r="T90" s="88">
        <f t="shared" si="65"/>
        <v>6.4942682229833508</v>
      </c>
      <c r="U90" s="88">
        <f t="shared" si="65"/>
        <v>12.778910651677746</v>
      </c>
      <c r="V90" s="88">
        <f t="shared" si="65"/>
        <v>18.053286542681647</v>
      </c>
      <c r="W90" s="88">
        <f t="shared" si="65"/>
        <v>22.095347561164488</v>
      </c>
      <c r="X90" s="88">
        <f t="shared" si="65"/>
        <v>87.977329519958374</v>
      </c>
      <c r="Y90" s="88">
        <f t="shared" si="65"/>
        <v>61.074257365752885</v>
      </c>
      <c r="Z90" s="88">
        <f t="shared" si="65"/>
        <v>37.936580580098351</v>
      </c>
      <c r="AA90" s="88">
        <f t="shared" si="65"/>
        <v>56.118790031545103</v>
      </c>
      <c r="AB90" s="88">
        <f t="shared" si="65"/>
        <v>76.382000913161562</v>
      </c>
      <c r="AC90" s="88">
        <f t="shared" si="65"/>
        <v>79.751272453371158</v>
      </c>
      <c r="AD90" s="88">
        <f t="shared" si="65"/>
        <v>100.42683459668405</v>
      </c>
      <c r="AE90" s="88">
        <f t="shared" si="65"/>
        <v>77.797929375627689</v>
      </c>
      <c r="AF90" s="88">
        <f t="shared" si="65"/>
        <v>131.30122601604566</v>
      </c>
      <c r="AG90" s="88">
        <f t="shared" si="65"/>
        <v>37.603059198444015</v>
      </c>
      <c r="AH90" s="88">
        <f t="shared" si="65"/>
        <v>273.57127609934071</v>
      </c>
      <c r="AI90" s="88">
        <f t="shared" si="65"/>
        <v>47.962029872945891</v>
      </c>
      <c r="AJ90" s="88">
        <f t="shared" si="65"/>
        <v>166.36547412079614</v>
      </c>
      <c r="AK90" s="88">
        <f t="shared" si="65"/>
        <v>387.92847624526263</v>
      </c>
      <c r="AL90" s="88">
        <f t="shared" si="65"/>
        <v>260.38160636524162</v>
      </c>
      <c r="AM90" s="88">
        <f t="shared" si="65"/>
        <v>391.65522294925347</v>
      </c>
      <c r="AN90" s="88">
        <f t="shared" si="65"/>
        <v>254.4967064150832</v>
      </c>
      <c r="AO90" s="88">
        <f t="shared" si="65"/>
        <v>908.25369863030903</v>
      </c>
      <c r="AP90" s="88">
        <f t="shared" si="65"/>
        <v>267.01020237675186</v>
      </c>
      <c r="AQ90" s="88">
        <f t="shared" si="65"/>
        <v>1362.9881319197841</v>
      </c>
      <c r="AR90" s="88">
        <f t="shared" si="65"/>
        <v>681.60408690063946</v>
      </c>
      <c r="AS90" s="88">
        <f t="shared" si="65"/>
        <v>498.56369088117026</v>
      </c>
      <c r="AT90" s="88">
        <f t="shared" si="65"/>
        <v>325.77577204260194</v>
      </c>
      <c r="AU90" s="88">
        <f t="shared" si="65"/>
        <v>235.2675916187344</v>
      </c>
      <c r="AV90" s="88">
        <f t="shared" si="65"/>
        <v>496.91361330810633</v>
      </c>
      <c r="AW90" s="88">
        <f t="shared" si="65"/>
        <v>784.94977145347877</v>
      </c>
      <c r="AX90" s="88">
        <f t="shared" si="65"/>
        <v>448.80351977082205</v>
      </c>
      <c r="AY90" s="88">
        <f t="shared" si="65"/>
        <v>367.76963684715167</v>
      </c>
      <c r="AZ90" s="88">
        <f t="shared" si="65"/>
        <v>211.12132981295673</v>
      </c>
      <c r="BA90" s="88">
        <f t="shared" si="65"/>
        <v>393.40702700787136</v>
      </c>
      <c r="BB90" s="88">
        <f t="shared" si="65"/>
        <v>739.76082735930856</v>
      </c>
      <c r="BC90" s="88">
        <f t="shared" si="65"/>
        <v>626.51006609317051</v>
      </c>
      <c r="BD90" s="88">
        <f t="shared" si="65"/>
        <v>492.31183747473267</v>
      </c>
      <c r="BE90" s="88">
        <f t="shared" si="65"/>
        <v>780.3415388452097</v>
      </c>
      <c r="BF90" s="88">
        <f t="shared" si="65"/>
        <v>284.41337087589659</v>
      </c>
      <c r="BG90" s="88">
        <f t="shared" si="65"/>
        <v>494.53552740511799</v>
      </c>
      <c r="BH90" s="88">
        <f t="shared" si="65"/>
        <v>438.64345148935064</v>
      </c>
      <c r="BI90" s="88">
        <f t="shared" si="65"/>
        <v>493.14095299426867</v>
      </c>
      <c r="BJ90" s="88">
        <f t="shared" si="65"/>
        <v>284.24672112449355</v>
      </c>
      <c r="BK90" s="88">
        <f t="shared" si="65"/>
        <v>961.66290627685544</v>
      </c>
      <c r="BL90" s="88">
        <f t="shared" si="65"/>
        <v>699.14638057462616</v>
      </c>
      <c r="BM90" s="88">
        <f t="shared" si="65"/>
        <v>852.62683830334788</v>
      </c>
      <c r="BN90" s="88">
        <f t="shared" si="65"/>
        <v>1068.4237698444288</v>
      </c>
      <c r="BO90" s="88">
        <f t="shared" si="65"/>
        <v>991.46975783334483</v>
      </c>
      <c r="BP90" s="88">
        <f t="shared" si="65"/>
        <v>1262.1762371590889</v>
      </c>
      <c r="BQ90" s="88">
        <f t="shared" si="65"/>
        <v>1003.1795008067644</v>
      </c>
      <c r="BR90" s="88">
        <f t="shared" si="65"/>
        <v>952.99579813292598</v>
      </c>
      <c r="BS90" s="88">
        <f t="shared" si="65"/>
        <v>870.58183600989003</v>
      </c>
      <c r="BT90" s="88">
        <f t="shared" ref="BT90:CY91" si="66">BT38/BT$60</f>
        <v>847.22416870262225</v>
      </c>
      <c r="BU90" s="88">
        <f t="shared" si="66"/>
        <v>756.05256911983065</v>
      </c>
      <c r="BV90" s="88">
        <f t="shared" si="66"/>
        <v>682.88639996749271</v>
      </c>
      <c r="BW90" s="88">
        <f t="shared" si="66"/>
        <v>680.0210567036039</v>
      </c>
      <c r="BX90" s="88">
        <f t="shared" si="66"/>
        <v>564.37135705115691</v>
      </c>
      <c r="BY90" s="88">
        <f t="shared" si="66"/>
        <v>2138.6686119333931</v>
      </c>
      <c r="BZ90" s="88">
        <f t="shared" si="66"/>
        <v>70.777297547941814</v>
      </c>
      <c r="CA90" s="88">
        <f t="shared" si="66"/>
        <v>70.777297547941814</v>
      </c>
      <c r="CB90" s="88">
        <f t="shared" si="66"/>
        <v>138.88158520310651</v>
      </c>
      <c r="CC90" s="88">
        <f t="shared" si="66"/>
        <v>0</v>
      </c>
      <c r="CD90" s="88">
        <f t="shared" si="66"/>
        <v>0</v>
      </c>
      <c r="CE90" s="88">
        <f t="shared" si="66"/>
        <v>0</v>
      </c>
      <c r="CF90" s="88">
        <f t="shared" si="66"/>
        <v>0</v>
      </c>
      <c r="CG90" s="88">
        <f t="shared" si="66"/>
        <v>0</v>
      </c>
      <c r="CH90" s="88">
        <f t="shared" si="66"/>
        <v>0</v>
      </c>
      <c r="CI90" s="88">
        <f t="shared" si="66"/>
        <v>0</v>
      </c>
      <c r="CJ90" s="88">
        <f t="shared" si="66"/>
        <v>0</v>
      </c>
      <c r="CK90" s="88">
        <f t="shared" si="66"/>
        <v>0</v>
      </c>
      <c r="CL90" s="88" t="e">
        <f t="shared" si="66"/>
        <v>#DIV/0!</v>
      </c>
      <c r="CM90" s="88" t="e">
        <f t="shared" si="66"/>
        <v>#DIV/0!</v>
      </c>
      <c r="CN90" s="88" t="e">
        <f t="shared" si="66"/>
        <v>#DIV/0!</v>
      </c>
      <c r="CO90" s="88" t="e">
        <f t="shared" si="66"/>
        <v>#DIV/0!</v>
      </c>
      <c r="CP90" s="88" t="e">
        <f t="shared" si="66"/>
        <v>#DIV/0!</v>
      </c>
      <c r="CQ90" s="88" t="e">
        <f t="shared" si="66"/>
        <v>#DIV/0!</v>
      </c>
      <c r="CR90" s="88" t="e">
        <f t="shared" si="66"/>
        <v>#DIV/0!</v>
      </c>
      <c r="CS90" s="88" t="e">
        <f t="shared" si="66"/>
        <v>#DIV/0!</v>
      </c>
      <c r="CT90" s="88" t="e">
        <f t="shared" si="66"/>
        <v>#DIV/0!</v>
      </c>
      <c r="CU90" s="88" t="e">
        <f t="shared" si="66"/>
        <v>#DIV/0!</v>
      </c>
      <c r="CV90" s="88" t="e">
        <f t="shared" si="66"/>
        <v>#DIV/0!</v>
      </c>
      <c r="CW90" s="88" t="e">
        <f t="shared" si="66"/>
        <v>#DIV/0!</v>
      </c>
      <c r="CX90" s="88" t="e">
        <f t="shared" si="66"/>
        <v>#DIV/0!</v>
      </c>
      <c r="CY90" s="88" t="e">
        <f t="shared" si="66"/>
        <v>#DIV/0!</v>
      </c>
    </row>
    <row r="91" spans="2:103" ht="17.25" hidden="1" thickTop="1" thickBot="1" x14ac:dyDescent="0.3">
      <c r="B91" s="95" t="s">
        <v>237</v>
      </c>
      <c r="C91" s="106">
        <f>SUM(D91:G91)</f>
        <v>176447.81337173999</v>
      </c>
      <c r="D91" s="87">
        <f t="shared" si="48"/>
        <v>0</v>
      </c>
      <c r="E91" s="87">
        <f t="shared" si="49"/>
        <v>0</v>
      </c>
      <c r="F91" s="87">
        <f t="shared" si="50"/>
        <v>2883.1180081935104</v>
      </c>
      <c r="G91" s="87">
        <f t="shared" si="51"/>
        <v>173564.69536354649</v>
      </c>
      <c r="H91" s="74">
        <f t="shared" si="52"/>
        <v>84467.177386285242</v>
      </c>
      <c r="I91" s="96">
        <f t="shared" ref="I91:BT91" si="67">I39/I$60</f>
        <v>3.8945108196492537</v>
      </c>
      <c r="J91" s="96">
        <f t="shared" si="67"/>
        <v>3.6936520242302739</v>
      </c>
      <c r="K91" s="96">
        <f t="shared" si="67"/>
        <v>9.3593117522088498</v>
      </c>
      <c r="L91" s="96">
        <f t="shared" si="67"/>
        <v>15.682088059555291</v>
      </c>
      <c r="M91" s="96">
        <f t="shared" si="67"/>
        <v>78.757420939952539</v>
      </c>
      <c r="N91" s="96">
        <f t="shared" si="67"/>
        <v>2.7231538980291332</v>
      </c>
      <c r="O91" s="96">
        <f t="shared" si="67"/>
        <v>139.96161984250423</v>
      </c>
      <c r="P91" s="96">
        <f t="shared" si="67"/>
        <v>143.05301032363707</v>
      </c>
      <c r="Q91" s="96">
        <f t="shared" si="67"/>
        <v>152.82686977394866</v>
      </c>
      <c r="R91" s="96">
        <f t="shared" si="67"/>
        <v>140.37215618766467</v>
      </c>
      <c r="S91" s="96">
        <f t="shared" si="67"/>
        <v>101.96062805062726</v>
      </c>
      <c r="T91" s="96">
        <f t="shared" si="67"/>
        <v>60.339737785831375</v>
      </c>
      <c r="U91" s="96">
        <f t="shared" si="67"/>
        <v>93.389063254794735</v>
      </c>
      <c r="V91" s="96">
        <f t="shared" si="67"/>
        <v>127.89108785037169</v>
      </c>
      <c r="W91" s="96">
        <f t="shared" si="67"/>
        <v>155.29038052888541</v>
      </c>
      <c r="X91" s="96">
        <f t="shared" si="67"/>
        <v>587.83737554999061</v>
      </c>
      <c r="Y91" s="96">
        <f t="shared" si="67"/>
        <v>410.46525224471014</v>
      </c>
      <c r="Z91" s="96">
        <f t="shared" si="67"/>
        <v>259.26521291010653</v>
      </c>
      <c r="AA91" s="96">
        <f t="shared" si="67"/>
        <v>396.35547639681266</v>
      </c>
      <c r="AB91" s="96">
        <f t="shared" si="67"/>
        <v>514.39694868582285</v>
      </c>
      <c r="AC91" s="96">
        <f t="shared" si="67"/>
        <v>603.72202621792223</v>
      </c>
      <c r="AD91" s="96">
        <f t="shared" si="67"/>
        <v>670.95482695823796</v>
      </c>
      <c r="AE91" s="96">
        <f t="shared" si="67"/>
        <v>694.99037698881375</v>
      </c>
      <c r="AF91" s="96">
        <f t="shared" si="67"/>
        <v>830.82561614106874</v>
      </c>
      <c r="AG91" s="96">
        <f t="shared" si="67"/>
        <v>743.07762315380376</v>
      </c>
      <c r="AH91" s="96">
        <f t="shared" si="67"/>
        <v>2887.8478181322839</v>
      </c>
      <c r="AI91" s="96">
        <f t="shared" si="67"/>
        <v>309.47102195860282</v>
      </c>
      <c r="AJ91" s="96">
        <f t="shared" si="67"/>
        <v>933.91506160359074</v>
      </c>
      <c r="AK91" s="96">
        <f t="shared" si="67"/>
        <v>2586.9855093482647</v>
      </c>
      <c r="AL91" s="96">
        <f t="shared" si="67"/>
        <v>1669.5141394773188</v>
      </c>
      <c r="AM91" s="96">
        <f t="shared" si="67"/>
        <v>2359.6109272710969</v>
      </c>
      <c r="AN91" s="96">
        <f t="shared" si="67"/>
        <v>4826.3971019400569</v>
      </c>
      <c r="AO91" s="96">
        <f t="shared" si="67"/>
        <v>5463.2317743643207</v>
      </c>
      <c r="AP91" s="96">
        <f t="shared" si="67"/>
        <v>3910.9842855060765</v>
      </c>
      <c r="AQ91" s="96">
        <f t="shared" si="67"/>
        <v>2728.6774929022104</v>
      </c>
      <c r="AR91" s="96">
        <f t="shared" si="67"/>
        <v>2714.4386797088882</v>
      </c>
      <c r="AS91" s="96">
        <f t="shared" si="67"/>
        <v>2529.7402156875019</v>
      </c>
      <c r="AT91" s="96">
        <f t="shared" si="67"/>
        <v>1982.1997801414016</v>
      </c>
      <c r="AU91" s="96">
        <f t="shared" si="67"/>
        <v>1469.0381766975215</v>
      </c>
      <c r="AV91" s="96">
        <f t="shared" si="67"/>
        <v>3055.3926798167872</v>
      </c>
      <c r="AW91" s="96">
        <f t="shared" si="67"/>
        <v>1919.9503723068378</v>
      </c>
      <c r="AX91" s="96">
        <f t="shared" si="67"/>
        <v>2762.3692260617654</v>
      </c>
      <c r="AY91" s="96">
        <f t="shared" si="67"/>
        <v>2448.0712954884066</v>
      </c>
      <c r="AZ91" s="96">
        <f t="shared" si="67"/>
        <v>1350.5850176630772</v>
      </c>
      <c r="BA91" s="96">
        <f t="shared" si="67"/>
        <v>2576.7345460258903</v>
      </c>
      <c r="BB91" s="96">
        <f t="shared" si="67"/>
        <v>4536.756806747203</v>
      </c>
      <c r="BC91" s="96">
        <f t="shared" si="67"/>
        <v>3857.231412390036</v>
      </c>
      <c r="BD91" s="96">
        <f t="shared" si="67"/>
        <v>3288.2345404118018</v>
      </c>
      <c r="BE91" s="96">
        <f t="shared" si="67"/>
        <v>4768.2358568590162</v>
      </c>
      <c r="BF91" s="96">
        <f t="shared" si="67"/>
        <v>1789.5433496285318</v>
      </c>
      <c r="BG91" s="96">
        <f t="shared" si="67"/>
        <v>3052.2920956390599</v>
      </c>
      <c r="BH91" s="96">
        <f t="shared" si="67"/>
        <v>2710.0867597419779</v>
      </c>
      <c r="BI91" s="96">
        <f t="shared" si="67"/>
        <v>3038.5560164265507</v>
      </c>
      <c r="BJ91" s="96">
        <f t="shared" si="67"/>
        <v>1794.4876001813006</v>
      </c>
      <c r="BK91" s="96">
        <f t="shared" si="67"/>
        <v>5856.070338718715</v>
      </c>
      <c r="BL91" s="96">
        <f t="shared" si="67"/>
        <v>4280.9711845053398</v>
      </c>
      <c r="BM91" s="96">
        <f t="shared" si="67"/>
        <v>5198.9395585009133</v>
      </c>
      <c r="BN91" s="96">
        <f t="shared" si="67"/>
        <v>6503.0705881279973</v>
      </c>
      <c r="BO91" s="96">
        <f t="shared" si="67"/>
        <v>6039.1973789547528</v>
      </c>
      <c r="BP91" s="96">
        <f t="shared" si="67"/>
        <v>7660.4789242340858</v>
      </c>
      <c r="BQ91" s="96">
        <f t="shared" si="67"/>
        <v>6106.4985061201396</v>
      </c>
      <c r="BR91" s="96">
        <f t="shared" si="67"/>
        <v>5805.3962900771085</v>
      </c>
      <c r="BS91" s="96">
        <f t="shared" si="67"/>
        <v>5310.9125173388929</v>
      </c>
      <c r="BT91" s="96">
        <f t="shared" si="67"/>
        <v>5170.7665134952849</v>
      </c>
      <c r="BU91" s="96">
        <f t="shared" si="66"/>
        <v>4634.6770555115472</v>
      </c>
      <c r="BV91" s="96">
        <f t="shared" si="66"/>
        <v>4184.7399010845093</v>
      </c>
      <c r="BW91" s="96">
        <f t="shared" si="66"/>
        <v>4167.5478415011767</v>
      </c>
      <c r="BX91" s="96">
        <f t="shared" si="66"/>
        <v>3473.6496435864947</v>
      </c>
      <c r="BY91" s="96">
        <f t="shared" si="66"/>
        <v>12919.433172879912</v>
      </c>
      <c r="BZ91" s="96">
        <f t="shared" si="66"/>
        <v>424.6637852876508</v>
      </c>
      <c r="CA91" s="96">
        <f t="shared" si="66"/>
        <v>424.6637852876508</v>
      </c>
      <c r="CB91" s="96">
        <f t="shared" si="66"/>
        <v>2024.4714000612612</v>
      </c>
      <c r="CC91" s="96">
        <f t="shared" si="66"/>
        <v>0</v>
      </c>
      <c r="CD91" s="96">
        <f t="shared" si="66"/>
        <v>0</v>
      </c>
      <c r="CE91" s="96">
        <f t="shared" si="66"/>
        <v>0</v>
      </c>
      <c r="CF91" s="96">
        <f t="shared" si="66"/>
        <v>0</v>
      </c>
      <c r="CG91" s="96">
        <f t="shared" si="66"/>
        <v>0</v>
      </c>
      <c r="CH91" s="96">
        <f t="shared" si="66"/>
        <v>0</v>
      </c>
      <c r="CI91" s="96">
        <f t="shared" si="66"/>
        <v>0</v>
      </c>
      <c r="CJ91" s="96">
        <f t="shared" si="66"/>
        <v>0</v>
      </c>
      <c r="CK91" s="96">
        <f t="shared" si="66"/>
        <v>0</v>
      </c>
      <c r="CL91" s="96" t="e">
        <f t="shared" si="66"/>
        <v>#DIV/0!</v>
      </c>
      <c r="CM91" s="96" t="e">
        <f t="shared" si="66"/>
        <v>#DIV/0!</v>
      </c>
      <c r="CN91" s="96" t="e">
        <f t="shared" si="66"/>
        <v>#DIV/0!</v>
      </c>
      <c r="CO91" s="96" t="e">
        <f t="shared" si="66"/>
        <v>#DIV/0!</v>
      </c>
      <c r="CP91" s="96" t="e">
        <f t="shared" si="66"/>
        <v>#DIV/0!</v>
      </c>
      <c r="CQ91" s="96" t="e">
        <f t="shared" si="66"/>
        <v>#DIV/0!</v>
      </c>
      <c r="CR91" s="96" t="e">
        <f t="shared" si="66"/>
        <v>#DIV/0!</v>
      </c>
      <c r="CS91" s="96" t="e">
        <f t="shared" si="66"/>
        <v>#DIV/0!</v>
      </c>
      <c r="CT91" s="96" t="e">
        <f t="shared" si="66"/>
        <v>#DIV/0!</v>
      </c>
      <c r="CU91" s="96" t="e">
        <f t="shared" si="66"/>
        <v>#DIV/0!</v>
      </c>
      <c r="CV91" s="96" t="e">
        <f t="shared" si="66"/>
        <v>#DIV/0!</v>
      </c>
      <c r="CW91" s="96" t="e">
        <f t="shared" si="66"/>
        <v>#DIV/0!</v>
      </c>
      <c r="CX91" s="96" t="e">
        <f t="shared" si="66"/>
        <v>#DIV/0!</v>
      </c>
      <c r="CY91" s="96" t="e">
        <f t="shared" si="66"/>
        <v>#DIV/0!</v>
      </c>
    </row>
    <row r="92" spans="2:103" ht="17.25" thickTop="1" x14ac:dyDescent="0.3">
      <c r="E92" s="107"/>
      <c r="F92" s="107"/>
      <c r="G92" s="108"/>
      <c r="H92" s="107"/>
      <c r="I92" s="98"/>
      <c r="J92" s="98"/>
      <c r="K92" s="98"/>
      <c r="L92" s="98"/>
      <c r="M92" s="98"/>
      <c r="N92" s="98"/>
      <c r="O92" s="98"/>
      <c r="P92" s="98"/>
      <c r="Q92" s="98"/>
      <c r="R92" s="98"/>
      <c r="S92" s="98"/>
      <c r="T92" s="98"/>
      <c r="U92" s="98"/>
      <c r="V92" s="98"/>
      <c r="W92" s="98"/>
      <c r="X92" s="98"/>
      <c r="Y92" s="98"/>
      <c r="Z92" s="98"/>
      <c r="AA92" s="109"/>
      <c r="AB92" s="109"/>
      <c r="AC92" s="109"/>
      <c r="AD92" s="109"/>
      <c r="AE92" s="109"/>
      <c r="AF92" s="109"/>
      <c r="AG92" s="109"/>
      <c r="AH92" s="98"/>
      <c r="AI92" s="98"/>
      <c r="AJ92" s="98"/>
      <c r="AK92" s="98"/>
      <c r="AL92" s="98"/>
      <c r="AM92" s="98"/>
      <c r="AN92" s="98"/>
      <c r="AO92" s="98"/>
      <c r="AP92" s="98"/>
      <c r="AQ92" s="98"/>
      <c r="AR92" s="98"/>
      <c r="AS92" s="98"/>
      <c r="AT92" s="98"/>
      <c r="AU92" s="98"/>
      <c r="AV92" s="98"/>
      <c r="AW92" s="98"/>
      <c r="AX92" s="98"/>
      <c r="AY92" s="98"/>
      <c r="AZ92" s="98"/>
      <c r="BA92" s="98"/>
      <c r="BB92" s="118">
        <f>BB77-'[28]S-фин.$'!AW114</f>
        <v>-3.1879737399899568</v>
      </c>
      <c r="BC92" s="118">
        <f>BC77-'[28]S-фин.$'!AX114</f>
        <v>-2.7125271844188319</v>
      </c>
      <c r="BD92" s="118">
        <f>BD77-'[28]S-фин.$'!AY114</f>
        <v>-2.3474684209281804</v>
      </c>
      <c r="BE92" s="118">
        <f>BE77-'[28]S-фин.$'!AZ114</f>
        <v>-3.3482527852802377</v>
      </c>
      <c r="BF92" s="118">
        <f>BF77-'[28]S-фин.$'!BA114</f>
        <v>-1.2637134391459313</v>
      </c>
      <c r="BG92" s="118">
        <f>BG77-'[28]S-фин.$'!BB114</f>
        <v>-2.1475031359213972</v>
      </c>
      <c r="BH92" s="118">
        <f>BH77-'[28]S-фин.$'!BC114</f>
        <v>-1.9071133227148493</v>
      </c>
      <c r="BI92" s="118">
        <f>BI77-'[28]S-фин.$'!BD114</f>
        <v>29.103935830407863</v>
      </c>
      <c r="BJ92" s="118">
        <f>BJ77-'[28]S-фин.$'!BE114</f>
        <v>-3970.454362306501</v>
      </c>
      <c r="BK92" s="118">
        <f>BK77-'[28]S-фин.$'!BF114</f>
        <v>-1100.5625184233022</v>
      </c>
      <c r="BL92" s="118">
        <f>BL77-'[28]S-фин.$'!BG114</f>
        <v>-3218.1616010708162</v>
      </c>
      <c r="BM92" s="118">
        <f>BM77-'[28]S-фин.$'!BH114</f>
        <v>-2571.1050709424344</v>
      </c>
      <c r="BN92" s="118">
        <f>BN77-'[28]S-фин.$'!BI114</f>
        <v>-150.00240298749759</v>
      </c>
      <c r="BO92" s="118">
        <f>BO77-'[28]S-фин.$'!BJ114</f>
        <v>35.024296911190504</v>
      </c>
      <c r="BP92" s="118">
        <f>BP77-'[28]S-фин.$'!BK114</f>
        <v>55.027235701627433</v>
      </c>
      <c r="BQ92" s="118">
        <f>BQ77-'[28]S-фин.$'!BL114</f>
        <v>229.79416858460718</v>
      </c>
      <c r="BR92" s="118">
        <f>BR77-'[28]S-фин.$'!BM114</f>
        <v>892.63552256244611</v>
      </c>
      <c r="BS92" s="118">
        <f>BS77-'[28]S-фин.$'!BN114</f>
        <v>1424.2955263534986</v>
      </c>
      <c r="BT92" s="118">
        <f>BT77-'[28]S-фин.$'!BO114</f>
        <v>1376.296012114211</v>
      </c>
      <c r="BU92" s="118">
        <f>BU77-'[28]S-фин.$'!BP114</f>
        <v>1368.7487720596905</v>
      </c>
      <c r="BV92" s="118">
        <f>BV77-'[28]S-фин.$'!BQ114</f>
        <v>1362.3575224891133</v>
      </c>
      <c r="BW92" s="118">
        <f>BW77-'[28]S-фин.$'!BR114</f>
        <v>1362.1144952309028</v>
      </c>
      <c r="BX92" s="118">
        <f>BX77-'[28]S-фин.$'!BS114</f>
        <v>1352.3055380376879</v>
      </c>
      <c r="BY92" s="118">
        <f>BY77-'[28]S-фин.$'!BT114</f>
        <v>8902.3575007085219</v>
      </c>
      <c r="BZ92" s="118">
        <f>BZ77-'[28]S-фин.$'!BU114</f>
        <v>156.91469386557958</v>
      </c>
      <c r="CA92" s="118">
        <f>CA77-'[28]S-фин.$'!BV114</f>
        <v>156.91469386557958</v>
      </c>
      <c r="CB92" s="118">
        <f>CB77-'[28]S-фин.$'!BW114</f>
        <v>-6779.7894698162891</v>
      </c>
      <c r="CC92" s="118">
        <f>CC77-'[28]S-фин.$'!BX114</f>
        <v>0</v>
      </c>
      <c r="CD92" s="118">
        <f>CD77-'[28]S-фин.$'!BY114</f>
        <v>0</v>
      </c>
      <c r="CE92" s="118">
        <f>CE77-'[28]S-фин.$'!BZ114</f>
        <v>0</v>
      </c>
      <c r="CF92" s="118">
        <f>CF77-'[28]S-фин.$'!CA114</f>
        <v>0</v>
      </c>
      <c r="CG92" s="118">
        <f>CG77-'[28]S-фин.$'!CB114</f>
        <v>0</v>
      </c>
      <c r="CH92" s="118">
        <f>CH77-'[28]S-фин.$'!CC114</f>
        <v>0</v>
      </c>
      <c r="CI92" s="118">
        <f>CI77-'[28]S-фин.$'!CD114</f>
        <v>0</v>
      </c>
      <c r="CJ92" s="118">
        <f>CJ77-'[28]S-фин.$'!CE114</f>
        <v>0</v>
      </c>
      <c r="CK92" s="118">
        <f>CK77-'[28]S-фин.$'!CF114</f>
        <v>0</v>
      </c>
      <c r="CL92" s="118" t="e">
        <f>CL77-'[28]S-фин.$'!CG114</f>
        <v>#DIV/0!</v>
      </c>
      <c r="CM92" s="118" t="e">
        <f>CM77-'[28]S-фин.$'!CH114</f>
        <v>#DIV/0!</v>
      </c>
      <c r="CN92" s="118" t="e">
        <f>CN77-'[28]S-фин.$'!CI114</f>
        <v>#DIV/0!</v>
      </c>
      <c r="CO92" s="118" t="e">
        <f>CO77-'[28]S-фин.$'!CJ114</f>
        <v>#DIV/0!</v>
      </c>
      <c r="CP92" s="118" t="e">
        <f>CP77-'[28]S-фин.$'!CK114</f>
        <v>#DIV/0!</v>
      </c>
      <c r="CQ92" s="118" t="e">
        <f>CQ77-'[28]S-фин.$'!CL114</f>
        <v>#DIV/0!</v>
      </c>
      <c r="CR92" s="118" t="e">
        <f>CR77-'[28]S-фин.$'!CM114</f>
        <v>#DIV/0!</v>
      </c>
      <c r="CS92" s="118" t="e">
        <f>CS77-'[28]S-фин.$'!CN114</f>
        <v>#DIV/0!</v>
      </c>
      <c r="CT92" s="98"/>
      <c r="CU92" s="98"/>
      <c r="CV92" s="98"/>
      <c r="CW92" s="98"/>
      <c r="CX92" s="98"/>
      <c r="CY92" s="98"/>
    </row>
    <row r="93" spans="2:103" ht="16.5" x14ac:dyDescent="0.3">
      <c r="E93" s="107"/>
      <c r="F93" s="107"/>
      <c r="G93" s="108"/>
      <c r="H93" s="57" t="s">
        <v>200</v>
      </c>
      <c r="I93" s="112">
        <f>I60</f>
        <v>58.346511416410657</v>
      </c>
      <c r="J93" s="112">
        <f t="shared" ref="J93:BU93" si="68">J60</f>
        <v>58.346511416410657</v>
      </c>
      <c r="K93" s="112">
        <f t="shared" si="68"/>
        <v>58.346511416410657</v>
      </c>
      <c r="L93" s="112">
        <f t="shared" si="68"/>
        <v>58.346511416410657</v>
      </c>
      <c r="M93" s="112">
        <f t="shared" si="68"/>
        <v>58.346511416410657</v>
      </c>
      <c r="N93" s="112">
        <f t="shared" si="68"/>
        <v>58.346511416410657</v>
      </c>
      <c r="O93" s="112">
        <f t="shared" si="68"/>
        <v>58.346511416410657</v>
      </c>
      <c r="P93" s="112">
        <f t="shared" si="68"/>
        <v>58.346511416410657</v>
      </c>
      <c r="Q93" s="112">
        <f t="shared" si="68"/>
        <v>58.346511416410657</v>
      </c>
      <c r="R93" s="112">
        <f t="shared" si="68"/>
        <v>62.651885949820809</v>
      </c>
      <c r="S93" s="112">
        <f t="shared" si="68"/>
        <v>62.651885949820809</v>
      </c>
      <c r="T93" s="112">
        <f t="shared" si="68"/>
        <v>62.651885949820809</v>
      </c>
      <c r="U93" s="112">
        <f t="shared" si="68"/>
        <v>62.651885949820809</v>
      </c>
      <c r="V93" s="112">
        <f t="shared" si="68"/>
        <v>62.651885949820809</v>
      </c>
      <c r="W93" s="112">
        <f t="shared" si="68"/>
        <v>62.651885949820809</v>
      </c>
      <c r="X93" s="112">
        <f t="shared" si="68"/>
        <v>62.651885949820809</v>
      </c>
      <c r="Y93" s="112">
        <f t="shared" si="68"/>
        <v>62.651885949820809</v>
      </c>
      <c r="Z93" s="112">
        <f t="shared" si="68"/>
        <v>62.651885949820809</v>
      </c>
      <c r="AA93" s="112">
        <f t="shared" si="68"/>
        <v>62.651885949820809</v>
      </c>
      <c r="AB93" s="112">
        <f t="shared" si="68"/>
        <v>62.651885949820809</v>
      </c>
      <c r="AC93" s="112">
        <f t="shared" si="68"/>
        <v>62.651885949820809</v>
      </c>
      <c r="AD93" s="112">
        <f t="shared" si="68"/>
        <v>64.741934676779309</v>
      </c>
      <c r="AE93" s="112">
        <f t="shared" si="68"/>
        <v>64.741934676779309</v>
      </c>
      <c r="AF93" s="112">
        <f t="shared" si="68"/>
        <v>64.741934676779309</v>
      </c>
      <c r="AG93" s="112">
        <f t="shared" si="68"/>
        <v>64.741934676779309</v>
      </c>
      <c r="AH93" s="112">
        <f t="shared" si="68"/>
        <v>64.741934676779309</v>
      </c>
      <c r="AI93" s="112">
        <f t="shared" si="68"/>
        <v>64.741934676779309</v>
      </c>
      <c r="AJ93" s="112">
        <f t="shared" si="68"/>
        <v>64.741934676779309</v>
      </c>
      <c r="AK93" s="112">
        <f t="shared" si="68"/>
        <v>64.741934676779309</v>
      </c>
      <c r="AL93" s="112">
        <f t="shared" si="68"/>
        <v>64.741934676779309</v>
      </c>
      <c r="AM93" s="112">
        <f t="shared" si="68"/>
        <v>64.741934676779309</v>
      </c>
      <c r="AN93" s="112">
        <f t="shared" si="68"/>
        <v>64.741934676779309</v>
      </c>
      <c r="AO93" s="112">
        <f t="shared" si="68"/>
        <v>64.741934676779309</v>
      </c>
      <c r="AP93" s="112">
        <f t="shared" si="68"/>
        <v>72.125081638240019</v>
      </c>
      <c r="AQ93" s="112">
        <f t="shared" si="68"/>
        <v>72.125081638240019</v>
      </c>
      <c r="AR93" s="112">
        <f t="shared" si="68"/>
        <v>72.125081638240019</v>
      </c>
      <c r="AS93" s="112">
        <f t="shared" si="68"/>
        <v>72.125081638240019</v>
      </c>
      <c r="AT93" s="112">
        <f t="shared" si="68"/>
        <v>72.125081638240019</v>
      </c>
      <c r="AU93" s="112">
        <f t="shared" si="68"/>
        <v>72.125081638240019</v>
      </c>
      <c r="AV93" s="112">
        <f t="shared" si="68"/>
        <v>72.125081638240019</v>
      </c>
      <c r="AW93" s="112">
        <f t="shared" si="68"/>
        <v>72.125081638240019</v>
      </c>
      <c r="AX93" s="112">
        <f t="shared" si="68"/>
        <v>72.125081638240019</v>
      </c>
      <c r="AY93" s="112">
        <f t="shared" si="68"/>
        <v>72.125081638240019</v>
      </c>
      <c r="AZ93" s="112">
        <f t="shared" si="68"/>
        <v>72.125081638240019</v>
      </c>
      <c r="BA93" s="112">
        <f t="shared" si="68"/>
        <v>72.125081638240019</v>
      </c>
      <c r="BB93" s="112">
        <f t="shared" si="68"/>
        <v>73.06129110599079</v>
      </c>
      <c r="BC93" s="112">
        <f t="shared" si="68"/>
        <v>73.06129110599079</v>
      </c>
      <c r="BD93" s="112">
        <f t="shared" si="68"/>
        <v>73.06129110599079</v>
      </c>
      <c r="BE93" s="113">
        <f t="shared" si="68"/>
        <v>73.06129110599079</v>
      </c>
      <c r="BF93" s="113">
        <f t="shared" si="68"/>
        <v>73.06129110599079</v>
      </c>
      <c r="BG93" s="113">
        <f t="shared" si="68"/>
        <v>73.06129110599079</v>
      </c>
      <c r="BH93" s="113">
        <f t="shared" si="68"/>
        <v>73.06129110599079</v>
      </c>
      <c r="BI93" s="113">
        <f t="shared" si="68"/>
        <v>73.06129110599079</v>
      </c>
      <c r="BJ93" s="113">
        <f t="shared" si="68"/>
        <v>73.06129110599079</v>
      </c>
      <c r="BK93" s="113">
        <f t="shared" si="68"/>
        <v>73.06129110599079</v>
      </c>
      <c r="BL93" s="113">
        <f t="shared" si="68"/>
        <v>73.06129110599079</v>
      </c>
      <c r="BM93" s="113">
        <f t="shared" si="68"/>
        <v>73.06129110599079</v>
      </c>
      <c r="BN93" s="113">
        <f t="shared" si="68"/>
        <v>72</v>
      </c>
      <c r="BO93" s="113">
        <f t="shared" si="68"/>
        <v>72</v>
      </c>
      <c r="BP93" s="112">
        <f t="shared" si="68"/>
        <v>72</v>
      </c>
      <c r="BQ93" s="112">
        <f t="shared" si="68"/>
        <v>72</v>
      </c>
      <c r="BR93" s="112">
        <f t="shared" si="68"/>
        <v>72</v>
      </c>
      <c r="BS93" s="112">
        <f t="shared" si="68"/>
        <v>72</v>
      </c>
      <c r="BT93" s="112">
        <f t="shared" si="68"/>
        <v>72</v>
      </c>
      <c r="BU93" s="112">
        <f t="shared" si="68"/>
        <v>72</v>
      </c>
      <c r="BV93" s="112">
        <f t="shared" ref="BV93:CY93" si="69">BV60</f>
        <v>72</v>
      </c>
      <c r="BW93" s="112">
        <f t="shared" si="69"/>
        <v>72</v>
      </c>
      <c r="BX93" s="112">
        <f t="shared" si="69"/>
        <v>72</v>
      </c>
      <c r="BY93" s="112">
        <f t="shared" si="69"/>
        <v>72</v>
      </c>
      <c r="BZ93" s="112">
        <f t="shared" si="69"/>
        <v>73.338551859099795</v>
      </c>
      <c r="CA93" s="112">
        <f t="shared" si="69"/>
        <v>73.338551859099795</v>
      </c>
      <c r="CB93" s="112">
        <f t="shared" si="69"/>
        <v>73.338551859099795</v>
      </c>
      <c r="CC93" s="112">
        <f t="shared" si="69"/>
        <v>73.338551859099795</v>
      </c>
      <c r="CD93" s="112">
        <f t="shared" si="69"/>
        <v>73.338551859099795</v>
      </c>
      <c r="CE93" s="112">
        <f t="shared" si="69"/>
        <v>73.338551859099795</v>
      </c>
      <c r="CF93" s="112">
        <f t="shared" si="69"/>
        <v>73.338551859099795</v>
      </c>
      <c r="CG93" s="112">
        <f t="shared" si="69"/>
        <v>73.338551859099795</v>
      </c>
      <c r="CH93" s="112">
        <f t="shared" si="69"/>
        <v>73.338551859099795</v>
      </c>
      <c r="CI93" s="112">
        <f t="shared" si="69"/>
        <v>73.338551859099795</v>
      </c>
      <c r="CJ93" s="112">
        <f t="shared" si="69"/>
        <v>73.338551859099795</v>
      </c>
      <c r="CK93" s="112">
        <f t="shared" si="69"/>
        <v>73.338551859099795</v>
      </c>
      <c r="CL93" s="112">
        <f t="shared" si="69"/>
        <v>0</v>
      </c>
      <c r="CM93" s="112">
        <f t="shared" si="69"/>
        <v>0</v>
      </c>
      <c r="CN93" s="112">
        <f t="shared" si="69"/>
        <v>0</v>
      </c>
      <c r="CO93" s="112">
        <f t="shared" si="69"/>
        <v>0</v>
      </c>
      <c r="CP93" s="112">
        <f t="shared" si="69"/>
        <v>0</v>
      </c>
      <c r="CQ93" s="112">
        <f t="shared" si="69"/>
        <v>0</v>
      </c>
      <c r="CR93" s="112">
        <f t="shared" si="69"/>
        <v>0</v>
      </c>
      <c r="CS93" s="112">
        <f t="shared" si="69"/>
        <v>0</v>
      </c>
      <c r="CT93" s="112">
        <f t="shared" si="69"/>
        <v>0</v>
      </c>
      <c r="CU93" s="112">
        <f t="shared" si="69"/>
        <v>0</v>
      </c>
      <c r="CV93" s="112">
        <f t="shared" si="69"/>
        <v>0</v>
      </c>
      <c r="CW93" s="112">
        <f t="shared" si="69"/>
        <v>0</v>
      </c>
      <c r="CX93" s="112">
        <f t="shared" si="69"/>
        <v>0</v>
      </c>
      <c r="CY93" s="112">
        <f t="shared" si="69"/>
        <v>0</v>
      </c>
    </row>
    <row r="94" spans="2:103" ht="17.25" thickBot="1" x14ac:dyDescent="0.35">
      <c r="B94" s="59" t="s">
        <v>238</v>
      </c>
      <c r="C94" s="60" t="s">
        <v>202</v>
      </c>
      <c r="D94" s="61" t="s">
        <v>192</v>
      </c>
      <c r="E94" s="62" t="s">
        <v>203</v>
      </c>
      <c r="F94" s="63" t="s">
        <v>204</v>
      </c>
      <c r="G94" s="64" t="s">
        <v>205</v>
      </c>
      <c r="H94" s="65" t="str">
        <f t="shared" ref="H94:BS94" si="70">H9</f>
        <v xml:space="preserve">НИТ (1)   → </v>
      </c>
      <c r="I94" s="98">
        <f t="shared" si="70"/>
        <v>1</v>
      </c>
      <c r="J94" s="98">
        <f t="shared" si="70"/>
        <v>1</v>
      </c>
      <c r="K94" s="98">
        <f t="shared" si="70"/>
        <v>1</v>
      </c>
      <c r="L94" s="98">
        <f t="shared" si="70"/>
        <v>1</v>
      </c>
      <c r="M94" s="98">
        <f t="shared" si="70"/>
        <v>1</v>
      </c>
      <c r="N94" s="98">
        <f t="shared" si="70"/>
        <v>1</v>
      </c>
      <c r="O94" s="98">
        <f t="shared" si="70"/>
        <v>1</v>
      </c>
      <c r="P94" s="98">
        <f t="shared" si="70"/>
        <v>1</v>
      </c>
      <c r="Q94" s="98">
        <f t="shared" si="70"/>
        <v>1</v>
      </c>
      <c r="R94" s="98">
        <f t="shared" si="70"/>
        <v>1</v>
      </c>
      <c r="S94" s="98">
        <f t="shared" si="70"/>
        <v>1</v>
      </c>
      <c r="T94" s="98">
        <f t="shared" si="70"/>
        <v>1</v>
      </c>
      <c r="U94" s="98">
        <f t="shared" si="70"/>
        <v>1</v>
      </c>
      <c r="V94" s="98">
        <f t="shared" si="70"/>
        <v>1</v>
      </c>
      <c r="W94" s="98">
        <f t="shared" si="70"/>
        <v>1</v>
      </c>
      <c r="X94" s="98">
        <f t="shared" si="70"/>
        <v>1</v>
      </c>
      <c r="Y94" s="98">
        <f t="shared" si="70"/>
        <v>1</v>
      </c>
      <c r="Z94" s="98">
        <f t="shared" si="70"/>
        <v>1</v>
      </c>
      <c r="AA94" s="98">
        <f t="shared" si="70"/>
        <v>1</v>
      </c>
      <c r="AB94" s="98">
        <f t="shared" si="70"/>
        <v>1</v>
      </c>
      <c r="AC94" s="98">
        <f t="shared" si="70"/>
        <v>1</v>
      </c>
      <c r="AD94" s="98">
        <f t="shared" si="70"/>
        <v>1</v>
      </c>
      <c r="AE94" s="98">
        <f t="shared" si="70"/>
        <v>1</v>
      </c>
      <c r="AF94" s="98">
        <f t="shared" si="70"/>
        <v>1</v>
      </c>
      <c r="AG94" s="98">
        <f t="shared" si="70"/>
        <v>1</v>
      </c>
      <c r="AH94" s="98">
        <f t="shared" si="70"/>
        <v>1</v>
      </c>
      <c r="AI94" s="98">
        <f t="shared" si="70"/>
        <v>1</v>
      </c>
      <c r="AJ94" s="98">
        <f t="shared" si="70"/>
        <v>1</v>
      </c>
      <c r="AK94" s="98">
        <f t="shared" si="70"/>
        <v>1</v>
      </c>
      <c r="AL94" s="98">
        <f t="shared" si="70"/>
        <v>1</v>
      </c>
      <c r="AM94" s="98">
        <f t="shared" si="70"/>
        <v>1</v>
      </c>
      <c r="AN94" s="98">
        <f t="shared" si="70"/>
        <v>1</v>
      </c>
      <c r="AO94" s="98">
        <f t="shared" si="70"/>
        <v>1</v>
      </c>
      <c r="AP94" s="98">
        <f t="shared" si="70"/>
        <v>1</v>
      </c>
      <c r="AQ94" s="98">
        <f t="shared" si="70"/>
        <v>1</v>
      </c>
      <c r="AR94" s="98">
        <f t="shared" si="70"/>
        <v>1</v>
      </c>
      <c r="AS94" s="98">
        <f t="shared" si="70"/>
        <v>1</v>
      </c>
      <c r="AT94" s="98">
        <f t="shared" si="70"/>
        <v>1</v>
      </c>
      <c r="AU94" s="98">
        <f t="shared" si="70"/>
        <v>1</v>
      </c>
      <c r="AV94" s="98">
        <f t="shared" si="70"/>
        <v>1</v>
      </c>
      <c r="AW94" s="98">
        <f t="shared" si="70"/>
        <v>1</v>
      </c>
      <c r="AX94" s="98">
        <f t="shared" si="70"/>
        <v>1</v>
      </c>
      <c r="AY94" s="98">
        <f t="shared" si="70"/>
        <v>1</v>
      </c>
      <c r="AZ94" s="98">
        <f t="shared" si="70"/>
        <v>1</v>
      </c>
      <c r="BA94" s="98">
        <f t="shared" si="70"/>
        <v>1</v>
      </c>
      <c r="BB94" s="98">
        <f t="shared" si="70"/>
        <v>1</v>
      </c>
      <c r="BC94" s="98">
        <f t="shared" si="70"/>
        <v>1</v>
      </c>
      <c r="BD94" s="98">
        <f t="shared" si="70"/>
        <v>1</v>
      </c>
      <c r="BE94" s="98">
        <f t="shared" si="70"/>
        <v>1</v>
      </c>
      <c r="BF94" s="98">
        <f t="shared" si="70"/>
        <v>1</v>
      </c>
      <c r="BG94" s="98">
        <f t="shared" si="70"/>
        <v>1</v>
      </c>
      <c r="BH94" s="98">
        <f t="shared" si="70"/>
        <v>1</v>
      </c>
      <c r="BI94" s="98">
        <f t="shared" si="70"/>
        <v>1</v>
      </c>
      <c r="BJ94" s="98">
        <f t="shared" si="70"/>
        <v>0</v>
      </c>
      <c r="BK94" s="98">
        <f t="shared" si="70"/>
        <v>0</v>
      </c>
      <c r="BL94" s="98">
        <f t="shared" si="70"/>
        <v>0</v>
      </c>
      <c r="BM94" s="98">
        <f t="shared" si="70"/>
        <v>0</v>
      </c>
      <c r="BN94" s="98">
        <f t="shared" si="70"/>
        <v>0</v>
      </c>
      <c r="BO94" s="98">
        <f t="shared" si="70"/>
        <v>0</v>
      </c>
      <c r="BP94" s="98">
        <f t="shared" si="70"/>
        <v>0</v>
      </c>
      <c r="BQ94" s="98">
        <f t="shared" si="70"/>
        <v>0</v>
      </c>
      <c r="BR94" s="98">
        <f t="shared" si="70"/>
        <v>0</v>
      </c>
      <c r="BS94" s="98">
        <f t="shared" si="70"/>
        <v>0</v>
      </c>
      <c r="BT94" s="98">
        <f t="shared" ref="BT94:CY94" si="71">BT9</f>
        <v>0</v>
      </c>
      <c r="BU94" s="98">
        <f t="shared" si="71"/>
        <v>0</v>
      </c>
      <c r="BV94" s="98">
        <f t="shared" si="71"/>
        <v>0</v>
      </c>
      <c r="BW94" s="98">
        <f t="shared" si="71"/>
        <v>0</v>
      </c>
      <c r="BX94" s="98">
        <f t="shared" si="71"/>
        <v>0</v>
      </c>
      <c r="BY94" s="98">
        <f t="shared" si="71"/>
        <v>0</v>
      </c>
      <c r="BZ94" s="98">
        <f t="shared" si="71"/>
        <v>0</v>
      </c>
      <c r="CA94" s="98">
        <f t="shared" si="71"/>
        <v>0</v>
      </c>
      <c r="CB94" s="98">
        <f t="shared" si="71"/>
        <v>0</v>
      </c>
      <c r="CC94" s="98">
        <f t="shared" si="71"/>
        <v>0</v>
      </c>
      <c r="CD94" s="98">
        <f t="shared" si="71"/>
        <v>0</v>
      </c>
      <c r="CE94" s="98">
        <f t="shared" si="71"/>
        <v>0</v>
      </c>
      <c r="CF94" s="98">
        <f t="shared" si="71"/>
        <v>0</v>
      </c>
      <c r="CG94" s="98">
        <f t="shared" si="71"/>
        <v>0</v>
      </c>
      <c r="CH94" s="98">
        <f t="shared" si="71"/>
        <v>0</v>
      </c>
      <c r="CI94" s="98">
        <f t="shared" si="71"/>
        <v>0</v>
      </c>
      <c r="CJ94" s="98">
        <f t="shared" si="71"/>
        <v>0</v>
      </c>
      <c r="CK94" s="98">
        <f t="shared" si="71"/>
        <v>0</v>
      </c>
      <c r="CL94" s="98">
        <f t="shared" si="71"/>
        <v>0</v>
      </c>
      <c r="CM94" s="98">
        <f t="shared" si="71"/>
        <v>0</v>
      </c>
      <c r="CN94" s="98">
        <f t="shared" si="71"/>
        <v>0</v>
      </c>
      <c r="CO94" s="98">
        <f t="shared" si="71"/>
        <v>0</v>
      </c>
      <c r="CP94" s="98">
        <f t="shared" si="71"/>
        <v>0</v>
      </c>
      <c r="CQ94" s="98">
        <f t="shared" si="71"/>
        <v>0</v>
      </c>
      <c r="CR94" s="98">
        <f t="shared" si="71"/>
        <v>0</v>
      </c>
      <c r="CS94" s="98">
        <f t="shared" si="71"/>
        <v>0</v>
      </c>
      <c r="CT94" s="98">
        <f t="shared" si="71"/>
        <v>0</v>
      </c>
      <c r="CU94" s="98">
        <f t="shared" si="71"/>
        <v>0</v>
      </c>
      <c r="CV94" s="98">
        <f t="shared" si="71"/>
        <v>0</v>
      </c>
      <c r="CW94" s="98">
        <f t="shared" si="71"/>
        <v>0</v>
      </c>
      <c r="CX94" s="98">
        <f t="shared" si="71"/>
        <v>0</v>
      </c>
      <c r="CY94" s="98">
        <f t="shared" si="71"/>
        <v>0</v>
      </c>
    </row>
    <row r="95" spans="2:103" ht="33" thickTop="1" thickBot="1" x14ac:dyDescent="0.3">
      <c r="B95" s="67" t="s">
        <v>207</v>
      </c>
      <c r="C95" s="68" t="s">
        <v>239</v>
      </c>
      <c r="D95" s="68" t="s">
        <v>239</v>
      </c>
      <c r="E95" s="68" t="s">
        <v>239</v>
      </c>
      <c r="F95" s="68" t="s">
        <v>239</v>
      </c>
      <c r="G95" s="68" t="s">
        <v>239</v>
      </c>
      <c r="H95" s="68" t="s">
        <v>239</v>
      </c>
      <c r="I95" s="70">
        <f>I62</f>
        <v>42826</v>
      </c>
      <c r="J95" s="70">
        <f t="shared" ref="J95:T95" si="72">J62</f>
        <v>42856</v>
      </c>
      <c r="K95" s="70">
        <f t="shared" si="72"/>
        <v>42887</v>
      </c>
      <c r="L95" s="70">
        <f t="shared" si="72"/>
        <v>42917</v>
      </c>
      <c r="M95" s="70">
        <f t="shared" si="72"/>
        <v>42948</v>
      </c>
      <c r="N95" s="70">
        <f t="shared" si="72"/>
        <v>42979</v>
      </c>
      <c r="O95" s="70">
        <f t="shared" si="72"/>
        <v>43009</v>
      </c>
      <c r="P95" s="70">
        <f t="shared" si="72"/>
        <v>43040</v>
      </c>
      <c r="Q95" s="70">
        <f t="shared" si="72"/>
        <v>43070</v>
      </c>
      <c r="R95" s="70">
        <f t="shared" si="72"/>
        <v>43101</v>
      </c>
      <c r="S95" s="70">
        <f t="shared" si="72"/>
        <v>43132</v>
      </c>
      <c r="T95" s="70">
        <f t="shared" si="72"/>
        <v>43160</v>
      </c>
      <c r="U95" s="70">
        <f>U62</f>
        <v>43191</v>
      </c>
      <c r="V95" s="70">
        <f t="shared" ref="V95:AF95" si="73">V62</f>
        <v>43221</v>
      </c>
      <c r="W95" s="70">
        <f t="shared" si="73"/>
        <v>43252</v>
      </c>
      <c r="X95" s="70">
        <f t="shared" si="73"/>
        <v>43282</v>
      </c>
      <c r="Y95" s="70">
        <f t="shared" si="73"/>
        <v>43313</v>
      </c>
      <c r="Z95" s="70">
        <f t="shared" si="73"/>
        <v>43344</v>
      </c>
      <c r="AA95" s="70">
        <f t="shared" si="73"/>
        <v>43374</v>
      </c>
      <c r="AB95" s="70">
        <f t="shared" si="73"/>
        <v>43405</v>
      </c>
      <c r="AC95" s="70">
        <f t="shared" si="73"/>
        <v>43435</v>
      </c>
      <c r="AD95" s="70">
        <f t="shared" si="73"/>
        <v>43466</v>
      </c>
      <c r="AE95" s="70">
        <f t="shared" si="73"/>
        <v>43497</v>
      </c>
      <c r="AF95" s="70">
        <f t="shared" si="73"/>
        <v>43525</v>
      </c>
      <c r="AG95" s="70">
        <f>AG62</f>
        <v>43556</v>
      </c>
      <c r="AH95" s="70">
        <f t="shared" ref="AH95:CS95" si="74">AH62</f>
        <v>43586</v>
      </c>
      <c r="AI95" s="70">
        <f t="shared" si="74"/>
        <v>43617</v>
      </c>
      <c r="AJ95" s="70">
        <f t="shared" si="74"/>
        <v>43647</v>
      </c>
      <c r="AK95" s="70">
        <f t="shared" si="74"/>
        <v>43678</v>
      </c>
      <c r="AL95" s="70">
        <f t="shared" si="74"/>
        <v>43709</v>
      </c>
      <c r="AM95" s="70">
        <f t="shared" si="74"/>
        <v>43739</v>
      </c>
      <c r="AN95" s="70">
        <f t="shared" si="74"/>
        <v>43770</v>
      </c>
      <c r="AO95" s="70">
        <f t="shared" si="74"/>
        <v>43800</v>
      </c>
      <c r="AP95" s="70">
        <f t="shared" si="74"/>
        <v>43831</v>
      </c>
      <c r="AQ95" s="70">
        <f t="shared" si="74"/>
        <v>43862</v>
      </c>
      <c r="AR95" s="70">
        <f t="shared" si="74"/>
        <v>43891</v>
      </c>
      <c r="AS95" s="70">
        <f t="shared" si="74"/>
        <v>43922</v>
      </c>
      <c r="AT95" s="70">
        <f t="shared" si="74"/>
        <v>43952</v>
      </c>
      <c r="AU95" s="70">
        <f t="shared" si="74"/>
        <v>43983</v>
      </c>
      <c r="AV95" s="70">
        <f t="shared" si="74"/>
        <v>44013</v>
      </c>
      <c r="AW95" s="70">
        <f t="shared" si="74"/>
        <v>44044</v>
      </c>
      <c r="AX95" s="70">
        <f t="shared" si="74"/>
        <v>44075</v>
      </c>
      <c r="AY95" s="70">
        <f t="shared" si="74"/>
        <v>44105</v>
      </c>
      <c r="AZ95" s="70">
        <f t="shared" si="74"/>
        <v>44136</v>
      </c>
      <c r="BA95" s="70">
        <f t="shared" si="74"/>
        <v>44166</v>
      </c>
      <c r="BB95" s="70">
        <f t="shared" si="74"/>
        <v>44197</v>
      </c>
      <c r="BC95" s="70">
        <f t="shared" si="74"/>
        <v>44228</v>
      </c>
      <c r="BD95" s="70">
        <f t="shared" si="74"/>
        <v>44256</v>
      </c>
      <c r="BE95" s="70">
        <f t="shared" si="74"/>
        <v>44287</v>
      </c>
      <c r="BF95" s="70">
        <f t="shared" si="74"/>
        <v>44317</v>
      </c>
      <c r="BG95" s="70">
        <f t="shared" si="74"/>
        <v>44348</v>
      </c>
      <c r="BH95" s="70">
        <f t="shared" si="74"/>
        <v>44378</v>
      </c>
      <c r="BI95" s="70">
        <f t="shared" si="74"/>
        <v>44409</v>
      </c>
      <c r="BJ95" s="70">
        <f t="shared" si="74"/>
        <v>44440</v>
      </c>
      <c r="BK95" s="70">
        <f t="shared" si="74"/>
        <v>44470</v>
      </c>
      <c r="BL95" s="70">
        <f t="shared" si="74"/>
        <v>44501</v>
      </c>
      <c r="BM95" s="70">
        <f t="shared" si="74"/>
        <v>44531</v>
      </c>
      <c r="BN95" s="70">
        <f t="shared" si="74"/>
        <v>44562</v>
      </c>
      <c r="BO95" s="70">
        <f t="shared" si="74"/>
        <v>44593</v>
      </c>
      <c r="BP95" s="70">
        <f t="shared" si="74"/>
        <v>44621</v>
      </c>
      <c r="BQ95" s="70">
        <f t="shared" si="74"/>
        <v>44652</v>
      </c>
      <c r="BR95" s="70">
        <f t="shared" si="74"/>
        <v>44682</v>
      </c>
      <c r="BS95" s="70">
        <f t="shared" si="74"/>
        <v>44713</v>
      </c>
      <c r="BT95" s="70">
        <f t="shared" si="74"/>
        <v>44743</v>
      </c>
      <c r="BU95" s="70">
        <f t="shared" si="74"/>
        <v>44774</v>
      </c>
      <c r="BV95" s="70">
        <f t="shared" si="74"/>
        <v>44805</v>
      </c>
      <c r="BW95" s="70">
        <f t="shared" si="74"/>
        <v>44835</v>
      </c>
      <c r="BX95" s="70">
        <f t="shared" si="74"/>
        <v>44866</v>
      </c>
      <c r="BY95" s="70">
        <f t="shared" si="74"/>
        <v>44896</v>
      </c>
      <c r="BZ95" s="70">
        <f t="shared" si="74"/>
        <v>44927</v>
      </c>
      <c r="CA95" s="70">
        <f t="shared" si="74"/>
        <v>44958</v>
      </c>
      <c r="CB95" s="70">
        <f t="shared" si="74"/>
        <v>44986</v>
      </c>
      <c r="CC95" s="70">
        <f t="shared" si="74"/>
        <v>45017</v>
      </c>
      <c r="CD95" s="70">
        <f t="shared" si="74"/>
        <v>45047</v>
      </c>
      <c r="CE95" s="70">
        <f t="shared" si="74"/>
        <v>45078</v>
      </c>
      <c r="CF95" s="70">
        <f t="shared" si="74"/>
        <v>45108</v>
      </c>
      <c r="CG95" s="70">
        <f t="shared" si="74"/>
        <v>45139</v>
      </c>
      <c r="CH95" s="70">
        <f t="shared" si="74"/>
        <v>45170</v>
      </c>
      <c r="CI95" s="70">
        <f t="shared" si="74"/>
        <v>45200</v>
      </c>
      <c r="CJ95" s="70">
        <f t="shared" si="74"/>
        <v>45231</v>
      </c>
      <c r="CK95" s="70">
        <f t="shared" si="74"/>
        <v>45261</v>
      </c>
      <c r="CL95" s="70">
        <f t="shared" si="74"/>
        <v>45292</v>
      </c>
      <c r="CM95" s="70">
        <f t="shared" si="74"/>
        <v>45323</v>
      </c>
      <c r="CN95" s="70">
        <f t="shared" si="74"/>
        <v>45352</v>
      </c>
      <c r="CO95" s="70">
        <f t="shared" si="74"/>
        <v>45383</v>
      </c>
      <c r="CP95" s="70">
        <f t="shared" si="74"/>
        <v>45413</v>
      </c>
      <c r="CQ95" s="70">
        <f t="shared" si="74"/>
        <v>45444</v>
      </c>
      <c r="CR95" s="70">
        <f t="shared" si="74"/>
        <v>45474</v>
      </c>
      <c r="CS95" s="70">
        <f t="shared" si="74"/>
        <v>45505</v>
      </c>
      <c r="CT95" s="70">
        <f t="shared" ref="CT95:CY95" si="75">CT62</f>
        <v>45536</v>
      </c>
      <c r="CU95" s="70">
        <f t="shared" si="75"/>
        <v>45566</v>
      </c>
      <c r="CV95" s="70">
        <f t="shared" si="75"/>
        <v>45597</v>
      </c>
      <c r="CW95" s="70">
        <f t="shared" si="75"/>
        <v>45627</v>
      </c>
      <c r="CX95" s="70">
        <f t="shared" si="75"/>
        <v>45658</v>
      </c>
      <c r="CY95" s="70">
        <f t="shared" si="75"/>
        <v>45689</v>
      </c>
    </row>
    <row r="96" spans="2:103" ht="16.5" thickTop="1" x14ac:dyDescent="0.25">
      <c r="B96" s="99" t="str">
        <f>B62</f>
        <v>Наименование статьи</v>
      </c>
      <c r="C96" s="103">
        <f>SUM(D96:G96)</f>
        <v>0</v>
      </c>
      <c r="D96" s="73">
        <f>((SUMIFS($I96:$CY96,$I$10:$CY$10,CONCATENATE("&lt;=",$F$3))))</f>
        <v>0</v>
      </c>
      <c r="E96" s="73">
        <f>((SUMIFS($I96:$CY96,$I$10:$CY$10,CONCATENATE("&lt;=",$F$4),$I$10:$CY$10,CONCATENATE("&gt;",$F$3))))</f>
        <v>0</v>
      </c>
      <c r="F96" s="73">
        <f>((SUMIFS($I96:$CY96,$I$10:$CY$10,CONCATENATE("&lt;=",$F$5),$I$10:$CY$10,CONCATENATE("&gt;",$F$4))))</f>
        <v>0</v>
      </c>
      <c r="G96" s="73">
        <f>((SUMIFS($I96:$CY96,$I$10:$CY$10,CONCATENATE("&lt;=",$F$6),$I$10:$CY$10,CONCATENATE("&gt;",$F$5))))</f>
        <v>0</v>
      </c>
      <c r="H96" s="74">
        <f t="shared" ref="H96:H109" si="76">SUMIF($I$9:$CY$9,$I$9,I96:CY96)</f>
        <v>0</v>
      </c>
      <c r="I96" s="81">
        <f t="shared" ref="I96:BT99" si="77">I44/I$93</f>
        <v>0</v>
      </c>
      <c r="J96" s="81">
        <f t="shared" si="77"/>
        <v>0</v>
      </c>
      <c r="K96" s="81">
        <f t="shared" si="77"/>
        <v>0</v>
      </c>
      <c r="L96" s="81">
        <f t="shared" si="77"/>
        <v>0</v>
      </c>
      <c r="M96" s="81">
        <f t="shared" si="77"/>
        <v>0</v>
      </c>
      <c r="N96" s="81">
        <f t="shared" si="77"/>
        <v>0</v>
      </c>
      <c r="O96" s="81">
        <f t="shared" si="77"/>
        <v>0</v>
      </c>
      <c r="P96" s="81">
        <f t="shared" si="77"/>
        <v>0</v>
      </c>
      <c r="Q96" s="81">
        <f t="shared" si="77"/>
        <v>0</v>
      </c>
      <c r="R96" s="81">
        <f t="shared" si="77"/>
        <v>0</v>
      </c>
      <c r="S96" s="81">
        <f t="shared" si="77"/>
        <v>0</v>
      </c>
      <c r="T96" s="81">
        <f t="shared" si="77"/>
        <v>0</v>
      </c>
      <c r="U96" s="81">
        <f t="shared" si="77"/>
        <v>0</v>
      </c>
      <c r="V96" s="81">
        <f t="shared" si="77"/>
        <v>0</v>
      </c>
      <c r="W96" s="81">
        <f t="shared" si="77"/>
        <v>0</v>
      </c>
      <c r="X96" s="81">
        <f t="shared" si="77"/>
        <v>0</v>
      </c>
      <c r="Y96" s="81">
        <f t="shared" si="77"/>
        <v>0</v>
      </c>
      <c r="Z96" s="81">
        <f t="shared" si="77"/>
        <v>0</v>
      </c>
      <c r="AA96" s="81">
        <f t="shared" si="77"/>
        <v>0</v>
      </c>
      <c r="AB96" s="81">
        <f t="shared" si="77"/>
        <v>0</v>
      </c>
      <c r="AC96" s="81">
        <f t="shared" si="77"/>
        <v>0</v>
      </c>
      <c r="AD96" s="81">
        <f t="shared" si="77"/>
        <v>0</v>
      </c>
      <c r="AE96" s="81">
        <f t="shared" si="77"/>
        <v>0</v>
      </c>
      <c r="AF96" s="81">
        <f t="shared" si="77"/>
        <v>0</v>
      </c>
      <c r="AG96" s="81">
        <f t="shared" si="77"/>
        <v>0</v>
      </c>
      <c r="AH96" s="81">
        <f t="shared" si="77"/>
        <v>0</v>
      </c>
      <c r="AI96" s="81">
        <f t="shared" si="77"/>
        <v>0</v>
      </c>
      <c r="AJ96" s="81">
        <f t="shared" si="77"/>
        <v>0</v>
      </c>
      <c r="AK96" s="81">
        <f t="shared" si="77"/>
        <v>0</v>
      </c>
      <c r="AL96" s="81">
        <f t="shared" si="77"/>
        <v>0</v>
      </c>
      <c r="AM96" s="81">
        <f t="shared" si="77"/>
        <v>0</v>
      </c>
      <c r="AN96" s="81">
        <f t="shared" si="77"/>
        <v>0</v>
      </c>
      <c r="AO96" s="81">
        <f t="shared" si="77"/>
        <v>0</v>
      </c>
      <c r="AP96" s="81">
        <f t="shared" si="77"/>
        <v>0</v>
      </c>
      <c r="AQ96" s="81">
        <f t="shared" si="77"/>
        <v>0</v>
      </c>
      <c r="AR96" s="81">
        <f t="shared" si="77"/>
        <v>0</v>
      </c>
      <c r="AS96" s="81">
        <f t="shared" si="77"/>
        <v>0</v>
      </c>
      <c r="AT96" s="81">
        <f t="shared" si="77"/>
        <v>0</v>
      </c>
      <c r="AU96" s="81">
        <f t="shared" si="77"/>
        <v>0</v>
      </c>
      <c r="AV96" s="81">
        <f t="shared" si="77"/>
        <v>0</v>
      </c>
      <c r="AW96" s="81">
        <f t="shared" si="77"/>
        <v>0</v>
      </c>
      <c r="AX96" s="81">
        <f t="shared" si="77"/>
        <v>0</v>
      </c>
      <c r="AY96" s="81">
        <f t="shared" si="77"/>
        <v>0</v>
      </c>
      <c r="AZ96" s="81">
        <f t="shared" si="77"/>
        <v>0</v>
      </c>
      <c r="BA96" s="81">
        <f t="shared" si="77"/>
        <v>0</v>
      </c>
      <c r="BB96" s="81">
        <f t="shared" si="77"/>
        <v>0</v>
      </c>
      <c r="BC96" s="81">
        <f t="shared" si="77"/>
        <v>0</v>
      </c>
      <c r="BD96" s="81">
        <f t="shared" si="77"/>
        <v>0</v>
      </c>
      <c r="BE96" s="81">
        <f t="shared" si="77"/>
        <v>0</v>
      </c>
      <c r="BF96" s="81">
        <f t="shared" si="77"/>
        <v>0</v>
      </c>
      <c r="BG96" s="81">
        <f t="shared" si="77"/>
        <v>0</v>
      </c>
      <c r="BH96" s="81">
        <f t="shared" si="77"/>
        <v>0</v>
      </c>
      <c r="BI96" s="81">
        <f t="shared" si="77"/>
        <v>0</v>
      </c>
      <c r="BJ96" s="81">
        <f t="shared" si="77"/>
        <v>0</v>
      </c>
      <c r="BK96" s="81">
        <f t="shared" si="77"/>
        <v>0</v>
      </c>
      <c r="BL96" s="81">
        <f t="shared" si="77"/>
        <v>0</v>
      </c>
      <c r="BM96" s="81">
        <f t="shared" si="77"/>
        <v>0</v>
      </c>
      <c r="BN96" s="81">
        <f t="shared" si="77"/>
        <v>0</v>
      </c>
      <c r="BO96" s="81">
        <f t="shared" si="77"/>
        <v>0</v>
      </c>
      <c r="BP96" s="81">
        <f t="shared" si="77"/>
        <v>0</v>
      </c>
      <c r="BQ96" s="81">
        <f t="shared" si="77"/>
        <v>0</v>
      </c>
      <c r="BR96" s="81">
        <f t="shared" si="77"/>
        <v>0</v>
      </c>
      <c r="BS96" s="81">
        <f t="shared" si="77"/>
        <v>0</v>
      </c>
      <c r="BT96" s="81">
        <f t="shared" si="77"/>
        <v>0</v>
      </c>
      <c r="BU96" s="81">
        <f t="shared" ref="BU96:CY104" si="78">BU44/BU$93</f>
        <v>0</v>
      </c>
      <c r="BV96" s="81">
        <f t="shared" si="78"/>
        <v>0</v>
      </c>
      <c r="BW96" s="81">
        <f t="shared" si="78"/>
        <v>0</v>
      </c>
      <c r="BX96" s="81">
        <f t="shared" si="78"/>
        <v>0</v>
      </c>
      <c r="BY96" s="81">
        <f t="shared" si="78"/>
        <v>0</v>
      </c>
      <c r="BZ96" s="81">
        <f t="shared" si="78"/>
        <v>0</v>
      </c>
      <c r="CA96" s="81">
        <f t="shared" si="78"/>
        <v>0</v>
      </c>
      <c r="CB96" s="81">
        <f t="shared" si="78"/>
        <v>0</v>
      </c>
      <c r="CC96" s="81">
        <f t="shared" si="78"/>
        <v>0</v>
      </c>
      <c r="CD96" s="81">
        <f t="shared" si="78"/>
        <v>0</v>
      </c>
      <c r="CE96" s="81">
        <f t="shared" si="78"/>
        <v>0</v>
      </c>
      <c r="CF96" s="81">
        <f t="shared" si="78"/>
        <v>0</v>
      </c>
      <c r="CG96" s="81">
        <f t="shared" si="78"/>
        <v>0</v>
      </c>
      <c r="CH96" s="81">
        <f t="shared" si="78"/>
        <v>0</v>
      </c>
      <c r="CI96" s="81">
        <f t="shared" si="78"/>
        <v>0</v>
      </c>
      <c r="CJ96" s="81">
        <f t="shared" si="78"/>
        <v>0</v>
      </c>
      <c r="CK96" s="81">
        <f t="shared" si="78"/>
        <v>0</v>
      </c>
      <c r="CL96" s="81" t="e">
        <f t="shared" si="78"/>
        <v>#DIV/0!</v>
      </c>
      <c r="CM96" s="81" t="e">
        <f t="shared" si="78"/>
        <v>#DIV/0!</v>
      </c>
      <c r="CN96" s="81" t="e">
        <f t="shared" si="78"/>
        <v>#DIV/0!</v>
      </c>
      <c r="CO96" s="81" t="e">
        <f t="shared" si="78"/>
        <v>#DIV/0!</v>
      </c>
      <c r="CP96" s="81" t="e">
        <f t="shared" si="78"/>
        <v>#DIV/0!</v>
      </c>
      <c r="CQ96" s="81" t="e">
        <f t="shared" si="78"/>
        <v>#DIV/0!</v>
      </c>
      <c r="CR96" s="81" t="e">
        <f t="shared" si="78"/>
        <v>#DIV/0!</v>
      </c>
      <c r="CS96" s="81" t="e">
        <f t="shared" si="78"/>
        <v>#DIV/0!</v>
      </c>
      <c r="CT96" s="81" t="e">
        <f t="shared" si="78"/>
        <v>#DIV/0!</v>
      </c>
      <c r="CU96" s="81" t="e">
        <f t="shared" si="78"/>
        <v>#DIV/0!</v>
      </c>
      <c r="CV96" s="81" t="e">
        <f t="shared" si="78"/>
        <v>#DIV/0!</v>
      </c>
      <c r="CW96" s="81" t="e">
        <f t="shared" si="78"/>
        <v>#DIV/0!</v>
      </c>
      <c r="CX96" s="81" t="e">
        <f t="shared" si="78"/>
        <v>#DIV/0!</v>
      </c>
      <c r="CY96" s="81" t="e">
        <f t="shared" si="78"/>
        <v>#DIV/0!</v>
      </c>
    </row>
    <row r="97" spans="2:103" ht="15.75" x14ac:dyDescent="0.25">
      <c r="B97" s="99" t="str">
        <f t="shared" ref="B97:B109" si="79">B63</f>
        <v>Проектно-изыскательские работы имп</v>
      </c>
      <c r="C97" s="103">
        <f t="shared" ref="C97:C109" si="80">SUM(D97:G97)</f>
        <v>3260.2168737798029</v>
      </c>
      <c r="D97" s="73">
        <f t="shared" ref="D97:D109" si="81">((SUMIFS($I97:$CY97,$I$10:$CY$10,CONCATENATE("&lt;=",$F$3))))</f>
        <v>0</v>
      </c>
      <c r="E97" s="73">
        <f t="shared" ref="E97:E109" si="82">((SUMIFS($I97:$CY97,$I$10:$CY$10,CONCATENATE("&lt;=",$F$4),$I$10:$CY$10,CONCATENATE("&gt;",$F$3))))</f>
        <v>0</v>
      </c>
      <c r="F97" s="73">
        <f t="shared" ref="F97:F110" si="83">((SUMIFS($I97:$CY97,$I$10:$CY$10,CONCATENATE("&lt;=",$F$5),$I$10:$CY$10,CONCATENATE("&gt;",$F$4))))</f>
        <v>518.53706077044581</v>
      </c>
      <c r="G97" s="73">
        <f>((SUMIFS($I97:$CY97,$I$10:$CY$10,CONCATENATE("&lt;=",$F$6),$I$10:$CY$10,CONCATENATE("&gt;",$F$5))))</f>
        <v>2741.6798130093571</v>
      </c>
      <c r="H97" s="74">
        <f t="shared" si="76"/>
        <v>2200.4103915320597</v>
      </c>
      <c r="I97" s="81">
        <f t="shared" si="77"/>
        <v>0</v>
      </c>
      <c r="J97" s="81">
        <f t="shared" si="77"/>
        <v>4.3061700502856954</v>
      </c>
      <c r="K97" s="81">
        <f t="shared" si="77"/>
        <v>0</v>
      </c>
      <c r="L97" s="81">
        <f t="shared" si="77"/>
        <v>43.646139900726574</v>
      </c>
      <c r="M97" s="81">
        <f t="shared" si="77"/>
        <v>0</v>
      </c>
      <c r="N97" s="81">
        <f t="shared" si="77"/>
        <v>27.426661185948994</v>
      </c>
      <c r="O97" s="81">
        <f t="shared" si="77"/>
        <v>49.437248774203532</v>
      </c>
      <c r="P97" s="81">
        <f t="shared" si="77"/>
        <v>31.516125906420513</v>
      </c>
      <c r="Q97" s="81">
        <f t="shared" si="77"/>
        <v>20.773960783182073</v>
      </c>
      <c r="R97" s="81">
        <f t="shared" si="77"/>
        <v>1.8669030983948303</v>
      </c>
      <c r="S97" s="81">
        <f t="shared" si="77"/>
        <v>31.168271639324612</v>
      </c>
      <c r="T97" s="81">
        <f t="shared" si="77"/>
        <v>4.4813129843348802</v>
      </c>
      <c r="U97" s="81">
        <f t="shared" si="77"/>
        <v>0</v>
      </c>
      <c r="V97" s="81">
        <f t="shared" si="77"/>
        <v>154.18317012414894</v>
      </c>
      <c r="W97" s="81">
        <f t="shared" si="77"/>
        <v>28.15692972774821</v>
      </c>
      <c r="X97" s="81">
        <f t="shared" si="77"/>
        <v>12.108878264376811</v>
      </c>
      <c r="Y97" s="81">
        <f t="shared" si="77"/>
        <v>35.130788748527614</v>
      </c>
      <c r="Z97" s="81">
        <f t="shared" si="77"/>
        <v>30.330397260857474</v>
      </c>
      <c r="AA97" s="81">
        <f t="shared" si="77"/>
        <v>44.004102321965064</v>
      </c>
      <c r="AB97" s="81">
        <f t="shared" si="77"/>
        <v>253.01347947763315</v>
      </c>
      <c r="AC97" s="81">
        <f t="shared" si="77"/>
        <v>30.178876682409079</v>
      </c>
      <c r="AD97" s="81">
        <f t="shared" si="77"/>
        <v>1.9307424256636121</v>
      </c>
      <c r="AE97" s="81">
        <f t="shared" si="77"/>
        <v>11.069589958624507</v>
      </c>
      <c r="AF97" s="81">
        <f t="shared" si="77"/>
        <v>11.270299901335882</v>
      </c>
      <c r="AG97" s="81">
        <f t="shared" si="77"/>
        <v>0.98854012193976937</v>
      </c>
      <c r="AH97" s="81">
        <f t="shared" si="77"/>
        <v>8.4952666729198931</v>
      </c>
      <c r="AI97" s="81">
        <f t="shared" si="77"/>
        <v>14.802358545267893</v>
      </c>
      <c r="AJ97" s="81">
        <f t="shared" si="77"/>
        <v>70.914779160077984</v>
      </c>
      <c r="AK97" s="81">
        <f t="shared" si="77"/>
        <v>114.29755315381497</v>
      </c>
      <c r="AL97" s="81">
        <f t="shared" si="77"/>
        <v>1.8535127286370676</v>
      </c>
      <c r="AM97" s="81">
        <f t="shared" si="77"/>
        <v>86.589781846767622</v>
      </c>
      <c r="AN97" s="81">
        <f t="shared" si="77"/>
        <v>67.496936132916119</v>
      </c>
      <c r="AO97" s="81">
        <f t="shared" si="77"/>
        <v>72.743444005993751</v>
      </c>
      <c r="AP97" s="81">
        <f t="shared" si="77"/>
        <v>34.176737745182407</v>
      </c>
      <c r="AQ97" s="81">
        <f t="shared" si="77"/>
        <v>22.460979775738537</v>
      </c>
      <c r="AR97" s="81">
        <f t="shared" si="77"/>
        <v>63.330623636732717</v>
      </c>
      <c r="AS97" s="81">
        <f t="shared" si="77"/>
        <v>0</v>
      </c>
      <c r="AT97" s="81">
        <f t="shared" si="77"/>
        <v>2.7729604661405602</v>
      </c>
      <c r="AU97" s="81">
        <f t="shared" si="77"/>
        <v>50.098714593124626</v>
      </c>
      <c r="AV97" s="81">
        <f t="shared" si="77"/>
        <v>13.528719522206565</v>
      </c>
      <c r="AW97" s="81">
        <f t="shared" si="77"/>
        <v>32.582285477151579</v>
      </c>
      <c r="AX97" s="81">
        <f t="shared" si="77"/>
        <v>0.40901166875573264</v>
      </c>
      <c r="AY97" s="81">
        <f t="shared" si="77"/>
        <v>0</v>
      </c>
      <c r="AZ97" s="81">
        <f t="shared" si="77"/>
        <v>0</v>
      </c>
      <c r="BA97" s="81">
        <f t="shared" si="77"/>
        <v>97.886060433335231</v>
      </c>
      <c r="BB97" s="81">
        <f t="shared" si="77"/>
        <v>156.27387891950073</v>
      </c>
      <c r="BC97" s="81">
        <f t="shared" si="77"/>
        <v>23.01282901722681</v>
      </c>
      <c r="BD97" s="81">
        <f t="shared" si="77"/>
        <v>72.842950342600957</v>
      </c>
      <c r="BE97" s="81">
        <f t="shared" si="77"/>
        <v>107.71546301560909</v>
      </c>
      <c r="BF97" s="81">
        <f t="shared" si="77"/>
        <v>126.84886702255491</v>
      </c>
      <c r="BG97" s="81">
        <f t="shared" si="77"/>
        <v>35.49680016245081</v>
      </c>
      <c r="BH97" s="81">
        <f t="shared" si="77"/>
        <v>18.477636783636093</v>
      </c>
      <c r="BI97" s="81">
        <f t="shared" si="77"/>
        <v>78.313651365666047</v>
      </c>
      <c r="BJ97" s="81">
        <f t="shared" si="77"/>
        <v>53.469286825670075</v>
      </c>
      <c r="BK97" s="81">
        <f t="shared" si="77"/>
        <v>53.601256434392333</v>
      </c>
      <c r="BL97" s="81">
        <f t="shared" si="77"/>
        <v>28.143281597921426</v>
      </c>
      <c r="BM97" s="81">
        <f t="shared" si="77"/>
        <v>25.759734888524164</v>
      </c>
      <c r="BN97" s="81">
        <f t="shared" si="77"/>
        <v>120.43897154656227</v>
      </c>
      <c r="BO97" s="81">
        <f t="shared" si="77"/>
        <v>158.5060711451315</v>
      </c>
      <c r="BP97" s="81">
        <f t="shared" si="77"/>
        <v>158.5060711451315</v>
      </c>
      <c r="BQ97" s="81">
        <f t="shared" si="77"/>
        <v>120.43897154656227</v>
      </c>
      <c r="BR97" s="81">
        <f t="shared" si="77"/>
        <v>120.43897154656227</v>
      </c>
      <c r="BS97" s="81">
        <f t="shared" si="77"/>
        <v>120.43897154656227</v>
      </c>
      <c r="BT97" s="81">
        <f t="shared" si="77"/>
        <v>100.06489402472185</v>
      </c>
      <c r="BU97" s="81">
        <f t="shared" si="78"/>
        <v>0</v>
      </c>
      <c r="BV97" s="81">
        <f t="shared" si="78"/>
        <v>0</v>
      </c>
      <c r="BW97" s="81">
        <f t="shared" si="78"/>
        <v>0</v>
      </c>
      <c r="BX97" s="81">
        <f t="shared" si="78"/>
        <v>0</v>
      </c>
      <c r="BY97" s="81">
        <f t="shared" si="78"/>
        <v>0</v>
      </c>
      <c r="BZ97" s="81">
        <f t="shared" si="78"/>
        <v>0</v>
      </c>
      <c r="CA97" s="81">
        <f t="shared" si="78"/>
        <v>0</v>
      </c>
      <c r="CB97" s="81">
        <f t="shared" si="78"/>
        <v>0</v>
      </c>
      <c r="CC97" s="81">
        <f t="shared" si="78"/>
        <v>0</v>
      </c>
      <c r="CD97" s="81">
        <f t="shared" si="78"/>
        <v>0</v>
      </c>
      <c r="CE97" s="81">
        <f t="shared" si="78"/>
        <v>0</v>
      </c>
      <c r="CF97" s="81">
        <f t="shared" si="78"/>
        <v>0</v>
      </c>
      <c r="CG97" s="81">
        <f t="shared" si="78"/>
        <v>0</v>
      </c>
      <c r="CH97" s="81">
        <f t="shared" si="78"/>
        <v>0</v>
      </c>
      <c r="CI97" s="81">
        <f t="shared" si="78"/>
        <v>0</v>
      </c>
      <c r="CJ97" s="81">
        <f t="shared" si="78"/>
        <v>0</v>
      </c>
      <c r="CK97" s="81">
        <f t="shared" si="78"/>
        <v>0</v>
      </c>
      <c r="CL97" s="81" t="e">
        <f t="shared" si="78"/>
        <v>#DIV/0!</v>
      </c>
      <c r="CM97" s="81" t="e">
        <f t="shared" si="78"/>
        <v>#DIV/0!</v>
      </c>
      <c r="CN97" s="81" t="e">
        <f t="shared" si="78"/>
        <v>#DIV/0!</v>
      </c>
      <c r="CO97" s="81" t="e">
        <f t="shared" si="78"/>
        <v>#DIV/0!</v>
      </c>
      <c r="CP97" s="81" t="e">
        <f t="shared" si="78"/>
        <v>#DIV/0!</v>
      </c>
      <c r="CQ97" s="81" t="e">
        <f t="shared" si="78"/>
        <v>#DIV/0!</v>
      </c>
      <c r="CR97" s="81" t="e">
        <f t="shared" si="78"/>
        <v>#DIV/0!</v>
      </c>
      <c r="CS97" s="81" t="e">
        <f t="shared" si="78"/>
        <v>#DIV/0!</v>
      </c>
      <c r="CT97" s="81" t="e">
        <f t="shared" si="78"/>
        <v>#DIV/0!</v>
      </c>
      <c r="CU97" s="81" t="e">
        <f t="shared" si="78"/>
        <v>#DIV/0!</v>
      </c>
      <c r="CV97" s="81" t="e">
        <f t="shared" si="78"/>
        <v>#DIV/0!</v>
      </c>
      <c r="CW97" s="81" t="e">
        <f t="shared" si="78"/>
        <v>#DIV/0!</v>
      </c>
      <c r="CX97" s="81" t="e">
        <f t="shared" si="78"/>
        <v>#DIV/0!</v>
      </c>
      <c r="CY97" s="81" t="e">
        <f t="shared" si="78"/>
        <v>#DIV/0!</v>
      </c>
    </row>
    <row r="98" spans="2:103" ht="15.75" x14ac:dyDescent="0.25">
      <c r="B98" s="99" t="str">
        <f t="shared" si="79"/>
        <v>Проектно-изыскательские работы рос</v>
      </c>
      <c r="C98" s="103">
        <f t="shared" si="80"/>
        <v>387.20000000000005</v>
      </c>
      <c r="D98" s="73">
        <f t="shared" si="81"/>
        <v>0</v>
      </c>
      <c r="E98" s="73">
        <f t="shared" si="82"/>
        <v>0</v>
      </c>
      <c r="F98" s="73">
        <f t="shared" si="83"/>
        <v>0</v>
      </c>
      <c r="G98" s="73">
        <f t="shared" ref="G98:G110" si="84">((SUMIFS($I98:$CY98,$I$10:$CY$10,CONCATENATE("&lt;=",$F$6),$I$10:$CY$10,CONCATENATE("&gt;",$F$5))))</f>
        <v>387.20000000000005</v>
      </c>
      <c r="H98" s="74">
        <f t="shared" si="76"/>
        <v>0</v>
      </c>
      <c r="I98" s="81">
        <f t="shared" si="77"/>
        <v>0</v>
      </c>
      <c r="J98" s="81">
        <f t="shared" si="77"/>
        <v>0</v>
      </c>
      <c r="K98" s="81">
        <f t="shared" si="77"/>
        <v>0</v>
      </c>
      <c r="L98" s="81">
        <f t="shared" si="77"/>
        <v>0</v>
      </c>
      <c r="M98" s="81">
        <f t="shared" si="77"/>
        <v>0</v>
      </c>
      <c r="N98" s="81">
        <f t="shared" si="77"/>
        <v>0</v>
      </c>
      <c r="O98" s="81">
        <f t="shared" si="77"/>
        <v>0</v>
      </c>
      <c r="P98" s="81">
        <f t="shared" si="77"/>
        <v>0</v>
      </c>
      <c r="Q98" s="81">
        <f t="shared" si="77"/>
        <v>0</v>
      </c>
      <c r="R98" s="81">
        <f t="shared" si="77"/>
        <v>0</v>
      </c>
      <c r="S98" s="81">
        <f t="shared" si="77"/>
        <v>0</v>
      </c>
      <c r="T98" s="81">
        <f t="shared" si="77"/>
        <v>0</v>
      </c>
      <c r="U98" s="81">
        <f t="shared" si="77"/>
        <v>0</v>
      </c>
      <c r="V98" s="81">
        <f t="shared" si="77"/>
        <v>0</v>
      </c>
      <c r="W98" s="81">
        <f t="shared" si="77"/>
        <v>0</v>
      </c>
      <c r="X98" s="81">
        <f t="shared" si="77"/>
        <v>0</v>
      </c>
      <c r="Y98" s="81">
        <f t="shared" si="77"/>
        <v>0</v>
      </c>
      <c r="Z98" s="81">
        <f t="shared" si="77"/>
        <v>0</v>
      </c>
      <c r="AA98" s="81">
        <f t="shared" si="77"/>
        <v>0</v>
      </c>
      <c r="AB98" s="81">
        <f t="shared" si="77"/>
        <v>0</v>
      </c>
      <c r="AC98" s="81">
        <f t="shared" si="77"/>
        <v>0</v>
      </c>
      <c r="AD98" s="81">
        <f t="shared" si="77"/>
        <v>0</v>
      </c>
      <c r="AE98" s="81">
        <f t="shared" si="77"/>
        <v>0</v>
      </c>
      <c r="AF98" s="81">
        <f t="shared" si="77"/>
        <v>0</v>
      </c>
      <c r="AG98" s="81">
        <f t="shared" si="77"/>
        <v>0</v>
      </c>
      <c r="AH98" s="81">
        <f t="shared" si="77"/>
        <v>0</v>
      </c>
      <c r="AI98" s="81">
        <f t="shared" si="77"/>
        <v>0</v>
      </c>
      <c r="AJ98" s="81">
        <f t="shared" si="77"/>
        <v>0</v>
      </c>
      <c r="AK98" s="81">
        <f t="shared" si="77"/>
        <v>0</v>
      </c>
      <c r="AL98" s="81">
        <f t="shared" si="77"/>
        <v>0</v>
      </c>
      <c r="AM98" s="81">
        <f t="shared" si="77"/>
        <v>0</v>
      </c>
      <c r="AN98" s="81">
        <f t="shared" si="77"/>
        <v>0</v>
      </c>
      <c r="AO98" s="81">
        <f t="shared" si="77"/>
        <v>0</v>
      </c>
      <c r="AP98" s="81">
        <f t="shared" si="77"/>
        <v>0</v>
      </c>
      <c r="AQ98" s="81">
        <f t="shared" si="77"/>
        <v>0</v>
      </c>
      <c r="AR98" s="81">
        <f t="shared" si="77"/>
        <v>0</v>
      </c>
      <c r="AS98" s="81">
        <f t="shared" si="77"/>
        <v>0</v>
      </c>
      <c r="AT98" s="81">
        <f t="shared" si="77"/>
        <v>0</v>
      </c>
      <c r="AU98" s="81">
        <f t="shared" si="77"/>
        <v>0</v>
      </c>
      <c r="AV98" s="81">
        <f t="shared" si="77"/>
        <v>0</v>
      </c>
      <c r="AW98" s="81">
        <f t="shared" si="77"/>
        <v>0</v>
      </c>
      <c r="AX98" s="81">
        <f t="shared" si="77"/>
        <v>0</v>
      </c>
      <c r="AY98" s="81">
        <f t="shared" si="77"/>
        <v>0</v>
      </c>
      <c r="AZ98" s="81">
        <f t="shared" si="77"/>
        <v>0</v>
      </c>
      <c r="BA98" s="81">
        <f t="shared" si="77"/>
        <v>0</v>
      </c>
      <c r="BB98" s="81">
        <f t="shared" si="77"/>
        <v>0</v>
      </c>
      <c r="BC98" s="81">
        <f t="shared" si="77"/>
        <v>0</v>
      </c>
      <c r="BD98" s="81">
        <f t="shared" si="77"/>
        <v>0</v>
      </c>
      <c r="BE98" s="81">
        <f t="shared" si="77"/>
        <v>0</v>
      </c>
      <c r="BF98" s="81">
        <f t="shared" si="77"/>
        <v>0</v>
      </c>
      <c r="BG98" s="81">
        <f t="shared" si="77"/>
        <v>0</v>
      </c>
      <c r="BH98" s="81">
        <f t="shared" si="77"/>
        <v>0</v>
      </c>
      <c r="BI98" s="81">
        <f t="shared" si="77"/>
        <v>0</v>
      </c>
      <c r="BJ98" s="81">
        <f t="shared" si="77"/>
        <v>0</v>
      </c>
      <c r="BK98" s="81">
        <f t="shared" si="77"/>
        <v>0</v>
      </c>
      <c r="BL98" s="81">
        <f t="shared" si="77"/>
        <v>0</v>
      </c>
      <c r="BM98" s="81">
        <f t="shared" si="77"/>
        <v>0</v>
      </c>
      <c r="BN98" s="81">
        <f t="shared" si="77"/>
        <v>0</v>
      </c>
      <c r="BO98" s="81">
        <f t="shared" si="77"/>
        <v>0</v>
      </c>
      <c r="BP98" s="81">
        <f t="shared" si="77"/>
        <v>0</v>
      </c>
      <c r="BQ98" s="81">
        <f t="shared" si="77"/>
        <v>387.20000000000005</v>
      </c>
      <c r="BR98" s="81">
        <f t="shared" si="77"/>
        <v>0</v>
      </c>
      <c r="BS98" s="81">
        <f t="shared" si="77"/>
        <v>0</v>
      </c>
      <c r="BT98" s="81">
        <f t="shared" si="77"/>
        <v>0</v>
      </c>
      <c r="BU98" s="81">
        <f t="shared" si="78"/>
        <v>0</v>
      </c>
      <c r="BV98" s="81">
        <f t="shared" si="78"/>
        <v>0</v>
      </c>
      <c r="BW98" s="81">
        <f t="shared" si="78"/>
        <v>0</v>
      </c>
      <c r="BX98" s="81">
        <f t="shared" si="78"/>
        <v>0</v>
      </c>
      <c r="BY98" s="81">
        <f t="shared" si="78"/>
        <v>0</v>
      </c>
      <c r="BZ98" s="81">
        <f t="shared" si="78"/>
        <v>0</v>
      </c>
      <c r="CA98" s="81">
        <f t="shared" si="78"/>
        <v>0</v>
      </c>
      <c r="CB98" s="81">
        <f t="shared" si="78"/>
        <v>0</v>
      </c>
      <c r="CC98" s="81">
        <f t="shared" si="78"/>
        <v>0</v>
      </c>
      <c r="CD98" s="81">
        <f t="shared" si="78"/>
        <v>0</v>
      </c>
      <c r="CE98" s="81">
        <f t="shared" si="78"/>
        <v>0</v>
      </c>
      <c r="CF98" s="81">
        <f t="shared" si="78"/>
        <v>0</v>
      </c>
      <c r="CG98" s="81">
        <f t="shared" si="78"/>
        <v>0</v>
      </c>
      <c r="CH98" s="81">
        <f t="shared" si="78"/>
        <v>0</v>
      </c>
      <c r="CI98" s="81">
        <f t="shared" si="78"/>
        <v>0</v>
      </c>
      <c r="CJ98" s="81">
        <f t="shared" si="78"/>
        <v>0</v>
      </c>
      <c r="CK98" s="81">
        <f t="shared" si="78"/>
        <v>0</v>
      </c>
      <c r="CL98" s="81" t="e">
        <f t="shared" si="78"/>
        <v>#DIV/0!</v>
      </c>
      <c r="CM98" s="81" t="e">
        <f t="shared" si="78"/>
        <v>#DIV/0!</v>
      </c>
      <c r="CN98" s="81" t="e">
        <f t="shared" si="78"/>
        <v>#DIV/0!</v>
      </c>
      <c r="CO98" s="81" t="e">
        <f t="shared" si="78"/>
        <v>#DIV/0!</v>
      </c>
      <c r="CP98" s="81" t="e">
        <f t="shared" si="78"/>
        <v>#DIV/0!</v>
      </c>
      <c r="CQ98" s="81" t="e">
        <f t="shared" si="78"/>
        <v>#DIV/0!</v>
      </c>
      <c r="CR98" s="81" t="e">
        <f t="shared" si="78"/>
        <v>#DIV/0!</v>
      </c>
      <c r="CS98" s="81" t="e">
        <f t="shared" si="78"/>
        <v>#DIV/0!</v>
      </c>
      <c r="CT98" s="81" t="e">
        <f t="shared" si="78"/>
        <v>#DIV/0!</v>
      </c>
      <c r="CU98" s="81" t="e">
        <f t="shared" si="78"/>
        <v>#DIV/0!</v>
      </c>
      <c r="CV98" s="81" t="e">
        <f t="shared" si="78"/>
        <v>#DIV/0!</v>
      </c>
      <c r="CW98" s="81" t="e">
        <f t="shared" si="78"/>
        <v>#DIV/0!</v>
      </c>
      <c r="CX98" s="81" t="e">
        <f t="shared" si="78"/>
        <v>#DIV/0!</v>
      </c>
      <c r="CY98" s="81" t="e">
        <f t="shared" si="78"/>
        <v>#DIV/0!</v>
      </c>
    </row>
    <row r="99" spans="2:103" ht="15.75" x14ac:dyDescent="0.25">
      <c r="B99" s="99" t="str">
        <f t="shared" si="79"/>
        <v>Строительно-монтажные работы имп</v>
      </c>
      <c r="C99" s="103">
        <f t="shared" si="80"/>
        <v>66718.889029237092</v>
      </c>
      <c r="D99" s="73">
        <f t="shared" si="81"/>
        <v>0</v>
      </c>
      <c r="E99" s="73">
        <f t="shared" si="82"/>
        <v>0</v>
      </c>
      <c r="F99" s="73">
        <f t="shared" si="83"/>
        <v>2045.7892993983517</v>
      </c>
      <c r="G99" s="73">
        <f t="shared" si="84"/>
        <v>64673.099729838745</v>
      </c>
      <c r="H99" s="74">
        <f t="shared" si="76"/>
        <v>24943.017339623075</v>
      </c>
      <c r="I99" s="81">
        <f t="shared" si="77"/>
        <v>0</v>
      </c>
      <c r="J99" s="81">
        <f t="shared" si="77"/>
        <v>0.15803361291291468</v>
      </c>
      <c r="K99" s="81">
        <f t="shared" si="77"/>
        <v>0.18093849561382142</v>
      </c>
      <c r="L99" s="81">
        <f t="shared" si="77"/>
        <v>0</v>
      </c>
      <c r="M99" s="81">
        <f t="shared" si="77"/>
        <v>28.795330504155039</v>
      </c>
      <c r="N99" s="81">
        <f t="shared" si="77"/>
        <v>78.200045713730304</v>
      </c>
      <c r="O99" s="81">
        <f t="shared" si="77"/>
        <v>68.910214550876105</v>
      </c>
      <c r="P99" s="81">
        <f t="shared" si="77"/>
        <v>88.213365547547724</v>
      </c>
      <c r="Q99" s="81">
        <f t="shared" si="77"/>
        <v>98.6694304465437</v>
      </c>
      <c r="R99" s="81">
        <f t="shared" si="77"/>
        <v>67.634312611017577</v>
      </c>
      <c r="S99" s="81">
        <f t="shared" si="77"/>
        <v>41.284885854380221</v>
      </c>
      <c r="T99" s="81">
        <f t="shared" si="77"/>
        <v>55.504340807636069</v>
      </c>
      <c r="U99" s="81">
        <f t="shared" si="77"/>
        <v>39.121376201876487</v>
      </c>
      <c r="V99" s="81">
        <f t="shared" si="77"/>
        <v>136.87988813087804</v>
      </c>
      <c r="W99" s="81">
        <f t="shared" si="77"/>
        <v>393.30202269945357</v>
      </c>
      <c r="X99" s="81">
        <f t="shared" si="77"/>
        <v>288.16596350283743</v>
      </c>
      <c r="Y99" s="81">
        <f t="shared" si="77"/>
        <v>179.8744942654393</v>
      </c>
      <c r="Z99" s="81">
        <f t="shared" si="77"/>
        <v>114.34608330446419</v>
      </c>
      <c r="AA99" s="81">
        <f t="shared" si="77"/>
        <v>366.54857314898885</v>
      </c>
      <c r="AB99" s="81">
        <f t="shared" si="77"/>
        <v>305.87996002784041</v>
      </c>
      <c r="AC99" s="81">
        <f t="shared" si="77"/>
        <v>267.33278298141806</v>
      </c>
      <c r="AD99" s="81">
        <f t="shared" si="77"/>
        <v>188.22495281980989</v>
      </c>
      <c r="AE99" s="81">
        <f t="shared" si="77"/>
        <v>300.66905502874545</v>
      </c>
      <c r="AF99" s="81">
        <f t="shared" si="77"/>
        <v>320.04869044223591</v>
      </c>
      <c r="AG99" s="81">
        <f t="shared" si="77"/>
        <v>410.27383353013767</v>
      </c>
      <c r="AH99" s="81">
        <f t="shared" si="77"/>
        <v>325.15211902603613</v>
      </c>
      <c r="AI99" s="81">
        <f t="shared" si="77"/>
        <v>232.17626388590597</v>
      </c>
      <c r="AJ99" s="81">
        <f t="shared" si="77"/>
        <v>267.8002291182458</v>
      </c>
      <c r="AK99" s="81">
        <f t="shared" si="77"/>
        <v>95.055287438100763</v>
      </c>
      <c r="AL99" s="81">
        <f t="shared" si="77"/>
        <v>999.58399440928383</v>
      </c>
      <c r="AM99" s="81">
        <f t="shared" si="77"/>
        <v>597.58654484380691</v>
      </c>
      <c r="AN99" s="81">
        <f t="shared" si="77"/>
        <v>637.75582651547063</v>
      </c>
      <c r="AO99" s="81">
        <f t="shared" si="77"/>
        <v>867.07619598112058</v>
      </c>
      <c r="AP99" s="81">
        <f t="shared" si="77"/>
        <v>894.70078306000312</v>
      </c>
      <c r="AQ99" s="81">
        <f t="shared" si="77"/>
        <v>763.3943743661772</v>
      </c>
      <c r="AR99" s="81">
        <f t="shared" si="77"/>
        <v>676.13444965786505</v>
      </c>
      <c r="AS99" s="81">
        <f t="shared" si="77"/>
        <v>1191.6282796196117</v>
      </c>
      <c r="AT99" s="81">
        <f t="shared" si="77"/>
        <v>499.30154312514088</v>
      </c>
      <c r="AU99" s="81">
        <f t="shared" si="77"/>
        <v>334.82892457755133</v>
      </c>
      <c r="AV99" s="81">
        <f t="shared" si="77"/>
        <v>362.40401267208642</v>
      </c>
      <c r="AW99" s="81">
        <f t="shared" si="77"/>
        <v>157.32774885323366</v>
      </c>
      <c r="AX99" s="81">
        <f t="shared" si="77"/>
        <v>936.74622565943559</v>
      </c>
      <c r="AY99" s="81">
        <f t="shared" si="77"/>
        <v>1037.3033585633198</v>
      </c>
      <c r="AZ99" s="81">
        <f t="shared" si="77"/>
        <v>978.17547484888462</v>
      </c>
      <c r="BA99" s="81">
        <f t="shared" si="77"/>
        <v>878.41794043912057</v>
      </c>
      <c r="BB99" s="81">
        <f t="shared" si="77"/>
        <v>990.65292748522484</v>
      </c>
      <c r="BC99" s="81">
        <f t="shared" si="77"/>
        <v>1049.8292480039499</v>
      </c>
      <c r="BD99" s="81">
        <f t="shared" si="77"/>
        <v>1480.8936218091044</v>
      </c>
      <c r="BE99" s="81">
        <f t="shared" si="77"/>
        <v>1208.0206477868142</v>
      </c>
      <c r="BF99" s="81">
        <f t="shared" si="77"/>
        <v>1042.6047726078848</v>
      </c>
      <c r="BG99" s="81">
        <f t="shared" si="77"/>
        <v>1061.8227603924568</v>
      </c>
      <c r="BH99" s="81">
        <f t="shared" si="77"/>
        <v>1023.4841347317571</v>
      </c>
      <c r="BI99" s="81">
        <f t="shared" si="77"/>
        <v>514.94107591694478</v>
      </c>
      <c r="BJ99" s="81">
        <f t="shared" si="77"/>
        <v>939.13421719389589</v>
      </c>
      <c r="BK99" s="81">
        <f t="shared" si="77"/>
        <v>2614.4800865205684</v>
      </c>
      <c r="BL99" s="81">
        <f t="shared" si="77"/>
        <v>2882.9666402589655</v>
      </c>
      <c r="BM99" s="81">
        <f t="shared" si="77"/>
        <v>3018.1740143913453</v>
      </c>
      <c r="BN99" s="81">
        <f t="shared" si="77"/>
        <v>3189.2962535653692</v>
      </c>
      <c r="BO99" s="81">
        <f t="shared" si="77"/>
        <v>3614.6862232674116</v>
      </c>
      <c r="BP99" s="81">
        <f t="shared" si="77"/>
        <v>3844.8576207075657</v>
      </c>
      <c r="BQ99" s="81">
        <f t="shared" si="77"/>
        <v>2098.2680489707968</v>
      </c>
      <c r="BR99" s="81">
        <f t="shared" si="77"/>
        <v>2106.8490578978249</v>
      </c>
      <c r="BS99" s="81">
        <f t="shared" si="77"/>
        <v>2099.395911110325</v>
      </c>
      <c r="BT99" s="81">
        <f>BT47/BT$93</f>
        <v>3009.6981562592296</v>
      </c>
      <c r="BU99" s="81">
        <f t="shared" si="78"/>
        <v>2709.2432951481169</v>
      </c>
      <c r="BV99" s="81">
        <f t="shared" si="78"/>
        <v>2709.2432951481169</v>
      </c>
      <c r="BW99" s="81">
        <f t="shared" si="78"/>
        <v>2254.7734281502344</v>
      </c>
      <c r="BX99" s="81">
        <f t="shared" si="78"/>
        <v>2451.3980350336983</v>
      </c>
      <c r="BY99" s="81">
        <f t="shared" si="78"/>
        <v>1384.0798354152582</v>
      </c>
      <c r="BZ99" s="81">
        <f t="shared" si="78"/>
        <v>283.10919019176725</v>
      </c>
      <c r="CA99" s="81">
        <f t="shared" si="78"/>
        <v>283.10919019176725</v>
      </c>
      <c r="CB99" s="81">
        <f t="shared" si="78"/>
        <v>283.10919019176725</v>
      </c>
      <c r="CC99" s="81">
        <f t="shared" si="78"/>
        <v>0</v>
      </c>
      <c r="CD99" s="81">
        <f t="shared" si="78"/>
        <v>0</v>
      </c>
      <c r="CE99" s="81">
        <f t="shared" si="78"/>
        <v>0</v>
      </c>
      <c r="CF99" s="81">
        <f t="shared" si="78"/>
        <v>0</v>
      </c>
      <c r="CG99" s="81">
        <f t="shared" si="78"/>
        <v>0</v>
      </c>
      <c r="CH99" s="81">
        <f t="shared" si="78"/>
        <v>0</v>
      </c>
      <c r="CI99" s="81">
        <f t="shared" si="78"/>
        <v>0</v>
      </c>
      <c r="CJ99" s="81">
        <f t="shared" si="78"/>
        <v>0</v>
      </c>
      <c r="CK99" s="81">
        <f t="shared" si="78"/>
        <v>0</v>
      </c>
      <c r="CL99" s="81" t="e">
        <f t="shared" si="78"/>
        <v>#DIV/0!</v>
      </c>
      <c r="CM99" s="81" t="e">
        <f t="shared" si="78"/>
        <v>#DIV/0!</v>
      </c>
      <c r="CN99" s="81" t="e">
        <f t="shared" si="78"/>
        <v>#DIV/0!</v>
      </c>
      <c r="CO99" s="81" t="e">
        <f t="shared" si="78"/>
        <v>#DIV/0!</v>
      </c>
      <c r="CP99" s="81" t="e">
        <f t="shared" si="78"/>
        <v>#DIV/0!</v>
      </c>
      <c r="CQ99" s="81" t="e">
        <f t="shared" si="78"/>
        <v>#DIV/0!</v>
      </c>
      <c r="CR99" s="81" t="e">
        <f t="shared" si="78"/>
        <v>#DIV/0!</v>
      </c>
      <c r="CS99" s="81" t="e">
        <f t="shared" si="78"/>
        <v>#DIV/0!</v>
      </c>
      <c r="CT99" s="81" t="e">
        <f t="shared" si="78"/>
        <v>#DIV/0!</v>
      </c>
      <c r="CU99" s="81" t="e">
        <f t="shared" si="78"/>
        <v>#DIV/0!</v>
      </c>
      <c r="CV99" s="81" t="e">
        <f t="shared" si="78"/>
        <v>#DIV/0!</v>
      </c>
      <c r="CW99" s="81" t="e">
        <f t="shared" si="78"/>
        <v>#DIV/0!</v>
      </c>
      <c r="CX99" s="81" t="e">
        <f t="shared" si="78"/>
        <v>#DIV/0!</v>
      </c>
      <c r="CY99" s="81" t="e">
        <f t="shared" si="78"/>
        <v>#DIV/0!</v>
      </c>
    </row>
    <row r="100" spans="2:103" ht="15.75" x14ac:dyDescent="0.25">
      <c r="B100" s="99" t="str">
        <f t="shared" si="79"/>
        <v>Строительно-монтажные работы рос</v>
      </c>
      <c r="C100" s="103">
        <f t="shared" si="80"/>
        <v>2044.5885982820228</v>
      </c>
      <c r="D100" s="73">
        <f t="shared" si="81"/>
        <v>0</v>
      </c>
      <c r="E100" s="73">
        <f t="shared" si="82"/>
        <v>0</v>
      </c>
      <c r="F100" s="73">
        <f t="shared" si="83"/>
        <v>0</v>
      </c>
      <c r="G100" s="73">
        <f t="shared" si="84"/>
        <v>2044.5885982820228</v>
      </c>
      <c r="H100" s="74">
        <f t="shared" si="76"/>
        <v>133.21364762110588</v>
      </c>
      <c r="I100" s="81">
        <f t="shared" ref="I100:BT103" si="85">I48/I$93</f>
        <v>0</v>
      </c>
      <c r="J100" s="81">
        <f t="shared" si="85"/>
        <v>0</v>
      </c>
      <c r="K100" s="81">
        <f t="shared" si="85"/>
        <v>0</v>
      </c>
      <c r="L100" s="81">
        <f t="shared" si="85"/>
        <v>0</v>
      </c>
      <c r="M100" s="81">
        <f t="shared" si="85"/>
        <v>0</v>
      </c>
      <c r="N100" s="81">
        <f t="shared" si="85"/>
        <v>0</v>
      </c>
      <c r="O100" s="81">
        <f t="shared" si="85"/>
        <v>0</v>
      </c>
      <c r="P100" s="81">
        <f t="shared" si="85"/>
        <v>0</v>
      </c>
      <c r="Q100" s="81">
        <f t="shared" si="85"/>
        <v>0</v>
      </c>
      <c r="R100" s="81">
        <f t="shared" si="85"/>
        <v>0</v>
      </c>
      <c r="S100" s="81">
        <f t="shared" si="85"/>
        <v>0</v>
      </c>
      <c r="T100" s="81">
        <f t="shared" si="85"/>
        <v>0</v>
      </c>
      <c r="U100" s="81">
        <f t="shared" si="85"/>
        <v>0</v>
      </c>
      <c r="V100" s="81">
        <f t="shared" si="85"/>
        <v>0</v>
      </c>
      <c r="W100" s="81">
        <f t="shared" si="85"/>
        <v>0</v>
      </c>
      <c r="X100" s="81">
        <f t="shared" si="85"/>
        <v>0</v>
      </c>
      <c r="Y100" s="81">
        <f t="shared" si="85"/>
        <v>0</v>
      </c>
      <c r="Z100" s="81">
        <f t="shared" si="85"/>
        <v>0</v>
      </c>
      <c r="AA100" s="81">
        <f t="shared" si="85"/>
        <v>0</v>
      </c>
      <c r="AB100" s="81">
        <f t="shared" si="85"/>
        <v>0</v>
      </c>
      <c r="AC100" s="81">
        <f t="shared" si="85"/>
        <v>0</v>
      </c>
      <c r="AD100" s="81">
        <f t="shared" si="85"/>
        <v>0</v>
      </c>
      <c r="AE100" s="81">
        <f t="shared" si="85"/>
        <v>0</v>
      </c>
      <c r="AF100" s="81">
        <f t="shared" si="85"/>
        <v>0</v>
      </c>
      <c r="AG100" s="81">
        <f t="shared" si="85"/>
        <v>0</v>
      </c>
      <c r="AH100" s="81">
        <f t="shared" si="85"/>
        <v>0</v>
      </c>
      <c r="AI100" s="81">
        <f t="shared" si="85"/>
        <v>0</v>
      </c>
      <c r="AJ100" s="81">
        <f t="shared" si="85"/>
        <v>0</v>
      </c>
      <c r="AK100" s="81">
        <f t="shared" si="85"/>
        <v>0</v>
      </c>
      <c r="AL100" s="81">
        <f t="shared" si="85"/>
        <v>0</v>
      </c>
      <c r="AM100" s="81">
        <f t="shared" si="85"/>
        <v>0</v>
      </c>
      <c r="AN100" s="81">
        <f t="shared" si="85"/>
        <v>0</v>
      </c>
      <c r="AO100" s="81">
        <f t="shared" si="85"/>
        <v>0</v>
      </c>
      <c r="AP100" s="81">
        <f t="shared" si="85"/>
        <v>0</v>
      </c>
      <c r="AQ100" s="81">
        <f t="shared" si="85"/>
        <v>0</v>
      </c>
      <c r="AR100" s="81">
        <f t="shared" si="85"/>
        <v>0</v>
      </c>
      <c r="AS100" s="81">
        <f t="shared" si="85"/>
        <v>0</v>
      </c>
      <c r="AT100" s="81">
        <f t="shared" si="85"/>
        <v>0</v>
      </c>
      <c r="AU100" s="81">
        <f t="shared" si="85"/>
        <v>133.21364762110588</v>
      </c>
      <c r="AV100" s="81">
        <f t="shared" si="85"/>
        <v>0</v>
      </c>
      <c r="AW100" s="81">
        <f t="shared" si="85"/>
        <v>0</v>
      </c>
      <c r="AX100" s="81">
        <f t="shared" si="85"/>
        <v>0</v>
      </c>
      <c r="AY100" s="81">
        <f t="shared" si="85"/>
        <v>0</v>
      </c>
      <c r="AZ100" s="81">
        <f t="shared" si="85"/>
        <v>0</v>
      </c>
      <c r="BA100" s="81">
        <f t="shared" si="85"/>
        <v>0</v>
      </c>
      <c r="BB100" s="81">
        <f t="shared" si="85"/>
        <v>0</v>
      </c>
      <c r="BC100" s="81">
        <f t="shared" si="85"/>
        <v>0</v>
      </c>
      <c r="BD100" s="81">
        <f t="shared" si="85"/>
        <v>0</v>
      </c>
      <c r="BE100" s="81">
        <f t="shared" si="85"/>
        <v>0</v>
      </c>
      <c r="BF100" s="81">
        <f t="shared" si="85"/>
        <v>0</v>
      </c>
      <c r="BG100" s="81">
        <f t="shared" si="85"/>
        <v>0</v>
      </c>
      <c r="BH100" s="81">
        <f t="shared" si="85"/>
        <v>0</v>
      </c>
      <c r="BI100" s="81">
        <f t="shared" si="85"/>
        <v>0</v>
      </c>
      <c r="BJ100" s="81">
        <f t="shared" si="85"/>
        <v>0</v>
      </c>
      <c r="BK100" s="81">
        <f t="shared" si="85"/>
        <v>0</v>
      </c>
      <c r="BL100" s="81">
        <f t="shared" si="85"/>
        <v>0</v>
      </c>
      <c r="BM100" s="81">
        <f t="shared" si="85"/>
        <v>0</v>
      </c>
      <c r="BN100" s="81">
        <f t="shared" si="85"/>
        <v>0</v>
      </c>
      <c r="BO100" s="81">
        <f t="shared" si="85"/>
        <v>0</v>
      </c>
      <c r="BP100" s="81">
        <f t="shared" si="85"/>
        <v>0</v>
      </c>
      <c r="BQ100" s="81">
        <f t="shared" si="85"/>
        <v>718.93151155981946</v>
      </c>
      <c r="BR100" s="81">
        <f t="shared" si="85"/>
        <v>139.63483791666667</v>
      </c>
      <c r="BS100" s="81">
        <f t="shared" si="85"/>
        <v>63.312224146989578</v>
      </c>
      <c r="BT100" s="81">
        <f t="shared" si="85"/>
        <v>0</v>
      </c>
      <c r="BU100" s="81">
        <f t="shared" si="78"/>
        <v>0</v>
      </c>
      <c r="BV100" s="81">
        <f t="shared" si="78"/>
        <v>0</v>
      </c>
      <c r="BW100" s="81">
        <f t="shared" si="78"/>
        <v>0</v>
      </c>
      <c r="BX100" s="81">
        <f t="shared" si="78"/>
        <v>0</v>
      </c>
      <c r="BY100" s="81">
        <f t="shared" si="78"/>
        <v>330.34037334375006</v>
      </c>
      <c r="BZ100" s="81">
        <f t="shared" si="78"/>
        <v>0</v>
      </c>
      <c r="CA100" s="81">
        <f t="shared" si="78"/>
        <v>0</v>
      </c>
      <c r="CB100" s="81">
        <f t="shared" si="78"/>
        <v>659.1560036936911</v>
      </c>
      <c r="CC100" s="81">
        <f t="shared" si="78"/>
        <v>0</v>
      </c>
      <c r="CD100" s="81">
        <f t="shared" si="78"/>
        <v>0</v>
      </c>
      <c r="CE100" s="81">
        <f t="shared" si="78"/>
        <v>0</v>
      </c>
      <c r="CF100" s="81">
        <f t="shared" si="78"/>
        <v>0</v>
      </c>
      <c r="CG100" s="81">
        <f t="shared" si="78"/>
        <v>0</v>
      </c>
      <c r="CH100" s="81">
        <f t="shared" si="78"/>
        <v>0</v>
      </c>
      <c r="CI100" s="81">
        <f t="shared" si="78"/>
        <v>0</v>
      </c>
      <c r="CJ100" s="81">
        <f t="shared" si="78"/>
        <v>0</v>
      </c>
      <c r="CK100" s="81">
        <f t="shared" si="78"/>
        <v>0</v>
      </c>
      <c r="CL100" s="81" t="e">
        <f t="shared" si="78"/>
        <v>#DIV/0!</v>
      </c>
      <c r="CM100" s="81" t="e">
        <f t="shared" si="78"/>
        <v>#DIV/0!</v>
      </c>
      <c r="CN100" s="81" t="e">
        <f t="shared" si="78"/>
        <v>#DIV/0!</v>
      </c>
      <c r="CO100" s="81" t="e">
        <f t="shared" si="78"/>
        <v>#DIV/0!</v>
      </c>
      <c r="CP100" s="81" t="e">
        <f t="shared" si="78"/>
        <v>#DIV/0!</v>
      </c>
      <c r="CQ100" s="81" t="e">
        <f t="shared" si="78"/>
        <v>#DIV/0!</v>
      </c>
      <c r="CR100" s="81" t="e">
        <f t="shared" si="78"/>
        <v>#DIV/0!</v>
      </c>
      <c r="CS100" s="81" t="e">
        <f t="shared" si="78"/>
        <v>#DIV/0!</v>
      </c>
      <c r="CT100" s="81" t="e">
        <f t="shared" si="78"/>
        <v>#DIV/0!</v>
      </c>
      <c r="CU100" s="81" t="e">
        <f t="shared" si="78"/>
        <v>#DIV/0!</v>
      </c>
      <c r="CV100" s="81" t="e">
        <f t="shared" si="78"/>
        <v>#DIV/0!</v>
      </c>
      <c r="CW100" s="81" t="e">
        <f t="shared" si="78"/>
        <v>#DIV/0!</v>
      </c>
      <c r="CX100" s="81" t="e">
        <f t="shared" si="78"/>
        <v>#DIV/0!</v>
      </c>
      <c r="CY100" s="81" t="e">
        <f t="shared" si="78"/>
        <v>#DIV/0!</v>
      </c>
    </row>
    <row r="101" spans="2:103" ht="15.75" x14ac:dyDescent="0.25">
      <c r="B101" s="99" t="str">
        <f t="shared" si="79"/>
        <v>ТМЦ имп</v>
      </c>
      <c r="C101" s="103">
        <f t="shared" si="80"/>
        <v>10098.10574901439</v>
      </c>
      <c r="D101" s="73">
        <f t="shared" si="81"/>
        <v>0</v>
      </c>
      <c r="E101" s="73">
        <f t="shared" si="82"/>
        <v>0</v>
      </c>
      <c r="F101" s="73">
        <f t="shared" si="83"/>
        <v>221.64296651470352</v>
      </c>
      <c r="G101" s="73">
        <f t="shared" si="84"/>
        <v>9876.462782499686</v>
      </c>
      <c r="H101" s="74">
        <f t="shared" si="76"/>
        <v>2595.0929477166537</v>
      </c>
      <c r="I101" s="81">
        <f t="shared" si="85"/>
        <v>0</v>
      </c>
      <c r="J101" s="81">
        <f t="shared" si="85"/>
        <v>0</v>
      </c>
      <c r="K101" s="81">
        <f t="shared" si="85"/>
        <v>0</v>
      </c>
      <c r="L101" s="81">
        <f t="shared" si="85"/>
        <v>0</v>
      </c>
      <c r="M101" s="81">
        <f t="shared" si="85"/>
        <v>6.1977998550619438</v>
      </c>
      <c r="N101" s="81">
        <f t="shared" si="85"/>
        <v>0</v>
      </c>
      <c r="O101" s="81">
        <f t="shared" si="85"/>
        <v>0</v>
      </c>
      <c r="P101" s="81">
        <f t="shared" si="85"/>
        <v>0</v>
      </c>
      <c r="Q101" s="81">
        <f t="shared" si="85"/>
        <v>0</v>
      </c>
      <c r="R101" s="81">
        <f t="shared" si="85"/>
        <v>1.5587660055152632</v>
      </c>
      <c r="S101" s="81">
        <f t="shared" si="85"/>
        <v>5.7918299584888695</v>
      </c>
      <c r="T101" s="81">
        <f t="shared" si="85"/>
        <v>52.934425671658261</v>
      </c>
      <c r="U101" s="81">
        <f t="shared" si="85"/>
        <v>32.699887304922534</v>
      </c>
      <c r="V101" s="81">
        <f t="shared" si="85"/>
        <v>42.94200596219553</v>
      </c>
      <c r="W101" s="81">
        <f t="shared" si="85"/>
        <v>21.626749290280152</v>
      </c>
      <c r="X101" s="81">
        <f t="shared" si="85"/>
        <v>13.497225936299508</v>
      </c>
      <c r="Y101" s="81">
        <f t="shared" si="85"/>
        <v>22.203948993876679</v>
      </c>
      <c r="Z101" s="81">
        <f t="shared" si="85"/>
        <v>7.4795667025142469</v>
      </c>
      <c r="AA101" s="81">
        <f t="shared" si="85"/>
        <v>14.710760833890525</v>
      </c>
      <c r="AB101" s="81">
        <f t="shared" si="85"/>
        <v>8.3303455608345143</v>
      </c>
      <c r="AC101" s="81">
        <f t="shared" si="85"/>
        <v>21.440093616269536</v>
      </c>
      <c r="AD101" s="81">
        <f t="shared" si="85"/>
        <v>6.4969632449192787</v>
      </c>
      <c r="AE101" s="81">
        <f t="shared" si="85"/>
        <v>12.862139726860336</v>
      </c>
      <c r="AF101" s="81">
        <f t="shared" si="85"/>
        <v>70.158335129721195</v>
      </c>
      <c r="AG101" s="81">
        <f t="shared" si="85"/>
        <v>76.560965388910418</v>
      </c>
      <c r="AH101" s="81">
        <f t="shared" si="85"/>
        <v>111.82944278921522</v>
      </c>
      <c r="AI101" s="81">
        <f t="shared" si="85"/>
        <v>73.65039574126618</v>
      </c>
      <c r="AJ101" s="81">
        <f t="shared" si="85"/>
        <v>59.624480010859507</v>
      </c>
      <c r="AK101" s="81">
        <f t="shared" si="85"/>
        <v>151.4447929143621</v>
      </c>
      <c r="AL101" s="81">
        <f t="shared" si="85"/>
        <v>49.858634996240724</v>
      </c>
      <c r="AM101" s="81">
        <f t="shared" si="85"/>
        <v>44.223933595653108</v>
      </c>
      <c r="AN101" s="81">
        <f t="shared" si="85"/>
        <v>16.304075330306617</v>
      </c>
      <c r="AO101" s="81">
        <f t="shared" si="85"/>
        <v>59.328937097359535</v>
      </c>
      <c r="AP101" s="81">
        <f t="shared" si="85"/>
        <v>83.689712134754856</v>
      </c>
      <c r="AQ101" s="81">
        <f t="shared" si="85"/>
        <v>71.767813647630348</v>
      </c>
      <c r="AR101" s="81">
        <f t="shared" si="85"/>
        <v>55.137069375482795</v>
      </c>
      <c r="AS101" s="81">
        <f t="shared" si="85"/>
        <v>31.369090177922871</v>
      </c>
      <c r="AT101" s="81">
        <f t="shared" si="85"/>
        <v>11.524355343804675</v>
      </c>
      <c r="AU101" s="81">
        <f t="shared" si="85"/>
        <v>34.250808510561868</v>
      </c>
      <c r="AV101" s="81">
        <f t="shared" si="85"/>
        <v>73.572653776887805</v>
      </c>
      <c r="AW101" s="81">
        <f t="shared" si="85"/>
        <v>28.663373864438192</v>
      </c>
      <c r="AX101" s="81">
        <f t="shared" si="85"/>
        <v>70.814103554401626</v>
      </c>
      <c r="AY101" s="81">
        <f t="shared" si="85"/>
        <v>85.006333174801654</v>
      </c>
      <c r="AZ101" s="81">
        <f t="shared" si="85"/>
        <v>125.68260422174545</v>
      </c>
      <c r="BA101" s="81">
        <f t="shared" si="85"/>
        <v>79.693775249990651</v>
      </c>
      <c r="BB101" s="81">
        <f t="shared" si="85"/>
        <v>85.19759554987661</v>
      </c>
      <c r="BC101" s="81">
        <f t="shared" si="85"/>
        <v>83.773757722413549</v>
      </c>
      <c r="BD101" s="81">
        <f t="shared" si="85"/>
        <v>171.28201487495869</v>
      </c>
      <c r="BE101" s="81">
        <f t="shared" si="85"/>
        <v>115.47730367590233</v>
      </c>
      <c r="BF101" s="81">
        <f t="shared" si="85"/>
        <v>128.11436792734821</v>
      </c>
      <c r="BG101" s="81">
        <f t="shared" si="85"/>
        <v>166.25517762036921</v>
      </c>
      <c r="BH101" s="81">
        <f t="shared" si="85"/>
        <v>58.186217156124407</v>
      </c>
      <c r="BI101" s="81">
        <f t="shared" si="85"/>
        <v>51.878318499756269</v>
      </c>
      <c r="BJ101" s="81">
        <f t="shared" si="85"/>
        <v>107.61862596423894</v>
      </c>
      <c r="BK101" s="81">
        <f t="shared" si="85"/>
        <v>59.41889719142992</v>
      </c>
      <c r="BL101" s="81">
        <f t="shared" si="85"/>
        <v>20.410037275234078</v>
      </c>
      <c r="BM101" s="81">
        <f t="shared" si="85"/>
        <v>35.586559731447295</v>
      </c>
      <c r="BN101" s="81">
        <f t="shared" si="85"/>
        <v>524.59187683306129</v>
      </c>
      <c r="BO101" s="81">
        <f t="shared" si="85"/>
        <v>699.33200031048386</v>
      </c>
      <c r="BP101" s="81">
        <f t="shared" si="85"/>
        <v>697.66472921673994</v>
      </c>
      <c r="BQ101" s="81">
        <f t="shared" si="85"/>
        <v>760.82827992211105</v>
      </c>
      <c r="BR101" s="81">
        <f t="shared" si="85"/>
        <v>746.50156360266669</v>
      </c>
      <c r="BS101" s="81">
        <f t="shared" si="85"/>
        <v>746.50156360266669</v>
      </c>
      <c r="BT101" s="81">
        <f t="shared" si="85"/>
        <v>564.67863709308813</v>
      </c>
      <c r="BU101" s="81">
        <f t="shared" si="78"/>
        <v>564.67863709308813</v>
      </c>
      <c r="BV101" s="81">
        <f t="shared" si="78"/>
        <v>564.67863709308813</v>
      </c>
      <c r="BW101" s="81">
        <f t="shared" si="78"/>
        <v>564.67863709308813</v>
      </c>
      <c r="BX101" s="81">
        <f t="shared" si="78"/>
        <v>469.64900896965395</v>
      </c>
      <c r="BY101" s="81">
        <f t="shared" si="78"/>
        <v>376.19511030565121</v>
      </c>
      <c r="BZ101" s="81">
        <f t="shared" si="78"/>
        <v>0</v>
      </c>
      <c r="CA101" s="81">
        <f t="shared" si="78"/>
        <v>0</v>
      </c>
      <c r="CB101" s="81">
        <f t="shared" si="78"/>
        <v>0</v>
      </c>
      <c r="CC101" s="81">
        <f t="shared" si="78"/>
        <v>0</v>
      </c>
      <c r="CD101" s="81">
        <f t="shared" si="78"/>
        <v>0</v>
      </c>
      <c r="CE101" s="81">
        <f t="shared" si="78"/>
        <v>0</v>
      </c>
      <c r="CF101" s="81">
        <f t="shared" si="78"/>
        <v>0</v>
      </c>
      <c r="CG101" s="81">
        <f t="shared" si="78"/>
        <v>0</v>
      </c>
      <c r="CH101" s="81">
        <f t="shared" si="78"/>
        <v>0</v>
      </c>
      <c r="CI101" s="81">
        <f t="shared" si="78"/>
        <v>0</v>
      </c>
      <c r="CJ101" s="81">
        <f t="shared" si="78"/>
        <v>0</v>
      </c>
      <c r="CK101" s="81">
        <f t="shared" si="78"/>
        <v>0</v>
      </c>
      <c r="CL101" s="81" t="e">
        <f t="shared" si="78"/>
        <v>#DIV/0!</v>
      </c>
      <c r="CM101" s="81" t="e">
        <f t="shared" si="78"/>
        <v>#DIV/0!</v>
      </c>
      <c r="CN101" s="81" t="e">
        <f t="shared" si="78"/>
        <v>#DIV/0!</v>
      </c>
      <c r="CO101" s="81" t="e">
        <f t="shared" si="78"/>
        <v>#DIV/0!</v>
      </c>
      <c r="CP101" s="81" t="e">
        <f t="shared" si="78"/>
        <v>#DIV/0!</v>
      </c>
      <c r="CQ101" s="81" t="e">
        <f t="shared" si="78"/>
        <v>#DIV/0!</v>
      </c>
      <c r="CR101" s="81" t="e">
        <f t="shared" si="78"/>
        <v>#DIV/0!</v>
      </c>
      <c r="CS101" s="81" t="e">
        <f t="shared" si="78"/>
        <v>#DIV/0!</v>
      </c>
      <c r="CT101" s="81" t="e">
        <f t="shared" si="78"/>
        <v>#DIV/0!</v>
      </c>
      <c r="CU101" s="81" t="e">
        <f t="shared" si="78"/>
        <v>#DIV/0!</v>
      </c>
      <c r="CV101" s="81" t="e">
        <f t="shared" si="78"/>
        <v>#DIV/0!</v>
      </c>
      <c r="CW101" s="81" t="e">
        <f t="shared" si="78"/>
        <v>#DIV/0!</v>
      </c>
      <c r="CX101" s="81" t="e">
        <f t="shared" si="78"/>
        <v>#DIV/0!</v>
      </c>
      <c r="CY101" s="81" t="e">
        <f t="shared" si="78"/>
        <v>#DIV/0!</v>
      </c>
    </row>
    <row r="102" spans="2:103" ht="15.75" x14ac:dyDescent="0.25">
      <c r="B102" s="99" t="str">
        <f t="shared" si="79"/>
        <v>ТМЦ рос</v>
      </c>
      <c r="C102" s="103">
        <f t="shared" si="80"/>
        <v>29328.697792018924</v>
      </c>
      <c r="D102" s="73">
        <f t="shared" si="81"/>
        <v>0</v>
      </c>
      <c r="E102" s="73">
        <f t="shared" si="82"/>
        <v>0</v>
      </c>
      <c r="F102" s="73">
        <f t="shared" si="83"/>
        <v>0</v>
      </c>
      <c r="G102" s="73">
        <f t="shared" si="84"/>
        <v>29328.697792018924</v>
      </c>
      <c r="H102" s="74">
        <f t="shared" si="76"/>
        <v>9430.2377234354171</v>
      </c>
      <c r="I102" s="81">
        <f t="shared" si="85"/>
        <v>0</v>
      </c>
      <c r="J102" s="81">
        <f t="shared" si="85"/>
        <v>0</v>
      </c>
      <c r="K102" s="81">
        <f t="shared" si="85"/>
        <v>0</v>
      </c>
      <c r="L102" s="81">
        <f t="shared" si="85"/>
        <v>0</v>
      </c>
      <c r="M102" s="81">
        <f t="shared" si="85"/>
        <v>0</v>
      </c>
      <c r="N102" s="81">
        <f t="shared" si="85"/>
        <v>0</v>
      </c>
      <c r="O102" s="81">
        <f t="shared" si="85"/>
        <v>0</v>
      </c>
      <c r="P102" s="81">
        <f t="shared" si="85"/>
        <v>0</v>
      </c>
      <c r="Q102" s="81">
        <f t="shared" si="85"/>
        <v>0</v>
      </c>
      <c r="R102" s="81">
        <f t="shared" si="85"/>
        <v>0</v>
      </c>
      <c r="S102" s="81">
        <f t="shared" si="85"/>
        <v>0</v>
      </c>
      <c r="T102" s="81">
        <f t="shared" si="85"/>
        <v>0</v>
      </c>
      <c r="U102" s="81">
        <f t="shared" si="85"/>
        <v>0</v>
      </c>
      <c r="V102" s="81">
        <f t="shared" si="85"/>
        <v>0</v>
      </c>
      <c r="W102" s="81">
        <f t="shared" si="85"/>
        <v>0</v>
      </c>
      <c r="X102" s="81">
        <f t="shared" si="85"/>
        <v>0</v>
      </c>
      <c r="Y102" s="81">
        <f t="shared" si="85"/>
        <v>0</v>
      </c>
      <c r="Z102" s="81">
        <f t="shared" si="85"/>
        <v>0</v>
      </c>
      <c r="AA102" s="81">
        <f t="shared" si="85"/>
        <v>0</v>
      </c>
      <c r="AB102" s="81">
        <f t="shared" si="85"/>
        <v>0</v>
      </c>
      <c r="AC102" s="81">
        <f t="shared" si="85"/>
        <v>0</v>
      </c>
      <c r="AD102" s="81">
        <f t="shared" si="85"/>
        <v>0</v>
      </c>
      <c r="AE102" s="81">
        <f t="shared" si="85"/>
        <v>0</v>
      </c>
      <c r="AF102" s="81">
        <f t="shared" si="85"/>
        <v>0</v>
      </c>
      <c r="AG102" s="81">
        <f t="shared" si="85"/>
        <v>0</v>
      </c>
      <c r="AH102" s="81">
        <f t="shared" si="85"/>
        <v>0</v>
      </c>
      <c r="AI102" s="81">
        <f t="shared" si="85"/>
        <v>0</v>
      </c>
      <c r="AJ102" s="81">
        <f t="shared" si="85"/>
        <v>537.65478547684984</v>
      </c>
      <c r="AK102" s="81">
        <f t="shared" si="85"/>
        <v>48.068498656036972</v>
      </c>
      <c r="AL102" s="81">
        <f t="shared" si="85"/>
        <v>1882.9420861240219</v>
      </c>
      <c r="AM102" s="81">
        <f t="shared" si="85"/>
        <v>534.94115634486434</v>
      </c>
      <c r="AN102" s="81">
        <f t="shared" si="85"/>
        <v>545.28576843196993</v>
      </c>
      <c r="AO102" s="81">
        <f t="shared" si="85"/>
        <v>0</v>
      </c>
      <c r="AP102" s="81">
        <f t="shared" si="85"/>
        <v>0</v>
      </c>
      <c r="AQ102" s="81">
        <f t="shared" si="85"/>
        <v>555.16525805595029</v>
      </c>
      <c r="AR102" s="81">
        <f t="shared" si="85"/>
        <v>0</v>
      </c>
      <c r="AS102" s="81">
        <f t="shared" si="85"/>
        <v>0</v>
      </c>
      <c r="AT102" s="81">
        <f t="shared" si="85"/>
        <v>0</v>
      </c>
      <c r="AU102" s="81">
        <f t="shared" si="85"/>
        <v>236.08433256832714</v>
      </c>
      <c r="AV102" s="81">
        <f t="shared" si="85"/>
        <v>0</v>
      </c>
      <c r="AW102" s="81">
        <f t="shared" si="85"/>
        <v>1863.7068844402083</v>
      </c>
      <c r="AX102" s="81">
        <f t="shared" si="85"/>
        <v>0</v>
      </c>
      <c r="AY102" s="81">
        <f t="shared" si="85"/>
        <v>1914.3226197306137</v>
      </c>
      <c r="AZ102" s="81">
        <f t="shared" si="85"/>
        <v>0</v>
      </c>
      <c r="BA102" s="81">
        <f t="shared" si="85"/>
        <v>0</v>
      </c>
      <c r="BB102" s="81">
        <f t="shared" si="85"/>
        <v>0</v>
      </c>
      <c r="BC102" s="81">
        <f t="shared" si="85"/>
        <v>0</v>
      </c>
      <c r="BD102" s="81">
        <f t="shared" si="85"/>
        <v>691.36003915838558</v>
      </c>
      <c r="BE102" s="81">
        <f t="shared" si="85"/>
        <v>0</v>
      </c>
      <c r="BF102" s="81">
        <f t="shared" si="85"/>
        <v>620.70629444818951</v>
      </c>
      <c r="BG102" s="81">
        <f t="shared" si="85"/>
        <v>0</v>
      </c>
      <c r="BH102" s="81">
        <f t="shared" si="85"/>
        <v>0</v>
      </c>
      <c r="BI102" s="81">
        <f t="shared" si="85"/>
        <v>0</v>
      </c>
      <c r="BJ102" s="81">
        <f t="shared" si="85"/>
        <v>0</v>
      </c>
      <c r="BK102" s="81">
        <f t="shared" si="85"/>
        <v>662.7005383707201</v>
      </c>
      <c r="BL102" s="81">
        <f t="shared" si="85"/>
        <v>0</v>
      </c>
      <c r="BM102" s="81">
        <f t="shared" si="85"/>
        <v>1975.4890329355985</v>
      </c>
      <c r="BN102" s="81">
        <f t="shared" si="85"/>
        <v>3153.4573565692222</v>
      </c>
      <c r="BO102" s="81">
        <f t="shared" si="85"/>
        <v>5126.6490105559024</v>
      </c>
      <c r="BP102" s="81">
        <f t="shared" si="85"/>
        <v>1529.388983888889</v>
      </c>
      <c r="BQ102" s="81">
        <f t="shared" si="85"/>
        <v>2777.7777777777778</v>
      </c>
      <c r="BR102" s="81">
        <f t="shared" si="85"/>
        <v>0</v>
      </c>
      <c r="BS102" s="81">
        <f t="shared" si="85"/>
        <v>0</v>
      </c>
      <c r="BT102" s="81">
        <f t="shared" si="85"/>
        <v>0</v>
      </c>
      <c r="BU102" s="81">
        <f t="shared" si="78"/>
        <v>0</v>
      </c>
      <c r="BV102" s="81">
        <f t="shared" si="78"/>
        <v>0</v>
      </c>
      <c r="BW102" s="81">
        <f t="shared" si="78"/>
        <v>1620.3035616976945</v>
      </c>
      <c r="BX102" s="81">
        <f t="shared" si="78"/>
        <v>1620.3035616976945</v>
      </c>
      <c r="BY102" s="81">
        <f t="shared" si="78"/>
        <v>0</v>
      </c>
      <c r="BZ102" s="81">
        <f t="shared" si="78"/>
        <v>0</v>
      </c>
      <c r="CA102" s="81">
        <f t="shared" si="78"/>
        <v>0</v>
      </c>
      <c r="CB102" s="81">
        <f t="shared" si="78"/>
        <v>1432.3902450900048</v>
      </c>
      <c r="CC102" s="81">
        <f t="shared" si="78"/>
        <v>0</v>
      </c>
      <c r="CD102" s="81">
        <f t="shared" si="78"/>
        <v>0</v>
      </c>
      <c r="CE102" s="81">
        <f t="shared" si="78"/>
        <v>0</v>
      </c>
      <c r="CF102" s="81">
        <f t="shared" si="78"/>
        <v>0</v>
      </c>
      <c r="CG102" s="81">
        <f t="shared" si="78"/>
        <v>0</v>
      </c>
      <c r="CH102" s="81">
        <f t="shared" si="78"/>
        <v>0</v>
      </c>
      <c r="CI102" s="81">
        <f t="shared" si="78"/>
        <v>0</v>
      </c>
      <c r="CJ102" s="81">
        <f t="shared" si="78"/>
        <v>0</v>
      </c>
      <c r="CK102" s="81">
        <f t="shared" si="78"/>
        <v>0</v>
      </c>
      <c r="CL102" s="81" t="e">
        <f t="shared" si="78"/>
        <v>#DIV/0!</v>
      </c>
      <c r="CM102" s="81" t="e">
        <f t="shared" si="78"/>
        <v>#DIV/0!</v>
      </c>
      <c r="CN102" s="81" t="e">
        <f t="shared" si="78"/>
        <v>#DIV/0!</v>
      </c>
      <c r="CO102" s="81" t="e">
        <f t="shared" si="78"/>
        <v>#DIV/0!</v>
      </c>
      <c r="CP102" s="81" t="e">
        <f t="shared" si="78"/>
        <v>#DIV/0!</v>
      </c>
      <c r="CQ102" s="81" t="e">
        <f t="shared" si="78"/>
        <v>#DIV/0!</v>
      </c>
      <c r="CR102" s="81" t="e">
        <f t="shared" si="78"/>
        <v>#DIV/0!</v>
      </c>
      <c r="CS102" s="81" t="e">
        <f t="shared" si="78"/>
        <v>#DIV/0!</v>
      </c>
      <c r="CT102" s="81" t="e">
        <f t="shared" si="78"/>
        <v>#DIV/0!</v>
      </c>
      <c r="CU102" s="81" t="e">
        <f t="shared" si="78"/>
        <v>#DIV/0!</v>
      </c>
      <c r="CV102" s="81" t="e">
        <f t="shared" si="78"/>
        <v>#DIV/0!</v>
      </c>
      <c r="CW102" s="81" t="e">
        <f t="shared" si="78"/>
        <v>#DIV/0!</v>
      </c>
      <c r="CX102" s="81" t="e">
        <f t="shared" si="78"/>
        <v>#DIV/0!</v>
      </c>
      <c r="CY102" s="81" t="e">
        <f t="shared" si="78"/>
        <v>#DIV/0!</v>
      </c>
    </row>
    <row r="103" spans="2:103" ht="15.75" x14ac:dyDescent="0.25">
      <c r="B103" s="99" t="str">
        <f t="shared" si="79"/>
        <v>Оборудование имп</v>
      </c>
      <c r="C103" s="103">
        <f t="shared" si="80"/>
        <v>21157.828301997113</v>
      </c>
      <c r="D103" s="73">
        <f t="shared" si="81"/>
        <v>0</v>
      </c>
      <c r="E103" s="73">
        <f t="shared" si="82"/>
        <v>0</v>
      </c>
      <c r="F103" s="73">
        <f t="shared" si="83"/>
        <v>317.62517278311736</v>
      </c>
      <c r="G103" s="73">
        <f t="shared" si="84"/>
        <v>20840.203129213995</v>
      </c>
      <c r="H103" s="74">
        <f t="shared" si="76"/>
        <v>3818.5310804729174</v>
      </c>
      <c r="I103" s="81">
        <f t="shared" si="85"/>
        <v>0</v>
      </c>
      <c r="J103" s="81">
        <f t="shared" si="85"/>
        <v>0</v>
      </c>
      <c r="K103" s="81">
        <f t="shared" si="85"/>
        <v>0</v>
      </c>
      <c r="L103" s="81">
        <f t="shared" si="85"/>
        <v>0</v>
      </c>
      <c r="M103" s="81">
        <f t="shared" si="85"/>
        <v>0</v>
      </c>
      <c r="N103" s="81">
        <f t="shared" si="85"/>
        <v>0</v>
      </c>
      <c r="O103" s="81">
        <f t="shared" si="85"/>
        <v>0</v>
      </c>
      <c r="P103" s="81">
        <f t="shared" si="85"/>
        <v>0</v>
      </c>
      <c r="Q103" s="81">
        <f t="shared" si="85"/>
        <v>0</v>
      </c>
      <c r="R103" s="81">
        <f t="shared" si="85"/>
        <v>0</v>
      </c>
      <c r="S103" s="81">
        <f t="shared" si="85"/>
        <v>0</v>
      </c>
      <c r="T103" s="81">
        <f t="shared" si="85"/>
        <v>0</v>
      </c>
      <c r="U103" s="81">
        <f t="shared" si="85"/>
        <v>7.9451095917316703</v>
      </c>
      <c r="V103" s="81">
        <f t="shared" si="85"/>
        <v>0</v>
      </c>
      <c r="W103" s="81">
        <f t="shared" si="85"/>
        <v>37.239102456845877</v>
      </c>
      <c r="X103" s="81">
        <f t="shared" si="85"/>
        <v>47.114942435478952</v>
      </c>
      <c r="Y103" s="81">
        <f t="shared" si="85"/>
        <v>114.99254796208741</v>
      </c>
      <c r="Z103" s="81">
        <f t="shared" si="85"/>
        <v>44.653085179920289</v>
      </c>
      <c r="AA103" s="81">
        <f t="shared" si="85"/>
        <v>65.680385157053195</v>
      </c>
      <c r="AB103" s="81">
        <f t="shared" si="85"/>
        <v>0</v>
      </c>
      <c r="AC103" s="81">
        <f t="shared" si="85"/>
        <v>105.44654577982254</v>
      </c>
      <c r="AD103" s="81">
        <f t="shared" si="85"/>
        <v>123.49028554544462</v>
      </c>
      <c r="AE103" s="81">
        <f t="shared" si="85"/>
        <v>127.81514857893112</v>
      </c>
      <c r="AF103" s="81">
        <f t="shared" si="85"/>
        <v>76.946482598499657</v>
      </c>
      <c r="AG103" s="81">
        <f t="shared" si="85"/>
        <v>29.965122446299258</v>
      </c>
      <c r="AH103" s="81">
        <f t="shared" si="85"/>
        <v>20.189001248194128</v>
      </c>
      <c r="AI103" s="81">
        <f t="shared" si="85"/>
        <v>130.82710676296634</v>
      </c>
      <c r="AJ103" s="81">
        <f t="shared" si="85"/>
        <v>124.26165575934574</v>
      </c>
      <c r="AK103" s="81">
        <f t="shared" si="85"/>
        <v>89.192773877224241</v>
      </c>
      <c r="AL103" s="81">
        <f t="shared" si="85"/>
        <v>151.49891733955127</v>
      </c>
      <c r="AM103" s="81">
        <f t="shared" si="85"/>
        <v>556.22855773131562</v>
      </c>
      <c r="AN103" s="81">
        <f t="shared" si="85"/>
        <v>123.1255556355664</v>
      </c>
      <c r="AO103" s="81">
        <f t="shared" si="85"/>
        <v>110.46421003178725</v>
      </c>
      <c r="AP103" s="81">
        <f t="shared" si="85"/>
        <v>86.832287572476474</v>
      </c>
      <c r="AQ103" s="81">
        <f t="shared" si="85"/>
        <v>30.325275900143513</v>
      </c>
      <c r="AR103" s="81">
        <f t="shared" si="85"/>
        <v>2.8672064599835125</v>
      </c>
      <c r="AS103" s="81">
        <f t="shared" si="85"/>
        <v>121.5398277671039</v>
      </c>
      <c r="AT103" s="81">
        <f t="shared" si="85"/>
        <v>109.62032361580187</v>
      </c>
      <c r="AU103" s="81">
        <f t="shared" si="85"/>
        <v>245.96159334666774</v>
      </c>
      <c r="AV103" s="81">
        <f t="shared" si="85"/>
        <v>150.21412460011427</v>
      </c>
      <c r="AW103" s="81">
        <f t="shared" si="85"/>
        <v>111.54588413990061</v>
      </c>
      <c r="AX103" s="81">
        <f t="shared" si="85"/>
        <v>189.33489834359966</v>
      </c>
      <c r="AY103" s="81">
        <f t="shared" si="85"/>
        <v>177.87976122300671</v>
      </c>
      <c r="AZ103" s="81">
        <f t="shared" si="85"/>
        <v>96.067828869206636</v>
      </c>
      <c r="BA103" s="81">
        <f t="shared" si="85"/>
        <v>15.558399443183818</v>
      </c>
      <c r="BB103" s="81">
        <f t="shared" si="85"/>
        <v>1.2318424522424063</v>
      </c>
      <c r="BC103" s="81">
        <f t="shared" si="85"/>
        <v>196.96661230806001</v>
      </c>
      <c r="BD103" s="81">
        <f t="shared" si="85"/>
        <v>134.81010054573727</v>
      </c>
      <c r="BE103" s="81">
        <f t="shared" si="85"/>
        <v>0</v>
      </c>
      <c r="BF103" s="81">
        <f t="shared" si="85"/>
        <v>9.8547396179392504</v>
      </c>
      <c r="BG103" s="81">
        <f t="shared" si="85"/>
        <v>19.499244790695798</v>
      </c>
      <c r="BH103" s="81">
        <f t="shared" si="85"/>
        <v>24.241776092220913</v>
      </c>
      <c r="BI103" s="81">
        <f t="shared" si="85"/>
        <v>7.1028172667680733</v>
      </c>
      <c r="BJ103" s="81">
        <f t="shared" si="85"/>
        <v>65.205527138698031</v>
      </c>
      <c r="BK103" s="81">
        <f t="shared" si="85"/>
        <v>2584.2216629609829</v>
      </c>
      <c r="BL103" s="81">
        <f t="shared" si="85"/>
        <v>2167.5376122256171</v>
      </c>
      <c r="BM103" s="81">
        <f t="shared" si="85"/>
        <v>475.1645884499485</v>
      </c>
      <c r="BN103" s="81">
        <f t="shared" si="85"/>
        <v>803.35427306063286</v>
      </c>
      <c r="BO103" s="81">
        <f t="shared" si="85"/>
        <v>772.51538752174406</v>
      </c>
      <c r="BP103" s="81">
        <f t="shared" si="85"/>
        <v>1327.569398021998</v>
      </c>
      <c r="BQ103" s="81">
        <f t="shared" si="85"/>
        <v>1594.3758207615597</v>
      </c>
      <c r="BR103" s="81">
        <f t="shared" si="85"/>
        <v>1394.0833436893015</v>
      </c>
      <c r="BS103" s="81">
        <f t="shared" si="85"/>
        <v>1511.753641555938</v>
      </c>
      <c r="BT103" s="81">
        <f>BT51/BT$93</f>
        <v>1453.3745367495821</v>
      </c>
      <c r="BU103" s="81">
        <f t="shared" si="78"/>
        <v>1490.4507827868754</v>
      </c>
      <c r="BV103" s="81">
        <f t="shared" si="78"/>
        <v>860.53122283505297</v>
      </c>
      <c r="BW103" s="81">
        <f t="shared" si="78"/>
        <v>284.37900339949601</v>
      </c>
      <c r="BX103" s="81">
        <f t="shared" si="78"/>
        <v>284.37900339949601</v>
      </c>
      <c r="BY103" s="81">
        <f t="shared" si="78"/>
        <v>270.4014169672738</v>
      </c>
      <c r="BZ103" s="81">
        <f t="shared" si="78"/>
        <v>0</v>
      </c>
      <c r="CA103" s="81">
        <f t="shared" si="78"/>
        <v>0</v>
      </c>
      <c r="CB103" s="81">
        <f t="shared" si="78"/>
        <v>0</v>
      </c>
      <c r="CC103" s="81">
        <f t="shared" si="78"/>
        <v>0</v>
      </c>
      <c r="CD103" s="81">
        <f t="shared" si="78"/>
        <v>0</v>
      </c>
      <c r="CE103" s="81">
        <f t="shared" si="78"/>
        <v>0</v>
      </c>
      <c r="CF103" s="81">
        <f t="shared" si="78"/>
        <v>0</v>
      </c>
      <c r="CG103" s="81">
        <f t="shared" si="78"/>
        <v>0</v>
      </c>
      <c r="CH103" s="81">
        <f t="shared" si="78"/>
        <v>0</v>
      </c>
      <c r="CI103" s="81">
        <f t="shared" si="78"/>
        <v>0</v>
      </c>
      <c r="CJ103" s="81">
        <f t="shared" si="78"/>
        <v>0</v>
      </c>
      <c r="CK103" s="81">
        <f t="shared" si="78"/>
        <v>0</v>
      </c>
      <c r="CL103" s="81" t="e">
        <f t="shared" si="78"/>
        <v>#DIV/0!</v>
      </c>
      <c r="CM103" s="81" t="e">
        <f t="shared" si="78"/>
        <v>#DIV/0!</v>
      </c>
      <c r="CN103" s="81" t="e">
        <f t="shared" si="78"/>
        <v>#DIV/0!</v>
      </c>
      <c r="CO103" s="81" t="e">
        <f t="shared" si="78"/>
        <v>#DIV/0!</v>
      </c>
      <c r="CP103" s="81" t="e">
        <f t="shared" si="78"/>
        <v>#DIV/0!</v>
      </c>
      <c r="CQ103" s="81" t="e">
        <f t="shared" si="78"/>
        <v>#DIV/0!</v>
      </c>
      <c r="CR103" s="81" t="e">
        <f t="shared" si="78"/>
        <v>#DIV/0!</v>
      </c>
      <c r="CS103" s="81" t="e">
        <f t="shared" si="78"/>
        <v>#DIV/0!</v>
      </c>
      <c r="CT103" s="81" t="e">
        <f t="shared" si="78"/>
        <v>#DIV/0!</v>
      </c>
      <c r="CU103" s="81" t="e">
        <f t="shared" si="78"/>
        <v>#DIV/0!</v>
      </c>
      <c r="CV103" s="81" t="e">
        <f t="shared" si="78"/>
        <v>#DIV/0!</v>
      </c>
      <c r="CW103" s="81" t="e">
        <f t="shared" si="78"/>
        <v>#DIV/0!</v>
      </c>
      <c r="CX103" s="81" t="e">
        <f t="shared" si="78"/>
        <v>#DIV/0!</v>
      </c>
      <c r="CY103" s="81" t="e">
        <f t="shared" si="78"/>
        <v>#DIV/0!</v>
      </c>
    </row>
    <row r="104" spans="2:103" ht="15.75" x14ac:dyDescent="0.25">
      <c r="B104" s="99" t="str">
        <f t="shared" si="79"/>
        <v>Оборудование рос</v>
      </c>
      <c r="C104" s="103">
        <f t="shared" si="80"/>
        <v>0</v>
      </c>
      <c r="D104" s="73">
        <f t="shared" si="81"/>
        <v>0</v>
      </c>
      <c r="E104" s="73">
        <f t="shared" si="82"/>
        <v>0</v>
      </c>
      <c r="F104" s="73">
        <f t="shared" si="83"/>
        <v>0</v>
      </c>
      <c r="G104" s="73">
        <f t="shared" si="84"/>
        <v>0</v>
      </c>
      <c r="H104" s="74">
        <f t="shared" si="76"/>
        <v>0</v>
      </c>
      <c r="I104" s="81">
        <f t="shared" ref="I104:BT107" si="86">I52/I$93</f>
        <v>0</v>
      </c>
      <c r="J104" s="81">
        <f t="shared" si="86"/>
        <v>0</v>
      </c>
      <c r="K104" s="81">
        <f t="shared" si="86"/>
        <v>0</v>
      </c>
      <c r="L104" s="81">
        <f t="shared" si="86"/>
        <v>0</v>
      </c>
      <c r="M104" s="81">
        <f t="shared" si="86"/>
        <v>0</v>
      </c>
      <c r="N104" s="81">
        <f t="shared" si="86"/>
        <v>0</v>
      </c>
      <c r="O104" s="81">
        <f t="shared" si="86"/>
        <v>0</v>
      </c>
      <c r="P104" s="81">
        <f t="shared" si="86"/>
        <v>0</v>
      </c>
      <c r="Q104" s="81">
        <f t="shared" si="86"/>
        <v>0</v>
      </c>
      <c r="R104" s="81">
        <f t="shared" si="86"/>
        <v>0</v>
      </c>
      <c r="S104" s="81">
        <f t="shared" si="86"/>
        <v>0</v>
      </c>
      <c r="T104" s="81">
        <f t="shared" si="86"/>
        <v>0</v>
      </c>
      <c r="U104" s="81">
        <f t="shared" si="86"/>
        <v>0</v>
      </c>
      <c r="V104" s="81">
        <f t="shared" si="86"/>
        <v>0</v>
      </c>
      <c r="W104" s="81">
        <f t="shared" si="86"/>
        <v>0</v>
      </c>
      <c r="X104" s="81">
        <f t="shared" si="86"/>
        <v>0</v>
      </c>
      <c r="Y104" s="81">
        <f t="shared" si="86"/>
        <v>0</v>
      </c>
      <c r="Z104" s="81">
        <f t="shared" si="86"/>
        <v>0</v>
      </c>
      <c r="AA104" s="81">
        <f t="shared" si="86"/>
        <v>0</v>
      </c>
      <c r="AB104" s="81">
        <f t="shared" si="86"/>
        <v>0</v>
      </c>
      <c r="AC104" s="81">
        <f t="shared" si="86"/>
        <v>0</v>
      </c>
      <c r="AD104" s="81">
        <f t="shared" si="86"/>
        <v>0</v>
      </c>
      <c r="AE104" s="81">
        <f t="shared" si="86"/>
        <v>0</v>
      </c>
      <c r="AF104" s="81">
        <f t="shared" si="86"/>
        <v>0</v>
      </c>
      <c r="AG104" s="81">
        <f t="shared" si="86"/>
        <v>0</v>
      </c>
      <c r="AH104" s="81">
        <f t="shared" si="86"/>
        <v>0</v>
      </c>
      <c r="AI104" s="81">
        <f t="shared" si="86"/>
        <v>0</v>
      </c>
      <c r="AJ104" s="81">
        <f t="shared" si="86"/>
        <v>0</v>
      </c>
      <c r="AK104" s="81">
        <f t="shared" si="86"/>
        <v>0</v>
      </c>
      <c r="AL104" s="81">
        <f t="shared" si="86"/>
        <v>0</v>
      </c>
      <c r="AM104" s="81">
        <f t="shared" si="86"/>
        <v>0</v>
      </c>
      <c r="AN104" s="81">
        <f t="shared" si="86"/>
        <v>0</v>
      </c>
      <c r="AO104" s="81">
        <f t="shared" si="86"/>
        <v>0</v>
      </c>
      <c r="AP104" s="81">
        <f t="shared" si="86"/>
        <v>0</v>
      </c>
      <c r="AQ104" s="81">
        <f t="shared" si="86"/>
        <v>0</v>
      </c>
      <c r="AR104" s="81">
        <f t="shared" si="86"/>
        <v>0</v>
      </c>
      <c r="AS104" s="81">
        <f t="shared" si="86"/>
        <v>0</v>
      </c>
      <c r="AT104" s="81">
        <f t="shared" si="86"/>
        <v>0</v>
      </c>
      <c r="AU104" s="81">
        <f t="shared" si="86"/>
        <v>0</v>
      </c>
      <c r="AV104" s="81">
        <f t="shared" si="86"/>
        <v>0</v>
      </c>
      <c r="AW104" s="81">
        <f t="shared" si="86"/>
        <v>0</v>
      </c>
      <c r="AX104" s="81">
        <f t="shared" si="86"/>
        <v>0</v>
      </c>
      <c r="AY104" s="81">
        <f t="shared" si="86"/>
        <v>0</v>
      </c>
      <c r="AZ104" s="81">
        <f t="shared" si="86"/>
        <v>0</v>
      </c>
      <c r="BA104" s="81">
        <f t="shared" si="86"/>
        <v>0</v>
      </c>
      <c r="BB104" s="81">
        <f t="shared" si="86"/>
        <v>0</v>
      </c>
      <c r="BC104" s="81">
        <f t="shared" si="86"/>
        <v>0</v>
      </c>
      <c r="BD104" s="81">
        <f t="shared" si="86"/>
        <v>0</v>
      </c>
      <c r="BE104" s="81">
        <f t="shared" si="86"/>
        <v>0</v>
      </c>
      <c r="BF104" s="81">
        <f t="shared" si="86"/>
        <v>0</v>
      </c>
      <c r="BG104" s="81">
        <f t="shared" si="86"/>
        <v>0</v>
      </c>
      <c r="BH104" s="81">
        <f t="shared" si="86"/>
        <v>0</v>
      </c>
      <c r="BI104" s="81">
        <f t="shared" si="86"/>
        <v>0</v>
      </c>
      <c r="BJ104" s="81">
        <f t="shared" si="86"/>
        <v>0</v>
      </c>
      <c r="BK104" s="81">
        <f t="shared" si="86"/>
        <v>0</v>
      </c>
      <c r="BL104" s="81">
        <f t="shared" si="86"/>
        <v>0</v>
      </c>
      <c r="BM104" s="81">
        <f t="shared" si="86"/>
        <v>0</v>
      </c>
      <c r="BN104" s="81">
        <f t="shared" si="86"/>
        <v>0</v>
      </c>
      <c r="BO104" s="81">
        <f t="shared" si="86"/>
        <v>0</v>
      </c>
      <c r="BP104" s="81">
        <f t="shared" si="86"/>
        <v>0</v>
      </c>
      <c r="BQ104" s="81">
        <f t="shared" si="86"/>
        <v>0</v>
      </c>
      <c r="BR104" s="81">
        <f t="shared" si="86"/>
        <v>0</v>
      </c>
      <c r="BS104" s="81">
        <f t="shared" si="86"/>
        <v>0</v>
      </c>
      <c r="BT104" s="81">
        <f t="shared" si="86"/>
        <v>0</v>
      </c>
      <c r="BU104" s="81">
        <f t="shared" si="78"/>
        <v>0</v>
      </c>
      <c r="BV104" s="81">
        <f t="shared" si="78"/>
        <v>0</v>
      </c>
      <c r="BW104" s="81">
        <f t="shared" si="78"/>
        <v>0</v>
      </c>
      <c r="BX104" s="81">
        <f t="shared" si="78"/>
        <v>0</v>
      </c>
      <c r="BY104" s="81">
        <f t="shared" si="78"/>
        <v>0</v>
      </c>
      <c r="BZ104" s="81">
        <f t="shared" si="78"/>
        <v>0</v>
      </c>
      <c r="CA104" s="81">
        <f t="shared" si="78"/>
        <v>0</v>
      </c>
      <c r="CB104" s="81">
        <f t="shared" ref="CB104:CY104" si="87">CB52/CB$93</f>
        <v>0</v>
      </c>
      <c r="CC104" s="81">
        <f t="shared" si="87"/>
        <v>0</v>
      </c>
      <c r="CD104" s="81">
        <f t="shared" si="87"/>
        <v>0</v>
      </c>
      <c r="CE104" s="81">
        <f t="shared" si="87"/>
        <v>0</v>
      </c>
      <c r="CF104" s="81">
        <f t="shared" si="87"/>
        <v>0</v>
      </c>
      <c r="CG104" s="81">
        <f t="shared" si="87"/>
        <v>0</v>
      </c>
      <c r="CH104" s="81">
        <f t="shared" si="87"/>
        <v>0</v>
      </c>
      <c r="CI104" s="81">
        <f t="shared" si="87"/>
        <v>0</v>
      </c>
      <c r="CJ104" s="81">
        <f t="shared" si="87"/>
        <v>0</v>
      </c>
      <c r="CK104" s="81">
        <f t="shared" si="87"/>
        <v>0</v>
      </c>
      <c r="CL104" s="81" t="e">
        <f t="shared" si="87"/>
        <v>#DIV/0!</v>
      </c>
      <c r="CM104" s="81" t="e">
        <f t="shared" si="87"/>
        <v>#DIV/0!</v>
      </c>
      <c r="CN104" s="81" t="e">
        <f t="shared" si="87"/>
        <v>#DIV/0!</v>
      </c>
      <c r="CO104" s="81" t="e">
        <f t="shared" si="87"/>
        <v>#DIV/0!</v>
      </c>
      <c r="CP104" s="81" t="e">
        <f t="shared" si="87"/>
        <v>#DIV/0!</v>
      </c>
      <c r="CQ104" s="81" t="e">
        <f t="shared" si="87"/>
        <v>#DIV/0!</v>
      </c>
      <c r="CR104" s="81" t="e">
        <f t="shared" si="87"/>
        <v>#DIV/0!</v>
      </c>
      <c r="CS104" s="81" t="e">
        <f t="shared" si="87"/>
        <v>#DIV/0!</v>
      </c>
      <c r="CT104" s="81" t="e">
        <f t="shared" si="87"/>
        <v>#DIV/0!</v>
      </c>
      <c r="CU104" s="81" t="e">
        <f t="shared" si="87"/>
        <v>#DIV/0!</v>
      </c>
      <c r="CV104" s="81" t="e">
        <f t="shared" si="87"/>
        <v>#DIV/0!</v>
      </c>
      <c r="CW104" s="81" t="e">
        <f t="shared" si="87"/>
        <v>#DIV/0!</v>
      </c>
      <c r="CX104" s="81" t="e">
        <f t="shared" si="87"/>
        <v>#DIV/0!</v>
      </c>
      <c r="CY104" s="81" t="e">
        <f t="shared" si="87"/>
        <v>#DIV/0!</v>
      </c>
    </row>
    <row r="105" spans="2:103" ht="15.75" x14ac:dyDescent="0.25">
      <c r="B105" s="99" t="str">
        <f t="shared" si="79"/>
        <v>Прочие имп</v>
      </c>
      <c r="C105" s="103">
        <f t="shared" si="80"/>
        <v>3531.376538388346</v>
      </c>
      <c r="D105" s="73">
        <f>((SUMIFS($I105:$CY105,$I$10:$CY$10,CONCATENATE("&lt;=",$F$3))))</f>
        <v>0</v>
      </c>
      <c r="E105" s="73">
        <f t="shared" si="82"/>
        <v>0</v>
      </c>
      <c r="F105" s="73">
        <f t="shared" si="83"/>
        <v>6.0565005226484363</v>
      </c>
      <c r="G105" s="73">
        <f t="shared" si="84"/>
        <v>3525.3200378656975</v>
      </c>
      <c r="H105" s="74">
        <f t="shared" si="76"/>
        <v>3227.8247053690889</v>
      </c>
      <c r="I105" s="81">
        <f t="shared" si="86"/>
        <v>0</v>
      </c>
      <c r="J105" s="81">
        <f t="shared" si="86"/>
        <v>0</v>
      </c>
      <c r="K105" s="81">
        <f t="shared" si="86"/>
        <v>0</v>
      </c>
      <c r="L105" s="81">
        <f t="shared" si="86"/>
        <v>0</v>
      </c>
      <c r="M105" s="81">
        <f t="shared" si="86"/>
        <v>0</v>
      </c>
      <c r="N105" s="81">
        <f t="shared" si="86"/>
        <v>0</v>
      </c>
      <c r="O105" s="81">
        <f t="shared" si="86"/>
        <v>0</v>
      </c>
      <c r="P105" s="81">
        <f t="shared" si="86"/>
        <v>0</v>
      </c>
      <c r="Q105" s="81">
        <f t="shared" si="86"/>
        <v>0</v>
      </c>
      <c r="R105" s="81">
        <f t="shared" si="86"/>
        <v>0</v>
      </c>
      <c r="S105" s="81">
        <f t="shared" si="86"/>
        <v>0</v>
      </c>
      <c r="T105" s="81">
        <f t="shared" si="86"/>
        <v>0</v>
      </c>
      <c r="U105" s="81">
        <f t="shared" si="86"/>
        <v>2.0289674935214554</v>
      </c>
      <c r="V105" s="81">
        <f t="shared" si="86"/>
        <v>0</v>
      </c>
      <c r="W105" s="81">
        <f t="shared" si="86"/>
        <v>9.7683731418741954E-2</v>
      </c>
      <c r="X105" s="81">
        <f t="shared" si="86"/>
        <v>0</v>
      </c>
      <c r="Y105" s="81">
        <f t="shared" si="86"/>
        <v>8.6449592344880907E-2</v>
      </c>
      <c r="Z105" s="81">
        <f t="shared" si="86"/>
        <v>2.4053545669909879</v>
      </c>
      <c r="AA105" s="81">
        <f t="shared" si="86"/>
        <v>1.4380451383723698</v>
      </c>
      <c r="AB105" s="81">
        <f t="shared" si="86"/>
        <v>5.4170753977274435</v>
      </c>
      <c r="AC105" s="81">
        <f t="shared" si="86"/>
        <v>1.7876306243949589</v>
      </c>
      <c r="AD105" s="81">
        <f t="shared" si="86"/>
        <v>1.4844063662877982</v>
      </c>
      <c r="AE105" s="81">
        <f t="shared" si="86"/>
        <v>1.6466488147478284</v>
      </c>
      <c r="AF105" s="81">
        <f t="shared" si="86"/>
        <v>1.0077213528714652</v>
      </c>
      <c r="AG105" s="81">
        <f t="shared" si="86"/>
        <v>5.2540039419304172</v>
      </c>
      <c r="AH105" s="81">
        <f t="shared" si="86"/>
        <v>3.7508355475063819</v>
      </c>
      <c r="AI105" s="81">
        <f t="shared" si="86"/>
        <v>3.0857486881937906</v>
      </c>
      <c r="AJ105" s="81">
        <f t="shared" si="86"/>
        <v>27.044778299280544</v>
      </c>
      <c r="AK105" s="81">
        <f t="shared" si="86"/>
        <v>76.392171390792228</v>
      </c>
      <c r="AL105" s="81">
        <f t="shared" si="86"/>
        <v>1954.2046760208725</v>
      </c>
      <c r="AM105" s="81">
        <f t="shared" si="86"/>
        <v>18.18250791974263</v>
      </c>
      <c r="AN105" s="81">
        <f t="shared" si="86"/>
        <v>68.096588432369614</v>
      </c>
      <c r="AO105" s="81">
        <f t="shared" si="86"/>
        <v>53.514471374650512</v>
      </c>
      <c r="AP105" s="81">
        <f t="shared" si="86"/>
        <v>50.616752135007829</v>
      </c>
      <c r="AQ105" s="81">
        <f t="shared" si="86"/>
        <v>55.309795280494377</v>
      </c>
      <c r="AR105" s="81">
        <f t="shared" si="86"/>
        <v>52.38900357787108</v>
      </c>
      <c r="AS105" s="81">
        <f t="shared" si="86"/>
        <v>63.235290781035076</v>
      </c>
      <c r="AT105" s="81">
        <f t="shared" si="86"/>
        <v>69.1660010178081</v>
      </c>
      <c r="AU105" s="81">
        <f t="shared" si="86"/>
        <v>67.216406413461073</v>
      </c>
      <c r="AV105" s="81">
        <f t="shared" si="86"/>
        <v>23.805804735334483</v>
      </c>
      <c r="AW105" s="81">
        <f t="shared" si="86"/>
        <v>16.470493662085065</v>
      </c>
      <c r="AX105" s="81">
        <f t="shared" si="86"/>
        <v>63.056344631307134</v>
      </c>
      <c r="AY105" s="81">
        <f t="shared" si="86"/>
        <v>19.139866368069612</v>
      </c>
      <c r="AZ105" s="81">
        <f t="shared" si="86"/>
        <v>17.032702028730796</v>
      </c>
      <c r="BA105" s="81">
        <f t="shared" si="86"/>
        <v>25.633561554914028</v>
      </c>
      <c r="BB105" s="81">
        <f t="shared" si="86"/>
        <v>78.307263715065631</v>
      </c>
      <c r="BC105" s="81">
        <f t="shared" si="86"/>
        <v>73.146168499091829</v>
      </c>
      <c r="BD105" s="81">
        <f t="shared" si="86"/>
        <v>64.757410228848968</v>
      </c>
      <c r="BE105" s="81">
        <f t="shared" si="86"/>
        <v>48.105329194104691</v>
      </c>
      <c r="BF105" s="81">
        <f t="shared" si="86"/>
        <v>49.450628168597376</v>
      </c>
      <c r="BG105" s="81">
        <f t="shared" si="86"/>
        <v>96.006283680700605</v>
      </c>
      <c r="BH105" s="81">
        <f t="shared" si="86"/>
        <v>35.694162812107272</v>
      </c>
      <c r="BI105" s="81">
        <f t="shared" si="86"/>
        <v>32.359672190437649</v>
      </c>
      <c r="BJ105" s="81">
        <f t="shared" si="86"/>
        <v>53.312492169750556</v>
      </c>
      <c r="BK105" s="81">
        <f t="shared" si="86"/>
        <v>48.333696272996377</v>
      </c>
      <c r="BL105" s="81">
        <f t="shared" si="86"/>
        <v>30.379784760465174</v>
      </c>
      <c r="BM105" s="81">
        <f t="shared" si="86"/>
        <v>31.014251499042899</v>
      </c>
      <c r="BN105" s="81">
        <f t="shared" si="86"/>
        <v>21.11320726851854</v>
      </c>
      <c r="BO105" s="81">
        <f t="shared" si="86"/>
        <v>21.11320726851854</v>
      </c>
      <c r="BP105" s="81">
        <f t="shared" si="86"/>
        <v>21.11320726851854</v>
      </c>
      <c r="BQ105" s="81">
        <f t="shared" si="86"/>
        <v>7.2243183796296542</v>
      </c>
      <c r="BR105" s="81">
        <f t="shared" si="86"/>
        <v>7.2243183796296542</v>
      </c>
      <c r="BS105" s="81">
        <f t="shared" si="86"/>
        <v>7.2243183796296542</v>
      </c>
      <c r="BT105" s="81">
        <f t="shared" si="86"/>
        <v>7.2243183796296542</v>
      </c>
      <c r="BU105" s="81">
        <f t="shared" ref="BU105:CY110" si="88">BU53/BU$93</f>
        <v>7.2243183796296542</v>
      </c>
      <c r="BV105" s="81">
        <f t="shared" si="88"/>
        <v>7.2243183796296542</v>
      </c>
      <c r="BW105" s="81">
        <f t="shared" si="88"/>
        <v>19.3774394744101</v>
      </c>
      <c r="BX105" s="81">
        <f t="shared" si="88"/>
        <v>7.2243183796296542</v>
      </c>
      <c r="BY105" s="81">
        <f t="shared" si="88"/>
        <v>7.2243183796296542</v>
      </c>
      <c r="BZ105" s="81">
        <f t="shared" si="88"/>
        <v>0</v>
      </c>
      <c r="CA105" s="81">
        <f t="shared" si="88"/>
        <v>0</v>
      </c>
      <c r="CB105" s="81">
        <f t="shared" si="88"/>
        <v>0</v>
      </c>
      <c r="CC105" s="81">
        <f t="shared" si="88"/>
        <v>0</v>
      </c>
      <c r="CD105" s="81">
        <f t="shared" si="88"/>
        <v>0</v>
      </c>
      <c r="CE105" s="81">
        <f t="shared" si="88"/>
        <v>0</v>
      </c>
      <c r="CF105" s="81">
        <f t="shared" si="88"/>
        <v>0</v>
      </c>
      <c r="CG105" s="81">
        <f t="shared" si="88"/>
        <v>0</v>
      </c>
      <c r="CH105" s="81">
        <f t="shared" si="88"/>
        <v>0</v>
      </c>
      <c r="CI105" s="81">
        <f t="shared" si="88"/>
        <v>0</v>
      </c>
      <c r="CJ105" s="81">
        <f t="shared" si="88"/>
        <v>0</v>
      </c>
      <c r="CK105" s="81">
        <f t="shared" si="88"/>
        <v>0</v>
      </c>
      <c r="CL105" s="81" t="e">
        <f t="shared" si="88"/>
        <v>#DIV/0!</v>
      </c>
      <c r="CM105" s="81" t="e">
        <f t="shared" si="88"/>
        <v>#DIV/0!</v>
      </c>
      <c r="CN105" s="81" t="e">
        <f t="shared" si="88"/>
        <v>#DIV/0!</v>
      </c>
      <c r="CO105" s="81" t="e">
        <f t="shared" si="88"/>
        <v>#DIV/0!</v>
      </c>
      <c r="CP105" s="81" t="e">
        <f t="shared" si="88"/>
        <v>#DIV/0!</v>
      </c>
      <c r="CQ105" s="81" t="e">
        <f t="shared" si="88"/>
        <v>#DIV/0!</v>
      </c>
      <c r="CR105" s="81" t="e">
        <f t="shared" si="88"/>
        <v>#DIV/0!</v>
      </c>
      <c r="CS105" s="81" t="e">
        <f t="shared" si="88"/>
        <v>#DIV/0!</v>
      </c>
      <c r="CT105" s="81" t="e">
        <f t="shared" si="88"/>
        <v>#DIV/0!</v>
      </c>
      <c r="CU105" s="81" t="e">
        <f t="shared" si="88"/>
        <v>#DIV/0!</v>
      </c>
      <c r="CV105" s="81" t="e">
        <f t="shared" si="88"/>
        <v>#DIV/0!</v>
      </c>
      <c r="CW105" s="81" t="e">
        <f t="shared" si="88"/>
        <v>#DIV/0!</v>
      </c>
      <c r="CX105" s="81" t="e">
        <f t="shared" si="88"/>
        <v>#DIV/0!</v>
      </c>
      <c r="CY105" s="81" t="e">
        <f t="shared" si="88"/>
        <v>#DIV/0!</v>
      </c>
    </row>
    <row r="106" spans="2:103" ht="15.75" x14ac:dyDescent="0.25">
      <c r="B106" s="99" t="str">
        <f t="shared" si="79"/>
        <v>Прочие рос</v>
      </c>
      <c r="C106" s="103">
        <f t="shared" si="80"/>
        <v>159.90848949486394</v>
      </c>
      <c r="D106" s="73">
        <f t="shared" si="81"/>
        <v>0</v>
      </c>
      <c r="E106" s="73">
        <f t="shared" si="82"/>
        <v>0</v>
      </c>
      <c r="F106" s="73">
        <f t="shared" si="83"/>
        <v>0</v>
      </c>
      <c r="G106" s="73">
        <f t="shared" si="84"/>
        <v>159.90848949486394</v>
      </c>
      <c r="H106" s="74">
        <f t="shared" si="76"/>
        <v>53.605131161530579</v>
      </c>
      <c r="I106" s="81">
        <f t="shared" si="86"/>
        <v>0</v>
      </c>
      <c r="J106" s="81">
        <f t="shared" si="86"/>
        <v>0</v>
      </c>
      <c r="K106" s="81">
        <f t="shared" si="86"/>
        <v>0</v>
      </c>
      <c r="L106" s="81">
        <f t="shared" si="86"/>
        <v>0</v>
      </c>
      <c r="M106" s="81">
        <f t="shared" si="86"/>
        <v>0</v>
      </c>
      <c r="N106" s="81">
        <f t="shared" si="86"/>
        <v>0</v>
      </c>
      <c r="O106" s="81">
        <f t="shared" si="86"/>
        <v>0</v>
      </c>
      <c r="P106" s="81">
        <f t="shared" si="86"/>
        <v>0</v>
      </c>
      <c r="Q106" s="81">
        <f t="shared" si="86"/>
        <v>0</v>
      </c>
      <c r="R106" s="81">
        <f t="shared" si="86"/>
        <v>0</v>
      </c>
      <c r="S106" s="81">
        <f t="shared" si="86"/>
        <v>0</v>
      </c>
      <c r="T106" s="81">
        <f t="shared" si="86"/>
        <v>0</v>
      </c>
      <c r="U106" s="81">
        <f t="shared" si="86"/>
        <v>0</v>
      </c>
      <c r="V106" s="81">
        <f t="shared" si="86"/>
        <v>0</v>
      </c>
      <c r="W106" s="81">
        <f t="shared" si="86"/>
        <v>0</v>
      </c>
      <c r="X106" s="81">
        <f t="shared" si="86"/>
        <v>0</v>
      </c>
      <c r="Y106" s="81">
        <f t="shared" si="86"/>
        <v>0</v>
      </c>
      <c r="Z106" s="81">
        <f t="shared" si="86"/>
        <v>0</v>
      </c>
      <c r="AA106" s="81">
        <f t="shared" si="86"/>
        <v>0</v>
      </c>
      <c r="AB106" s="81">
        <f t="shared" si="86"/>
        <v>0</v>
      </c>
      <c r="AC106" s="81">
        <f t="shared" si="86"/>
        <v>0</v>
      </c>
      <c r="AD106" s="81">
        <f t="shared" si="86"/>
        <v>0</v>
      </c>
      <c r="AE106" s="81">
        <f t="shared" si="86"/>
        <v>0</v>
      </c>
      <c r="AF106" s="81">
        <f t="shared" si="86"/>
        <v>0</v>
      </c>
      <c r="AG106" s="81">
        <f t="shared" si="86"/>
        <v>0</v>
      </c>
      <c r="AH106" s="81">
        <f t="shared" si="86"/>
        <v>0</v>
      </c>
      <c r="AI106" s="81">
        <f t="shared" si="86"/>
        <v>0</v>
      </c>
      <c r="AJ106" s="81">
        <f t="shared" si="86"/>
        <v>53.605131161530579</v>
      </c>
      <c r="AK106" s="81">
        <f t="shared" si="86"/>
        <v>0</v>
      </c>
      <c r="AL106" s="81">
        <f t="shared" si="86"/>
        <v>0</v>
      </c>
      <c r="AM106" s="81">
        <f t="shared" si="86"/>
        <v>0</v>
      </c>
      <c r="AN106" s="81">
        <f t="shared" si="86"/>
        <v>0</v>
      </c>
      <c r="AO106" s="81">
        <f t="shared" si="86"/>
        <v>0</v>
      </c>
      <c r="AP106" s="81">
        <f t="shared" si="86"/>
        <v>0</v>
      </c>
      <c r="AQ106" s="81">
        <f t="shared" si="86"/>
        <v>0</v>
      </c>
      <c r="AR106" s="81">
        <f t="shared" si="86"/>
        <v>0</v>
      </c>
      <c r="AS106" s="81">
        <f t="shared" si="86"/>
        <v>0</v>
      </c>
      <c r="AT106" s="81">
        <f t="shared" si="86"/>
        <v>0</v>
      </c>
      <c r="AU106" s="81">
        <f t="shared" si="86"/>
        <v>0</v>
      </c>
      <c r="AV106" s="81">
        <f t="shared" si="86"/>
        <v>0</v>
      </c>
      <c r="AW106" s="81">
        <f t="shared" si="86"/>
        <v>0</v>
      </c>
      <c r="AX106" s="81">
        <f t="shared" si="86"/>
        <v>0</v>
      </c>
      <c r="AY106" s="81">
        <f t="shared" si="86"/>
        <v>0</v>
      </c>
      <c r="AZ106" s="81">
        <f t="shared" si="86"/>
        <v>0</v>
      </c>
      <c r="BA106" s="81">
        <f t="shared" si="86"/>
        <v>0</v>
      </c>
      <c r="BB106" s="81">
        <f t="shared" si="86"/>
        <v>0</v>
      </c>
      <c r="BC106" s="81">
        <f t="shared" si="86"/>
        <v>0</v>
      </c>
      <c r="BD106" s="81">
        <f t="shared" si="86"/>
        <v>0</v>
      </c>
      <c r="BE106" s="81">
        <f t="shared" si="86"/>
        <v>0</v>
      </c>
      <c r="BF106" s="81">
        <f t="shared" si="86"/>
        <v>0</v>
      </c>
      <c r="BG106" s="81">
        <f t="shared" si="86"/>
        <v>0</v>
      </c>
      <c r="BH106" s="81">
        <f t="shared" si="86"/>
        <v>0</v>
      </c>
      <c r="BI106" s="81">
        <f t="shared" si="86"/>
        <v>0</v>
      </c>
      <c r="BJ106" s="81">
        <f t="shared" si="86"/>
        <v>0</v>
      </c>
      <c r="BK106" s="81">
        <f t="shared" si="86"/>
        <v>0</v>
      </c>
      <c r="BL106" s="81">
        <f t="shared" si="86"/>
        <v>0</v>
      </c>
      <c r="BM106" s="81">
        <f t="shared" si="86"/>
        <v>0</v>
      </c>
      <c r="BN106" s="81">
        <f t="shared" si="86"/>
        <v>0</v>
      </c>
      <c r="BO106" s="81">
        <f t="shared" si="86"/>
        <v>0</v>
      </c>
      <c r="BP106" s="81">
        <f t="shared" si="86"/>
        <v>0</v>
      </c>
      <c r="BQ106" s="81">
        <f t="shared" si="86"/>
        <v>102.56689895833335</v>
      </c>
      <c r="BR106" s="81">
        <f t="shared" si="86"/>
        <v>0</v>
      </c>
      <c r="BS106" s="81">
        <f t="shared" si="86"/>
        <v>0</v>
      </c>
      <c r="BT106" s="81">
        <f t="shared" si="86"/>
        <v>0</v>
      </c>
      <c r="BU106" s="81">
        <f t="shared" si="88"/>
        <v>0</v>
      </c>
      <c r="BV106" s="81">
        <f t="shared" si="88"/>
        <v>0</v>
      </c>
      <c r="BW106" s="81">
        <f t="shared" si="88"/>
        <v>0</v>
      </c>
      <c r="BX106" s="81">
        <f t="shared" si="88"/>
        <v>0</v>
      </c>
      <c r="BY106" s="81">
        <f t="shared" si="88"/>
        <v>3.7364593750000004</v>
      </c>
      <c r="BZ106" s="81">
        <f t="shared" si="88"/>
        <v>0</v>
      </c>
      <c r="CA106" s="81">
        <f t="shared" si="88"/>
        <v>0</v>
      </c>
      <c r="CB106" s="81">
        <f t="shared" si="88"/>
        <v>0</v>
      </c>
      <c r="CC106" s="81">
        <f t="shared" si="88"/>
        <v>0</v>
      </c>
      <c r="CD106" s="81">
        <f t="shared" si="88"/>
        <v>0</v>
      </c>
      <c r="CE106" s="81">
        <f t="shared" si="88"/>
        <v>0</v>
      </c>
      <c r="CF106" s="81">
        <f t="shared" si="88"/>
        <v>0</v>
      </c>
      <c r="CG106" s="81">
        <f t="shared" si="88"/>
        <v>0</v>
      </c>
      <c r="CH106" s="81">
        <f t="shared" si="88"/>
        <v>0</v>
      </c>
      <c r="CI106" s="81">
        <f t="shared" si="88"/>
        <v>0</v>
      </c>
      <c r="CJ106" s="81">
        <f t="shared" si="88"/>
        <v>0</v>
      </c>
      <c r="CK106" s="81">
        <f t="shared" si="88"/>
        <v>0</v>
      </c>
      <c r="CL106" s="81" t="e">
        <f t="shared" si="88"/>
        <v>#DIV/0!</v>
      </c>
      <c r="CM106" s="81" t="e">
        <f t="shared" si="88"/>
        <v>#DIV/0!</v>
      </c>
      <c r="CN106" s="81" t="e">
        <f t="shared" si="88"/>
        <v>#DIV/0!</v>
      </c>
      <c r="CO106" s="81" t="e">
        <f t="shared" si="88"/>
        <v>#DIV/0!</v>
      </c>
      <c r="CP106" s="81" t="e">
        <f t="shared" si="88"/>
        <v>#DIV/0!</v>
      </c>
      <c r="CQ106" s="81" t="e">
        <f t="shared" si="88"/>
        <v>#DIV/0!</v>
      </c>
      <c r="CR106" s="81" t="e">
        <f t="shared" si="88"/>
        <v>#DIV/0!</v>
      </c>
      <c r="CS106" s="81" t="e">
        <f t="shared" si="88"/>
        <v>#DIV/0!</v>
      </c>
      <c r="CT106" s="81" t="e">
        <f t="shared" si="88"/>
        <v>#DIV/0!</v>
      </c>
      <c r="CU106" s="81" t="e">
        <f t="shared" si="88"/>
        <v>#DIV/0!</v>
      </c>
      <c r="CV106" s="81" t="e">
        <f t="shared" si="88"/>
        <v>#DIV/0!</v>
      </c>
      <c r="CW106" s="81" t="e">
        <f t="shared" si="88"/>
        <v>#DIV/0!</v>
      </c>
      <c r="CX106" s="81" t="e">
        <f t="shared" si="88"/>
        <v>#DIV/0!</v>
      </c>
      <c r="CY106" s="81" t="e">
        <f t="shared" si="88"/>
        <v>#DIV/0!</v>
      </c>
    </row>
    <row r="107" spans="2:103" ht="15.75" x14ac:dyDescent="0.25">
      <c r="B107" s="99" t="str">
        <f t="shared" si="79"/>
        <v>Таможенные платежи</v>
      </c>
      <c r="C107" s="103">
        <f t="shared" si="80"/>
        <v>7544.5053122770878</v>
      </c>
      <c r="D107" s="73">
        <f t="shared" si="81"/>
        <v>0</v>
      </c>
      <c r="E107" s="73">
        <f t="shared" si="82"/>
        <v>0</v>
      </c>
      <c r="F107" s="73">
        <f t="shared" si="83"/>
        <v>0</v>
      </c>
      <c r="G107" s="73">
        <f t="shared" si="84"/>
        <v>7544.5053122770878</v>
      </c>
      <c r="H107" s="74">
        <f t="shared" si="76"/>
        <v>0</v>
      </c>
      <c r="I107" s="81">
        <f t="shared" si="86"/>
        <v>0</v>
      </c>
      <c r="J107" s="81">
        <f t="shared" si="86"/>
        <v>0</v>
      </c>
      <c r="K107" s="81">
        <f t="shared" si="86"/>
        <v>0</v>
      </c>
      <c r="L107" s="81">
        <f t="shared" si="86"/>
        <v>0</v>
      </c>
      <c r="M107" s="81">
        <f t="shared" si="86"/>
        <v>0</v>
      </c>
      <c r="N107" s="81">
        <f t="shared" si="86"/>
        <v>0</v>
      </c>
      <c r="O107" s="81">
        <f t="shared" si="86"/>
        <v>0</v>
      </c>
      <c r="P107" s="81">
        <f t="shared" si="86"/>
        <v>0</v>
      </c>
      <c r="Q107" s="81">
        <f t="shared" si="86"/>
        <v>0</v>
      </c>
      <c r="R107" s="81">
        <f t="shared" si="86"/>
        <v>0</v>
      </c>
      <c r="S107" s="81">
        <f t="shared" si="86"/>
        <v>0</v>
      </c>
      <c r="T107" s="81">
        <f t="shared" si="86"/>
        <v>0</v>
      </c>
      <c r="U107" s="81">
        <f t="shared" si="86"/>
        <v>0</v>
      </c>
      <c r="V107" s="81">
        <f t="shared" si="86"/>
        <v>0</v>
      </c>
      <c r="W107" s="81">
        <f t="shared" si="86"/>
        <v>0</v>
      </c>
      <c r="X107" s="81">
        <f t="shared" si="86"/>
        <v>0</v>
      </c>
      <c r="Y107" s="81">
        <f t="shared" si="86"/>
        <v>0</v>
      </c>
      <c r="Z107" s="81">
        <f t="shared" si="86"/>
        <v>0</v>
      </c>
      <c r="AA107" s="81">
        <f t="shared" si="86"/>
        <v>0</v>
      </c>
      <c r="AB107" s="81">
        <f t="shared" si="86"/>
        <v>0</v>
      </c>
      <c r="AC107" s="81">
        <f t="shared" si="86"/>
        <v>0</v>
      </c>
      <c r="AD107" s="81">
        <f t="shared" si="86"/>
        <v>0</v>
      </c>
      <c r="AE107" s="81">
        <f t="shared" si="86"/>
        <v>0</v>
      </c>
      <c r="AF107" s="81">
        <f t="shared" si="86"/>
        <v>0</v>
      </c>
      <c r="AG107" s="81">
        <f t="shared" si="86"/>
        <v>0</v>
      </c>
      <c r="AH107" s="81">
        <f t="shared" si="86"/>
        <v>0</v>
      </c>
      <c r="AI107" s="81">
        <f t="shared" si="86"/>
        <v>0</v>
      </c>
      <c r="AJ107" s="81">
        <f t="shared" si="86"/>
        <v>0</v>
      </c>
      <c r="AK107" s="81">
        <f t="shared" si="86"/>
        <v>0</v>
      </c>
      <c r="AL107" s="81">
        <f t="shared" si="86"/>
        <v>0</v>
      </c>
      <c r="AM107" s="81">
        <f t="shared" si="86"/>
        <v>0</v>
      </c>
      <c r="AN107" s="81">
        <f t="shared" si="86"/>
        <v>0</v>
      </c>
      <c r="AO107" s="81">
        <f t="shared" si="86"/>
        <v>0</v>
      </c>
      <c r="AP107" s="81">
        <f t="shared" si="86"/>
        <v>0</v>
      </c>
      <c r="AQ107" s="81">
        <f t="shared" si="86"/>
        <v>0</v>
      </c>
      <c r="AR107" s="81">
        <f t="shared" si="86"/>
        <v>0</v>
      </c>
      <c r="AS107" s="81">
        <f t="shared" si="86"/>
        <v>0</v>
      </c>
      <c r="AT107" s="81">
        <f t="shared" si="86"/>
        <v>0</v>
      </c>
      <c r="AU107" s="81">
        <f t="shared" si="86"/>
        <v>0</v>
      </c>
      <c r="AV107" s="81">
        <f t="shared" si="86"/>
        <v>0</v>
      </c>
      <c r="AW107" s="81">
        <f t="shared" si="86"/>
        <v>0</v>
      </c>
      <c r="AX107" s="81">
        <f t="shared" si="86"/>
        <v>0</v>
      </c>
      <c r="AY107" s="81">
        <f t="shared" si="86"/>
        <v>0</v>
      </c>
      <c r="AZ107" s="81">
        <f t="shared" si="86"/>
        <v>0</v>
      </c>
      <c r="BA107" s="81">
        <f t="shared" si="86"/>
        <v>0</v>
      </c>
      <c r="BB107" s="81">
        <f t="shared" si="86"/>
        <v>0</v>
      </c>
      <c r="BC107" s="81">
        <f t="shared" si="86"/>
        <v>0</v>
      </c>
      <c r="BD107" s="81">
        <f t="shared" si="86"/>
        <v>0</v>
      </c>
      <c r="BE107" s="81">
        <f t="shared" si="86"/>
        <v>0</v>
      </c>
      <c r="BF107" s="81">
        <f t="shared" si="86"/>
        <v>0</v>
      </c>
      <c r="BG107" s="81">
        <f t="shared" si="86"/>
        <v>0</v>
      </c>
      <c r="BH107" s="81">
        <f t="shared" si="86"/>
        <v>0</v>
      </c>
      <c r="BI107" s="81">
        <f t="shared" si="86"/>
        <v>0</v>
      </c>
      <c r="BJ107" s="81">
        <f t="shared" si="86"/>
        <v>0</v>
      </c>
      <c r="BK107" s="81">
        <f t="shared" si="86"/>
        <v>0</v>
      </c>
      <c r="BL107" s="81">
        <f t="shared" si="86"/>
        <v>0</v>
      </c>
      <c r="BM107" s="81">
        <f t="shared" si="86"/>
        <v>0</v>
      </c>
      <c r="BN107" s="81">
        <f t="shared" si="86"/>
        <v>0</v>
      </c>
      <c r="BO107" s="81">
        <f t="shared" si="86"/>
        <v>0</v>
      </c>
      <c r="BP107" s="81">
        <f t="shared" si="86"/>
        <v>0</v>
      </c>
      <c r="BQ107" s="81">
        <f t="shared" si="86"/>
        <v>0</v>
      </c>
      <c r="BR107" s="81">
        <f t="shared" si="86"/>
        <v>0</v>
      </c>
      <c r="BS107" s="81">
        <f t="shared" si="86"/>
        <v>0</v>
      </c>
      <c r="BT107" s="81">
        <f>BT55/BT$93</f>
        <v>0</v>
      </c>
      <c r="BU107" s="81">
        <f t="shared" si="88"/>
        <v>0</v>
      </c>
      <c r="BV107" s="81">
        <f t="shared" si="88"/>
        <v>0</v>
      </c>
      <c r="BW107" s="81">
        <f t="shared" si="88"/>
        <v>0</v>
      </c>
      <c r="BX107" s="81">
        <f t="shared" si="88"/>
        <v>0</v>
      </c>
      <c r="BY107" s="81">
        <f t="shared" si="88"/>
        <v>7544.5053122770878</v>
      </c>
      <c r="BZ107" s="81">
        <f t="shared" si="88"/>
        <v>0</v>
      </c>
      <c r="CA107" s="81">
        <f t="shared" si="88"/>
        <v>0</v>
      </c>
      <c r="CB107" s="81">
        <f t="shared" si="88"/>
        <v>0</v>
      </c>
      <c r="CC107" s="81">
        <f t="shared" si="88"/>
        <v>0</v>
      </c>
      <c r="CD107" s="81">
        <f t="shared" si="88"/>
        <v>0</v>
      </c>
      <c r="CE107" s="81">
        <f t="shared" si="88"/>
        <v>0</v>
      </c>
      <c r="CF107" s="81">
        <f t="shared" si="88"/>
        <v>0</v>
      </c>
      <c r="CG107" s="81">
        <f t="shared" si="88"/>
        <v>0</v>
      </c>
      <c r="CH107" s="81">
        <f t="shared" si="88"/>
        <v>0</v>
      </c>
      <c r="CI107" s="81">
        <f t="shared" si="88"/>
        <v>0</v>
      </c>
      <c r="CJ107" s="81">
        <f t="shared" si="88"/>
        <v>0</v>
      </c>
      <c r="CK107" s="81">
        <f t="shared" si="88"/>
        <v>0</v>
      </c>
      <c r="CL107" s="81" t="e">
        <f t="shared" si="88"/>
        <v>#DIV/0!</v>
      </c>
      <c r="CM107" s="81" t="e">
        <f t="shared" si="88"/>
        <v>#DIV/0!</v>
      </c>
      <c r="CN107" s="81" t="e">
        <f t="shared" si="88"/>
        <v>#DIV/0!</v>
      </c>
      <c r="CO107" s="81" t="e">
        <f t="shared" si="88"/>
        <v>#DIV/0!</v>
      </c>
      <c r="CP107" s="81" t="e">
        <f t="shared" si="88"/>
        <v>#DIV/0!</v>
      </c>
      <c r="CQ107" s="81" t="e">
        <f t="shared" si="88"/>
        <v>#DIV/0!</v>
      </c>
      <c r="CR107" s="81" t="e">
        <f t="shared" si="88"/>
        <v>#DIV/0!</v>
      </c>
      <c r="CS107" s="81" t="e">
        <f t="shared" si="88"/>
        <v>#DIV/0!</v>
      </c>
      <c r="CT107" s="81" t="e">
        <f t="shared" si="88"/>
        <v>#DIV/0!</v>
      </c>
      <c r="CU107" s="81" t="e">
        <f t="shared" si="88"/>
        <v>#DIV/0!</v>
      </c>
      <c r="CV107" s="81" t="e">
        <f t="shared" si="88"/>
        <v>#DIV/0!</v>
      </c>
      <c r="CW107" s="81" t="e">
        <f t="shared" si="88"/>
        <v>#DIV/0!</v>
      </c>
      <c r="CX107" s="81" t="e">
        <f t="shared" si="88"/>
        <v>#DIV/0!</v>
      </c>
      <c r="CY107" s="81" t="e">
        <f t="shared" si="88"/>
        <v>#DIV/0!</v>
      </c>
    </row>
    <row r="108" spans="2:103" ht="15.75" x14ac:dyDescent="0.25">
      <c r="B108" s="99" t="str">
        <f t="shared" si="79"/>
        <v>Менеджмент резерв</v>
      </c>
      <c r="C108" s="103">
        <f t="shared" si="80"/>
        <v>2971.8526471738637</v>
      </c>
      <c r="D108" s="73">
        <f t="shared" si="81"/>
        <v>0</v>
      </c>
      <c r="E108" s="73">
        <f t="shared" si="82"/>
        <v>0</v>
      </c>
      <c r="F108" s="73">
        <f t="shared" si="83"/>
        <v>131.54812792495784</v>
      </c>
      <c r="G108" s="73">
        <f t="shared" si="84"/>
        <v>2840.3045192489058</v>
      </c>
      <c r="H108" s="74">
        <f t="shared" si="76"/>
        <v>1559.4190896188823</v>
      </c>
      <c r="I108" s="81">
        <f t="shared" ref="I108:BT110" si="89">I56/I$93</f>
        <v>3.8945108196492537</v>
      </c>
      <c r="J108" s="81">
        <f t="shared" si="89"/>
        <v>3.6936520242302739</v>
      </c>
      <c r="K108" s="81">
        <f t="shared" si="89"/>
        <v>4.2780310928717276</v>
      </c>
      <c r="L108" s="81">
        <f t="shared" si="89"/>
        <v>3.4732621553617258</v>
      </c>
      <c r="M108" s="81">
        <f t="shared" si="89"/>
        <v>3.5779475915895724</v>
      </c>
      <c r="N108" s="81">
        <f t="shared" si="89"/>
        <v>2.7231538980291332</v>
      </c>
      <c r="O108" s="81">
        <f t="shared" si="89"/>
        <v>3.7646141074720743</v>
      </c>
      <c r="P108" s="81">
        <f t="shared" si="89"/>
        <v>3.2475604007869681</v>
      </c>
      <c r="Q108" s="81">
        <f t="shared" si="89"/>
        <v>5.9158287894298569</v>
      </c>
      <c r="R108" s="81">
        <f t="shared" si="89"/>
        <v>8.8831357837455798</v>
      </c>
      <c r="S108" s="81">
        <f t="shared" si="89"/>
        <v>9.2064395389784721</v>
      </c>
      <c r="T108" s="81">
        <f t="shared" si="89"/>
        <v>9.5373512056536747</v>
      </c>
      <c r="U108" s="81">
        <f t="shared" si="89"/>
        <v>9.6162045382406109</v>
      </c>
      <c r="V108" s="81">
        <f t="shared" si="89"/>
        <v>9.5409668988856602</v>
      </c>
      <c r="W108" s="81">
        <f t="shared" si="89"/>
        <v>10.443102072362617</v>
      </c>
      <c r="X108" s="81">
        <f t="shared" si="89"/>
        <v>8.2400474011824461</v>
      </c>
      <c r="Y108" s="81">
        <f t="shared" si="89"/>
        <v>10.089565069218926</v>
      </c>
      <c r="Z108" s="81">
        <f t="shared" si="89"/>
        <v>10.079842137646077</v>
      </c>
      <c r="AA108" s="81">
        <f t="shared" si="89"/>
        <v>11.342912399623184</v>
      </c>
      <c r="AB108" s="81">
        <f t="shared" si="89"/>
        <v>12.931724555728513</v>
      </c>
      <c r="AC108" s="81">
        <f t="shared" si="89"/>
        <v>11.13368626378908</v>
      </c>
      <c r="AD108" s="81">
        <f t="shared" si="89"/>
        <v>15.485297481534474</v>
      </c>
      <c r="AE108" s="81">
        <f t="shared" si="89"/>
        <v>20.031400273633512</v>
      </c>
      <c r="AF108" s="81">
        <f t="shared" si="89"/>
        <v>17.060281925682883</v>
      </c>
      <c r="AG108" s="81">
        <f t="shared" si="89"/>
        <v>16.465192047810909</v>
      </c>
      <c r="AH108" s="81">
        <f t="shared" si="89"/>
        <v>18.517225875086226</v>
      </c>
      <c r="AI108" s="81">
        <f t="shared" si="89"/>
        <v>19.227262117121601</v>
      </c>
      <c r="AJ108" s="81">
        <f t="shared" si="89"/>
        <v>20.968459790048598</v>
      </c>
      <c r="AK108" s="81">
        <f t="shared" si="89"/>
        <v>11.579174143352816</v>
      </c>
      <c r="AL108" s="81">
        <f t="shared" si="89"/>
        <v>9.5927987184904335</v>
      </c>
      <c r="AM108" s="81">
        <f t="shared" si="89"/>
        <v>9.3607914101671721</v>
      </c>
      <c r="AN108" s="81">
        <f t="shared" si="89"/>
        <v>11.246341241346125</v>
      </c>
      <c r="AO108" s="81">
        <f t="shared" si="89"/>
        <v>11.791265797217537</v>
      </c>
      <c r="AP108" s="81">
        <f t="shared" si="89"/>
        <v>9.1991714245523077</v>
      </c>
      <c r="AQ108" s="81">
        <f t="shared" si="89"/>
        <v>12.651294657477576</v>
      </c>
      <c r="AR108" s="81">
        <f t="shared" si="89"/>
        <v>9.8168193909482451</v>
      </c>
      <c r="AS108" s="81">
        <f t="shared" si="89"/>
        <v>10.014798230980913</v>
      </c>
      <c r="AT108" s="81">
        <f t="shared" si="89"/>
        <v>17.940444719218963</v>
      </c>
      <c r="AU108" s="81">
        <f t="shared" si="89"/>
        <v>23.478211345305329</v>
      </c>
      <c r="AV108" s="81">
        <f t="shared" si="89"/>
        <v>58.980834314155864</v>
      </c>
      <c r="AW108" s="81">
        <f t="shared" si="89"/>
        <v>60.235412998085216</v>
      </c>
      <c r="AX108" s="81">
        <f t="shared" si="89"/>
        <v>67.285552955644746</v>
      </c>
      <c r="AY108" s="81">
        <f t="shared" si="89"/>
        <v>76.213738066475699</v>
      </c>
      <c r="AZ108" s="81">
        <f t="shared" si="89"/>
        <v>78.588551045670812</v>
      </c>
      <c r="BA108" s="81">
        <f t="shared" si="89"/>
        <v>81.321205144955741</v>
      </c>
      <c r="BB108" s="81">
        <f t="shared" si="89"/>
        <v>98.191842591353449</v>
      </c>
      <c r="BC108" s="81">
        <f t="shared" si="89"/>
        <v>98.171015831013392</v>
      </c>
      <c r="BD108" s="81">
        <f t="shared" si="89"/>
        <v>108.12613870100002</v>
      </c>
      <c r="BE108" s="81">
        <f t="shared" si="89"/>
        <v>86.186623787759387</v>
      </c>
      <c r="BF108" s="81">
        <f t="shared" si="89"/>
        <v>83.063124373152306</v>
      </c>
      <c r="BG108" s="81">
        <f t="shared" si="89"/>
        <v>85.078931208352415</v>
      </c>
      <c r="BH108" s="81">
        <f t="shared" si="89"/>
        <v>78.226050805874195</v>
      </c>
      <c r="BI108" s="81">
        <f t="shared" si="89"/>
        <v>79.710298460937992</v>
      </c>
      <c r="BJ108" s="81">
        <f t="shared" si="89"/>
        <v>89.007273434339439</v>
      </c>
      <c r="BK108" s="81">
        <f t="shared" si="89"/>
        <v>86.092901057582722</v>
      </c>
      <c r="BL108" s="81">
        <f t="shared" si="89"/>
        <v>86.092901057582722</v>
      </c>
      <c r="BM108" s="81">
        <f t="shared" si="89"/>
        <v>83.178528680825963</v>
      </c>
      <c r="BN108" s="81">
        <f t="shared" si="89"/>
        <v>92.527969061424699</v>
      </c>
      <c r="BO108" s="81">
        <f t="shared" si="89"/>
        <v>90.378831954684586</v>
      </c>
      <c r="BP108" s="81">
        <f t="shared" si="89"/>
        <v>87.421501279552956</v>
      </c>
      <c r="BQ108" s="81">
        <f t="shared" si="89"/>
        <v>87.421501279552956</v>
      </c>
      <c r="BR108" s="81">
        <f t="shared" si="89"/>
        <v>87.421501279552956</v>
      </c>
      <c r="BS108" s="81">
        <f t="shared" si="89"/>
        <v>87.421501279552956</v>
      </c>
      <c r="BT108" s="81">
        <f t="shared" si="89"/>
        <v>87.421501279552956</v>
      </c>
      <c r="BU108" s="81">
        <f t="shared" si="88"/>
        <v>87.421501279552956</v>
      </c>
      <c r="BV108" s="81">
        <f t="shared" si="88"/>
        <v>87.421501279552956</v>
      </c>
      <c r="BW108" s="81">
        <f t="shared" si="88"/>
        <v>98.361640792563776</v>
      </c>
      <c r="BX108" s="81">
        <f t="shared" si="88"/>
        <v>87.421501279552956</v>
      </c>
      <c r="BY108" s="81">
        <f t="shared" si="88"/>
        <v>87.421501279552956</v>
      </c>
      <c r="BZ108" s="81">
        <f t="shared" si="88"/>
        <v>0</v>
      </c>
      <c r="CA108" s="81">
        <f t="shared" si="88"/>
        <v>0</v>
      </c>
      <c r="CB108" s="81">
        <f t="shared" si="88"/>
        <v>0</v>
      </c>
      <c r="CC108" s="81">
        <f t="shared" si="88"/>
        <v>0</v>
      </c>
      <c r="CD108" s="81">
        <f t="shared" si="88"/>
        <v>0</v>
      </c>
      <c r="CE108" s="81">
        <f t="shared" si="88"/>
        <v>0</v>
      </c>
      <c r="CF108" s="81">
        <f t="shared" si="88"/>
        <v>0</v>
      </c>
      <c r="CG108" s="81">
        <f t="shared" si="88"/>
        <v>0</v>
      </c>
      <c r="CH108" s="81">
        <f t="shared" si="88"/>
        <v>0</v>
      </c>
      <c r="CI108" s="81">
        <f t="shared" si="88"/>
        <v>0</v>
      </c>
      <c r="CJ108" s="81">
        <f t="shared" si="88"/>
        <v>0</v>
      </c>
      <c r="CK108" s="81">
        <f t="shared" si="88"/>
        <v>0</v>
      </c>
      <c r="CL108" s="81" t="e">
        <f t="shared" si="88"/>
        <v>#DIV/0!</v>
      </c>
      <c r="CM108" s="81" t="e">
        <f t="shared" si="88"/>
        <v>#DIV/0!</v>
      </c>
      <c r="CN108" s="81" t="e">
        <f t="shared" si="88"/>
        <v>#DIV/0!</v>
      </c>
      <c r="CO108" s="81" t="e">
        <f t="shared" si="88"/>
        <v>#DIV/0!</v>
      </c>
      <c r="CP108" s="81" t="e">
        <f t="shared" si="88"/>
        <v>#DIV/0!</v>
      </c>
      <c r="CQ108" s="81" t="e">
        <f t="shared" si="88"/>
        <v>#DIV/0!</v>
      </c>
      <c r="CR108" s="81" t="e">
        <f t="shared" si="88"/>
        <v>#DIV/0!</v>
      </c>
      <c r="CS108" s="81" t="e">
        <f t="shared" si="88"/>
        <v>#DIV/0!</v>
      </c>
      <c r="CT108" s="81" t="e">
        <f t="shared" si="88"/>
        <v>#DIV/0!</v>
      </c>
      <c r="CU108" s="81" t="e">
        <f t="shared" si="88"/>
        <v>#DIV/0!</v>
      </c>
      <c r="CV108" s="81" t="e">
        <f t="shared" si="88"/>
        <v>#DIV/0!</v>
      </c>
      <c r="CW108" s="81" t="e">
        <f t="shared" si="88"/>
        <v>#DIV/0!</v>
      </c>
      <c r="CX108" s="81" t="e">
        <f t="shared" si="88"/>
        <v>#DIV/0!</v>
      </c>
      <c r="CY108" s="81" t="e">
        <f t="shared" si="88"/>
        <v>#DIV/0!</v>
      </c>
    </row>
    <row r="109" spans="2:103" ht="16.5" thickBot="1" x14ac:dyDescent="0.3">
      <c r="B109" s="99" t="str">
        <f t="shared" si="79"/>
        <v>ФОТ МП и РГ</v>
      </c>
      <c r="C109" s="104">
        <f t="shared" si="80"/>
        <v>1432.3439222637789</v>
      </c>
      <c r="D109" s="73">
        <f t="shared" si="81"/>
        <v>0</v>
      </c>
      <c r="E109" s="73">
        <f t="shared" si="82"/>
        <v>0</v>
      </c>
      <c r="F109" s="73">
        <f t="shared" si="83"/>
        <v>0</v>
      </c>
      <c r="G109" s="73">
        <f t="shared" si="84"/>
        <v>1432.3439222637789</v>
      </c>
      <c r="H109" s="74">
        <f t="shared" si="76"/>
        <v>241.16203342115679</v>
      </c>
      <c r="I109" s="81">
        <f>I57/I$93</f>
        <v>0</v>
      </c>
      <c r="J109" s="81">
        <f t="shared" si="89"/>
        <v>0</v>
      </c>
      <c r="K109" s="81">
        <f t="shared" si="89"/>
        <v>0</v>
      </c>
      <c r="L109" s="81">
        <f t="shared" si="89"/>
        <v>0</v>
      </c>
      <c r="M109" s="81">
        <f t="shared" si="89"/>
        <v>0</v>
      </c>
      <c r="N109" s="81">
        <f t="shared" si="89"/>
        <v>0</v>
      </c>
      <c r="O109" s="81">
        <f t="shared" si="89"/>
        <v>0</v>
      </c>
      <c r="P109" s="81">
        <f t="shared" si="89"/>
        <v>0</v>
      </c>
      <c r="Q109" s="81">
        <f t="shared" si="89"/>
        <v>0</v>
      </c>
      <c r="R109" s="81">
        <f t="shared" si="89"/>
        <v>0</v>
      </c>
      <c r="S109" s="81">
        <f t="shared" si="89"/>
        <v>0</v>
      </c>
      <c r="T109" s="81">
        <f t="shared" si="89"/>
        <v>0</v>
      </c>
      <c r="U109" s="81">
        <f t="shared" si="89"/>
        <v>0</v>
      </c>
      <c r="V109" s="81">
        <f t="shared" si="89"/>
        <v>0</v>
      </c>
      <c r="W109" s="81">
        <f t="shared" si="89"/>
        <v>0</v>
      </c>
      <c r="X109" s="81">
        <f t="shared" si="89"/>
        <v>0</v>
      </c>
      <c r="Y109" s="81">
        <f t="shared" si="89"/>
        <v>0</v>
      </c>
      <c r="Z109" s="81">
        <f t="shared" si="89"/>
        <v>0</v>
      </c>
      <c r="AA109" s="81">
        <f t="shared" si="89"/>
        <v>0</v>
      </c>
      <c r="AB109" s="81">
        <f t="shared" si="89"/>
        <v>0</v>
      </c>
      <c r="AC109" s="81">
        <f t="shared" si="89"/>
        <v>0</v>
      </c>
      <c r="AD109" s="81">
        <f t="shared" si="89"/>
        <v>0</v>
      </c>
      <c r="AE109" s="81">
        <f t="shared" si="89"/>
        <v>14.924656558750643</v>
      </c>
      <c r="AF109" s="81">
        <f t="shared" si="89"/>
        <v>0</v>
      </c>
      <c r="AG109" s="81">
        <f t="shared" si="89"/>
        <v>0</v>
      </c>
      <c r="AH109" s="81">
        <f t="shared" si="89"/>
        <v>0</v>
      </c>
      <c r="AI109" s="81">
        <f t="shared" si="89"/>
        <v>0</v>
      </c>
      <c r="AJ109" s="81">
        <f t="shared" si="89"/>
        <v>0</v>
      </c>
      <c r="AK109" s="81">
        <f t="shared" si="89"/>
        <v>0</v>
      </c>
      <c r="AL109" s="81">
        <f t="shared" si="89"/>
        <v>0</v>
      </c>
      <c r="AM109" s="81">
        <f t="shared" si="89"/>
        <v>0</v>
      </c>
      <c r="AN109" s="81">
        <f t="shared" si="89"/>
        <v>0</v>
      </c>
      <c r="AO109" s="81">
        <f t="shared" si="89"/>
        <v>0</v>
      </c>
      <c r="AP109" s="81">
        <f t="shared" si="89"/>
        <v>0</v>
      </c>
      <c r="AQ109" s="81">
        <f t="shared" si="89"/>
        <v>0</v>
      </c>
      <c r="AR109" s="81">
        <f t="shared" si="89"/>
        <v>0</v>
      </c>
      <c r="AS109" s="81">
        <f t="shared" si="89"/>
        <v>0</v>
      </c>
      <c r="AT109" s="81">
        <f t="shared" si="89"/>
        <v>0</v>
      </c>
      <c r="AU109" s="81">
        <f t="shared" si="89"/>
        <v>0</v>
      </c>
      <c r="AV109" s="81">
        <f t="shared" si="89"/>
        <v>0</v>
      </c>
      <c r="AW109" s="81">
        <f t="shared" si="89"/>
        <v>0</v>
      </c>
      <c r="AX109" s="81">
        <f t="shared" si="89"/>
        <v>0</v>
      </c>
      <c r="AY109" s="81">
        <f t="shared" si="89"/>
        <v>0</v>
      </c>
      <c r="AZ109" s="81">
        <f t="shared" si="89"/>
        <v>0</v>
      </c>
      <c r="BA109" s="81">
        <f t="shared" si="89"/>
        <v>0</v>
      </c>
      <c r="BB109" s="81">
        <f t="shared" si="89"/>
        <v>0</v>
      </c>
      <c r="BC109" s="81">
        <f t="shared" si="89"/>
        <v>0</v>
      </c>
      <c r="BD109" s="81">
        <f t="shared" si="89"/>
        <v>226.23737686240614</v>
      </c>
      <c r="BE109" s="81">
        <f t="shared" si="89"/>
        <v>0</v>
      </c>
      <c r="BF109" s="81">
        <f t="shared" si="89"/>
        <v>0</v>
      </c>
      <c r="BG109" s="81">
        <f t="shared" si="89"/>
        <v>0</v>
      </c>
      <c r="BH109" s="81">
        <f t="shared" si="89"/>
        <v>0</v>
      </c>
      <c r="BI109" s="81">
        <f t="shared" si="89"/>
        <v>0</v>
      </c>
      <c r="BJ109" s="81">
        <f t="shared" si="89"/>
        <v>0</v>
      </c>
      <c r="BK109" s="81">
        <f t="shared" si="89"/>
        <v>0</v>
      </c>
      <c r="BL109" s="81">
        <f t="shared" si="89"/>
        <v>0</v>
      </c>
      <c r="BM109" s="81">
        <f t="shared" si="89"/>
        <v>0</v>
      </c>
      <c r="BN109" s="81">
        <f t="shared" si="89"/>
        <v>0</v>
      </c>
      <c r="BO109" s="81">
        <f t="shared" si="89"/>
        <v>0</v>
      </c>
      <c r="BP109" s="81">
        <f t="shared" si="89"/>
        <v>0</v>
      </c>
      <c r="BQ109" s="81">
        <f t="shared" si="89"/>
        <v>0</v>
      </c>
      <c r="BR109" s="81">
        <f t="shared" si="89"/>
        <v>0</v>
      </c>
      <c r="BS109" s="81">
        <f t="shared" si="89"/>
        <v>0</v>
      </c>
      <c r="BT109" s="81">
        <f t="shared" si="89"/>
        <v>0</v>
      </c>
      <c r="BU109" s="81">
        <f t="shared" si="88"/>
        <v>0</v>
      </c>
      <c r="BV109" s="81">
        <f t="shared" si="88"/>
        <v>0</v>
      </c>
      <c r="BW109" s="81">
        <f t="shared" si="88"/>
        <v>0</v>
      </c>
      <c r="BX109" s="81">
        <f t="shared" si="88"/>
        <v>0</v>
      </c>
      <c r="BY109" s="81">
        <f t="shared" si="88"/>
        <v>0</v>
      </c>
      <c r="BZ109" s="81">
        <f t="shared" si="88"/>
        <v>0</v>
      </c>
      <c r="CA109" s="81">
        <f t="shared" si="88"/>
        <v>0</v>
      </c>
      <c r="CB109" s="81">
        <f t="shared" si="88"/>
        <v>1191.1818888426221</v>
      </c>
      <c r="CC109" s="81">
        <f t="shared" si="88"/>
        <v>0</v>
      </c>
      <c r="CD109" s="81">
        <f t="shared" si="88"/>
        <v>0</v>
      </c>
      <c r="CE109" s="81">
        <f t="shared" si="88"/>
        <v>0</v>
      </c>
      <c r="CF109" s="81">
        <f t="shared" si="88"/>
        <v>0</v>
      </c>
      <c r="CG109" s="81">
        <f t="shared" si="88"/>
        <v>0</v>
      </c>
      <c r="CH109" s="81">
        <f t="shared" si="88"/>
        <v>0</v>
      </c>
      <c r="CI109" s="81">
        <f t="shared" si="88"/>
        <v>0</v>
      </c>
      <c r="CJ109" s="81">
        <f t="shared" si="88"/>
        <v>0</v>
      </c>
      <c r="CK109" s="81">
        <f t="shared" si="88"/>
        <v>0</v>
      </c>
      <c r="CL109" s="81" t="e">
        <f t="shared" si="88"/>
        <v>#DIV/0!</v>
      </c>
      <c r="CM109" s="81" t="e">
        <f t="shared" si="88"/>
        <v>#DIV/0!</v>
      </c>
      <c r="CN109" s="81" t="e">
        <f t="shared" si="88"/>
        <v>#DIV/0!</v>
      </c>
      <c r="CO109" s="81" t="e">
        <f t="shared" si="88"/>
        <v>#DIV/0!</v>
      </c>
      <c r="CP109" s="81" t="e">
        <f t="shared" si="88"/>
        <v>#DIV/0!</v>
      </c>
      <c r="CQ109" s="81" t="e">
        <f t="shared" si="88"/>
        <v>#DIV/0!</v>
      </c>
      <c r="CR109" s="81" t="e">
        <f t="shared" si="88"/>
        <v>#DIV/0!</v>
      </c>
      <c r="CS109" s="81" t="e">
        <f t="shared" si="88"/>
        <v>#DIV/0!</v>
      </c>
      <c r="CT109" s="81" t="e">
        <f t="shared" si="88"/>
        <v>#DIV/0!</v>
      </c>
      <c r="CU109" s="81" t="e">
        <f t="shared" si="88"/>
        <v>#DIV/0!</v>
      </c>
      <c r="CV109" s="81" t="e">
        <f t="shared" si="88"/>
        <v>#DIV/0!</v>
      </c>
      <c r="CW109" s="81" t="e">
        <f t="shared" si="88"/>
        <v>#DIV/0!</v>
      </c>
      <c r="CX109" s="81" t="e">
        <f t="shared" si="88"/>
        <v>#DIV/0!</v>
      </c>
      <c r="CY109" s="81" t="e">
        <f t="shared" si="88"/>
        <v>#DIV/0!</v>
      </c>
    </row>
    <row r="110" spans="2:103" ht="17.25" thickTop="1" thickBot="1" x14ac:dyDescent="0.3">
      <c r="B110" s="85" t="s">
        <v>223</v>
      </c>
      <c r="C110" s="106">
        <f>SUM(D110:G110)</f>
        <v>148635.51325392732</v>
      </c>
      <c r="D110" s="87"/>
      <c r="E110" s="87"/>
      <c r="F110" s="87">
        <f t="shared" si="83"/>
        <v>3241.1991279142244</v>
      </c>
      <c r="G110" s="87">
        <f t="shared" si="84"/>
        <v>145394.31412601308</v>
      </c>
      <c r="H110" s="74">
        <f>SUMIF($I$9:$CY$9,$I$9,I110:CY110)</f>
        <v>48202.514089971897</v>
      </c>
      <c r="I110" s="102">
        <f>I58/I$93</f>
        <v>3.8945108196492537</v>
      </c>
      <c r="J110" s="102">
        <f t="shared" si="89"/>
        <v>8.157855687428885</v>
      </c>
      <c r="K110" s="102">
        <f t="shared" si="89"/>
        <v>4.4589695884855489</v>
      </c>
      <c r="L110" s="102">
        <f t="shared" si="89"/>
        <v>47.119402056088305</v>
      </c>
      <c r="M110" s="102">
        <f t="shared" si="89"/>
        <v>38.571077950806561</v>
      </c>
      <c r="N110" s="102">
        <f t="shared" si="89"/>
        <v>108.34986079770843</v>
      </c>
      <c r="O110" s="102">
        <f t="shared" si="89"/>
        <v>122.11207743255171</v>
      </c>
      <c r="P110" s="102">
        <f t="shared" si="89"/>
        <v>122.97705185475522</v>
      </c>
      <c r="Q110" s="102">
        <f t="shared" si="89"/>
        <v>125.35922001915563</v>
      </c>
      <c r="R110" s="102">
        <f t="shared" si="89"/>
        <v>79.94311749867326</v>
      </c>
      <c r="S110" s="102">
        <f t="shared" si="89"/>
        <v>87.45142699117217</v>
      </c>
      <c r="T110" s="102">
        <f t="shared" si="89"/>
        <v>122.4574306692829</v>
      </c>
      <c r="U110" s="102">
        <f t="shared" si="89"/>
        <v>91.411545130292765</v>
      </c>
      <c r="V110" s="102">
        <f t="shared" si="89"/>
        <v>343.54603111610817</v>
      </c>
      <c r="W110" s="102">
        <f t="shared" si="89"/>
        <v>490.86558997810914</v>
      </c>
      <c r="X110" s="102">
        <f t="shared" si="89"/>
        <v>369.12705754017514</v>
      </c>
      <c r="Y110" s="102">
        <f t="shared" si="89"/>
        <v>362.37779463149485</v>
      </c>
      <c r="Z110" s="102">
        <f t="shared" si="89"/>
        <v>209.29432915239326</v>
      </c>
      <c r="AA110" s="102">
        <f t="shared" si="89"/>
        <v>503.7247789998932</v>
      </c>
      <c r="AB110" s="102">
        <f t="shared" si="89"/>
        <v>585.57258501976412</v>
      </c>
      <c r="AC110" s="102">
        <f t="shared" si="89"/>
        <v>437.31961594810321</v>
      </c>
      <c r="AD110" s="102">
        <f t="shared" si="89"/>
        <v>337.11264788365969</v>
      </c>
      <c r="AE110" s="102">
        <f t="shared" si="89"/>
        <v>489.01863894029339</v>
      </c>
      <c r="AF110" s="102">
        <f t="shared" si="89"/>
        <v>496.49181135034695</v>
      </c>
      <c r="AG110" s="102">
        <f t="shared" si="89"/>
        <v>539.50765747702849</v>
      </c>
      <c r="AH110" s="102">
        <f t="shared" si="89"/>
        <v>487.93389115895798</v>
      </c>
      <c r="AI110" s="102">
        <f t="shared" si="89"/>
        <v>473.76913574072177</v>
      </c>
      <c r="AJ110" s="102">
        <f t="shared" si="89"/>
        <v>1161.8742987762387</v>
      </c>
      <c r="AK110" s="102">
        <f t="shared" si="89"/>
        <v>586.03025157368404</v>
      </c>
      <c r="AL110" s="102">
        <f t="shared" si="89"/>
        <v>5049.5346203370973</v>
      </c>
      <c r="AM110" s="102">
        <f t="shared" si="89"/>
        <v>1847.1132736923173</v>
      </c>
      <c r="AN110" s="102">
        <f t="shared" si="89"/>
        <v>1469.3110917199456</v>
      </c>
      <c r="AO110" s="102">
        <f t="shared" si="89"/>
        <v>1174.9185242881292</v>
      </c>
      <c r="AP110" s="102">
        <f t="shared" si="89"/>
        <v>1159.2154440719771</v>
      </c>
      <c r="AQ110" s="102">
        <f t="shared" si="89"/>
        <v>1511.0747916836117</v>
      </c>
      <c r="AR110" s="102">
        <f t="shared" si="89"/>
        <v>859.67517209888342</v>
      </c>
      <c r="AS110" s="102">
        <f t="shared" si="89"/>
        <v>1417.7872865766547</v>
      </c>
      <c r="AT110" s="102">
        <f t="shared" si="89"/>
        <v>710.32562828791504</v>
      </c>
      <c r="AU110" s="102">
        <f t="shared" si="89"/>
        <v>1125.132638976105</v>
      </c>
      <c r="AV110" s="102">
        <f t="shared" si="89"/>
        <v>682.50614962078532</v>
      </c>
      <c r="AW110" s="102">
        <f t="shared" si="89"/>
        <v>2270.5320834351028</v>
      </c>
      <c r="AX110" s="102">
        <f t="shared" si="89"/>
        <v>1327.6461368131443</v>
      </c>
      <c r="AY110" s="102">
        <f t="shared" si="89"/>
        <v>3309.8656771262872</v>
      </c>
      <c r="AZ110" s="102">
        <f t="shared" si="89"/>
        <v>1295.5471610142383</v>
      </c>
      <c r="BA110" s="102">
        <f t="shared" si="89"/>
        <v>1178.5109422655003</v>
      </c>
      <c r="BB110" s="102">
        <f t="shared" si="89"/>
        <v>1409.8553507132638</v>
      </c>
      <c r="BC110" s="102">
        <f t="shared" si="89"/>
        <v>1524.8996313817554</v>
      </c>
      <c r="BD110" s="102">
        <f t="shared" si="89"/>
        <v>2950.3096525230421</v>
      </c>
      <c r="BE110" s="102">
        <f t="shared" si="89"/>
        <v>1565.5053674601895</v>
      </c>
      <c r="BF110" s="102">
        <f t="shared" si="89"/>
        <v>2060.6427941656661</v>
      </c>
      <c r="BG110" s="102">
        <f t="shared" si="89"/>
        <v>1464.1591978550257</v>
      </c>
      <c r="BH110" s="102">
        <f t="shared" si="89"/>
        <v>1238.3099783817199</v>
      </c>
      <c r="BI110" s="102">
        <f t="shared" si="89"/>
        <v>764.30583370051068</v>
      </c>
      <c r="BJ110" s="102">
        <f t="shared" si="89"/>
        <v>1307.7474227265927</v>
      </c>
      <c r="BK110" s="102">
        <f t="shared" si="89"/>
        <v>6108.849038808673</v>
      </c>
      <c r="BL110" s="102">
        <f t="shared" si="89"/>
        <v>5215.5302571757866</v>
      </c>
      <c r="BM110" s="102">
        <f t="shared" si="89"/>
        <v>5644.3667105767317</v>
      </c>
      <c r="BN110" s="102">
        <f t="shared" si="89"/>
        <v>7904.7799079047918</v>
      </c>
      <c r="BO110" s="102">
        <f t="shared" si="89"/>
        <v>10483.180732023879</v>
      </c>
      <c r="BP110" s="102">
        <f t="shared" si="89"/>
        <v>7666.5215115283954</v>
      </c>
      <c r="BQ110" s="102">
        <f t="shared" si="89"/>
        <v>8655.0331291561433</v>
      </c>
      <c r="BR110" s="102">
        <f t="shared" si="89"/>
        <v>4602.1535943122044</v>
      </c>
      <c r="BS110" s="102">
        <f t="shared" si="89"/>
        <v>4636.0481316216647</v>
      </c>
      <c r="BT110" s="102">
        <f t="shared" si="89"/>
        <v>5222.4620437858057</v>
      </c>
      <c r="BU110" s="102">
        <f t="shared" si="88"/>
        <v>4859.018534687264</v>
      </c>
      <c r="BV110" s="102">
        <f t="shared" si="88"/>
        <v>4229.0989747354415</v>
      </c>
      <c r="BW110" s="102">
        <f t="shared" si="88"/>
        <v>4841.8737106074877</v>
      </c>
      <c r="BX110" s="102">
        <f t="shared" si="88"/>
        <v>4920.3754287597258</v>
      </c>
      <c r="BY110" s="102">
        <f t="shared" si="88"/>
        <v>10003.904327343205</v>
      </c>
      <c r="BZ110" s="102">
        <f t="shared" si="88"/>
        <v>283.10919019176725</v>
      </c>
      <c r="CA110" s="102">
        <f t="shared" si="88"/>
        <v>283.10919019176725</v>
      </c>
      <c r="CB110" s="102">
        <f t="shared" si="88"/>
        <v>3565.8373278180857</v>
      </c>
      <c r="CC110" s="102">
        <f t="shared" si="88"/>
        <v>0</v>
      </c>
      <c r="CD110" s="102">
        <f t="shared" si="88"/>
        <v>0</v>
      </c>
      <c r="CE110" s="102">
        <f t="shared" si="88"/>
        <v>0</v>
      </c>
      <c r="CF110" s="102">
        <f t="shared" si="88"/>
        <v>0</v>
      </c>
      <c r="CG110" s="102">
        <f t="shared" si="88"/>
        <v>0</v>
      </c>
      <c r="CH110" s="102">
        <f t="shared" si="88"/>
        <v>0</v>
      </c>
      <c r="CI110" s="102">
        <f t="shared" si="88"/>
        <v>0</v>
      </c>
      <c r="CJ110" s="102">
        <f t="shared" si="88"/>
        <v>0</v>
      </c>
      <c r="CK110" s="102">
        <f t="shared" si="88"/>
        <v>0</v>
      </c>
      <c r="CL110" s="102" t="e">
        <f t="shared" si="88"/>
        <v>#DIV/0!</v>
      </c>
      <c r="CM110" s="102" t="e">
        <f t="shared" si="88"/>
        <v>#DIV/0!</v>
      </c>
      <c r="CN110" s="102" t="e">
        <f t="shared" si="88"/>
        <v>#DIV/0!</v>
      </c>
      <c r="CO110" s="102" t="e">
        <f t="shared" si="88"/>
        <v>#DIV/0!</v>
      </c>
      <c r="CP110" s="102" t="e">
        <f t="shared" si="88"/>
        <v>#DIV/0!</v>
      </c>
      <c r="CQ110" s="102" t="e">
        <f t="shared" si="88"/>
        <v>#DIV/0!</v>
      </c>
      <c r="CR110" s="102" t="e">
        <f t="shared" si="88"/>
        <v>#DIV/0!</v>
      </c>
      <c r="CS110" s="102" t="e">
        <f t="shared" si="88"/>
        <v>#DIV/0!</v>
      </c>
      <c r="CT110" s="102" t="e">
        <f t="shared" si="88"/>
        <v>#DIV/0!</v>
      </c>
      <c r="CU110" s="102" t="e">
        <f t="shared" si="88"/>
        <v>#DIV/0!</v>
      </c>
      <c r="CV110" s="102" t="e">
        <f t="shared" si="88"/>
        <v>#DIV/0!</v>
      </c>
      <c r="CW110" s="102" t="e">
        <f t="shared" si="88"/>
        <v>#DIV/0!</v>
      </c>
      <c r="CX110" s="102" t="e">
        <f t="shared" si="88"/>
        <v>#DIV/0!</v>
      </c>
      <c r="CY110" s="102" t="e">
        <f t="shared" si="88"/>
        <v>#DIV/0!</v>
      </c>
    </row>
    <row r="111" spans="2:103" ht="15.75" thickTop="1" x14ac:dyDescent="0.25">
      <c r="BB111" s="114">
        <f>BB110-'[28]S-Осв $'!AW102</f>
        <v>-1.1837204620856028</v>
      </c>
      <c r="BC111" s="114">
        <f>BC110-'[28]S-Осв $'!AX102</f>
        <v>-1.2803121223607832</v>
      </c>
      <c r="BD111" s="114">
        <f>BD110-'[28]S-Осв $'!AY102</f>
        <v>-2.4770923509372551</v>
      </c>
      <c r="BE111" s="114">
        <f>BE110-'[28]S-Осв $'!AZ102</f>
        <v>-1.3144048685774123</v>
      </c>
      <c r="BF111" s="114">
        <f>BF110-'[28]S-Осв $'!BA102</f>
        <v>-1.7301243274846456</v>
      </c>
      <c r="BG111" s="114">
        <f>BG110-'[28]S-Осв $'!BB102</f>
        <v>-1.2293141997688508</v>
      </c>
      <c r="BH111" s="114">
        <f>BH110-'[28]S-Осв $'!BC102</f>
        <v>-1.0396902484171733</v>
      </c>
      <c r="BI111" s="114">
        <f>BI110-'[28]S-Осв $'!BD102</f>
        <v>-4.7656626987130721</v>
      </c>
      <c r="BJ111" s="114">
        <f>BJ110-'[28]S-Осв $'!BE102</f>
        <v>-2563.5374047903697</v>
      </c>
      <c r="BK111" s="114">
        <f>BK110-'[28]S-Осв $'!BF102</f>
        <v>-3257.0421514656091</v>
      </c>
      <c r="BL111" s="114">
        <f>BL110-'[28]S-Осв $'!BG102</f>
        <v>-7947.5390801721542</v>
      </c>
      <c r="BM111" s="114">
        <f>BM110-'[28]S-Осв $'!BH102</f>
        <v>-4989.4233227210179</v>
      </c>
      <c r="BN111" s="114">
        <f>BN110-'[28]S-Осв $'!BI102</f>
        <v>101.25241916979758</v>
      </c>
      <c r="BO111" s="114">
        <f>BO110-'[28]S-Осв $'!BJ102</f>
        <v>205.11596679465401</v>
      </c>
      <c r="BP111" s="114">
        <f>BP110-'[28]S-Осв $'!BK102</f>
        <v>154.42918852966704</v>
      </c>
      <c r="BQ111" s="114">
        <f>BQ110-'[28]S-Осв $'!BL102</f>
        <v>1729.206151200985</v>
      </c>
      <c r="BR111" s="36">
        <f>BR110-'[28]S-Осв $'!BM102</f>
        <v>609.52744836737975</v>
      </c>
      <c r="BS111" s="36">
        <f>BS110-'[28]S-Осв $'!BN102</f>
        <v>800.88901042756788</v>
      </c>
      <c r="BT111" s="36">
        <f>BT110-'[28]S-Осв $'!BO102</f>
        <v>1800.026491374379</v>
      </c>
      <c r="BU111" s="36">
        <f>BU110-'[28]S-Осв $'!BP102</f>
        <v>1769.4810305497203</v>
      </c>
      <c r="BV111" s="36">
        <f>BV110-'[28]S-Осв $'!BQ102</f>
        <v>1758.7955657066545</v>
      </c>
      <c r="BW111" s="36">
        <f>BW110-'[28]S-Осв $'!BR102</f>
        <v>3365.1752854366941</v>
      </c>
      <c r="BX111" s="36">
        <f>BX110-'[28]S-Осв $'!BS102</f>
        <v>3363.3398350622301</v>
      </c>
      <c r="BY111" s="36">
        <f>BY110-'[28]S-Осв $'!BT102</f>
        <v>9273.2810660838422</v>
      </c>
    </row>
    <row r="112" spans="2:103" x14ac:dyDescent="0.25">
      <c r="BB112" s="119"/>
      <c r="BC112" s="119"/>
      <c r="BD112" s="119"/>
      <c r="BE112" s="119"/>
      <c r="BF112" s="119"/>
      <c r="BG112" s="119"/>
      <c r="BH112" s="119"/>
      <c r="BI112" s="119"/>
      <c r="BJ112" s="119"/>
      <c r="BK112" s="119"/>
      <c r="BL112" s="119"/>
      <c r="BM112" s="119"/>
      <c r="BN112" s="119"/>
      <c r="BO112" s="119"/>
      <c r="BP112" s="119"/>
      <c r="BQ112" s="119"/>
    </row>
    <row r="113" spans="54:82" x14ac:dyDescent="0.25">
      <c r="BB113" s="119"/>
      <c r="BC113" s="119"/>
      <c r="BD113" s="119"/>
      <c r="BE113" s="119"/>
      <c r="BF113" s="119"/>
      <c r="BG113" s="119"/>
      <c r="BH113" s="119"/>
      <c r="BI113" s="119"/>
      <c r="BJ113" s="119"/>
      <c r="BK113" s="119"/>
      <c r="BL113" s="119"/>
      <c r="BM113" s="119"/>
      <c r="BN113" s="119"/>
      <c r="BO113" s="119"/>
      <c r="BP113" s="119"/>
      <c r="BQ113" s="119"/>
    </row>
    <row r="114" spans="54:82" x14ac:dyDescent="0.25">
      <c r="BF114" s="36">
        <f>BF77/1000</f>
        <v>1.5051299787526351</v>
      </c>
      <c r="BG114" s="36">
        <f t="shared" ref="BG114:CB114" si="90">BG77/1000</f>
        <v>2.557756568233942</v>
      </c>
      <c r="BH114" s="36">
        <f t="shared" si="90"/>
        <v>2.2714433082526275</v>
      </c>
      <c r="BI114" s="36">
        <f t="shared" si="90"/>
        <v>2.5454150634322819</v>
      </c>
      <c r="BJ114" s="36">
        <f t="shared" si="90"/>
        <v>1.5102408790568069</v>
      </c>
      <c r="BK114" s="36">
        <f t="shared" si="90"/>
        <v>4.8944074324418594</v>
      </c>
      <c r="BL114" s="36">
        <f t="shared" si="90"/>
        <v>3.5818248039307132</v>
      </c>
      <c r="BM114" s="36">
        <f t="shared" si="90"/>
        <v>4.3463127201975658</v>
      </c>
      <c r="BN114" s="36">
        <f t="shared" si="90"/>
        <v>5.4346468182835688</v>
      </c>
      <c r="BO114" s="36">
        <f t="shared" si="90"/>
        <v>5.0477276211214086</v>
      </c>
      <c r="BP114" s="36">
        <f t="shared" si="90"/>
        <v>6.3983026870749971</v>
      </c>
      <c r="BQ114" s="36">
        <f t="shared" si="90"/>
        <v>5.1033190053133746</v>
      </c>
      <c r="BR114" s="36">
        <f t="shared" si="90"/>
        <v>4.8524004919441825</v>
      </c>
      <c r="BS114" s="36">
        <f t="shared" si="90"/>
        <v>4.4403306813290024</v>
      </c>
      <c r="BT114" s="36">
        <f t="shared" si="90"/>
        <v>4.3235423447926626</v>
      </c>
      <c r="BU114" s="36">
        <f t="shared" si="90"/>
        <v>3.8786244863917174</v>
      </c>
      <c r="BV114" s="36">
        <f t="shared" si="90"/>
        <v>3.5018535011170169</v>
      </c>
      <c r="BW114" s="36">
        <f t="shared" si="90"/>
        <v>3.4875267847975726</v>
      </c>
      <c r="BX114" s="36">
        <f t="shared" si="90"/>
        <v>2.9092782865353377</v>
      </c>
      <c r="BY114" s="36">
        <f t="shared" si="90"/>
        <v>10.780764560946517</v>
      </c>
      <c r="BZ114" s="36">
        <f t="shared" si="90"/>
        <v>0.35388648773970904</v>
      </c>
      <c r="CA114" s="36">
        <f t="shared" si="90"/>
        <v>0.35388648773970904</v>
      </c>
      <c r="CB114" s="36">
        <f t="shared" si="90"/>
        <v>1.8855898148581545</v>
      </c>
    </row>
    <row r="116" spans="54:82" x14ac:dyDescent="0.25">
      <c r="BF116" s="36">
        <f>BF110/1000</f>
        <v>2.0606427941656662</v>
      </c>
      <c r="BG116" s="36">
        <f t="shared" ref="BG116:CB116" si="91">BG110/1000</f>
        <v>1.4641591978550257</v>
      </c>
      <c r="BH116" s="36">
        <f t="shared" si="91"/>
        <v>1.23830997838172</v>
      </c>
      <c r="BI116" s="36">
        <f t="shared" si="91"/>
        <v>0.76430583370051064</v>
      </c>
      <c r="BJ116" s="36">
        <f t="shared" si="91"/>
        <v>1.3077474227265928</v>
      </c>
      <c r="BK116" s="36">
        <f t="shared" si="91"/>
        <v>6.1088490388086729</v>
      </c>
      <c r="BL116" s="36">
        <f t="shared" si="91"/>
        <v>5.2155302571757867</v>
      </c>
      <c r="BM116" s="36">
        <f t="shared" si="91"/>
        <v>5.6443667105767314</v>
      </c>
      <c r="BN116" s="36">
        <f t="shared" si="91"/>
        <v>7.9047799079047918</v>
      </c>
      <c r="BO116" s="36">
        <f t="shared" si="91"/>
        <v>10.483180732023879</v>
      </c>
      <c r="BP116" s="36">
        <f t="shared" si="91"/>
        <v>7.6665215115283951</v>
      </c>
      <c r="BQ116" s="36">
        <f t="shared" si="91"/>
        <v>8.6550331291561431</v>
      </c>
      <c r="BR116" s="36">
        <f t="shared" si="91"/>
        <v>4.6021535943122043</v>
      </c>
      <c r="BS116" s="36">
        <f t="shared" si="91"/>
        <v>4.6360481316216644</v>
      </c>
      <c r="BT116" s="36">
        <f t="shared" si="91"/>
        <v>5.2224620437858054</v>
      </c>
      <c r="BU116" s="36">
        <f t="shared" si="91"/>
        <v>4.8590185346872641</v>
      </c>
      <c r="BV116" s="36">
        <f t="shared" si="91"/>
        <v>4.2290989747354413</v>
      </c>
      <c r="BW116" s="36">
        <f t="shared" si="91"/>
        <v>4.8418737106074881</v>
      </c>
      <c r="BX116" s="36">
        <f t="shared" si="91"/>
        <v>4.9203754287597254</v>
      </c>
      <c r="BY116" s="36">
        <f t="shared" si="91"/>
        <v>10.003904327343205</v>
      </c>
      <c r="BZ116" s="36">
        <f t="shared" si="91"/>
        <v>0.28310919019176728</v>
      </c>
      <c r="CA116" s="36">
        <f t="shared" si="91"/>
        <v>0.28310919019176728</v>
      </c>
      <c r="CB116" s="36">
        <f t="shared" si="91"/>
        <v>3.5658373278180857</v>
      </c>
    </row>
    <row r="120" spans="54:82" x14ac:dyDescent="0.25">
      <c r="BB120" s="379">
        <v>3.7969959793878951</v>
      </c>
      <c r="BC120" s="379">
        <v>3.2307213462968658</v>
      </c>
      <c r="BD120" s="379">
        <v>2.7959227029370695</v>
      </c>
      <c r="BE120" s="379">
        <v>3.9878943180138062</v>
      </c>
      <c r="BF120" s="379">
        <v>1.5051299787526351</v>
      </c>
      <c r="BG120" s="379">
        <v>2.557756568233942</v>
      </c>
      <c r="BH120" s="379">
        <v>2.2714433082526275</v>
      </c>
      <c r="BI120" s="379">
        <v>2.5454150634322819</v>
      </c>
      <c r="BJ120" s="379">
        <v>1.5102408790568069</v>
      </c>
      <c r="BK120" s="379">
        <v>4.8944074324418594</v>
      </c>
      <c r="BL120" s="379">
        <v>3.5818248039307132</v>
      </c>
      <c r="BM120" s="379">
        <v>4.3463127201975658</v>
      </c>
      <c r="BN120" s="379">
        <v>5.4346468182835688</v>
      </c>
      <c r="BO120" s="379">
        <v>5.0477276211214086</v>
      </c>
      <c r="BP120" s="379">
        <v>6.3983026870749971</v>
      </c>
      <c r="BQ120" s="379">
        <v>5.1033190053133746</v>
      </c>
      <c r="BR120" s="379">
        <v>4.8524004919441825</v>
      </c>
      <c r="BS120" s="379">
        <v>4.4403306813290024</v>
      </c>
      <c r="BT120" s="379">
        <v>4.3235423447926626</v>
      </c>
      <c r="BU120" s="379">
        <v>3.8786244863917174</v>
      </c>
      <c r="BV120" s="379">
        <v>3.5018535011170169</v>
      </c>
      <c r="BW120" s="379">
        <v>3.4875267847975726</v>
      </c>
      <c r="BX120" s="379">
        <v>2.9092782865353377</v>
      </c>
      <c r="BY120" s="379">
        <v>10.780764560946517</v>
      </c>
      <c r="BZ120" s="379">
        <v>0.35388648773970904</v>
      </c>
      <c r="CA120" s="379">
        <v>0.35388648773970904</v>
      </c>
      <c r="CB120" s="379">
        <v>1.8855898148581545</v>
      </c>
    </row>
    <row r="121" spans="54:82" x14ac:dyDescent="0.25">
      <c r="BB121" s="379">
        <v>0</v>
      </c>
      <c r="BC121" s="379">
        <v>0</v>
      </c>
      <c r="BD121" s="379">
        <v>0</v>
      </c>
      <c r="BE121" s="379">
        <v>0</v>
      </c>
      <c r="BF121" s="379">
        <v>0</v>
      </c>
      <c r="BG121" s="379">
        <v>0</v>
      </c>
      <c r="BH121" s="379">
        <v>0</v>
      </c>
      <c r="BI121" s="379">
        <v>0</v>
      </c>
      <c r="BJ121" s="379">
        <v>0</v>
      </c>
      <c r="BK121" s="379">
        <v>0</v>
      </c>
      <c r="BL121" s="379">
        <v>0</v>
      </c>
      <c r="BM121" s="379">
        <v>0</v>
      </c>
      <c r="BN121" s="379">
        <v>0</v>
      </c>
      <c r="BO121" s="379">
        <v>0</v>
      </c>
      <c r="BP121" s="379">
        <v>0</v>
      </c>
      <c r="BQ121" s="379">
        <v>0</v>
      </c>
      <c r="BR121" s="379">
        <v>0</v>
      </c>
      <c r="BS121" s="379">
        <v>0</v>
      </c>
      <c r="BT121" s="379">
        <v>0</v>
      </c>
      <c r="BU121" s="379">
        <v>0</v>
      </c>
      <c r="BV121" s="379">
        <v>0</v>
      </c>
      <c r="BW121" s="379">
        <v>0</v>
      </c>
      <c r="BX121" s="379">
        <v>0</v>
      </c>
      <c r="BY121" s="379">
        <v>0</v>
      </c>
      <c r="BZ121" s="379">
        <v>0</v>
      </c>
      <c r="CA121" s="379">
        <v>0</v>
      </c>
      <c r="CB121" s="379">
        <v>0</v>
      </c>
    </row>
    <row r="122" spans="54:82" x14ac:dyDescent="0.25">
      <c r="BB122" s="379">
        <v>1.4098553507132638</v>
      </c>
      <c r="BC122" s="379">
        <v>1.5248996313817553</v>
      </c>
      <c r="BD122" s="379">
        <v>2.9503096525230421</v>
      </c>
      <c r="BE122" s="379">
        <v>1.5655053674601895</v>
      </c>
      <c r="BF122" s="379">
        <v>2.0606427941656662</v>
      </c>
      <c r="BG122" s="379">
        <v>1.4641591978550257</v>
      </c>
      <c r="BH122" s="379">
        <v>1.23830997838172</v>
      </c>
      <c r="BI122" s="379">
        <v>0.76430583370051064</v>
      </c>
      <c r="BJ122" s="379">
        <v>1.3077474227265928</v>
      </c>
      <c r="BK122" s="379">
        <v>6.1088490388086729</v>
      </c>
      <c r="BL122" s="379">
        <v>5.2155302571757867</v>
      </c>
      <c r="BM122" s="379">
        <v>5.6443667105767314</v>
      </c>
      <c r="BN122" s="379">
        <v>7.9047799079047918</v>
      </c>
      <c r="BO122" s="379">
        <v>10.483180732023879</v>
      </c>
      <c r="BP122" s="379">
        <v>7.6665215115283951</v>
      </c>
      <c r="BQ122" s="379">
        <v>8.6550331291561431</v>
      </c>
      <c r="BR122" s="379">
        <v>4.6021535943122043</v>
      </c>
      <c r="BS122" s="379">
        <v>4.6360481316216644</v>
      </c>
      <c r="BT122" s="379">
        <v>5.2224620437858054</v>
      </c>
      <c r="BU122" s="379">
        <v>4.8590185346872641</v>
      </c>
      <c r="BV122" s="379">
        <v>4.2290989747354413</v>
      </c>
      <c r="BW122" s="379">
        <v>4.8418737106074881</v>
      </c>
      <c r="BX122" s="379">
        <v>4.9203754287597254</v>
      </c>
      <c r="BY122" s="379">
        <v>10.003904327343205</v>
      </c>
      <c r="BZ122" s="379">
        <v>0.28310919019176728</v>
      </c>
      <c r="CA122" s="379">
        <v>0.28310919019176728</v>
      </c>
      <c r="CB122" s="379">
        <v>3.5658373278180857</v>
      </c>
      <c r="CC122">
        <v>0</v>
      </c>
      <c r="CD122">
        <v>0</v>
      </c>
    </row>
  </sheetData>
  <protectedRanges>
    <protectedRange password="C763" sqref="B9:C9 E9:F9 H9" name="Диапазон1_1_30_4"/>
    <protectedRange password="C763" sqref="H9 E9:F9" name="Диапазон4_1_1_3"/>
    <protectedRange password="C763" sqref="E10:H10" name="Диапазон1_1_2_2_4"/>
    <protectedRange password="C763" sqref="E10:H39 E44:G57 E63:G91 E96:G109" name="Диапазон4_1_2_2_4"/>
    <protectedRange password="C763" sqref="B10" name="Диапазон1_1_9_2"/>
    <protectedRange password="C763" sqref="C10:D10" name="Диапазон1_1_2_3_3"/>
    <protectedRange password="C763" sqref="C10 D10:D39 D44:D57 D63:D91 D96:D109" name="Диапазон4_1_2_4_3"/>
    <protectedRange password="C763" sqref="B25:B39" name="Диапазон2_1_6_2"/>
    <protectedRange password="C763" sqref="I9:AX9" name="Диапазон1_1_30_1_1"/>
    <protectedRange password="C763" sqref="I10:CY10" name="Диапазон1_1_2_2_1_1"/>
    <protectedRange password="C763" sqref="CV25:CY25" name="Диапазон2_1_2_2_6"/>
    <protectedRange password="C763" sqref="BB9" name="Диапазон5_1_11_1"/>
    <protectedRange password="C763" sqref="BA9 BC9:BX9" name="Диапазон1_1_36_1"/>
    <protectedRange password="C763" sqref="AX39:CY39" name="Диапазон2_1_2_4_2"/>
    <protectedRange password="C763" sqref="AX38:CY38" name="Диапазон2_1_2_5_2"/>
    <protectedRange password="C763" sqref="AX26:CY37" name="Диапазон2_1_2_1_2"/>
    <protectedRange password="C763" sqref="E42:F42 B42:C42" name="Диапазон1_1_30_2_1"/>
    <protectedRange password="C763" sqref="E42:F42" name="Диапазон4_1_1_1_1"/>
    <protectedRange password="C763" sqref="E43:H43" name="Диапазон1_1_2_2_2_1"/>
    <protectedRange password="C763" sqref="I43:CY43 H42:CY42" name="Диапазон2_1_2_2_1_1"/>
    <protectedRange password="C763" sqref="AX58:CY58" name="Диапазон3_1_2_2_2"/>
    <protectedRange password="C763" sqref="H42 E43:CY43 E58 E110:G110 H44:H58" name="Диапазон4_1_2_2_1_3"/>
    <protectedRange password="C763" sqref="C43:D43" name="Диапазон1_1_2_3_1_1"/>
    <protectedRange password="C763" sqref="C43:D43 D58 D110" name="Диапазон4_1_2_4_1_1"/>
    <protectedRange password="C763" sqref="B43" name="Диапазон2_1_1_1_2"/>
    <protectedRange password="C763" sqref="B61:C61 E61:F61 E94:F94 B94:C94 H61:CY61" name="Диапазон1_1_30_3_1"/>
    <protectedRange password="C763" sqref="H61 E61:F61 E94:F94" name="Диапазон4_1_1_2_1"/>
    <protectedRange password="C763" sqref="I62:CY62" name="Диапазон1_1_2_2_3_1"/>
    <protectedRange password="C763" sqref="I95:CY95 H94:CY94 E92:CY93" name="Диапазон2_1_2_2_2_1"/>
    <protectedRange password="C763" sqref="H94 I95:CY95 E92:H93 H96:H110 H63:H91" name="Диапазон4_1_2_2_2_1"/>
    <protectedRange password="C763" sqref="B62" name="Диапазон1_1_9_1_1"/>
    <protectedRange password="C763" sqref="C62:H62 C95:H95" name="Диапазон1_1_2_3_2_1"/>
    <protectedRange password="C763" sqref="C62:H62 C95:H95" name="Диапазон4_1_2_4_2_1"/>
    <protectedRange password="C763" sqref="B77:B91" name="Диапазон2_1_6_1_1"/>
    <protectedRange password="C763" sqref="B95" name="Диапазон2_1_1_1_1_1"/>
    <protectedRange password="C763" sqref="H60 H7" name="Диапазон2_1_2_2_3_1"/>
    <protectedRange password="C763" sqref="H60 H7" name="Диапазон4_1_2_2_3_1"/>
    <protectedRange password="C763" sqref="B4:B5 D6 C7:G7 H6" name="Диапазон1_1_1"/>
    <protectedRange password="C763" sqref="I39:AW39" name="Диапазон2_1_2_4_1_1"/>
    <protectedRange password="C763" sqref="I38:AW38" name="Диапазон2_1_2_5_1_1"/>
    <protectedRange password="C763" sqref="I26:AW37" name="Диапазон2_1_2_1_1_1"/>
    <protectedRange password="C763" sqref="I58:AW58" name="Диапазон3_1_2_2_1_1"/>
    <protectedRange password="C763" sqref="F58" name="Диапазон4_1_2_2_1_1_1"/>
    <protectedRange password="C763" sqref="G58" name="Диапазон4_1_2_2_1_2_1"/>
    <protectedRange password="C763" sqref="I25:CU25" name="Диапазон2_1_2_2_5_1"/>
  </protectedRanges>
  <conditionalFormatting sqref="I10:CY10">
    <cfRule type="expression" dxfId="229" priority="17" stopIfTrue="1">
      <formula>AND(I10&gt;=$E$3,I10&lt;=$F$3)</formula>
    </cfRule>
    <cfRule type="expression" dxfId="228" priority="18" stopIfTrue="1">
      <formula>AND(I10&gt;=$E$4,I10&lt;=$F$4)</formula>
    </cfRule>
    <cfRule type="expression" dxfId="227" priority="19" stopIfTrue="1">
      <formula>AND(I10&gt;=$E$5,I10&lt;=$F$5)</formula>
    </cfRule>
    <cfRule type="expression" dxfId="226" priority="20" stopIfTrue="1">
      <formula>AND(I10&gt;=$E$6,I10&lt;=$F$6)</formula>
    </cfRule>
  </conditionalFormatting>
  <conditionalFormatting sqref="I43">
    <cfRule type="expression" dxfId="225" priority="13" stopIfTrue="1">
      <formula>AND(I43&gt;=$E$3,I43&lt;=$F$3)</formula>
    </cfRule>
    <cfRule type="expression" dxfId="224" priority="14" stopIfTrue="1">
      <formula>AND(I43&gt;=$E$4,I43&lt;=$F$4)</formula>
    </cfRule>
    <cfRule type="expression" dxfId="223" priority="15" stopIfTrue="1">
      <formula>AND(I43&gt;=$E$5,I43&lt;=$F$5)</formula>
    </cfRule>
    <cfRule type="expression" dxfId="222" priority="16" stopIfTrue="1">
      <formula>AND(I43&gt;=$E$6,I43&lt;=$F$6)</formula>
    </cfRule>
  </conditionalFormatting>
  <conditionalFormatting sqref="J43:CY43">
    <cfRule type="expression" dxfId="221" priority="9" stopIfTrue="1">
      <formula>AND(J43&gt;=$E$3,J43&lt;=$F$3)</formula>
    </cfRule>
    <cfRule type="expression" dxfId="220" priority="10" stopIfTrue="1">
      <formula>AND(J43&gt;=$E$4,J43&lt;=$F$4)</formula>
    </cfRule>
    <cfRule type="expression" dxfId="219" priority="11" stopIfTrue="1">
      <formula>AND(J43&gt;=$E$5,J43&lt;=$F$5)</formula>
    </cfRule>
    <cfRule type="expression" dxfId="218" priority="12" stopIfTrue="1">
      <formula>AND(J43&gt;=$E$6,J43&lt;=$F$6)</formula>
    </cfRule>
  </conditionalFormatting>
  <conditionalFormatting sqref="I62:CY62">
    <cfRule type="expression" dxfId="217" priority="5" stopIfTrue="1">
      <formula>AND(I62&gt;=$E$3,I62&lt;=$F$3)</formula>
    </cfRule>
    <cfRule type="expression" dxfId="216" priority="6" stopIfTrue="1">
      <formula>AND(I62&gt;=$E$4,I62&lt;=$F$4)</formula>
    </cfRule>
    <cfRule type="expression" dxfId="215" priority="7" stopIfTrue="1">
      <formula>AND(I62&gt;=$E$5,I62&lt;=$F$5)</formula>
    </cfRule>
    <cfRule type="expression" dxfId="214" priority="8" stopIfTrue="1">
      <formula>AND(I62&gt;=$E$6,I62&lt;=$F$6)</formula>
    </cfRule>
  </conditionalFormatting>
  <conditionalFormatting sqref="I95:CY95">
    <cfRule type="expression" dxfId="213" priority="1" stopIfTrue="1">
      <formula>AND(I95&gt;=$E$3,I95&lt;=$F$3)</formula>
    </cfRule>
    <cfRule type="expression" dxfId="212" priority="2" stopIfTrue="1">
      <formula>AND(I95&gt;=$E$4,I95&lt;=$F$4)</formula>
    </cfRule>
    <cfRule type="expression" dxfId="211" priority="3" stopIfTrue="1">
      <formula>AND(I95&gt;=$E$5,I95&lt;=$F$5)</formula>
    </cfRule>
    <cfRule type="expression" dxfId="210" priority="4" stopIfTrue="1">
      <formula>AND(I95&gt;=$E$6,I95&lt;=$F$6)</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6">
    <tabColor rgb="FF00FF00"/>
    <pageSetUpPr fitToPage="1"/>
  </sheetPr>
  <dimension ref="A1:EL1202"/>
  <sheetViews>
    <sheetView showGridLines="0" showZeros="0" zoomScale="60" zoomScaleNormal="60" zoomScaleSheetLayoutView="75" workbookViewId="0">
      <pane xSplit="3" ySplit="11" topLeftCell="D12" activePane="bottomRight" state="frozen"/>
      <selection activeCell="BG25" sqref="BG25"/>
      <selection pane="topRight" activeCell="BG25" sqref="BG25"/>
      <selection pane="bottomLeft" activeCell="BG25" sqref="BG25"/>
      <selection pane="bottomRight" activeCell="BG25" sqref="BG25"/>
    </sheetView>
  </sheetViews>
  <sheetFormatPr defaultColWidth="9.140625" defaultRowHeight="12.75" outlineLevelRow="1" outlineLevelCol="1" x14ac:dyDescent="0.2"/>
  <cols>
    <col min="1" max="1" width="6.7109375" style="120" customWidth="1"/>
    <col min="2" max="2" width="54.85546875" style="35" customWidth="1"/>
    <col min="3" max="3" width="21.140625" style="35" bestFit="1" customWidth="1"/>
    <col min="4" max="4" width="16.28515625" style="35" customWidth="1"/>
    <col min="5" max="5" width="16.7109375" style="35" customWidth="1"/>
    <col min="6" max="6" width="15.85546875" style="35" customWidth="1"/>
    <col min="7" max="9" width="15.7109375" style="35" customWidth="1"/>
    <col min="10" max="10" width="16.7109375" style="35" customWidth="1"/>
    <col min="11" max="11" width="19.28515625" style="35" customWidth="1"/>
    <col min="12" max="19" width="14.140625" style="35" customWidth="1"/>
    <col min="20" max="20" width="16.140625" style="35" customWidth="1"/>
    <col min="21" max="21" width="15.140625" style="35" customWidth="1"/>
    <col min="22" max="22" width="14.140625" style="35" customWidth="1"/>
    <col min="23" max="23" width="17.140625" style="35" customWidth="1"/>
    <col min="24" max="24" width="17" style="35" customWidth="1"/>
    <col min="25" max="30" width="14.140625" style="35" customWidth="1"/>
    <col min="31" max="31" width="15.7109375" style="35" customWidth="1"/>
    <col min="32" max="32" width="14.140625" style="35" customWidth="1"/>
    <col min="33" max="34" width="15.28515625" style="35" customWidth="1"/>
    <col min="35" max="35" width="14.140625" style="35" customWidth="1"/>
    <col min="36" max="36" width="15.140625" style="35" customWidth="1"/>
    <col min="37" max="37" width="16.28515625" style="35" customWidth="1"/>
    <col min="38" max="38" width="15.140625" style="35" customWidth="1"/>
    <col min="39" max="39" width="15.7109375" style="35" customWidth="1"/>
    <col min="40" max="40" width="16.140625" style="35" customWidth="1"/>
    <col min="41" max="41" width="15.7109375" style="35" customWidth="1"/>
    <col min="42" max="42" width="14.85546875" style="35" customWidth="1"/>
    <col min="43" max="43" width="12" style="35" customWidth="1"/>
    <col min="44" max="44" width="12.28515625" style="35" customWidth="1"/>
    <col min="45" max="45" width="13.28515625" style="35" customWidth="1"/>
    <col min="46" max="46" width="12.7109375" style="35" customWidth="1"/>
    <col min="47" max="47" width="19.28515625" style="35" customWidth="1" outlineLevel="1"/>
    <col min="48" max="48" width="18" style="35" customWidth="1" outlineLevel="1"/>
    <col min="49" max="49" width="16.7109375" style="35" customWidth="1" outlineLevel="1"/>
    <col min="50" max="135" width="14.140625" style="35" customWidth="1" outlineLevel="1"/>
    <col min="136" max="136" width="3.7109375" style="35" customWidth="1"/>
    <col min="137" max="137" width="46" style="35" customWidth="1" outlineLevel="1"/>
    <col min="138" max="138" width="2.28515625" style="35" customWidth="1" outlineLevel="1"/>
    <col min="139" max="16384" width="9.140625" style="35"/>
  </cols>
  <sheetData>
    <row r="1" spans="1:136" ht="16.5" customHeight="1" x14ac:dyDescent="0.2">
      <c r="D1" s="121" t="s">
        <v>242</v>
      </c>
      <c r="E1" s="40">
        <v>3</v>
      </c>
      <c r="F1" s="35" t="s">
        <v>243</v>
      </c>
    </row>
    <row r="2" spans="1:136" x14ac:dyDescent="0.2">
      <c r="A2" s="122">
        <v>1</v>
      </c>
      <c r="B2" s="37"/>
      <c r="E2" s="38" t="s">
        <v>92</v>
      </c>
      <c r="F2" s="38" t="s">
        <v>190</v>
      </c>
      <c r="G2" s="38" t="s">
        <v>191</v>
      </c>
    </row>
    <row r="3" spans="1:136" x14ac:dyDescent="0.2">
      <c r="A3" s="122">
        <v>1</v>
      </c>
      <c r="B3" s="37"/>
      <c r="E3" s="123">
        <f>C4</f>
        <v>42826</v>
      </c>
      <c r="F3" s="123"/>
      <c r="G3" s="40">
        <f>'S-Осв $'!G3</f>
        <v>3</v>
      </c>
      <c r="H3" s="41" t="s">
        <v>192</v>
      </c>
    </row>
    <row r="4" spans="1:136" x14ac:dyDescent="0.2">
      <c r="A4" s="122">
        <v>1</v>
      </c>
      <c r="B4" s="37" t="s">
        <v>244</v>
      </c>
      <c r="C4" s="124">
        <f>'S-Осв $'!C4</f>
        <v>42826</v>
      </c>
      <c r="E4" s="123"/>
      <c r="F4" s="123"/>
      <c r="G4" s="40">
        <f>'S-Осв $'!G4</f>
        <v>14</v>
      </c>
      <c r="H4" s="45" t="s">
        <v>194</v>
      </c>
    </row>
    <row r="5" spans="1:136" x14ac:dyDescent="0.2">
      <c r="A5" s="122">
        <v>1</v>
      </c>
      <c r="B5" s="37" t="s">
        <v>245</v>
      </c>
      <c r="C5" s="46">
        <f>F6</f>
        <v>44926</v>
      </c>
      <c r="E5" s="123"/>
      <c r="F5" s="123"/>
      <c r="G5" s="40">
        <f>'S-Осв $'!G5</f>
        <v>18</v>
      </c>
      <c r="H5" s="47" t="s">
        <v>196</v>
      </c>
    </row>
    <row r="6" spans="1:136" x14ac:dyDescent="0.2">
      <c r="A6" s="122">
        <v>1</v>
      </c>
      <c r="B6" s="37" t="s">
        <v>197</v>
      </c>
      <c r="C6" s="125">
        <f>SUM(G4:G6)/12</f>
        <v>5.916666666666667</v>
      </c>
      <c r="D6" s="51"/>
      <c r="E6" s="123"/>
      <c r="F6" s="123">
        <v>44926</v>
      </c>
      <c r="G6" s="40">
        <f>'S-Осв $'!G6</f>
        <v>39</v>
      </c>
      <c r="H6" s="53" t="s">
        <v>246</v>
      </c>
    </row>
    <row r="7" spans="1:136" ht="16.5" x14ac:dyDescent="0.3">
      <c r="A7" s="126">
        <f>IF(B7="Объект",,1)</f>
        <v>0</v>
      </c>
      <c r="B7" s="127" t="s">
        <v>247</v>
      </c>
      <c r="C7" s="54" t="s">
        <v>248</v>
      </c>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row>
    <row r="8" spans="1:136" ht="16.5" x14ac:dyDescent="0.3">
      <c r="A8" s="126">
        <f>IF(B7="Объект",,1)</f>
        <v>0</v>
      </c>
      <c r="B8" s="128" t="s">
        <v>201</v>
      </c>
      <c r="C8" s="129"/>
      <c r="D8" s="129"/>
      <c r="E8" s="129"/>
      <c r="F8" s="129"/>
      <c r="G8" s="129"/>
      <c r="H8" s="129"/>
      <c r="I8" s="129"/>
      <c r="J8" s="129"/>
      <c r="K8" s="129"/>
      <c r="L8" s="129"/>
      <c r="M8" s="129"/>
      <c r="N8" s="129"/>
      <c r="AO8" s="130"/>
      <c r="AP8" s="131"/>
    </row>
    <row r="9" spans="1:136" ht="16.5" x14ac:dyDescent="0.3">
      <c r="A9" s="126"/>
      <c r="B9" s="132">
        <v>43497</v>
      </c>
      <c r="C9" s="129"/>
      <c r="D9" s="129"/>
      <c r="E9" s="129"/>
      <c r="F9" s="129"/>
      <c r="G9" s="129"/>
      <c r="H9" s="129"/>
      <c r="I9" s="129"/>
      <c r="J9" s="129"/>
      <c r="K9" s="129"/>
      <c r="L9" s="129"/>
      <c r="M9" s="129"/>
      <c r="N9" s="129"/>
      <c r="AO9" s="130"/>
      <c r="AP9" s="131"/>
    </row>
    <row r="10" spans="1:136" ht="17.25" thickBot="1" x14ac:dyDescent="0.35">
      <c r="A10" s="126"/>
      <c r="B10" s="128"/>
      <c r="C10" s="129"/>
      <c r="D10" s="129"/>
      <c r="E10" s="129"/>
      <c r="F10" s="129"/>
      <c r="G10" s="129"/>
      <c r="H10" s="129"/>
      <c r="I10" s="129"/>
      <c r="J10" s="129"/>
      <c r="K10" s="129"/>
      <c r="L10" s="129"/>
      <c r="M10" s="129"/>
      <c r="N10" s="129"/>
      <c r="AO10" s="130"/>
      <c r="AP10" s="131"/>
    </row>
    <row r="11" spans="1:136" s="136" customFormat="1" ht="33" thickTop="1" thickBot="1" x14ac:dyDescent="0.25">
      <c r="A11" s="126"/>
      <c r="B11" s="133" t="s">
        <v>249</v>
      </c>
      <c r="C11" s="134" t="s">
        <v>250</v>
      </c>
      <c r="D11" s="135">
        <f>$C$4</f>
        <v>42826</v>
      </c>
      <c r="E11" s="135">
        <f t="shared" ref="E11:BP11" si="0">DATE(YEAR(D11),(MONTH(D11)+1),DAY(D11))</f>
        <v>42856</v>
      </c>
      <c r="F11" s="135">
        <f t="shared" si="0"/>
        <v>42887</v>
      </c>
      <c r="G11" s="135">
        <f t="shared" si="0"/>
        <v>42917</v>
      </c>
      <c r="H11" s="135">
        <f t="shared" si="0"/>
        <v>42948</v>
      </c>
      <c r="I11" s="135">
        <f t="shared" si="0"/>
        <v>42979</v>
      </c>
      <c r="J11" s="135">
        <f t="shared" si="0"/>
        <v>43009</v>
      </c>
      <c r="K11" s="135">
        <f t="shared" si="0"/>
        <v>43040</v>
      </c>
      <c r="L11" s="135">
        <f t="shared" si="0"/>
        <v>43070</v>
      </c>
      <c r="M11" s="135">
        <f t="shared" si="0"/>
        <v>43101</v>
      </c>
      <c r="N11" s="135">
        <f t="shared" si="0"/>
        <v>43132</v>
      </c>
      <c r="O11" s="135">
        <f t="shared" si="0"/>
        <v>43160</v>
      </c>
      <c r="P11" s="135">
        <f t="shared" si="0"/>
        <v>43191</v>
      </c>
      <c r="Q11" s="135">
        <f t="shared" si="0"/>
        <v>43221</v>
      </c>
      <c r="R11" s="135">
        <f t="shared" si="0"/>
        <v>43252</v>
      </c>
      <c r="S11" s="135">
        <f t="shared" si="0"/>
        <v>43282</v>
      </c>
      <c r="T11" s="135">
        <f t="shared" si="0"/>
        <v>43313</v>
      </c>
      <c r="U11" s="135">
        <f t="shared" si="0"/>
        <v>43344</v>
      </c>
      <c r="V11" s="135">
        <f t="shared" si="0"/>
        <v>43374</v>
      </c>
      <c r="W11" s="135">
        <f t="shared" si="0"/>
        <v>43405</v>
      </c>
      <c r="X11" s="135">
        <f t="shared" si="0"/>
        <v>43435</v>
      </c>
      <c r="Y11" s="135">
        <f t="shared" si="0"/>
        <v>43466</v>
      </c>
      <c r="Z11" s="135">
        <f t="shared" si="0"/>
        <v>43497</v>
      </c>
      <c r="AA11" s="135">
        <f t="shared" si="0"/>
        <v>43525</v>
      </c>
      <c r="AB11" s="135">
        <f t="shared" si="0"/>
        <v>43556</v>
      </c>
      <c r="AC11" s="135">
        <f t="shared" si="0"/>
        <v>43586</v>
      </c>
      <c r="AD11" s="135">
        <f t="shared" si="0"/>
        <v>43617</v>
      </c>
      <c r="AE11" s="135">
        <f t="shared" si="0"/>
        <v>43647</v>
      </c>
      <c r="AF11" s="135">
        <f t="shared" si="0"/>
        <v>43678</v>
      </c>
      <c r="AG11" s="135">
        <f t="shared" si="0"/>
        <v>43709</v>
      </c>
      <c r="AH11" s="135">
        <f t="shared" si="0"/>
        <v>43739</v>
      </c>
      <c r="AI11" s="135">
        <f t="shared" si="0"/>
        <v>43770</v>
      </c>
      <c r="AJ11" s="135">
        <f t="shared" si="0"/>
        <v>43800</v>
      </c>
      <c r="AK11" s="135">
        <f t="shared" si="0"/>
        <v>43831</v>
      </c>
      <c r="AL11" s="135">
        <f t="shared" si="0"/>
        <v>43862</v>
      </c>
      <c r="AM11" s="135">
        <f t="shared" si="0"/>
        <v>43891</v>
      </c>
      <c r="AN11" s="135">
        <f t="shared" si="0"/>
        <v>43922</v>
      </c>
      <c r="AO11" s="135">
        <f t="shared" si="0"/>
        <v>43952</v>
      </c>
      <c r="AP11" s="135">
        <f t="shared" si="0"/>
        <v>43983</v>
      </c>
      <c r="AQ11" s="135">
        <f t="shared" si="0"/>
        <v>44013</v>
      </c>
      <c r="AR11" s="135">
        <f t="shared" si="0"/>
        <v>44044</v>
      </c>
      <c r="AS11" s="135">
        <f t="shared" si="0"/>
        <v>44075</v>
      </c>
      <c r="AT11" s="135">
        <f t="shared" si="0"/>
        <v>44105</v>
      </c>
      <c r="AU11" s="135">
        <f t="shared" si="0"/>
        <v>44136</v>
      </c>
      <c r="AV11" s="135">
        <f t="shared" si="0"/>
        <v>44166</v>
      </c>
      <c r="AW11" s="135">
        <f t="shared" si="0"/>
        <v>44197</v>
      </c>
      <c r="AX11" s="135">
        <f t="shared" si="0"/>
        <v>44228</v>
      </c>
      <c r="AY11" s="135">
        <f t="shared" si="0"/>
        <v>44256</v>
      </c>
      <c r="AZ11" s="135">
        <f t="shared" si="0"/>
        <v>44287</v>
      </c>
      <c r="BA11" s="135">
        <f t="shared" si="0"/>
        <v>44317</v>
      </c>
      <c r="BB11" s="135">
        <f t="shared" si="0"/>
        <v>44348</v>
      </c>
      <c r="BC11" s="135">
        <f t="shared" si="0"/>
        <v>44378</v>
      </c>
      <c r="BD11" s="135">
        <f t="shared" si="0"/>
        <v>44409</v>
      </c>
      <c r="BE11" s="135">
        <f t="shared" si="0"/>
        <v>44440</v>
      </c>
      <c r="BF11" s="135">
        <f t="shared" si="0"/>
        <v>44470</v>
      </c>
      <c r="BG11" s="135">
        <f t="shared" si="0"/>
        <v>44501</v>
      </c>
      <c r="BH11" s="135">
        <f t="shared" si="0"/>
        <v>44531</v>
      </c>
      <c r="BI11" s="135">
        <f t="shared" si="0"/>
        <v>44562</v>
      </c>
      <c r="BJ11" s="135">
        <f t="shared" si="0"/>
        <v>44593</v>
      </c>
      <c r="BK11" s="135">
        <f t="shared" si="0"/>
        <v>44621</v>
      </c>
      <c r="BL11" s="135">
        <f t="shared" si="0"/>
        <v>44652</v>
      </c>
      <c r="BM11" s="135">
        <f t="shared" si="0"/>
        <v>44682</v>
      </c>
      <c r="BN11" s="135">
        <f t="shared" si="0"/>
        <v>44713</v>
      </c>
      <c r="BO11" s="135">
        <f t="shared" si="0"/>
        <v>44743</v>
      </c>
      <c r="BP11" s="135">
        <f t="shared" si="0"/>
        <v>44774</v>
      </c>
      <c r="BQ11" s="135">
        <f t="shared" ref="BQ11:CB11" si="1">DATE(YEAR(BP11),(MONTH(BP11)+1),DAY(BP11))</f>
        <v>44805</v>
      </c>
      <c r="BR11" s="135">
        <f t="shared" si="1"/>
        <v>44835</v>
      </c>
      <c r="BS11" s="135">
        <f t="shared" si="1"/>
        <v>44866</v>
      </c>
      <c r="BT11" s="135">
        <f t="shared" si="1"/>
        <v>44896</v>
      </c>
      <c r="BU11" s="135">
        <f t="shared" si="1"/>
        <v>44927</v>
      </c>
      <c r="BV11" s="135">
        <f t="shared" si="1"/>
        <v>44958</v>
      </c>
      <c r="BW11" s="135">
        <f t="shared" si="1"/>
        <v>44986</v>
      </c>
      <c r="BX11" s="135">
        <f t="shared" si="1"/>
        <v>45017</v>
      </c>
      <c r="BY11" s="135">
        <f t="shared" si="1"/>
        <v>45047</v>
      </c>
      <c r="BZ11" s="135">
        <f t="shared" si="1"/>
        <v>45078</v>
      </c>
      <c r="CA11" s="135">
        <f t="shared" si="1"/>
        <v>45108</v>
      </c>
      <c r="CB11" s="135">
        <f t="shared" si="1"/>
        <v>45139</v>
      </c>
    </row>
    <row r="12" spans="1:136" ht="17.25" thickTop="1" x14ac:dyDescent="0.3">
      <c r="A12" s="126"/>
      <c r="B12" s="137" t="s">
        <v>251</v>
      </c>
      <c r="C12" s="138">
        <f>SUM(D12:BU12)</f>
        <v>146.8449535962761</v>
      </c>
      <c r="D12" s="139">
        <f>D50/1000</f>
        <v>3.8945108196492538E-3</v>
      </c>
      <c r="E12" s="139">
        <f>E50/1000</f>
        <v>3.693652024230274E-3</v>
      </c>
      <c r="F12" s="139">
        <f t="shared" ref="F12:BQ12" si="2">F50/1000</f>
        <v>8.5842011431574231E-3</v>
      </c>
      <c r="G12" s="139">
        <f t="shared" si="2"/>
        <v>1.3819724786034238E-2</v>
      </c>
      <c r="H12" s="139">
        <f t="shared" si="2"/>
        <v>6.9511623943625672E-2</v>
      </c>
      <c r="I12" s="139">
        <f t="shared" si="2"/>
        <v>2.7231538980291331E-3</v>
      </c>
      <c r="J12" s="139">
        <f t="shared" si="2"/>
        <v>0.11918580540834678</v>
      </c>
      <c r="K12" s="139">
        <f t="shared" si="2"/>
        <v>0.12172675525065992</v>
      </c>
      <c r="L12" s="139">
        <f t="shared" si="2"/>
        <v>0.13041671097970003</v>
      </c>
      <c r="M12" s="139">
        <f t="shared" si="2"/>
        <v>0.12246803326109337</v>
      </c>
      <c r="N12" s="139">
        <f t="shared" si="2"/>
        <v>9.2003383307291922E-2</v>
      </c>
      <c r="O12" s="139">
        <f t="shared" si="2"/>
        <v>5.3845469562848025E-2</v>
      </c>
      <c r="P12" s="139">
        <f t="shared" si="2"/>
        <v>8.0610152603116991E-2</v>
      </c>
      <c r="Q12" s="139">
        <f t="shared" si="2"/>
        <v>0.10983780130769003</v>
      </c>
      <c r="R12" s="139">
        <f t="shared" si="2"/>
        <v>0.13319503296772092</v>
      </c>
      <c r="S12" s="139">
        <f t="shared" si="2"/>
        <v>0.4998600460300322</v>
      </c>
      <c r="T12" s="139">
        <f t="shared" si="2"/>
        <v>0.34939099487895725</v>
      </c>
      <c r="U12" s="139">
        <f t="shared" si="2"/>
        <v>0.22132863233000816</v>
      </c>
      <c r="V12" s="139">
        <f t="shared" si="2"/>
        <v>0.34023668636526755</v>
      </c>
      <c r="W12" s="139">
        <f t="shared" si="2"/>
        <v>0.43801494777266131</v>
      </c>
      <c r="X12" s="139">
        <f t="shared" si="2"/>
        <v>0.52397075376455116</v>
      </c>
      <c r="Y12" s="139">
        <f t="shared" si="2"/>
        <v>0.57052799236155394</v>
      </c>
      <c r="Z12" s="139">
        <f t="shared" si="2"/>
        <v>0.61719244761318603</v>
      </c>
      <c r="AA12" s="139">
        <f t="shared" si="2"/>
        <v>0.69952439012502321</v>
      </c>
      <c r="AB12" s="139">
        <f t="shared" si="2"/>
        <v>0.70547456395535979</v>
      </c>
      <c r="AC12" s="139">
        <f t="shared" si="2"/>
        <v>2.6142765420329432</v>
      </c>
      <c r="AD12" s="139">
        <f t="shared" si="2"/>
        <v>0.26150899208565698</v>
      </c>
      <c r="AE12" s="139">
        <f t="shared" si="2"/>
        <v>0.76754958748279456</v>
      </c>
      <c r="AF12" s="139">
        <f t="shared" si="2"/>
        <v>2.1990570331030019</v>
      </c>
      <c r="AG12" s="139">
        <f t="shared" si="2"/>
        <v>1.4091325331120774</v>
      </c>
      <c r="AH12" s="139">
        <f t="shared" si="2"/>
        <v>1.9679557043218436</v>
      </c>
      <c r="AI12" s="139">
        <f t="shared" si="2"/>
        <v>4.5719003955249731</v>
      </c>
      <c r="AJ12" s="139">
        <f t="shared" si="2"/>
        <v>4.5549780757340121</v>
      </c>
      <c r="AK12" s="139">
        <f t="shared" si="2"/>
        <v>3.6439740831293244</v>
      </c>
      <c r="AL12" s="139">
        <f t="shared" si="2"/>
        <v>1.3656893609824263</v>
      </c>
      <c r="AM12" s="139">
        <f t="shared" si="2"/>
        <v>2.0328345928082485</v>
      </c>
      <c r="AN12" s="139">
        <f t="shared" si="2"/>
        <v>2.0311765248063312</v>
      </c>
      <c r="AO12" s="139">
        <f t="shared" si="2"/>
        <v>1.6564240080987997</v>
      </c>
      <c r="AP12" s="139">
        <f t="shared" si="2"/>
        <v>1.2337705850787872</v>
      </c>
      <c r="AQ12" s="139">
        <f t="shared" si="2"/>
        <v>2.5584790665086805</v>
      </c>
      <c r="AR12" s="139">
        <f t="shared" si="2"/>
        <v>1.1350006008533591</v>
      </c>
      <c r="AS12" s="139">
        <f t="shared" si="2"/>
        <v>2.3198341031241134</v>
      </c>
      <c r="AT12" s="139">
        <f t="shared" si="2"/>
        <v>2.0803016586412548</v>
      </c>
      <c r="AU12" s="139">
        <f t="shared" si="2"/>
        <v>1.1394636878501203</v>
      </c>
      <c r="AV12" s="139">
        <f t="shared" si="2"/>
        <v>2.183327519018019</v>
      </c>
      <c r="AW12" s="140">
        <f t="shared" si="2"/>
        <v>3.8001839531278852</v>
      </c>
      <c r="AX12" s="139">
        <f t="shared" si="2"/>
        <v>3.2334338734812844</v>
      </c>
      <c r="AY12" s="139">
        <f t="shared" si="2"/>
        <v>2.7982701713579976</v>
      </c>
      <c r="AZ12" s="139">
        <f t="shared" si="2"/>
        <v>3.9912425707990864</v>
      </c>
      <c r="BA12" s="139">
        <f t="shared" si="2"/>
        <v>2.2557534246575299</v>
      </c>
      <c r="BB12" s="140">
        <f t="shared" si="2"/>
        <v>5.3633349394423604</v>
      </c>
      <c r="BC12" s="140">
        <f t="shared" si="2"/>
        <v>7.636468652035143</v>
      </c>
      <c r="BD12" s="140">
        <f t="shared" si="2"/>
        <v>7.5089993677819908</v>
      </c>
      <c r="BE12" s="140">
        <f t="shared" si="2"/>
        <v>7.4658112975722224</v>
      </c>
      <c r="BF12" s="140">
        <f t="shared" si="2"/>
        <v>7.0365622660014857</v>
      </c>
      <c r="BG12" s="140">
        <f t="shared" si="2"/>
        <v>7.3363766069389875</v>
      </c>
      <c r="BH12" s="140">
        <f t="shared" si="2"/>
        <v>6.8910965255093926</v>
      </c>
      <c r="BI12" s="140">
        <f t="shared" si="2"/>
        <v>3.7688657792577085</v>
      </c>
      <c r="BJ12" s="140">
        <f t="shared" si="2"/>
        <v>2.5853158860019301</v>
      </c>
      <c r="BK12" s="140">
        <f t="shared" si="2"/>
        <v>3.87657611556391</v>
      </c>
      <c r="BL12" s="140">
        <f t="shared" si="2"/>
        <v>2.9303865787210244</v>
      </c>
      <c r="BM12" s="140">
        <f t="shared" si="2"/>
        <v>2.0297326066331878</v>
      </c>
      <c r="BN12" s="140">
        <f t="shared" si="2"/>
        <v>1.7926705907512404</v>
      </c>
      <c r="BO12" s="140">
        <f t="shared" si="2"/>
        <v>1.7238817684541881</v>
      </c>
      <c r="BP12" s="140">
        <f t="shared" si="2"/>
        <v>1.5603514424542513</v>
      </c>
      <c r="BQ12" s="140">
        <f t="shared" si="2"/>
        <v>1.2007262662564568</v>
      </c>
      <c r="BR12" s="140">
        <f t="shared" ref="BR12:CB12" si="3">BR50/1000</f>
        <v>1.1866425771952227</v>
      </c>
      <c r="BS12" s="140">
        <f t="shared" si="3"/>
        <v>1.0919462459522822</v>
      </c>
      <c r="BT12" s="140">
        <f t="shared" si="3"/>
        <v>10.022651969572792</v>
      </c>
      <c r="BU12" s="140">
        <f t="shared" si="3"/>
        <v>0</v>
      </c>
      <c r="BV12" s="140">
        <f t="shared" si="3"/>
        <v>0</v>
      </c>
      <c r="BW12" s="140">
        <f t="shared" si="3"/>
        <v>0</v>
      </c>
      <c r="BX12" s="140">
        <f t="shared" si="3"/>
        <v>0</v>
      </c>
      <c r="BY12" s="140">
        <f t="shared" si="3"/>
        <v>0</v>
      </c>
      <c r="BZ12" s="140">
        <f t="shared" si="3"/>
        <v>0</v>
      </c>
      <c r="CA12" s="140">
        <f t="shared" si="3"/>
        <v>0</v>
      </c>
      <c r="CB12" s="140">
        <f t="shared" si="3"/>
        <v>0</v>
      </c>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c r="DA12" s="141"/>
      <c r="DB12" s="141"/>
      <c r="DC12" s="141"/>
      <c r="DD12" s="141"/>
      <c r="DE12" s="141"/>
      <c r="DF12" s="141"/>
      <c r="DG12" s="141"/>
      <c r="DH12" s="141"/>
      <c r="DI12" s="141"/>
      <c r="DJ12" s="141"/>
      <c r="DK12" s="141"/>
      <c r="DL12" s="141"/>
      <c r="DM12" s="141"/>
      <c r="DN12" s="141"/>
      <c r="DO12" s="141"/>
      <c r="DP12" s="141"/>
      <c r="DQ12" s="141"/>
      <c r="DR12" s="141"/>
      <c r="DS12" s="141"/>
      <c r="DT12" s="141"/>
      <c r="DU12" s="141"/>
      <c r="DV12" s="141"/>
      <c r="DW12" s="141"/>
      <c r="DX12" s="141"/>
      <c r="DY12" s="141"/>
      <c r="DZ12" s="141"/>
      <c r="EA12" s="141"/>
      <c r="EB12" s="141"/>
      <c r="EC12" s="141"/>
      <c r="ED12" s="141"/>
      <c r="EE12" s="141"/>
      <c r="EF12" s="141"/>
    </row>
    <row r="13" spans="1:136" ht="16.5" x14ac:dyDescent="0.3">
      <c r="A13" s="126"/>
      <c r="B13" s="137" t="s">
        <v>252</v>
      </c>
      <c r="C13" s="142">
        <f>SUM(D13:BX13)</f>
        <v>65.625824617545618</v>
      </c>
      <c r="D13" s="139">
        <f>D82/1000</f>
        <v>3.8945108196492538E-3</v>
      </c>
      <c r="E13" s="139">
        <f>E82/1000</f>
        <v>3.693652024230274E-3</v>
      </c>
      <c r="F13" s="139">
        <f t="shared" ref="F13:BB13" si="4">F82/1000</f>
        <v>8.5842011431574231E-3</v>
      </c>
      <c r="G13" s="139">
        <f t="shared" si="4"/>
        <v>1.3819724786034238E-2</v>
      </c>
      <c r="H13" s="139">
        <f t="shared" si="4"/>
        <v>6.9511623943625672E-2</v>
      </c>
      <c r="I13" s="139">
        <f t="shared" si="4"/>
        <v>2.7231538980291331E-3</v>
      </c>
      <c r="J13" s="139">
        <f t="shared" si="4"/>
        <v>0.11918580540834678</v>
      </c>
      <c r="K13" s="139">
        <f t="shared" si="4"/>
        <v>0.12172675525065992</v>
      </c>
      <c r="L13" s="139">
        <f t="shared" si="4"/>
        <v>0.13041671097970003</v>
      </c>
      <c r="M13" s="139">
        <f t="shared" si="4"/>
        <v>0.12246803326109337</v>
      </c>
      <c r="N13" s="139">
        <f t="shared" si="4"/>
        <v>9.2003383307291922E-2</v>
      </c>
      <c r="O13" s="139">
        <f t="shared" si="4"/>
        <v>5.3845469562848025E-2</v>
      </c>
      <c r="P13" s="139">
        <f t="shared" si="4"/>
        <v>8.0610152603116991E-2</v>
      </c>
      <c r="Q13" s="139">
        <f t="shared" si="4"/>
        <v>0.10983780130769003</v>
      </c>
      <c r="R13" s="139">
        <f t="shared" si="4"/>
        <v>0.13319503296772092</v>
      </c>
      <c r="S13" s="139">
        <f t="shared" si="4"/>
        <v>0.4998600460300322</v>
      </c>
      <c r="T13" s="139">
        <f t="shared" si="4"/>
        <v>0.34939099487895725</v>
      </c>
      <c r="U13" s="139">
        <f t="shared" si="4"/>
        <v>0.22132863233000816</v>
      </c>
      <c r="V13" s="139">
        <f t="shared" si="4"/>
        <v>0.34023668636526755</v>
      </c>
      <c r="W13" s="139">
        <f t="shared" si="4"/>
        <v>0.43801494777266131</v>
      </c>
      <c r="X13" s="139">
        <f t="shared" si="4"/>
        <v>0.52397075376455116</v>
      </c>
      <c r="Y13" s="139">
        <f t="shared" si="4"/>
        <v>0.57052799236155394</v>
      </c>
      <c r="Z13" s="139">
        <f t="shared" si="4"/>
        <v>0.61719244761318603</v>
      </c>
      <c r="AA13" s="139">
        <f t="shared" si="4"/>
        <v>0.69952439012502321</v>
      </c>
      <c r="AB13" s="139">
        <f t="shared" si="4"/>
        <v>0.70547456395535979</v>
      </c>
      <c r="AC13" s="139">
        <f t="shared" si="4"/>
        <v>2.6142765420329432</v>
      </c>
      <c r="AD13" s="139">
        <f t="shared" si="4"/>
        <v>0.26150899208565698</v>
      </c>
      <c r="AE13" s="139">
        <f t="shared" si="4"/>
        <v>0.76754958748279456</v>
      </c>
      <c r="AF13" s="139">
        <f t="shared" si="4"/>
        <v>2.1990570331030019</v>
      </c>
      <c r="AG13" s="139">
        <f t="shared" si="4"/>
        <v>1.4091325331120774</v>
      </c>
      <c r="AH13" s="139">
        <f t="shared" si="4"/>
        <v>1.9679557043218436</v>
      </c>
      <c r="AI13" s="139">
        <f t="shared" si="4"/>
        <v>4.5719003955249731</v>
      </c>
      <c r="AJ13" s="139">
        <f t="shared" si="4"/>
        <v>4.5549780757340121</v>
      </c>
      <c r="AK13" s="139">
        <f t="shared" si="4"/>
        <v>3.6439740831293244</v>
      </c>
      <c r="AL13" s="139">
        <f t="shared" si="4"/>
        <v>1.3656893609824263</v>
      </c>
      <c r="AM13" s="139">
        <f t="shared" si="4"/>
        <v>2.0328345928082485</v>
      </c>
      <c r="AN13" s="139">
        <f t="shared" si="4"/>
        <v>2.0311765248063312</v>
      </c>
      <c r="AO13" s="139">
        <f t="shared" si="4"/>
        <v>1.6564240080987997</v>
      </c>
      <c r="AP13" s="139">
        <f t="shared" si="4"/>
        <v>1.2337705850787872</v>
      </c>
      <c r="AQ13" s="139">
        <f t="shared" si="4"/>
        <v>2.5584790665086805</v>
      </c>
      <c r="AR13" s="139">
        <f t="shared" si="4"/>
        <v>1.1350006008533591</v>
      </c>
      <c r="AS13" s="139">
        <f t="shared" si="4"/>
        <v>2.3135657062909432</v>
      </c>
      <c r="AT13" s="139">
        <f t="shared" si="4"/>
        <v>2.0803016586412548</v>
      </c>
      <c r="AU13" s="139">
        <f t="shared" si="4"/>
        <v>1.1394636878501203</v>
      </c>
      <c r="AV13" s="139">
        <f t="shared" si="4"/>
        <v>2.183327519018019</v>
      </c>
      <c r="AW13" s="139">
        <f t="shared" si="4"/>
        <v>3.7969959793878951</v>
      </c>
      <c r="AX13" s="139">
        <f t="shared" si="4"/>
        <v>3.2307213462968658</v>
      </c>
      <c r="AY13" s="139">
        <f t="shared" si="4"/>
        <v>2.7959227029370695</v>
      </c>
      <c r="AZ13" s="139">
        <f t="shared" si="4"/>
        <v>3.9878943180138062</v>
      </c>
      <c r="BA13" s="139">
        <f t="shared" si="4"/>
        <v>1.5051299787526351</v>
      </c>
      <c r="BB13" s="139">
        <f t="shared" si="4"/>
        <v>2.557756568233942</v>
      </c>
      <c r="BC13" s="140"/>
      <c r="BD13" s="140"/>
      <c r="BE13" s="140"/>
      <c r="BF13" s="140"/>
      <c r="BG13" s="140"/>
      <c r="BH13" s="140"/>
      <c r="BI13" s="140"/>
      <c r="BJ13" s="140"/>
      <c r="BK13" s="140"/>
      <c r="BL13" s="140"/>
      <c r="BM13" s="140"/>
      <c r="BN13" s="140"/>
      <c r="BO13" s="140"/>
      <c r="BP13" s="140"/>
      <c r="BQ13" s="140"/>
      <c r="BR13" s="140"/>
      <c r="BS13" s="140"/>
      <c r="BT13" s="140"/>
      <c r="BU13" s="140"/>
      <c r="BV13" s="140"/>
      <c r="BW13" s="140"/>
      <c r="BX13" s="140"/>
      <c r="BY13" s="140"/>
      <c r="BZ13" s="140"/>
      <c r="CA13" s="140"/>
      <c r="CB13" s="140"/>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c r="DA13" s="141"/>
      <c r="DB13" s="141"/>
      <c r="DC13" s="141"/>
      <c r="DD13" s="141"/>
      <c r="DE13" s="141"/>
      <c r="DF13" s="141"/>
      <c r="DG13" s="141"/>
      <c r="DH13" s="141"/>
      <c r="DI13" s="141"/>
      <c r="DJ13" s="141"/>
      <c r="DK13" s="141"/>
      <c r="DL13" s="141"/>
      <c r="DM13" s="141"/>
      <c r="DN13" s="141"/>
      <c r="DO13" s="141"/>
      <c r="DP13" s="141"/>
      <c r="DQ13" s="141"/>
      <c r="DR13" s="141"/>
      <c r="DS13" s="141"/>
      <c r="DT13" s="141"/>
      <c r="DU13" s="141"/>
      <c r="DV13" s="141"/>
      <c r="DW13" s="141"/>
      <c r="DX13" s="141"/>
      <c r="DY13" s="141"/>
      <c r="DZ13" s="141"/>
      <c r="EA13" s="141"/>
      <c r="EB13" s="141"/>
      <c r="EC13" s="141"/>
      <c r="ED13" s="141"/>
      <c r="EE13" s="141"/>
      <c r="EF13" s="141"/>
    </row>
    <row r="14" spans="1:136" s="149" customFormat="1" ht="15.75" x14ac:dyDescent="0.3">
      <c r="A14" s="143"/>
      <c r="B14" s="144" t="s">
        <v>253</v>
      </c>
      <c r="C14" s="138">
        <f>SUM(D14:BX14)</f>
        <v>147.5271488848424</v>
      </c>
      <c r="D14" s="145">
        <f>D114/1000</f>
        <v>3.8945108196492538E-3</v>
      </c>
      <c r="E14" s="145">
        <f>E114/1000</f>
        <v>3.693652024230274E-3</v>
      </c>
      <c r="F14" s="145">
        <f t="shared" ref="F14:BQ14" si="5">F114/1000</f>
        <v>8.5842011431574231E-3</v>
      </c>
      <c r="G14" s="145">
        <f t="shared" si="5"/>
        <v>1.3819724786034238E-2</v>
      </c>
      <c r="H14" s="145">
        <f t="shared" si="5"/>
        <v>6.9511623943625672E-2</v>
      </c>
      <c r="I14" s="145">
        <f t="shared" si="5"/>
        <v>2.7231538980291331E-3</v>
      </c>
      <c r="J14" s="145">
        <f t="shared" si="5"/>
        <v>0.11918580540834678</v>
      </c>
      <c r="K14" s="145">
        <f t="shared" si="5"/>
        <v>0.12172675525065992</v>
      </c>
      <c r="L14" s="145">
        <f t="shared" si="5"/>
        <v>0.13041671097970003</v>
      </c>
      <c r="M14" s="145">
        <f t="shared" si="5"/>
        <v>0.12246803326109337</v>
      </c>
      <c r="N14" s="145">
        <f t="shared" si="5"/>
        <v>9.2003383307291922E-2</v>
      </c>
      <c r="O14" s="145">
        <f t="shared" si="5"/>
        <v>5.3845469562848025E-2</v>
      </c>
      <c r="P14" s="145">
        <f t="shared" si="5"/>
        <v>8.0610152603116991E-2</v>
      </c>
      <c r="Q14" s="145">
        <f t="shared" si="5"/>
        <v>0.10983780130769003</v>
      </c>
      <c r="R14" s="145">
        <f t="shared" si="5"/>
        <v>0.13319503296772092</v>
      </c>
      <c r="S14" s="145">
        <f t="shared" si="5"/>
        <v>0.4998600460300322</v>
      </c>
      <c r="T14" s="145">
        <f t="shared" si="5"/>
        <v>0.34939099487895725</v>
      </c>
      <c r="U14" s="145">
        <f t="shared" si="5"/>
        <v>0.22132863233000816</v>
      </c>
      <c r="V14" s="145">
        <f t="shared" si="5"/>
        <v>0.34023668636526755</v>
      </c>
      <c r="W14" s="145">
        <f t="shared" si="5"/>
        <v>0.43801494777266131</v>
      </c>
      <c r="X14" s="145">
        <f t="shared" si="5"/>
        <v>0.52397075376455116</v>
      </c>
      <c r="Y14" s="145">
        <f t="shared" si="5"/>
        <v>0.57052799236155394</v>
      </c>
      <c r="Z14" s="145">
        <f t="shared" si="5"/>
        <v>0.61719244761318603</v>
      </c>
      <c r="AA14" s="145">
        <f t="shared" si="5"/>
        <v>0.69952439012502321</v>
      </c>
      <c r="AB14" s="145">
        <f t="shared" si="5"/>
        <v>0.70547456395535979</v>
      </c>
      <c r="AC14" s="145">
        <f t="shared" si="5"/>
        <v>2.6142765420329432</v>
      </c>
      <c r="AD14" s="145">
        <f t="shared" si="5"/>
        <v>0.26150899208565698</v>
      </c>
      <c r="AE14" s="145">
        <f t="shared" si="5"/>
        <v>0.76754958748279456</v>
      </c>
      <c r="AF14" s="145">
        <f t="shared" si="5"/>
        <v>2.1990570331030019</v>
      </c>
      <c r="AG14" s="145">
        <f t="shared" si="5"/>
        <v>1.4091325331120774</v>
      </c>
      <c r="AH14" s="145">
        <f t="shared" si="5"/>
        <v>1.9679557043218436</v>
      </c>
      <c r="AI14" s="145">
        <f t="shared" si="5"/>
        <v>4.5719003955249731</v>
      </c>
      <c r="AJ14" s="145">
        <f t="shared" si="5"/>
        <v>4.5549780757340121</v>
      </c>
      <c r="AK14" s="145">
        <f t="shared" si="5"/>
        <v>3.6439740831293244</v>
      </c>
      <c r="AL14" s="145">
        <f t="shared" si="5"/>
        <v>1.3656893609824263</v>
      </c>
      <c r="AM14" s="146">
        <f t="shared" si="5"/>
        <v>2.0328345928082485</v>
      </c>
      <c r="AN14" s="146">
        <f t="shared" si="5"/>
        <v>2.0311765248063312</v>
      </c>
      <c r="AO14" s="146">
        <f t="shared" si="5"/>
        <v>1.6564240080987997</v>
      </c>
      <c r="AP14" s="147">
        <f t="shared" si="5"/>
        <v>1.2337705850787872</v>
      </c>
      <c r="AQ14" s="147">
        <f t="shared" si="5"/>
        <v>2.5584790665086805</v>
      </c>
      <c r="AR14" s="147">
        <f t="shared" si="5"/>
        <v>1.1350006008533591</v>
      </c>
      <c r="AS14" s="147">
        <f t="shared" si="5"/>
        <v>2.3135657062909432</v>
      </c>
      <c r="AT14" s="145">
        <f t="shared" si="5"/>
        <v>2.0803016586412548</v>
      </c>
      <c r="AU14" s="145">
        <f t="shared" si="5"/>
        <v>1.1394636878501203</v>
      </c>
      <c r="AV14" s="147">
        <f t="shared" si="5"/>
        <v>2.183327519018019</v>
      </c>
      <c r="AW14" s="145">
        <f t="shared" si="5"/>
        <v>3.7969959793878951</v>
      </c>
      <c r="AX14" s="145">
        <f t="shared" si="5"/>
        <v>3.2307213462968658</v>
      </c>
      <c r="AY14" s="147">
        <f t="shared" si="5"/>
        <v>2.7959227029370695</v>
      </c>
      <c r="AZ14" s="145">
        <f t="shared" si="5"/>
        <v>3.9878943180138062</v>
      </c>
      <c r="BA14" s="147">
        <f t="shared" si="5"/>
        <v>1.5051299787526351</v>
      </c>
      <c r="BB14" s="145">
        <f t="shared" si="5"/>
        <v>2.557756568233942</v>
      </c>
      <c r="BC14" s="145">
        <f t="shared" si="5"/>
        <v>2.2714433082526275</v>
      </c>
      <c r="BD14" s="145">
        <f t="shared" si="5"/>
        <v>2.5454150634322819</v>
      </c>
      <c r="BE14" s="145">
        <f t="shared" si="5"/>
        <v>1.5102408790568069</v>
      </c>
      <c r="BF14" s="145">
        <f t="shared" si="5"/>
        <v>4.8944074324418594</v>
      </c>
      <c r="BG14" s="145">
        <f t="shared" si="5"/>
        <v>3.5818248039307132</v>
      </c>
      <c r="BH14" s="145">
        <f t="shared" si="5"/>
        <v>4.3463127201975658</v>
      </c>
      <c r="BI14" s="145">
        <f t="shared" si="5"/>
        <v>5.4346468182835688</v>
      </c>
      <c r="BJ14" s="145">
        <f t="shared" si="5"/>
        <v>5.0477276211214086</v>
      </c>
      <c r="BK14" s="145">
        <f t="shared" si="5"/>
        <v>6.3983026870749971</v>
      </c>
      <c r="BL14" s="145">
        <f t="shared" si="5"/>
        <v>5.1033190053133746</v>
      </c>
      <c r="BM14" s="145">
        <f t="shared" si="5"/>
        <v>4.8524004919441825</v>
      </c>
      <c r="BN14" s="145">
        <f t="shared" si="5"/>
        <v>4.4403306813290024</v>
      </c>
      <c r="BO14" s="145">
        <f t="shared" si="5"/>
        <v>4.3235423447926626</v>
      </c>
      <c r="BP14" s="145">
        <f t="shared" si="5"/>
        <v>3.8786244863917174</v>
      </c>
      <c r="BQ14" s="145">
        <f t="shared" si="5"/>
        <v>3.5018535011170169</v>
      </c>
      <c r="BR14" s="145">
        <f t="shared" ref="BR14:BZ14" si="6">BR114/1000</f>
        <v>3.4875267847975726</v>
      </c>
      <c r="BS14" s="145">
        <f t="shared" si="6"/>
        <v>2.9092782865353377</v>
      </c>
      <c r="BT14" s="145">
        <f t="shared" si="6"/>
        <v>10.780764560946517</v>
      </c>
      <c r="BU14" s="145">
        <f t="shared" si="6"/>
        <v>0.35388648773970904</v>
      </c>
      <c r="BV14" s="145">
        <f t="shared" si="6"/>
        <v>0.35388648773970904</v>
      </c>
      <c r="BW14" s="145">
        <f t="shared" si="6"/>
        <v>1.8855898148581545</v>
      </c>
      <c r="BX14" s="145">
        <f t="shared" si="6"/>
        <v>0</v>
      </c>
      <c r="BY14" s="145">
        <f t="shared" si="6"/>
        <v>0</v>
      </c>
      <c r="BZ14" s="145">
        <f t="shared" si="6"/>
        <v>0</v>
      </c>
      <c r="CA14" s="145"/>
      <c r="CB14" s="145"/>
      <c r="CC14" s="148"/>
      <c r="CD14" s="148"/>
      <c r="CE14" s="148"/>
      <c r="CF14" s="148"/>
      <c r="CG14" s="148"/>
      <c r="CH14" s="148"/>
      <c r="CI14" s="148"/>
      <c r="CJ14" s="148"/>
      <c r="CK14" s="148"/>
      <c r="CL14" s="148"/>
      <c r="CM14" s="148"/>
      <c r="CN14" s="148"/>
      <c r="CO14" s="148"/>
      <c r="CP14" s="148"/>
      <c r="CQ14" s="148"/>
      <c r="CR14" s="148"/>
      <c r="CS14" s="148"/>
      <c r="CT14" s="148"/>
      <c r="CU14" s="148"/>
      <c r="CV14" s="148"/>
      <c r="CW14" s="148"/>
      <c r="CX14" s="148"/>
      <c r="CY14" s="148"/>
      <c r="CZ14" s="148"/>
      <c r="DA14" s="148"/>
      <c r="DB14" s="148"/>
      <c r="DC14" s="148"/>
      <c r="DD14" s="148"/>
      <c r="DE14" s="148"/>
      <c r="DF14" s="148"/>
      <c r="DG14" s="148"/>
      <c r="DH14" s="148"/>
      <c r="DI14" s="148"/>
      <c r="DJ14" s="148"/>
      <c r="DK14" s="148"/>
      <c r="DL14" s="148"/>
      <c r="DM14" s="148"/>
      <c r="DN14" s="148"/>
      <c r="DO14" s="148"/>
      <c r="DP14" s="148"/>
      <c r="DQ14" s="148"/>
      <c r="DR14" s="148"/>
      <c r="DS14" s="148"/>
      <c r="DT14" s="148"/>
      <c r="DU14" s="148"/>
      <c r="DV14" s="148"/>
      <c r="DW14" s="148"/>
      <c r="DX14" s="148"/>
      <c r="DY14" s="148"/>
      <c r="DZ14" s="148"/>
      <c r="EA14" s="148"/>
      <c r="EB14" s="148"/>
      <c r="EC14" s="148"/>
      <c r="ED14" s="148"/>
      <c r="EE14" s="148"/>
      <c r="EF14" s="148"/>
    </row>
    <row r="15" spans="1:136" ht="16.5" x14ac:dyDescent="0.3">
      <c r="A15" s="126"/>
      <c r="B15" s="137" t="s">
        <v>254</v>
      </c>
      <c r="C15" s="150">
        <v>0</v>
      </c>
      <c r="D15" s="140">
        <f>D12+C15</f>
        <v>3.8945108196492538E-3</v>
      </c>
      <c r="E15" s="140">
        <f t="shared" ref="E15:BP17" si="7">E12+D15</f>
        <v>7.5881628438795277E-3</v>
      </c>
      <c r="F15" s="140">
        <f t="shared" si="7"/>
        <v>1.6172363987036951E-2</v>
      </c>
      <c r="G15" s="140">
        <f t="shared" si="7"/>
        <v>2.999208877307119E-2</v>
      </c>
      <c r="H15" s="140">
        <f t="shared" si="7"/>
        <v>9.9503712716696863E-2</v>
      </c>
      <c r="I15" s="140">
        <f t="shared" si="7"/>
        <v>0.10222686661472599</v>
      </c>
      <c r="J15" s="140">
        <f t="shared" si="7"/>
        <v>0.22141267202307277</v>
      </c>
      <c r="K15" s="140">
        <f t="shared" si="7"/>
        <v>0.3431394272737327</v>
      </c>
      <c r="L15" s="140">
        <f t="shared" si="7"/>
        <v>0.47355613825343273</v>
      </c>
      <c r="M15" s="140">
        <f t="shared" si="7"/>
        <v>0.59602417151452614</v>
      </c>
      <c r="N15" s="140">
        <f t="shared" si="7"/>
        <v>0.6880275548218181</v>
      </c>
      <c r="O15" s="140">
        <f t="shared" si="7"/>
        <v>0.74187302438466607</v>
      </c>
      <c r="P15" s="140">
        <f t="shared" si="7"/>
        <v>0.82248317698778306</v>
      </c>
      <c r="Q15" s="140">
        <f t="shared" si="7"/>
        <v>0.93232097829547311</v>
      </c>
      <c r="R15" s="140">
        <f t="shared" si="7"/>
        <v>1.0655160112631941</v>
      </c>
      <c r="S15" s="140">
        <f t="shared" si="7"/>
        <v>1.5653760572932263</v>
      </c>
      <c r="T15" s="140">
        <f t="shared" si="7"/>
        <v>1.9147670521721836</v>
      </c>
      <c r="U15" s="140">
        <f t="shared" si="7"/>
        <v>2.1360956845021919</v>
      </c>
      <c r="V15" s="140">
        <f t="shared" si="7"/>
        <v>2.4763323708674596</v>
      </c>
      <c r="W15" s="140">
        <f t="shared" si="7"/>
        <v>2.9143473186401208</v>
      </c>
      <c r="X15" s="140">
        <f t="shared" si="7"/>
        <v>3.4383180724046718</v>
      </c>
      <c r="Y15" s="140">
        <f t="shared" si="7"/>
        <v>4.0088460647662254</v>
      </c>
      <c r="Z15" s="140">
        <f t="shared" si="7"/>
        <v>4.6260385123794112</v>
      </c>
      <c r="AA15" s="140">
        <f t="shared" si="7"/>
        <v>5.3255629025044344</v>
      </c>
      <c r="AB15" s="140">
        <f t="shared" si="7"/>
        <v>6.0310374664597939</v>
      </c>
      <c r="AC15" s="140">
        <f t="shared" si="7"/>
        <v>8.6453140084927362</v>
      </c>
      <c r="AD15" s="140">
        <f t="shared" si="7"/>
        <v>8.9068230005783935</v>
      </c>
      <c r="AE15" s="140">
        <f t="shared" si="7"/>
        <v>9.6743725880611873</v>
      </c>
      <c r="AF15" s="140">
        <f t="shared" si="7"/>
        <v>11.873429621164188</v>
      </c>
      <c r="AG15" s="140">
        <f t="shared" si="7"/>
        <v>13.282562154276265</v>
      </c>
      <c r="AH15" s="140">
        <f t="shared" si="7"/>
        <v>15.250517858598108</v>
      </c>
      <c r="AI15" s="140">
        <f t="shared" si="7"/>
        <v>19.822418254123082</v>
      </c>
      <c r="AJ15" s="140">
        <f t="shared" si="7"/>
        <v>24.377396329857095</v>
      </c>
      <c r="AK15" s="140">
        <f t="shared" si="7"/>
        <v>28.021370412986421</v>
      </c>
      <c r="AL15" s="140">
        <f t="shared" si="7"/>
        <v>29.387059773968847</v>
      </c>
      <c r="AM15" s="151">
        <f t="shared" si="7"/>
        <v>31.419894366777097</v>
      </c>
      <c r="AN15" s="151">
        <f t="shared" si="7"/>
        <v>33.451070891583427</v>
      </c>
      <c r="AO15" s="151">
        <f t="shared" si="7"/>
        <v>35.10749489968223</v>
      </c>
      <c r="AP15" s="139">
        <f t="shared" si="7"/>
        <v>36.341265484761017</v>
      </c>
      <c r="AQ15" s="139">
        <f t="shared" si="7"/>
        <v>38.899744551269698</v>
      </c>
      <c r="AR15" s="139">
        <f t="shared" si="7"/>
        <v>40.034745152123058</v>
      </c>
      <c r="AS15" s="139">
        <f t="shared" si="7"/>
        <v>42.354579255247174</v>
      </c>
      <c r="AT15" s="140">
        <f t="shared" si="7"/>
        <v>44.434880913888428</v>
      </c>
      <c r="AU15" s="140">
        <f t="shared" si="7"/>
        <v>45.574344601738545</v>
      </c>
      <c r="AV15" s="140">
        <f t="shared" si="7"/>
        <v>47.757672120756567</v>
      </c>
      <c r="AW15" s="140">
        <f t="shared" si="7"/>
        <v>51.557856073884452</v>
      </c>
      <c r="AX15" s="139">
        <f t="shared" si="7"/>
        <v>54.791289947365733</v>
      </c>
      <c r="AY15" s="140">
        <f t="shared" si="7"/>
        <v>57.589560118723732</v>
      </c>
      <c r="AZ15" s="139">
        <f t="shared" si="7"/>
        <v>61.58080268952282</v>
      </c>
      <c r="BA15" s="139">
        <f t="shared" si="7"/>
        <v>63.836556114180347</v>
      </c>
      <c r="BB15" s="140">
        <f t="shared" si="7"/>
        <v>69.199891053622707</v>
      </c>
      <c r="BC15" s="140">
        <f t="shared" si="7"/>
        <v>76.836359705657856</v>
      </c>
      <c r="BD15" s="140">
        <f t="shared" si="7"/>
        <v>84.345359073439852</v>
      </c>
      <c r="BE15" s="140">
        <f t="shared" si="7"/>
        <v>91.811170371012068</v>
      </c>
      <c r="BF15" s="140">
        <f t="shared" si="7"/>
        <v>98.84773263701355</v>
      </c>
      <c r="BG15" s="140">
        <f t="shared" si="7"/>
        <v>106.18410924395253</v>
      </c>
      <c r="BH15" s="140">
        <f t="shared" si="7"/>
        <v>113.07520576946193</v>
      </c>
      <c r="BI15" s="140">
        <f t="shared" si="7"/>
        <v>116.84407154871964</v>
      </c>
      <c r="BJ15" s="140">
        <f t="shared" si="7"/>
        <v>119.42938743472158</v>
      </c>
      <c r="BK15" s="140">
        <f t="shared" si="7"/>
        <v>123.30596355028548</v>
      </c>
      <c r="BL15" s="140">
        <f t="shared" si="7"/>
        <v>126.23635012900651</v>
      </c>
      <c r="BM15" s="140">
        <f t="shared" si="7"/>
        <v>128.26608273563969</v>
      </c>
      <c r="BN15" s="140">
        <f t="shared" si="7"/>
        <v>130.05875332639093</v>
      </c>
      <c r="BO15" s="140">
        <f t="shared" si="7"/>
        <v>131.78263509484512</v>
      </c>
      <c r="BP15" s="140">
        <f t="shared" si="7"/>
        <v>133.34298653729937</v>
      </c>
      <c r="BQ15" s="140">
        <f>BQ12+BP15</f>
        <v>134.54371280355582</v>
      </c>
      <c r="BR15" s="140">
        <f>BR12+BQ15</f>
        <v>135.73035538075104</v>
      </c>
      <c r="BS15" s="140">
        <f>BS12+BR15</f>
        <v>136.82230162670331</v>
      </c>
      <c r="BT15" s="140">
        <f>BT12+BS15</f>
        <v>146.8449535962761</v>
      </c>
      <c r="BU15" s="140"/>
      <c r="BV15" s="140"/>
      <c r="BW15" s="140"/>
      <c r="BX15" s="140"/>
      <c r="BY15" s="140"/>
      <c r="BZ15" s="140"/>
      <c r="CA15" s="140"/>
      <c r="CB15" s="140"/>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c r="CZ15" s="141"/>
      <c r="DA15" s="141"/>
      <c r="DB15" s="141"/>
      <c r="DC15" s="141"/>
      <c r="DD15" s="141"/>
      <c r="DE15" s="141"/>
      <c r="DF15" s="141"/>
      <c r="DG15" s="141"/>
      <c r="DH15" s="141"/>
      <c r="DI15" s="141"/>
      <c r="DJ15" s="141"/>
      <c r="DK15" s="141"/>
      <c r="DL15" s="141"/>
      <c r="DM15" s="141"/>
      <c r="DN15" s="141"/>
      <c r="DO15" s="141"/>
      <c r="DP15" s="141"/>
      <c r="DQ15" s="141"/>
      <c r="DR15" s="141"/>
      <c r="DS15" s="141"/>
      <c r="DT15" s="141"/>
      <c r="DU15" s="141"/>
      <c r="DV15" s="141"/>
      <c r="DW15" s="141"/>
      <c r="DX15" s="141"/>
      <c r="DY15" s="141"/>
      <c r="DZ15" s="141"/>
      <c r="EA15" s="141"/>
      <c r="EB15" s="141"/>
      <c r="EC15" s="141"/>
      <c r="ED15" s="141"/>
      <c r="EE15" s="141"/>
      <c r="EF15" s="141"/>
    </row>
    <row r="16" spans="1:136" ht="16.5" x14ac:dyDescent="0.3">
      <c r="A16" s="126"/>
      <c r="B16" s="137" t="s">
        <v>255</v>
      </c>
      <c r="C16" s="150">
        <v>0</v>
      </c>
      <c r="D16" s="140">
        <f>D13+C16</f>
        <v>3.8945108196492538E-3</v>
      </c>
      <c r="E16" s="140">
        <f t="shared" si="7"/>
        <v>7.5881628438795277E-3</v>
      </c>
      <c r="F16" s="140">
        <f t="shared" si="7"/>
        <v>1.6172363987036951E-2</v>
      </c>
      <c r="G16" s="140">
        <f t="shared" si="7"/>
        <v>2.999208877307119E-2</v>
      </c>
      <c r="H16" s="140">
        <f t="shared" si="7"/>
        <v>9.9503712716696863E-2</v>
      </c>
      <c r="I16" s="140">
        <f t="shared" si="7"/>
        <v>0.10222686661472599</v>
      </c>
      <c r="J16" s="140">
        <f t="shared" si="7"/>
        <v>0.22141267202307277</v>
      </c>
      <c r="K16" s="140">
        <f t="shared" si="7"/>
        <v>0.3431394272737327</v>
      </c>
      <c r="L16" s="140">
        <f t="shared" si="7"/>
        <v>0.47355613825343273</v>
      </c>
      <c r="M16" s="140">
        <f t="shared" si="7"/>
        <v>0.59602417151452614</v>
      </c>
      <c r="N16" s="140">
        <f t="shared" si="7"/>
        <v>0.6880275548218181</v>
      </c>
      <c r="O16" s="140">
        <f t="shared" si="7"/>
        <v>0.74187302438466607</v>
      </c>
      <c r="P16" s="140">
        <f t="shared" si="7"/>
        <v>0.82248317698778306</v>
      </c>
      <c r="Q16" s="140">
        <f t="shared" si="7"/>
        <v>0.93232097829547311</v>
      </c>
      <c r="R16" s="140">
        <f t="shared" si="7"/>
        <v>1.0655160112631941</v>
      </c>
      <c r="S16" s="140">
        <f t="shared" si="7"/>
        <v>1.5653760572932263</v>
      </c>
      <c r="T16" s="140">
        <f t="shared" si="7"/>
        <v>1.9147670521721836</v>
      </c>
      <c r="U16" s="140">
        <f t="shared" si="7"/>
        <v>2.1360956845021919</v>
      </c>
      <c r="V16" s="140">
        <f t="shared" si="7"/>
        <v>2.4763323708674596</v>
      </c>
      <c r="W16" s="140">
        <f t="shared" si="7"/>
        <v>2.9143473186401208</v>
      </c>
      <c r="X16" s="140">
        <f t="shared" si="7"/>
        <v>3.4383180724046718</v>
      </c>
      <c r="Y16" s="140">
        <f t="shared" si="7"/>
        <v>4.0088460647662254</v>
      </c>
      <c r="Z16" s="140">
        <f t="shared" si="7"/>
        <v>4.6260385123794112</v>
      </c>
      <c r="AA16" s="140">
        <f t="shared" si="7"/>
        <v>5.3255629025044344</v>
      </c>
      <c r="AB16" s="140">
        <f t="shared" si="7"/>
        <v>6.0310374664597939</v>
      </c>
      <c r="AC16" s="140">
        <f t="shared" si="7"/>
        <v>8.6453140084927362</v>
      </c>
      <c r="AD16" s="140">
        <f t="shared" si="7"/>
        <v>8.9068230005783935</v>
      </c>
      <c r="AE16" s="140">
        <f t="shared" si="7"/>
        <v>9.6743725880611873</v>
      </c>
      <c r="AF16" s="140">
        <f t="shared" si="7"/>
        <v>11.873429621164188</v>
      </c>
      <c r="AG16" s="140">
        <f t="shared" si="7"/>
        <v>13.282562154276265</v>
      </c>
      <c r="AH16" s="140">
        <f t="shared" si="7"/>
        <v>15.250517858598108</v>
      </c>
      <c r="AI16" s="140">
        <f t="shared" si="7"/>
        <v>19.822418254123082</v>
      </c>
      <c r="AJ16" s="140">
        <f t="shared" si="7"/>
        <v>24.377396329857095</v>
      </c>
      <c r="AK16" s="140">
        <f t="shared" si="7"/>
        <v>28.021370412986421</v>
      </c>
      <c r="AL16" s="140">
        <f t="shared" si="7"/>
        <v>29.387059773968847</v>
      </c>
      <c r="AM16" s="151">
        <f t="shared" si="7"/>
        <v>31.419894366777097</v>
      </c>
      <c r="AN16" s="151">
        <f t="shared" si="7"/>
        <v>33.451070891583427</v>
      </c>
      <c r="AO16" s="151">
        <f t="shared" si="7"/>
        <v>35.10749489968223</v>
      </c>
      <c r="AP16" s="139">
        <f t="shared" si="7"/>
        <v>36.341265484761017</v>
      </c>
      <c r="AQ16" s="139">
        <f t="shared" si="7"/>
        <v>38.899744551269698</v>
      </c>
      <c r="AR16" s="139">
        <f t="shared" si="7"/>
        <v>40.034745152123058</v>
      </c>
      <c r="AS16" s="139">
        <f t="shared" si="7"/>
        <v>42.348310858414003</v>
      </c>
      <c r="AT16" s="139">
        <f t="shared" si="7"/>
        <v>44.428612517055257</v>
      </c>
      <c r="AU16" s="139">
        <f t="shared" si="7"/>
        <v>45.568076204905374</v>
      </c>
      <c r="AV16" s="139">
        <f t="shared" si="7"/>
        <v>47.751403723923396</v>
      </c>
      <c r="AW16" s="139">
        <f t="shared" si="7"/>
        <v>51.54839970331129</v>
      </c>
      <c r="AX16" s="139">
        <f t="shared" si="7"/>
        <v>54.779121049608158</v>
      </c>
      <c r="AY16" s="139">
        <f t="shared" si="7"/>
        <v>57.575043752545227</v>
      </c>
      <c r="AZ16" s="139">
        <f t="shared" si="7"/>
        <v>61.562938070559035</v>
      </c>
      <c r="BA16" s="139">
        <f t="shared" si="7"/>
        <v>63.06806804931167</v>
      </c>
      <c r="BB16" s="139">
        <f t="shared" si="7"/>
        <v>65.625824617545618</v>
      </c>
      <c r="BC16" s="140"/>
      <c r="BD16" s="140"/>
      <c r="BE16" s="140"/>
      <c r="BF16" s="140"/>
      <c r="BG16" s="140"/>
      <c r="BH16" s="140"/>
      <c r="BI16" s="140"/>
      <c r="BJ16" s="140"/>
      <c r="BK16" s="140"/>
      <c r="BL16" s="140"/>
      <c r="BM16" s="140"/>
      <c r="BN16" s="140"/>
      <c r="BO16" s="140"/>
      <c r="BP16" s="140"/>
      <c r="BQ16" s="140"/>
      <c r="BR16" s="140"/>
      <c r="BS16" s="140"/>
      <c r="BT16" s="140"/>
      <c r="BU16" s="140"/>
      <c r="BV16" s="140"/>
      <c r="BW16" s="140"/>
      <c r="BX16" s="140"/>
      <c r="BY16" s="140"/>
      <c r="BZ16" s="140"/>
      <c r="CA16" s="140"/>
      <c r="CB16" s="140"/>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c r="DY16" s="141"/>
      <c r="DZ16" s="141"/>
      <c r="EA16" s="141"/>
      <c r="EB16" s="141"/>
      <c r="EC16" s="141"/>
      <c r="ED16" s="141"/>
      <c r="EE16" s="141"/>
      <c r="EF16" s="141"/>
    </row>
    <row r="17" spans="1:136" s="149" customFormat="1" ht="16.5" x14ac:dyDescent="0.3">
      <c r="A17" s="143"/>
      <c r="B17" s="137" t="s">
        <v>256</v>
      </c>
      <c r="C17" s="150"/>
      <c r="D17" s="140"/>
      <c r="E17" s="140"/>
      <c r="F17" s="140"/>
      <c r="G17" s="140"/>
      <c r="H17" s="140"/>
      <c r="I17" s="140"/>
      <c r="J17" s="140"/>
      <c r="K17" s="140"/>
      <c r="L17" s="140"/>
      <c r="M17" s="140"/>
      <c r="N17" s="140"/>
      <c r="O17" s="140"/>
      <c r="P17" s="140"/>
      <c r="Q17" s="140"/>
      <c r="R17" s="140"/>
      <c r="S17" s="140"/>
      <c r="T17" s="140"/>
      <c r="U17" s="140"/>
      <c r="V17" s="140"/>
      <c r="W17" s="140"/>
      <c r="X17" s="140"/>
      <c r="Y17" s="140"/>
      <c r="Z17" s="140"/>
      <c r="AA17" s="140"/>
      <c r="AB17" s="140"/>
      <c r="AC17" s="140"/>
      <c r="AD17" s="140"/>
      <c r="AE17" s="140"/>
      <c r="AF17" s="140"/>
      <c r="AG17" s="140"/>
      <c r="AH17" s="140"/>
      <c r="AI17" s="140"/>
      <c r="AJ17" s="140"/>
      <c r="AK17" s="140"/>
      <c r="AL17" s="140"/>
      <c r="AM17" s="140"/>
      <c r="AN17" s="140"/>
      <c r="AO17" s="140"/>
      <c r="AP17" s="139"/>
      <c r="AQ17" s="139"/>
      <c r="AR17" s="139"/>
      <c r="AS17" s="139"/>
      <c r="AT17" s="140"/>
      <c r="AU17" s="140"/>
      <c r="AV17" s="140"/>
      <c r="AW17" s="140"/>
      <c r="AX17" s="140"/>
      <c r="AY17" s="140"/>
      <c r="AZ17" s="140"/>
      <c r="BA17" s="139"/>
      <c r="BB17" s="140">
        <f>BB16</f>
        <v>65.625824617545618</v>
      </c>
      <c r="BC17" s="140">
        <f t="shared" si="7"/>
        <v>67.897267925798246</v>
      </c>
      <c r="BD17" s="140">
        <f t="shared" si="7"/>
        <v>70.442682989230534</v>
      </c>
      <c r="BE17" s="140">
        <f t="shared" si="7"/>
        <v>71.952923868287343</v>
      </c>
      <c r="BF17" s="140">
        <f t="shared" si="7"/>
        <v>76.847331300729195</v>
      </c>
      <c r="BG17" s="140">
        <f t="shared" si="7"/>
        <v>80.42915610465991</v>
      </c>
      <c r="BH17" s="140">
        <f t="shared" si="7"/>
        <v>84.775468824857469</v>
      </c>
      <c r="BI17" s="140">
        <f t="shared" si="7"/>
        <v>90.210115643141037</v>
      </c>
      <c r="BJ17" s="140">
        <f t="shared" si="7"/>
        <v>95.257843264262448</v>
      </c>
      <c r="BK17" s="140">
        <f t="shared" si="7"/>
        <v>101.65614595133745</v>
      </c>
      <c r="BL17" s="140">
        <f t="shared" si="7"/>
        <v>106.75946495665083</v>
      </c>
      <c r="BM17" s="140">
        <f t="shared" si="7"/>
        <v>111.61186544859501</v>
      </c>
      <c r="BN17" s="140">
        <f t="shared" si="7"/>
        <v>116.05219612992401</v>
      </c>
      <c r="BO17" s="140">
        <f t="shared" si="7"/>
        <v>120.37573847471667</v>
      </c>
      <c r="BP17" s="140">
        <f t="shared" si="7"/>
        <v>124.25436296110838</v>
      </c>
      <c r="BQ17" s="140">
        <f>BQ14+BP17</f>
        <v>127.7562164622254</v>
      </c>
      <c r="BR17" s="140">
        <f>BR14+BQ17</f>
        <v>131.24374324702296</v>
      </c>
      <c r="BS17" s="140">
        <f>BS14+BR17</f>
        <v>134.1530215335583</v>
      </c>
      <c r="BT17" s="140">
        <f>BT14+BS17</f>
        <v>144.93378609450482</v>
      </c>
      <c r="BU17" s="140">
        <f t="shared" ref="BU17:BW17" si="8">BU14+BT17</f>
        <v>145.28767258224454</v>
      </c>
      <c r="BV17" s="140">
        <f t="shared" si="8"/>
        <v>145.64155906998425</v>
      </c>
      <c r="BW17" s="140">
        <f t="shared" si="8"/>
        <v>147.5271488848424</v>
      </c>
      <c r="BX17" s="140"/>
      <c r="BY17" s="140"/>
      <c r="BZ17" s="140"/>
      <c r="CA17" s="140"/>
      <c r="CB17" s="140"/>
      <c r="CC17" s="148"/>
      <c r="CD17" s="148"/>
      <c r="CE17" s="148"/>
      <c r="CF17" s="148"/>
      <c r="CG17" s="148"/>
      <c r="CH17" s="148"/>
      <c r="CI17" s="148"/>
      <c r="CJ17" s="148"/>
      <c r="CK17" s="148"/>
      <c r="CL17" s="148"/>
      <c r="CM17" s="148"/>
      <c r="CN17" s="148"/>
      <c r="CO17" s="148"/>
      <c r="CP17" s="148"/>
      <c r="CQ17" s="148"/>
      <c r="CR17" s="148"/>
      <c r="CS17" s="148"/>
      <c r="CT17" s="148"/>
      <c r="CU17" s="148"/>
      <c r="CV17" s="148"/>
      <c r="CW17" s="148"/>
      <c r="CX17" s="148"/>
      <c r="CY17" s="148"/>
      <c r="CZ17" s="148"/>
      <c r="DA17" s="148"/>
      <c r="DB17" s="148"/>
      <c r="DC17" s="148"/>
      <c r="DD17" s="148"/>
      <c r="DE17" s="148"/>
      <c r="DF17" s="148"/>
      <c r="DG17" s="148"/>
      <c r="DH17" s="148"/>
      <c r="DI17" s="148"/>
      <c r="DJ17" s="148"/>
      <c r="DK17" s="148"/>
      <c r="DL17" s="148"/>
      <c r="DM17" s="148"/>
      <c r="DN17" s="148"/>
      <c r="DO17" s="148"/>
      <c r="DP17" s="148"/>
      <c r="DQ17" s="148"/>
      <c r="DR17" s="148"/>
      <c r="DS17" s="148"/>
      <c r="DT17" s="148"/>
      <c r="DU17" s="148"/>
      <c r="DV17" s="148"/>
      <c r="DW17" s="148"/>
      <c r="DX17" s="148"/>
      <c r="DY17" s="148"/>
      <c r="DZ17" s="148"/>
      <c r="EA17" s="148"/>
      <c r="EB17" s="148"/>
      <c r="EC17" s="148"/>
      <c r="ED17" s="148"/>
      <c r="EE17" s="148"/>
      <c r="EF17" s="148"/>
    </row>
    <row r="18" spans="1:136" ht="16.5" x14ac:dyDescent="0.3">
      <c r="A18" s="126"/>
      <c r="B18" s="128"/>
      <c r="C18" s="129"/>
      <c r="D18" s="129"/>
      <c r="E18" s="129"/>
      <c r="F18" s="129"/>
      <c r="G18" s="129"/>
      <c r="H18" s="129"/>
      <c r="I18" s="129"/>
      <c r="J18" s="129"/>
      <c r="K18" s="129"/>
      <c r="L18" s="129"/>
      <c r="M18" s="129"/>
      <c r="N18" s="129"/>
      <c r="AO18" s="130"/>
      <c r="AP18" s="131"/>
    </row>
    <row r="19" spans="1:136" ht="16.5" x14ac:dyDescent="0.3">
      <c r="A19" s="126"/>
      <c r="C19" s="152">
        <f>SUM(D12:Z12)</f>
        <v>4.6260385123794112</v>
      </c>
      <c r="D19" s="129"/>
      <c r="E19" s="129"/>
      <c r="F19" s="129"/>
      <c r="G19" s="129"/>
      <c r="H19" s="129"/>
      <c r="I19" s="129"/>
      <c r="J19" s="129"/>
      <c r="K19" s="129"/>
      <c r="L19" s="129"/>
      <c r="M19" s="129"/>
      <c r="N19" s="129"/>
      <c r="AO19" s="130"/>
      <c r="AP19" s="131"/>
    </row>
    <row r="20" spans="1:136" ht="16.5" x14ac:dyDescent="0.3">
      <c r="A20" s="126"/>
      <c r="B20" s="128" t="s">
        <v>257</v>
      </c>
      <c r="C20" s="153">
        <f>C19/C12</f>
        <v>3.1502877007935019E-2</v>
      </c>
      <c r="D20" s="129"/>
      <c r="E20" s="129"/>
      <c r="F20" s="129"/>
      <c r="G20" s="129"/>
      <c r="H20" s="129"/>
      <c r="I20" s="129"/>
      <c r="J20" s="129"/>
      <c r="K20" s="129"/>
      <c r="L20" s="129"/>
      <c r="M20" s="129"/>
      <c r="N20" s="129"/>
      <c r="AO20" s="130"/>
      <c r="AP20" s="131"/>
    </row>
    <row r="21" spans="1:136" ht="16.5" x14ac:dyDescent="0.3">
      <c r="A21" s="126"/>
      <c r="C21" s="154">
        <f>SUM(D13:Z13)</f>
        <v>4.6260385123794112</v>
      </c>
      <c r="D21" s="129"/>
      <c r="E21" s="129"/>
      <c r="F21" s="129"/>
      <c r="G21" s="129"/>
      <c r="H21" s="129"/>
      <c r="I21" s="129"/>
      <c r="J21" s="129"/>
      <c r="K21" s="129"/>
      <c r="L21" s="129"/>
      <c r="M21" s="129"/>
      <c r="N21" s="129"/>
      <c r="AO21" s="130"/>
      <c r="AP21" s="131"/>
    </row>
    <row r="22" spans="1:136" ht="16.5" x14ac:dyDescent="0.3">
      <c r="A22" s="126"/>
      <c r="B22" s="128" t="s">
        <v>258</v>
      </c>
      <c r="C22" s="153">
        <f>C21/C12</f>
        <v>3.1502877007935019E-2</v>
      </c>
      <c r="D22" s="129"/>
      <c r="E22" s="129"/>
      <c r="F22" s="129"/>
      <c r="G22" s="129"/>
      <c r="H22" s="129"/>
      <c r="I22" s="129"/>
      <c r="J22" s="129"/>
      <c r="K22" s="129"/>
      <c r="L22" s="129"/>
      <c r="M22" s="129"/>
      <c r="N22" s="129"/>
      <c r="AO22" s="130"/>
      <c r="AP22" s="131"/>
    </row>
    <row r="23" spans="1:136" ht="16.5" x14ac:dyDescent="0.3">
      <c r="A23" s="126"/>
      <c r="B23" s="128"/>
      <c r="C23" s="155">
        <f>C19-C21</f>
        <v>0</v>
      </c>
      <c r="D23" s="129"/>
      <c r="E23" s="129"/>
      <c r="F23" s="129"/>
      <c r="G23" s="129"/>
      <c r="H23" s="129"/>
      <c r="I23" s="129"/>
      <c r="J23" s="129"/>
      <c r="K23" s="129"/>
      <c r="L23" s="129"/>
      <c r="M23" s="129"/>
      <c r="N23" s="129"/>
      <c r="AO23" s="130"/>
      <c r="AP23" s="131"/>
    </row>
    <row r="24" spans="1:136" ht="16.5" x14ac:dyDescent="0.3">
      <c r="A24" s="126"/>
      <c r="B24" s="156"/>
      <c r="C24" s="129"/>
      <c r="D24" s="129"/>
      <c r="E24" s="129"/>
      <c r="F24" s="129"/>
      <c r="G24" s="129"/>
      <c r="H24" s="129"/>
      <c r="I24" s="129"/>
      <c r="J24" s="129"/>
      <c r="K24" s="129"/>
      <c r="L24" s="129"/>
      <c r="M24" s="129"/>
      <c r="N24" s="129"/>
      <c r="AO24" s="130"/>
      <c r="AP24" s="131"/>
    </row>
    <row r="25" spans="1:136" ht="409.5" customHeight="1" x14ac:dyDescent="0.3">
      <c r="A25" s="126"/>
      <c r="B25" s="128"/>
      <c r="C25" s="129"/>
      <c r="D25" s="129"/>
      <c r="E25" s="129"/>
      <c r="F25" s="129"/>
      <c r="G25" s="129"/>
      <c r="H25" s="129"/>
      <c r="I25" s="129"/>
      <c r="J25" s="129"/>
      <c r="K25" s="129"/>
      <c r="L25" s="129"/>
      <c r="M25" s="129"/>
      <c r="N25" s="129"/>
      <c r="AO25" s="130"/>
      <c r="AP25" s="131"/>
    </row>
    <row r="26" spans="1:136" ht="16.5" x14ac:dyDescent="0.3">
      <c r="A26" s="126"/>
      <c r="B26" s="128"/>
      <c r="C26" s="129"/>
      <c r="D26" s="129"/>
      <c r="E26" s="129"/>
      <c r="F26" s="129"/>
      <c r="G26" s="129"/>
      <c r="H26" s="129"/>
      <c r="I26" s="129"/>
      <c r="J26" s="129"/>
      <c r="K26" s="129"/>
      <c r="L26" s="129"/>
      <c r="M26" s="129"/>
      <c r="N26" s="129"/>
      <c r="AO26" s="130"/>
      <c r="AP26" s="131"/>
    </row>
    <row r="27" spans="1:136" ht="16.5" x14ac:dyDescent="0.3">
      <c r="A27" s="126"/>
      <c r="B27" s="128"/>
      <c r="C27" s="129"/>
      <c r="D27" s="129"/>
      <c r="E27" s="129"/>
      <c r="F27" s="129"/>
      <c r="G27" s="129"/>
      <c r="H27" s="129"/>
      <c r="I27" s="129"/>
      <c r="J27" s="129"/>
      <c r="K27" s="129"/>
      <c r="L27" s="129"/>
      <c r="M27" s="129"/>
      <c r="N27" s="129"/>
      <c r="AO27" s="130"/>
      <c r="AP27" s="131"/>
    </row>
    <row r="28" spans="1:136" ht="16.5" x14ac:dyDescent="0.3">
      <c r="A28" s="126"/>
      <c r="B28" s="128"/>
      <c r="C28" s="129"/>
      <c r="D28" s="129"/>
      <c r="E28" s="129"/>
      <c r="F28" s="129"/>
      <c r="G28" s="129"/>
      <c r="H28" s="129"/>
      <c r="I28" s="129"/>
      <c r="J28" s="129"/>
      <c r="K28" s="129"/>
      <c r="L28" s="129"/>
      <c r="M28" s="129"/>
      <c r="N28" s="129"/>
      <c r="AO28" s="130"/>
      <c r="AP28" s="131"/>
    </row>
    <row r="29" spans="1:136" ht="16.5" x14ac:dyDescent="0.3">
      <c r="A29" s="126"/>
      <c r="B29" s="128"/>
      <c r="C29" s="129"/>
      <c r="D29" s="129"/>
      <c r="E29" s="129"/>
      <c r="F29" s="129"/>
      <c r="G29" s="129"/>
      <c r="H29" s="129"/>
      <c r="I29" s="129"/>
      <c r="J29" s="129"/>
      <c r="K29" s="129"/>
      <c r="L29" s="129"/>
      <c r="M29" s="129"/>
      <c r="N29" s="129"/>
      <c r="AO29" s="130"/>
      <c r="AP29" s="131"/>
    </row>
    <row r="30" spans="1:136" ht="16.5" x14ac:dyDescent="0.3">
      <c r="A30" s="126"/>
      <c r="B30" s="128"/>
      <c r="C30" s="129"/>
      <c r="D30" s="129"/>
      <c r="E30" s="129"/>
      <c r="F30" s="129"/>
      <c r="G30" s="129"/>
      <c r="H30" s="129"/>
      <c r="I30" s="129"/>
      <c r="J30" s="129"/>
      <c r="K30" s="129"/>
      <c r="L30" s="129"/>
      <c r="M30" s="129"/>
      <c r="N30" s="129"/>
      <c r="AO30" s="130"/>
      <c r="AP30" s="131"/>
    </row>
    <row r="31" spans="1:136" ht="16.5" x14ac:dyDescent="0.3">
      <c r="A31" s="126"/>
      <c r="B31" s="128"/>
      <c r="C31" s="129"/>
      <c r="D31" s="129"/>
      <c r="E31" s="129"/>
      <c r="F31" s="129"/>
      <c r="G31" s="129"/>
      <c r="H31" s="129"/>
      <c r="I31" s="129"/>
      <c r="J31" s="129"/>
      <c r="K31" s="129"/>
      <c r="L31" s="129"/>
      <c r="M31" s="129"/>
      <c r="N31" s="129"/>
      <c r="AO31" s="130"/>
      <c r="AP31" s="131"/>
    </row>
    <row r="32" spans="1:136" ht="16.5" x14ac:dyDescent="0.3">
      <c r="A32" s="126"/>
      <c r="B32" s="128"/>
      <c r="C32" s="129"/>
      <c r="D32" s="129"/>
      <c r="E32" s="129"/>
      <c r="F32" s="129"/>
      <c r="G32" s="129"/>
      <c r="H32" s="129"/>
      <c r="I32" s="129"/>
      <c r="J32" s="129"/>
      <c r="K32" s="157">
        <f>K50-K82</f>
        <v>0</v>
      </c>
      <c r="L32" s="129"/>
      <c r="M32" s="129"/>
      <c r="N32" s="129"/>
      <c r="AO32" s="130"/>
      <c r="AP32" s="131"/>
    </row>
    <row r="33" spans="1:135" ht="16.5" x14ac:dyDescent="0.3">
      <c r="A33" s="126"/>
      <c r="B33" s="128"/>
      <c r="C33" s="129"/>
      <c r="D33" s="129"/>
      <c r="E33" s="129"/>
      <c r="F33" s="129"/>
      <c r="G33" s="129"/>
      <c r="H33" s="129"/>
      <c r="I33" s="129"/>
      <c r="J33" s="129"/>
      <c r="K33" s="129"/>
      <c r="L33" s="129"/>
      <c r="M33" s="129"/>
      <c r="N33" s="129"/>
      <c r="AO33" s="130"/>
      <c r="AP33" s="131"/>
    </row>
    <row r="34" spans="1:135" ht="17.25" thickBot="1" x14ac:dyDescent="0.35">
      <c r="A34" s="126">
        <f>IF(B7="Объект",,1)</f>
        <v>0</v>
      </c>
      <c r="B34" s="158" t="s">
        <v>259</v>
      </c>
      <c r="H34" s="159"/>
    </row>
    <row r="35" spans="1:135" s="164" customFormat="1" ht="17.25" thickTop="1" thickBot="1" x14ac:dyDescent="0.25">
      <c r="A35" s="126">
        <f>IF(B7="Объект",,1)</f>
        <v>0</v>
      </c>
      <c r="B35" s="160" t="s">
        <v>207</v>
      </c>
      <c r="C35" s="161" t="s">
        <v>260</v>
      </c>
      <c r="D35" s="162">
        <f>$C$4</f>
        <v>42826</v>
      </c>
      <c r="E35" s="162">
        <f t="shared" ref="E35:BP35" si="9">DATE(YEAR(D35),(MONTH(D35)+1),DAY(D35))</f>
        <v>42856</v>
      </c>
      <c r="F35" s="162">
        <f t="shared" si="9"/>
        <v>42887</v>
      </c>
      <c r="G35" s="162">
        <f>DATE(YEAR(F35),(MONTH(F35)+1),DAY(F35))</f>
        <v>42917</v>
      </c>
      <c r="H35" s="162">
        <f>DATE(YEAR(G35),(MONTH(G35)+1),DAY(G35))</f>
        <v>42948</v>
      </c>
      <c r="I35" s="162">
        <f>DATE(YEAR(H35),(MONTH(H35)+1),DAY(H35))</f>
        <v>42979</v>
      </c>
      <c r="J35" s="162">
        <f t="shared" si="9"/>
        <v>43009</v>
      </c>
      <c r="K35" s="162">
        <f t="shared" si="9"/>
        <v>43040</v>
      </c>
      <c r="L35" s="162">
        <f t="shared" si="9"/>
        <v>43070</v>
      </c>
      <c r="M35" s="162">
        <f t="shared" si="9"/>
        <v>43101</v>
      </c>
      <c r="N35" s="162">
        <f t="shared" si="9"/>
        <v>43132</v>
      </c>
      <c r="O35" s="162">
        <f t="shared" si="9"/>
        <v>43160</v>
      </c>
      <c r="P35" s="162">
        <f t="shared" si="9"/>
        <v>43191</v>
      </c>
      <c r="Q35" s="162">
        <f t="shared" si="9"/>
        <v>43221</v>
      </c>
      <c r="R35" s="162">
        <f t="shared" si="9"/>
        <v>43252</v>
      </c>
      <c r="S35" s="162">
        <f t="shared" si="9"/>
        <v>43282</v>
      </c>
      <c r="T35" s="162">
        <f t="shared" si="9"/>
        <v>43313</v>
      </c>
      <c r="U35" s="162">
        <f t="shared" si="9"/>
        <v>43344</v>
      </c>
      <c r="V35" s="162">
        <f t="shared" si="9"/>
        <v>43374</v>
      </c>
      <c r="W35" s="162">
        <f t="shared" si="9"/>
        <v>43405</v>
      </c>
      <c r="X35" s="162">
        <f t="shared" si="9"/>
        <v>43435</v>
      </c>
      <c r="Y35" s="162">
        <f t="shared" si="9"/>
        <v>43466</v>
      </c>
      <c r="Z35" s="162">
        <f t="shared" si="9"/>
        <v>43497</v>
      </c>
      <c r="AA35" s="162">
        <f t="shared" si="9"/>
        <v>43525</v>
      </c>
      <c r="AB35" s="162">
        <f t="shared" si="9"/>
        <v>43556</v>
      </c>
      <c r="AC35" s="162">
        <f t="shared" si="9"/>
        <v>43586</v>
      </c>
      <c r="AD35" s="162">
        <f t="shared" si="9"/>
        <v>43617</v>
      </c>
      <c r="AE35" s="162">
        <f t="shared" si="9"/>
        <v>43647</v>
      </c>
      <c r="AF35" s="162">
        <f t="shared" si="9"/>
        <v>43678</v>
      </c>
      <c r="AG35" s="162">
        <f t="shared" si="9"/>
        <v>43709</v>
      </c>
      <c r="AH35" s="162">
        <f t="shared" si="9"/>
        <v>43739</v>
      </c>
      <c r="AI35" s="162">
        <f t="shared" si="9"/>
        <v>43770</v>
      </c>
      <c r="AJ35" s="162">
        <f t="shared" si="9"/>
        <v>43800</v>
      </c>
      <c r="AK35" s="162">
        <f t="shared" si="9"/>
        <v>43831</v>
      </c>
      <c r="AL35" s="163">
        <f t="shared" si="9"/>
        <v>43862</v>
      </c>
      <c r="AM35" s="162">
        <f t="shared" si="9"/>
        <v>43891</v>
      </c>
      <c r="AN35" s="162">
        <f t="shared" si="9"/>
        <v>43922</v>
      </c>
      <c r="AO35" s="162">
        <f t="shared" si="9"/>
        <v>43952</v>
      </c>
      <c r="AP35" s="162">
        <f t="shared" si="9"/>
        <v>43983</v>
      </c>
      <c r="AQ35" s="162">
        <f t="shared" si="9"/>
        <v>44013</v>
      </c>
      <c r="AR35" s="162">
        <f t="shared" si="9"/>
        <v>44044</v>
      </c>
      <c r="AS35" s="162">
        <f t="shared" si="9"/>
        <v>44075</v>
      </c>
      <c r="AT35" s="162">
        <f t="shared" si="9"/>
        <v>44105</v>
      </c>
      <c r="AU35" s="162">
        <f t="shared" si="9"/>
        <v>44136</v>
      </c>
      <c r="AV35" s="162">
        <f t="shared" si="9"/>
        <v>44166</v>
      </c>
      <c r="AW35" s="162">
        <f t="shared" si="9"/>
        <v>44197</v>
      </c>
      <c r="AX35" s="162">
        <f t="shared" si="9"/>
        <v>44228</v>
      </c>
      <c r="AY35" s="162">
        <f t="shared" si="9"/>
        <v>44256</v>
      </c>
      <c r="AZ35" s="162">
        <f t="shared" si="9"/>
        <v>44287</v>
      </c>
      <c r="BA35" s="162">
        <f t="shared" si="9"/>
        <v>44317</v>
      </c>
      <c r="BB35" s="162">
        <f t="shared" si="9"/>
        <v>44348</v>
      </c>
      <c r="BC35" s="162">
        <f t="shared" si="9"/>
        <v>44378</v>
      </c>
      <c r="BD35" s="162">
        <f t="shared" si="9"/>
        <v>44409</v>
      </c>
      <c r="BE35" s="162">
        <f t="shared" si="9"/>
        <v>44440</v>
      </c>
      <c r="BF35" s="162">
        <f t="shared" si="9"/>
        <v>44470</v>
      </c>
      <c r="BG35" s="162">
        <f t="shared" si="9"/>
        <v>44501</v>
      </c>
      <c r="BH35" s="162">
        <f t="shared" si="9"/>
        <v>44531</v>
      </c>
      <c r="BI35" s="162">
        <f t="shared" si="9"/>
        <v>44562</v>
      </c>
      <c r="BJ35" s="162">
        <f t="shared" si="9"/>
        <v>44593</v>
      </c>
      <c r="BK35" s="162">
        <f t="shared" si="9"/>
        <v>44621</v>
      </c>
      <c r="BL35" s="162">
        <f t="shared" si="9"/>
        <v>44652</v>
      </c>
      <c r="BM35" s="162">
        <f t="shared" si="9"/>
        <v>44682</v>
      </c>
      <c r="BN35" s="162">
        <f t="shared" si="9"/>
        <v>44713</v>
      </c>
      <c r="BO35" s="162">
        <f t="shared" si="9"/>
        <v>44743</v>
      </c>
      <c r="BP35" s="162">
        <f t="shared" si="9"/>
        <v>44774</v>
      </c>
      <c r="BQ35" s="162">
        <f t="shared" ref="BQ35:EB35" si="10">DATE(YEAR(BP35),(MONTH(BP35)+1),DAY(BP35))</f>
        <v>44805</v>
      </c>
      <c r="BR35" s="162">
        <f t="shared" si="10"/>
        <v>44835</v>
      </c>
      <c r="BS35" s="162">
        <f t="shared" si="10"/>
        <v>44866</v>
      </c>
      <c r="BT35" s="162">
        <f t="shared" si="10"/>
        <v>44896</v>
      </c>
      <c r="BU35" s="162">
        <f t="shared" si="10"/>
        <v>44927</v>
      </c>
      <c r="BV35" s="162">
        <f>DATE(YEAR(BU35),(MONTH(BU35)+1),DAY(BU35))</f>
        <v>44958</v>
      </c>
      <c r="BW35" s="162">
        <f>DATE(YEAR(BV35),(MONTH(BV35)+1),DAY(BV35))</f>
        <v>44986</v>
      </c>
      <c r="BX35" s="162">
        <f>DATE(YEAR(BW35),(MONTH(BW35)+1),DAY(BW35))</f>
        <v>45017</v>
      </c>
      <c r="BY35" s="162">
        <f t="shared" si="10"/>
        <v>45047</v>
      </c>
      <c r="BZ35" s="162">
        <f t="shared" si="10"/>
        <v>45078</v>
      </c>
      <c r="CA35" s="162">
        <f t="shared" si="10"/>
        <v>45108</v>
      </c>
      <c r="CB35" s="162">
        <f t="shared" si="10"/>
        <v>45139</v>
      </c>
      <c r="CC35" s="162">
        <f t="shared" si="10"/>
        <v>45170</v>
      </c>
      <c r="CD35" s="162">
        <f t="shared" si="10"/>
        <v>45200</v>
      </c>
      <c r="CE35" s="162">
        <f t="shared" si="10"/>
        <v>45231</v>
      </c>
      <c r="CF35" s="162">
        <f t="shared" si="10"/>
        <v>45261</v>
      </c>
      <c r="CG35" s="162">
        <f t="shared" si="10"/>
        <v>45292</v>
      </c>
      <c r="CH35" s="162">
        <f t="shared" si="10"/>
        <v>45323</v>
      </c>
      <c r="CI35" s="162">
        <f t="shared" si="10"/>
        <v>45352</v>
      </c>
      <c r="CJ35" s="162">
        <f t="shared" si="10"/>
        <v>45383</v>
      </c>
      <c r="CK35" s="162">
        <f t="shared" si="10"/>
        <v>45413</v>
      </c>
      <c r="CL35" s="162">
        <f t="shared" si="10"/>
        <v>45444</v>
      </c>
      <c r="CM35" s="162">
        <f t="shared" si="10"/>
        <v>45474</v>
      </c>
      <c r="CN35" s="162">
        <f t="shared" si="10"/>
        <v>45505</v>
      </c>
      <c r="CO35" s="162">
        <f t="shared" si="10"/>
        <v>45536</v>
      </c>
      <c r="CP35" s="162">
        <f t="shared" si="10"/>
        <v>45566</v>
      </c>
      <c r="CQ35" s="162">
        <f t="shared" si="10"/>
        <v>45597</v>
      </c>
      <c r="CR35" s="162">
        <f t="shared" si="10"/>
        <v>45627</v>
      </c>
      <c r="CS35" s="162">
        <f t="shared" si="10"/>
        <v>45658</v>
      </c>
      <c r="CT35" s="162">
        <f t="shared" si="10"/>
        <v>45689</v>
      </c>
      <c r="CU35" s="162">
        <f t="shared" si="10"/>
        <v>45717</v>
      </c>
      <c r="CV35" s="162">
        <f t="shared" si="10"/>
        <v>45748</v>
      </c>
      <c r="CW35" s="162">
        <f t="shared" si="10"/>
        <v>45778</v>
      </c>
      <c r="CX35" s="162">
        <f t="shared" si="10"/>
        <v>45809</v>
      </c>
      <c r="CY35" s="162">
        <f t="shared" si="10"/>
        <v>45839</v>
      </c>
      <c r="CZ35" s="162">
        <f t="shared" si="10"/>
        <v>45870</v>
      </c>
      <c r="DA35" s="162">
        <f t="shared" si="10"/>
        <v>45901</v>
      </c>
      <c r="DB35" s="162">
        <f t="shared" si="10"/>
        <v>45931</v>
      </c>
      <c r="DC35" s="162">
        <f t="shared" si="10"/>
        <v>45962</v>
      </c>
      <c r="DD35" s="162">
        <f t="shared" si="10"/>
        <v>45992</v>
      </c>
      <c r="DE35" s="162">
        <f t="shared" si="10"/>
        <v>46023</v>
      </c>
      <c r="DF35" s="162">
        <f t="shared" si="10"/>
        <v>46054</v>
      </c>
      <c r="DG35" s="162">
        <f t="shared" si="10"/>
        <v>46082</v>
      </c>
      <c r="DH35" s="162">
        <f t="shared" si="10"/>
        <v>46113</v>
      </c>
      <c r="DI35" s="162">
        <f t="shared" si="10"/>
        <v>46143</v>
      </c>
      <c r="DJ35" s="162">
        <f t="shared" si="10"/>
        <v>46174</v>
      </c>
      <c r="DK35" s="162">
        <f t="shared" si="10"/>
        <v>46204</v>
      </c>
      <c r="DL35" s="162">
        <f t="shared" si="10"/>
        <v>46235</v>
      </c>
      <c r="DM35" s="162">
        <f t="shared" si="10"/>
        <v>46266</v>
      </c>
      <c r="DN35" s="162">
        <f t="shared" si="10"/>
        <v>46296</v>
      </c>
      <c r="DO35" s="162">
        <f t="shared" si="10"/>
        <v>46327</v>
      </c>
      <c r="DP35" s="162">
        <f t="shared" si="10"/>
        <v>46357</v>
      </c>
      <c r="DQ35" s="162">
        <f t="shared" si="10"/>
        <v>46388</v>
      </c>
      <c r="DR35" s="162">
        <f t="shared" si="10"/>
        <v>46419</v>
      </c>
      <c r="DS35" s="162">
        <f t="shared" si="10"/>
        <v>46447</v>
      </c>
      <c r="DT35" s="162">
        <f t="shared" si="10"/>
        <v>46478</v>
      </c>
      <c r="DU35" s="162">
        <f t="shared" si="10"/>
        <v>46508</v>
      </c>
      <c r="DV35" s="162">
        <f t="shared" si="10"/>
        <v>46539</v>
      </c>
      <c r="DW35" s="162">
        <f t="shared" si="10"/>
        <v>46569</v>
      </c>
      <c r="DX35" s="162">
        <f t="shared" si="10"/>
        <v>46600</v>
      </c>
      <c r="DY35" s="162">
        <f t="shared" si="10"/>
        <v>46631</v>
      </c>
      <c r="DZ35" s="162">
        <f t="shared" si="10"/>
        <v>46661</v>
      </c>
      <c r="EA35" s="162">
        <f t="shared" si="10"/>
        <v>46692</v>
      </c>
      <c r="EB35" s="162">
        <f t="shared" si="10"/>
        <v>46722</v>
      </c>
      <c r="EC35" s="162">
        <f>DATE(YEAR(EB35),(MONTH(EB35)+1),DAY(EB35))</f>
        <v>46753</v>
      </c>
      <c r="ED35" s="162">
        <f>DATE(YEAR(EC35),(MONTH(EC35)+1),DAY(EC35))</f>
        <v>46784</v>
      </c>
      <c r="EE35" s="162">
        <f>DATE(YEAR(ED35),(MONTH(ED35)+1),DAY(ED35))</f>
        <v>46813</v>
      </c>
    </row>
    <row r="36" spans="1:135" s="169" customFormat="1" ht="17.25" hidden="1" outlineLevel="1" thickTop="1" thickBot="1" x14ac:dyDescent="0.3">
      <c r="A36" s="126">
        <v>0</v>
      </c>
      <c r="B36" s="165" t="s">
        <v>261</v>
      </c>
      <c r="C36" s="166">
        <f>SUM(D36:EE36)</f>
        <v>0</v>
      </c>
      <c r="D36" s="167">
        <v>0</v>
      </c>
      <c r="E36" s="167">
        <v>0</v>
      </c>
      <c r="F36" s="167">
        <v>0</v>
      </c>
      <c r="G36" s="167">
        <v>0</v>
      </c>
      <c r="H36" s="167">
        <v>0</v>
      </c>
      <c r="I36" s="167">
        <v>0</v>
      </c>
      <c r="J36" s="167">
        <v>0</v>
      </c>
      <c r="K36" s="167">
        <v>0</v>
      </c>
      <c r="L36" s="167">
        <v>0</v>
      </c>
      <c r="M36" s="167">
        <v>0</v>
      </c>
      <c r="N36" s="167">
        <v>0</v>
      </c>
      <c r="O36" s="167">
        <v>0</v>
      </c>
      <c r="P36" s="167">
        <v>0</v>
      </c>
      <c r="Q36" s="167">
        <v>0</v>
      </c>
      <c r="R36" s="167">
        <v>0</v>
      </c>
      <c r="S36" s="167">
        <v>0</v>
      </c>
      <c r="T36" s="167">
        <v>0</v>
      </c>
      <c r="U36" s="167">
        <v>0</v>
      </c>
      <c r="V36" s="167">
        <v>0</v>
      </c>
      <c r="W36" s="167">
        <v>0</v>
      </c>
      <c r="X36" s="167">
        <v>0</v>
      </c>
      <c r="Y36" s="167">
        <v>0</v>
      </c>
      <c r="Z36" s="167">
        <v>0</v>
      </c>
      <c r="AA36" s="167">
        <v>0</v>
      </c>
      <c r="AB36" s="167">
        <v>0</v>
      </c>
      <c r="AC36" s="167">
        <v>0</v>
      </c>
      <c r="AD36" s="167">
        <v>0</v>
      </c>
      <c r="AE36" s="167">
        <v>0</v>
      </c>
      <c r="AF36" s="167">
        <v>0</v>
      </c>
      <c r="AG36" s="167">
        <v>0</v>
      </c>
      <c r="AH36" s="167">
        <v>0</v>
      </c>
      <c r="AI36" s="167">
        <v>0</v>
      </c>
      <c r="AJ36" s="167">
        <v>0</v>
      </c>
      <c r="AK36" s="167">
        <v>0</v>
      </c>
      <c r="AL36" s="167">
        <v>0</v>
      </c>
      <c r="AM36" s="167">
        <v>0</v>
      </c>
      <c r="AN36" s="167">
        <v>0</v>
      </c>
      <c r="AO36" s="167">
        <v>0</v>
      </c>
      <c r="AP36" s="167">
        <v>0</v>
      </c>
      <c r="AQ36" s="167">
        <v>0</v>
      </c>
      <c r="AR36" s="167">
        <v>0</v>
      </c>
      <c r="AS36" s="167">
        <v>0</v>
      </c>
      <c r="AT36" s="167">
        <v>0</v>
      </c>
      <c r="AU36" s="167">
        <v>0</v>
      </c>
      <c r="AV36" s="167">
        <v>0</v>
      </c>
      <c r="AW36" s="167">
        <v>0</v>
      </c>
      <c r="AX36" s="167">
        <v>0</v>
      </c>
      <c r="AY36" s="167">
        <v>0</v>
      </c>
      <c r="AZ36" s="167">
        <v>0</v>
      </c>
      <c r="BA36" s="167">
        <v>0</v>
      </c>
      <c r="BB36" s="167">
        <v>0</v>
      </c>
      <c r="BC36" s="167">
        <v>0</v>
      </c>
      <c r="BD36" s="167">
        <v>0</v>
      </c>
      <c r="BE36" s="167">
        <v>0</v>
      </c>
      <c r="BF36" s="167">
        <v>0</v>
      </c>
      <c r="BG36" s="167">
        <v>0</v>
      </c>
      <c r="BH36" s="167">
        <v>0</v>
      </c>
      <c r="BI36" s="167">
        <v>0</v>
      </c>
      <c r="BJ36" s="168">
        <v>0</v>
      </c>
      <c r="BK36" s="168">
        <v>0</v>
      </c>
      <c r="BL36" s="168">
        <v>0</v>
      </c>
      <c r="BM36" s="168">
        <v>0</v>
      </c>
      <c r="BN36" s="168">
        <v>0</v>
      </c>
      <c r="BO36" s="168">
        <v>0</v>
      </c>
      <c r="BP36" s="168">
        <v>0</v>
      </c>
      <c r="BQ36" s="168">
        <v>0</v>
      </c>
      <c r="BR36" s="168">
        <v>0</v>
      </c>
      <c r="BS36" s="168">
        <v>0</v>
      </c>
      <c r="BT36" s="168">
        <v>0</v>
      </c>
      <c r="BU36" s="168"/>
      <c r="BV36" s="168"/>
      <c r="BW36" s="168"/>
      <c r="BX36" s="168"/>
      <c r="BY36" s="168"/>
      <c r="BZ36" s="168"/>
      <c r="CA36" s="168"/>
      <c r="CB36" s="168"/>
      <c r="CC36" s="168"/>
      <c r="CD36" s="168"/>
      <c r="CE36" s="168"/>
      <c r="CF36" s="168"/>
      <c r="CG36" s="168"/>
      <c r="CH36" s="168"/>
      <c r="CI36" s="168"/>
      <c r="CJ36" s="168"/>
      <c r="CK36" s="168"/>
      <c r="CL36" s="168"/>
      <c r="CM36" s="168"/>
      <c r="CN36" s="168"/>
      <c r="CO36" s="168"/>
      <c r="CP36" s="168"/>
      <c r="CQ36" s="168"/>
      <c r="CR36" s="168"/>
      <c r="CS36" s="168"/>
      <c r="CT36" s="168"/>
      <c r="CU36" s="168"/>
      <c r="CV36" s="168"/>
      <c r="CW36" s="168"/>
      <c r="CX36" s="168"/>
      <c r="CY36" s="168"/>
      <c r="CZ36" s="168"/>
      <c r="DA36" s="168"/>
      <c r="DB36" s="168"/>
      <c r="DC36" s="168"/>
      <c r="DD36" s="168"/>
      <c r="DE36" s="168"/>
      <c r="DF36" s="168"/>
      <c r="DG36" s="168"/>
      <c r="DH36" s="168"/>
      <c r="DI36" s="168"/>
      <c r="DJ36" s="168"/>
      <c r="DK36" s="168"/>
      <c r="DL36" s="168"/>
      <c r="DM36" s="168"/>
      <c r="DN36" s="168"/>
      <c r="DO36" s="168"/>
      <c r="DP36" s="168"/>
      <c r="DQ36" s="168"/>
      <c r="DR36" s="168"/>
      <c r="DS36" s="168"/>
      <c r="DT36" s="168"/>
      <c r="DU36" s="168"/>
      <c r="DV36" s="168"/>
      <c r="DW36" s="168"/>
      <c r="DX36" s="168"/>
      <c r="DY36" s="168"/>
      <c r="DZ36" s="168"/>
      <c r="EA36" s="168"/>
      <c r="EB36" s="168"/>
      <c r="EC36" s="168"/>
      <c r="ED36" s="168"/>
      <c r="EE36" s="168"/>
    </row>
    <row r="37" spans="1:135" s="169" customFormat="1" ht="17.25" hidden="1" outlineLevel="1" thickTop="1" thickBot="1" x14ac:dyDescent="0.3">
      <c r="A37" s="126">
        <f>IF(B7="Объект",,IF(B37=0,,1))</f>
        <v>0</v>
      </c>
      <c r="B37" s="165" t="s">
        <v>262</v>
      </c>
      <c r="C37" s="166">
        <f>SUM(D37:EE37)</f>
        <v>2725.3753162764378</v>
      </c>
      <c r="D37" s="167">
        <v>0</v>
      </c>
      <c r="E37" s="167">
        <v>0</v>
      </c>
      <c r="F37" s="167">
        <v>4.3061700502856954</v>
      </c>
      <c r="G37" s="167">
        <v>0</v>
      </c>
      <c r="H37" s="167">
        <v>43.22452086296726</v>
      </c>
      <c r="I37" s="167">
        <v>0</v>
      </c>
      <c r="J37" s="167">
        <v>5.5675993665086905</v>
      </c>
      <c r="K37" s="167">
        <v>22.28068085719962</v>
      </c>
      <c r="L37" s="167">
        <v>36.287516573004538</v>
      </c>
      <c r="M37" s="167">
        <v>21.687231374285908</v>
      </c>
      <c r="N37" s="167">
        <v>27.46789882178199</v>
      </c>
      <c r="O37" s="167">
        <v>20.447120682106856</v>
      </c>
      <c r="P37" s="167">
        <v>1.866154500907717</v>
      </c>
      <c r="Q37" s="167">
        <v>29.651611125815727</v>
      </c>
      <c r="R37" s="167">
        <v>5.2433107558200662</v>
      </c>
      <c r="S37" s="167">
        <v>154.6130455786645</v>
      </c>
      <c r="T37" s="167">
        <v>17.392096393587217</v>
      </c>
      <c r="U37" s="167">
        <v>43.653878006347313</v>
      </c>
      <c r="V37" s="167">
        <v>62.42120850079511</v>
      </c>
      <c r="W37" s="167">
        <v>0</v>
      </c>
      <c r="X37" s="167">
        <v>42.716574353428463</v>
      </c>
      <c r="Y37" s="167">
        <v>224.9873164400841</v>
      </c>
      <c r="Z37" s="167">
        <v>4.344170457743127</v>
      </c>
      <c r="AA37" s="167">
        <v>25.945202519088948</v>
      </c>
      <c r="AB37" s="167">
        <v>19.880447241690238</v>
      </c>
      <c r="AC37" s="167">
        <v>0</v>
      </c>
      <c r="AD37" s="167">
        <v>3.8614848513272242</v>
      </c>
      <c r="AE37" s="167">
        <v>19.43614041834703</v>
      </c>
      <c r="AF37" s="167">
        <v>29.022920142575416</v>
      </c>
      <c r="AG37" s="167">
        <v>156.18941211983108</v>
      </c>
      <c r="AH37" s="167">
        <v>1.2356751524247116</v>
      </c>
      <c r="AI37" s="167">
        <v>60.300020681961612</v>
      </c>
      <c r="AJ37" s="167">
        <v>95.255335496565394</v>
      </c>
      <c r="AK37" s="167">
        <v>55.401311</v>
      </c>
      <c r="AL37" s="167">
        <v>18.026666666666667</v>
      </c>
      <c r="AM37" s="167">
        <v>18.705053333333332</v>
      </c>
      <c r="AN37" s="167">
        <v>21.992946666666668</v>
      </c>
      <c r="AO37" s="167">
        <v>46.570820888888889</v>
      </c>
      <c r="AP37" s="167">
        <v>24.899440000000002</v>
      </c>
      <c r="AQ37" s="167">
        <v>68.405965333333327</v>
      </c>
      <c r="AR37" s="167">
        <v>50.245233333333282</v>
      </c>
      <c r="AS37" s="167">
        <v>87.753479365079372</v>
      </c>
      <c r="AT37" s="167">
        <v>76.642368253968257</v>
      </c>
      <c r="AU37" s="167">
        <v>184.44934603174605</v>
      </c>
      <c r="AV37" s="167">
        <v>229.21803065622788</v>
      </c>
      <c r="AW37" s="167">
        <v>205.1634292563601</v>
      </c>
      <c r="AX37" s="167">
        <v>103.38067003261584</v>
      </c>
      <c r="AY37" s="167">
        <v>73.88307240704502</v>
      </c>
      <c r="AZ37" s="167">
        <v>56.270547945205479</v>
      </c>
      <c r="BA37" s="167">
        <v>56.270547945205479</v>
      </c>
      <c r="BB37" s="167">
        <v>56.270547945205479</v>
      </c>
      <c r="BC37" s="167">
        <v>56.270547945205479</v>
      </c>
      <c r="BD37" s="167">
        <v>56.270547945205479</v>
      </c>
      <c r="BE37" s="167">
        <v>0</v>
      </c>
      <c r="BF37" s="167">
        <v>0</v>
      </c>
      <c r="BG37" s="167">
        <v>0</v>
      </c>
      <c r="BH37" s="167">
        <v>0</v>
      </c>
      <c r="BI37" s="167">
        <v>0</v>
      </c>
      <c r="BJ37" s="168">
        <v>0</v>
      </c>
      <c r="BK37" s="168">
        <v>0</v>
      </c>
      <c r="BL37" s="168">
        <v>0</v>
      </c>
      <c r="BM37" s="168">
        <v>0</v>
      </c>
      <c r="BN37" s="168">
        <v>0</v>
      </c>
      <c r="BO37" s="168">
        <v>0</v>
      </c>
      <c r="BP37" s="168">
        <v>0</v>
      </c>
      <c r="BQ37" s="168">
        <v>0</v>
      </c>
      <c r="BR37" s="168">
        <v>0</v>
      </c>
      <c r="BS37" s="168">
        <v>0</v>
      </c>
      <c r="BT37" s="168">
        <v>0</v>
      </c>
      <c r="BU37" s="168"/>
      <c r="BV37" s="168"/>
      <c r="BW37" s="168"/>
      <c r="BX37" s="168"/>
      <c r="BY37" s="168"/>
      <c r="BZ37" s="168"/>
      <c r="CA37" s="168"/>
      <c r="CB37" s="168"/>
      <c r="CC37" s="168"/>
      <c r="CD37" s="168"/>
      <c r="CE37" s="168"/>
      <c r="CF37" s="168"/>
      <c r="CG37" s="168"/>
      <c r="CH37" s="168"/>
      <c r="CI37" s="168"/>
      <c r="CJ37" s="168"/>
      <c r="CK37" s="168"/>
      <c r="CL37" s="168"/>
      <c r="CM37" s="168"/>
      <c r="CN37" s="168"/>
      <c r="CO37" s="168"/>
      <c r="CP37" s="168"/>
      <c r="CQ37" s="168"/>
      <c r="CR37" s="168"/>
      <c r="CS37" s="168"/>
      <c r="CT37" s="168"/>
      <c r="CU37" s="168"/>
      <c r="CV37" s="168"/>
      <c r="CW37" s="168"/>
      <c r="CX37" s="168"/>
      <c r="CY37" s="168"/>
      <c r="CZ37" s="168"/>
      <c r="DA37" s="168"/>
      <c r="DB37" s="168"/>
      <c r="DC37" s="168"/>
      <c r="DD37" s="168"/>
      <c r="DE37" s="168"/>
      <c r="DF37" s="168"/>
      <c r="DG37" s="168"/>
      <c r="DH37" s="168"/>
      <c r="DI37" s="168"/>
      <c r="DJ37" s="168"/>
      <c r="DK37" s="168"/>
      <c r="DL37" s="168"/>
      <c r="DM37" s="168"/>
      <c r="DN37" s="168"/>
      <c r="DO37" s="168"/>
      <c r="DP37" s="168"/>
      <c r="DQ37" s="168"/>
      <c r="DR37" s="168"/>
      <c r="DS37" s="168"/>
      <c r="DT37" s="168"/>
      <c r="DU37" s="168"/>
      <c r="DV37" s="168"/>
      <c r="DW37" s="168"/>
      <c r="DX37" s="168"/>
      <c r="DY37" s="168"/>
      <c r="DZ37" s="168"/>
      <c r="EA37" s="168"/>
      <c r="EB37" s="168"/>
      <c r="EC37" s="168"/>
      <c r="ED37" s="168"/>
      <c r="EE37" s="168"/>
    </row>
    <row r="38" spans="1:135" s="169" customFormat="1" ht="17.25" hidden="1" outlineLevel="1" thickTop="1" thickBot="1" x14ac:dyDescent="0.3">
      <c r="A38" s="126">
        <f>IF(B7="Объект",,IF(B38=0,,1))</f>
        <v>0</v>
      </c>
      <c r="B38" s="165" t="s">
        <v>212</v>
      </c>
      <c r="C38" s="166">
        <f t="shared" ref="C38:C62" si="11">SUM(D38:EE38)</f>
        <v>377.59999999999997</v>
      </c>
      <c r="D38" s="167">
        <v>0</v>
      </c>
      <c r="E38" s="167">
        <v>0</v>
      </c>
      <c r="F38" s="167">
        <v>0</v>
      </c>
      <c r="G38" s="167">
        <v>0</v>
      </c>
      <c r="H38" s="167">
        <v>0</v>
      </c>
      <c r="I38" s="167">
        <v>0</v>
      </c>
      <c r="J38" s="167">
        <v>0</v>
      </c>
      <c r="K38" s="167">
        <v>0</v>
      </c>
      <c r="L38" s="167">
        <v>0</v>
      </c>
      <c r="M38" s="167">
        <v>0</v>
      </c>
      <c r="N38" s="167">
        <v>0</v>
      </c>
      <c r="O38" s="167">
        <v>0</v>
      </c>
      <c r="P38" s="167">
        <v>0</v>
      </c>
      <c r="Q38" s="167">
        <v>0</v>
      </c>
      <c r="R38" s="167">
        <v>0</v>
      </c>
      <c r="S38" s="167">
        <v>0</v>
      </c>
      <c r="T38" s="167">
        <v>0</v>
      </c>
      <c r="U38" s="167">
        <v>0</v>
      </c>
      <c r="V38" s="167">
        <v>0</v>
      </c>
      <c r="W38" s="167">
        <v>0</v>
      </c>
      <c r="X38" s="167">
        <v>0</v>
      </c>
      <c r="Y38" s="167">
        <v>0</v>
      </c>
      <c r="Z38" s="167">
        <v>0</v>
      </c>
      <c r="AA38" s="167">
        <v>0</v>
      </c>
      <c r="AB38" s="167">
        <v>0</v>
      </c>
      <c r="AC38" s="167">
        <v>0</v>
      </c>
      <c r="AD38" s="167">
        <v>0</v>
      </c>
      <c r="AE38" s="167">
        <v>0</v>
      </c>
      <c r="AF38" s="167">
        <v>0</v>
      </c>
      <c r="AG38" s="167">
        <v>0</v>
      </c>
      <c r="AH38" s="167">
        <v>0</v>
      </c>
      <c r="AI38" s="167">
        <v>0</v>
      </c>
      <c r="AJ38" s="167">
        <v>0</v>
      </c>
      <c r="AK38" s="167">
        <v>0</v>
      </c>
      <c r="AL38" s="167">
        <v>0</v>
      </c>
      <c r="AM38" s="167">
        <v>0</v>
      </c>
      <c r="AN38" s="167">
        <v>0</v>
      </c>
      <c r="AO38" s="167">
        <v>0</v>
      </c>
      <c r="AP38" s="167">
        <v>0</v>
      </c>
      <c r="AQ38" s="167">
        <v>0</v>
      </c>
      <c r="AR38" s="167">
        <v>0</v>
      </c>
      <c r="AS38" s="167">
        <v>0</v>
      </c>
      <c r="AT38" s="167">
        <v>0</v>
      </c>
      <c r="AU38" s="167">
        <v>0</v>
      </c>
      <c r="AV38" s="167">
        <v>0</v>
      </c>
      <c r="AW38" s="167">
        <v>0</v>
      </c>
      <c r="AX38" s="167">
        <v>0</v>
      </c>
      <c r="AY38" s="167">
        <v>0</v>
      </c>
      <c r="AZ38" s="167">
        <v>0</v>
      </c>
      <c r="BA38" s="167">
        <v>377.59999999999997</v>
      </c>
      <c r="BB38" s="167">
        <v>0</v>
      </c>
      <c r="BC38" s="167">
        <v>0</v>
      </c>
      <c r="BD38" s="167">
        <v>0</v>
      </c>
      <c r="BE38" s="167">
        <v>0</v>
      </c>
      <c r="BF38" s="167">
        <v>0</v>
      </c>
      <c r="BG38" s="167">
        <v>0</v>
      </c>
      <c r="BH38" s="167">
        <v>0</v>
      </c>
      <c r="BI38" s="167">
        <v>0</v>
      </c>
      <c r="BJ38" s="168">
        <v>0</v>
      </c>
      <c r="BK38" s="168">
        <v>0</v>
      </c>
      <c r="BL38" s="168">
        <v>0</v>
      </c>
      <c r="BM38" s="168">
        <v>0</v>
      </c>
      <c r="BN38" s="168">
        <v>0</v>
      </c>
      <c r="BO38" s="168">
        <v>0</v>
      </c>
      <c r="BP38" s="168">
        <v>0</v>
      </c>
      <c r="BQ38" s="168">
        <v>0</v>
      </c>
      <c r="BR38" s="168">
        <v>0</v>
      </c>
      <c r="BS38" s="168">
        <v>0</v>
      </c>
      <c r="BT38" s="168">
        <v>0</v>
      </c>
      <c r="BU38" s="168"/>
      <c r="BV38" s="168"/>
      <c r="BW38" s="168"/>
      <c r="BX38" s="168"/>
      <c r="BY38" s="168"/>
      <c r="BZ38" s="168"/>
      <c r="CA38" s="168"/>
      <c r="CB38" s="168"/>
      <c r="CC38" s="168"/>
      <c r="CD38" s="168"/>
      <c r="CE38" s="168"/>
      <c r="CF38" s="168"/>
      <c r="CG38" s="168"/>
      <c r="CH38" s="168"/>
      <c r="CI38" s="168"/>
      <c r="CJ38" s="168"/>
      <c r="CK38" s="168"/>
      <c r="CL38" s="168"/>
      <c r="CM38" s="168"/>
      <c r="CN38" s="168"/>
      <c r="CO38" s="168"/>
      <c r="CP38" s="168"/>
      <c r="CQ38" s="168"/>
      <c r="CR38" s="168"/>
      <c r="CS38" s="168"/>
      <c r="CT38" s="168"/>
      <c r="CU38" s="168"/>
      <c r="CV38" s="168"/>
      <c r="CW38" s="168"/>
      <c r="CX38" s="168"/>
      <c r="CY38" s="168"/>
      <c r="CZ38" s="168"/>
      <c r="DA38" s="168"/>
      <c r="DB38" s="168"/>
      <c r="DC38" s="168"/>
      <c r="DD38" s="168"/>
      <c r="DE38" s="168"/>
      <c r="DF38" s="168"/>
      <c r="DG38" s="168"/>
      <c r="DH38" s="168"/>
      <c r="DI38" s="168"/>
      <c r="DJ38" s="168"/>
      <c r="DK38" s="168"/>
      <c r="DL38" s="168"/>
      <c r="DM38" s="168"/>
      <c r="DN38" s="168"/>
      <c r="DO38" s="168"/>
      <c r="DP38" s="168"/>
      <c r="DQ38" s="168"/>
      <c r="DR38" s="168"/>
      <c r="DS38" s="168"/>
      <c r="DT38" s="168"/>
      <c r="DU38" s="168"/>
      <c r="DV38" s="168"/>
      <c r="DW38" s="168"/>
      <c r="DX38" s="168"/>
      <c r="DY38" s="168"/>
      <c r="DZ38" s="168"/>
      <c r="EA38" s="168"/>
      <c r="EB38" s="168"/>
      <c r="EC38" s="168"/>
      <c r="ED38" s="168"/>
      <c r="EE38" s="168"/>
    </row>
    <row r="39" spans="1:135" s="169" customFormat="1" ht="17.25" hidden="1" outlineLevel="1" thickTop="1" thickBot="1" x14ac:dyDescent="0.3">
      <c r="A39" s="126">
        <f>IF(B7="Объект",,IF(B39=0,,1))</f>
        <v>0</v>
      </c>
      <c r="B39" s="165" t="s">
        <v>263</v>
      </c>
      <c r="C39" s="166">
        <f t="shared" si="11"/>
        <v>50562.612289737102</v>
      </c>
      <c r="D39" s="167">
        <v>0</v>
      </c>
      <c r="E39" s="167">
        <v>0</v>
      </c>
      <c r="F39" s="167">
        <v>0</v>
      </c>
      <c r="G39" s="167">
        <v>0</v>
      </c>
      <c r="H39" s="167">
        <v>0</v>
      </c>
      <c r="I39" s="167">
        <v>0</v>
      </c>
      <c r="J39" s="167">
        <v>102.41623210829167</v>
      </c>
      <c r="K39" s="167">
        <v>73.489358503604478</v>
      </c>
      <c r="L39" s="167">
        <v>88.213365617265637</v>
      </c>
      <c r="M39" s="167">
        <v>91.852120424285772</v>
      </c>
      <c r="N39" s="167">
        <v>55.295844731641402</v>
      </c>
      <c r="O39" s="167">
        <v>23.843230847184401</v>
      </c>
      <c r="P39" s="167">
        <v>33.94465724312964</v>
      </c>
      <c r="Q39" s="167">
        <v>68.560874396932789</v>
      </c>
      <c r="R39" s="167">
        <v>109.51747487059858</v>
      </c>
      <c r="S39" s="167">
        <v>301.53213829078481</v>
      </c>
      <c r="T39" s="167">
        <v>321.68686420572266</v>
      </c>
      <c r="U39" s="167">
        <v>139.12340466752556</v>
      </c>
      <c r="V39" s="167">
        <v>131.50156077121082</v>
      </c>
      <c r="W39" s="167">
        <v>358.1178203994142</v>
      </c>
      <c r="X39" s="167">
        <v>401.95457204697715</v>
      </c>
      <c r="Y39" s="167">
        <v>131.6317540752361</v>
      </c>
      <c r="Z39" s="167">
        <v>151.74920344901082</v>
      </c>
      <c r="AA39" s="167">
        <v>372.00597966350239</v>
      </c>
      <c r="AB39" s="167">
        <v>77.674410489985775</v>
      </c>
      <c r="AC39" s="167">
        <v>603.67909833281283</v>
      </c>
      <c r="AD39" s="167">
        <v>205.63237927830406</v>
      </c>
      <c r="AE39" s="167">
        <v>422.26351544509185</v>
      </c>
      <c r="AF39" s="167">
        <v>265.55417549948021</v>
      </c>
      <c r="AG39" s="167">
        <v>166.55079347720039</v>
      </c>
      <c r="AH39" s="167">
        <v>933.54963546284534</v>
      </c>
      <c r="AI39" s="167">
        <v>619.27395345580612</v>
      </c>
      <c r="AJ39" s="167">
        <v>356.48600347245809</v>
      </c>
      <c r="AK39" s="167">
        <v>1046.7276269999998</v>
      </c>
      <c r="AL39" s="167">
        <v>193.62887833333335</v>
      </c>
      <c r="AM39" s="167">
        <v>781.73226733333343</v>
      </c>
      <c r="AN39" s="167">
        <v>612.17177146666677</v>
      </c>
      <c r="AO39" s="167">
        <v>890.68798425249986</v>
      </c>
      <c r="AP39" s="167">
        <v>781.26698827037762</v>
      </c>
      <c r="AQ39" s="167">
        <v>1237.2938034868746</v>
      </c>
      <c r="AR39" s="167">
        <v>1869.3849273575652</v>
      </c>
      <c r="AS39" s="167">
        <v>1507.0327737100058</v>
      </c>
      <c r="AT39" s="167">
        <v>1553.3338961487671</v>
      </c>
      <c r="AU39" s="167">
        <v>1871.3966832426106</v>
      </c>
      <c r="AV39" s="167">
        <v>1400.8970488407967</v>
      </c>
      <c r="AW39" s="167">
        <v>1467.4869670645123</v>
      </c>
      <c r="AX39" s="167">
        <v>1857.2433674636434</v>
      </c>
      <c r="AY39" s="167">
        <v>1977.8227344907307</v>
      </c>
      <c r="AZ39" s="167">
        <v>2021.6412058329674</v>
      </c>
      <c r="BA39" s="167">
        <v>2616.5989347290533</v>
      </c>
      <c r="BB39" s="167">
        <v>2390.318059060221</v>
      </c>
      <c r="BC39" s="167">
        <v>2030.2394984600971</v>
      </c>
      <c r="BD39" s="167">
        <v>1694.803031035442</v>
      </c>
      <c r="BE39" s="167">
        <v>1406.6457310481524</v>
      </c>
      <c r="BF39" s="167">
        <v>1692.9452663453751</v>
      </c>
      <c r="BG39" s="167">
        <v>1169.7371770948992</v>
      </c>
      <c r="BH39" s="167">
        <v>1516.7189594742708</v>
      </c>
      <c r="BI39" s="167">
        <v>393.15564320723149</v>
      </c>
      <c r="BJ39" s="168">
        <v>637.95011838659718</v>
      </c>
      <c r="BK39" s="168">
        <v>805.23914092180837</v>
      </c>
      <c r="BL39" s="168">
        <v>1019.4393545885245</v>
      </c>
      <c r="BM39" s="168">
        <v>814.50151960787468</v>
      </c>
      <c r="BN39" s="168">
        <v>873.39984204092048</v>
      </c>
      <c r="BO39" s="168">
        <v>865.84172135501296</v>
      </c>
      <c r="BP39" s="168">
        <v>704.32909842844185</v>
      </c>
      <c r="BQ39" s="168">
        <v>606.21524866318362</v>
      </c>
      <c r="BR39" s="168">
        <v>606.21524866318362</v>
      </c>
      <c r="BS39" s="168">
        <v>524.32407675754155</v>
      </c>
      <c r="BT39" s="168">
        <v>517.1452743482846</v>
      </c>
      <c r="BU39" s="168"/>
      <c r="BV39" s="168"/>
      <c r="BW39" s="168"/>
      <c r="BX39" s="168"/>
      <c r="BY39" s="168"/>
      <c r="BZ39" s="168"/>
      <c r="CA39" s="168"/>
      <c r="CB39" s="168"/>
      <c r="CC39" s="168"/>
      <c r="CD39" s="168"/>
      <c r="CE39" s="168"/>
      <c r="CF39" s="168"/>
      <c r="CG39" s="168"/>
      <c r="CH39" s="168"/>
      <c r="CI39" s="168"/>
      <c r="CJ39" s="168"/>
      <c r="CK39" s="168"/>
      <c r="CL39" s="168"/>
      <c r="CM39" s="168"/>
      <c r="CN39" s="168"/>
      <c r="CO39" s="168"/>
      <c r="CP39" s="168"/>
      <c r="CQ39" s="168"/>
      <c r="CR39" s="168"/>
      <c r="CS39" s="168"/>
      <c r="CT39" s="168"/>
      <c r="CU39" s="168"/>
      <c r="CV39" s="168"/>
      <c r="CW39" s="168"/>
      <c r="CX39" s="168"/>
      <c r="CY39" s="168"/>
      <c r="CZ39" s="168"/>
      <c r="DA39" s="168"/>
      <c r="DB39" s="168"/>
      <c r="DC39" s="168"/>
      <c r="DD39" s="168"/>
      <c r="DE39" s="168"/>
      <c r="DF39" s="168"/>
      <c r="DG39" s="168"/>
      <c r="DH39" s="168"/>
      <c r="DI39" s="168"/>
      <c r="DJ39" s="168"/>
      <c r="DK39" s="168"/>
      <c r="DL39" s="168"/>
      <c r="DM39" s="168"/>
      <c r="DN39" s="168"/>
      <c r="DO39" s="168"/>
      <c r="DP39" s="168"/>
      <c r="DQ39" s="168"/>
      <c r="DR39" s="168"/>
      <c r="DS39" s="168"/>
      <c r="DT39" s="168"/>
      <c r="DU39" s="168"/>
      <c r="DV39" s="168"/>
      <c r="DW39" s="168"/>
      <c r="DX39" s="168"/>
      <c r="DY39" s="168"/>
      <c r="DZ39" s="168"/>
      <c r="EA39" s="168"/>
      <c r="EB39" s="168"/>
      <c r="EC39" s="168"/>
      <c r="ED39" s="168"/>
      <c r="EE39" s="168"/>
    </row>
    <row r="40" spans="1:135" s="169" customFormat="1" ht="17.25" hidden="1" outlineLevel="1" thickTop="1" thickBot="1" x14ac:dyDescent="0.3">
      <c r="A40" s="126">
        <f>IF(B7="Объект",,IF(B40=0,,1))</f>
        <v>0</v>
      </c>
      <c r="B40" s="165" t="s">
        <v>264</v>
      </c>
      <c r="C40" s="166">
        <f t="shared" si="11"/>
        <v>1990.211543362595</v>
      </c>
      <c r="D40" s="167">
        <v>0</v>
      </c>
      <c r="E40" s="167">
        <v>0</v>
      </c>
      <c r="F40" s="167">
        <v>0</v>
      </c>
      <c r="G40" s="167">
        <v>0</v>
      </c>
      <c r="H40" s="167">
        <v>0</v>
      </c>
      <c r="I40" s="167">
        <v>0</v>
      </c>
      <c r="J40" s="167">
        <v>0</v>
      </c>
      <c r="K40" s="167">
        <v>0</v>
      </c>
      <c r="L40" s="167">
        <v>0</v>
      </c>
      <c r="M40" s="167">
        <v>0</v>
      </c>
      <c r="N40" s="167">
        <v>0</v>
      </c>
      <c r="O40" s="167">
        <v>0</v>
      </c>
      <c r="P40" s="167">
        <v>0</v>
      </c>
      <c r="Q40" s="167">
        <v>0</v>
      </c>
      <c r="R40" s="167">
        <v>0</v>
      </c>
      <c r="S40" s="167">
        <v>0</v>
      </c>
      <c r="T40" s="167">
        <v>0</v>
      </c>
      <c r="U40" s="167">
        <v>0</v>
      </c>
      <c r="V40" s="167">
        <v>0</v>
      </c>
      <c r="W40" s="167">
        <v>0</v>
      </c>
      <c r="X40" s="167">
        <v>0</v>
      </c>
      <c r="Y40" s="167">
        <v>0</v>
      </c>
      <c r="Z40" s="167">
        <v>0</v>
      </c>
      <c r="AA40" s="167">
        <v>0</v>
      </c>
      <c r="AB40" s="167">
        <v>0</v>
      </c>
      <c r="AC40" s="167">
        <v>0</v>
      </c>
      <c r="AD40" s="167">
        <v>0</v>
      </c>
      <c r="AE40" s="167">
        <v>0</v>
      </c>
      <c r="AF40" s="167">
        <v>0</v>
      </c>
      <c r="AG40" s="167">
        <v>0</v>
      </c>
      <c r="AH40" s="167">
        <v>0</v>
      </c>
      <c r="AI40" s="167">
        <v>0</v>
      </c>
      <c r="AJ40" s="167">
        <v>0</v>
      </c>
      <c r="AK40" s="167">
        <v>0</v>
      </c>
      <c r="AL40" s="167">
        <v>0</v>
      </c>
      <c r="AM40" s="167">
        <v>0</v>
      </c>
      <c r="AN40" s="167">
        <v>0</v>
      </c>
      <c r="AO40" s="167">
        <v>0</v>
      </c>
      <c r="AP40" s="167">
        <v>0</v>
      </c>
      <c r="AQ40" s="167">
        <v>139.9390798222222</v>
      </c>
      <c r="AR40" s="167">
        <v>139.9390798222222</v>
      </c>
      <c r="AS40" s="167">
        <v>267.12107982222221</v>
      </c>
      <c r="AT40" s="167">
        <v>127.182</v>
      </c>
      <c r="AU40" s="167">
        <v>211.232</v>
      </c>
      <c r="AV40" s="167">
        <v>211.232</v>
      </c>
      <c r="AW40" s="167">
        <v>211.232</v>
      </c>
      <c r="AX40" s="167">
        <v>0</v>
      </c>
      <c r="AY40" s="167">
        <v>0</v>
      </c>
      <c r="AZ40" s="167">
        <v>312.97140000000002</v>
      </c>
      <c r="BA40" s="167">
        <v>0</v>
      </c>
      <c r="BB40" s="167">
        <v>0</v>
      </c>
      <c r="BC40" s="167">
        <v>56.391503895928274</v>
      </c>
      <c r="BD40" s="167">
        <v>0</v>
      </c>
      <c r="BE40" s="167">
        <v>0</v>
      </c>
      <c r="BF40" s="167">
        <v>0</v>
      </c>
      <c r="BG40" s="167">
        <v>0</v>
      </c>
      <c r="BH40" s="167">
        <v>312.97140000000002</v>
      </c>
      <c r="BI40" s="167">
        <v>0</v>
      </c>
      <c r="BJ40" s="168">
        <v>0</v>
      </c>
      <c r="BK40" s="168">
        <v>0</v>
      </c>
      <c r="BL40" s="168">
        <v>0</v>
      </c>
      <c r="BM40" s="168">
        <v>0</v>
      </c>
      <c r="BN40" s="168">
        <v>0</v>
      </c>
      <c r="BO40" s="168">
        <v>0</v>
      </c>
      <c r="BP40" s="168">
        <v>0</v>
      </c>
      <c r="BQ40" s="168">
        <v>0</v>
      </c>
      <c r="BR40" s="168">
        <v>0</v>
      </c>
      <c r="BS40" s="168">
        <v>0</v>
      </c>
      <c r="BT40" s="168">
        <v>0</v>
      </c>
      <c r="BU40" s="168"/>
      <c r="BV40" s="168"/>
      <c r="BW40" s="168"/>
      <c r="BX40" s="168"/>
      <c r="BY40" s="168"/>
      <c r="BZ40" s="168"/>
      <c r="CA40" s="168"/>
      <c r="CB40" s="168"/>
      <c r="CC40" s="168"/>
      <c r="CD40" s="168"/>
      <c r="CE40" s="168"/>
      <c r="CF40" s="168"/>
      <c r="CG40" s="168"/>
      <c r="CH40" s="168"/>
      <c r="CI40" s="168"/>
      <c r="CJ40" s="168"/>
      <c r="CK40" s="168"/>
      <c r="CL40" s="168"/>
      <c r="CM40" s="168"/>
      <c r="CN40" s="168"/>
      <c r="CO40" s="168"/>
      <c r="CP40" s="168"/>
      <c r="CQ40" s="168"/>
      <c r="CR40" s="168"/>
      <c r="CS40" s="168"/>
      <c r="CT40" s="168"/>
      <c r="CU40" s="168"/>
      <c r="CV40" s="168"/>
      <c r="CW40" s="168"/>
      <c r="CX40" s="168"/>
      <c r="CY40" s="168"/>
      <c r="CZ40" s="168"/>
      <c r="DA40" s="168"/>
      <c r="DB40" s="168"/>
      <c r="DC40" s="168"/>
      <c r="DD40" s="168"/>
      <c r="DE40" s="168"/>
      <c r="DF40" s="168"/>
      <c r="DG40" s="168"/>
      <c r="DH40" s="168"/>
      <c r="DI40" s="168"/>
      <c r="DJ40" s="168"/>
      <c r="DK40" s="168"/>
      <c r="DL40" s="168"/>
      <c r="DM40" s="168"/>
      <c r="DN40" s="168"/>
      <c r="DO40" s="168"/>
      <c r="DP40" s="168"/>
      <c r="DQ40" s="168"/>
      <c r="DR40" s="168"/>
      <c r="DS40" s="168"/>
      <c r="DT40" s="168"/>
      <c r="DU40" s="168"/>
      <c r="DV40" s="168"/>
      <c r="DW40" s="168"/>
      <c r="DX40" s="168"/>
      <c r="DY40" s="168"/>
      <c r="DZ40" s="168"/>
      <c r="EA40" s="168"/>
      <c r="EB40" s="168"/>
      <c r="EC40" s="168"/>
      <c r="ED40" s="168"/>
      <c r="EE40" s="168"/>
    </row>
    <row r="41" spans="1:135" s="169" customFormat="1" ht="17.25" hidden="1" outlineLevel="1" thickTop="1" thickBot="1" x14ac:dyDescent="0.3">
      <c r="A41" s="126">
        <f>IF(B7="Объект",,IF(B41=0,,1))</f>
        <v>0</v>
      </c>
      <c r="B41" s="165" t="s">
        <v>216</v>
      </c>
      <c r="C41" s="166">
        <f t="shared" si="11"/>
        <v>5272.0082007042029</v>
      </c>
      <c r="D41" s="167">
        <v>0</v>
      </c>
      <c r="E41" s="167">
        <v>0</v>
      </c>
      <c r="F41" s="167">
        <v>0</v>
      </c>
      <c r="G41" s="167">
        <v>0</v>
      </c>
      <c r="H41" s="167">
        <v>0</v>
      </c>
      <c r="I41" s="167">
        <v>0</v>
      </c>
      <c r="J41" s="167">
        <v>7.4373598260743323</v>
      </c>
      <c r="K41" s="167">
        <v>0</v>
      </c>
      <c r="L41" s="167">
        <v>0</v>
      </c>
      <c r="M41" s="167">
        <v>0</v>
      </c>
      <c r="N41" s="167">
        <v>0</v>
      </c>
      <c r="O41" s="167">
        <v>0</v>
      </c>
      <c r="P41" s="167">
        <v>0</v>
      </c>
      <c r="Q41" s="167">
        <v>0</v>
      </c>
      <c r="R41" s="167">
        <v>0</v>
      </c>
      <c r="S41" s="167">
        <v>0</v>
      </c>
      <c r="T41" s="167">
        <v>0</v>
      </c>
      <c r="U41" s="167">
        <v>0</v>
      </c>
      <c r="V41" s="167">
        <v>0</v>
      </c>
      <c r="W41" s="167">
        <v>0</v>
      </c>
      <c r="X41" s="167">
        <v>66.981774668986233</v>
      </c>
      <c r="Y41" s="167">
        <v>7.8357641987528828</v>
      </c>
      <c r="Z41" s="167">
        <v>200.68707680011235</v>
      </c>
      <c r="AA41" s="167">
        <v>10.565900011305668</v>
      </c>
      <c r="AB41" s="167">
        <v>23.317591720678848</v>
      </c>
      <c r="AC41" s="167">
        <v>87.433702925217091</v>
      </c>
      <c r="AD41" s="167">
        <v>8.2375743428514223</v>
      </c>
      <c r="AE41" s="167">
        <v>36.668765026131879</v>
      </c>
      <c r="AF41" s="167">
        <v>39.31935570109485</v>
      </c>
      <c r="AG41" s="167">
        <v>8.3990011684811563</v>
      </c>
      <c r="AH41" s="167">
        <v>38.494018662073202</v>
      </c>
      <c r="AI41" s="167">
        <v>23.685028325491938</v>
      </c>
      <c r="AJ41" s="167">
        <v>165.4882832663132</v>
      </c>
      <c r="AK41" s="167">
        <v>11.155868666666668</v>
      </c>
      <c r="AL41" s="167">
        <v>8.378552222222222</v>
      </c>
      <c r="AM41" s="167">
        <v>1.9774050666666667</v>
      </c>
      <c r="AN41" s="167">
        <v>5.9876888888888891</v>
      </c>
      <c r="AO41" s="167">
        <v>111.81196550222222</v>
      </c>
      <c r="AP41" s="167">
        <v>54.912881303555565</v>
      </c>
      <c r="AQ41" s="167">
        <v>166.84956294942222</v>
      </c>
      <c r="AR41" s="167">
        <v>247.62604848187061</v>
      </c>
      <c r="AS41" s="167">
        <v>405.95332740305042</v>
      </c>
      <c r="AT41" s="167">
        <v>311.28863607153517</v>
      </c>
      <c r="AU41" s="167">
        <v>271.79008354836151</v>
      </c>
      <c r="AV41" s="167">
        <v>210.89685040040121</v>
      </c>
      <c r="AW41" s="167">
        <v>86.960103059772919</v>
      </c>
      <c r="AX41" s="167">
        <v>224.64142944346557</v>
      </c>
      <c r="AY41" s="167">
        <v>228.11381615145484</v>
      </c>
      <c r="AZ41" s="167">
        <v>226.60327600420845</v>
      </c>
      <c r="BA41" s="167">
        <v>226.11039929187967</v>
      </c>
      <c r="BB41" s="167">
        <v>227.70334284859194</v>
      </c>
      <c r="BC41" s="167">
        <v>216.10224443582294</v>
      </c>
      <c r="BD41" s="167">
        <v>155.14814472963738</v>
      </c>
      <c r="BE41" s="167">
        <v>186.45636390771961</v>
      </c>
      <c r="BF41" s="167">
        <v>119.23777020595097</v>
      </c>
      <c r="BG41" s="167">
        <v>81.679804658769498</v>
      </c>
      <c r="BH41" s="167">
        <v>252.20077516385587</v>
      </c>
      <c r="BI41" s="167">
        <v>48.316051844231673</v>
      </c>
      <c r="BJ41" s="168">
        <v>64.948625975838894</v>
      </c>
      <c r="BK41" s="168">
        <v>91.01532268945391</v>
      </c>
      <c r="BL41" s="168">
        <v>62.134907351057954</v>
      </c>
      <c r="BM41" s="168">
        <v>89.996632019226965</v>
      </c>
      <c r="BN41" s="168">
        <v>37.507061459039164</v>
      </c>
      <c r="BO41" s="168">
        <v>37.507061459039164</v>
      </c>
      <c r="BP41" s="168">
        <v>30.324500637697888</v>
      </c>
      <c r="BQ41" s="168">
        <v>30.324500637697888</v>
      </c>
      <c r="BR41" s="168">
        <v>15.795999581359858</v>
      </c>
      <c r="BS41" s="168">
        <v>0</v>
      </c>
      <c r="BT41" s="168">
        <v>0</v>
      </c>
      <c r="BU41" s="168"/>
      <c r="BV41" s="168"/>
      <c r="BW41" s="168"/>
      <c r="BX41" s="168"/>
      <c r="BY41" s="168"/>
      <c r="BZ41" s="168"/>
      <c r="CA41" s="168"/>
      <c r="CB41" s="168"/>
      <c r="CC41" s="168"/>
      <c r="CD41" s="168"/>
      <c r="CE41" s="168"/>
      <c r="CF41" s="168"/>
      <c r="CG41" s="168"/>
      <c r="CH41" s="168"/>
      <c r="CI41" s="168"/>
      <c r="CJ41" s="168"/>
      <c r="CK41" s="168"/>
      <c r="CL41" s="168"/>
      <c r="CM41" s="168"/>
      <c r="CN41" s="168"/>
      <c r="CO41" s="168"/>
      <c r="CP41" s="168"/>
      <c r="CQ41" s="168"/>
      <c r="CR41" s="168"/>
      <c r="CS41" s="168"/>
      <c r="CT41" s="168"/>
      <c r="CU41" s="168"/>
      <c r="CV41" s="168"/>
      <c r="CW41" s="168"/>
      <c r="CX41" s="168"/>
      <c r="CY41" s="168"/>
      <c r="CZ41" s="168"/>
      <c r="DA41" s="168"/>
      <c r="DB41" s="168"/>
      <c r="DC41" s="168"/>
      <c r="DD41" s="168"/>
      <c r="DE41" s="168"/>
      <c r="DF41" s="168"/>
      <c r="DG41" s="168"/>
      <c r="DH41" s="168"/>
      <c r="DI41" s="168"/>
      <c r="DJ41" s="168"/>
      <c r="DK41" s="168"/>
      <c r="DL41" s="168"/>
      <c r="DM41" s="168"/>
      <c r="DN41" s="168"/>
      <c r="DO41" s="168"/>
      <c r="DP41" s="168"/>
      <c r="DQ41" s="168"/>
      <c r="DR41" s="168"/>
      <c r="DS41" s="168"/>
      <c r="DT41" s="168"/>
      <c r="DU41" s="168"/>
      <c r="DV41" s="168"/>
      <c r="DW41" s="168"/>
      <c r="DX41" s="168"/>
      <c r="DY41" s="168"/>
      <c r="DZ41" s="168"/>
      <c r="EA41" s="168"/>
      <c r="EB41" s="168"/>
      <c r="EC41" s="168"/>
      <c r="ED41" s="168"/>
      <c r="EE41" s="168"/>
    </row>
    <row r="42" spans="1:135" s="169" customFormat="1" ht="17.25" hidden="1" outlineLevel="1" thickTop="1" thickBot="1" x14ac:dyDescent="0.3">
      <c r="A42" s="126">
        <f>IF(B7="Объект",,IF(B42=0,,1))</f>
        <v>0</v>
      </c>
      <c r="B42" s="165" t="s">
        <v>265</v>
      </c>
      <c r="C42" s="166">
        <f>SUM(D42:EE42)</f>
        <v>29418.845356249134</v>
      </c>
      <c r="D42" s="167">
        <v>0</v>
      </c>
      <c r="E42" s="167">
        <v>0</v>
      </c>
      <c r="F42" s="167">
        <v>0</v>
      </c>
      <c r="G42" s="167">
        <v>0</v>
      </c>
      <c r="H42" s="167">
        <v>0</v>
      </c>
      <c r="I42" s="167">
        <v>0</v>
      </c>
      <c r="J42" s="167">
        <v>0</v>
      </c>
      <c r="K42" s="167">
        <v>0</v>
      </c>
      <c r="L42" s="167">
        <v>0</v>
      </c>
      <c r="M42" s="167">
        <v>0</v>
      </c>
      <c r="N42" s="167">
        <v>0</v>
      </c>
      <c r="O42" s="167">
        <v>0</v>
      </c>
      <c r="P42" s="167">
        <v>0</v>
      </c>
      <c r="Q42" s="167">
        <v>0</v>
      </c>
      <c r="R42" s="167">
        <v>0</v>
      </c>
      <c r="S42" s="167">
        <v>0</v>
      </c>
      <c r="T42" s="167">
        <v>0</v>
      </c>
      <c r="U42" s="167">
        <v>0</v>
      </c>
      <c r="V42" s="167">
        <v>0</v>
      </c>
      <c r="W42" s="167">
        <v>0</v>
      </c>
      <c r="X42" s="167">
        <v>0</v>
      </c>
      <c r="Y42" s="167">
        <v>0</v>
      </c>
      <c r="Z42" s="167">
        <v>0</v>
      </c>
      <c r="AA42" s="167">
        <v>0</v>
      </c>
      <c r="AB42" s="167">
        <v>475.00683372426289</v>
      </c>
      <c r="AC42" s="167">
        <v>0</v>
      </c>
      <c r="AD42" s="167">
        <v>0</v>
      </c>
      <c r="AE42" s="167">
        <v>207.25433819654742</v>
      </c>
      <c r="AF42" s="167">
        <v>635.06575395992922</v>
      </c>
      <c r="AG42" s="167">
        <v>812.41847401673215</v>
      </c>
      <c r="AH42" s="167">
        <v>695.11349997506886</v>
      </c>
      <c r="AI42" s="167">
        <v>3700.7213977743545</v>
      </c>
      <c r="AJ42" s="167">
        <v>3250.7420611134617</v>
      </c>
      <c r="AK42" s="167">
        <v>2341.0336666888888</v>
      </c>
      <c r="AL42" s="167">
        <v>961.95997800000009</v>
      </c>
      <c r="AM42" s="167">
        <v>170.22900733333333</v>
      </c>
      <c r="AN42" s="167">
        <v>1061.6336637555555</v>
      </c>
      <c r="AO42" s="167">
        <v>313.07843578270791</v>
      </c>
      <c r="AP42" s="167">
        <v>249.71732005194039</v>
      </c>
      <c r="AQ42" s="167">
        <v>748.29932837616445</v>
      </c>
      <c r="AR42" s="167">
        <v>433.99340149773428</v>
      </c>
      <c r="AS42" s="167">
        <v>796.02265703861224</v>
      </c>
      <c r="AT42" s="167">
        <v>1120.7767454936306</v>
      </c>
      <c r="AU42" s="167">
        <v>586.81241635433003</v>
      </c>
      <c r="AV42" s="167">
        <v>245.05842221180336</v>
      </c>
      <c r="AW42" s="167">
        <v>3793.8020346000003</v>
      </c>
      <c r="AX42" s="167">
        <v>812.69168859999991</v>
      </c>
      <c r="AY42" s="167">
        <v>812.69089799999995</v>
      </c>
      <c r="AZ42" s="167">
        <v>0</v>
      </c>
      <c r="BA42" s="167">
        <v>1563.7021576000004</v>
      </c>
      <c r="BB42" s="167">
        <v>0</v>
      </c>
      <c r="BC42" s="167">
        <v>1292.3135681040719</v>
      </c>
      <c r="BD42" s="167">
        <v>1011.5288039999998</v>
      </c>
      <c r="BE42" s="167">
        <v>1141.3288039999998</v>
      </c>
      <c r="BF42" s="167">
        <v>0</v>
      </c>
      <c r="BG42" s="167">
        <v>0</v>
      </c>
      <c r="BH42" s="167">
        <v>185.85</v>
      </c>
      <c r="BI42" s="167">
        <v>0</v>
      </c>
      <c r="BJ42" s="168">
        <v>0</v>
      </c>
      <c r="BK42" s="168">
        <v>0</v>
      </c>
      <c r="BL42" s="168">
        <v>0</v>
      </c>
      <c r="BM42" s="168">
        <v>0</v>
      </c>
      <c r="BN42" s="168">
        <v>0</v>
      </c>
      <c r="BO42" s="168">
        <v>0</v>
      </c>
      <c r="BP42" s="168">
        <v>0</v>
      </c>
      <c r="BQ42" s="168">
        <v>0</v>
      </c>
      <c r="BR42" s="168">
        <v>0</v>
      </c>
      <c r="BS42" s="168">
        <v>0</v>
      </c>
      <c r="BT42" s="168">
        <v>0</v>
      </c>
      <c r="BU42" s="168"/>
      <c r="BV42" s="168"/>
      <c r="BW42" s="168"/>
      <c r="BX42" s="168"/>
      <c r="BY42" s="168"/>
      <c r="BZ42" s="168"/>
      <c r="CA42" s="168"/>
      <c r="CB42" s="168"/>
      <c r="CC42" s="168"/>
      <c r="CD42" s="168"/>
      <c r="CE42" s="168"/>
      <c r="CF42" s="168"/>
      <c r="CG42" s="168"/>
      <c r="CH42" s="168"/>
      <c r="CI42" s="168"/>
      <c r="CJ42" s="168"/>
      <c r="CK42" s="168"/>
      <c r="CL42" s="168"/>
      <c r="CM42" s="168"/>
      <c r="CN42" s="168"/>
      <c r="CO42" s="168"/>
      <c r="CP42" s="168"/>
      <c r="CQ42" s="168"/>
      <c r="CR42" s="168"/>
      <c r="CS42" s="168"/>
      <c r="CT42" s="168"/>
      <c r="CU42" s="168"/>
      <c r="CV42" s="168"/>
      <c r="CW42" s="168"/>
      <c r="CX42" s="168"/>
      <c r="CY42" s="168"/>
      <c r="CZ42" s="168"/>
      <c r="DA42" s="168"/>
      <c r="DB42" s="168"/>
      <c r="DC42" s="168"/>
      <c r="DD42" s="168"/>
      <c r="DE42" s="168"/>
      <c r="DF42" s="168"/>
      <c r="DG42" s="168"/>
      <c r="DH42" s="168"/>
      <c r="DI42" s="168"/>
      <c r="DJ42" s="168"/>
      <c r="DK42" s="168"/>
      <c r="DL42" s="168"/>
      <c r="DM42" s="168"/>
      <c r="DN42" s="168"/>
      <c r="DO42" s="168"/>
      <c r="DP42" s="168"/>
      <c r="DQ42" s="168"/>
      <c r="DR42" s="168"/>
      <c r="DS42" s="168"/>
      <c r="DT42" s="168"/>
      <c r="DU42" s="168"/>
      <c r="DV42" s="168"/>
      <c r="DW42" s="168"/>
      <c r="DX42" s="168"/>
      <c r="DY42" s="168"/>
      <c r="DZ42" s="168"/>
      <c r="EA42" s="168"/>
      <c r="EB42" s="168"/>
      <c r="EC42" s="168"/>
      <c r="ED42" s="168"/>
      <c r="EE42" s="168"/>
    </row>
    <row r="43" spans="1:135" s="169" customFormat="1" ht="17.25" hidden="1" outlineLevel="1" thickTop="1" thickBot="1" x14ac:dyDescent="0.3">
      <c r="A43" s="126">
        <f>IF(B7="Объект",,IF(B43=0,,1))</f>
        <v>0</v>
      </c>
      <c r="B43" s="165" t="s">
        <v>219</v>
      </c>
      <c r="C43" s="166">
        <f t="shared" si="11"/>
        <v>17594.236758909316</v>
      </c>
      <c r="D43" s="167">
        <v>0</v>
      </c>
      <c r="E43" s="167">
        <v>0</v>
      </c>
      <c r="F43" s="167">
        <v>0</v>
      </c>
      <c r="G43" s="167">
        <v>10.346462630672512</v>
      </c>
      <c r="H43" s="167">
        <v>22.709155489068845</v>
      </c>
      <c r="I43" s="167">
        <v>0</v>
      </c>
      <c r="J43" s="167">
        <v>0</v>
      </c>
      <c r="K43" s="167">
        <v>22.709155489068845</v>
      </c>
      <c r="L43" s="167">
        <v>0</v>
      </c>
      <c r="M43" s="167">
        <v>0</v>
      </c>
      <c r="N43" s="167">
        <v>0</v>
      </c>
      <c r="O43" s="167">
        <v>0</v>
      </c>
      <c r="P43" s="167">
        <v>33.126514937641822</v>
      </c>
      <c r="Q43" s="167">
        <v>1.9464869756828234</v>
      </c>
      <c r="R43" s="167">
        <v>7.9419237602895185</v>
      </c>
      <c r="S43" s="167">
        <v>35.277683212559758</v>
      </c>
      <c r="T43" s="167">
        <v>0</v>
      </c>
      <c r="U43" s="167">
        <v>27.896987516241122</v>
      </c>
      <c r="V43" s="167">
        <v>131.68463034832584</v>
      </c>
      <c r="W43" s="167">
        <v>65.654048401105072</v>
      </c>
      <c r="X43" s="167">
        <v>0</v>
      </c>
      <c r="Y43" s="167">
        <v>187.24185584691656</v>
      </c>
      <c r="Z43" s="167">
        <v>224.64273215541655</v>
      </c>
      <c r="AA43" s="167">
        <v>253.0415060089048</v>
      </c>
      <c r="AB43" s="167">
        <v>90.823282148671709</v>
      </c>
      <c r="AC43" s="167">
        <v>88.585937825812721</v>
      </c>
      <c r="AD43" s="167">
        <v>21.601609636506652</v>
      </c>
      <c r="AE43" s="167">
        <v>55.997335185705559</v>
      </c>
      <c r="AF43" s="167">
        <v>966.05861389916959</v>
      </c>
      <c r="AG43" s="167">
        <v>252.81839658303093</v>
      </c>
      <c r="AH43" s="167">
        <v>281.14891979785818</v>
      </c>
      <c r="AI43" s="167">
        <v>103.97573124138331</v>
      </c>
      <c r="AJ43" s="167">
        <v>558.10969912663154</v>
      </c>
      <c r="AK43" s="167">
        <v>27.822222000000014</v>
      </c>
      <c r="AL43" s="167">
        <v>114.53333333333336</v>
      </c>
      <c r="AM43" s="167">
        <v>995.98</v>
      </c>
      <c r="AN43" s="167">
        <v>22.8</v>
      </c>
      <c r="AO43" s="167">
        <v>568.1253333333334</v>
      </c>
      <c r="AP43" s="167">
        <v>234.26666666666668</v>
      </c>
      <c r="AQ43" s="167">
        <v>285.4021371733333</v>
      </c>
      <c r="AR43" s="167">
        <v>45.84</v>
      </c>
      <c r="AS43" s="167">
        <v>636.06477112636014</v>
      </c>
      <c r="AT43" s="167">
        <v>490.1103527674781</v>
      </c>
      <c r="AU43" s="167">
        <v>896.32296146623185</v>
      </c>
      <c r="AV43" s="167">
        <v>1197.6654661493005</v>
      </c>
      <c r="AW43" s="167">
        <v>803.34179963581289</v>
      </c>
      <c r="AX43" s="167">
        <v>873.07693421270005</v>
      </c>
      <c r="AY43" s="167">
        <v>1335.0803433446654</v>
      </c>
      <c r="AZ43" s="167">
        <v>854.7809142248143</v>
      </c>
      <c r="BA43" s="167">
        <v>193.77720934386969</v>
      </c>
      <c r="BB43" s="167">
        <v>248.6485978224103</v>
      </c>
      <c r="BC43" s="167">
        <v>432.98821328622847</v>
      </c>
      <c r="BD43" s="167">
        <v>211.0386192275341</v>
      </c>
      <c r="BE43" s="167">
        <v>232.43839508179497</v>
      </c>
      <c r="BF43" s="167">
        <v>228.15593189741142</v>
      </c>
      <c r="BG43" s="167">
        <v>174.70661428753925</v>
      </c>
      <c r="BH43" s="167">
        <v>70.336025862555104</v>
      </c>
      <c r="BI43" s="167">
        <v>122.88456147619705</v>
      </c>
      <c r="BJ43" s="168">
        <v>564.85076205647874</v>
      </c>
      <c r="BK43" s="168">
        <v>1399.5521705071828</v>
      </c>
      <c r="BL43" s="168">
        <v>803.24856755339158</v>
      </c>
      <c r="BM43" s="168">
        <v>55.013999299246791</v>
      </c>
      <c r="BN43" s="168">
        <v>32.045187556778053</v>
      </c>
      <c r="BO43" s="168">
        <v>0</v>
      </c>
      <c r="BP43" s="168">
        <v>0</v>
      </c>
      <c r="BQ43" s="168">
        <v>0</v>
      </c>
      <c r="BR43" s="168">
        <v>0</v>
      </c>
      <c r="BS43" s="168">
        <v>0</v>
      </c>
      <c r="BT43" s="168">
        <v>0</v>
      </c>
      <c r="BU43" s="168"/>
      <c r="BV43" s="168"/>
      <c r="BW43" s="168"/>
      <c r="BX43" s="168"/>
      <c r="BY43" s="168"/>
      <c r="BZ43" s="168"/>
      <c r="CA43" s="168"/>
      <c r="CB43" s="168"/>
      <c r="CC43" s="168"/>
      <c r="CD43" s="168"/>
      <c r="CE43" s="168"/>
      <c r="CF43" s="168"/>
      <c r="CG43" s="168"/>
      <c r="CH43" s="168"/>
      <c r="CI43" s="168"/>
      <c r="CJ43" s="168"/>
      <c r="CK43" s="168"/>
      <c r="CL43" s="168"/>
      <c r="CM43" s="168"/>
      <c r="CN43" s="168"/>
      <c r="CO43" s="168"/>
      <c r="CP43" s="168"/>
      <c r="CQ43" s="168"/>
      <c r="CR43" s="168"/>
      <c r="CS43" s="168"/>
      <c r="CT43" s="168"/>
      <c r="CU43" s="168"/>
      <c r="CV43" s="168"/>
      <c r="CW43" s="168"/>
      <c r="CX43" s="168"/>
      <c r="CY43" s="168"/>
      <c r="CZ43" s="168"/>
      <c r="DA43" s="168"/>
      <c r="DB43" s="168"/>
      <c r="DC43" s="168"/>
      <c r="DD43" s="168"/>
      <c r="DE43" s="168"/>
      <c r="DF43" s="168"/>
      <c r="DG43" s="168"/>
      <c r="DH43" s="168"/>
      <c r="DI43" s="168"/>
      <c r="DJ43" s="168"/>
      <c r="DK43" s="168"/>
      <c r="DL43" s="168"/>
      <c r="DM43" s="168"/>
      <c r="DN43" s="168"/>
      <c r="DO43" s="168"/>
      <c r="DP43" s="168"/>
      <c r="DQ43" s="168"/>
      <c r="DR43" s="168"/>
      <c r="DS43" s="168"/>
      <c r="DT43" s="168"/>
      <c r="DU43" s="168"/>
      <c r="DV43" s="168"/>
      <c r="DW43" s="168"/>
      <c r="DX43" s="168"/>
      <c r="DY43" s="168"/>
      <c r="DZ43" s="168"/>
      <c r="EA43" s="168"/>
      <c r="EB43" s="168"/>
      <c r="EC43" s="168"/>
      <c r="ED43" s="168"/>
      <c r="EE43" s="168"/>
    </row>
    <row r="44" spans="1:135" s="169" customFormat="1" ht="17.25" hidden="1" outlineLevel="1" thickTop="1" thickBot="1" x14ac:dyDescent="0.3">
      <c r="A44" s="126">
        <f>IF(B5="Объект",,IF(B44=0,,1))</f>
        <v>0</v>
      </c>
      <c r="B44" s="165"/>
      <c r="C44" s="166">
        <f>SUM(D44:EE44)</f>
        <v>0</v>
      </c>
      <c r="D44" s="168">
        <v>0</v>
      </c>
      <c r="E44" s="168">
        <v>0</v>
      </c>
      <c r="F44" s="168">
        <v>0</v>
      </c>
      <c r="G44" s="168">
        <v>0</v>
      </c>
      <c r="H44" s="168">
        <v>0</v>
      </c>
      <c r="I44" s="168">
        <v>0</v>
      </c>
      <c r="J44" s="168">
        <v>0</v>
      </c>
      <c r="K44" s="168">
        <v>0</v>
      </c>
      <c r="L44" s="168">
        <v>0</v>
      </c>
      <c r="M44" s="168">
        <v>0</v>
      </c>
      <c r="N44" s="168">
        <v>0</v>
      </c>
      <c r="O44" s="168">
        <v>0</v>
      </c>
      <c r="P44" s="168">
        <v>0</v>
      </c>
      <c r="Q44" s="168">
        <v>0</v>
      </c>
      <c r="R44" s="168">
        <v>0</v>
      </c>
      <c r="S44" s="168">
        <v>0</v>
      </c>
      <c r="T44" s="168">
        <v>0</v>
      </c>
      <c r="U44" s="168">
        <v>0</v>
      </c>
      <c r="V44" s="168">
        <v>0</v>
      </c>
      <c r="W44" s="168">
        <v>0</v>
      </c>
      <c r="X44" s="168">
        <v>0</v>
      </c>
      <c r="Y44" s="168">
        <v>0</v>
      </c>
      <c r="Z44" s="168">
        <v>0</v>
      </c>
      <c r="AA44" s="168">
        <v>0</v>
      </c>
      <c r="AB44" s="168">
        <v>0</v>
      </c>
      <c r="AC44" s="168">
        <v>0</v>
      </c>
      <c r="AD44" s="168">
        <v>0</v>
      </c>
      <c r="AE44" s="168">
        <v>0</v>
      </c>
      <c r="AF44" s="168">
        <v>0</v>
      </c>
      <c r="AG44" s="168">
        <v>0</v>
      </c>
      <c r="AH44" s="168">
        <v>0</v>
      </c>
      <c r="AI44" s="168">
        <v>0</v>
      </c>
      <c r="AJ44" s="168">
        <v>0</v>
      </c>
      <c r="AK44" s="168">
        <v>0</v>
      </c>
      <c r="AL44" s="168">
        <v>0</v>
      </c>
      <c r="AM44" s="168">
        <v>0</v>
      </c>
      <c r="AN44" s="168">
        <v>0</v>
      </c>
      <c r="AO44" s="168">
        <v>0</v>
      </c>
      <c r="AP44" s="168">
        <v>0</v>
      </c>
      <c r="AQ44" s="168">
        <v>0</v>
      </c>
      <c r="AR44" s="168">
        <v>0</v>
      </c>
      <c r="AS44" s="168">
        <v>0</v>
      </c>
      <c r="AT44" s="168">
        <v>0</v>
      </c>
      <c r="AU44" s="168">
        <v>0</v>
      </c>
      <c r="AV44" s="168">
        <v>0</v>
      </c>
      <c r="AW44" s="168">
        <v>0</v>
      </c>
      <c r="AX44" s="168">
        <v>0</v>
      </c>
      <c r="AY44" s="168">
        <v>0</v>
      </c>
      <c r="AZ44" s="168">
        <v>0</v>
      </c>
      <c r="BA44" s="168">
        <v>0</v>
      </c>
      <c r="BB44" s="168">
        <v>0</v>
      </c>
      <c r="BC44" s="168">
        <v>0</v>
      </c>
      <c r="BD44" s="168">
        <v>0</v>
      </c>
      <c r="BE44" s="168">
        <v>0</v>
      </c>
      <c r="BF44" s="168">
        <v>0</v>
      </c>
      <c r="BG44" s="168">
        <v>0</v>
      </c>
      <c r="BH44" s="168">
        <v>0</v>
      </c>
      <c r="BI44" s="168">
        <v>0</v>
      </c>
      <c r="BJ44" s="168">
        <v>0</v>
      </c>
      <c r="BK44" s="168">
        <v>0</v>
      </c>
      <c r="BL44" s="168">
        <v>0</v>
      </c>
      <c r="BM44" s="168">
        <v>0</v>
      </c>
      <c r="BN44" s="168">
        <v>0</v>
      </c>
      <c r="BO44" s="168">
        <v>0</v>
      </c>
      <c r="BP44" s="168">
        <v>0</v>
      </c>
      <c r="BQ44" s="168">
        <v>0</v>
      </c>
      <c r="BR44" s="168">
        <v>0</v>
      </c>
      <c r="BS44" s="168">
        <v>0</v>
      </c>
      <c r="BT44" s="168">
        <v>0</v>
      </c>
      <c r="BU44" s="168"/>
      <c r="BV44" s="168"/>
      <c r="BW44" s="168"/>
      <c r="BX44" s="168"/>
      <c r="BY44" s="168"/>
      <c r="BZ44" s="168"/>
      <c r="CA44" s="168"/>
      <c r="CB44" s="168"/>
      <c r="CC44" s="168"/>
      <c r="CD44" s="168"/>
      <c r="CE44" s="168"/>
      <c r="CF44" s="168"/>
      <c r="CG44" s="168"/>
      <c r="CH44" s="168"/>
      <c r="CI44" s="168"/>
      <c r="CJ44" s="168"/>
      <c r="CK44" s="168"/>
      <c r="CL44" s="168"/>
      <c r="CM44" s="168"/>
      <c r="CN44" s="168"/>
      <c r="CO44" s="168"/>
      <c r="CP44" s="168"/>
      <c r="CQ44" s="168"/>
      <c r="CR44" s="168"/>
      <c r="CS44" s="168"/>
      <c r="CT44" s="168"/>
      <c r="CU44" s="168"/>
      <c r="CV44" s="168"/>
      <c r="CW44" s="168"/>
      <c r="CX44" s="168"/>
      <c r="CY44" s="168"/>
      <c r="CZ44" s="168"/>
      <c r="DA44" s="168"/>
      <c r="DB44" s="168"/>
      <c r="DC44" s="168"/>
      <c r="DD44" s="168"/>
      <c r="DE44" s="168"/>
      <c r="DF44" s="168"/>
      <c r="DG44" s="168"/>
      <c r="DH44" s="168"/>
      <c r="DI44" s="168"/>
      <c r="DJ44" s="168"/>
      <c r="DK44" s="168"/>
      <c r="DL44" s="168"/>
      <c r="DM44" s="168"/>
      <c r="DN44" s="168"/>
      <c r="DO44" s="168"/>
      <c r="DP44" s="168"/>
      <c r="DQ44" s="168"/>
      <c r="DR44" s="168"/>
      <c r="DS44" s="168"/>
      <c r="DT44" s="168"/>
      <c r="DU44" s="168"/>
      <c r="DV44" s="168"/>
      <c r="DW44" s="168"/>
      <c r="DX44" s="168"/>
      <c r="DY44" s="168"/>
      <c r="DZ44" s="168"/>
      <c r="EA44" s="168"/>
      <c r="EB44" s="168"/>
      <c r="EC44" s="168"/>
      <c r="ED44" s="168"/>
      <c r="EE44" s="168"/>
    </row>
    <row r="45" spans="1:135" s="169" customFormat="1" ht="17.25" hidden="1" outlineLevel="1" thickTop="1" thickBot="1" x14ac:dyDescent="0.3">
      <c r="A45" s="126">
        <f>IF(B5="Объект",,IF(B45=0,,1))</f>
        <v>0</v>
      </c>
      <c r="B45" s="165"/>
      <c r="C45" s="170">
        <f>SUM(D45:EE45)</f>
        <v>2744.1874935226842</v>
      </c>
      <c r="D45" s="168">
        <v>0</v>
      </c>
      <c r="E45" s="168">
        <v>0</v>
      </c>
      <c r="F45" s="168">
        <v>0</v>
      </c>
      <c r="G45" s="168">
        <v>0</v>
      </c>
      <c r="H45" s="168">
        <v>0</v>
      </c>
      <c r="I45" s="168">
        <v>0</v>
      </c>
      <c r="J45" s="168">
        <v>0</v>
      </c>
      <c r="K45" s="168">
        <v>0</v>
      </c>
      <c r="L45" s="168">
        <v>0</v>
      </c>
      <c r="M45" s="168">
        <v>0</v>
      </c>
      <c r="N45" s="168">
        <v>0</v>
      </c>
      <c r="O45" s="168">
        <v>0</v>
      </c>
      <c r="P45" s="168">
        <v>2.0281539757739901</v>
      </c>
      <c r="Q45" s="168">
        <v>9.7644526691783515E-2</v>
      </c>
      <c r="R45" s="168">
        <v>0</v>
      </c>
      <c r="S45" s="168">
        <v>0</v>
      </c>
      <c r="T45" s="168">
        <v>8.6414908548452254E-2</v>
      </c>
      <c r="U45" s="168">
        <v>0.4898127061759236</v>
      </c>
      <c r="V45" s="168">
        <v>3.1544933425280255</v>
      </c>
      <c r="W45" s="168">
        <v>1.1409030239508575</v>
      </c>
      <c r="X45" s="168">
        <v>0.97850718830520189</v>
      </c>
      <c r="Y45" s="168">
        <v>3.3460043190297806</v>
      </c>
      <c r="Z45" s="168">
        <v>0.81320791851895435</v>
      </c>
      <c r="AA45" s="168">
        <v>20.905519996538516</v>
      </c>
      <c r="AB45" s="168">
        <v>2.306806582259453</v>
      </c>
      <c r="AC45" s="168">
        <v>1762.8029795491038</v>
      </c>
      <c r="AD45" s="168">
        <v>2.9486818595460331</v>
      </c>
      <c r="AE45" s="168">
        <v>4.9610334209222398</v>
      </c>
      <c r="AF45" s="168">
        <v>252.10950612078054</v>
      </c>
      <c r="AG45" s="168">
        <v>3.1636570283113432</v>
      </c>
      <c r="AH45" s="168">
        <v>9.0531638614061087</v>
      </c>
      <c r="AI45" s="168">
        <v>52.697922804628377</v>
      </c>
      <c r="AJ45" s="168">
        <v>117.10542746136484</v>
      </c>
      <c r="AK45" s="168">
        <v>13.305134555555558</v>
      </c>
      <c r="AL45" s="168">
        <v>4.645671355555554</v>
      </c>
      <c r="AM45" s="168">
        <v>-23.152772222222225</v>
      </c>
      <c r="AN45" s="168">
        <v>13.414894133333334</v>
      </c>
      <c r="AO45" s="168">
        <v>42.916472977777786</v>
      </c>
      <c r="AP45" s="168">
        <v>35.466804133333333</v>
      </c>
      <c r="AQ45" s="168">
        <v>9.2281374666666665</v>
      </c>
      <c r="AR45" s="168">
        <v>17.280532044444442</v>
      </c>
      <c r="AS45" s="168">
        <v>24.02608191111111</v>
      </c>
      <c r="AT45" s="168">
        <v>130.70874857777778</v>
      </c>
      <c r="AU45" s="168">
        <v>2.5721909698680889</v>
      </c>
      <c r="AV45" s="168">
        <v>76.492773984180786</v>
      </c>
      <c r="AW45" s="168">
        <v>25.162845963934977</v>
      </c>
      <c r="AX45" s="168">
        <v>19.966369452054796</v>
      </c>
      <c r="AY45" s="168">
        <v>-2.7508290867579905</v>
      </c>
      <c r="AZ45" s="168">
        <v>10.988725707762557</v>
      </c>
      <c r="BA45" s="168">
        <v>24.687355844748858</v>
      </c>
      <c r="BB45" s="168">
        <v>10.988725707762557</v>
      </c>
      <c r="BC45" s="168">
        <v>10.988725707762557</v>
      </c>
      <c r="BD45" s="168">
        <v>10.988725707762557</v>
      </c>
      <c r="BE45" s="168">
        <v>10.988725707762557</v>
      </c>
      <c r="BF45" s="168">
        <v>10.988725707762557</v>
      </c>
      <c r="BG45" s="168">
        <v>10.988725707762557</v>
      </c>
      <c r="BH45" s="168">
        <v>9.8197759360730608</v>
      </c>
      <c r="BI45" s="168">
        <v>3.2863849765258215</v>
      </c>
      <c r="BJ45" s="168">
        <v>0</v>
      </c>
      <c r="BK45" s="168">
        <v>0</v>
      </c>
      <c r="BL45" s="168">
        <v>0</v>
      </c>
      <c r="BM45" s="168">
        <v>0</v>
      </c>
      <c r="BN45" s="168">
        <v>0</v>
      </c>
      <c r="BO45" s="168">
        <v>0</v>
      </c>
      <c r="BP45" s="168">
        <v>0</v>
      </c>
      <c r="BQ45" s="168">
        <v>0</v>
      </c>
      <c r="BR45" s="168">
        <v>0</v>
      </c>
      <c r="BS45" s="168">
        <v>0</v>
      </c>
      <c r="BT45" s="168">
        <v>0</v>
      </c>
      <c r="BU45" s="168"/>
      <c r="BV45" s="168"/>
      <c r="BW45" s="168"/>
      <c r="BX45" s="168"/>
      <c r="BY45" s="168"/>
      <c r="BZ45" s="168"/>
      <c r="CA45" s="168"/>
      <c r="CB45" s="168"/>
      <c r="CC45" s="168"/>
      <c r="CD45" s="168"/>
      <c r="CE45" s="168"/>
      <c r="CF45" s="168"/>
      <c r="CG45" s="168"/>
      <c r="CH45" s="168"/>
      <c r="CI45" s="168"/>
      <c r="CJ45" s="168"/>
      <c r="CK45" s="168"/>
      <c r="CL45" s="168"/>
      <c r="CM45" s="168"/>
      <c r="CN45" s="168"/>
      <c r="CO45" s="168"/>
      <c r="CP45" s="168"/>
      <c r="CQ45" s="168"/>
      <c r="CR45" s="168"/>
      <c r="CS45" s="168"/>
      <c r="CT45" s="168"/>
      <c r="CU45" s="168"/>
      <c r="CV45" s="168"/>
      <c r="CW45" s="168"/>
      <c r="CX45" s="168"/>
      <c r="CY45" s="168"/>
      <c r="CZ45" s="168"/>
      <c r="DA45" s="168"/>
      <c r="DB45" s="168"/>
      <c r="DC45" s="168"/>
      <c r="DD45" s="168"/>
      <c r="DE45" s="168"/>
      <c r="DF45" s="168"/>
      <c r="DG45" s="168"/>
      <c r="DH45" s="168"/>
      <c r="DI45" s="168"/>
      <c r="DJ45" s="168"/>
      <c r="DK45" s="168"/>
      <c r="DL45" s="168"/>
      <c r="DM45" s="168"/>
      <c r="DN45" s="168"/>
      <c r="DO45" s="168"/>
      <c r="DP45" s="168"/>
      <c r="DQ45" s="168"/>
      <c r="DR45" s="168"/>
      <c r="DS45" s="168"/>
      <c r="DT45" s="168"/>
      <c r="DU45" s="168"/>
      <c r="DV45" s="168"/>
      <c r="DW45" s="168"/>
      <c r="DX45" s="168"/>
      <c r="DY45" s="168"/>
      <c r="DZ45" s="168"/>
      <c r="EA45" s="168"/>
      <c r="EB45" s="168"/>
      <c r="EC45" s="168"/>
      <c r="ED45" s="168"/>
      <c r="EE45" s="168"/>
    </row>
    <row r="46" spans="1:135" s="169" customFormat="1" ht="17.25" hidden="1" outlineLevel="1" thickTop="1" thickBot="1" x14ac:dyDescent="0.3">
      <c r="A46" s="126">
        <f>IF(B7="Объект",,IF(B46=0,,1))</f>
        <v>0</v>
      </c>
      <c r="B46" s="165"/>
      <c r="C46" s="170">
        <f t="shared" si="11"/>
        <v>149.49113116153057</v>
      </c>
      <c r="D46" s="168">
        <v>0</v>
      </c>
      <c r="E46" s="168">
        <v>0</v>
      </c>
      <c r="F46" s="168">
        <v>0</v>
      </c>
      <c r="G46" s="168">
        <v>0</v>
      </c>
      <c r="H46" s="168">
        <v>0</v>
      </c>
      <c r="I46" s="168">
        <v>0</v>
      </c>
      <c r="J46" s="168">
        <v>0</v>
      </c>
      <c r="K46" s="168">
        <v>0</v>
      </c>
      <c r="L46" s="168">
        <v>0</v>
      </c>
      <c r="M46" s="168">
        <v>0</v>
      </c>
      <c r="N46" s="168">
        <v>0</v>
      </c>
      <c r="O46" s="168">
        <v>0</v>
      </c>
      <c r="P46" s="168">
        <v>0</v>
      </c>
      <c r="Q46" s="168">
        <v>0</v>
      </c>
      <c r="R46" s="168">
        <v>0</v>
      </c>
      <c r="S46" s="168">
        <v>0</v>
      </c>
      <c r="T46" s="168">
        <v>0</v>
      </c>
      <c r="U46" s="168">
        <v>0</v>
      </c>
      <c r="V46" s="168">
        <v>0</v>
      </c>
      <c r="W46" s="168">
        <v>0</v>
      </c>
      <c r="X46" s="168">
        <v>0</v>
      </c>
      <c r="Y46" s="168">
        <v>0</v>
      </c>
      <c r="Z46" s="168">
        <v>0</v>
      </c>
      <c r="AA46" s="168">
        <v>0</v>
      </c>
      <c r="AB46" s="168">
        <v>0</v>
      </c>
      <c r="AC46" s="168">
        <v>53.257597524911134</v>
      </c>
      <c r="AD46" s="168">
        <v>0</v>
      </c>
      <c r="AE46" s="168">
        <v>0</v>
      </c>
      <c r="AF46" s="168">
        <v>0.34753363661945014</v>
      </c>
      <c r="AG46" s="168">
        <v>0</v>
      </c>
      <c r="AH46" s="168">
        <v>0</v>
      </c>
      <c r="AI46" s="168">
        <v>0</v>
      </c>
      <c r="AJ46" s="168">
        <v>0</v>
      </c>
      <c r="AK46" s="168">
        <v>0</v>
      </c>
      <c r="AL46" s="168">
        <v>0</v>
      </c>
      <c r="AM46" s="168">
        <v>0</v>
      </c>
      <c r="AN46" s="168">
        <v>0</v>
      </c>
      <c r="AO46" s="168">
        <v>0</v>
      </c>
      <c r="AP46" s="168">
        <v>0</v>
      </c>
      <c r="AQ46" s="168">
        <v>0</v>
      </c>
      <c r="AR46" s="168">
        <v>0</v>
      </c>
      <c r="AS46" s="168">
        <v>12.7182</v>
      </c>
      <c r="AT46" s="168">
        <v>12.7182</v>
      </c>
      <c r="AU46" s="168">
        <v>21.123200000000001</v>
      </c>
      <c r="AV46" s="168">
        <v>21.123200000000001</v>
      </c>
      <c r="AW46" s="168">
        <v>21.123200000000001</v>
      </c>
      <c r="AX46" s="168">
        <v>0</v>
      </c>
      <c r="AY46" s="168">
        <v>0</v>
      </c>
      <c r="AZ46" s="168">
        <v>3.54</v>
      </c>
      <c r="BA46" s="168">
        <v>0</v>
      </c>
      <c r="BB46" s="168">
        <v>0</v>
      </c>
      <c r="BC46" s="168">
        <v>0</v>
      </c>
      <c r="BD46" s="168">
        <v>0</v>
      </c>
      <c r="BE46" s="168">
        <v>0</v>
      </c>
      <c r="BF46" s="168">
        <v>0</v>
      </c>
      <c r="BG46" s="168">
        <v>0</v>
      </c>
      <c r="BH46" s="168">
        <v>3.54</v>
      </c>
      <c r="BI46" s="168">
        <v>0</v>
      </c>
      <c r="BJ46" s="168">
        <v>0</v>
      </c>
      <c r="BK46" s="168">
        <v>0</v>
      </c>
      <c r="BL46" s="168">
        <v>0</v>
      </c>
      <c r="BM46" s="168">
        <v>0</v>
      </c>
      <c r="BN46" s="168">
        <v>0</v>
      </c>
      <c r="BO46" s="168">
        <v>0</v>
      </c>
      <c r="BP46" s="168">
        <v>0</v>
      </c>
      <c r="BQ46" s="168">
        <v>0</v>
      </c>
      <c r="BR46" s="168">
        <v>0</v>
      </c>
      <c r="BS46" s="168">
        <v>0</v>
      </c>
      <c r="BT46" s="168">
        <v>0</v>
      </c>
      <c r="BU46" s="168"/>
      <c r="BV46" s="168"/>
      <c r="BW46" s="168"/>
      <c r="BX46" s="168"/>
      <c r="BY46" s="168"/>
      <c r="BZ46" s="168"/>
      <c r="CA46" s="168"/>
      <c r="CB46" s="168"/>
      <c r="CC46" s="168"/>
      <c r="CD46" s="168"/>
      <c r="CE46" s="168"/>
      <c r="CF46" s="168"/>
      <c r="CG46" s="168"/>
      <c r="CH46" s="168"/>
      <c r="CI46" s="168"/>
      <c r="CJ46" s="168"/>
      <c r="CK46" s="168"/>
      <c r="CL46" s="168"/>
      <c r="CM46" s="168"/>
      <c r="CN46" s="168"/>
      <c r="CO46" s="168"/>
      <c r="CP46" s="168"/>
      <c r="CQ46" s="168"/>
      <c r="CR46" s="168"/>
      <c r="CS46" s="168"/>
      <c r="CT46" s="168"/>
      <c r="CU46" s="168"/>
      <c r="CV46" s="168"/>
      <c r="CW46" s="168"/>
      <c r="CX46" s="168"/>
      <c r="CY46" s="168"/>
      <c r="CZ46" s="168"/>
      <c r="DA46" s="168"/>
      <c r="DB46" s="168"/>
      <c r="DC46" s="168"/>
      <c r="DD46" s="168"/>
      <c r="DE46" s="168"/>
      <c r="DF46" s="168"/>
      <c r="DG46" s="168"/>
      <c r="DH46" s="168"/>
      <c r="DI46" s="168"/>
      <c r="DJ46" s="168"/>
      <c r="DK46" s="168"/>
      <c r="DL46" s="168"/>
      <c r="DM46" s="168"/>
      <c r="DN46" s="168"/>
      <c r="DO46" s="168"/>
      <c r="DP46" s="168"/>
      <c r="DQ46" s="168"/>
      <c r="DR46" s="168"/>
      <c r="DS46" s="168"/>
      <c r="DT46" s="168"/>
      <c r="DU46" s="168"/>
      <c r="DV46" s="168"/>
      <c r="DW46" s="168"/>
      <c r="DX46" s="168"/>
      <c r="DY46" s="168"/>
      <c r="DZ46" s="168"/>
      <c r="EA46" s="168"/>
      <c r="EB46" s="168"/>
      <c r="EC46" s="168"/>
      <c r="ED46" s="168"/>
      <c r="EE46" s="168"/>
    </row>
    <row r="47" spans="1:135" s="169" customFormat="1" ht="17.25" hidden="1" outlineLevel="1" thickTop="1" thickBot="1" x14ac:dyDescent="0.3">
      <c r="A47" s="126">
        <f>IF(B7="Объект",,IF(B47=0,,1))</f>
        <v>0</v>
      </c>
      <c r="B47" s="165" t="s">
        <v>220</v>
      </c>
      <c r="C47" s="166">
        <f t="shared" si="11"/>
        <v>6069.0140845070418</v>
      </c>
      <c r="D47" s="167">
        <v>0</v>
      </c>
      <c r="E47" s="167">
        <v>0</v>
      </c>
      <c r="F47" s="167">
        <v>0</v>
      </c>
      <c r="G47" s="167">
        <v>0</v>
      </c>
      <c r="H47" s="167">
        <v>0</v>
      </c>
      <c r="I47" s="167">
        <v>0</v>
      </c>
      <c r="J47" s="167">
        <v>0</v>
      </c>
      <c r="K47" s="167">
        <v>0</v>
      </c>
      <c r="L47" s="167">
        <v>0</v>
      </c>
      <c r="M47" s="167">
        <v>0</v>
      </c>
      <c r="N47" s="167">
        <v>0</v>
      </c>
      <c r="O47" s="167">
        <v>0</v>
      </c>
      <c r="P47" s="167">
        <v>0</v>
      </c>
      <c r="Q47" s="167">
        <v>0</v>
      </c>
      <c r="R47" s="167">
        <v>0</v>
      </c>
      <c r="S47" s="167">
        <v>0</v>
      </c>
      <c r="T47" s="167">
        <v>0</v>
      </c>
      <c r="U47" s="167">
        <v>0</v>
      </c>
      <c r="V47" s="167">
        <v>0</v>
      </c>
      <c r="W47" s="167">
        <v>0</v>
      </c>
      <c r="X47" s="167">
        <v>0</v>
      </c>
      <c r="Y47" s="167">
        <v>0</v>
      </c>
      <c r="Z47" s="167">
        <v>0</v>
      </c>
      <c r="AA47" s="167">
        <v>0</v>
      </c>
      <c r="AB47" s="167">
        <v>0</v>
      </c>
      <c r="AC47" s="167">
        <v>0</v>
      </c>
      <c r="AD47" s="167">
        <v>0</v>
      </c>
      <c r="AE47" s="167">
        <v>0</v>
      </c>
      <c r="AF47" s="167">
        <v>0</v>
      </c>
      <c r="AG47" s="167">
        <v>0</v>
      </c>
      <c r="AH47" s="167">
        <v>0</v>
      </c>
      <c r="AI47" s="167">
        <v>0</v>
      </c>
      <c r="AJ47" s="167">
        <v>0</v>
      </c>
      <c r="AK47" s="167">
        <v>0</v>
      </c>
      <c r="AL47" s="167">
        <v>0</v>
      </c>
      <c r="AM47" s="167">
        <v>0</v>
      </c>
      <c r="AN47" s="167">
        <v>0</v>
      </c>
      <c r="AO47" s="167">
        <v>0</v>
      </c>
      <c r="AP47" s="167">
        <v>0</v>
      </c>
      <c r="AQ47" s="167">
        <v>0</v>
      </c>
      <c r="AR47" s="167">
        <v>0</v>
      </c>
      <c r="AS47" s="167">
        <v>0</v>
      </c>
      <c r="AT47" s="167">
        <v>0</v>
      </c>
      <c r="AU47" s="167">
        <v>0</v>
      </c>
      <c r="AV47" s="167">
        <v>0</v>
      </c>
      <c r="AW47" s="167">
        <v>0</v>
      </c>
      <c r="AX47" s="167">
        <v>0</v>
      </c>
      <c r="AY47" s="167">
        <v>0</v>
      </c>
      <c r="AZ47" s="167">
        <v>0</v>
      </c>
      <c r="BA47" s="167">
        <v>0</v>
      </c>
      <c r="BB47" s="167">
        <v>0</v>
      </c>
      <c r="BC47" s="167">
        <v>0</v>
      </c>
      <c r="BD47" s="167">
        <v>0</v>
      </c>
      <c r="BE47" s="167">
        <v>0</v>
      </c>
      <c r="BF47" s="167">
        <v>0</v>
      </c>
      <c r="BG47" s="167">
        <v>0</v>
      </c>
      <c r="BH47" s="167">
        <v>0</v>
      </c>
      <c r="BI47" s="167">
        <v>0</v>
      </c>
      <c r="BJ47" s="168">
        <v>0</v>
      </c>
      <c r="BK47" s="168">
        <v>0</v>
      </c>
      <c r="BL47" s="168">
        <v>0</v>
      </c>
      <c r="BM47" s="168">
        <v>0</v>
      </c>
      <c r="BN47" s="168">
        <v>0</v>
      </c>
      <c r="BO47" s="168">
        <v>0</v>
      </c>
      <c r="BP47" s="168">
        <v>0</v>
      </c>
      <c r="BQ47" s="168">
        <v>0</v>
      </c>
      <c r="BR47" s="168">
        <v>0</v>
      </c>
      <c r="BS47" s="168">
        <v>0</v>
      </c>
      <c r="BT47" s="168">
        <v>6069.0140845070418</v>
      </c>
      <c r="BU47" s="168"/>
      <c r="BV47" s="168"/>
      <c r="BW47" s="168"/>
      <c r="BX47" s="168"/>
      <c r="BY47" s="168"/>
      <c r="BZ47" s="168"/>
      <c r="CA47" s="168"/>
      <c r="CB47" s="168"/>
      <c r="CC47" s="168"/>
      <c r="CD47" s="168"/>
      <c r="CE47" s="168"/>
      <c r="CF47" s="168"/>
      <c r="CG47" s="168"/>
      <c r="CH47" s="168"/>
      <c r="CI47" s="168"/>
      <c r="CJ47" s="168"/>
      <c r="CK47" s="168"/>
      <c r="CL47" s="168"/>
      <c r="CM47" s="168"/>
      <c r="CN47" s="168"/>
      <c r="CO47" s="168"/>
      <c r="CP47" s="168"/>
      <c r="CQ47" s="168"/>
      <c r="CR47" s="168"/>
      <c r="CS47" s="168"/>
      <c r="CT47" s="168"/>
      <c r="CU47" s="168"/>
      <c r="CV47" s="168"/>
      <c r="CW47" s="168"/>
      <c r="CX47" s="168"/>
      <c r="CY47" s="168"/>
      <c r="CZ47" s="168"/>
      <c r="DA47" s="168"/>
      <c r="DB47" s="168"/>
      <c r="DC47" s="168"/>
      <c r="DD47" s="168"/>
      <c r="DE47" s="168"/>
      <c r="DF47" s="168"/>
      <c r="DG47" s="168"/>
      <c r="DH47" s="168"/>
      <c r="DI47" s="168"/>
      <c r="DJ47" s="168"/>
      <c r="DK47" s="168"/>
      <c r="DL47" s="168"/>
      <c r="DM47" s="168"/>
      <c r="DN47" s="168"/>
      <c r="DO47" s="168"/>
      <c r="DP47" s="168"/>
      <c r="DQ47" s="168"/>
      <c r="DR47" s="168"/>
      <c r="DS47" s="168"/>
      <c r="DT47" s="168"/>
      <c r="DU47" s="168"/>
      <c r="DV47" s="168"/>
      <c r="DW47" s="168"/>
      <c r="DX47" s="168"/>
      <c r="DY47" s="168"/>
      <c r="DZ47" s="168"/>
      <c r="EA47" s="168"/>
      <c r="EB47" s="168"/>
      <c r="EC47" s="168"/>
      <c r="ED47" s="168"/>
      <c r="EE47" s="168"/>
    </row>
    <row r="48" spans="1:135" s="169" customFormat="1" ht="17.25" hidden="1" outlineLevel="1" thickTop="1" thickBot="1" x14ac:dyDescent="0.3">
      <c r="A48" s="126">
        <f>IF(B7="Объект",,IF(B48=0,,1))</f>
        <v>0</v>
      </c>
      <c r="B48" s="165" t="s">
        <v>221</v>
      </c>
      <c r="C48" s="166">
        <f>SUM(D48:EE48)</f>
        <v>2709.910985560568</v>
      </c>
      <c r="D48" s="167">
        <v>3.8945108196492537</v>
      </c>
      <c r="E48" s="167">
        <v>3.6936520242302739</v>
      </c>
      <c r="F48" s="167">
        <v>4.2780310928717276</v>
      </c>
      <c r="G48" s="167">
        <v>3.4732621553617258</v>
      </c>
      <c r="H48" s="167">
        <v>3.5779475915895724</v>
      </c>
      <c r="I48" s="167">
        <v>2.7231538980291332</v>
      </c>
      <c r="J48" s="167">
        <v>3.7646141074720743</v>
      </c>
      <c r="K48" s="167">
        <v>3.2475604007869681</v>
      </c>
      <c r="L48" s="167">
        <v>5.9158287894298569</v>
      </c>
      <c r="M48" s="167">
        <v>8.8795737921611639</v>
      </c>
      <c r="N48" s="167">
        <v>9.2027479078969936</v>
      </c>
      <c r="O48" s="167">
        <v>9.5335268844275696</v>
      </c>
      <c r="P48" s="167">
        <v>9.612348598122944</v>
      </c>
      <c r="Q48" s="167">
        <v>9.5371411278259419</v>
      </c>
      <c r="R48" s="167">
        <v>10.438914559911776</v>
      </c>
      <c r="S48" s="167">
        <v>8.2367432774796541</v>
      </c>
      <c r="T48" s="167">
        <v>10.085519319301119</v>
      </c>
      <c r="U48" s="167">
        <v>10.075800286464176</v>
      </c>
      <c r="V48" s="167">
        <v>11.33836407800638</v>
      </c>
      <c r="W48" s="167">
        <v>12.926539146526082</v>
      </c>
      <c r="X48" s="167">
        <v>11.129221838417163</v>
      </c>
      <c r="Y48" s="167">
        <v>15.485297481534474</v>
      </c>
      <c r="Z48" s="167">
        <v>20.031400273633512</v>
      </c>
      <c r="AA48" s="167">
        <v>17.060281925682887</v>
      </c>
      <c r="AB48" s="167">
        <v>16.465192047810909</v>
      </c>
      <c r="AC48" s="167">
        <v>18.517225875086229</v>
      </c>
      <c r="AD48" s="167">
        <v>19.227262117121601</v>
      </c>
      <c r="AE48" s="167">
        <v>20.968459790048602</v>
      </c>
      <c r="AF48" s="167">
        <v>11.579174143352818</v>
      </c>
      <c r="AG48" s="167">
        <v>9.5927987184904335</v>
      </c>
      <c r="AH48" s="167">
        <v>9.3607914101671721</v>
      </c>
      <c r="AI48" s="167">
        <v>11.246341241346126</v>
      </c>
      <c r="AJ48" s="167">
        <v>11.791265797217539</v>
      </c>
      <c r="AK48" s="167">
        <v>8.8465465333333331</v>
      </c>
      <c r="AL48" s="167">
        <v>11.711920800000001</v>
      </c>
      <c r="AM48" s="167">
        <v>9.3018986666666663</v>
      </c>
      <c r="AN48" s="167">
        <v>68.905731569183146</v>
      </c>
      <c r="AO48" s="167">
        <v>68.905731569183146</v>
      </c>
      <c r="AP48" s="167">
        <v>68.905731569183146</v>
      </c>
      <c r="AQ48" s="167">
        <v>68.905731569183146</v>
      </c>
      <c r="AR48" s="167">
        <v>68.905731569183146</v>
      </c>
      <c r="AS48" s="167">
        <v>68.905731569183146</v>
      </c>
      <c r="AT48" s="167">
        <v>68.905731569183146</v>
      </c>
      <c r="AU48" s="167">
        <v>68.905731569183146</v>
      </c>
      <c r="AV48" s="167">
        <v>68.905731569183146</v>
      </c>
      <c r="AW48" s="167">
        <v>70.793559831352553</v>
      </c>
      <c r="AX48" s="167">
        <v>70.793559831352553</v>
      </c>
      <c r="AY48" s="167">
        <v>70.793559831352553</v>
      </c>
      <c r="AZ48" s="167">
        <v>70.793559831352553</v>
      </c>
      <c r="BA48" s="167">
        <v>70.793559831352553</v>
      </c>
      <c r="BB48" s="167">
        <v>70.793559831352553</v>
      </c>
      <c r="BC48" s="167">
        <v>70.793559831352553</v>
      </c>
      <c r="BD48" s="167">
        <v>70.793559831352553</v>
      </c>
      <c r="BE48" s="167">
        <v>70.793559831352553</v>
      </c>
      <c r="BF48" s="167">
        <v>70.793559831352553</v>
      </c>
      <c r="BG48" s="167">
        <v>70.793559831352553</v>
      </c>
      <c r="BH48" s="167">
        <v>70.793559831352553</v>
      </c>
      <c r="BI48" s="167">
        <v>72.787744615334319</v>
      </c>
      <c r="BJ48" s="168">
        <v>72.787744615334319</v>
      </c>
      <c r="BK48" s="168">
        <v>72.787744615334319</v>
      </c>
      <c r="BL48" s="168">
        <v>72.787744615334319</v>
      </c>
      <c r="BM48" s="168">
        <v>72.787744615334319</v>
      </c>
      <c r="BN48" s="168">
        <v>72.787744615334319</v>
      </c>
      <c r="BO48" s="168">
        <v>72.787744615334319</v>
      </c>
      <c r="BP48" s="168">
        <v>72.787744615334319</v>
      </c>
      <c r="BQ48" s="168">
        <v>72.787744615334319</v>
      </c>
      <c r="BR48" s="168">
        <v>72.787744615334319</v>
      </c>
      <c r="BS48" s="168">
        <v>72.787744615334319</v>
      </c>
      <c r="BT48" s="168">
        <v>72.820634175558951</v>
      </c>
      <c r="BU48" s="168"/>
      <c r="BV48" s="168"/>
      <c r="BW48" s="168"/>
      <c r="BX48" s="168"/>
      <c r="BY48" s="168"/>
      <c r="BZ48" s="168"/>
      <c r="CA48" s="168"/>
      <c r="CB48" s="168"/>
      <c r="CC48" s="168"/>
      <c r="CD48" s="168"/>
      <c r="CE48" s="168"/>
      <c r="CF48" s="168"/>
      <c r="CG48" s="168"/>
      <c r="CH48" s="168"/>
      <c r="CI48" s="168"/>
      <c r="CJ48" s="168"/>
      <c r="CK48" s="168"/>
      <c r="CL48" s="168"/>
      <c r="CM48" s="168"/>
      <c r="CN48" s="168"/>
      <c r="CO48" s="168"/>
      <c r="CP48" s="168"/>
      <c r="CQ48" s="168"/>
      <c r="CR48" s="168"/>
      <c r="CS48" s="168"/>
      <c r="CT48" s="168"/>
      <c r="CU48" s="168"/>
      <c r="CV48" s="168"/>
      <c r="CW48" s="168"/>
      <c r="CX48" s="168"/>
      <c r="CY48" s="168"/>
      <c r="CZ48" s="168"/>
      <c r="DA48" s="168"/>
      <c r="DB48" s="168"/>
      <c r="DC48" s="168"/>
      <c r="DD48" s="168"/>
      <c r="DE48" s="168"/>
      <c r="DF48" s="168"/>
      <c r="DG48" s="168"/>
      <c r="DH48" s="168"/>
      <c r="DI48" s="168"/>
      <c r="DJ48" s="168"/>
      <c r="DK48" s="168"/>
      <c r="DL48" s="168"/>
      <c r="DM48" s="168"/>
      <c r="DN48" s="168"/>
      <c r="DO48" s="168"/>
      <c r="DP48" s="168"/>
      <c r="DQ48" s="168"/>
      <c r="DR48" s="168"/>
      <c r="DS48" s="168"/>
      <c r="DT48" s="168"/>
      <c r="DU48" s="168"/>
      <c r="DV48" s="168"/>
      <c r="DW48" s="168"/>
      <c r="DX48" s="168"/>
      <c r="DY48" s="168"/>
      <c r="DZ48" s="168"/>
      <c r="EA48" s="168"/>
      <c r="EB48" s="168"/>
      <c r="EC48" s="168"/>
      <c r="ED48" s="168"/>
      <c r="EE48" s="168"/>
    </row>
    <row r="49" spans="1:142" s="169" customFormat="1" ht="17.25" hidden="1" outlineLevel="1" thickTop="1" thickBot="1" x14ac:dyDescent="0.3">
      <c r="A49" s="126">
        <f>IF(B7="Объект",,IF(B49=0,,1))</f>
        <v>0</v>
      </c>
      <c r="B49" s="165" t="s">
        <v>222</v>
      </c>
      <c r="C49" s="166">
        <f>SUM(D49:EE49)</f>
        <v>1640.9759606324435</v>
      </c>
      <c r="D49" s="167">
        <v>0</v>
      </c>
      <c r="E49" s="167">
        <v>0</v>
      </c>
      <c r="F49" s="167">
        <v>0</v>
      </c>
      <c r="G49" s="167">
        <v>0</v>
      </c>
      <c r="H49" s="167">
        <v>0</v>
      </c>
      <c r="I49" s="167">
        <v>0</v>
      </c>
      <c r="J49" s="167">
        <v>0</v>
      </c>
      <c r="K49" s="167">
        <v>0</v>
      </c>
      <c r="L49" s="167">
        <v>0</v>
      </c>
      <c r="M49" s="167">
        <v>0</v>
      </c>
      <c r="N49" s="167">
        <v>0</v>
      </c>
      <c r="O49" s="167">
        <v>0</v>
      </c>
      <c r="P49" s="167">
        <v>0</v>
      </c>
      <c r="Q49" s="167">
        <v>0</v>
      </c>
      <c r="R49" s="167">
        <v>0</v>
      </c>
      <c r="S49" s="167">
        <v>0</v>
      </c>
      <c r="T49" s="167">
        <v>0</v>
      </c>
      <c r="U49" s="167">
        <v>0</v>
      </c>
      <c r="V49" s="167">
        <v>0</v>
      </c>
      <c r="W49" s="167">
        <v>0</v>
      </c>
      <c r="X49" s="167">
        <v>0</v>
      </c>
      <c r="Y49" s="167">
        <v>0</v>
      </c>
      <c r="Z49" s="167">
        <v>14.924656558750643</v>
      </c>
      <c r="AA49" s="167">
        <v>0</v>
      </c>
      <c r="AB49" s="167">
        <v>0</v>
      </c>
      <c r="AC49" s="167">
        <v>0</v>
      </c>
      <c r="AD49" s="167">
        <v>0</v>
      </c>
      <c r="AE49" s="167">
        <v>0</v>
      </c>
      <c r="AF49" s="167">
        <v>0</v>
      </c>
      <c r="AG49" s="167">
        <v>0</v>
      </c>
      <c r="AH49" s="167">
        <v>0</v>
      </c>
      <c r="AI49" s="167">
        <v>0</v>
      </c>
      <c r="AJ49" s="167">
        <v>0</v>
      </c>
      <c r="AK49" s="167">
        <v>0</v>
      </c>
      <c r="AL49" s="167">
        <v>0</v>
      </c>
      <c r="AM49" s="167">
        <v>0</v>
      </c>
      <c r="AN49" s="167">
        <v>0</v>
      </c>
      <c r="AO49" s="167">
        <v>0</v>
      </c>
      <c r="AP49" s="167">
        <v>0</v>
      </c>
      <c r="AQ49" s="167">
        <v>0</v>
      </c>
      <c r="AR49" s="167">
        <v>0</v>
      </c>
      <c r="AS49" s="167">
        <v>0</v>
      </c>
      <c r="AT49" s="167">
        <v>0</v>
      </c>
      <c r="AU49" s="167">
        <v>0</v>
      </c>
      <c r="AV49" s="167">
        <v>0</v>
      </c>
      <c r="AW49" s="167">
        <v>0</v>
      </c>
      <c r="AX49" s="167">
        <v>0</v>
      </c>
      <c r="AY49" s="167">
        <v>0</v>
      </c>
      <c r="AZ49" s="167">
        <v>0</v>
      </c>
      <c r="BA49" s="167">
        <v>0</v>
      </c>
      <c r="BB49" s="167">
        <v>0</v>
      </c>
      <c r="BC49" s="167">
        <v>0</v>
      </c>
      <c r="BD49" s="167">
        <v>0</v>
      </c>
      <c r="BE49" s="167">
        <v>0</v>
      </c>
      <c r="BF49" s="167">
        <v>0</v>
      </c>
      <c r="BG49" s="167">
        <v>0</v>
      </c>
      <c r="BH49" s="167">
        <v>0</v>
      </c>
      <c r="BI49" s="167">
        <v>0</v>
      </c>
      <c r="BJ49" s="168">
        <v>0</v>
      </c>
      <c r="BK49" s="168">
        <v>0</v>
      </c>
      <c r="BL49" s="168">
        <v>0</v>
      </c>
      <c r="BM49" s="168">
        <v>0</v>
      </c>
      <c r="BN49" s="168">
        <v>0</v>
      </c>
      <c r="BO49" s="168">
        <v>0</v>
      </c>
      <c r="BP49" s="168">
        <v>0</v>
      </c>
      <c r="BQ49" s="168">
        <v>0</v>
      </c>
      <c r="BR49" s="168">
        <v>0</v>
      </c>
      <c r="BS49" s="168">
        <v>0</v>
      </c>
      <c r="BT49" s="168">
        <v>1626.0513040736928</v>
      </c>
      <c r="BU49" s="168"/>
      <c r="BV49" s="168"/>
      <c r="BW49" s="168"/>
      <c r="BX49" s="168"/>
      <c r="BY49" s="168"/>
      <c r="BZ49" s="168"/>
      <c r="CA49" s="168"/>
      <c r="CB49" s="168"/>
      <c r="CC49" s="168"/>
      <c r="CD49" s="168"/>
      <c r="CE49" s="168"/>
      <c r="CF49" s="168"/>
      <c r="CG49" s="168"/>
      <c r="CH49" s="168"/>
      <c r="CI49" s="168"/>
      <c r="CJ49" s="168"/>
      <c r="CK49" s="168"/>
      <c r="CL49" s="168"/>
      <c r="CM49" s="168"/>
      <c r="CN49" s="168"/>
      <c r="CO49" s="168"/>
      <c r="CP49" s="168"/>
      <c r="CQ49" s="168"/>
      <c r="CR49" s="168"/>
      <c r="CS49" s="168"/>
      <c r="CT49" s="168"/>
      <c r="CU49" s="168"/>
      <c r="CV49" s="168"/>
      <c r="CW49" s="168"/>
      <c r="CX49" s="168"/>
      <c r="CY49" s="168"/>
      <c r="CZ49" s="168"/>
      <c r="DA49" s="168"/>
      <c r="DB49" s="168"/>
      <c r="DC49" s="168"/>
      <c r="DD49" s="168"/>
      <c r="DE49" s="168"/>
      <c r="DF49" s="168"/>
      <c r="DG49" s="168"/>
      <c r="DH49" s="168"/>
      <c r="DI49" s="168"/>
      <c r="DJ49" s="168"/>
      <c r="DK49" s="168"/>
      <c r="DL49" s="168"/>
      <c r="DM49" s="168"/>
      <c r="DN49" s="168"/>
      <c r="DO49" s="168"/>
      <c r="DP49" s="168"/>
      <c r="DQ49" s="168"/>
      <c r="DR49" s="168"/>
      <c r="DS49" s="168"/>
      <c r="DT49" s="168"/>
      <c r="DU49" s="168"/>
      <c r="DV49" s="168"/>
      <c r="DW49" s="168"/>
      <c r="DX49" s="168"/>
      <c r="DY49" s="168"/>
      <c r="DZ49" s="168"/>
      <c r="EA49" s="168"/>
      <c r="EB49" s="168"/>
      <c r="EC49" s="168"/>
      <c r="ED49" s="168"/>
      <c r="EE49" s="168"/>
    </row>
    <row r="50" spans="1:142" s="169" customFormat="1" ht="22.5" customHeight="1" collapsed="1" thickTop="1" thickBot="1" x14ac:dyDescent="0.3">
      <c r="A50" s="126">
        <f>IF(B7="Объект",,1)</f>
        <v>0</v>
      </c>
      <c r="B50" s="171" t="s">
        <v>266</v>
      </c>
      <c r="C50" s="172">
        <f>SUM(D50:EE50)</f>
        <v>146844.95359627609</v>
      </c>
      <c r="D50" s="173">
        <v>3.8945108196492537</v>
      </c>
      <c r="E50" s="173">
        <v>3.6936520242302739</v>
      </c>
      <c r="F50" s="173">
        <v>8.5842011431574239</v>
      </c>
      <c r="G50" s="173">
        <v>13.819724786034238</v>
      </c>
      <c r="H50" s="173">
        <v>69.511623943625679</v>
      </c>
      <c r="I50" s="173">
        <v>2.7231538980291332</v>
      </c>
      <c r="J50" s="173">
        <v>119.18580540834678</v>
      </c>
      <c r="K50" s="173">
        <v>121.72675525065992</v>
      </c>
      <c r="L50" s="173">
        <v>130.41671097970004</v>
      </c>
      <c r="M50" s="173">
        <v>122.46803326109337</v>
      </c>
      <c r="N50" s="173">
        <v>92.003383307291926</v>
      </c>
      <c r="O50" s="173">
        <v>53.845469562848024</v>
      </c>
      <c r="P50" s="173">
        <v>80.610152603116987</v>
      </c>
      <c r="Q50" s="173">
        <v>109.83780130769003</v>
      </c>
      <c r="R50" s="173">
        <v>133.19503296772092</v>
      </c>
      <c r="S50" s="173">
        <v>499.86004603003221</v>
      </c>
      <c r="T50" s="173">
        <v>349.39099487895726</v>
      </c>
      <c r="U50" s="173">
        <v>221.32863233000816</v>
      </c>
      <c r="V50" s="173">
        <v>340.23668636526753</v>
      </c>
      <c r="W50" s="173">
        <v>438.01494777266129</v>
      </c>
      <c r="X50" s="173">
        <v>523.9707537645512</v>
      </c>
      <c r="Y50" s="173">
        <v>570.52799236155397</v>
      </c>
      <c r="Z50" s="173">
        <v>617.192447613186</v>
      </c>
      <c r="AA50" s="173">
        <v>699.52439012502316</v>
      </c>
      <c r="AB50" s="173">
        <v>705.47456395535983</v>
      </c>
      <c r="AC50" s="173">
        <v>2614.2765420329433</v>
      </c>
      <c r="AD50" s="173">
        <v>261.50899208565698</v>
      </c>
      <c r="AE50" s="173">
        <v>767.54958748279455</v>
      </c>
      <c r="AF50" s="173">
        <v>2199.0570331030021</v>
      </c>
      <c r="AG50" s="173">
        <v>1409.1325331120775</v>
      </c>
      <c r="AH50" s="173">
        <v>1967.9557043218435</v>
      </c>
      <c r="AI50" s="173">
        <v>4571.9003955249727</v>
      </c>
      <c r="AJ50" s="173">
        <v>4554.9780757340122</v>
      </c>
      <c r="AK50" s="173">
        <v>3643.9740831293243</v>
      </c>
      <c r="AL50" s="173">
        <v>1365.6893609824263</v>
      </c>
      <c r="AM50" s="173">
        <v>2032.8345928082485</v>
      </c>
      <c r="AN50" s="173">
        <v>2031.1765248063314</v>
      </c>
      <c r="AO50" s="173">
        <v>1656.4240080987997</v>
      </c>
      <c r="AP50" s="173">
        <v>1233.7705850787872</v>
      </c>
      <c r="AQ50" s="173">
        <v>2558.4790665086807</v>
      </c>
      <c r="AR50" s="173">
        <v>1135.0006008533592</v>
      </c>
      <c r="AS50" s="173">
        <v>2319.8341031241134</v>
      </c>
      <c r="AT50" s="173">
        <v>2080.301658641255</v>
      </c>
      <c r="AU50" s="173">
        <v>1139.4636878501203</v>
      </c>
      <c r="AV50" s="173">
        <v>2183.3275190180188</v>
      </c>
      <c r="AW50" s="173">
        <f>'ФинОсв_утв.ИК 04.2021'!BD77</f>
        <v>3800.1839531278852</v>
      </c>
      <c r="AX50" s="173">
        <f>'ФинОсв_утв.ИК 04.2021'!BE77</f>
        <v>3233.4338734812845</v>
      </c>
      <c r="AY50" s="173">
        <f>'ФинОсв_утв.ИК 04.2021'!BF77</f>
        <v>2798.2701713579977</v>
      </c>
      <c r="AZ50" s="173">
        <f>'ФинОсв_утв.ИК 04.2021'!BG77</f>
        <v>3991.2425707990865</v>
      </c>
      <c r="BA50" s="173">
        <f>'ФинОсв_утв.ИК 04.2021'!BH77</f>
        <v>2255.7534246575301</v>
      </c>
      <c r="BB50" s="173">
        <f>'ФинОсв_утв.ИК 04.2021'!BI77</f>
        <v>5363.3349394423603</v>
      </c>
      <c r="BC50" s="173">
        <f>'ФинОсв_утв.ИК 04.2021'!BJ77</f>
        <v>7636.4686520351434</v>
      </c>
      <c r="BD50" s="173">
        <f>'ФинОсв_утв.ИК 04.2021'!BK77</f>
        <v>7508.9993677819912</v>
      </c>
      <c r="BE50" s="173">
        <f>'ФинОсв_утв.ИК 04.2021'!BL77</f>
        <v>7465.8112975722224</v>
      </c>
      <c r="BF50" s="173">
        <f>'ФинОсв_утв.ИК 04.2021'!BM77</f>
        <v>7036.562266001486</v>
      </c>
      <c r="BG50" s="173">
        <f>'ФинОсв_утв.ИК 04.2021'!BN77</f>
        <v>7336.3766069389876</v>
      </c>
      <c r="BH50" s="173">
        <f>'ФинОсв_утв.ИК 04.2021'!BO77</f>
        <v>6891.0965255093924</v>
      </c>
      <c r="BI50" s="173">
        <f>'ФинОсв_утв.ИК 04.2021'!BP77</f>
        <v>3768.8657792577087</v>
      </c>
      <c r="BJ50" s="173">
        <f>'ФинОсв_утв.ИК 04.2021'!BQ77</f>
        <v>2585.3158860019303</v>
      </c>
      <c r="BK50" s="173">
        <f>'ФинОсв_утв.ИК 04.2021'!BR77</f>
        <v>3876.5761155639102</v>
      </c>
      <c r="BL50" s="173">
        <f>'ФинОсв_утв.ИК 04.2021'!BS77</f>
        <v>2930.3865787210243</v>
      </c>
      <c r="BM50" s="173">
        <f>'ФинОсв_утв.ИК 04.2021'!BT77</f>
        <v>2029.7326066331877</v>
      </c>
      <c r="BN50" s="173">
        <f>'ФинОсв_утв.ИК 04.2021'!BU77</f>
        <v>1792.6705907512403</v>
      </c>
      <c r="BO50" s="173">
        <f>'ФинОсв_утв.ИК 04.2021'!BV77</f>
        <v>1723.881768454188</v>
      </c>
      <c r="BP50" s="173">
        <f>'ФинОсв_утв.ИК 04.2021'!BW77</f>
        <v>1560.3514424542514</v>
      </c>
      <c r="BQ50" s="173">
        <f>'ФинОсв_утв.ИК 04.2021'!BX77</f>
        <v>1200.7262662564569</v>
      </c>
      <c r="BR50" s="173">
        <f>'ФинОсв_утв.ИК 04.2021'!BY77</f>
        <v>1186.6425771952227</v>
      </c>
      <c r="BS50" s="173">
        <f>'ФинОсв_утв.ИК 04.2021'!BZ77</f>
        <v>1091.9462459522822</v>
      </c>
      <c r="BT50" s="173">
        <f>'ФинОсв_утв.ИК 04.2021'!CA77</f>
        <v>10022.651969572791</v>
      </c>
      <c r="BU50" s="174">
        <v>0</v>
      </c>
      <c r="BV50" s="174">
        <v>0</v>
      </c>
      <c r="BW50" s="174">
        <v>0</v>
      </c>
      <c r="BX50" s="174">
        <v>0</v>
      </c>
      <c r="BY50" s="175">
        <v>0</v>
      </c>
      <c r="BZ50" s="175">
        <v>0</v>
      </c>
      <c r="CA50" s="175">
        <v>0</v>
      </c>
      <c r="CB50" s="175">
        <v>0</v>
      </c>
      <c r="CC50" s="175">
        <v>0</v>
      </c>
      <c r="CD50" s="175">
        <v>0</v>
      </c>
      <c r="CE50" s="175">
        <v>0</v>
      </c>
      <c r="CF50" s="175">
        <v>0</v>
      </c>
      <c r="CG50" s="175">
        <v>0</v>
      </c>
      <c r="CH50" s="175">
        <v>0</v>
      </c>
      <c r="CI50" s="175">
        <v>0</v>
      </c>
      <c r="CJ50" s="176">
        <v>0</v>
      </c>
      <c r="CK50" s="175">
        <v>0</v>
      </c>
      <c r="CL50" s="175">
        <v>0</v>
      </c>
      <c r="CM50" s="175">
        <v>0</v>
      </c>
      <c r="CN50" s="175">
        <v>0</v>
      </c>
      <c r="CO50" s="175">
        <v>0</v>
      </c>
      <c r="CP50" s="175">
        <v>0</v>
      </c>
      <c r="CQ50" s="175">
        <v>0</v>
      </c>
      <c r="CR50" s="175">
        <v>0</v>
      </c>
      <c r="CS50" s="175">
        <v>0</v>
      </c>
      <c r="CT50" s="175">
        <v>0</v>
      </c>
      <c r="CU50" s="175">
        <v>0</v>
      </c>
      <c r="CV50" s="176">
        <v>0</v>
      </c>
      <c r="CW50" s="175">
        <v>0</v>
      </c>
      <c r="CX50" s="175">
        <v>0</v>
      </c>
      <c r="CY50" s="175">
        <v>0</v>
      </c>
      <c r="CZ50" s="175">
        <v>0</v>
      </c>
      <c r="DA50" s="175">
        <v>0</v>
      </c>
      <c r="DB50" s="175">
        <v>0</v>
      </c>
      <c r="DC50" s="175">
        <v>0</v>
      </c>
      <c r="DD50" s="175">
        <v>0</v>
      </c>
      <c r="DE50" s="175">
        <v>0</v>
      </c>
      <c r="DF50" s="175">
        <v>0</v>
      </c>
      <c r="DG50" s="175">
        <v>0</v>
      </c>
      <c r="DH50" s="176">
        <v>0</v>
      </c>
      <c r="DI50" s="175">
        <v>0</v>
      </c>
      <c r="DJ50" s="175">
        <v>0</v>
      </c>
      <c r="DK50" s="175">
        <v>0</v>
      </c>
      <c r="DL50" s="175">
        <v>0</v>
      </c>
      <c r="DM50" s="175">
        <v>0</v>
      </c>
      <c r="DN50" s="175">
        <v>0</v>
      </c>
      <c r="DO50" s="175">
        <v>0</v>
      </c>
      <c r="DP50" s="175">
        <v>0</v>
      </c>
      <c r="DQ50" s="175">
        <v>0</v>
      </c>
      <c r="DR50" s="175">
        <v>0</v>
      </c>
      <c r="DS50" s="175">
        <v>0</v>
      </c>
      <c r="DT50" s="176">
        <v>0</v>
      </c>
      <c r="DU50" s="175">
        <v>0</v>
      </c>
      <c r="DV50" s="175">
        <v>0</v>
      </c>
      <c r="DW50" s="175">
        <v>0</v>
      </c>
      <c r="DX50" s="175">
        <v>0</v>
      </c>
      <c r="DY50" s="175">
        <v>0</v>
      </c>
      <c r="DZ50" s="175">
        <v>0</v>
      </c>
      <c r="EA50" s="175">
        <v>0</v>
      </c>
      <c r="EB50" s="175">
        <v>0</v>
      </c>
      <c r="EC50" s="175">
        <v>0</v>
      </c>
      <c r="ED50" s="175">
        <v>0</v>
      </c>
      <c r="EE50" s="175">
        <v>0</v>
      </c>
      <c r="EF50" s="169">
        <v>0</v>
      </c>
      <c r="EG50" s="169">
        <v>0</v>
      </c>
      <c r="EH50" s="169">
        <v>0</v>
      </c>
      <c r="EI50" s="169">
        <v>0</v>
      </c>
      <c r="EJ50" s="169">
        <v>0</v>
      </c>
      <c r="EK50" s="169">
        <v>0</v>
      </c>
      <c r="EL50" s="169">
        <v>0</v>
      </c>
    </row>
    <row r="51" spans="1:142" s="182" customFormat="1" ht="17.25" hidden="1" outlineLevel="1" thickTop="1" thickBot="1" x14ac:dyDescent="0.3">
      <c r="A51" s="126">
        <v>0</v>
      </c>
      <c r="B51" s="177" t="str">
        <f>CONCATENATE(B36," НДС")</f>
        <v>Проектно-изыскательские работы  НДС</v>
      </c>
      <c r="C51" s="178">
        <f t="shared" si="11"/>
        <v>0</v>
      </c>
      <c r="D51" s="179"/>
      <c r="E51" s="179"/>
      <c r="F51" s="179"/>
      <c r="G51" s="179"/>
      <c r="H51" s="179"/>
      <c r="I51" s="179"/>
      <c r="J51" s="179"/>
      <c r="K51" s="179"/>
      <c r="L51" s="179"/>
      <c r="M51" s="179"/>
      <c r="N51" s="179"/>
      <c r="O51" s="179"/>
      <c r="P51" s="179"/>
      <c r="Q51" s="179"/>
      <c r="R51" s="179"/>
      <c r="S51" s="179"/>
      <c r="T51" s="179"/>
      <c r="U51" s="179"/>
      <c r="V51" s="179"/>
      <c r="W51" s="179"/>
      <c r="X51" s="179"/>
      <c r="Y51" s="179"/>
      <c r="Z51" s="179"/>
      <c r="AA51" s="179"/>
      <c r="AB51" s="179"/>
      <c r="AC51" s="179"/>
      <c r="AD51" s="179"/>
      <c r="AE51" s="179"/>
      <c r="AF51" s="179"/>
      <c r="AG51" s="179"/>
      <c r="AH51" s="179"/>
      <c r="AI51" s="179"/>
      <c r="AJ51" s="179"/>
      <c r="AK51" s="179"/>
      <c r="AL51" s="179"/>
      <c r="AM51" s="179"/>
      <c r="AN51" s="179"/>
      <c r="AO51" s="179"/>
      <c r="AP51" s="179"/>
      <c r="AQ51" s="179"/>
      <c r="AR51" s="179"/>
      <c r="AS51" s="179"/>
      <c r="AT51" s="179"/>
      <c r="AU51" s="179"/>
      <c r="AV51" s="179"/>
      <c r="AW51" s="179"/>
      <c r="AX51" s="179"/>
      <c r="AY51" s="179"/>
      <c r="AZ51" s="179"/>
      <c r="BA51" s="179"/>
      <c r="BB51" s="179"/>
      <c r="BC51" s="179"/>
      <c r="BD51" s="179"/>
      <c r="BE51" s="179"/>
      <c r="BF51" s="179"/>
      <c r="BG51" s="179"/>
      <c r="BH51" s="179"/>
      <c r="BI51" s="179"/>
      <c r="BJ51" s="179"/>
      <c r="BK51" s="180"/>
      <c r="BL51" s="180"/>
      <c r="BM51" s="180"/>
      <c r="BN51" s="180"/>
      <c r="BO51" s="180"/>
      <c r="BP51" s="180"/>
      <c r="BQ51" s="180"/>
      <c r="BR51" s="180"/>
      <c r="BS51" s="180"/>
      <c r="BT51" s="180"/>
      <c r="BU51" s="180"/>
      <c r="BV51" s="180"/>
      <c r="BW51" s="180"/>
      <c r="BX51" s="180"/>
      <c r="BY51" s="181">
        <f>BY36*0.18</f>
        <v>0</v>
      </c>
      <c r="BZ51" s="181">
        <f>BZ36*0.18</f>
        <v>0</v>
      </c>
      <c r="CA51" s="181">
        <f t="shared" ref="CA51:EE57" si="12">CA36*0.18</f>
        <v>0</v>
      </c>
      <c r="CB51" s="181">
        <f t="shared" si="12"/>
        <v>0</v>
      </c>
      <c r="CC51" s="181">
        <f t="shared" si="12"/>
        <v>0</v>
      </c>
      <c r="CD51" s="181">
        <f t="shared" si="12"/>
        <v>0</v>
      </c>
      <c r="CE51" s="181">
        <f t="shared" si="12"/>
        <v>0</v>
      </c>
      <c r="CF51" s="181">
        <f t="shared" si="12"/>
        <v>0</v>
      </c>
      <c r="CG51" s="181">
        <f t="shared" si="12"/>
        <v>0</v>
      </c>
      <c r="CH51" s="181">
        <f t="shared" si="12"/>
        <v>0</v>
      </c>
      <c r="CI51" s="181">
        <f t="shared" si="12"/>
        <v>0</v>
      </c>
      <c r="CJ51" s="181">
        <f t="shared" si="12"/>
        <v>0</v>
      </c>
      <c r="CK51" s="181">
        <f t="shared" si="12"/>
        <v>0</v>
      </c>
      <c r="CL51" s="181">
        <f t="shared" si="12"/>
        <v>0</v>
      </c>
      <c r="CM51" s="181">
        <f t="shared" si="12"/>
        <v>0</v>
      </c>
      <c r="CN51" s="181">
        <f t="shared" si="12"/>
        <v>0</v>
      </c>
      <c r="CO51" s="181">
        <f t="shared" si="12"/>
        <v>0</v>
      </c>
      <c r="CP51" s="181">
        <f t="shared" si="12"/>
        <v>0</v>
      </c>
      <c r="CQ51" s="181">
        <f t="shared" si="12"/>
        <v>0</v>
      </c>
      <c r="CR51" s="181">
        <f t="shared" si="12"/>
        <v>0</v>
      </c>
      <c r="CS51" s="181">
        <f t="shared" si="12"/>
        <v>0</v>
      </c>
      <c r="CT51" s="181">
        <f t="shared" si="12"/>
        <v>0</v>
      </c>
      <c r="CU51" s="181">
        <f t="shared" si="12"/>
        <v>0</v>
      </c>
      <c r="CV51" s="181">
        <f t="shared" si="12"/>
        <v>0</v>
      </c>
      <c r="CW51" s="181">
        <f t="shared" si="12"/>
        <v>0</v>
      </c>
      <c r="CX51" s="181">
        <f t="shared" si="12"/>
        <v>0</v>
      </c>
      <c r="CY51" s="181">
        <f t="shared" si="12"/>
        <v>0</v>
      </c>
      <c r="CZ51" s="181">
        <f t="shared" si="12"/>
        <v>0</v>
      </c>
      <c r="DA51" s="181">
        <f t="shared" si="12"/>
        <v>0</v>
      </c>
      <c r="DB51" s="181">
        <f t="shared" si="12"/>
        <v>0</v>
      </c>
      <c r="DC51" s="181">
        <f t="shared" si="12"/>
        <v>0</v>
      </c>
      <c r="DD51" s="181">
        <f t="shared" si="12"/>
        <v>0</v>
      </c>
      <c r="DE51" s="181">
        <f t="shared" si="12"/>
        <v>0</v>
      </c>
      <c r="DF51" s="181">
        <f t="shared" si="12"/>
        <v>0</v>
      </c>
      <c r="DG51" s="181">
        <f t="shared" si="12"/>
        <v>0</v>
      </c>
      <c r="DH51" s="181">
        <f t="shared" si="12"/>
        <v>0</v>
      </c>
      <c r="DI51" s="181">
        <f t="shared" si="12"/>
        <v>0</v>
      </c>
      <c r="DJ51" s="181">
        <f t="shared" si="12"/>
        <v>0</v>
      </c>
      <c r="DK51" s="181">
        <f t="shared" si="12"/>
        <v>0</v>
      </c>
      <c r="DL51" s="181">
        <f t="shared" si="12"/>
        <v>0</v>
      </c>
      <c r="DM51" s="181">
        <f t="shared" si="12"/>
        <v>0</v>
      </c>
      <c r="DN51" s="181">
        <f t="shared" si="12"/>
        <v>0</v>
      </c>
      <c r="DO51" s="181">
        <f t="shared" si="12"/>
        <v>0</v>
      </c>
      <c r="DP51" s="181">
        <f t="shared" si="12"/>
        <v>0</v>
      </c>
      <c r="DQ51" s="181">
        <f t="shared" si="12"/>
        <v>0</v>
      </c>
      <c r="DR51" s="181">
        <f t="shared" si="12"/>
        <v>0</v>
      </c>
      <c r="DS51" s="181">
        <f t="shared" si="12"/>
        <v>0</v>
      </c>
      <c r="DT51" s="181">
        <f t="shared" si="12"/>
        <v>0</v>
      </c>
      <c r="DU51" s="181">
        <f t="shared" si="12"/>
        <v>0</v>
      </c>
      <c r="DV51" s="181">
        <f t="shared" si="12"/>
        <v>0</v>
      </c>
      <c r="DW51" s="181">
        <f t="shared" si="12"/>
        <v>0</v>
      </c>
      <c r="DX51" s="181">
        <f t="shared" si="12"/>
        <v>0</v>
      </c>
      <c r="DY51" s="181">
        <f t="shared" si="12"/>
        <v>0</v>
      </c>
      <c r="DZ51" s="181">
        <f t="shared" si="12"/>
        <v>0</v>
      </c>
      <c r="EA51" s="181">
        <f t="shared" si="12"/>
        <v>0</v>
      </c>
      <c r="EB51" s="181">
        <f t="shared" si="12"/>
        <v>0</v>
      </c>
      <c r="EC51" s="181">
        <f t="shared" si="12"/>
        <v>0</v>
      </c>
      <c r="ED51" s="181">
        <f t="shared" si="12"/>
        <v>0</v>
      </c>
      <c r="EE51" s="181">
        <f t="shared" si="12"/>
        <v>0</v>
      </c>
    </row>
    <row r="52" spans="1:142" s="182" customFormat="1" ht="17.25" hidden="1" outlineLevel="1" thickTop="1" thickBot="1" x14ac:dyDescent="0.3">
      <c r="A52" s="126">
        <v>0</v>
      </c>
      <c r="B52" s="177" t="str">
        <f t="shared" ref="B52:B62" si="13">CONCATENATE(B37," НДС")</f>
        <v>Строительно-монтажные работы (привязка в валюте) НДС</v>
      </c>
      <c r="C52" s="178">
        <f t="shared" si="11"/>
        <v>0</v>
      </c>
      <c r="D52" s="179"/>
      <c r="E52" s="179"/>
      <c r="F52" s="179"/>
      <c r="G52" s="179"/>
      <c r="H52" s="179"/>
      <c r="I52" s="179"/>
      <c r="J52" s="179"/>
      <c r="K52" s="179"/>
      <c r="L52" s="179"/>
      <c r="M52" s="179"/>
      <c r="N52" s="179"/>
      <c r="O52" s="179"/>
      <c r="P52" s="179"/>
      <c r="Q52" s="179"/>
      <c r="R52" s="179"/>
      <c r="S52" s="179"/>
      <c r="T52" s="179"/>
      <c r="U52" s="179"/>
      <c r="V52" s="179"/>
      <c r="W52" s="179"/>
      <c r="X52" s="179"/>
      <c r="Y52" s="179"/>
      <c r="Z52" s="179"/>
      <c r="AA52" s="179"/>
      <c r="AB52" s="179"/>
      <c r="AC52" s="179"/>
      <c r="AD52" s="179"/>
      <c r="AE52" s="179"/>
      <c r="AF52" s="179"/>
      <c r="AG52" s="179"/>
      <c r="AH52" s="179"/>
      <c r="AI52" s="179"/>
      <c r="AJ52" s="179"/>
      <c r="AK52" s="179"/>
      <c r="AL52" s="179"/>
      <c r="AM52" s="179"/>
      <c r="AN52" s="179"/>
      <c r="AO52" s="179"/>
      <c r="AP52" s="179"/>
      <c r="AQ52" s="179"/>
      <c r="AR52" s="179"/>
      <c r="AS52" s="179"/>
      <c r="AT52" s="179"/>
      <c r="AU52" s="179"/>
      <c r="AV52" s="179"/>
      <c r="AW52" s="179"/>
      <c r="AX52" s="179"/>
      <c r="AY52" s="179"/>
      <c r="AZ52" s="179"/>
      <c r="BA52" s="179"/>
      <c r="BB52" s="179"/>
      <c r="BC52" s="179"/>
      <c r="BD52" s="179"/>
      <c r="BE52" s="179"/>
      <c r="BF52" s="179"/>
      <c r="BG52" s="179"/>
      <c r="BH52" s="179"/>
      <c r="BI52" s="179"/>
      <c r="BJ52" s="179"/>
      <c r="BK52" s="180"/>
      <c r="BL52" s="180"/>
      <c r="BM52" s="180"/>
      <c r="BN52" s="180"/>
      <c r="BO52" s="180"/>
      <c r="BP52" s="180"/>
      <c r="BQ52" s="180"/>
      <c r="BR52" s="180"/>
      <c r="BS52" s="180"/>
      <c r="BT52" s="180"/>
      <c r="BU52" s="180"/>
      <c r="BV52" s="180"/>
      <c r="BW52" s="180"/>
      <c r="BX52" s="180"/>
      <c r="BY52" s="181">
        <f t="shared" ref="BY52:DA57" si="14">BY37*0.18</f>
        <v>0</v>
      </c>
      <c r="BZ52" s="181">
        <f t="shared" si="14"/>
        <v>0</v>
      </c>
      <c r="CA52" s="181">
        <f t="shared" si="14"/>
        <v>0</v>
      </c>
      <c r="CB52" s="181">
        <f t="shared" si="14"/>
        <v>0</v>
      </c>
      <c r="CC52" s="181">
        <f t="shared" si="14"/>
        <v>0</v>
      </c>
      <c r="CD52" s="181">
        <f t="shared" si="14"/>
        <v>0</v>
      </c>
      <c r="CE52" s="181">
        <f t="shared" si="14"/>
        <v>0</v>
      </c>
      <c r="CF52" s="181">
        <f t="shared" si="14"/>
        <v>0</v>
      </c>
      <c r="CG52" s="181">
        <f t="shared" si="14"/>
        <v>0</v>
      </c>
      <c r="CH52" s="181">
        <f t="shared" si="14"/>
        <v>0</v>
      </c>
      <c r="CI52" s="181">
        <f t="shared" si="14"/>
        <v>0</v>
      </c>
      <c r="CJ52" s="181">
        <f t="shared" si="14"/>
        <v>0</v>
      </c>
      <c r="CK52" s="181">
        <f t="shared" si="14"/>
        <v>0</v>
      </c>
      <c r="CL52" s="181">
        <f t="shared" si="14"/>
        <v>0</v>
      </c>
      <c r="CM52" s="181">
        <f t="shared" si="14"/>
        <v>0</v>
      </c>
      <c r="CN52" s="181">
        <f t="shared" si="14"/>
        <v>0</v>
      </c>
      <c r="CO52" s="181">
        <f t="shared" si="14"/>
        <v>0</v>
      </c>
      <c r="CP52" s="181">
        <f t="shared" si="14"/>
        <v>0</v>
      </c>
      <c r="CQ52" s="181">
        <f t="shared" si="14"/>
        <v>0</v>
      </c>
      <c r="CR52" s="181">
        <f t="shared" si="14"/>
        <v>0</v>
      </c>
      <c r="CS52" s="181">
        <f t="shared" si="14"/>
        <v>0</v>
      </c>
      <c r="CT52" s="181">
        <f t="shared" si="14"/>
        <v>0</v>
      </c>
      <c r="CU52" s="181">
        <f t="shared" si="14"/>
        <v>0</v>
      </c>
      <c r="CV52" s="181">
        <f t="shared" si="14"/>
        <v>0</v>
      </c>
      <c r="CW52" s="181">
        <f t="shared" si="14"/>
        <v>0</v>
      </c>
      <c r="CX52" s="181">
        <f t="shared" si="14"/>
        <v>0</v>
      </c>
      <c r="CY52" s="181">
        <f t="shared" si="14"/>
        <v>0</v>
      </c>
      <c r="CZ52" s="181">
        <f t="shared" si="14"/>
        <v>0</v>
      </c>
      <c r="DA52" s="181">
        <f t="shared" si="14"/>
        <v>0</v>
      </c>
      <c r="DB52" s="181">
        <f t="shared" si="12"/>
        <v>0</v>
      </c>
      <c r="DC52" s="181">
        <f t="shared" si="12"/>
        <v>0</v>
      </c>
      <c r="DD52" s="181">
        <f t="shared" si="12"/>
        <v>0</v>
      </c>
      <c r="DE52" s="181">
        <f t="shared" si="12"/>
        <v>0</v>
      </c>
      <c r="DF52" s="181">
        <f t="shared" si="12"/>
        <v>0</v>
      </c>
      <c r="DG52" s="181">
        <f t="shared" si="12"/>
        <v>0</v>
      </c>
      <c r="DH52" s="181">
        <f t="shared" si="12"/>
        <v>0</v>
      </c>
      <c r="DI52" s="181">
        <f t="shared" si="12"/>
        <v>0</v>
      </c>
      <c r="DJ52" s="181">
        <f t="shared" si="12"/>
        <v>0</v>
      </c>
      <c r="DK52" s="181">
        <f t="shared" si="12"/>
        <v>0</v>
      </c>
      <c r="DL52" s="181">
        <f t="shared" si="12"/>
        <v>0</v>
      </c>
      <c r="DM52" s="181">
        <f t="shared" si="12"/>
        <v>0</v>
      </c>
      <c r="DN52" s="181">
        <f t="shared" si="12"/>
        <v>0</v>
      </c>
      <c r="DO52" s="181">
        <f t="shared" si="12"/>
        <v>0</v>
      </c>
      <c r="DP52" s="181">
        <f t="shared" si="12"/>
        <v>0</v>
      </c>
      <c r="DQ52" s="181">
        <f t="shared" si="12"/>
        <v>0</v>
      </c>
      <c r="DR52" s="181">
        <f t="shared" si="12"/>
        <v>0</v>
      </c>
      <c r="DS52" s="181">
        <f t="shared" si="12"/>
        <v>0</v>
      </c>
      <c r="DT52" s="181">
        <f t="shared" si="12"/>
        <v>0</v>
      </c>
      <c r="DU52" s="181">
        <f t="shared" si="12"/>
        <v>0</v>
      </c>
      <c r="DV52" s="181">
        <f t="shared" si="12"/>
        <v>0</v>
      </c>
      <c r="DW52" s="181">
        <f t="shared" si="12"/>
        <v>0</v>
      </c>
      <c r="DX52" s="181">
        <f t="shared" si="12"/>
        <v>0</v>
      </c>
      <c r="DY52" s="181">
        <f t="shared" si="12"/>
        <v>0</v>
      </c>
      <c r="DZ52" s="181">
        <f t="shared" si="12"/>
        <v>0</v>
      </c>
      <c r="EA52" s="181">
        <f t="shared" si="12"/>
        <v>0</v>
      </c>
      <c r="EB52" s="181">
        <f t="shared" si="12"/>
        <v>0</v>
      </c>
      <c r="EC52" s="181">
        <f t="shared" si="12"/>
        <v>0</v>
      </c>
      <c r="ED52" s="181">
        <f t="shared" si="12"/>
        <v>0</v>
      </c>
      <c r="EE52" s="181">
        <f t="shared" si="12"/>
        <v>0</v>
      </c>
    </row>
    <row r="53" spans="1:142" s="182" customFormat="1" ht="17.25" hidden="1" outlineLevel="1" thickTop="1" thickBot="1" x14ac:dyDescent="0.3">
      <c r="A53" s="126">
        <v>0</v>
      </c>
      <c r="B53" s="177" t="str">
        <f t="shared" si="13"/>
        <v>Строительно-монтажные работы рос НДС</v>
      </c>
      <c r="C53" s="178">
        <f t="shared" si="11"/>
        <v>0</v>
      </c>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79"/>
      <c r="BC53" s="179"/>
      <c r="BD53" s="179"/>
      <c r="BE53" s="179"/>
      <c r="BF53" s="179"/>
      <c r="BG53" s="179"/>
      <c r="BH53" s="179"/>
      <c r="BI53" s="179"/>
      <c r="BJ53" s="179"/>
      <c r="BK53" s="180"/>
      <c r="BL53" s="180"/>
      <c r="BM53" s="180"/>
      <c r="BN53" s="180"/>
      <c r="BO53" s="180"/>
      <c r="BP53" s="180"/>
      <c r="BQ53" s="180"/>
      <c r="BR53" s="180"/>
      <c r="BS53" s="180"/>
      <c r="BT53" s="180"/>
      <c r="BU53" s="180"/>
      <c r="BV53" s="180"/>
      <c r="BW53" s="180"/>
      <c r="BX53" s="180"/>
      <c r="BY53" s="181">
        <f t="shared" si="14"/>
        <v>0</v>
      </c>
      <c r="BZ53" s="181">
        <f t="shared" si="14"/>
        <v>0</v>
      </c>
      <c r="CA53" s="181">
        <f t="shared" si="14"/>
        <v>0</v>
      </c>
      <c r="CB53" s="181">
        <f t="shared" si="14"/>
        <v>0</v>
      </c>
      <c r="CC53" s="181">
        <f t="shared" si="14"/>
        <v>0</v>
      </c>
      <c r="CD53" s="181">
        <f t="shared" si="14"/>
        <v>0</v>
      </c>
      <c r="CE53" s="181">
        <f t="shared" si="14"/>
        <v>0</v>
      </c>
      <c r="CF53" s="181">
        <f t="shared" si="14"/>
        <v>0</v>
      </c>
      <c r="CG53" s="181">
        <f t="shared" si="14"/>
        <v>0</v>
      </c>
      <c r="CH53" s="181">
        <f t="shared" si="14"/>
        <v>0</v>
      </c>
      <c r="CI53" s="181">
        <f t="shared" si="14"/>
        <v>0</v>
      </c>
      <c r="CJ53" s="181">
        <f t="shared" si="14"/>
        <v>0</v>
      </c>
      <c r="CK53" s="181">
        <f t="shared" si="14"/>
        <v>0</v>
      </c>
      <c r="CL53" s="181">
        <f t="shared" si="14"/>
        <v>0</v>
      </c>
      <c r="CM53" s="181">
        <f t="shared" si="14"/>
        <v>0</v>
      </c>
      <c r="CN53" s="181">
        <f t="shared" si="14"/>
        <v>0</v>
      </c>
      <c r="CO53" s="181">
        <f t="shared" si="14"/>
        <v>0</v>
      </c>
      <c r="CP53" s="181">
        <f t="shared" si="14"/>
        <v>0</v>
      </c>
      <c r="CQ53" s="181">
        <f t="shared" si="14"/>
        <v>0</v>
      </c>
      <c r="CR53" s="181">
        <f t="shared" si="14"/>
        <v>0</v>
      </c>
      <c r="CS53" s="181">
        <f t="shared" si="14"/>
        <v>0</v>
      </c>
      <c r="CT53" s="181">
        <f t="shared" si="14"/>
        <v>0</v>
      </c>
      <c r="CU53" s="181">
        <f t="shared" si="14"/>
        <v>0</v>
      </c>
      <c r="CV53" s="181">
        <f t="shared" si="14"/>
        <v>0</v>
      </c>
      <c r="CW53" s="181">
        <f t="shared" si="14"/>
        <v>0</v>
      </c>
      <c r="CX53" s="181">
        <f t="shared" si="14"/>
        <v>0</v>
      </c>
      <c r="CY53" s="181">
        <f t="shared" si="14"/>
        <v>0</v>
      </c>
      <c r="CZ53" s="181">
        <f t="shared" si="14"/>
        <v>0</v>
      </c>
      <c r="DA53" s="181">
        <f t="shared" si="14"/>
        <v>0</v>
      </c>
      <c r="DB53" s="181">
        <f t="shared" si="12"/>
        <v>0</v>
      </c>
      <c r="DC53" s="181">
        <f t="shared" si="12"/>
        <v>0</v>
      </c>
      <c r="DD53" s="181">
        <f t="shared" si="12"/>
        <v>0</v>
      </c>
      <c r="DE53" s="181">
        <f t="shared" si="12"/>
        <v>0</v>
      </c>
      <c r="DF53" s="181">
        <f t="shared" si="12"/>
        <v>0</v>
      </c>
      <c r="DG53" s="181">
        <f t="shared" si="12"/>
        <v>0</v>
      </c>
      <c r="DH53" s="181">
        <f t="shared" si="12"/>
        <v>0</v>
      </c>
      <c r="DI53" s="181">
        <f t="shared" si="12"/>
        <v>0</v>
      </c>
      <c r="DJ53" s="181">
        <f t="shared" si="12"/>
        <v>0</v>
      </c>
      <c r="DK53" s="181">
        <f t="shared" si="12"/>
        <v>0</v>
      </c>
      <c r="DL53" s="181">
        <f t="shared" si="12"/>
        <v>0</v>
      </c>
      <c r="DM53" s="181">
        <f t="shared" si="12"/>
        <v>0</v>
      </c>
      <c r="DN53" s="181">
        <f t="shared" si="12"/>
        <v>0</v>
      </c>
      <c r="DO53" s="181">
        <f t="shared" si="12"/>
        <v>0</v>
      </c>
      <c r="DP53" s="181">
        <f t="shared" si="12"/>
        <v>0</v>
      </c>
      <c r="DQ53" s="181">
        <f t="shared" si="12"/>
        <v>0</v>
      </c>
      <c r="DR53" s="181">
        <f t="shared" si="12"/>
        <v>0</v>
      </c>
      <c r="DS53" s="181">
        <f t="shared" si="12"/>
        <v>0</v>
      </c>
      <c r="DT53" s="181">
        <f t="shared" si="12"/>
        <v>0</v>
      </c>
      <c r="DU53" s="181">
        <f t="shared" si="12"/>
        <v>0</v>
      </c>
      <c r="DV53" s="181">
        <f t="shared" si="12"/>
        <v>0</v>
      </c>
      <c r="DW53" s="181">
        <f t="shared" si="12"/>
        <v>0</v>
      </c>
      <c r="DX53" s="181">
        <f t="shared" si="12"/>
        <v>0</v>
      </c>
      <c r="DY53" s="181">
        <f t="shared" si="12"/>
        <v>0</v>
      </c>
      <c r="DZ53" s="181">
        <f t="shared" si="12"/>
        <v>0</v>
      </c>
      <c r="EA53" s="181">
        <f t="shared" si="12"/>
        <v>0</v>
      </c>
      <c r="EB53" s="181">
        <f t="shared" si="12"/>
        <v>0</v>
      </c>
      <c r="EC53" s="181">
        <f t="shared" si="12"/>
        <v>0</v>
      </c>
      <c r="ED53" s="181">
        <f t="shared" si="12"/>
        <v>0</v>
      </c>
      <c r="EE53" s="181">
        <f t="shared" si="12"/>
        <v>0</v>
      </c>
    </row>
    <row r="54" spans="1:142" s="182" customFormat="1" ht="17.25" hidden="1" outlineLevel="1" thickTop="1" thickBot="1" x14ac:dyDescent="0.3">
      <c r="A54" s="126">
        <v>0</v>
      </c>
      <c r="B54" s="177" t="str">
        <f t="shared" si="13"/>
        <v>ТМЦ НДС</v>
      </c>
      <c r="C54" s="178">
        <f t="shared" si="11"/>
        <v>0</v>
      </c>
      <c r="D54" s="179"/>
      <c r="E54" s="179"/>
      <c r="F54" s="179"/>
      <c r="G54" s="179"/>
      <c r="H54" s="179"/>
      <c r="I54" s="179"/>
      <c r="J54" s="179"/>
      <c r="K54" s="179"/>
      <c r="L54" s="179"/>
      <c r="M54" s="179"/>
      <c r="N54" s="179"/>
      <c r="O54" s="179"/>
      <c r="P54" s="179"/>
      <c r="Q54" s="179"/>
      <c r="R54" s="179"/>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179"/>
      <c r="BC54" s="179"/>
      <c r="BD54" s="179"/>
      <c r="BE54" s="179"/>
      <c r="BF54" s="179"/>
      <c r="BG54" s="179"/>
      <c r="BH54" s="179"/>
      <c r="BI54" s="179"/>
      <c r="BJ54" s="179"/>
      <c r="BK54" s="180"/>
      <c r="BL54" s="180"/>
      <c r="BM54" s="180"/>
      <c r="BN54" s="180"/>
      <c r="BO54" s="180"/>
      <c r="BP54" s="180"/>
      <c r="BQ54" s="180"/>
      <c r="BR54" s="180"/>
      <c r="BS54" s="180"/>
      <c r="BT54" s="180"/>
      <c r="BU54" s="180"/>
      <c r="BV54" s="180"/>
      <c r="BW54" s="180"/>
      <c r="BX54" s="180"/>
      <c r="BY54" s="181">
        <f t="shared" si="14"/>
        <v>0</v>
      </c>
      <c r="BZ54" s="181">
        <f t="shared" si="14"/>
        <v>0</v>
      </c>
      <c r="CA54" s="181">
        <f t="shared" si="14"/>
        <v>0</v>
      </c>
      <c r="CB54" s="181">
        <f t="shared" si="14"/>
        <v>0</v>
      </c>
      <c r="CC54" s="181">
        <f t="shared" si="14"/>
        <v>0</v>
      </c>
      <c r="CD54" s="181">
        <f t="shared" si="14"/>
        <v>0</v>
      </c>
      <c r="CE54" s="181">
        <f t="shared" si="14"/>
        <v>0</v>
      </c>
      <c r="CF54" s="181">
        <f t="shared" si="14"/>
        <v>0</v>
      </c>
      <c r="CG54" s="181">
        <f t="shared" si="14"/>
        <v>0</v>
      </c>
      <c r="CH54" s="181">
        <f t="shared" si="14"/>
        <v>0</v>
      </c>
      <c r="CI54" s="181">
        <f t="shared" si="14"/>
        <v>0</v>
      </c>
      <c r="CJ54" s="181">
        <f t="shared" si="14"/>
        <v>0</v>
      </c>
      <c r="CK54" s="181">
        <f t="shared" si="14"/>
        <v>0</v>
      </c>
      <c r="CL54" s="181">
        <f t="shared" si="14"/>
        <v>0</v>
      </c>
      <c r="CM54" s="181">
        <f t="shared" si="14"/>
        <v>0</v>
      </c>
      <c r="CN54" s="181">
        <f t="shared" si="14"/>
        <v>0</v>
      </c>
      <c r="CO54" s="181">
        <f t="shared" si="14"/>
        <v>0</v>
      </c>
      <c r="CP54" s="181">
        <f t="shared" si="14"/>
        <v>0</v>
      </c>
      <c r="CQ54" s="181">
        <f t="shared" si="14"/>
        <v>0</v>
      </c>
      <c r="CR54" s="181">
        <f t="shared" si="14"/>
        <v>0</v>
      </c>
      <c r="CS54" s="181">
        <f t="shared" si="14"/>
        <v>0</v>
      </c>
      <c r="CT54" s="181">
        <f t="shared" si="14"/>
        <v>0</v>
      </c>
      <c r="CU54" s="181">
        <f t="shared" si="14"/>
        <v>0</v>
      </c>
      <c r="CV54" s="181">
        <f t="shared" si="14"/>
        <v>0</v>
      </c>
      <c r="CW54" s="181">
        <f t="shared" si="14"/>
        <v>0</v>
      </c>
      <c r="CX54" s="181">
        <f t="shared" si="14"/>
        <v>0</v>
      </c>
      <c r="CY54" s="181">
        <f t="shared" si="14"/>
        <v>0</v>
      </c>
      <c r="CZ54" s="181">
        <f t="shared" si="14"/>
        <v>0</v>
      </c>
      <c r="DA54" s="181">
        <f t="shared" si="14"/>
        <v>0</v>
      </c>
      <c r="DB54" s="181">
        <f t="shared" si="12"/>
        <v>0</v>
      </c>
      <c r="DC54" s="181">
        <f t="shared" si="12"/>
        <v>0</v>
      </c>
      <c r="DD54" s="181">
        <f t="shared" si="12"/>
        <v>0</v>
      </c>
      <c r="DE54" s="181">
        <f t="shared" si="12"/>
        <v>0</v>
      </c>
      <c r="DF54" s="181">
        <f t="shared" si="12"/>
        <v>0</v>
      </c>
      <c r="DG54" s="181">
        <f t="shared" si="12"/>
        <v>0</v>
      </c>
      <c r="DH54" s="181">
        <f t="shared" si="12"/>
        <v>0</v>
      </c>
      <c r="DI54" s="181">
        <f t="shared" si="12"/>
        <v>0</v>
      </c>
      <c r="DJ54" s="181">
        <f t="shared" si="12"/>
        <v>0</v>
      </c>
      <c r="DK54" s="181">
        <f t="shared" si="12"/>
        <v>0</v>
      </c>
      <c r="DL54" s="181">
        <f t="shared" si="12"/>
        <v>0</v>
      </c>
      <c r="DM54" s="181">
        <f t="shared" si="12"/>
        <v>0</v>
      </c>
      <c r="DN54" s="181">
        <f t="shared" si="12"/>
        <v>0</v>
      </c>
      <c r="DO54" s="181">
        <f t="shared" si="12"/>
        <v>0</v>
      </c>
      <c r="DP54" s="181">
        <f t="shared" si="12"/>
        <v>0</v>
      </c>
      <c r="DQ54" s="181">
        <f t="shared" si="12"/>
        <v>0</v>
      </c>
      <c r="DR54" s="181">
        <f t="shared" si="12"/>
        <v>0</v>
      </c>
      <c r="DS54" s="181">
        <f t="shared" si="12"/>
        <v>0</v>
      </c>
      <c r="DT54" s="181">
        <f t="shared" si="12"/>
        <v>0</v>
      </c>
      <c r="DU54" s="181">
        <f t="shared" si="12"/>
        <v>0</v>
      </c>
      <c r="DV54" s="181">
        <f t="shared" si="12"/>
        <v>0</v>
      </c>
      <c r="DW54" s="181">
        <f t="shared" si="12"/>
        <v>0</v>
      </c>
      <c r="DX54" s="181">
        <f t="shared" si="12"/>
        <v>0</v>
      </c>
      <c r="DY54" s="181">
        <f t="shared" si="12"/>
        <v>0</v>
      </c>
      <c r="DZ54" s="181">
        <f t="shared" si="12"/>
        <v>0</v>
      </c>
      <c r="EA54" s="181">
        <f t="shared" si="12"/>
        <v>0</v>
      </c>
      <c r="EB54" s="181">
        <f t="shared" si="12"/>
        <v>0</v>
      </c>
      <c r="EC54" s="181">
        <f t="shared" si="12"/>
        <v>0</v>
      </c>
      <c r="ED54" s="181">
        <f t="shared" si="12"/>
        <v>0</v>
      </c>
      <c r="EE54" s="181">
        <f t="shared" si="12"/>
        <v>0</v>
      </c>
    </row>
    <row r="55" spans="1:142" s="182" customFormat="1" ht="17.25" hidden="1" outlineLevel="1" thickTop="1" thickBot="1" x14ac:dyDescent="0.3">
      <c r="A55" s="126">
        <v>0</v>
      </c>
      <c r="B55" s="177" t="str">
        <f t="shared" si="13"/>
        <v>Оборудование (привязка к валюте) НДС</v>
      </c>
      <c r="C55" s="178">
        <f t="shared" si="11"/>
        <v>0</v>
      </c>
      <c r="D55" s="179"/>
      <c r="E55" s="179"/>
      <c r="F55" s="179"/>
      <c r="G55" s="179"/>
      <c r="H55" s="179"/>
      <c r="I55" s="179"/>
      <c r="J55" s="179"/>
      <c r="K55" s="179"/>
      <c r="L55" s="179"/>
      <c r="M55" s="179"/>
      <c r="N55" s="179"/>
      <c r="O55" s="179"/>
      <c r="P55" s="179"/>
      <c r="Q55" s="179"/>
      <c r="R55" s="179"/>
      <c r="S55" s="179"/>
      <c r="T55" s="179"/>
      <c r="U55" s="179"/>
      <c r="V55" s="179"/>
      <c r="W55" s="179"/>
      <c r="X55" s="179"/>
      <c r="Y55" s="179"/>
      <c r="Z55" s="179"/>
      <c r="AA55" s="179"/>
      <c r="AB55" s="179"/>
      <c r="AC55" s="179"/>
      <c r="AD55" s="179"/>
      <c r="AE55" s="179"/>
      <c r="AF55" s="179"/>
      <c r="AG55" s="179"/>
      <c r="AH55" s="179"/>
      <c r="AI55" s="179"/>
      <c r="AJ55" s="179"/>
      <c r="AK55" s="179"/>
      <c r="AL55" s="179"/>
      <c r="AM55" s="179"/>
      <c r="AN55" s="179"/>
      <c r="AO55" s="179"/>
      <c r="AP55" s="179"/>
      <c r="AQ55" s="179"/>
      <c r="AR55" s="179"/>
      <c r="AS55" s="179"/>
      <c r="AT55" s="179"/>
      <c r="AU55" s="179"/>
      <c r="AV55" s="179"/>
      <c r="AW55" s="179"/>
      <c r="AX55" s="179"/>
      <c r="AY55" s="179"/>
      <c r="AZ55" s="179"/>
      <c r="BA55" s="179"/>
      <c r="BB55" s="179"/>
      <c r="BC55" s="179"/>
      <c r="BD55" s="179"/>
      <c r="BE55" s="179"/>
      <c r="BF55" s="179"/>
      <c r="BG55" s="179"/>
      <c r="BH55" s="179"/>
      <c r="BI55" s="179"/>
      <c r="BJ55" s="179"/>
      <c r="BK55" s="180"/>
      <c r="BL55" s="180"/>
      <c r="BM55" s="180"/>
      <c r="BN55" s="180"/>
      <c r="BO55" s="180"/>
      <c r="BP55" s="180"/>
      <c r="BQ55" s="180"/>
      <c r="BR55" s="180"/>
      <c r="BS55" s="180"/>
      <c r="BT55" s="180"/>
      <c r="BU55" s="180"/>
      <c r="BV55" s="180"/>
      <c r="BW55" s="180"/>
      <c r="BX55" s="180"/>
      <c r="BY55" s="181">
        <f t="shared" si="14"/>
        <v>0</v>
      </c>
      <c r="BZ55" s="181">
        <f t="shared" si="14"/>
        <v>0</v>
      </c>
      <c r="CA55" s="181">
        <f t="shared" si="14"/>
        <v>0</v>
      </c>
      <c r="CB55" s="181">
        <f t="shared" si="14"/>
        <v>0</v>
      </c>
      <c r="CC55" s="181">
        <f t="shared" si="14"/>
        <v>0</v>
      </c>
      <c r="CD55" s="181">
        <f t="shared" si="14"/>
        <v>0</v>
      </c>
      <c r="CE55" s="181">
        <f t="shared" si="14"/>
        <v>0</v>
      </c>
      <c r="CF55" s="181">
        <f t="shared" si="14"/>
        <v>0</v>
      </c>
      <c r="CG55" s="181">
        <f t="shared" si="14"/>
        <v>0</v>
      </c>
      <c r="CH55" s="181">
        <f t="shared" si="14"/>
        <v>0</v>
      </c>
      <c r="CI55" s="181">
        <f t="shared" si="14"/>
        <v>0</v>
      </c>
      <c r="CJ55" s="181">
        <f t="shared" si="14"/>
        <v>0</v>
      </c>
      <c r="CK55" s="181">
        <f t="shared" si="14"/>
        <v>0</v>
      </c>
      <c r="CL55" s="181">
        <f t="shared" si="14"/>
        <v>0</v>
      </c>
      <c r="CM55" s="181">
        <f t="shared" si="14"/>
        <v>0</v>
      </c>
      <c r="CN55" s="181">
        <f t="shared" si="14"/>
        <v>0</v>
      </c>
      <c r="CO55" s="181">
        <f t="shared" si="14"/>
        <v>0</v>
      </c>
      <c r="CP55" s="181">
        <f t="shared" si="14"/>
        <v>0</v>
      </c>
      <c r="CQ55" s="181">
        <f t="shared" si="14"/>
        <v>0</v>
      </c>
      <c r="CR55" s="181">
        <f t="shared" si="14"/>
        <v>0</v>
      </c>
      <c r="CS55" s="181">
        <f t="shared" si="14"/>
        <v>0</v>
      </c>
      <c r="CT55" s="181">
        <f t="shared" si="14"/>
        <v>0</v>
      </c>
      <c r="CU55" s="181">
        <f t="shared" si="14"/>
        <v>0</v>
      </c>
      <c r="CV55" s="181">
        <f t="shared" si="14"/>
        <v>0</v>
      </c>
      <c r="CW55" s="181">
        <f t="shared" si="14"/>
        <v>0</v>
      </c>
      <c r="CX55" s="181">
        <f t="shared" si="14"/>
        <v>0</v>
      </c>
      <c r="CY55" s="181">
        <f t="shared" si="14"/>
        <v>0</v>
      </c>
      <c r="CZ55" s="181">
        <f t="shared" si="14"/>
        <v>0</v>
      </c>
      <c r="DA55" s="181">
        <f t="shared" si="14"/>
        <v>0</v>
      </c>
      <c r="DB55" s="181">
        <f t="shared" si="12"/>
        <v>0</v>
      </c>
      <c r="DC55" s="181">
        <f t="shared" si="12"/>
        <v>0</v>
      </c>
      <c r="DD55" s="181">
        <f t="shared" si="12"/>
        <v>0</v>
      </c>
      <c r="DE55" s="181">
        <f t="shared" si="12"/>
        <v>0</v>
      </c>
      <c r="DF55" s="181">
        <f t="shared" si="12"/>
        <v>0</v>
      </c>
      <c r="DG55" s="181">
        <f t="shared" si="12"/>
        <v>0</v>
      </c>
      <c r="DH55" s="181">
        <f t="shared" si="12"/>
        <v>0</v>
      </c>
      <c r="DI55" s="181">
        <f t="shared" si="12"/>
        <v>0</v>
      </c>
      <c r="DJ55" s="181">
        <f t="shared" si="12"/>
        <v>0</v>
      </c>
      <c r="DK55" s="181">
        <f t="shared" si="12"/>
        <v>0</v>
      </c>
      <c r="DL55" s="181">
        <f t="shared" si="12"/>
        <v>0</v>
      </c>
      <c r="DM55" s="181">
        <f t="shared" si="12"/>
        <v>0</v>
      </c>
      <c r="DN55" s="181">
        <f t="shared" si="12"/>
        <v>0</v>
      </c>
      <c r="DO55" s="181">
        <f t="shared" si="12"/>
        <v>0</v>
      </c>
      <c r="DP55" s="181">
        <f t="shared" si="12"/>
        <v>0</v>
      </c>
      <c r="DQ55" s="181">
        <f t="shared" si="12"/>
        <v>0</v>
      </c>
      <c r="DR55" s="181">
        <f t="shared" si="12"/>
        <v>0</v>
      </c>
      <c r="DS55" s="181">
        <f t="shared" si="12"/>
        <v>0</v>
      </c>
      <c r="DT55" s="181">
        <f t="shared" si="12"/>
        <v>0</v>
      </c>
      <c r="DU55" s="181">
        <f t="shared" si="12"/>
        <v>0</v>
      </c>
      <c r="DV55" s="181">
        <f t="shared" si="12"/>
        <v>0</v>
      </c>
      <c r="DW55" s="181">
        <f t="shared" si="12"/>
        <v>0</v>
      </c>
      <c r="DX55" s="181">
        <f t="shared" si="12"/>
        <v>0</v>
      </c>
      <c r="DY55" s="181">
        <f t="shared" si="12"/>
        <v>0</v>
      </c>
      <c r="DZ55" s="181">
        <f t="shared" si="12"/>
        <v>0</v>
      </c>
      <c r="EA55" s="181">
        <f t="shared" si="12"/>
        <v>0</v>
      </c>
      <c r="EB55" s="181">
        <f t="shared" si="12"/>
        <v>0</v>
      </c>
      <c r="EC55" s="181">
        <f t="shared" si="12"/>
        <v>0</v>
      </c>
      <c r="ED55" s="181">
        <f t="shared" si="12"/>
        <v>0</v>
      </c>
      <c r="EE55" s="181">
        <f t="shared" si="12"/>
        <v>0</v>
      </c>
    </row>
    <row r="56" spans="1:142" s="182" customFormat="1" ht="17.25" hidden="1" outlineLevel="1" thickTop="1" thickBot="1" x14ac:dyDescent="0.3">
      <c r="A56" s="126">
        <v>0</v>
      </c>
      <c r="B56" s="177" t="str">
        <f t="shared" si="13"/>
        <v>Оборудование рос НДС</v>
      </c>
      <c r="C56" s="178">
        <f t="shared" si="11"/>
        <v>0</v>
      </c>
      <c r="D56" s="179"/>
      <c r="E56" s="179"/>
      <c r="F56" s="179"/>
      <c r="G56" s="179"/>
      <c r="H56" s="179"/>
      <c r="I56" s="179"/>
      <c r="J56" s="179"/>
      <c r="K56" s="179"/>
      <c r="L56" s="179"/>
      <c r="M56" s="179"/>
      <c r="N56" s="179"/>
      <c r="O56" s="179"/>
      <c r="P56" s="179"/>
      <c r="Q56" s="179"/>
      <c r="R56" s="179"/>
      <c r="S56" s="179"/>
      <c r="T56" s="179"/>
      <c r="U56" s="179"/>
      <c r="V56" s="179"/>
      <c r="W56" s="179"/>
      <c r="X56" s="179"/>
      <c r="Y56" s="179"/>
      <c r="Z56" s="179"/>
      <c r="AA56" s="179"/>
      <c r="AB56" s="179"/>
      <c r="AC56" s="179"/>
      <c r="AD56" s="179"/>
      <c r="AE56" s="179"/>
      <c r="AF56" s="179"/>
      <c r="AG56" s="179"/>
      <c r="AH56" s="179"/>
      <c r="AI56" s="179"/>
      <c r="AJ56" s="179"/>
      <c r="AK56" s="179"/>
      <c r="AL56" s="179"/>
      <c r="AM56" s="179"/>
      <c r="AN56" s="179"/>
      <c r="AO56" s="179"/>
      <c r="AP56" s="179"/>
      <c r="AQ56" s="179"/>
      <c r="AR56" s="179"/>
      <c r="AS56" s="179"/>
      <c r="AT56" s="179"/>
      <c r="AU56" s="179"/>
      <c r="AV56" s="179"/>
      <c r="AW56" s="179"/>
      <c r="AX56" s="179"/>
      <c r="AY56" s="179"/>
      <c r="AZ56" s="179"/>
      <c r="BA56" s="179"/>
      <c r="BB56" s="179"/>
      <c r="BC56" s="179"/>
      <c r="BD56" s="179"/>
      <c r="BE56" s="179"/>
      <c r="BF56" s="179"/>
      <c r="BG56" s="179"/>
      <c r="BH56" s="179"/>
      <c r="BI56" s="179"/>
      <c r="BJ56" s="179"/>
      <c r="BK56" s="180"/>
      <c r="BL56" s="180"/>
      <c r="BM56" s="180"/>
      <c r="BN56" s="180"/>
      <c r="BO56" s="180"/>
      <c r="BP56" s="180"/>
      <c r="BQ56" s="180"/>
      <c r="BR56" s="180"/>
      <c r="BS56" s="180"/>
      <c r="BT56" s="180"/>
      <c r="BU56" s="180"/>
      <c r="BV56" s="180"/>
      <c r="BW56" s="180"/>
      <c r="BX56" s="180"/>
      <c r="BY56" s="181">
        <f t="shared" si="14"/>
        <v>0</v>
      </c>
      <c r="BZ56" s="181">
        <f t="shared" si="14"/>
        <v>0</v>
      </c>
      <c r="CA56" s="181">
        <f t="shared" si="14"/>
        <v>0</v>
      </c>
      <c r="CB56" s="181">
        <f t="shared" si="14"/>
        <v>0</v>
      </c>
      <c r="CC56" s="181">
        <f t="shared" si="14"/>
        <v>0</v>
      </c>
      <c r="CD56" s="181">
        <f t="shared" si="14"/>
        <v>0</v>
      </c>
      <c r="CE56" s="181">
        <f t="shared" si="14"/>
        <v>0</v>
      </c>
      <c r="CF56" s="181">
        <f t="shared" si="14"/>
        <v>0</v>
      </c>
      <c r="CG56" s="181">
        <f t="shared" si="14"/>
        <v>0</v>
      </c>
      <c r="CH56" s="181">
        <f t="shared" si="14"/>
        <v>0</v>
      </c>
      <c r="CI56" s="181">
        <f t="shared" si="14"/>
        <v>0</v>
      </c>
      <c r="CJ56" s="181">
        <f t="shared" si="14"/>
        <v>0</v>
      </c>
      <c r="CK56" s="181">
        <f t="shared" si="14"/>
        <v>0</v>
      </c>
      <c r="CL56" s="181">
        <f t="shared" si="14"/>
        <v>0</v>
      </c>
      <c r="CM56" s="181">
        <f t="shared" si="14"/>
        <v>0</v>
      </c>
      <c r="CN56" s="181">
        <f t="shared" si="14"/>
        <v>0</v>
      </c>
      <c r="CO56" s="181">
        <f t="shared" si="14"/>
        <v>0</v>
      </c>
      <c r="CP56" s="181">
        <f t="shared" si="14"/>
        <v>0</v>
      </c>
      <c r="CQ56" s="181">
        <f t="shared" si="14"/>
        <v>0</v>
      </c>
      <c r="CR56" s="181">
        <f t="shared" si="14"/>
        <v>0</v>
      </c>
      <c r="CS56" s="181">
        <f t="shared" si="14"/>
        <v>0</v>
      </c>
      <c r="CT56" s="181">
        <f t="shared" si="14"/>
        <v>0</v>
      </c>
      <c r="CU56" s="181">
        <f t="shared" si="14"/>
        <v>0</v>
      </c>
      <c r="CV56" s="181">
        <f t="shared" si="14"/>
        <v>0</v>
      </c>
      <c r="CW56" s="181">
        <f t="shared" si="14"/>
        <v>0</v>
      </c>
      <c r="CX56" s="181">
        <f t="shared" si="14"/>
        <v>0</v>
      </c>
      <c r="CY56" s="181">
        <f t="shared" si="14"/>
        <v>0</v>
      </c>
      <c r="CZ56" s="181">
        <f t="shared" si="14"/>
        <v>0</v>
      </c>
      <c r="DA56" s="181">
        <f t="shared" si="14"/>
        <v>0</v>
      </c>
      <c r="DB56" s="181">
        <f t="shared" si="12"/>
        <v>0</v>
      </c>
      <c r="DC56" s="181">
        <f t="shared" si="12"/>
        <v>0</v>
      </c>
      <c r="DD56" s="181">
        <f t="shared" si="12"/>
        <v>0</v>
      </c>
      <c r="DE56" s="181">
        <f t="shared" si="12"/>
        <v>0</v>
      </c>
      <c r="DF56" s="181">
        <f t="shared" si="12"/>
        <v>0</v>
      </c>
      <c r="DG56" s="181">
        <f t="shared" si="12"/>
        <v>0</v>
      </c>
      <c r="DH56" s="181">
        <f t="shared" si="12"/>
        <v>0</v>
      </c>
      <c r="DI56" s="181">
        <f t="shared" si="12"/>
        <v>0</v>
      </c>
      <c r="DJ56" s="181">
        <f t="shared" si="12"/>
        <v>0</v>
      </c>
      <c r="DK56" s="181">
        <f t="shared" si="12"/>
        <v>0</v>
      </c>
      <c r="DL56" s="181">
        <f t="shared" si="12"/>
        <v>0</v>
      </c>
      <c r="DM56" s="181">
        <f t="shared" si="12"/>
        <v>0</v>
      </c>
      <c r="DN56" s="181">
        <f t="shared" si="12"/>
        <v>0</v>
      </c>
      <c r="DO56" s="181">
        <f t="shared" si="12"/>
        <v>0</v>
      </c>
      <c r="DP56" s="181">
        <f t="shared" si="12"/>
        <v>0</v>
      </c>
      <c r="DQ56" s="181">
        <f t="shared" si="12"/>
        <v>0</v>
      </c>
      <c r="DR56" s="181">
        <f t="shared" si="12"/>
        <v>0</v>
      </c>
      <c r="DS56" s="181">
        <f t="shared" si="12"/>
        <v>0</v>
      </c>
      <c r="DT56" s="181">
        <f t="shared" si="12"/>
        <v>0</v>
      </c>
      <c r="DU56" s="181">
        <f t="shared" si="12"/>
        <v>0</v>
      </c>
      <c r="DV56" s="181">
        <f t="shared" si="12"/>
        <v>0</v>
      </c>
      <c r="DW56" s="181">
        <f t="shared" si="12"/>
        <v>0</v>
      </c>
      <c r="DX56" s="181">
        <f t="shared" si="12"/>
        <v>0</v>
      </c>
      <c r="DY56" s="181">
        <f t="shared" si="12"/>
        <v>0</v>
      </c>
      <c r="DZ56" s="181">
        <f t="shared" si="12"/>
        <v>0</v>
      </c>
      <c r="EA56" s="181">
        <f t="shared" si="12"/>
        <v>0</v>
      </c>
      <c r="EB56" s="181">
        <f t="shared" si="12"/>
        <v>0</v>
      </c>
      <c r="EC56" s="181">
        <f t="shared" si="12"/>
        <v>0</v>
      </c>
      <c r="ED56" s="181">
        <f t="shared" si="12"/>
        <v>0</v>
      </c>
      <c r="EE56" s="181">
        <f t="shared" si="12"/>
        <v>0</v>
      </c>
    </row>
    <row r="57" spans="1:142" s="182" customFormat="1" ht="17.25" hidden="1" outlineLevel="1" thickTop="1" thickBot="1" x14ac:dyDescent="0.3">
      <c r="A57" s="126">
        <v>0</v>
      </c>
      <c r="B57" s="177" t="str">
        <f t="shared" si="13"/>
        <v>Прочие НДС</v>
      </c>
      <c r="C57" s="178">
        <f t="shared" si="11"/>
        <v>0</v>
      </c>
      <c r="D57" s="179"/>
      <c r="E57" s="179"/>
      <c r="F57" s="179"/>
      <c r="G57" s="179"/>
      <c r="H57" s="179"/>
      <c r="I57" s="179"/>
      <c r="J57" s="179"/>
      <c r="K57" s="179"/>
      <c r="L57" s="179"/>
      <c r="M57" s="179"/>
      <c r="N57" s="179"/>
      <c r="O57" s="179"/>
      <c r="P57" s="179"/>
      <c r="Q57" s="179"/>
      <c r="R57" s="179"/>
      <c r="S57" s="179"/>
      <c r="T57" s="179"/>
      <c r="U57" s="179"/>
      <c r="V57" s="179"/>
      <c r="W57" s="179"/>
      <c r="X57" s="179"/>
      <c r="Y57" s="179"/>
      <c r="Z57" s="179"/>
      <c r="AA57" s="179"/>
      <c r="AB57" s="179"/>
      <c r="AC57" s="179"/>
      <c r="AD57" s="179"/>
      <c r="AE57" s="179"/>
      <c r="AF57" s="179"/>
      <c r="AG57" s="179"/>
      <c r="AH57" s="179"/>
      <c r="AI57" s="179"/>
      <c r="AJ57" s="179"/>
      <c r="AK57" s="179"/>
      <c r="AL57" s="179"/>
      <c r="AM57" s="179"/>
      <c r="AN57" s="179"/>
      <c r="AO57" s="179"/>
      <c r="AP57" s="179"/>
      <c r="AQ57" s="179"/>
      <c r="AR57" s="179"/>
      <c r="AS57" s="179"/>
      <c r="AT57" s="179"/>
      <c r="AU57" s="179"/>
      <c r="AV57" s="179"/>
      <c r="AW57" s="179"/>
      <c r="AX57" s="179"/>
      <c r="AY57" s="179"/>
      <c r="AZ57" s="179"/>
      <c r="BA57" s="179"/>
      <c r="BB57" s="179"/>
      <c r="BC57" s="179"/>
      <c r="BD57" s="179"/>
      <c r="BE57" s="179"/>
      <c r="BF57" s="179"/>
      <c r="BG57" s="179"/>
      <c r="BH57" s="179"/>
      <c r="BI57" s="179"/>
      <c r="BJ57" s="179"/>
      <c r="BK57" s="180"/>
      <c r="BL57" s="180"/>
      <c r="BM57" s="180"/>
      <c r="BN57" s="180"/>
      <c r="BO57" s="180"/>
      <c r="BP57" s="180"/>
      <c r="BQ57" s="180"/>
      <c r="BR57" s="180"/>
      <c r="BS57" s="180"/>
      <c r="BT57" s="180"/>
      <c r="BU57" s="180"/>
      <c r="BV57" s="180"/>
      <c r="BW57" s="180"/>
      <c r="BX57" s="180"/>
      <c r="BY57" s="181">
        <f t="shared" si="14"/>
        <v>0</v>
      </c>
      <c r="BZ57" s="181">
        <f t="shared" si="14"/>
        <v>0</v>
      </c>
      <c r="CA57" s="181">
        <f t="shared" si="14"/>
        <v>0</v>
      </c>
      <c r="CB57" s="181">
        <f t="shared" si="14"/>
        <v>0</v>
      </c>
      <c r="CC57" s="181">
        <f t="shared" si="14"/>
        <v>0</v>
      </c>
      <c r="CD57" s="181">
        <f t="shared" si="14"/>
        <v>0</v>
      </c>
      <c r="CE57" s="181">
        <f t="shared" si="14"/>
        <v>0</v>
      </c>
      <c r="CF57" s="181">
        <f t="shared" si="14"/>
        <v>0</v>
      </c>
      <c r="CG57" s="181">
        <f t="shared" si="14"/>
        <v>0</v>
      </c>
      <c r="CH57" s="181">
        <f t="shared" si="14"/>
        <v>0</v>
      </c>
      <c r="CI57" s="181">
        <f t="shared" si="14"/>
        <v>0</v>
      </c>
      <c r="CJ57" s="181">
        <f t="shared" si="14"/>
        <v>0</v>
      </c>
      <c r="CK57" s="181">
        <f t="shared" si="14"/>
        <v>0</v>
      </c>
      <c r="CL57" s="181">
        <f t="shared" si="14"/>
        <v>0</v>
      </c>
      <c r="CM57" s="181">
        <f t="shared" si="14"/>
        <v>0</v>
      </c>
      <c r="CN57" s="181">
        <f t="shared" si="14"/>
        <v>0</v>
      </c>
      <c r="CO57" s="181">
        <f t="shared" si="14"/>
        <v>0</v>
      </c>
      <c r="CP57" s="181">
        <f t="shared" si="14"/>
        <v>0</v>
      </c>
      <c r="CQ57" s="181">
        <f t="shared" si="14"/>
        <v>0</v>
      </c>
      <c r="CR57" s="181">
        <f t="shared" si="14"/>
        <v>0</v>
      </c>
      <c r="CS57" s="181">
        <f t="shared" si="14"/>
        <v>0</v>
      </c>
      <c r="CT57" s="181">
        <f t="shared" si="14"/>
        <v>0</v>
      </c>
      <c r="CU57" s="181">
        <f t="shared" si="14"/>
        <v>0</v>
      </c>
      <c r="CV57" s="181">
        <f t="shared" si="14"/>
        <v>0</v>
      </c>
      <c r="CW57" s="181">
        <f t="shared" si="14"/>
        <v>0</v>
      </c>
      <c r="CX57" s="181">
        <f t="shared" si="14"/>
        <v>0</v>
      </c>
      <c r="CY57" s="181">
        <f t="shared" si="14"/>
        <v>0</v>
      </c>
      <c r="CZ57" s="181">
        <f t="shared" si="14"/>
        <v>0</v>
      </c>
      <c r="DA57" s="181">
        <f t="shared" si="14"/>
        <v>0</v>
      </c>
      <c r="DB57" s="181">
        <f t="shared" si="12"/>
        <v>0</v>
      </c>
      <c r="DC57" s="181">
        <f t="shared" si="12"/>
        <v>0</v>
      </c>
      <c r="DD57" s="181">
        <f t="shared" si="12"/>
        <v>0</v>
      </c>
      <c r="DE57" s="181">
        <f t="shared" si="12"/>
        <v>0</v>
      </c>
      <c r="DF57" s="181">
        <f t="shared" si="12"/>
        <v>0</v>
      </c>
      <c r="DG57" s="181">
        <f t="shared" si="12"/>
        <v>0</v>
      </c>
      <c r="DH57" s="181">
        <f t="shared" si="12"/>
        <v>0</v>
      </c>
      <c r="DI57" s="181">
        <f t="shared" si="12"/>
        <v>0</v>
      </c>
      <c r="DJ57" s="181">
        <f t="shared" si="12"/>
        <v>0</v>
      </c>
      <c r="DK57" s="181">
        <f t="shared" si="12"/>
        <v>0</v>
      </c>
      <c r="DL57" s="181">
        <f t="shared" si="12"/>
        <v>0</v>
      </c>
      <c r="DM57" s="181">
        <f t="shared" si="12"/>
        <v>0</v>
      </c>
      <c r="DN57" s="181">
        <f t="shared" si="12"/>
        <v>0</v>
      </c>
      <c r="DO57" s="181">
        <f t="shared" si="12"/>
        <v>0</v>
      </c>
      <c r="DP57" s="181">
        <f t="shared" si="12"/>
        <v>0</v>
      </c>
      <c r="DQ57" s="181">
        <f t="shared" si="12"/>
        <v>0</v>
      </c>
      <c r="DR57" s="181">
        <f t="shared" si="12"/>
        <v>0</v>
      </c>
      <c r="DS57" s="181">
        <f t="shared" si="12"/>
        <v>0</v>
      </c>
      <c r="DT57" s="181">
        <f t="shared" si="12"/>
        <v>0</v>
      </c>
      <c r="DU57" s="181">
        <f t="shared" si="12"/>
        <v>0</v>
      </c>
      <c r="DV57" s="181">
        <f t="shared" si="12"/>
        <v>0</v>
      </c>
      <c r="DW57" s="181">
        <f t="shared" si="12"/>
        <v>0</v>
      </c>
      <c r="DX57" s="181">
        <f t="shared" si="12"/>
        <v>0</v>
      </c>
      <c r="DY57" s="181">
        <f t="shared" si="12"/>
        <v>0</v>
      </c>
      <c r="DZ57" s="181">
        <f t="shared" si="12"/>
        <v>0</v>
      </c>
      <c r="EA57" s="181">
        <f t="shared" si="12"/>
        <v>0</v>
      </c>
      <c r="EB57" s="181">
        <f t="shared" si="12"/>
        <v>0</v>
      </c>
      <c r="EC57" s="181">
        <f t="shared" si="12"/>
        <v>0</v>
      </c>
      <c r="ED57" s="181">
        <f t="shared" si="12"/>
        <v>0</v>
      </c>
      <c r="EE57" s="181">
        <f t="shared" si="12"/>
        <v>0</v>
      </c>
    </row>
    <row r="58" spans="1:142" s="182" customFormat="1" ht="17.25" hidden="1" outlineLevel="1" thickTop="1" thickBot="1" x14ac:dyDescent="0.3">
      <c r="A58" s="126"/>
      <c r="B58" s="177" t="str">
        <f t="shared" si="13"/>
        <v>Таможенные платежи НДС</v>
      </c>
      <c r="C58" s="178">
        <f t="shared" si="11"/>
        <v>0</v>
      </c>
      <c r="D58" s="179"/>
      <c r="E58" s="179"/>
      <c r="F58" s="179"/>
      <c r="G58" s="179"/>
      <c r="H58" s="179"/>
      <c r="I58" s="179"/>
      <c r="J58" s="179"/>
      <c r="K58" s="179"/>
      <c r="L58" s="179"/>
      <c r="M58" s="179"/>
      <c r="N58" s="179"/>
      <c r="O58" s="179"/>
      <c r="P58" s="179"/>
      <c r="Q58" s="179"/>
      <c r="R58" s="179"/>
      <c r="S58" s="179"/>
      <c r="T58" s="179"/>
      <c r="U58" s="179"/>
      <c r="V58" s="179"/>
      <c r="W58" s="179"/>
      <c r="X58" s="179"/>
      <c r="Y58" s="179"/>
      <c r="Z58" s="179"/>
      <c r="AA58" s="179"/>
      <c r="AB58" s="179"/>
      <c r="AC58" s="179"/>
      <c r="AD58" s="179"/>
      <c r="AE58" s="179"/>
      <c r="AF58" s="179"/>
      <c r="AG58" s="179"/>
      <c r="AH58" s="179"/>
      <c r="AI58" s="179"/>
      <c r="AJ58" s="179"/>
      <c r="AK58" s="179"/>
      <c r="AL58" s="179"/>
      <c r="AM58" s="179"/>
      <c r="AN58" s="179"/>
      <c r="AO58" s="179"/>
      <c r="AP58" s="179"/>
      <c r="AQ58" s="179"/>
      <c r="AR58" s="179"/>
      <c r="AS58" s="179"/>
      <c r="AT58" s="179"/>
      <c r="AU58" s="179"/>
      <c r="AV58" s="179"/>
      <c r="AW58" s="179"/>
      <c r="AX58" s="179"/>
      <c r="AY58" s="179"/>
      <c r="AZ58" s="179"/>
      <c r="BA58" s="179"/>
      <c r="BB58" s="179"/>
      <c r="BC58" s="179"/>
      <c r="BD58" s="179"/>
      <c r="BE58" s="179"/>
      <c r="BF58" s="179"/>
      <c r="BG58" s="179"/>
      <c r="BH58" s="179"/>
      <c r="BI58" s="179"/>
      <c r="BJ58" s="179"/>
      <c r="BK58" s="180"/>
      <c r="BL58" s="180"/>
      <c r="BM58" s="180"/>
      <c r="BN58" s="180"/>
      <c r="BO58" s="180"/>
      <c r="BP58" s="180"/>
      <c r="BQ58" s="180"/>
      <c r="BR58" s="180"/>
      <c r="BS58" s="180"/>
      <c r="BT58" s="180"/>
      <c r="BU58" s="180"/>
      <c r="BV58" s="180"/>
      <c r="BW58" s="180"/>
      <c r="BX58" s="180"/>
      <c r="BY58" s="181"/>
      <c r="BZ58" s="181"/>
      <c r="CA58" s="181"/>
      <c r="CB58" s="181"/>
      <c r="CC58" s="181"/>
      <c r="CD58" s="181"/>
      <c r="CE58" s="181"/>
      <c r="CF58" s="181"/>
      <c r="CG58" s="181"/>
      <c r="CH58" s="181"/>
      <c r="CI58" s="181"/>
      <c r="CJ58" s="181"/>
      <c r="CK58" s="181"/>
      <c r="CL58" s="181"/>
      <c r="CM58" s="181"/>
      <c r="CN58" s="181"/>
      <c r="CO58" s="181"/>
      <c r="CP58" s="181"/>
      <c r="CQ58" s="181"/>
      <c r="CR58" s="181"/>
      <c r="CS58" s="181"/>
      <c r="CT58" s="181"/>
      <c r="CU58" s="181"/>
      <c r="CV58" s="181"/>
      <c r="CW58" s="181"/>
      <c r="CX58" s="181"/>
      <c r="CY58" s="181"/>
      <c r="CZ58" s="181"/>
      <c r="DA58" s="181"/>
      <c r="DB58" s="181"/>
      <c r="DC58" s="181"/>
      <c r="DD58" s="181"/>
      <c r="DE58" s="181"/>
      <c r="DF58" s="181"/>
      <c r="DG58" s="181"/>
      <c r="DH58" s="181"/>
      <c r="DI58" s="181"/>
      <c r="DJ58" s="181"/>
      <c r="DK58" s="181"/>
      <c r="DL58" s="181"/>
      <c r="DM58" s="181"/>
      <c r="DN58" s="181"/>
      <c r="DO58" s="181"/>
      <c r="DP58" s="181"/>
      <c r="DQ58" s="181"/>
      <c r="DR58" s="181"/>
      <c r="DS58" s="181"/>
      <c r="DT58" s="181"/>
      <c r="DU58" s="181"/>
      <c r="DV58" s="181"/>
      <c r="DW58" s="181"/>
      <c r="DX58" s="181"/>
      <c r="DY58" s="181"/>
      <c r="DZ58" s="181"/>
      <c r="EA58" s="181"/>
      <c r="EB58" s="181"/>
      <c r="EC58" s="181"/>
      <c r="ED58" s="181"/>
      <c r="EE58" s="181"/>
    </row>
    <row r="59" spans="1:142" s="182" customFormat="1" ht="17.25" hidden="1" outlineLevel="1" thickTop="1" thickBot="1" x14ac:dyDescent="0.3">
      <c r="A59" s="126"/>
      <c r="B59" s="177" t="str">
        <f t="shared" si="13"/>
        <v xml:space="preserve"> НДС</v>
      </c>
      <c r="C59" s="178">
        <f t="shared" si="11"/>
        <v>0</v>
      </c>
      <c r="D59" s="179"/>
      <c r="E59" s="179"/>
      <c r="F59" s="179"/>
      <c r="G59" s="179"/>
      <c r="H59" s="179"/>
      <c r="I59" s="179"/>
      <c r="J59" s="179"/>
      <c r="K59" s="179"/>
      <c r="L59" s="179"/>
      <c r="M59" s="179"/>
      <c r="N59" s="179"/>
      <c r="O59" s="179"/>
      <c r="P59" s="179"/>
      <c r="Q59" s="179"/>
      <c r="R59" s="179"/>
      <c r="S59" s="179"/>
      <c r="T59" s="179"/>
      <c r="U59" s="179"/>
      <c r="V59" s="179"/>
      <c r="W59" s="179"/>
      <c r="X59" s="179"/>
      <c r="Y59" s="179"/>
      <c r="Z59" s="179"/>
      <c r="AA59" s="179"/>
      <c r="AB59" s="179"/>
      <c r="AC59" s="179"/>
      <c r="AD59" s="179"/>
      <c r="AE59" s="179"/>
      <c r="AF59" s="179"/>
      <c r="AG59" s="179"/>
      <c r="AH59" s="179"/>
      <c r="AI59" s="179"/>
      <c r="AJ59" s="179"/>
      <c r="AK59" s="179"/>
      <c r="AL59" s="179"/>
      <c r="AM59" s="179"/>
      <c r="AN59" s="179"/>
      <c r="AO59" s="179"/>
      <c r="AP59" s="179"/>
      <c r="AQ59" s="179"/>
      <c r="AR59" s="179"/>
      <c r="AS59" s="179"/>
      <c r="AT59" s="179"/>
      <c r="AU59" s="179"/>
      <c r="AV59" s="179"/>
      <c r="AW59" s="179"/>
      <c r="AX59" s="179"/>
      <c r="AY59" s="179"/>
      <c r="AZ59" s="179"/>
      <c r="BA59" s="179"/>
      <c r="BB59" s="179"/>
      <c r="BC59" s="179"/>
      <c r="BD59" s="179"/>
      <c r="BE59" s="179"/>
      <c r="BF59" s="179"/>
      <c r="BG59" s="179"/>
      <c r="BH59" s="179"/>
      <c r="BI59" s="179"/>
      <c r="BJ59" s="179"/>
      <c r="BK59" s="180"/>
      <c r="BL59" s="180"/>
      <c r="BM59" s="180"/>
      <c r="BN59" s="180"/>
      <c r="BO59" s="180"/>
      <c r="BP59" s="180"/>
      <c r="BQ59" s="180"/>
      <c r="BR59" s="180"/>
      <c r="BS59" s="180"/>
      <c r="BT59" s="180"/>
      <c r="BU59" s="180"/>
      <c r="BV59" s="180"/>
      <c r="BW59" s="180"/>
      <c r="BX59" s="180"/>
      <c r="BY59" s="181"/>
      <c r="BZ59" s="181"/>
      <c r="CA59" s="181"/>
      <c r="CB59" s="181"/>
      <c r="CC59" s="181"/>
      <c r="CD59" s="181"/>
      <c r="CE59" s="181"/>
      <c r="CF59" s="181"/>
      <c r="CG59" s="181"/>
      <c r="CH59" s="181"/>
      <c r="CI59" s="181"/>
      <c r="CJ59" s="181"/>
      <c r="CK59" s="181"/>
      <c r="CL59" s="181"/>
      <c r="CM59" s="181"/>
      <c r="CN59" s="181"/>
      <c r="CO59" s="181"/>
      <c r="CP59" s="181"/>
      <c r="CQ59" s="181"/>
      <c r="CR59" s="181"/>
      <c r="CS59" s="181"/>
      <c r="CT59" s="181"/>
      <c r="CU59" s="181"/>
      <c r="CV59" s="181"/>
      <c r="CW59" s="181"/>
      <c r="CX59" s="181"/>
      <c r="CY59" s="181"/>
      <c r="CZ59" s="181"/>
      <c r="DA59" s="181"/>
      <c r="DB59" s="181"/>
      <c r="DC59" s="181"/>
      <c r="DD59" s="181"/>
      <c r="DE59" s="181"/>
      <c r="DF59" s="181"/>
      <c r="DG59" s="181"/>
      <c r="DH59" s="181"/>
      <c r="DI59" s="181"/>
      <c r="DJ59" s="181"/>
      <c r="DK59" s="181"/>
      <c r="DL59" s="181"/>
      <c r="DM59" s="181"/>
      <c r="DN59" s="181"/>
      <c r="DO59" s="181"/>
      <c r="DP59" s="181"/>
      <c r="DQ59" s="181"/>
      <c r="DR59" s="181"/>
      <c r="DS59" s="181"/>
      <c r="DT59" s="181"/>
      <c r="DU59" s="181"/>
      <c r="DV59" s="181"/>
      <c r="DW59" s="181"/>
      <c r="DX59" s="181"/>
      <c r="DY59" s="181"/>
      <c r="DZ59" s="181"/>
      <c r="EA59" s="181"/>
      <c r="EB59" s="181"/>
      <c r="EC59" s="181"/>
      <c r="ED59" s="181"/>
      <c r="EE59" s="181"/>
    </row>
    <row r="60" spans="1:142" s="182" customFormat="1" ht="17.25" hidden="1" outlineLevel="1" thickTop="1" thickBot="1" x14ac:dyDescent="0.3">
      <c r="A60" s="126">
        <v>0</v>
      </c>
      <c r="B60" s="177" t="str">
        <f t="shared" si="13"/>
        <v xml:space="preserve"> НДС</v>
      </c>
      <c r="C60" s="178">
        <f t="shared" si="11"/>
        <v>0</v>
      </c>
      <c r="D60" s="179"/>
      <c r="E60" s="179"/>
      <c r="F60" s="179"/>
      <c r="G60" s="179"/>
      <c r="H60" s="179"/>
      <c r="I60" s="179"/>
      <c r="J60" s="179"/>
      <c r="K60" s="179"/>
      <c r="L60" s="179"/>
      <c r="M60" s="179"/>
      <c r="N60" s="179"/>
      <c r="O60" s="179"/>
      <c r="P60" s="179"/>
      <c r="Q60" s="179"/>
      <c r="R60" s="179"/>
      <c r="S60" s="179"/>
      <c r="T60" s="179"/>
      <c r="U60" s="179"/>
      <c r="V60" s="179"/>
      <c r="W60" s="179"/>
      <c r="X60" s="179"/>
      <c r="Y60" s="179"/>
      <c r="Z60" s="179"/>
      <c r="AA60" s="179"/>
      <c r="AB60" s="179"/>
      <c r="AC60" s="179"/>
      <c r="AD60" s="179"/>
      <c r="AE60" s="179"/>
      <c r="AF60" s="179"/>
      <c r="AG60" s="179"/>
      <c r="AH60" s="179"/>
      <c r="AI60" s="179"/>
      <c r="AJ60" s="179"/>
      <c r="AK60" s="179"/>
      <c r="AL60" s="179"/>
      <c r="AM60" s="179"/>
      <c r="AN60" s="179"/>
      <c r="AO60" s="179"/>
      <c r="AP60" s="179"/>
      <c r="AQ60" s="179"/>
      <c r="AR60" s="179"/>
      <c r="AS60" s="179"/>
      <c r="AT60" s="179"/>
      <c r="AU60" s="179"/>
      <c r="AV60" s="179"/>
      <c r="AW60" s="179"/>
      <c r="AX60" s="179"/>
      <c r="AY60" s="179"/>
      <c r="AZ60" s="179"/>
      <c r="BA60" s="179"/>
      <c r="BB60" s="179"/>
      <c r="BC60" s="179"/>
      <c r="BD60" s="179"/>
      <c r="BE60" s="179"/>
      <c r="BF60" s="179"/>
      <c r="BG60" s="179"/>
      <c r="BH60" s="179"/>
      <c r="BI60" s="179"/>
      <c r="BJ60" s="179"/>
      <c r="BK60" s="180"/>
      <c r="BL60" s="180"/>
      <c r="BM60" s="180"/>
      <c r="BN60" s="180"/>
      <c r="BO60" s="180"/>
      <c r="BP60" s="180"/>
      <c r="BQ60" s="180"/>
      <c r="BR60" s="180"/>
      <c r="BS60" s="180"/>
      <c r="BT60" s="180"/>
      <c r="BU60" s="180"/>
      <c r="BV60" s="180"/>
      <c r="BW60" s="180"/>
      <c r="BX60" s="180"/>
      <c r="BY60" s="181">
        <f t="shared" ref="BY60:EE60" si="15">BY43*0.18</f>
        <v>0</v>
      </c>
      <c r="BZ60" s="181">
        <f t="shared" si="15"/>
        <v>0</v>
      </c>
      <c r="CA60" s="181">
        <f t="shared" si="15"/>
        <v>0</v>
      </c>
      <c r="CB60" s="181">
        <f t="shared" si="15"/>
        <v>0</v>
      </c>
      <c r="CC60" s="181">
        <f t="shared" si="15"/>
        <v>0</v>
      </c>
      <c r="CD60" s="181">
        <f t="shared" si="15"/>
        <v>0</v>
      </c>
      <c r="CE60" s="181">
        <f t="shared" si="15"/>
        <v>0</v>
      </c>
      <c r="CF60" s="181">
        <f t="shared" si="15"/>
        <v>0</v>
      </c>
      <c r="CG60" s="181">
        <f t="shared" si="15"/>
        <v>0</v>
      </c>
      <c r="CH60" s="181">
        <f t="shared" si="15"/>
        <v>0</v>
      </c>
      <c r="CI60" s="181">
        <f t="shared" si="15"/>
        <v>0</v>
      </c>
      <c r="CJ60" s="181">
        <f t="shared" si="15"/>
        <v>0</v>
      </c>
      <c r="CK60" s="181">
        <f t="shared" si="15"/>
        <v>0</v>
      </c>
      <c r="CL60" s="181">
        <f t="shared" si="15"/>
        <v>0</v>
      </c>
      <c r="CM60" s="181">
        <f t="shared" si="15"/>
        <v>0</v>
      </c>
      <c r="CN60" s="181">
        <f t="shared" si="15"/>
        <v>0</v>
      </c>
      <c r="CO60" s="181">
        <f t="shared" si="15"/>
        <v>0</v>
      </c>
      <c r="CP60" s="181">
        <f t="shared" si="15"/>
        <v>0</v>
      </c>
      <c r="CQ60" s="181">
        <f t="shared" si="15"/>
        <v>0</v>
      </c>
      <c r="CR60" s="181">
        <f t="shared" si="15"/>
        <v>0</v>
      </c>
      <c r="CS60" s="181">
        <f t="shared" si="15"/>
        <v>0</v>
      </c>
      <c r="CT60" s="181">
        <f t="shared" si="15"/>
        <v>0</v>
      </c>
      <c r="CU60" s="181">
        <f t="shared" si="15"/>
        <v>0</v>
      </c>
      <c r="CV60" s="181">
        <f t="shared" si="15"/>
        <v>0</v>
      </c>
      <c r="CW60" s="181">
        <f t="shared" si="15"/>
        <v>0</v>
      </c>
      <c r="CX60" s="181">
        <f t="shared" si="15"/>
        <v>0</v>
      </c>
      <c r="CY60" s="181">
        <f t="shared" si="15"/>
        <v>0</v>
      </c>
      <c r="CZ60" s="181">
        <f t="shared" si="15"/>
        <v>0</v>
      </c>
      <c r="DA60" s="181">
        <f t="shared" si="15"/>
        <v>0</v>
      </c>
      <c r="DB60" s="181">
        <f t="shared" si="15"/>
        <v>0</v>
      </c>
      <c r="DC60" s="181">
        <f t="shared" si="15"/>
        <v>0</v>
      </c>
      <c r="DD60" s="181">
        <f t="shared" si="15"/>
        <v>0</v>
      </c>
      <c r="DE60" s="181">
        <f t="shared" si="15"/>
        <v>0</v>
      </c>
      <c r="DF60" s="181">
        <f t="shared" si="15"/>
        <v>0</v>
      </c>
      <c r="DG60" s="181">
        <f t="shared" si="15"/>
        <v>0</v>
      </c>
      <c r="DH60" s="181">
        <f t="shared" si="15"/>
        <v>0</v>
      </c>
      <c r="DI60" s="181">
        <f t="shared" si="15"/>
        <v>0</v>
      </c>
      <c r="DJ60" s="181">
        <f t="shared" si="15"/>
        <v>0</v>
      </c>
      <c r="DK60" s="181">
        <f t="shared" si="15"/>
        <v>0</v>
      </c>
      <c r="DL60" s="181">
        <f t="shared" si="15"/>
        <v>0</v>
      </c>
      <c r="DM60" s="181">
        <f t="shared" si="15"/>
        <v>0</v>
      </c>
      <c r="DN60" s="181">
        <f t="shared" si="15"/>
        <v>0</v>
      </c>
      <c r="DO60" s="181">
        <f t="shared" si="15"/>
        <v>0</v>
      </c>
      <c r="DP60" s="181">
        <f t="shared" si="15"/>
        <v>0</v>
      </c>
      <c r="DQ60" s="181">
        <f t="shared" si="15"/>
        <v>0</v>
      </c>
      <c r="DR60" s="181">
        <f t="shared" si="15"/>
        <v>0</v>
      </c>
      <c r="DS60" s="181">
        <f t="shared" si="15"/>
        <v>0</v>
      </c>
      <c r="DT60" s="181">
        <f t="shared" si="15"/>
        <v>0</v>
      </c>
      <c r="DU60" s="181">
        <f t="shared" si="15"/>
        <v>0</v>
      </c>
      <c r="DV60" s="181">
        <f t="shared" si="15"/>
        <v>0</v>
      </c>
      <c r="DW60" s="181">
        <f t="shared" si="15"/>
        <v>0</v>
      </c>
      <c r="DX60" s="181">
        <f t="shared" si="15"/>
        <v>0</v>
      </c>
      <c r="DY60" s="181">
        <f t="shared" si="15"/>
        <v>0</v>
      </c>
      <c r="DZ60" s="181">
        <f t="shared" si="15"/>
        <v>0</v>
      </c>
      <c r="EA60" s="181">
        <f t="shared" si="15"/>
        <v>0</v>
      </c>
      <c r="EB60" s="181">
        <f t="shared" si="15"/>
        <v>0</v>
      </c>
      <c r="EC60" s="181">
        <f t="shared" si="15"/>
        <v>0</v>
      </c>
      <c r="ED60" s="181">
        <f t="shared" si="15"/>
        <v>0</v>
      </c>
      <c r="EE60" s="181">
        <f t="shared" si="15"/>
        <v>0</v>
      </c>
    </row>
    <row r="61" spans="1:142" s="182" customFormat="1" ht="17.25" hidden="1" outlineLevel="1" thickTop="1" thickBot="1" x14ac:dyDescent="0.3">
      <c r="A61" s="126">
        <v>0</v>
      </c>
      <c r="B61" s="177" t="str">
        <f t="shared" si="13"/>
        <v xml:space="preserve"> НДС</v>
      </c>
      <c r="C61" s="178">
        <f t="shared" si="11"/>
        <v>0</v>
      </c>
      <c r="D61" s="179"/>
      <c r="E61" s="179"/>
      <c r="F61" s="179"/>
      <c r="G61" s="179"/>
      <c r="H61" s="179"/>
      <c r="I61" s="179"/>
      <c r="J61" s="179"/>
      <c r="K61" s="179"/>
      <c r="L61" s="179"/>
      <c r="M61" s="179"/>
      <c r="N61" s="179"/>
      <c r="O61" s="179"/>
      <c r="P61" s="179"/>
      <c r="Q61" s="179"/>
      <c r="R61" s="179"/>
      <c r="S61" s="179"/>
      <c r="T61" s="179"/>
      <c r="U61" s="179"/>
      <c r="V61" s="179"/>
      <c r="W61" s="179"/>
      <c r="X61" s="179"/>
      <c r="Y61" s="179"/>
      <c r="Z61" s="179"/>
      <c r="AA61" s="179"/>
      <c r="AB61" s="179"/>
      <c r="AC61" s="179"/>
      <c r="AD61" s="179"/>
      <c r="AE61" s="179"/>
      <c r="AF61" s="179"/>
      <c r="AG61" s="179"/>
      <c r="AH61" s="179"/>
      <c r="AI61" s="179"/>
      <c r="AJ61" s="179"/>
      <c r="AK61" s="179"/>
      <c r="AL61" s="179"/>
      <c r="AM61" s="179"/>
      <c r="AN61" s="179"/>
      <c r="AO61" s="179"/>
      <c r="AP61" s="179"/>
      <c r="AQ61" s="179"/>
      <c r="AR61" s="179"/>
      <c r="AS61" s="179"/>
      <c r="AT61" s="179"/>
      <c r="AU61" s="179"/>
      <c r="AV61" s="179"/>
      <c r="AW61" s="179"/>
      <c r="AX61" s="179"/>
      <c r="AY61" s="179"/>
      <c r="AZ61" s="179"/>
      <c r="BA61" s="179"/>
      <c r="BB61" s="179"/>
      <c r="BC61" s="179"/>
      <c r="BD61" s="179"/>
      <c r="BE61" s="179"/>
      <c r="BF61" s="179"/>
      <c r="BG61" s="179"/>
      <c r="BH61" s="179"/>
      <c r="BI61" s="179"/>
      <c r="BJ61" s="179"/>
      <c r="BK61" s="180"/>
      <c r="BL61" s="180"/>
      <c r="BM61" s="180"/>
      <c r="BN61" s="180"/>
      <c r="BO61" s="180"/>
      <c r="BP61" s="180"/>
      <c r="BQ61" s="180"/>
      <c r="BR61" s="180"/>
      <c r="BS61" s="180"/>
      <c r="BT61" s="180"/>
      <c r="BU61" s="180"/>
      <c r="BV61" s="180"/>
      <c r="BW61" s="180"/>
      <c r="BX61" s="180"/>
      <c r="BY61" s="181">
        <f t="shared" ref="BY61:EE62" si="16">BY46*0.18</f>
        <v>0</v>
      </c>
      <c r="BZ61" s="181">
        <f t="shared" si="16"/>
        <v>0</v>
      </c>
      <c r="CA61" s="181">
        <f t="shared" si="16"/>
        <v>0</v>
      </c>
      <c r="CB61" s="181">
        <f t="shared" si="16"/>
        <v>0</v>
      </c>
      <c r="CC61" s="181">
        <f t="shared" si="16"/>
        <v>0</v>
      </c>
      <c r="CD61" s="181">
        <f t="shared" si="16"/>
        <v>0</v>
      </c>
      <c r="CE61" s="181">
        <f t="shared" si="16"/>
        <v>0</v>
      </c>
      <c r="CF61" s="181">
        <f t="shared" si="16"/>
        <v>0</v>
      </c>
      <c r="CG61" s="181">
        <f t="shared" si="16"/>
        <v>0</v>
      </c>
      <c r="CH61" s="181">
        <f t="shared" si="16"/>
        <v>0</v>
      </c>
      <c r="CI61" s="181">
        <f t="shared" si="16"/>
        <v>0</v>
      </c>
      <c r="CJ61" s="181">
        <f t="shared" si="16"/>
        <v>0</v>
      </c>
      <c r="CK61" s="181">
        <f t="shared" si="16"/>
        <v>0</v>
      </c>
      <c r="CL61" s="181">
        <f t="shared" si="16"/>
        <v>0</v>
      </c>
      <c r="CM61" s="181">
        <f t="shared" si="16"/>
        <v>0</v>
      </c>
      <c r="CN61" s="181">
        <f t="shared" si="16"/>
        <v>0</v>
      </c>
      <c r="CO61" s="181">
        <f t="shared" si="16"/>
        <v>0</v>
      </c>
      <c r="CP61" s="181">
        <f t="shared" si="16"/>
        <v>0</v>
      </c>
      <c r="CQ61" s="181">
        <f t="shared" si="16"/>
        <v>0</v>
      </c>
      <c r="CR61" s="181">
        <f t="shared" si="16"/>
        <v>0</v>
      </c>
      <c r="CS61" s="181">
        <f t="shared" si="16"/>
        <v>0</v>
      </c>
      <c r="CT61" s="181">
        <f t="shared" si="16"/>
        <v>0</v>
      </c>
      <c r="CU61" s="181">
        <f t="shared" si="16"/>
        <v>0</v>
      </c>
      <c r="CV61" s="181">
        <f t="shared" si="16"/>
        <v>0</v>
      </c>
      <c r="CW61" s="181">
        <f t="shared" si="16"/>
        <v>0</v>
      </c>
      <c r="CX61" s="181">
        <f t="shared" si="16"/>
        <v>0</v>
      </c>
      <c r="CY61" s="181">
        <f t="shared" si="16"/>
        <v>0</v>
      </c>
      <c r="CZ61" s="181">
        <f t="shared" si="16"/>
        <v>0</v>
      </c>
      <c r="DA61" s="181">
        <f t="shared" si="16"/>
        <v>0</v>
      </c>
      <c r="DB61" s="181">
        <f t="shared" si="16"/>
        <v>0</v>
      </c>
      <c r="DC61" s="181">
        <f t="shared" si="16"/>
        <v>0</v>
      </c>
      <c r="DD61" s="181">
        <f t="shared" si="16"/>
        <v>0</v>
      </c>
      <c r="DE61" s="181">
        <f t="shared" si="16"/>
        <v>0</v>
      </c>
      <c r="DF61" s="181">
        <f t="shared" si="16"/>
        <v>0</v>
      </c>
      <c r="DG61" s="181">
        <f t="shared" si="16"/>
        <v>0</v>
      </c>
      <c r="DH61" s="181">
        <f t="shared" si="16"/>
        <v>0</v>
      </c>
      <c r="DI61" s="181">
        <f t="shared" si="16"/>
        <v>0</v>
      </c>
      <c r="DJ61" s="181">
        <f t="shared" si="16"/>
        <v>0</v>
      </c>
      <c r="DK61" s="181">
        <f t="shared" si="16"/>
        <v>0</v>
      </c>
      <c r="DL61" s="181">
        <f t="shared" si="16"/>
        <v>0</v>
      </c>
      <c r="DM61" s="181">
        <f t="shared" si="16"/>
        <v>0</v>
      </c>
      <c r="DN61" s="181">
        <f t="shared" si="16"/>
        <v>0</v>
      </c>
      <c r="DO61" s="181">
        <f t="shared" si="16"/>
        <v>0</v>
      </c>
      <c r="DP61" s="181">
        <f t="shared" si="16"/>
        <v>0</v>
      </c>
      <c r="DQ61" s="181">
        <f t="shared" si="16"/>
        <v>0</v>
      </c>
      <c r="DR61" s="181">
        <f t="shared" si="16"/>
        <v>0</v>
      </c>
      <c r="DS61" s="181">
        <f t="shared" si="16"/>
        <v>0</v>
      </c>
      <c r="DT61" s="181">
        <f t="shared" si="16"/>
        <v>0</v>
      </c>
      <c r="DU61" s="181">
        <f t="shared" si="16"/>
        <v>0</v>
      </c>
      <c r="DV61" s="181">
        <f t="shared" si="16"/>
        <v>0</v>
      </c>
      <c r="DW61" s="181">
        <f t="shared" si="16"/>
        <v>0</v>
      </c>
      <c r="DX61" s="181">
        <f t="shared" si="16"/>
        <v>0</v>
      </c>
      <c r="DY61" s="181">
        <f t="shared" si="16"/>
        <v>0</v>
      </c>
      <c r="DZ61" s="181">
        <f t="shared" si="16"/>
        <v>0</v>
      </c>
      <c r="EA61" s="181">
        <f t="shared" si="16"/>
        <v>0</v>
      </c>
      <c r="EB61" s="181">
        <f t="shared" si="16"/>
        <v>0</v>
      </c>
      <c r="EC61" s="181">
        <f t="shared" si="16"/>
        <v>0</v>
      </c>
      <c r="ED61" s="181">
        <f t="shared" si="16"/>
        <v>0</v>
      </c>
      <c r="EE61" s="181">
        <f t="shared" si="16"/>
        <v>0</v>
      </c>
    </row>
    <row r="62" spans="1:142" s="182" customFormat="1" ht="17.25" hidden="1" outlineLevel="1" thickTop="1" thickBot="1" x14ac:dyDescent="0.3">
      <c r="A62" s="126">
        <v>0</v>
      </c>
      <c r="B62" s="177" t="str">
        <f t="shared" si="13"/>
        <v>Менеджмент резерв НДС</v>
      </c>
      <c r="C62" s="178">
        <f t="shared" si="11"/>
        <v>0</v>
      </c>
      <c r="D62" s="179"/>
      <c r="E62" s="179"/>
      <c r="F62" s="179"/>
      <c r="G62" s="179"/>
      <c r="H62" s="179"/>
      <c r="I62" s="179"/>
      <c r="J62" s="179"/>
      <c r="K62" s="179"/>
      <c r="L62" s="179"/>
      <c r="M62" s="179"/>
      <c r="N62" s="179"/>
      <c r="O62" s="179"/>
      <c r="P62" s="179"/>
      <c r="Q62" s="179"/>
      <c r="R62" s="179"/>
      <c r="S62" s="179"/>
      <c r="T62" s="179"/>
      <c r="U62" s="179"/>
      <c r="V62" s="179"/>
      <c r="W62" s="179"/>
      <c r="X62" s="179"/>
      <c r="Y62" s="179"/>
      <c r="Z62" s="179"/>
      <c r="AA62" s="179"/>
      <c r="AB62" s="179"/>
      <c r="AC62" s="179"/>
      <c r="AD62" s="179"/>
      <c r="AE62" s="179"/>
      <c r="AF62" s="179"/>
      <c r="AG62" s="179"/>
      <c r="AH62" s="179"/>
      <c r="AI62" s="179"/>
      <c r="AJ62" s="179"/>
      <c r="AK62" s="179"/>
      <c r="AL62" s="179"/>
      <c r="AM62" s="179"/>
      <c r="AN62" s="179"/>
      <c r="AO62" s="179"/>
      <c r="AP62" s="179"/>
      <c r="AQ62" s="179"/>
      <c r="AR62" s="179"/>
      <c r="AS62" s="179"/>
      <c r="AT62" s="179"/>
      <c r="AU62" s="179"/>
      <c r="AV62" s="179"/>
      <c r="AW62" s="179"/>
      <c r="AX62" s="179"/>
      <c r="AY62" s="179"/>
      <c r="AZ62" s="179"/>
      <c r="BA62" s="179"/>
      <c r="BB62" s="179"/>
      <c r="BC62" s="179"/>
      <c r="BD62" s="179"/>
      <c r="BE62" s="179"/>
      <c r="BF62" s="179"/>
      <c r="BG62" s="179"/>
      <c r="BH62" s="179"/>
      <c r="BI62" s="179"/>
      <c r="BJ62" s="179"/>
      <c r="BK62" s="180"/>
      <c r="BL62" s="180"/>
      <c r="BM62" s="180"/>
      <c r="BN62" s="180"/>
      <c r="BO62" s="180"/>
      <c r="BP62" s="180"/>
      <c r="BQ62" s="180"/>
      <c r="BR62" s="180"/>
      <c r="BS62" s="180"/>
      <c r="BT62" s="180"/>
      <c r="BU62" s="180"/>
      <c r="BV62" s="180"/>
      <c r="BW62" s="180"/>
      <c r="BX62" s="180"/>
      <c r="BY62" s="181">
        <f t="shared" si="16"/>
        <v>0</v>
      </c>
      <c r="BZ62" s="181">
        <f t="shared" si="16"/>
        <v>0</v>
      </c>
      <c r="CA62" s="181">
        <f t="shared" si="16"/>
        <v>0</v>
      </c>
      <c r="CB62" s="181">
        <f t="shared" si="16"/>
        <v>0</v>
      </c>
      <c r="CC62" s="181">
        <f t="shared" si="16"/>
        <v>0</v>
      </c>
      <c r="CD62" s="181">
        <f t="shared" si="16"/>
        <v>0</v>
      </c>
      <c r="CE62" s="181">
        <f t="shared" si="16"/>
        <v>0</v>
      </c>
      <c r="CF62" s="181">
        <f t="shared" si="16"/>
        <v>0</v>
      </c>
      <c r="CG62" s="181">
        <f t="shared" si="16"/>
        <v>0</v>
      </c>
      <c r="CH62" s="181">
        <f t="shared" si="16"/>
        <v>0</v>
      </c>
      <c r="CI62" s="181">
        <f t="shared" si="16"/>
        <v>0</v>
      </c>
      <c r="CJ62" s="181">
        <f t="shared" si="16"/>
        <v>0</v>
      </c>
      <c r="CK62" s="181">
        <f t="shared" si="16"/>
        <v>0</v>
      </c>
      <c r="CL62" s="181">
        <f t="shared" si="16"/>
        <v>0</v>
      </c>
      <c r="CM62" s="181">
        <f t="shared" si="16"/>
        <v>0</v>
      </c>
      <c r="CN62" s="181">
        <f t="shared" si="16"/>
        <v>0</v>
      </c>
      <c r="CO62" s="181">
        <f t="shared" si="16"/>
        <v>0</v>
      </c>
      <c r="CP62" s="181">
        <f t="shared" si="16"/>
        <v>0</v>
      </c>
      <c r="CQ62" s="181">
        <f t="shared" si="16"/>
        <v>0</v>
      </c>
      <c r="CR62" s="181">
        <f t="shared" si="16"/>
        <v>0</v>
      </c>
      <c r="CS62" s="181">
        <f t="shared" si="16"/>
        <v>0</v>
      </c>
      <c r="CT62" s="181">
        <f t="shared" si="16"/>
        <v>0</v>
      </c>
      <c r="CU62" s="181">
        <f t="shared" si="16"/>
        <v>0</v>
      </c>
      <c r="CV62" s="181">
        <f t="shared" si="16"/>
        <v>0</v>
      </c>
      <c r="CW62" s="181">
        <f t="shared" si="16"/>
        <v>0</v>
      </c>
      <c r="CX62" s="181">
        <f t="shared" si="16"/>
        <v>0</v>
      </c>
      <c r="CY62" s="181">
        <f t="shared" si="16"/>
        <v>0</v>
      </c>
      <c r="CZ62" s="181">
        <f t="shared" si="16"/>
        <v>0</v>
      </c>
      <c r="DA62" s="181">
        <f t="shared" si="16"/>
        <v>0</v>
      </c>
      <c r="DB62" s="181">
        <f t="shared" si="16"/>
        <v>0</v>
      </c>
      <c r="DC62" s="181">
        <f t="shared" si="16"/>
        <v>0</v>
      </c>
      <c r="DD62" s="181">
        <f t="shared" si="16"/>
        <v>0</v>
      </c>
      <c r="DE62" s="181">
        <f t="shared" si="16"/>
        <v>0</v>
      </c>
      <c r="DF62" s="181">
        <f t="shared" si="16"/>
        <v>0</v>
      </c>
      <c r="DG62" s="181">
        <f t="shared" si="16"/>
        <v>0</v>
      </c>
      <c r="DH62" s="181">
        <f t="shared" si="16"/>
        <v>0</v>
      </c>
      <c r="DI62" s="181">
        <f t="shared" si="16"/>
        <v>0</v>
      </c>
      <c r="DJ62" s="181">
        <f t="shared" si="16"/>
        <v>0</v>
      </c>
      <c r="DK62" s="181">
        <f t="shared" si="16"/>
        <v>0</v>
      </c>
      <c r="DL62" s="181">
        <f t="shared" si="16"/>
        <v>0</v>
      </c>
      <c r="DM62" s="181">
        <f t="shared" si="16"/>
        <v>0</v>
      </c>
      <c r="DN62" s="181">
        <f t="shared" si="16"/>
        <v>0</v>
      </c>
      <c r="DO62" s="181">
        <f t="shared" si="16"/>
        <v>0</v>
      </c>
      <c r="DP62" s="181">
        <f t="shared" si="16"/>
        <v>0</v>
      </c>
      <c r="DQ62" s="181">
        <f t="shared" si="16"/>
        <v>0</v>
      </c>
      <c r="DR62" s="181">
        <f t="shared" si="16"/>
        <v>0</v>
      </c>
      <c r="DS62" s="181">
        <f t="shared" si="16"/>
        <v>0</v>
      </c>
      <c r="DT62" s="181">
        <f t="shared" si="16"/>
        <v>0</v>
      </c>
      <c r="DU62" s="181">
        <f t="shared" si="16"/>
        <v>0</v>
      </c>
      <c r="DV62" s="181">
        <f t="shared" si="16"/>
        <v>0</v>
      </c>
      <c r="DW62" s="181">
        <f t="shared" si="16"/>
        <v>0</v>
      </c>
      <c r="DX62" s="181">
        <f t="shared" si="16"/>
        <v>0</v>
      </c>
      <c r="DY62" s="181">
        <f t="shared" si="16"/>
        <v>0</v>
      </c>
      <c r="DZ62" s="181">
        <f t="shared" si="16"/>
        <v>0</v>
      </c>
      <c r="EA62" s="181">
        <f t="shared" si="16"/>
        <v>0</v>
      </c>
      <c r="EB62" s="181">
        <f t="shared" si="16"/>
        <v>0</v>
      </c>
      <c r="EC62" s="181">
        <f t="shared" si="16"/>
        <v>0</v>
      </c>
      <c r="ED62" s="181">
        <f t="shared" si="16"/>
        <v>0</v>
      </c>
      <c r="EE62" s="181">
        <f t="shared" si="16"/>
        <v>0</v>
      </c>
    </row>
    <row r="63" spans="1:142" s="169" customFormat="1" ht="17.25" hidden="1" outlineLevel="1" thickTop="1" thickBot="1" x14ac:dyDescent="0.3">
      <c r="A63" s="126">
        <f>IF(B7="Объект",,1)</f>
        <v>0</v>
      </c>
      <c r="B63" s="171" t="s">
        <v>267</v>
      </c>
      <c r="C63" s="172">
        <f>SUM(D63:EE63)</f>
        <v>0</v>
      </c>
      <c r="D63" s="173">
        <f>SUM(D51:D62)</f>
        <v>0</v>
      </c>
      <c r="E63" s="173">
        <f>SUM(E51:E62)</f>
        <v>0</v>
      </c>
      <c r="F63" s="173">
        <f t="shared" ref="F63:BQ63" si="17">SUM(F51:F62)</f>
        <v>0</v>
      </c>
      <c r="G63" s="173">
        <f t="shared" si="17"/>
        <v>0</v>
      </c>
      <c r="H63" s="173">
        <f t="shared" si="17"/>
        <v>0</v>
      </c>
      <c r="I63" s="173">
        <f t="shared" si="17"/>
        <v>0</v>
      </c>
      <c r="J63" s="173">
        <f t="shared" si="17"/>
        <v>0</v>
      </c>
      <c r="K63" s="173">
        <f t="shared" si="17"/>
        <v>0</v>
      </c>
      <c r="L63" s="173">
        <f t="shared" si="17"/>
        <v>0</v>
      </c>
      <c r="M63" s="173">
        <f t="shared" si="17"/>
        <v>0</v>
      </c>
      <c r="N63" s="173">
        <f t="shared" si="17"/>
        <v>0</v>
      </c>
      <c r="O63" s="173">
        <f t="shared" si="17"/>
        <v>0</v>
      </c>
      <c r="P63" s="173">
        <f t="shared" si="17"/>
        <v>0</v>
      </c>
      <c r="Q63" s="173">
        <f t="shared" si="17"/>
        <v>0</v>
      </c>
      <c r="R63" s="173">
        <f t="shared" si="17"/>
        <v>0</v>
      </c>
      <c r="S63" s="173">
        <f t="shared" si="17"/>
        <v>0</v>
      </c>
      <c r="T63" s="173">
        <f t="shared" si="17"/>
        <v>0</v>
      </c>
      <c r="U63" s="173">
        <f t="shared" si="17"/>
        <v>0</v>
      </c>
      <c r="V63" s="173">
        <f t="shared" si="17"/>
        <v>0</v>
      </c>
      <c r="W63" s="173">
        <f t="shared" si="17"/>
        <v>0</v>
      </c>
      <c r="X63" s="173">
        <f t="shared" si="17"/>
        <v>0</v>
      </c>
      <c r="Y63" s="173">
        <f t="shared" si="17"/>
        <v>0</v>
      </c>
      <c r="Z63" s="173">
        <f t="shared" si="17"/>
        <v>0</v>
      </c>
      <c r="AA63" s="173">
        <f t="shared" si="17"/>
        <v>0</v>
      </c>
      <c r="AB63" s="173">
        <f t="shared" si="17"/>
        <v>0</v>
      </c>
      <c r="AC63" s="173">
        <f t="shared" si="17"/>
        <v>0</v>
      </c>
      <c r="AD63" s="173">
        <f t="shared" si="17"/>
        <v>0</v>
      </c>
      <c r="AE63" s="173">
        <f t="shared" si="17"/>
        <v>0</v>
      </c>
      <c r="AF63" s="173">
        <f t="shared" si="17"/>
        <v>0</v>
      </c>
      <c r="AG63" s="173">
        <f t="shared" si="17"/>
        <v>0</v>
      </c>
      <c r="AH63" s="173">
        <f t="shared" si="17"/>
        <v>0</v>
      </c>
      <c r="AI63" s="173">
        <f t="shared" si="17"/>
        <v>0</v>
      </c>
      <c r="AJ63" s="173">
        <f t="shared" si="17"/>
        <v>0</v>
      </c>
      <c r="AK63" s="173">
        <f t="shared" si="17"/>
        <v>0</v>
      </c>
      <c r="AL63" s="173">
        <f t="shared" si="17"/>
        <v>0</v>
      </c>
      <c r="AM63" s="173">
        <f t="shared" si="17"/>
        <v>0</v>
      </c>
      <c r="AN63" s="173">
        <f t="shared" si="17"/>
        <v>0</v>
      </c>
      <c r="AO63" s="173">
        <f t="shared" si="17"/>
        <v>0</v>
      </c>
      <c r="AP63" s="173">
        <f t="shared" si="17"/>
        <v>0</v>
      </c>
      <c r="AQ63" s="173">
        <f t="shared" si="17"/>
        <v>0</v>
      </c>
      <c r="AR63" s="173">
        <f t="shared" si="17"/>
        <v>0</v>
      </c>
      <c r="AS63" s="173">
        <f t="shared" si="17"/>
        <v>0</v>
      </c>
      <c r="AT63" s="173">
        <f t="shared" si="17"/>
        <v>0</v>
      </c>
      <c r="AU63" s="173">
        <f t="shared" si="17"/>
        <v>0</v>
      </c>
      <c r="AV63" s="173">
        <f t="shared" si="17"/>
        <v>0</v>
      </c>
      <c r="AW63" s="173">
        <f t="shared" si="17"/>
        <v>0</v>
      </c>
      <c r="AX63" s="173">
        <f t="shared" si="17"/>
        <v>0</v>
      </c>
      <c r="AY63" s="173">
        <f t="shared" si="17"/>
        <v>0</v>
      </c>
      <c r="AZ63" s="173">
        <f t="shared" si="17"/>
        <v>0</v>
      </c>
      <c r="BA63" s="173">
        <f t="shared" si="17"/>
        <v>0</v>
      </c>
      <c r="BB63" s="173">
        <f t="shared" si="17"/>
        <v>0</v>
      </c>
      <c r="BC63" s="173">
        <f t="shared" si="17"/>
        <v>0</v>
      </c>
      <c r="BD63" s="173">
        <f t="shared" si="17"/>
        <v>0</v>
      </c>
      <c r="BE63" s="173">
        <f t="shared" si="17"/>
        <v>0</v>
      </c>
      <c r="BF63" s="173">
        <f t="shared" si="17"/>
        <v>0</v>
      </c>
      <c r="BG63" s="173">
        <f t="shared" si="17"/>
        <v>0</v>
      </c>
      <c r="BH63" s="173">
        <f t="shared" si="17"/>
        <v>0</v>
      </c>
      <c r="BI63" s="173">
        <f t="shared" si="17"/>
        <v>0</v>
      </c>
      <c r="BJ63" s="173">
        <f t="shared" si="17"/>
        <v>0</v>
      </c>
      <c r="BK63" s="174">
        <f t="shared" si="17"/>
        <v>0</v>
      </c>
      <c r="BL63" s="174">
        <f t="shared" si="17"/>
        <v>0</v>
      </c>
      <c r="BM63" s="174">
        <f t="shared" si="17"/>
        <v>0</v>
      </c>
      <c r="BN63" s="174">
        <f t="shared" si="17"/>
        <v>0</v>
      </c>
      <c r="BO63" s="174">
        <f t="shared" si="17"/>
        <v>0</v>
      </c>
      <c r="BP63" s="174">
        <f t="shared" si="17"/>
        <v>0</v>
      </c>
      <c r="BQ63" s="174">
        <f t="shared" si="17"/>
        <v>0</v>
      </c>
      <c r="BR63" s="174">
        <f t="shared" ref="BR63:BX63" si="18">SUM(BR51:BR62)</f>
        <v>0</v>
      </c>
      <c r="BS63" s="174">
        <f t="shared" si="18"/>
        <v>0</v>
      </c>
      <c r="BT63" s="174">
        <f t="shared" si="18"/>
        <v>0</v>
      </c>
      <c r="BU63" s="174">
        <f t="shared" si="18"/>
        <v>0</v>
      </c>
      <c r="BV63" s="174">
        <f t="shared" si="18"/>
        <v>0</v>
      </c>
      <c r="BW63" s="174">
        <f t="shared" si="18"/>
        <v>0</v>
      </c>
      <c r="BX63" s="174">
        <f t="shared" si="18"/>
        <v>0</v>
      </c>
      <c r="BY63" s="175">
        <f t="shared" ref="BY63:CG63" si="19">SUM(BY36:BY47)*0.18</f>
        <v>0</v>
      </c>
      <c r="BZ63" s="175">
        <f t="shared" si="19"/>
        <v>0</v>
      </c>
      <c r="CA63" s="175">
        <f t="shared" si="19"/>
        <v>0</v>
      </c>
      <c r="CB63" s="175">
        <f t="shared" si="19"/>
        <v>0</v>
      </c>
      <c r="CC63" s="175">
        <f t="shared" si="19"/>
        <v>0</v>
      </c>
      <c r="CD63" s="175">
        <f t="shared" si="19"/>
        <v>0</v>
      </c>
      <c r="CE63" s="175">
        <f t="shared" si="19"/>
        <v>0</v>
      </c>
      <c r="CF63" s="175">
        <f t="shared" si="19"/>
        <v>0</v>
      </c>
      <c r="CG63" s="175">
        <f t="shared" si="19"/>
        <v>0</v>
      </c>
      <c r="CH63" s="175">
        <f t="shared" ref="CH63:DM63" si="20">SUM(CH36:CH47)*0.18</f>
        <v>0</v>
      </c>
      <c r="CI63" s="175">
        <f t="shared" si="20"/>
        <v>0</v>
      </c>
      <c r="CJ63" s="176">
        <f t="shared" si="20"/>
        <v>0</v>
      </c>
      <c r="CK63" s="175">
        <f t="shared" si="20"/>
        <v>0</v>
      </c>
      <c r="CL63" s="175">
        <f t="shared" si="20"/>
        <v>0</v>
      </c>
      <c r="CM63" s="175">
        <f t="shared" si="20"/>
        <v>0</v>
      </c>
      <c r="CN63" s="175">
        <f t="shared" si="20"/>
        <v>0</v>
      </c>
      <c r="CO63" s="175">
        <f t="shared" si="20"/>
        <v>0</v>
      </c>
      <c r="CP63" s="175">
        <f t="shared" si="20"/>
        <v>0</v>
      </c>
      <c r="CQ63" s="175">
        <f t="shared" si="20"/>
        <v>0</v>
      </c>
      <c r="CR63" s="175">
        <f t="shared" si="20"/>
        <v>0</v>
      </c>
      <c r="CS63" s="175">
        <f t="shared" si="20"/>
        <v>0</v>
      </c>
      <c r="CT63" s="175">
        <f t="shared" si="20"/>
        <v>0</v>
      </c>
      <c r="CU63" s="175">
        <f t="shared" si="20"/>
        <v>0</v>
      </c>
      <c r="CV63" s="176">
        <f t="shared" si="20"/>
        <v>0</v>
      </c>
      <c r="CW63" s="175">
        <f t="shared" si="20"/>
        <v>0</v>
      </c>
      <c r="CX63" s="175">
        <f t="shared" si="20"/>
        <v>0</v>
      </c>
      <c r="CY63" s="175">
        <f t="shared" si="20"/>
        <v>0</v>
      </c>
      <c r="CZ63" s="175">
        <f t="shared" si="20"/>
        <v>0</v>
      </c>
      <c r="DA63" s="175">
        <f t="shared" si="20"/>
        <v>0</v>
      </c>
      <c r="DB63" s="175">
        <f t="shared" si="20"/>
        <v>0</v>
      </c>
      <c r="DC63" s="175">
        <f t="shared" si="20"/>
        <v>0</v>
      </c>
      <c r="DD63" s="175">
        <f t="shared" si="20"/>
        <v>0</v>
      </c>
      <c r="DE63" s="175">
        <f t="shared" si="20"/>
        <v>0</v>
      </c>
      <c r="DF63" s="175">
        <f t="shared" si="20"/>
        <v>0</v>
      </c>
      <c r="DG63" s="175">
        <f t="shared" si="20"/>
        <v>0</v>
      </c>
      <c r="DH63" s="176">
        <f t="shared" si="20"/>
        <v>0</v>
      </c>
      <c r="DI63" s="175">
        <f t="shared" si="20"/>
        <v>0</v>
      </c>
      <c r="DJ63" s="175">
        <f t="shared" si="20"/>
        <v>0</v>
      </c>
      <c r="DK63" s="175">
        <f t="shared" si="20"/>
        <v>0</v>
      </c>
      <c r="DL63" s="175">
        <f t="shared" si="20"/>
        <v>0</v>
      </c>
      <c r="DM63" s="175">
        <f t="shared" si="20"/>
        <v>0</v>
      </c>
      <c r="DN63" s="175">
        <f t="shared" ref="DN63:EE63" si="21">SUM(DN36:DN47)*0.18</f>
        <v>0</v>
      </c>
      <c r="DO63" s="175">
        <f t="shared" si="21"/>
        <v>0</v>
      </c>
      <c r="DP63" s="175">
        <f t="shared" si="21"/>
        <v>0</v>
      </c>
      <c r="DQ63" s="175">
        <f t="shared" si="21"/>
        <v>0</v>
      </c>
      <c r="DR63" s="175">
        <f t="shared" si="21"/>
        <v>0</v>
      </c>
      <c r="DS63" s="175">
        <f t="shared" si="21"/>
        <v>0</v>
      </c>
      <c r="DT63" s="176">
        <f t="shared" si="21"/>
        <v>0</v>
      </c>
      <c r="DU63" s="175">
        <f t="shared" si="21"/>
        <v>0</v>
      </c>
      <c r="DV63" s="175">
        <f t="shared" si="21"/>
        <v>0</v>
      </c>
      <c r="DW63" s="175">
        <f t="shared" si="21"/>
        <v>0</v>
      </c>
      <c r="DX63" s="175">
        <f t="shared" si="21"/>
        <v>0</v>
      </c>
      <c r="DY63" s="175">
        <f t="shared" si="21"/>
        <v>0</v>
      </c>
      <c r="DZ63" s="175">
        <f t="shared" si="21"/>
        <v>0</v>
      </c>
      <c r="EA63" s="175">
        <f t="shared" si="21"/>
        <v>0</v>
      </c>
      <c r="EB63" s="175">
        <f t="shared" si="21"/>
        <v>0</v>
      </c>
      <c r="EC63" s="175">
        <f t="shared" si="21"/>
        <v>0</v>
      </c>
      <c r="ED63" s="175">
        <f t="shared" si="21"/>
        <v>0</v>
      </c>
      <c r="EE63" s="175">
        <f t="shared" si="21"/>
        <v>0</v>
      </c>
    </row>
    <row r="64" spans="1:142" s="169" customFormat="1" ht="17.25" collapsed="1" thickTop="1" thickBot="1" x14ac:dyDescent="0.3">
      <c r="A64" s="126">
        <f>IF(B7="Объект",,1)</f>
        <v>0</v>
      </c>
      <c r="B64" s="183" t="s">
        <v>268</v>
      </c>
      <c r="C64" s="172">
        <f>SUM(D64:EE64)</f>
        <v>0</v>
      </c>
      <c r="D64" s="184"/>
      <c r="E64" s="185"/>
      <c r="F64" s="184"/>
      <c r="G64" s="184"/>
      <c r="H64" s="184"/>
      <c r="I64" s="184"/>
      <c r="J64" s="184"/>
      <c r="K64" s="184"/>
      <c r="L64" s="184"/>
      <c r="M64" s="184"/>
      <c r="N64" s="184"/>
      <c r="O64" s="184"/>
      <c r="P64" s="184"/>
      <c r="Q64" s="184"/>
      <c r="R64" s="184"/>
      <c r="S64" s="184"/>
      <c r="T64" s="184"/>
      <c r="U64" s="184"/>
      <c r="V64" s="184"/>
      <c r="W64" s="184"/>
      <c r="X64" s="184"/>
      <c r="Y64" s="184"/>
      <c r="Z64" s="184"/>
      <c r="AA64" s="184"/>
      <c r="AB64" s="184"/>
      <c r="AC64" s="186"/>
      <c r="AD64" s="186"/>
      <c r="AE64" s="184"/>
      <c r="AF64" s="184"/>
      <c r="AG64" s="184"/>
      <c r="AH64" s="184"/>
      <c r="AI64" s="184"/>
      <c r="AJ64" s="184"/>
      <c r="AK64" s="184"/>
      <c r="AL64" s="184"/>
      <c r="AM64" s="184"/>
      <c r="AN64" s="186"/>
      <c r="AO64" s="184"/>
      <c r="AP64" s="184"/>
      <c r="AQ64" s="184"/>
      <c r="AR64" s="184"/>
      <c r="AS64" s="184"/>
      <c r="AT64" s="184"/>
      <c r="AU64" s="184"/>
      <c r="AV64" s="184"/>
      <c r="AW64" s="184"/>
      <c r="AX64" s="184"/>
      <c r="AY64" s="184"/>
      <c r="AZ64" s="184"/>
      <c r="BA64" s="184"/>
      <c r="BB64" s="184"/>
      <c r="BC64" s="184"/>
      <c r="BD64" s="184"/>
      <c r="BE64" s="184"/>
      <c r="BF64" s="184"/>
      <c r="BG64" s="184"/>
      <c r="BH64" s="184"/>
      <c r="BI64" s="184"/>
      <c r="BJ64" s="184"/>
      <c r="BK64" s="187"/>
      <c r="BL64" s="187"/>
      <c r="BM64" s="187"/>
      <c r="BN64" s="187"/>
      <c r="BO64" s="187"/>
      <c r="BP64" s="187"/>
      <c r="BQ64" s="187"/>
      <c r="BR64" s="187"/>
      <c r="BS64" s="187"/>
      <c r="BT64" s="187"/>
      <c r="BU64" s="187"/>
      <c r="BV64" s="187"/>
      <c r="BW64" s="187"/>
      <c r="BX64" s="187"/>
      <c r="BY64" s="188"/>
      <c r="BZ64" s="188"/>
      <c r="CA64" s="188"/>
      <c r="CB64" s="188"/>
      <c r="CC64" s="188"/>
      <c r="CD64" s="188"/>
      <c r="CE64" s="188"/>
      <c r="CF64" s="188"/>
      <c r="CG64" s="188"/>
      <c r="CH64" s="188">
        <f t="shared" ref="CH64:EA64" si="22">CH50+CH63</f>
        <v>0</v>
      </c>
      <c r="CI64" s="188">
        <f t="shared" si="22"/>
        <v>0</v>
      </c>
      <c r="CJ64" s="189">
        <f t="shared" si="22"/>
        <v>0</v>
      </c>
      <c r="CK64" s="188">
        <f t="shared" si="22"/>
        <v>0</v>
      </c>
      <c r="CL64" s="188">
        <f t="shared" si="22"/>
        <v>0</v>
      </c>
      <c r="CM64" s="188">
        <f t="shared" si="22"/>
        <v>0</v>
      </c>
      <c r="CN64" s="188">
        <f t="shared" si="22"/>
        <v>0</v>
      </c>
      <c r="CO64" s="188">
        <f t="shared" si="22"/>
        <v>0</v>
      </c>
      <c r="CP64" s="188">
        <f t="shared" si="22"/>
        <v>0</v>
      </c>
      <c r="CQ64" s="188">
        <f t="shared" si="22"/>
        <v>0</v>
      </c>
      <c r="CR64" s="188">
        <f t="shared" si="22"/>
        <v>0</v>
      </c>
      <c r="CS64" s="188">
        <f t="shared" si="22"/>
        <v>0</v>
      </c>
      <c r="CT64" s="188">
        <f t="shared" si="22"/>
        <v>0</v>
      </c>
      <c r="CU64" s="188">
        <f t="shared" si="22"/>
        <v>0</v>
      </c>
      <c r="CV64" s="189">
        <f t="shared" si="22"/>
        <v>0</v>
      </c>
      <c r="CW64" s="188">
        <f t="shared" si="22"/>
        <v>0</v>
      </c>
      <c r="CX64" s="188">
        <f t="shared" si="22"/>
        <v>0</v>
      </c>
      <c r="CY64" s="188">
        <f t="shared" si="22"/>
        <v>0</v>
      </c>
      <c r="CZ64" s="188">
        <f t="shared" si="22"/>
        <v>0</v>
      </c>
      <c r="DA64" s="188">
        <f t="shared" si="22"/>
        <v>0</v>
      </c>
      <c r="DB64" s="188">
        <f t="shared" si="22"/>
        <v>0</v>
      </c>
      <c r="DC64" s="188">
        <f t="shared" si="22"/>
        <v>0</v>
      </c>
      <c r="DD64" s="188">
        <f t="shared" si="22"/>
        <v>0</v>
      </c>
      <c r="DE64" s="188">
        <f t="shared" si="22"/>
        <v>0</v>
      </c>
      <c r="DF64" s="188">
        <f t="shared" si="22"/>
        <v>0</v>
      </c>
      <c r="DG64" s="188">
        <f t="shared" si="22"/>
        <v>0</v>
      </c>
      <c r="DH64" s="189">
        <f t="shared" si="22"/>
        <v>0</v>
      </c>
      <c r="DI64" s="188">
        <f t="shared" si="22"/>
        <v>0</v>
      </c>
      <c r="DJ64" s="188">
        <f t="shared" si="22"/>
        <v>0</v>
      </c>
      <c r="DK64" s="188">
        <f t="shared" si="22"/>
        <v>0</v>
      </c>
      <c r="DL64" s="188">
        <f t="shared" si="22"/>
        <v>0</v>
      </c>
      <c r="DM64" s="188">
        <f t="shared" si="22"/>
        <v>0</v>
      </c>
      <c r="DN64" s="188">
        <f t="shared" si="22"/>
        <v>0</v>
      </c>
      <c r="DO64" s="188">
        <f t="shared" si="22"/>
        <v>0</v>
      </c>
      <c r="DP64" s="188">
        <f t="shared" si="22"/>
        <v>0</v>
      </c>
      <c r="DQ64" s="188">
        <f t="shared" si="22"/>
        <v>0</v>
      </c>
      <c r="DR64" s="188">
        <f t="shared" si="22"/>
        <v>0</v>
      </c>
      <c r="DS64" s="188">
        <f t="shared" si="22"/>
        <v>0</v>
      </c>
      <c r="DT64" s="189">
        <f t="shared" si="22"/>
        <v>0</v>
      </c>
      <c r="DU64" s="188">
        <f t="shared" si="22"/>
        <v>0</v>
      </c>
      <c r="DV64" s="188">
        <f t="shared" si="22"/>
        <v>0</v>
      </c>
      <c r="DW64" s="188">
        <f t="shared" si="22"/>
        <v>0</v>
      </c>
      <c r="DX64" s="188">
        <f t="shared" si="22"/>
        <v>0</v>
      </c>
      <c r="DY64" s="188">
        <f t="shared" si="22"/>
        <v>0</v>
      </c>
      <c r="DZ64" s="188">
        <f t="shared" si="22"/>
        <v>0</v>
      </c>
      <c r="EA64" s="188">
        <f t="shared" si="22"/>
        <v>0</v>
      </c>
      <c r="EB64" s="188">
        <f>EB50+EB63</f>
        <v>0</v>
      </c>
      <c r="EC64" s="188">
        <f>EC50+EC63</f>
        <v>0</v>
      </c>
      <c r="ED64" s="188">
        <f>ED50+ED63</f>
        <v>0</v>
      </c>
      <c r="EE64" s="188">
        <f>EE50+EE63</f>
        <v>0</v>
      </c>
    </row>
    <row r="65" spans="1:135" ht="13.5" thickTop="1" x14ac:dyDescent="0.2">
      <c r="A65" s="126">
        <f>IF(B7="Объект",,1)</f>
        <v>0</v>
      </c>
      <c r="B65" s="190"/>
      <c r="C65" s="35">
        <v>146844.95359627611</v>
      </c>
    </row>
    <row r="66" spans="1:135" ht="17.25" thickBot="1" x14ac:dyDescent="0.35">
      <c r="A66" s="122" t="e">
        <f>IF(#REF!="Объект",,1)</f>
        <v>#REF!</v>
      </c>
      <c r="B66" s="191" t="s">
        <v>115</v>
      </c>
      <c r="C66" s="192">
        <f>C50-C65</f>
        <v>0</v>
      </c>
      <c r="D66" s="193"/>
      <c r="E66" s="193"/>
      <c r="F66" s="193"/>
      <c r="G66" s="193"/>
      <c r="H66" s="193"/>
      <c r="I66" s="193"/>
      <c r="J66" s="193"/>
      <c r="K66" s="193"/>
      <c r="L66" s="193"/>
      <c r="M66" s="193"/>
      <c r="N66" s="193"/>
      <c r="O66" s="193"/>
      <c r="P66" s="193"/>
      <c r="Q66" s="193"/>
      <c r="R66" s="193"/>
      <c r="S66" s="193"/>
      <c r="T66" s="193"/>
      <c r="U66" s="193"/>
      <c r="V66" s="193"/>
      <c r="W66" s="193"/>
      <c r="X66" s="193"/>
      <c r="Y66" s="193"/>
      <c r="Z66" s="193"/>
      <c r="AA66" s="193"/>
      <c r="AB66" s="193"/>
      <c r="AC66" s="193"/>
      <c r="AD66" s="193"/>
      <c r="AE66" s="193"/>
      <c r="AF66" s="193"/>
      <c r="AG66" s="193"/>
      <c r="AH66" s="193"/>
      <c r="AI66" s="193"/>
      <c r="AJ66" s="193"/>
      <c r="AK66" s="193"/>
      <c r="AL66" s="193"/>
      <c r="AM66" s="193"/>
      <c r="AN66" s="193"/>
      <c r="AO66" s="193"/>
      <c r="AP66" s="193"/>
      <c r="AQ66" s="193"/>
      <c r="AR66" s="193"/>
      <c r="AS66" s="193"/>
      <c r="AT66" s="193"/>
      <c r="AU66" s="193"/>
      <c r="AV66" s="193"/>
      <c r="AW66" s="193"/>
      <c r="AX66" s="193"/>
      <c r="AY66" s="193"/>
      <c r="AZ66" s="193"/>
      <c r="BA66" s="193"/>
      <c r="BB66" s="193"/>
      <c r="BC66" s="193"/>
      <c r="BD66" s="193"/>
      <c r="BE66" s="193"/>
      <c r="BF66" s="193"/>
      <c r="BG66" s="193"/>
      <c r="BH66" s="193"/>
      <c r="BI66" s="193"/>
      <c r="BJ66" s="193"/>
      <c r="BK66" s="193"/>
      <c r="BL66" s="193"/>
      <c r="BM66" s="193"/>
      <c r="BN66" s="193"/>
      <c r="BO66" s="193"/>
      <c r="BP66" s="193"/>
      <c r="BQ66" s="193"/>
      <c r="BR66" s="193"/>
      <c r="BS66" s="193"/>
      <c r="BT66" s="193"/>
      <c r="BU66" s="193"/>
      <c r="BV66" s="193">
        <v>0</v>
      </c>
      <c r="BW66" s="193">
        <v>0</v>
      </c>
      <c r="BX66" s="193">
        <v>0</v>
      </c>
      <c r="BY66" s="193">
        <v>0</v>
      </c>
    </row>
    <row r="67" spans="1:135" s="164" customFormat="1" ht="17.25" thickTop="1" thickBot="1" x14ac:dyDescent="0.25">
      <c r="A67" s="122" t="e">
        <f>IF(#REF!="Объект",,1)</f>
        <v>#REF!</v>
      </c>
      <c r="B67" s="160" t="s">
        <v>207</v>
      </c>
      <c r="C67" s="161" t="s">
        <v>269</v>
      </c>
      <c r="D67" s="162">
        <f>$C$4</f>
        <v>42826</v>
      </c>
      <c r="E67" s="162">
        <f t="shared" ref="E67:BP67" si="23">DATE(YEAR(D67),(MONTH(D67)+1),DAY(D67))</f>
        <v>42856</v>
      </c>
      <c r="F67" s="162">
        <f t="shared" si="23"/>
        <v>42887</v>
      </c>
      <c r="G67" s="162">
        <f t="shared" si="23"/>
        <v>42917</v>
      </c>
      <c r="H67" s="162">
        <f t="shared" si="23"/>
        <v>42948</v>
      </c>
      <c r="I67" s="162">
        <f t="shared" si="23"/>
        <v>42979</v>
      </c>
      <c r="J67" s="162">
        <f t="shared" si="23"/>
        <v>43009</v>
      </c>
      <c r="K67" s="162">
        <f t="shared" si="23"/>
        <v>43040</v>
      </c>
      <c r="L67" s="162">
        <f t="shared" si="23"/>
        <v>43070</v>
      </c>
      <c r="M67" s="162">
        <f t="shared" si="23"/>
        <v>43101</v>
      </c>
      <c r="N67" s="162">
        <f t="shared" si="23"/>
        <v>43132</v>
      </c>
      <c r="O67" s="162">
        <f t="shared" si="23"/>
        <v>43160</v>
      </c>
      <c r="P67" s="162">
        <f t="shared" si="23"/>
        <v>43191</v>
      </c>
      <c r="Q67" s="162">
        <f t="shared" si="23"/>
        <v>43221</v>
      </c>
      <c r="R67" s="162">
        <f t="shared" si="23"/>
        <v>43252</v>
      </c>
      <c r="S67" s="162">
        <f t="shared" si="23"/>
        <v>43282</v>
      </c>
      <c r="T67" s="162">
        <f t="shared" si="23"/>
        <v>43313</v>
      </c>
      <c r="U67" s="162">
        <f t="shared" si="23"/>
        <v>43344</v>
      </c>
      <c r="V67" s="162">
        <f t="shared" si="23"/>
        <v>43374</v>
      </c>
      <c r="W67" s="162">
        <f t="shared" si="23"/>
        <v>43405</v>
      </c>
      <c r="X67" s="162">
        <f t="shared" si="23"/>
        <v>43435</v>
      </c>
      <c r="Y67" s="162">
        <f t="shared" si="23"/>
        <v>43466</v>
      </c>
      <c r="Z67" s="162">
        <f t="shared" si="23"/>
        <v>43497</v>
      </c>
      <c r="AA67" s="162">
        <f t="shared" si="23"/>
        <v>43525</v>
      </c>
      <c r="AB67" s="162">
        <f t="shared" si="23"/>
        <v>43556</v>
      </c>
      <c r="AC67" s="162">
        <f t="shared" si="23"/>
        <v>43586</v>
      </c>
      <c r="AD67" s="162">
        <f t="shared" si="23"/>
        <v>43617</v>
      </c>
      <c r="AE67" s="162">
        <f t="shared" si="23"/>
        <v>43647</v>
      </c>
      <c r="AF67" s="162">
        <f t="shared" si="23"/>
        <v>43678</v>
      </c>
      <c r="AG67" s="162">
        <f t="shared" si="23"/>
        <v>43709</v>
      </c>
      <c r="AH67" s="162">
        <f t="shared" si="23"/>
        <v>43739</v>
      </c>
      <c r="AI67" s="162">
        <f t="shared" si="23"/>
        <v>43770</v>
      </c>
      <c r="AJ67" s="162">
        <f t="shared" si="23"/>
        <v>43800</v>
      </c>
      <c r="AK67" s="162">
        <f t="shared" si="23"/>
        <v>43831</v>
      </c>
      <c r="AL67" s="162">
        <f t="shared" si="23"/>
        <v>43862</v>
      </c>
      <c r="AM67" s="162">
        <f t="shared" si="23"/>
        <v>43891</v>
      </c>
      <c r="AN67" s="162">
        <f t="shared" si="23"/>
        <v>43922</v>
      </c>
      <c r="AO67" s="162">
        <f t="shared" si="23"/>
        <v>43952</v>
      </c>
      <c r="AP67" s="162">
        <f t="shared" si="23"/>
        <v>43983</v>
      </c>
      <c r="AQ67" s="162">
        <f t="shared" si="23"/>
        <v>44013</v>
      </c>
      <c r="AR67" s="162">
        <f t="shared" si="23"/>
        <v>44044</v>
      </c>
      <c r="AS67" s="162">
        <f t="shared" si="23"/>
        <v>44075</v>
      </c>
      <c r="AT67" s="162">
        <f t="shared" si="23"/>
        <v>44105</v>
      </c>
      <c r="AU67" s="162">
        <f t="shared" si="23"/>
        <v>44136</v>
      </c>
      <c r="AV67" s="162">
        <f t="shared" si="23"/>
        <v>44166</v>
      </c>
      <c r="AW67" s="162">
        <f t="shared" si="23"/>
        <v>44197</v>
      </c>
      <c r="AX67" s="162">
        <f t="shared" si="23"/>
        <v>44228</v>
      </c>
      <c r="AY67" s="162">
        <f t="shared" si="23"/>
        <v>44256</v>
      </c>
      <c r="AZ67" s="162">
        <f t="shared" si="23"/>
        <v>44287</v>
      </c>
      <c r="BA67" s="162">
        <f t="shared" si="23"/>
        <v>44317</v>
      </c>
      <c r="BB67" s="162">
        <f t="shared" si="23"/>
        <v>44348</v>
      </c>
      <c r="BC67" s="162">
        <f t="shared" si="23"/>
        <v>44378</v>
      </c>
      <c r="BD67" s="162">
        <f t="shared" si="23"/>
        <v>44409</v>
      </c>
      <c r="BE67" s="162">
        <f t="shared" si="23"/>
        <v>44440</v>
      </c>
      <c r="BF67" s="162">
        <f t="shared" si="23"/>
        <v>44470</v>
      </c>
      <c r="BG67" s="162">
        <f t="shared" si="23"/>
        <v>44501</v>
      </c>
      <c r="BH67" s="162">
        <f t="shared" si="23"/>
        <v>44531</v>
      </c>
      <c r="BI67" s="162">
        <f t="shared" si="23"/>
        <v>44562</v>
      </c>
      <c r="BJ67" s="162">
        <f t="shared" si="23"/>
        <v>44593</v>
      </c>
      <c r="BK67" s="162">
        <f t="shared" si="23"/>
        <v>44621</v>
      </c>
      <c r="BL67" s="162">
        <f t="shared" si="23"/>
        <v>44652</v>
      </c>
      <c r="BM67" s="162">
        <f t="shared" si="23"/>
        <v>44682</v>
      </c>
      <c r="BN67" s="162">
        <f t="shared" si="23"/>
        <v>44713</v>
      </c>
      <c r="BO67" s="162">
        <f t="shared" si="23"/>
        <v>44743</v>
      </c>
      <c r="BP67" s="162">
        <f t="shared" si="23"/>
        <v>44774</v>
      </c>
      <c r="BQ67" s="162">
        <f t="shared" ref="BQ67:EB67" si="24">DATE(YEAR(BP67),(MONTH(BP67)+1),DAY(BP67))</f>
        <v>44805</v>
      </c>
      <c r="BR67" s="162">
        <f t="shared" si="24"/>
        <v>44835</v>
      </c>
      <c r="BS67" s="162">
        <f t="shared" si="24"/>
        <v>44866</v>
      </c>
      <c r="BT67" s="162">
        <f t="shared" si="24"/>
        <v>44896</v>
      </c>
      <c r="BU67" s="162">
        <f t="shared" si="24"/>
        <v>44927</v>
      </c>
      <c r="BV67" s="162">
        <f t="shared" si="24"/>
        <v>44958</v>
      </c>
      <c r="BW67" s="162">
        <f t="shared" si="24"/>
        <v>44986</v>
      </c>
      <c r="BX67" s="162">
        <f t="shared" si="24"/>
        <v>45017</v>
      </c>
      <c r="BY67" s="162">
        <f t="shared" si="24"/>
        <v>45047</v>
      </c>
      <c r="BZ67" s="162">
        <f t="shared" si="24"/>
        <v>45078</v>
      </c>
      <c r="CA67" s="162">
        <f t="shared" si="24"/>
        <v>45108</v>
      </c>
      <c r="CB67" s="162">
        <f t="shared" si="24"/>
        <v>45139</v>
      </c>
      <c r="CC67" s="162">
        <f t="shared" si="24"/>
        <v>45170</v>
      </c>
      <c r="CD67" s="162">
        <f t="shared" si="24"/>
        <v>45200</v>
      </c>
      <c r="CE67" s="162">
        <f t="shared" si="24"/>
        <v>45231</v>
      </c>
      <c r="CF67" s="162">
        <f t="shared" si="24"/>
        <v>45261</v>
      </c>
      <c r="CG67" s="162">
        <f t="shared" si="24"/>
        <v>45292</v>
      </c>
      <c r="CH67" s="162">
        <f t="shared" si="24"/>
        <v>45323</v>
      </c>
      <c r="CI67" s="162">
        <f t="shared" si="24"/>
        <v>45352</v>
      </c>
      <c r="CJ67" s="162">
        <f t="shared" si="24"/>
        <v>45383</v>
      </c>
      <c r="CK67" s="162">
        <f t="shared" si="24"/>
        <v>45413</v>
      </c>
      <c r="CL67" s="162">
        <f t="shared" si="24"/>
        <v>45444</v>
      </c>
      <c r="CM67" s="162">
        <f t="shared" si="24"/>
        <v>45474</v>
      </c>
      <c r="CN67" s="162">
        <f t="shared" si="24"/>
        <v>45505</v>
      </c>
      <c r="CO67" s="162">
        <f t="shared" si="24"/>
        <v>45536</v>
      </c>
      <c r="CP67" s="162">
        <f t="shared" si="24"/>
        <v>45566</v>
      </c>
      <c r="CQ67" s="162">
        <f t="shared" si="24"/>
        <v>45597</v>
      </c>
      <c r="CR67" s="162">
        <f t="shared" si="24"/>
        <v>45627</v>
      </c>
      <c r="CS67" s="162">
        <f t="shared" si="24"/>
        <v>45658</v>
      </c>
      <c r="CT67" s="162">
        <f t="shared" si="24"/>
        <v>45689</v>
      </c>
      <c r="CU67" s="162">
        <f t="shared" si="24"/>
        <v>45717</v>
      </c>
      <c r="CV67" s="162">
        <f t="shared" si="24"/>
        <v>45748</v>
      </c>
      <c r="CW67" s="162">
        <f t="shared" si="24"/>
        <v>45778</v>
      </c>
      <c r="CX67" s="162">
        <f t="shared" si="24"/>
        <v>45809</v>
      </c>
      <c r="CY67" s="162">
        <f t="shared" si="24"/>
        <v>45839</v>
      </c>
      <c r="CZ67" s="162">
        <f t="shared" si="24"/>
        <v>45870</v>
      </c>
      <c r="DA67" s="162">
        <f t="shared" si="24"/>
        <v>45901</v>
      </c>
      <c r="DB67" s="162">
        <f t="shared" si="24"/>
        <v>45931</v>
      </c>
      <c r="DC67" s="162">
        <f t="shared" si="24"/>
        <v>45962</v>
      </c>
      <c r="DD67" s="162">
        <f t="shared" si="24"/>
        <v>45992</v>
      </c>
      <c r="DE67" s="162">
        <f t="shared" si="24"/>
        <v>46023</v>
      </c>
      <c r="DF67" s="162">
        <f t="shared" si="24"/>
        <v>46054</v>
      </c>
      <c r="DG67" s="162">
        <f t="shared" si="24"/>
        <v>46082</v>
      </c>
      <c r="DH67" s="162">
        <f t="shared" si="24"/>
        <v>46113</v>
      </c>
      <c r="DI67" s="162">
        <f t="shared" si="24"/>
        <v>46143</v>
      </c>
      <c r="DJ67" s="162">
        <f t="shared" si="24"/>
        <v>46174</v>
      </c>
      <c r="DK67" s="162">
        <f t="shared" si="24"/>
        <v>46204</v>
      </c>
      <c r="DL67" s="162">
        <f t="shared" si="24"/>
        <v>46235</v>
      </c>
      <c r="DM67" s="162">
        <f t="shared" si="24"/>
        <v>46266</v>
      </c>
      <c r="DN67" s="162">
        <f t="shared" si="24"/>
        <v>46296</v>
      </c>
      <c r="DO67" s="162">
        <f t="shared" si="24"/>
        <v>46327</v>
      </c>
      <c r="DP67" s="162">
        <f t="shared" si="24"/>
        <v>46357</v>
      </c>
      <c r="DQ67" s="162">
        <f t="shared" si="24"/>
        <v>46388</v>
      </c>
      <c r="DR67" s="162">
        <f t="shared" si="24"/>
        <v>46419</v>
      </c>
      <c r="DS67" s="162">
        <f t="shared" si="24"/>
        <v>46447</v>
      </c>
      <c r="DT67" s="162">
        <f t="shared" si="24"/>
        <v>46478</v>
      </c>
      <c r="DU67" s="162">
        <f t="shared" si="24"/>
        <v>46508</v>
      </c>
      <c r="DV67" s="162">
        <f t="shared" si="24"/>
        <v>46539</v>
      </c>
      <c r="DW67" s="162">
        <f t="shared" si="24"/>
        <v>46569</v>
      </c>
      <c r="DX67" s="162">
        <f t="shared" si="24"/>
        <v>46600</v>
      </c>
      <c r="DY67" s="162">
        <f t="shared" si="24"/>
        <v>46631</v>
      </c>
      <c r="DZ67" s="162">
        <f t="shared" si="24"/>
        <v>46661</v>
      </c>
      <c r="EA67" s="162">
        <f t="shared" si="24"/>
        <v>46692</v>
      </c>
      <c r="EB67" s="162">
        <f t="shared" si="24"/>
        <v>46722</v>
      </c>
      <c r="EC67" s="162">
        <f>DATE(YEAR(EB67),(MONTH(EB67)+1),DAY(EB67))</f>
        <v>46753</v>
      </c>
      <c r="ED67" s="162">
        <f>DATE(YEAR(EC67),(MONTH(EC67)+1),DAY(EC67))</f>
        <v>46784</v>
      </c>
      <c r="EE67" s="162">
        <f>DATE(YEAR(ED67),(MONTH(ED67)+1),DAY(ED67))</f>
        <v>46813</v>
      </c>
    </row>
    <row r="68" spans="1:135" s="169" customFormat="1" ht="17.25" hidden="1" outlineLevel="1" thickTop="1" thickBot="1" x14ac:dyDescent="0.3">
      <c r="A68" s="122">
        <f>IF(B146="Объект",,IF(B68=0,,1))</f>
        <v>1</v>
      </c>
      <c r="B68" s="194" t="s">
        <v>209</v>
      </c>
      <c r="C68" s="170">
        <f t="shared" ref="C68:C94" si="25">SUM(D68:EE68)</f>
        <v>0</v>
      </c>
      <c r="D68" s="195">
        <v>0</v>
      </c>
      <c r="E68" s="195">
        <v>0</v>
      </c>
      <c r="F68" s="195">
        <v>0</v>
      </c>
      <c r="G68" s="195">
        <v>0</v>
      </c>
      <c r="H68" s="195">
        <v>0</v>
      </c>
      <c r="I68" s="195">
        <v>0</v>
      </c>
      <c r="J68" s="195">
        <v>0</v>
      </c>
      <c r="K68" s="195">
        <v>0</v>
      </c>
      <c r="L68" s="195">
        <v>0</v>
      </c>
      <c r="M68" s="195">
        <v>0</v>
      </c>
      <c r="N68" s="196">
        <v>0</v>
      </c>
      <c r="O68" s="196">
        <v>0</v>
      </c>
      <c r="P68" s="196">
        <v>0</v>
      </c>
      <c r="Q68" s="196">
        <v>0</v>
      </c>
      <c r="R68" s="196">
        <v>0</v>
      </c>
      <c r="S68" s="196">
        <v>0</v>
      </c>
      <c r="T68" s="196">
        <v>0</v>
      </c>
      <c r="U68" s="196">
        <v>0</v>
      </c>
      <c r="V68" s="196">
        <v>0</v>
      </c>
      <c r="W68" s="196">
        <v>0</v>
      </c>
      <c r="X68" s="196">
        <v>0</v>
      </c>
      <c r="Y68" s="196">
        <v>0</v>
      </c>
      <c r="Z68" s="196">
        <v>0</v>
      </c>
      <c r="AA68" s="196">
        <v>0</v>
      </c>
      <c r="AB68" s="196">
        <v>0</v>
      </c>
      <c r="AC68" s="196">
        <v>0</v>
      </c>
      <c r="AD68" s="196">
        <v>0</v>
      </c>
      <c r="AE68" s="196">
        <v>0</v>
      </c>
      <c r="AF68" s="196">
        <v>0</v>
      </c>
      <c r="AG68" s="196">
        <v>0</v>
      </c>
      <c r="AH68" s="196">
        <v>0</v>
      </c>
      <c r="AI68" s="196">
        <v>0</v>
      </c>
      <c r="AJ68" s="196">
        <v>0</v>
      </c>
      <c r="AK68" s="196">
        <v>0</v>
      </c>
      <c r="AL68" s="196">
        <v>0</v>
      </c>
      <c r="AM68" s="196">
        <v>0</v>
      </c>
      <c r="AN68" s="196">
        <v>0</v>
      </c>
      <c r="AO68" s="196">
        <v>0</v>
      </c>
      <c r="AP68" s="196">
        <v>0</v>
      </c>
      <c r="AQ68" s="196">
        <v>0</v>
      </c>
      <c r="AR68" s="196">
        <v>0</v>
      </c>
      <c r="AS68" s="196">
        <v>0</v>
      </c>
      <c r="AT68" s="196">
        <v>0</v>
      </c>
      <c r="AU68" s="196">
        <v>0</v>
      </c>
      <c r="AV68" s="196">
        <v>0</v>
      </c>
      <c r="AW68" s="196">
        <v>0</v>
      </c>
      <c r="AX68" s="196">
        <v>0</v>
      </c>
      <c r="AY68" s="196">
        <v>0</v>
      </c>
      <c r="AZ68" s="196">
        <v>0</v>
      </c>
      <c r="BA68" s="196">
        <v>0</v>
      </c>
      <c r="BB68" s="196">
        <v>0</v>
      </c>
      <c r="BC68" s="196">
        <v>0</v>
      </c>
      <c r="BD68" s="196">
        <v>0</v>
      </c>
      <c r="BE68" s="196">
        <v>0</v>
      </c>
      <c r="BF68" s="196">
        <v>0</v>
      </c>
      <c r="BG68" s="196">
        <v>0</v>
      </c>
      <c r="BH68" s="196">
        <v>0</v>
      </c>
      <c r="BI68" s="197">
        <v>0</v>
      </c>
      <c r="BJ68" s="197">
        <v>0</v>
      </c>
      <c r="BK68" s="197">
        <v>0</v>
      </c>
      <c r="BL68" s="197">
        <v>0</v>
      </c>
      <c r="BM68" s="197">
        <v>0</v>
      </c>
      <c r="BN68" s="197">
        <v>0</v>
      </c>
      <c r="BO68" s="197">
        <v>0</v>
      </c>
      <c r="BP68" s="197">
        <v>0</v>
      </c>
      <c r="BQ68" s="197">
        <v>0</v>
      </c>
      <c r="BR68" s="197">
        <v>0</v>
      </c>
      <c r="BS68" s="197">
        <v>0</v>
      </c>
      <c r="BT68" s="197">
        <v>0</v>
      </c>
      <c r="BU68" s="197"/>
      <c r="BV68" s="197"/>
      <c r="BW68" s="197"/>
      <c r="BX68" s="197"/>
      <c r="BY68" s="197"/>
      <c r="BZ68" s="197"/>
      <c r="CA68" s="197"/>
      <c r="CB68" s="197">
        <v>0</v>
      </c>
      <c r="CC68" s="197">
        <v>0</v>
      </c>
      <c r="CD68" s="197">
        <v>0</v>
      </c>
      <c r="CE68" s="168"/>
      <c r="CF68" s="168"/>
      <c r="CG68" s="168"/>
      <c r="CH68" s="168"/>
      <c r="CI68" s="168"/>
      <c r="CJ68" s="168"/>
      <c r="CK68" s="168"/>
      <c r="CL68" s="168"/>
      <c r="CM68" s="168"/>
      <c r="CN68" s="168"/>
      <c r="CO68" s="168"/>
      <c r="CP68" s="168"/>
      <c r="CQ68" s="168"/>
      <c r="CR68" s="168"/>
      <c r="CS68" s="168"/>
      <c r="CT68" s="168"/>
      <c r="CU68" s="168"/>
      <c r="CV68" s="168"/>
      <c r="CW68" s="168"/>
      <c r="CX68" s="168"/>
      <c r="CY68" s="168"/>
      <c r="CZ68" s="168"/>
      <c r="DA68" s="168"/>
      <c r="DB68" s="168"/>
      <c r="DC68" s="168"/>
      <c r="DD68" s="168"/>
      <c r="DE68" s="168"/>
      <c r="DF68" s="168"/>
      <c r="DG68" s="168"/>
      <c r="DH68" s="168"/>
      <c r="DI68" s="168"/>
      <c r="DJ68" s="168"/>
      <c r="DK68" s="168"/>
      <c r="DL68" s="168"/>
      <c r="DM68" s="168"/>
      <c r="DN68" s="168"/>
      <c r="DO68" s="168"/>
      <c r="DP68" s="168"/>
      <c r="DQ68" s="168"/>
      <c r="DR68" s="168"/>
      <c r="DS68" s="168"/>
      <c r="DT68" s="168"/>
      <c r="DU68" s="168"/>
      <c r="DV68" s="168"/>
      <c r="DW68" s="168"/>
      <c r="DX68" s="168"/>
      <c r="DY68" s="168"/>
      <c r="DZ68" s="168"/>
      <c r="EA68" s="168"/>
      <c r="EB68" s="168"/>
      <c r="EC68" s="168"/>
      <c r="ED68" s="168"/>
      <c r="EE68" s="168"/>
    </row>
    <row r="69" spans="1:135" s="169" customFormat="1" ht="17.25" hidden="1" outlineLevel="1" thickTop="1" thickBot="1" x14ac:dyDescent="0.3">
      <c r="A69" s="122" t="e">
        <f>IF(#REF!="Объект",,IF(B69=0,,1))</f>
        <v>#REF!</v>
      </c>
      <c r="B69" s="194" t="s">
        <v>210</v>
      </c>
      <c r="C69" s="198">
        <f t="shared" si="25"/>
        <v>2725.3753162764378</v>
      </c>
      <c r="D69" s="195">
        <v>0</v>
      </c>
      <c r="E69" s="195">
        <v>0</v>
      </c>
      <c r="F69" s="195">
        <v>4.3061700502856954</v>
      </c>
      <c r="G69" s="195">
        <v>0</v>
      </c>
      <c r="H69" s="195">
        <v>43.22452086296726</v>
      </c>
      <c r="I69" s="195">
        <v>0</v>
      </c>
      <c r="J69" s="195">
        <v>5.5675993665086905</v>
      </c>
      <c r="K69" s="195">
        <v>22.28068085719962</v>
      </c>
      <c r="L69" s="195">
        <v>36.287516573004538</v>
      </c>
      <c r="M69" s="195">
        <v>21.687231374285908</v>
      </c>
      <c r="N69" s="196">
        <v>27.46789882178199</v>
      </c>
      <c r="O69" s="196">
        <v>20.447120682106856</v>
      </c>
      <c r="P69" s="196">
        <v>1.866154500907717</v>
      </c>
      <c r="Q69" s="196">
        <v>29.651611125815727</v>
      </c>
      <c r="R69" s="196">
        <v>5.2433107558200662</v>
      </c>
      <c r="S69" s="196">
        <v>154.6130455786645</v>
      </c>
      <c r="T69" s="196">
        <v>17.392096393587217</v>
      </c>
      <c r="U69" s="196">
        <v>43.653878006347313</v>
      </c>
      <c r="V69" s="196">
        <v>62.42120850079511</v>
      </c>
      <c r="W69" s="196">
        <v>0</v>
      </c>
      <c r="X69" s="196">
        <v>42.716574353428463</v>
      </c>
      <c r="Y69" s="196">
        <v>224.9873164400841</v>
      </c>
      <c r="Z69" s="196">
        <v>4.344170457743127</v>
      </c>
      <c r="AA69" s="196">
        <v>25.945202519088948</v>
      </c>
      <c r="AB69" s="196">
        <v>19.880447241690238</v>
      </c>
      <c r="AC69" s="196">
        <v>0</v>
      </c>
      <c r="AD69" s="196">
        <v>3.8614848513272242</v>
      </c>
      <c r="AE69" s="196">
        <v>19.43614041834703</v>
      </c>
      <c r="AF69" s="196">
        <v>29.022920142575416</v>
      </c>
      <c r="AG69" s="196">
        <v>156.18941211983108</v>
      </c>
      <c r="AH69" s="196">
        <v>1.2356751524247116</v>
      </c>
      <c r="AI69" s="196">
        <v>60.300020681961612</v>
      </c>
      <c r="AJ69" s="196">
        <v>95.255335496565394</v>
      </c>
      <c r="AK69" s="196">
        <v>55.401311</v>
      </c>
      <c r="AL69" s="196">
        <v>18.026666666666667</v>
      </c>
      <c r="AM69" s="196">
        <v>18.705053333333332</v>
      </c>
      <c r="AN69" s="196">
        <v>21.992946666666668</v>
      </c>
      <c r="AO69" s="196">
        <v>46.570820888888889</v>
      </c>
      <c r="AP69" s="196">
        <v>24.899440000000002</v>
      </c>
      <c r="AQ69" s="196">
        <v>68.405965333333327</v>
      </c>
      <c r="AR69" s="196">
        <v>50.245233333333282</v>
      </c>
      <c r="AS69" s="196">
        <v>87.753479365079372</v>
      </c>
      <c r="AT69" s="196">
        <v>76.642368253968257</v>
      </c>
      <c r="AU69" s="196">
        <v>184.44934603174605</v>
      </c>
      <c r="AV69" s="196">
        <v>229.21803065622788</v>
      </c>
      <c r="AW69" s="196">
        <v>205.1634292563601</v>
      </c>
      <c r="AX69" s="196">
        <v>103.38067003261584</v>
      </c>
      <c r="AY69" s="196">
        <v>73.88307240704502</v>
      </c>
      <c r="AZ69" s="196">
        <v>56.270547945205479</v>
      </c>
      <c r="BA69" s="196">
        <v>56.270547945205479</v>
      </c>
      <c r="BB69" s="196">
        <v>56.270547945205479</v>
      </c>
      <c r="BC69" s="196">
        <v>56.270547945205479</v>
      </c>
      <c r="BD69" s="196">
        <v>56.270547945205479</v>
      </c>
      <c r="BE69" s="196">
        <v>0</v>
      </c>
      <c r="BF69" s="196">
        <v>0</v>
      </c>
      <c r="BG69" s="196">
        <v>0</v>
      </c>
      <c r="BH69" s="196">
        <v>0</v>
      </c>
      <c r="BI69" s="197">
        <v>0</v>
      </c>
      <c r="BJ69" s="197">
        <v>0</v>
      </c>
      <c r="BK69" s="197">
        <v>0</v>
      </c>
      <c r="BL69" s="197">
        <v>0</v>
      </c>
      <c r="BM69" s="197">
        <v>0</v>
      </c>
      <c r="BN69" s="197">
        <v>0</v>
      </c>
      <c r="BO69" s="197">
        <v>0</v>
      </c>
      <c r="BP69" s="197">
        <v>0</v>
      </c>
      <c r="BQ69" s="197">
        <v>0</v>
      </c>
      <c r="BR69" s="197">
        <v>0</v>
      </c>
      <c r="BS69" s="197">
        <v>0</v>
      </c>
      <c r="BT69" s="197">
        <v>0</v>
      </c>
      <c r="BU69" s="197"/>
      <c r="BV69" s="197"/>
      <c r="BW69" s="197"/>
      <c r="BX69" s="197"/>
      <c r="BY69" s="197"/>
      <c r="BZ69" s="197"/>
      <c r="CA69" s="197"/>
      <c r="CB69" s="197">
        <v>0</v>
      </c>
      <c r="CC69" s="197">
        <v>0</v>
      </c>
      <c r="CD69" s="197">
        <v>0</v>
      </c>
      <c r="CE69" s="168"/>
      <c r="CF69" s="168"/>
      <c r="CG69" s="168"/>
      <c r="CH69" s="168"/>
      <c r="CI69" s="168"/>
      <c r="CJ69" s="168"/>
      <c r="CK69" s="168"/>
      <c r="CL69" s="168"/>
      <c r="CM69" s="168"/>
      <c r="CN69" s="168"/>
      <c r="CO69" s="168"/>
      <c r="CP69" s="168"/>
      <c r="CQ69" s="168"/>
      <c r="CR69" s="168"/>
      <c r="CS69" s="168"/>
      <c r="CT69" s="168"/>
      <c r="CU69" s="168"/>
      <c r="CV69" s="168"/>
      <c r="CW69" s="168"/>
      <c r="CX69" s="168"/>
      <c r="CY69" s="168"/>
      <c r="CZ69" s="168"/>
      <c r="DA69" s="168"/>
      <c r="DB69" s="168"/>
      <c r="DC69" s="168"/>
      <c r="DD69" s="168"/>
      <c r="DE69" s="168"/>
      <c r="DF69" s="168"/>
      <c r="DG69" s="168"/>
      <c r="DH69" s="168"/>
      <c r="DI69" s="168"/>
      <c r="DJ69" s="168"/>
      <c r="DK69" s="168"/>
      <c r="DL69" s="168"/>
      <c r="DM69" s="168"/>
      <c r="DN69" s="168"/>
      <c r="DO69" s="168"/>
      <c r="DP69" s="168"/>
      <c r="DQ69" s="168"/>
      <c r="DR69" s="168"/>
      <c r="DS69" s="168"/>
      <c r="DT69" s="168"/>
      <c r="DU69" s="168"/>
      <c r="DV69" s="168"/>
      <c r="DW69" s="168"/>
      <c r="DX69" s="168"/>
      <c r="DY69" s="168"/>
      <c r="DZ69" s="168"/>
      <c r="EA69" s="168"/>
      <c r="EB69" s="168"/>
      <c r="EC69" s="168"/>
      <c r="ED69" s="168"/>
      <c r="EE69" s="168"/>
    </row>
    <row r="70" spans="1:135" s="169" customFormat="1" ht="17.25" hidden="1" outlineLevel="1" thickTop="1" thickBot="1" x14ac:dyDescent="0.3">
      <c r="A70" s="122" t="e">
        <f>IF(#REF!="Объект",,IF(B70=0,,1))</f>
        <v>#REF!</v>
      </c>
      <c r="B70" s="194" t="s">
        <v>211</v>
      </c>
      <c r="C70" s="198">
        <f t="shared" si="25"/>
        <v>377.59999999999997</v>
      </c>
      <c r="D70" s="195">
        <v>0</v>
      </c>
      <c r="E70" s="195">
        <v>0</v>
      </c>
      <c r="F70" s="195">
        <v>0</v>
      </c>
      <c r="G70" s="195">
        <v>0</v>
      </c>
      <c r="H70" s="195">
        <v>0</v>
      </c>
      <c r="I70" s="195">
        <v>0</v>
      </c>
      <c r="J70" s="195">
        <v>0</v>
      </c>
      <c r="K70" s="195">
        <v>0</v>
      </c>
      <c r="L70" s="195">
        <v>0</v>
      </c>
      <c r="M70" s="195">
        <v>0</v>
      </c>
      <c r="N70" s="196">
        <v>0</v>
      </c>
      <c r="O70" s="196">
        <v>0</v>
      </c>
      <c r="P70" s="196">
        <v>0</v>
      </c>
      <c r="Q70" s="196">
        <v>0</v>
      </c>
      <c r="R70" s="196">
        <v>0</v>
      </c>
      <c r="S70" s="196">
        <v>0</v>
      </c>
      <c r="T70" s="196">
        <v>0</v>
      </c>
      <c r="U70" s="196">
        <v>0</v>
      </c>
      <c r="V70" s="196">
        <v>0</v>
      </c>
      <c r="W70" s="196">
        <v>0</v>
      </c>
      <c r="X70" s="196">
        <v>0</v>
      </c>
      <c r="Y70" s="196">
        <v>0</v>
      </c>
      <c r="Z70" s="196">
        <v>0</v>
      </c>
      <c r="AA70" s="196">
        <v>0</v>
      </c>
      <c r="AB70" s="196">
        <v>0</v>
      </c>
      <c r="AC70" s="196">
        <v>0</v>
      </c>
      <c r="AD70" s="196">
        <v>0</v>
      </c>
      <c r="AE70" s="196">
        <v>0</v>
      </c>
      <c r="AF70" s="196">
        <v>0</v>
      </c>
      <c r="AG70" s="196">
        <v>0</v>
      </c>
      <c r="AH70" s="196">
        <v>0</v>
      </c>
      <c r="AI70" s="196">
        <v>0</v>
      </c>
      <c r="AJ70" s="196">
        <v>0</v>
      </c>
      <c r="AK70" s="196">
        <v>0</v>
      </c>
      <c r="AL70" s="196">
        <v>0</v>
      </c>
      <c r="AM70" s="196">
        <v>0</v>
      </c>
      <c r="AN70" s="196">
        <v>0</v>
      </c>
      <c r="AO70" s="196">
        <v>0</v>
      </c>
      <c r="AP70" s="196">
        <v>0</v>
      </c>
      <c r="AQ70" s="196">
        <v>0</v>
      </c>
      <c r="AR70" s="196">
        <v>0</v>
      </c>
      <c r="AS70" s="196">
        <v>0</v>
      </c>
      <c r="AT70" s="196">
        <v>0</v>
      </c>
      <c r="AU70" s="196">
        <v>0</v>
      </c>
      <c r="AV70" s="196">
        <v>0</v>
      </c>
      <c r="AW70" s="196">
        <v>0</v>
      </c>
      <c r="AX70" s="196">
        <v>0</v>
      </c>
      <c r="AY70" s="196">
        <v>0</v>
      </c>
      <c r="AZ70" s="196">
        <v>0</v>
      </c>
      <c r="BA70" s="196">
        <v>377.59999999999997</v>
      </c>
      <c r="BB70" s="196">
        <v>0</v>
      </c>
      <c r="BC70" s="196">
        <v>0</v>
      </c>
      <c r="BD70" s="196">
        <v>0</v>
      </c>
      <c r="BE70" s="196">
        <v>0</v>
      </c>
      <c r="BF70" s="196">
        <v>0</v>
      </c>
      <c r="BG70" s="196">
        <v>0</v>
      </c>
      <c r="BH70" s="196">
        <v>0</v>
      </c>
      <c r="BI70" s="197">
        <v>0</v>
      </c>
      <c r="BJ70" s="197">
        <v>0</v>
      </c>
      <c r="BK70" s="197">
        <v>0</v>
      </c>
      <c r="BL70" s="197">
        <v>0</v>
      </c>
      <c r="BM70" s="197">
        <v>0</v>
      </c>
      <c r="BN70" s="197">
        <v>0</v>
      </c>
      <c r="BO70" s="197">
        <v>0</v>
      </c>
      <c r="BP70" s="197">
        <v>0</v>
      </c>
      <c r="BQ70" s="197">
        <v>0</v>
      </c>
      <c r="BR70" s="197">
        <v>0</v>
      </c>
      <c r="BS70" s="197">
        <v>0</v>
      </c>
      <c r="BT70" s="197">
        <v>0</v>
      </c>
      <c r="BU70" s="197"/>
      <c r="BV70" s="197"/>
      <c r="BW70" s="197"/>
      <c r="BX70" s="197"/>
      <c r="BY70" s="197"/>
      <c r="BZ70" s="197"/>
      <c r="CA70" s="197"/>
      <c r="CB70" s="197">
        <v>0</v>
      </c>
      <c r="CC70" s="197">
        <v>0</v>
      </c>
      <c r="CD70" s="197">
        <v>0</v>
      </c>
      <c r="CE70" s="168"/>
      <c r="CF70" s="168"/>
      <c r="CG70" s="168"/>
      <c r="CH70" s="168"/>
      <c r="CI70" s="168"/>
      <c r="CJ70" s="168"/>
      <c r="CK70" s="168"/>
      <c r="CL70" s="168"/>
      <c r="CM70" s="168"/>
      <c r="CN70" s="168"/>
      <c r="CO70" s="168"/>
      <c r="CP70" s="168"/>
      <c r="CQ70" s="168"/>
      <c r="CR70" s="168"/>
      <c r="CS70" s="168"/>
      <c r="CT70" s="168"/>
      <c r="CU70" s="168"/>
      <c r="CV70" s="168"/>
      <c r="CW70" s="168"/>
      <c r="CX70" s="168"/>
      <c r="CY70" s="168"/>
      <c r="CZ70" s="168"/>
      <c r="DA70" s="168"/>
      <c r="DB70" s="168"/>
      <c r="DC70" s="168"/>
      <c r="DD70" s="168"/>
      <c r="DE70" s="168"/>
      <c r="DF70" s="168"/>
      <c r="DG70" s="168"/>
      <c r="DH70" s="168"/>
      <c r="DI70" s="168"/>
      <c r="DJ70" s="168"/>
      <c r="DK70" s="168"/>
      <c r="DL70" s="168"/>
      <c r="DM70" s="168"/>
      <c r="DN70" s="168"/>
      <c r="DO70" s="168"/>
      <c r="DP70" s="168"/>
      <c r="DQ70" s="168"/>
      <c r="DR70" s="168"/>
      <c r="DS70" s="168"/>
      <c r="DT70" s="168"/>
      <c r="DU70" s="168"/>
      <c r="DV70" s="168"/>
      <c r="DW70" s="168"/>
      <c r="DX70" s="168"/>
      <c r="DY70" s="168"/>
      <c r="DZ70" s="168"/>
      <c r="EA70" s="168"/>
      <c r="EB70" s="168"/>
      <c r="EC70" s="168"/>
      <c r="ED70" s="168"/>
      <c r="EE70" s="168"/>
    </row>
    <row r="71" spans="1:135" s="169" customFormat="1" ht="17.25" hidden="1" outlineLevel="1" thickTop="1" thickBot="1" x14ac:dyDescent="0.3">
      <c r="A71" s="122" t="e">
        <f>IF(#REF!="Объект",,IF(B71=0,,1))</f>
        <v>#REF!</v>
      </c>
      <c r="B71" s="194" t="s">
        <v>212</v>
      </c>
      <c r="C71" s="198">
        <f t="shared" si="25"/>
        <v>50562.612289737102</v>
      </c>
      <c r="D71" s="195">
        <v>0</v>
      </c>
      <c r="E71" s="195">
        <v>0</v>
      </c>
      <c r="F71" s="195">
        <v>0</v>
      </c>
      <c r="G71" s="195">
        <v>0</v>
      </c>
      <c r="H71" s="195">
        <v>0</v>
      </c>
      <c r="I71" s="195">
        <v>0</v>
      </c>
      <c r="J71" s="195">
        <v>102.41623210829167</v>
      </c>
      <c r="K71" s="195">
        <v>73.489358503604478</v>
      </c>
      <c r="L71" s="195">
        <v>88.213365617265637</v>
      </c>
      <c r="M71" s="195">
        <v>91.852120424285772</v>
      </c>
      <c r="N71" s="196">
        <v>55.295844731641402</v>
      </c>
      <c r="O71" s="196">
        <v>23.843230847184401</v>
      </c>
      <c r="P71" s="196">
        <v>33.94465724312964</v>
      </c>
      <c r="Q71" s="196">
        <v>68.560874396932789</v>
      </c>
      <c r="R71" s="196">
        <v>109.51747487059858</v>
      </c>
      <c r="S71" s="196">
        <v>301.53213829078481</v>
      </c>
      <c r="T71" s="196">
        <v>321.68686420572266</v>
      </c>
      <c r="U71" s="196">
        <v>139.12340466752556</v>
      </c>
      <c r="V71" s="196">
        <v>131.50156077121082</v>
      </c>
      <c r="W71" s="196">
        <v>358.1178203994142</v>
      </c>
      <c r="X71" s="196">
        <v>401.95457204697715</v>
      </c>
      <c r="Y71" s="196">
        <v>131.6317540752361</v>
      </c>
      <c r="Z71" s="196">
        <v>151.74920344901082</v>
      </c>
      <c r="AA71" s="196">
        <v>372.00597966350239</v>
      </c>
      <c r="AB71" s="196">
        <v>77.674410489985775</v>
      </c>
      <c r="AC71" s="196">
        <v>603.67909833281283</v>
      </c>
      <c r="AD71" s="196">
        <v>205.63237927830406</v>
      </c>
      <c r="AE71" s="196">
        <v>422.26351544509185</v>
      </c>
      <c r="AF71" s="196">
        <v>265.55417549948021</v>
      </c>
      <c r="AG71" s="196">
        <v>166.55079347720039</v>
      </c>
      <c r="AH71" s="196">
        <v>933.54963546284534</v>
      </c>
      <c r="AI71" s="196">
        <v>619.27395345580612</v>
      </c>
      <c r="AJ71" s="196">
        <v>356.48600347245809</v>
      </c>
      <c r="AK71" s="196">
        <v>1046.7276269999998</v>
      </c>
      <c r="AL71" s="196">
        <v>193.62887833333335</v>
      </c>
      <c r="AM71" s="196">
        <v>781.73226733333343</v>
      </c>
      <c r="AN71" s="196">
        <v>612.17177146666677</v>
      </c>
      <c r="AO71" s="196">
        <v>890.68798425249986</v>
      </c>
      <c r="AP71" s="196">
        <v>781.26698827037762</v>
      </c>
      <c r="AQ71" s="196">
        <v>1237.2938034868746</v>
      </c>
      <c r="AR71" s="196">
        <v>1869.3849273575652</v>
      </c>
      <c r="AS71" s="196">
        <v>1507.0327737100058</v>
      </c>
      <c r="AT71" s="196">
        <v>1553.3338961487671</v>
      </c>
      <c r="AU71" s="196">
        <v>1871.3966832426106</v>
      </c>
      <c r="AV71" s="196">
        <v>1400.8970488407967</v>
      </c>
      <c r="AW71" s="196">
        <v>1467.4869670645123</v>
      </c>
      <c r="AX71" s="196">
        <v>1857.2433674636434</v>
      </c>
      <c r="AY71" s="196">
        <v>1977.8227344907307</v>
      </c>
      <c r="AZ71" s="196">
        <v>2021.6412058329674</v>
      </c>
      <c r="BA71" s="196">
        <v>2616.5989347290533</v>
      </c>
      <c r="BB71" s="196">
        <v>2390.318059060221</v>
      </c>
      <c r="BC71" s="196">
        <v>2030.2394984600971</v>
      </c>
      <c r="BD71" s="196">
        <v>1694.803031035442</v>
      </c>
      <c r="BE71" s="196">
        <v>1406.6457310481524</v>
      </c>
      <c r="BF71" s="196">
        <v>1692.9452663453751</v>
      </c>
      <c r="BG71" s="196">
        <v>1169.7371770948992</v>
      </c>
      <c r="BH71" s="196">
        <v>1516.7189594742708</v>
      </c>
      <c r="BI71" s="197">
        <v>393.15564320723149</v>
      </c>
      <c r="BJ71" s="197">
        <v>637.95011838659718</v>
      </c>
      <c r="BK71" s="197">
        <v>805.23914092180837</v>
      </c>
      <c r="BL71" s="197">
        <v>1019.4393545885245</v>
      </c>
      <c r="BM71" s="197">
        <v>814.50151960787468</v>
      </c>
      <c r="BN71" s="197">
        <v>873.39984204092048</v>
      </c>
      <c r="BO71" s="197">
        <v>865.84172135501296</v>
      </c>
      <c r="BP71" s="197">
        <v>704.32909842844185</v>
      </c>
      <c r="BQ71" s="197">
        <v>606.21524866318362</v>
      </c>
      <c r="BR71" s="197">
        <v>606.21524866318362</v>
      </c>
      <c r="BS71" s="197">
        <v>524.32407675754155</v>
      </c>
      <c r="BT71" s="197">
        <v>517.1452743482846</v>
      </c>
      <c r="BU71" s="197"/>
      <c r="BV71" s="197"/>
      <c r="BW71" s="197"/>
      <c r="BX71" s="197"/>
      <c r="BY71" s="197"/>
      <c r="BZ71" s="197"/>
      <c r="CA71" s="197"/>
      <c r="CB71" s="197">
        <v>0</v>
      </c>
      <c r="CC71" s="197">
        <v>0</v>
      </c>
      <c r="CD71" s="197">
        <v>0</v>
      </c>
      <c r="CE71" s="168"/>
      <c r="CF71" s="168"/>
      <c r="CG71" s="168"/>
      <c r="CH71" s="168"/>
      <c r="CI71" s="168"/>
      <c r="CJ71" s="168"/>
      <c r="CK71" s="168"/>
      <c r="CL71" s="168"/>
      <c r="CM71" s="168"/>
      <c r="CN71" s="168"/>
      <c r="CO71" s="168"/>
      <c r="CP71" s="168"/>
      <c r="CQ71" s="168"/>
      <c r="CR71" s="168"/>
      <c r="CS71" s="168"/>
      <c r="CT71" s="168"/>
      <c r="CU71" s="168"/>
      <c r="CV71" s="168"/>
      <c r="CW71" s="168"/>
      <c r="CX71" s="168"/>
      <c r="CY71" s="168"/>
      <c r="CZ71" s="168"/>
      <c r="DA71" s="168"/>
      <c r="DB71" s="168"/>
      <c r="DC71" s="168"/>
      <c r="DD71" s="168"/>
      <c r="DE71" s="168"/>
      <c r="DF71" s="168"/>
      <c r="DG71" s="168"/>
      <c r="DH71" s="168"/>
      <c r="DI71" s="168"/>
      <c r="DJ71" s="168"/>
      <c r="DK71" s="168"/>
      <c r="DL71" s="168"/>
      <c r="DM71" s="168"/>
      <c r="DN71" s="168"/>
      <c r="DO71" s="168"/>
      <c r="DP71" s="168"/>
      <c r="DQ71" s="168"/>
      <c r="DR71" s="168"/>
      <c r="DS71" s="168"/>
      <c r="DT71" s="168"/>
      <c r="DU71" s="168"/>
      <c r="DV71" s="168"/>
      <c r="DW71" s="168"/>
      <c r="DX71" s="168"/>
      <c r="DY71" s="168"/>
      <c r="DZ71" s="168"/>
      <c r="EA71" s="168"/>
      <c r="EB71" s="168"/>
      <c r="EC71" s="168"/>
      <c r="ED71" s="168"/>
      <c r="EE71" s="168"/>
    </row>
    <row r="72" spans="1:135" s="169" customFormat="1" ht="17.25" hidden="1" outlineLevel="1" thickTop="1" thickBot="1" x14ac:dyDescent="0.3">
      <c r="A72" s="122" t="e">
        <f>IF(#REF!="Объект",,IF(B72=0,,1))</f>
        <v>#REF!</v>
      </c>
      <c r="B72" s="194" t="s">
        <v>213</v>
      </c>
      <c r="C72" s="198">
        <f t="shared" si="25"/>
        <v>1990.211543362595</v>
      </c>
      <c r="D72" s="195">
        <v>0</v>
      </c>
      <c r="E72" s="195">
        <v>0</v>
      </c>
      <c r="F72" s="195">
        <v>0</v>
      </c>
      <c r="G72" s="195">
        <v>0</v>
      </c>
      <c r="H72" s="195">
        <v>0</v>
      </c>
      <c r="I72" s="195">
        <v>0</v>
      </c>
      <c r="J72" s="195">
        <v>0</v>
      </c>
      <c r="K72" s="195">
        <v>0</v>
      </c>
      <c r="L72" s="195">
        <v>0</v>
      </c>
      <c r="M72" s="195">
        <v>0</v>
      </c>
      <c r="N72" s="196">
        <v>0</v>
      </c>
      <c r="O72" s="196">
        <v>0</v>
      </c>
      <c r="P72" s="196">
        <v>0</v>
      </c>
      <c r="Q72" s="196">
        <v>0</v>
      </c>
      <c r="R72" s="196">
        <v>0</v>
      </c>
      <c r="S72" s="196">
        <v>0</v>
      </c>
      <c r="T72" s="196">
        <v>0</v>
      </c>
      <c r="U72" s="196">
        <v>0</v>
      </c>
      <c r="V72" s="196">
        <v>0</v>
      </c>
      <c r="W72" s="196">
        <v>0</v>
      </c>
      <c r="X72" s="196">
        <v>0</v>
      </c>
      <c r="Y72" s="196">
        <v>0</v>
      </c>
      <c r="Z72" s="196">
        <v>0</v>
      </c>
      <c r="AA72" s="196">
        <v>0</v>
      </c>
      <c r="AB72" s="196">
        <v>0</v>
      </c>
      <c r="AC72" s="196">
        <v>0</v>
      </c>
      <c r="AD72" s="196">
        <v>0</v>
      </c>
      <c r="AE72" s="196">
        <v>0</v>
      </c>
      <c r="AF72" s="196">
        <v>0</v>
      </c>
      <c r="AG72" s="196">
        <v>0</v>
      </c>
      <c r="AH72" s="196">
        <v>0</v>
      </c>
      <c r="AI72" s="196">
        <v>0</v>
      </c>
      <c r="AJ72" s="196">
        <v>0</v>
      </c>
      <c r="AK72" s="196">
        <v>0</v>
      </c>
      <c r="AL72" s="196">
        <v>0</v>
      </c>
      <c r="AM72" s="196">
        <v>0</v>
      </c>
      <c r="AN72" s="196">
        <v>0</v>
      </c>
      <c r="AO72" s="196">
        <v>0</v>
      </c>
      <c r="AP72" s="196">
        <v>0</v>
      </c>
      <c r="AQ72" s="196">
        <v>139.9390798222222</v>
      </c>
      <c r="AR72" s="196">
        <v>139.9390798222222</v>
      </c>
      <c r="AS72" s="196">
        <v>267.12107982222221</v>
      </c>
      <c r="AT72" s="196">
        <v>127.182</v>
      </c>
      <c r="AU72" s="196">
        <v>211.232</v>
      </c>
      <c r="AV72" s="196">
        <v>211.232</v>
      </c>
      <c r="AW72" s="196">
        <v>211.232</v>
      </c>
      <c r="AX72" s="196">
        <v>0</v>
      </c>
      <c r="AY72" s="196">
        <v>0</v>
      </c>
      <c r="AZ72" s="196">
        <v>312.97140000000002</v>
      </c>
      <c r="BA72" s="196">
        <v>0</v>
      </c>
      <c r="BB72" s="196">
        <v>0</v>
      </c>
      <c r="BC72" s="196">
        <v>56.391503895928274</v>
      </c>
      <c r="BD72" s="196">
        <v>0</v>
      </c>
      <c r="BE72" s="196">
        <v>0</v>
      </c>
      <c r="BF72" s="196">
        <v>0</v>
      </c>
      <c r="BG72" s="196">
        <v>0</v>
      </c>
      <c r="BH72" s="196">
        <v>312.97140000000002</v>
      </c>
      <c r="BI72" s="197">
        <v>0</v>
      </c>
      <c r="BJ72" s="197">
        <v>0</v>
      </c>
      <c r="BK72" s="197">
        <v>0</v>
      </c>
      <c r="BL72" s="197">
        <v>0</v>
      </c>
      <c r="BM72" s="197">
        <v>0</v>
      </c>
      <c r="BN72" s="197">
        <v>0</v>
      </c>
      <c r="BO72" s="197">
        <v>0</v>
      </c>
      <c r="BP72" s="197">
        <v>0</v>
      </c>
      <c r="BQ72" s="197">
        <v>0</v>
      </c>
      <c r="BR72" s="197">
        <v>0</v>
      </c>
      <c r="BS72" s="197">
        <v>0</v>
      </c>
      <c r="BT72" s="197">
        <v>0</v>
      </c>
      <c r="BU72" s="197"/>
      <c r="BV72" s="197"/>
      <c r="BW72" s="197"/>
      <c r="BX72" s="197"/>
      <c r="BY72" s="197"/>
      <c r="BZ72" s="197"/>
      <c r="CA72" s="197"/>
      <c r="CB72" s="197">
        <v>0</v>
      </c>
      <c r="CC72" s="197">
        <v>0</v>
      </c>
      <c r="CD72" s="197">
        <v>0</v>
      </c>
      <c r="CE72" s="168"/>
      <c r="CF72" s="168"/>
      <c r="CG72" s="168"/>
      <c r="CH72" s="168"/>
      <c r="CI72" s="168"/>
      <c r="CJ72" s="168"/>
      <c r="CK72" s="168"/>
      <c r="CL72" s="168"/>
      <c r="CM72" s="168"/>
      <c r="CN72" s="168"/>
      <c r="CO72" s="168"/>
      <c r="CP72" s="168"/>
      <c r="CQ72" s="168"/>
      <c r="CR72" s="168"/>
      <c r="CS72" s="168"/>
      <c r="CT72" s="168"/>
      <c r="CU72" s="168"/>
      <c r="CV72" s="168"/>
      <c r="CW72" s="168"/>
      <c r="CX72" s="168"/>
      <c r="CY72" s="168"/>
      <c r="CZ72" s="168"/>
      <c r="DA72" s="168"/>
      <c r="DB72" s="168"/>
      <c r="DC72" s="168"/>
      <c r="DD72" s="168"/>
      <c r="DE72" s="168"/>
      <c r="DF72" s="168"/>
      <c r="DG72" s="168"/>
      <c r="DH72" s="168"/>
      <c r="DI72" s="168"/>
      <c r="DJ72" s="168"/>
      <c r="DK72" s="168"/>
      <c r="DL72" s="168"/>
      <c r="DM72" s="168"/>
      <c r="DN72" s="168"/>
      <c r="DO72" s="168"/>
      <c r="DP72" s="168"/>
      <c r="DQ72" s="168"/>
      <c r="DR72" s="168"/>
      <c r="DS72" s="168"/>
      <c r="DT72" s="168"/>
      <c r="DU72" s="168"/>
      <c r="DV72" s="168"/>
      <c r="DW72" s="168"/>
      <c r="DX72" s="168"/>
      <c r="DY72" s="168"/>
      <c r="DZ72" s="168"/>
      <c r="EA72" s="168"/>
      <c r="EB72" s="168"/>
      <c r="EC72" s="168"/>
      <c r="ED72" s="168"/>
      <c r="EE72" s="168"/>
    </row>
    <row r="73" spans="1:135" s="169" customFormat="1" ht="17.25" hidden="1" outlineLevel="1" thickTop="1" thickBot="1" x14ac:dyDescent="0.3">
      <c r="A73" s="122" t="e">
        <f>IF(#REF!="Объект",,IF(B73=0,,1))</f>
        <v>#REF!</v>
      </c>
      <c r="B73" s="194" t="s">
        <v>214</v>
      </c>
      <c r="C73" s="198">
        <f t="shared" si="25"/>
        <v>5272.0082007042029</v>
      </c>
      <c r="D73" s="195">
        <v>0</v>
      </c>
      <c r="E73" s="195">
        <v>0</v>
      </c>
      <c r="F73" s="195">
        <v>0</v>
      </c>
      <c r="G73" s="195">
        <v>0</v>
      </c>
      <c r="H73" s="195">
        <v>0</v>
      </c>
      <c r="I73" s="195">
        <v>0</v>
      </c>
      <c r="J73" s="195">
        <v>7.4373598260743323</v>
      </c>
      <c r="K73" s="195">
        <v>0</v>
      </c>
      <c r="L73" s="195">
        <v>0</v>
      </c>
      <c r="M73" s="195">
        <v>0</v>
      </c>
      <c r="N73" s="196">
        <v>0</v>
      </c>
      <c r="O73" s="196">
        <v>0</v>
      </c>
      <c r="P73" s="196">
        <v>0</v>
      </c>
      <c r="Q73" s="196">
        <v>0</v>
      </c>
      <c r="R73" s="196">
        <v>0</v>
      </c>
      <c r="S73" s="196">
        <v>0</v>
      </c>
      <c r="T73" s="196">
        <v>0</v>
      </c>
      <c r="U73" s="196">
        <v>0</v>
      </c>
      <c r="V73" s="196">
        <v>0</v>
      </c>
      <c r="W73" s="196">
        <v>0</v>
      </c>
      <c r="X73" s="196">
        <v>66.981774668986233</v>
      </c>
      <c r="Y73" s="196">
        <v>7.8357641987528828</v>
      </c>
      <c r="Z73" s="196">
        <v>200.68707680011235</v>
      </c>
      <c r="AA73" s="196">
        <v>10.565900011305668</v>
      </c>
      <c r="AB73" s="196">
        <v>23.317591720678848</v>
      </c>
      <c r="AC73" s="196">
        <v>87.433702925217091</v>
      </c>
      <c r="AD73" s="196">
        <v>8.2375743428514223</v>
      </c>
      <c r="AE73" s="196">
        <v>36.668765026131879</v>
      </c>
      <c r="AF73" s="196">
        <v>39.31935570109485</v>
      </c>
      <c r="AG73" s="196">
        <v>8.3990011684811563</v>
      </c>
      <c r="AH73" s="196">
        <v>38.494018662073202</v>
      </c>
      <c r="AI73" s="196">
        <v>23.685028325491938</v>
      </c>
      <c r="AJ73" s="196">
        <v>165.4882832663132</v>
      </c>
      <c r="AK73" s="196">
        <v>11.155868666666668</v>
      </c>
      <c r="AL73" s="196">
        <v>8.378552222222222</v>
      </c>
      <c r="AM73" s="196">
        <v>1.9774050666666667</v>
      </c>
      <c r="AN73" s="196">
        <v>5.9876888888888891</v>
      </c>
      <c r="AO73" s="196">
        <v>111.81196550222222</v>
      </c>
      <c r="AP73" s="196">
        <v>54.912881303555565</v>
      </c>
      <c r="AQ73" s="196">
        <v>166.84956294942222</v>
      </c>
      <c r="AR73" s="196">
        <v>247.62604848187061</v>
      </c>
      <c r="AS73" s="196">
        <v>405.95332740305042</v>
      </c>
      <c r="AT73" s="196">
        <v>311.28863607153517</v>
      </c>
      <c r="AU73" s="196">
        <v>271.79008354836151</v>
      </c>
      <c r="AV73" s="196">
        <v>210.89685040040121</v>
      </c>
      <c r="AW73" s="196">
        <v>86.960103059772919</v>
      </c>
      <c r="AX73" s="196">
        <v>224.64142944346557</v>
      </c>
      <c r="AY73" s="196">
        <v>228.11381615145484</v>
      </c>
      <c r="AZ73" s="196">
        <v>226.60327600420845</v>
      </c>
      <c r="BA73" s="196">
        <v>226.11039929187967</v>
      </c>
      <c r="BB73" s="196">
        <v>227.70334284859194</v>
      </c>
      <c r="BC73" s="196">
        <v>216.10224443582294</v>
      </c>
      <c r="BD73" s="196">
        <v>155.14814472963738</v>
      </c>
      <c r="BE73" s="196">
        <v>186.45636390771961</v>
      </c>
      <c r="BF73" s="196">
        <v>119.23777020595097</v>
      </c>
      <c r="BG73" s="196">
        <v>81.679804658769498</v>
      </c>
      <c r="BH73" s="196">
        <v>252.20077516385587</v>
      </c>
      <c r="BI73" s="197">
        <v>48.316051844231673</v>
      </c>
      <c r="BJ73" s="197">
        <v>64.948625975838894</v>
      </c>
      <c r="BK73" s="197">
        <v>91.01532268945391</v>
      </c>
      <c r="BL73" s="197">
        <v>62.134907351057954</v>
      </c>
      <c r="BM73" s="197">
        <v>89.996632019226965</v>
      </c>
      <c r="BN73" s="197">
        <v>37.507061459039164</v>
      </c>
      <c r="BO73" s="197">
        <v>37.507061459039164</v>
      </c>
      <c r="BP73" s="197">
        <v>30.324500637697888</v>
      </c>
      <c r="BQ73" s="197">
        <v>30.324500637697888</v>
      </c>
      <c r="BR73" s="197">
        <v>15.795999581359858</v>
      </c>
      <c r="BS73" s="197">
        <v>0</v>
      </c>
      <c r="BT73" s="197">
        <v>0</v>
      </c>
      <c r="BU73" s="197"/>
      <c r="BV73" s="197"/>
      <c r="BW73" s="197"/>
      <c r="BX73" s="197"/>
      <c r="BY73" s="197"/>
      <c r="BZ73" s="197"/>
      <c r="CA73" s="197"/>
      <c r="CB73" s="197">
        <v>0</v>
      </c>
      <c r="CC73" s="197">
        <v>0</v>
      </c>
      <c r="CD73" s="197">
        <v>0</v>
      </c>
      <c r="CE73" s="168"/>
      <c r="CF73" s="168"/>
      <c r="CG73" s="168"/>
      <c r="CH73" s="168"/>
      <c r="CI73" s="168"/>
      <c r="CJ73" s="168"/>
      <c r="CK73" s="168"/>
      <c r="CL73" s="168"/>
      <c r="CM73" s="168"/>
      <c r="CN73" s="168"/>
      <c r="CO73" s="168"/>
      <c r="CP73" s="168"/>
      <c r="CQ73" s="168"/>
      <c r="CR73" s="168"/>
      <c r="CS73" s="168"/>
      <c r="CT73" s="168"/>
      <c r="CU73" s="168"/>
      <c r="CV73" s="168"/>
      <c r="CW73" s="168"/>
      <c r="CX73" s="168"/>
      <c r="CY73" s="168"/>
      <c r="CZ73" s="168"/>
      <c r="DA73" s="168"/>
      <c r="DB73" s="168"/>
      <c r="DC73" s="168"/>
      <c r="DD73" s="168"/>
      <c r="DE73" s="168"/>
      <c r="DF73" s="168"/>
      <c r="DG73" s="168"/>
      <c r="DH73" s="168"/>
      <c r="DI73" s="168"/>
      <c r="DJ73" s="168"/>
      <c r="DK73" s="168"/>
      <c r="DL73" s="168"/>
      <c r="DM73" s="168"/>
      <c r="DN73" s="168"/>
      <c r="DO73" s="168"/>
      <c r="DP73" s="168"/>
      <c r="DQ73" s="168"/>
      <c r="DR73" s="168"/>
      <c r="DS73" s="168"/>
      <c r="DT73" s="168"/>
      <c r="DU73" s="168"/>
      <c r="DV73" s="168"/>
      <c r="DW73" s="168"/>
      <c r="DX73" s="168"/>
      <c r="DY73" s="168"/>
      <c r="DZ73" s="168"/>
      <c r="EA73" s="168"/>
      <c r="EB73" s="168"/>
      <c r="EC73" s="168"/>
      <c r="ED73" s="168"/>
      <c r="EE73" s="168"/>
    </row>
    <row r="74" spans="1:135" s="169" customFormat="1" ht="17.25" hidden="1" outlineLevel="1" thickTop="1" thickBot="1" x14ac:dyDescent="0.3">
      <c r="A74" s="122"/>
      <c r="B74" s="194" t="s">
        <v>215</v>
      </c>
      <c r="C74" s="198">
        <f t="shared" si="25"/>
        <v>29418.845356249134</v>
      </c>
      <c r="D74" s="195">
        <v>0</v>
      </c>
      <c r="E74" s="195">
        <v>0</v>
      </c>
      <c r="F74" s="195">
        <v>0</v>
      </c>
      <c r="G74" s="195">
        <v>0</v>
      </c>
      <c r="H74" s="195">
        <v>0</v>
      </c>
      <c r="I74" s="195">
        <v>0</v>
      </c>
      <c r="J74" s="195">
        <v>0</v>
      </c>
      <c r="K74" s="195">
        <v>0</v>
      </c>
      <c r="L74" s="195">
        <v>0</v>
      </c>
      <c r="M74" s="195">
        <v>0</v>
      </c>
      <c r="N74" s="196">
        <v>0</v>
      </c>
      <c r="O74" s="196">
        <v>0</v>
      </c>
      <c r="P74" s="196">
        <v>0</v>
      </c>
      <c r="Q74" s="196">
        <v>0</v>
      </c>
      <c r="R74" s="196">
        <v>0</v>
      </c>
      <c r="S74" s="196">
        <v>0</v>
      </c>
      <c r="T74" s="196">
        <v>0</v>
      </c>
      <c r="U74" s="196">
        <v>0</v>
      </c>
      <c r="V74" s="196">
        <v>0</v>
      </c>
      <c r="W74" s="196">
        <v>0</v>
      </c>
      <c r="X74" s="196">
        <v>0</v>
      </c>
      <c r="Y74" s="196">
        <v>0</v>
      </c>
      <c r="Z74" s="196">
        <v>0</v>
      </c>
      <c r="AA74" s="196">
        <v>0</v>
      </c>
      <c r="AB74" s="196">
        <v>475.00683372426289</v>
      </c>
      <c r="AC74" s="196">
        <v>0</v>
      </c>
      <c r="AD74" s="196">
        <v>0</v>
      </c>
      <c r="AE74" s="196">
        <v>207.25433819654742</v>
      </c>
      <c r="AF74" s="196">
        <v>635.06575395992922</v>
      </c>
      <c r="AG74" s="196">
        <v>812.41847401673215</v>
      </c>
      <c r="AH74" s="196">
        <v>695.11349997506886</v>
      </c>
      <c r="AI74" s="196">
        <v>3700.7213977743545</v>
      </c>
      <c r="AJ74" s="196">
        <v>3250.7420611134617</v>
      </c>
      <c r="AK74" s="196">
        <v>2341.0336666888888</v>
      </c>
      <c r="AL74" s="196">
        <v>961.95997800000009</v>
      </c>
      <c r="AM74" s="196">
        <v>170.22900733333333</v>
      </c>
      <c r="AN74" s="196">
        <v>1061.6336637555555</v>
      </c>
      <c r="AO74" s="196">
        <v>313.07843578270791</v>
      </c>
      <c r="AP74" s="196">
        <v>249.71732005194039</v>
      </c>
      <c r="AQ74" s="196">
        <v>748.29932837616445</v>
      </c>
      <c r="AR74" s="196">
        <v>433.99340149773428</v>
      </c>
      <c r="AS74" s="196">
        <v>796.02265703861224</v>
      </c>
      <c r="AT74" s="196">
        <v>1120.7767454936306</v>
      </c>
      <c r="AU74" s="196">
        <v>586.81241635433003</v>
      </c>
      <c r="AV74" s="196">
        <v>245.05842221180336</v>
      </c>
      <c r="AW74" s="196">
        <v>3793.8020346000003</v>
      </c>
      <c r="AX74" s="196">
        <v>812.69168859999991</v>
      </c>
      <c r="AY74" s="196">
        <v>812.69089799999995</v>
      </c>
      <c r="AZ74" s="196">
        <v>0</v>
      </c>
      <c r="BA74" s="196">
        <v>1563.7021576000004</v>
      </c>
      <c r="BB74" s="196">
        <v>0</v>
      </c>
      <c r="BC74" s="196">
        <v>1292.3135681040719</v>
      </c>
      <c r="BD74" s="196">
        <v>1011.5288039999998</v>
      </c>
      <c r="BE74" s="196">
        <v>1141.3288039999998</v>
      </c>
      <c r="BF74" s="196">
        <v>0</v>
      </c>
      <c r="BG74" s="196">
        <v>0</v>
      </c>
      <c r="BH74" s="196">
        <v>185.85</v>
      </c>
      <c r="BI74" s="197">
        <v>0</v>
      </c>
      <c r="BJ74" s="197">
        <v>0</v>
      </c>
      <c r="BK74" s="197">
        <v>0</v>
      </c>
      <c r="BL74" s="197">
        <v>0</v>
      </c>
      <c r="BM74" s="197">
        <v>0</v>
      </c>
      <c r="BN74" s="197">
        <v>0</v>
      </c>
      <c r="BO74" s="197">
        <v>0</v>
      </c>
      <c r="BP74" s="197">
        <v>0</v>
      </c>
      <c r="BQ74" s="197">
        <v>0</v>
      </c>
      <c r="BR74" s="197">
        <v>0</v>
      </c>
      <c r="BS74" s="197">
        <v>0</v>
      </c>
      <c r="BT74" s="197">
        <v>0</v>
      </c>
      <c r="BU74" s="197"/>
      <c r="BV74" s="197"/>
      <c r="BW74" s="197"/>
      <c r="BX74" s="197"/>
      <c r="BY74" s="197"/>
      <c r="BZ74" s="197"/>
      <c r="CA74" s="197"/>
      <c r="CB74" s="197">
        <v>0</v>
      </c>
      <c r="CC74" s="197">
        <v>0</v>
      </c>
      <c r="CD74" s="197">
        <v>0</v>
      </c>
      <c r="CE74" s="168"/>
      <c r="CF74" s="168"/>
      <c r="CG74" s="168"/>
      <c r="CH74" s="168"/>
      <c r="CI74" s="168"/>
      <c r="CJ74" s="168"/>
      <c r="CK74" s="168"/>
      <c r="CL74" s="168"/>
      <c r="CM74" s="168"/>
      <c r="CN74" s="168"/>
      <c r="CO74" s="168"/>
      <c r="CP74" s="168"/>
      <c r="CQ74" s="168"/>
      <c r="CR74" s="168"/>
      <c r="CS74" s="168"/>
      <c r="CT74" s="168"/>
      <c r="CU74" s="168"/>
      <c r="CV74" s="168"/>
      <c r="CW74" s="168"/>
      <c r="CX74" s="168"/>
      <c r="CY74" s="168"/>
      <c r="CZ74" s="168"/>
      <c r="DA74" s="168"/>
      <c r="DB74" s="168"/>
      <c r="DC74" s="168"/>
      <c r="DD74" s="168"/>
      <c r="DE74" s="168"/>
      <c r="DF74" s="168"/>
      <c r="DG74" s="168"/>
      <c r="DH74" s="168"/>
      <c r="DI74" s="168"/>
      <c r="DJ74" s="168"/>
      <c r="DK74" s="168"/>
      <c r="DL74" s="168"/>
      <c r="DM74" s="168"/>
      <c r="DN74" s="168"/>
      <c r="DO74" s="168"/>
      <c r="DP74" s="168"/>
      <c r="DQ74" s="168"/>
      <c r="DR74" s="168"/>
      <c r="DS74" s="168"/>
      <c r="DT74" s="168"/>
      <c r="DU74" s="168"/>
      <c r="DV74" s="168"/>
      <c r="DW74" s="168"/>
      <c r="DX74" s="168"/>
      <c r="DY74" s="168"/>
      <c r="DZ74" s="168"/>
      <c r="EA74" s="168"/>
      <c r="EB74" s="168"/>
      <c r="EC74" s="168"/>
      <c r="ED74" s="168"/>
      <c r="EE74" s="168"/>
    </row>
    <row r="75" spans="1:135" s="169" customFormat="1" ht="17.25" hidden="1" outlineLevel="1" thickTop="1" thickBot="1" x14ac:dyDescent="0.3">
      <c r="A75" s="122"/>
      <c r="B75" s="194" t="s">
        <v>216</v>
      </c>
      <c r="C75" s="198">
        <f t="shared" si="25"/>
        <v>17594.236758909316</v>
      </c>
      <c r="D75" s="195">
        <v>0</v>
      </c>
      <c r="E75" s="195">
        <v>0</v>
      </c>
      <c r="F75" s="195">
        <v>0</v>
      </c>
      <c r="G75" s="195">
        <v>10.346462630672512</v>
      </c>
      <c r="H75" s="195">
        <v>22.709155489068845</v>
      </c>
      <c r="I75" s="195">
        <v>0</v>
      </c>
      <c r="J75" s="195">
        <v>0</v>
      </c>
      <c r="K75" s="195">
        <v>22.709155489068845</v>
      </c>
      <c r="L75" s="195">
        <v>0</v>
      </c>
      <c r="M75" s="195">
        <v>0</v>
      </c>
      <c r="N75" s="196">
        <v>0</v>
      </c>
      <c r="O75" s="196">
        <v>0</v>
      </c>
      <c r="P75" s="196">
        <v>33.126514937641822</v>
      </c>
      <c r="Q75" s="196">
        <v>1.9464869756828234</v>
      </c>
      <c r="R75" s="196">
        <v>7.9419237602895185</v>
      </c>
      <c r="S75" s="196">
        <v>35.277683212559758</v>
      </c>
      <c r="T75" s="196">
        <v>0</v>
      </c>
      <c r="U75" s="196">
        <v>27.896987516241122</v>
      </c>
      <c r="V75" s="196">
        <v>131.68463034832584</v>
      </c>
      <c r="W75" s="196">
        <v>65.654048401105072</v>
      </c>
      <c r="X75" s="196">
        <v>0</v>
      </c>
      <c r="Y75" s="196">
        <v>187.24185584691656</v>
      </c>
      <c r="Z75" s="196">
        <v>224.64273215541655</v>
      </c>
      <c r="AA75" s="196">
        <v>253.0415060089048</v>
      </c>
      <c r="AB75" s="196">
        <v>90.823282148671709</v>
      </c>
      <c r="AC75" s="196">
        <v>88.585937825812721</v>
      </c>
      <c r="AD75" s="196">
        <v>21.601609636506652</v>
      </c>
      <c r="AE75" s="196">
        <v>55.997335185705559</v>
      </c>
      <c r="AF75" s="196">
        <v>966.05861389916959</v>
      </c>
      <c r="AG75" s="196">
        <v>252.81839658303093</v>
      </c>
      <c r="AH75" s="196">
        <v>281.14891979785818</v>
      </c>
      <c r="AI75" s="196">
        <v>103.97573124138331</v>
      </c>
      <c r="AJ75" s="196">
        <v>558.10969912663154</v>
      </c>
      <c r="AK75" s="196">
        <v>27.822222000000014</v>
      </c>
      <c r="AL75" s="196">
        <v>114.53333333333336</v>
      </c>
      <c r="AM75" s="196">
        <v>995.98</v>
      </c>
      <c r="AN75" s="196">
        <v>22.8</v>
      </c>
      <c r="AO75" s="196">
        <v>568.1253333333334</v>
      </c>
      <c r="AP75" s="196">
        <v>234.26666666666668</v>
      </c>
      <c r="AQ75" s="196">
        <v>285.4021371733333</v>
      </c>
      <c r="AR75" s="196">
        <v>45.84</v>
      </c>
      <c r="AS75" s="196">
        <v>636.06477112636014</v>
      </c>
      <c r="AT75" s="196">
        <v>490.1103527674781</v>
      </c>
      <c r="AU75" s="196">
        <v>896.32296146623185</v>
      </c>
      <c r="AV75" s="196">
        <v>1197.6654661493005</v>
      </c>
      <c r="AW75" s="196">
        <v>803.34179963581289</v>
      </c>
      <c r="AX75" s="196">
        <v>873.07693421270005</v>
      </c>
      <c r="AY75" s="196">
        <v>1335.0803433446654</v>
      </c>
      <c r="AZ75" s="196">
        <v>854.7809142248143</v>
      </c>
      <c r="BA75" s="196">
        <v>193.77720934386969</v>
      </c>
      <c r="BB75" s="196">
        <v>248.6485978224103</v>
      </c>
      <c r="BC75" s="196">
        <v>432.98821328622847</v>
      </c>
      <c r="BD75" s="196">
        <v>211.0386192275341</v>
      </c>
      <c r="BE75" s="196">
        <v>232.43839508179497</v>
      </c>
      <c r="BF75" s="196">
        <v>228.15593189741142</v>
      </c>
      <c r="BG75" s="196">
        <v>174.70661428753925</v>
      </c>
      <c r="BH75" s="196">
        <v>70.336025862555104</v>
      </c>
      <c r="BI75" s="197">
        <v>122.88456147619705</v>
      </c>
      <c r="BJ75" s="197">
        <v>564.85076205647874</v>
      </c>
      <c r="BK75" s="197">
        <v>1399.5521705071828</v>
      </c>
      <c r="BL75" s="197">
        <v>803.24856755339158</v>
      </c>
      <c r="BM75" s="197">
        <v>55.013999299246791</v>
      </c>
      <c r="BN75" s="197">
        <v>32.045187556778053</v>
      </c>
      <c r="BO75" s="197">
        <v>0</v>
      </c>
      <c r="BP75" s="197">
        <v>0</v>
      </c>
      <c r="BQ75" s="197">
        <v>0</v>
      </c>
      <c r="BR75" s="197">
        <v>0</v>
      </c>
      <c r="BS75" s="197">
        <v>0</v>
      </c>
      <c r="BT75" s="197">
        <v>0</v>
      </c>
      <c r="BU75" s="197"/>
      <c r="BV75" s="197"/>
      <c r="BW75" s="197"/>
      <c r="BX75" s="197"/>
      <c r="BY75" s="197"/>
      <c r="BZ75" s="197"/>
      <c r="CA75" s="197"/>
      <c r="CB75" s="197">
        <v>0</v>
      </c>
      <c r="CC75" s="197">
        <v>0</v>
      </c>
      <c r="CD75" s="197">
        <v>0</v>
      </c>
      <c r="CE75" s="168"/>
      <c r="CF75" s="168"/>
      <c r="CG75" s="168"/>
      <c r="CH75" s="168"/>
      <c r="CI75" s="168"/>
      <c r="CJ75" s="168"/>
      <c r="CK75" s="168"/>
      <c r="CL75" s="168"/>
      <c r="CM75" s="168"/>
      <c r="CN75" s="168"/>
      <c r="CO75" s="168"/>
      <c r="CP75" s="168"/>
      <c r="CQ75" s="168"/>
      <c r="CR75" s="168"/>
      <c r="CS75" s="168"/>
      <c r="CT75" s="168"/>
      <c r="CU75" s="168"/>
      <c r="CV75" s="168"/>
      <c r="CW75" s="168"/>
      <c r="CX75" s="168"/>
      <c r="CY75" s="168"/>
      <c r="CZ75" s="168"/>
      <c r="DA75" s="168"/>
      <c r="DB75" s="168"/>
      <c r="DC75" s="168"/>
      <c r="DD75" s="168"/>
      <c r="DE75" s="168"/>
      <c r="DF75" s="168"/>
      <c r="DG75" s="168"/>
      <c r="DH75" s="168"/>
      <c r="DI75" s="168"/>
      <c r="DJ75" s="168"/>
      <c r="DK75" s="168"/>
      <c r="DL75" s="168"/>
      <c r="DM75" s="168"/>
      <c r="DN75" s="168"/>
      <c r="DO75" s="168"/>
      <c r="DP75" s="168"/>
      <c r="DQ75" s="168"/>
      <c r="DR75" s="168"/>
      <c r="DS75" s="168"/>
      <c r="DT75" s="168"/>
      <c r="DU75" s="168"/>
      <c r="DV75" s="168"/>
      <c r="DW75" s="168"/>
      <c r="DX75" s="168"/>
      <c r="DY75" s="168"/>
      <c r="DZ75" s="168"/>
      <c r="EA75" s="168"/>
      <c r="EB75" s="168"/>
      <c r="EC75" s="168"/>
      <c r="ED75" s="168"/>
      <c r="EE75" s="168"/>
    </row>
    <row r="76" spans="1:135" s="169" customFormat="1" ht="17.25" hidden="1" outlineLevel="1" thickTop="1" thickBot="1" x14ac:dyDescent="0.3">
      <c r="A76" s="122" t="e">
        <f>IF(#REF!="Объект",,IF(B76=0,,1))</f>
        <v>#REF!</v>
      </c>
      <c r="B76" s="194" t="s">
        <v>217</v>
      </c>
      <c r="C76" s="198">
        <f t="shared" si="25"/>
        <v>0</v>
      </c>
      <c r="D76" s="195">
        <v>0</v>
      </c>
      <c r="E76" s="195">
        <v>0</v>
      </c>
      <c r="F76" s="195">
        <v>0</v>
      </c>
      <c r="G76" s="195">
        <v>0</v>
      </c>
      <c r="H76" s="195">
        <v>0</v>
      </c>
      <c r="I76" s="195">
        <v>0</v>
      </c>
      <c r="J76" s="195">
        <v>0</v>
      </c>
      <c r="K76" s="195">
        <v>0</v>
      </c>
      <c r="L76" s="195">
        <v>0</v>
      </c>
      <c r="M76" s="195">
        <v>0</v>
      </c>
      <c r="N76" s="196">
        <v>0</v>
      </c>
      <c r="O76" s="196">
        <v>0</v>
      </c>
      <c r="P76" s="196">
        <v>0</v>
      </c>
      <c r="Q76" s="196">
        <v>0</v>
      </c>
      <c r="R76" s="196">
        <v>0</v>
      </c>
      <c r="S76" s="196">
        <v>0</v>
      </c>
      <c r="T76" s="196">
        <v>0</v>
      </c>
      <c r="U76" s="196">
        <v>0</v>
      </c>
      <c r="V76" s="196">
        <v>0</v>
      </c>
      <c r="W76" s="196">
        <v>0</v>
      </c>
      <c r="X76" s="196">
        <v>0</v>
      </c>
      <c r="Y76" s="196">
        <v>0</v>
      </c>
      <c r="Z76" s="196">
        <v>0</v>
      </c>
      <c r="AA76" s="196">
        <v>0</v>
      </c>
      <c r="AB76" s="196">
        <v>0</v>
      </c>
      <c r="AC76" s="196">
        <v>0</v>
      </c>
      <c r="AD76" s="196">
        <v>0</v>
      </c>
      <c r="AE76" s="196">
        <v>0</v>
      </c>
      <c r="AF76" s="196">
        <v>0</v>
      </c>
      <c r="AG76" s="196">
        <v>0</v>
      </c>
      <c r="AH76" s="196">
        <v>0</v>
      </c>
      <c r="AI76" s="196">
        <v>0</v>
      </c>
      <c r="AJ76" s="196">
        <v>0</v>
      </c>
      <c r="AK76" s="196">
        <v>0</v>
      </c>
      <c r="AL76" s="196">
        <v>0</v>
      </c>
      <c r="AM76" s="196">
        <v>0</v>
      </c>
      <c r="AN76" s="196">
        <v>0</v>
      </c>
      <c r="AO76" s="196">
        <v>0</v>
      </c>
      <c r="AP76" s="196">
        <v>0</v>
      </c>
      <c r="AQ76" s="196">
        <v>0</v>
      </c>
      <c r="AR76" s="196">
        <v>0</v>
      </c>
      <c r="AS76" s="196">
        <v>0</v>
      </c>
      <c r="AT76" s="196">
        <v>0</v>
      </c>
      <c r="AU76" s="196">
        <v>0</v>
      </c>
      <c r="AV76" s="196">
        <v>0</v>
      </c>
      <c r="AW76" s="196">
        <v>0</v>
      </c>
      <c r="AX76" s="196">
        <v>0</v>
      </c>
      <c r="AY76" s="196">
        <v>0</v>
      </c>
      <c r="AZ76" s="196">
        <v>0</v>
      </c>
      <c r="BA76" s="196">
        <v>0</v>
      </c>
      <c r="BB76" s="196">
        <v>0</v>
      </c>
      <c r="BC76" s="196">
        <v>0</v>
      </c>
      <c r="BD76" s="196">
        <v>0</v>
      </c>
      <c r="BE76" s="196">
        <v>0</v>
      </c>
      <c r="BF76" s="196">
        <v>0</v>
      </c>
      <c r="BG76" s="196">
        <v>0</v>
      </c>
      <c r="BH76" s="196">
        <v>0</v>
      </c>
      <c r="BI76" s="197">
        <v>0</v>
      </c>
      <c r="BJ76" s="197">
        <v>0</v>
      </c>
      <c r="BK76" s="197">
        <v>0</v>
      </c>
      <c r="BL76" s="197">
        <v>0</v>
      </c>
      <c r="BM76" s="197">
        <v>0</v>
      </c>
      <c r="BN76" s="197">
        <v>0</v>
      </c>
      <c r="BO76" s="197">
        <v>0</v>
      </c>
      <c r="BP76" s="197">
        <v>0</v>
      </c>
      <c r="BQ76" s="197">
        <v>0</v>
      </c>
      <c r="BR76" s="197">
        <v>0</v>
      </c>
      <c r="BS76" s="197">
        <v>0</v>
      </c>
      <c r="BT76" s="197">
        <v>0</v>
      </c>
      <c r="BU76" s="197"/>
      <c r="BV76" s="197"/>
      <c r="BW76" s="197"/>
      <c r="BX76" s="197"/>
      <c r="BY76" s="197"/>
      <c r="BZ76" s="197"/>
      <c r="CA76" s="197"/>
      <c r="CB76" s="197">
        <v>0</v>
      </c>
      <c r="CC76" s="197">
        <v>0</v>
      </c>
      <c r="CD76" s="197">
        <v>0</v>
      </c>
      <c r="CE76" s="168"/>
      <c r="CF76" s="168"/>
      <c r="CG76" s="168"/>
      <c r="CH76" s="168"/>
      <c r="CI76" s="168"/>
      <c r="CJ76" s="168"/>
      <c r="CK76" s="168"/>
      <c r="CL76" s="168"/>
      <c r="CM76" s="168"/>
      <c r="CN76" s="168"/>
      <c r="CO76" s="168"/>
      <c r="CP76" s="168"/>
      <c r="CQ76" s="168"/>
      <c r="CR76" s="168"/>
      <c r="CS76" s="168"/>
      <c r="CT76" s="168"/>
      <c r="CU76" s="168"/>
      <c r="CV76" s="168"/>
      <c r="CW76" s="168"/>
      <c r="CX76" s="168"/>
      <c r="CY76" s="168"/>
      <c r="CZ76" s="168"/>
      <c r="DA76" s="168"/>
      <c r="DB76" s="168"/>
      <c r="DC76" s="168"/>
      <c r="DD76" s="168"/>
      <c r="DE76" s="168"/>
      <c r="DF76" s="168"/>
      <c r="DG76" s="168"/>
      <c r="DH76" s="168"/>
      <c r="DI76" s="168"/>
      <c r="DJ76" s="168"/>
      <c r="DK76" s="168"/>
      <c r="DL76" s="168"/>
      <c r="DM76" s="168"/>
      <c r="DN76" s="168"/>
      <c r="DO76" s="168"/>
      <c r="DP76" s="168"/>
      <c r="DQ76" s="168"/>
      <c r="DR76" s="168"/>
      <c r="DS76" s="168"/>
      <c r="DT76" s="168"/>
      <c r="DU76" s="168"/>
      <c r="DV76" s="168"/>
      <c r="DW76" s="168"/>
      <c r="DX76" s="168"/>
      <c r="DY76" s="168"/>
      <c r="DZ76" s="168"/>
      <c r="EA76" s="168"/>
      <c r="EB76" s="168"/>
      <c r="EC76" s="168"/>
      <c r="ED76" s="168"/>
      <c r="EE76" s="168"/>
    </row>
    <row r="77" spans="1:135" s="169" customFormat="1" ht="17.25" hidden="1" outlineLevel="1" thickTop="1" thickBot="1" x14ac:dyDescent="0.3">
      <c r="A77" s="122" t="e">
        <f>IF(#REF!="Объект",,IF(B77=0,,1))</f>
        <v>#REF!</v>
      </c>
      <c r="B77" s="194" t="s">
        <v>218</v>
      </c>
      <c r="C77" s="198">
        <f t="shared" si="25"/>
        <v>2744.1874935226842</v>
      </c>
      <c r="D77" s="195">
        <v>0</v>
      </c>
      <c r="E77" s="195">
        <v>0</v>
      </c>
      <c r="F77" s="195">
        <v>0</v>
      </c>
      <c r="G77" s="195">
        <v>0</v>
      </c>
      <c r="H77" s="195">
        <v>0</v>
      </c>
      <c r="I77" s="195">
        <v>0</v>
      </c>
      <c r="J77" s="195">
        <v>0</v>
      </c>
      <c r="K77" s="195">
        <v>0</v>
      </c>
      <c r="L77" s="195">
        <v>0</v>
      </c>
      <c r="M77" s="195">
        <v>0</v>
      </c>
      <c r="N77" s="196">
        <v>0</v>
      </c>
      <c r="O77" s="196">
        <v>0</v>
      </c>
      <c r="P77" s="196">
        <v>2.0281539757739901</v>
      </c>
      <c r="Q77" s="196">
        <v>9.7644526691783515E-2</v>
      </c>
      <c r="R77" s="196">
        <v>0</v>
      </c>
      <c r="S77" s="196">
        <v>0</v>
      </c>
      <c r="T77" s="196">
        <v>8.6414908548452254E-2</v>
      </c>
      <c r="U77" s="196">
        <v>0.4898127061759236</v>
      </c>
      <c r="V77" s="196">
        <v>3.1544933425280255</v>
      </c>
      <c r="W77" s="196">
        <v>1.1409030239508575</v>
      </c>
      <c r="X77" s="196">
        <v>0.97850718830520189</v>
      </c>
      <c r="Y77" s="196">
        <v>3.3460043190297806</v>
      </c>
      <c r="Z77" s="196">
        <v>0.81320791851895435</v>
      </c>
      <c r="AA77" s="196">
        <v>20.905519996538516</v>
      </c>
      <c r="AB77" s="196">
        <v>2.306806582259453</v>
      </c>
      <c r="AC77" s="196">
        <v>1762.8029795491038</v>
      </c>
      <c r="AD77" s="196">
        <v>2.9486818595460331</v>
      </c>
      <c r="AE77" s="196">
        <v>4.9610334209222398</v>
      </c>
      <c r="AF77" s="196">
        <v>252.10950612078054</v>
      </c>
      <c r="AG77" s="196">
        <v>3.1636570283113432</v>
      </c>
      <c r="AH77" s="196">
        <v>9.0531638614061087</v>
      </c>
      <c r="AI77" s="196">
        <v>52.697922804628377</v>
      </c>
      <c r="AJ77" s="196">
        <v>117.10542746136484</v>
      </c>
      <c r="AK77" s="196">
        <v>13.305134555555558</v>
      </c>
      <c r="AL77" s="196">
        <v>4.645671355555554</v>
      </c>
      <c r="AM77" s="196">
        <v>-23.152772222222225</v>
      </c>
      <c r="AN77" s="196">
        <v>13.414894133333334</v>
      </c>
      <c r="AO77" s="196">
        <v>42.916472977777786</v>
      </c>
      <c r="AP77" s="196">
        <v>35.466804133333333</v>
      </c>
      <c r="AQ77" s="196">
        <v>9.2281374666666665</v>
      </c>
      <c r="AR77" s="196">
        <v>17.280532044444442</v>
      </c>
      <c r="AS77" s="196">
        <v>24.02608191111111</v>
      </c>
      <c r="AT77" s="196">
        <v>130.70874857777778</v>
      </c>
      <c r="AU77" s="196">
        <v>2.5721909698680889</v>
      </c>
      <c r="AV77" s="196">
        <v>76.492773984180786</v>
      </c>
      <c r="AW77" s="196">
        <v>25.162845963934977</v>
      </c>
      <c r="AX77" s="196">
        <v>19.966369452054796</v>
      </c>
      <c r="AY77" s="196">
        <v>-2.7508290867579905</v>
      </c>
      <c r="AZ77" s="196">
        <v>10.988725707762557</v>
      </c>
      <c r="BA77" s="196">
        <v>24.687355844748858</v>
      </c>
      <c r="BB77" s="196">
        <v>10.988725707762557</v>
      </c>
      <c r="BC77" s="196">
        <v>10.988725707762557</v>
      </c>
      <c r="BD77" s="196">
        <v>10.988725707762557</v>
      </c>
      <c r="BE77" s="196">
        <v>10.988725707762557</v>
      </c>
      <c r="BF77" s="196">
        <v>10.988725707762557</v>
      </c>
      <c r="BG77" s="196">
        <v>10.988725707762557</v>
      </c>
      <c r="BH77" s="196">
        <v>9.8197759360730608</v>
      </c>
      <c r="BI77" s="197">
        <v>3.2863849765258215</v>
      </c>
      <c r="BJ77" s="197">
        <v>0</v>
      </c>
      <c r="BK77" s="197">
        <v>0</v>
      </c>
      <c r="BL77" s="197">
        <v>0</v>
      </c>
      <c r="BM77" s="197">
        <v>0</v>
      </c>
      <c r="BN77" s="197">
        <v>0</v>
      </c>
      <c r="BO77" s="197">
        <v>0</v>
      </c>
      <c r="BP77" s="197">
        <v>0</v>
      </c>
      <c r="BQ77" s="197">
        <v>0</v>
      </c>
      <c r="BR77" s="197">
        <v>0</v>
      </c>
      <c r="BS77" s="197">
        <v>0</v>
      </c>
      <c r="BT77" s="197">
        <v>0</v>
      </c>
      <c r="BU77" s="197"/>
      <c r="BV77" s="197"/>
      <c r="BW77" s="197"/>
      <c r="BX77" s="197"/>
      <c r="BY77" s="197"/>
      <c r="BZ77" s="197"/>
      <c r="CA77" s="197"/>
      <c r="CB77" s="197">
        <v>0</v>
      </c>
      <c r="CC77" s="197">
        <v>0</v>
      </c>
      <c r="CD77" s="197">
        <v>0</v>
      </c>
      <c r="CE77" s="168"/>
      <c r="CF77" s="168"/>
      <c r="CG77" s="168"/>
      <c r="CH77" s="168"/>
      <c r="CI77" s="168"/>
      <c r="CJ77" s="168"/>
      <c r="CK77" s="168"/>
      <c r="CL77" s="168"/>
      <c r="CM77" s="168"/>
      <c r="CN77" s="168"/>
      <c r="CO77" s="168"/>
      <c r="CP77" s="168"/>
      <c r="CQ77" s="168"/>
      <c r="CR77" s="168"/>
      <c r="CS77" s="168"/>
      <c r="CT77" s="168"/>
      <c r="CU77" s="168"/>
      <c r="CV77" s="168"/>
      <c r="CW77" s="168"/>
      <c r="CX77" s="168"/>
      <c r="CY77" s="168"/>
      <c r="CZ77" s="168"/>
      <c r="DA77" s="168"/>
      <c r="DB77" s="168"/>
      <c r="DC77" s="168"/>
      <c r="DD77" s="168"/>
      <c r="DE77" s="168"/>
      <c r="DF77" s="168"/>
      <c r="DG77" s="168"/>
      <c r="DH77" s="168"/>
      <c r="DI77" s="168"/>
      <c r="DJ77" s="168"/>
      <c r="DK77" s="168"/>
      <c r="DL77" s="168"/>
      <c r="DM77" s="168"/>
      <c r="DN77" s="168"/>
      <c r="DO77" s="168"/>
      <c r="DP77" s="168"/>
      <c r="DQ77" s="168"/>
      <c r="DR77" s="168"/>
      <c r="DS77" s="168"/>
      <c r="DT77" s="168"/>
      <c r="DU77" s="168"/>
      <c r="DV77" s="168"/>
      <c r="DW77" s="168"/>
      <c r="DX77" s="168"/>
      <c r="DY77" s="168"/>
      <c r="DZ77" s="168"/>
      <c r="EA77" s="168"/>
      <c r="EB77" s="168"/>
      <c r="EC77" s="168"/>
      <c r="ED77" s="168"/>
      <c r="EE77" s="168"/>
    </row>
    <row r="78" spans="1:135" s="169" customFormat="1" ht="17.25" hidden="1" outlineLevel="1" thickTop="1" thickBot="1" x14ac:dyDescent="0.3">
      <c r="A78" s="122" t="e">
        <f>IF(#REF!="Объект",,IF(B78=0,,1))</f>
        <v>#REF!</v>
      </c>
      <c r="B78" s="194" t="s">
        <v>219</v>
      </c>
      <c r="C78" s="198">
        <f t="shared" si="25"/>
        <v>149.49113116153057</v>
      </c>
      <c r="D78" s="195">
        <v>0</v>
      </c>
      <c r="E78" s="195">
        <v>0</v>
      </c>
      <c r="F78" s="195">
        <v>0</v>
      </c>
      <c r="G78" s="195">
        <v>0</v>
      </c>
      <c r="H78" s="195">
        <v>0</v>
      </c>
      <c r="I78" s="195">
        <v>0</v>
      </c>
      <c r="J78" s="195">
        <v>0</v>
      </c>
      <c r="K78" s="195">
        <v>0</v>
      </c>
      <c r="L78" s="195">
        <v>0</v>
      </c>
      <c r="M78" s="195">
        <v>0</v>
      </c>
      <c r="N78" s="196">
        <v>0</v>
      </c>
      <c r="O78" s="196">
        <v>0</v>
      </c>
      <c r="P78" s="196">
        <v>0</v>
      </c>
      <c r="Q78" s="196">
        <v>0</v>
      </c>
      <c r="R78" s="196">
        <v>0</v>
      </c>
      <c r="S78" s="196">
        <v>0</v>
      </c>
      <c r="T78" s="196">
        <v>0</v>
      </c>
      <c r="U78" s="196">
        <v>0</v>
      </c>
      <c r="V78" s="196">
        <v>0</v>
      </c>
      <c r="W78" s="196">
        <v>0</v>
      </c>
      <c r="X78" s="196">
        <v>0</v>
      </c>
      <c r="Y78" s="196">
        <v>0</v>
      </c>
      <c r="Z78" s="196">
        <v>0</v>
      </c>
      <c r="AA78" s="196">
        <v>0</v>
      </c>
      <c r="AB78" s="196">
        <v>0</v>
      </c>
      <c r="AC78" s="196">
        <v>53.257597524911134</v>
      </c>
      <c r="AD78" s="196">
        <v>0</v>
      </c>
      <c r="AE78" s="196">
        <v>0</v>
      </c>
      <c r="AF78" s="196">
        <v>0.34753363661945014</v>
      </c>
      <c r="AG78" s="196">
        <v>0</v>
      </c>
      <c r="AH78" s="196">
        <v>0</v>
      </c>
      <c r="AI78" s="196">
        <v>0</v>
      </c>
      <c r="AJ78" s="196">
        <v>0</v>
      </c>
      <c r="AK78" s="196">
        <v>0</v>
      </c>
      <c r="AL78" s="196">
        <v>0</v>
      </c>
      <c r="AM78" s="196">
        <v>0</v>
      </c>
      <c r="AN78" s="196">
        <v>0</v>
      </c>
      <c r="AO78" s="196">
        <v>0</v>
      </c>
      <c r="AP78" s="196">
        <v>0</v>
      </c>
      <c r="AQ78" s="196">
        <v>0</v>
      </c>
      <c r="AR78" s="196">
        <v>0</v>
      </c>
      <c r="AS78" s="196">
        <v>12.7182</v>
      </c>
      <c r="AT78" s="196">
        <v>12.7182</v>
      </c>
      <c r="AU78" s="196">
        <v>21.123200000000001</v>
      </c>
      <c r="AV78" s="196">
        <v>21.123200000000001</v>
      </c>
      <c r="AW78" s="196">
        <v>21.123200000000001</v>
      </c>
      <c r="AX78" s="196">
        <v>0</v>
      </c>
      <c r="AY78" s="196">
        <v>0</v>
      </c>
      <c r="AZ78" s="196">
        <v>3.54</v>
      </c>
      <c r="BA78" s="196">
        <v>0</v>
      </c>
      <c r="BB78" s="196">
        <v>0</v>
      </c>
      <c r="BC78" s="196">
        <v>0</v>
      </c>
      <c r="BD78" s="196">
        <v>0</v>
      </c>
      <c r="BE78" s="196">
        <v>0</v>
      </c>
      <c r="BF78" s="196">
        <v>0</v>
      </c>
      <c r="BG78" s="196">
        <v>0</v>
      </c>
      <c r="BH78" s="196">
        <v>3.54</v>
      </c>
      <c r="BI78" s="197">
        <v>0</v>
      </c>
      <c r="BJ78" s="197">
        <v>0</v>
      </c>
      <c r="BK78" s="197">
        <v>0</v>
      </c>
      <c r="BL78" s="197">
        <v>0</v>
      </c>
      <c r="BM78" s="197">
        <v>0</v>
      </c>
      <c r="BN78" s="197">
        <v>0</v>
      </c>
      <c r="BO78" s="197">
        <v>0</v>
      </c>
      <c r="BP78" s="197">
        <v>0</v>
      </c>
      <c r="BQ78" s="197">
        <v>0</v>
      </c>
      <c r="BR78" s="197">
        <v>0</v>
      </c>
      <c r="BS78" s="197">
        <v>0</v>
      </c>
      <c r="BT78" s="197">
        <v>0</v>
      </c>
      <c r="BU78" s="197"/>
      <c r="BV78" s="197"/>
      <c r="BW78" s="197"/>
      <c r="BX78" s="197"/>
      <c r="BY78" s="197"/>
      <c r="BZ78" s="197"/>
      <c r="CA78" s="197"/>
      <c r="CB78" s="197">
        <v>0</v>
      </c>
      <c r="CC78" s="197">
        <v>0</v>
      </c>
      <c r="CD78" s="197">
        <v>0</v>
      </c>
      <c r="CE78" s="168"/>
      <c r="CF78" s="168"/>
      <c r="CG78" s="168"/>
      <c r="CH78" s="168"/>
      <c r="CI78" s="168"/>
      <c r="CJ78" s="168"/>
      <c r="CK78" s="168"/>
      <c r="CL78" s="168"/>
      <c r="CM78" s="168"/>
      <c r="CN78" s="168"/>
      <c r="CO78" s="168"/>
      <c r="CP78" s="168"/>
      <c r="CQ78" s="168"/>
      <c r="CR78" s="168"/>
      <c r="CS78" s="168"/>
      <c r="CT78" s="168"/>
      <c r="CU78" s="168"/>
      <c r="CV78" s="168"/>
      <c r="CW78" s="168"/>
      <c r="CX78" s="168"/>
      <c r="CY78" s="168"/>
      <c r="CZ78" s="168"/>
      <c r="DA78" s="168"/>
      <c r="DB78" s="168"/>
      <c r="DC78" s="168"/>
      <c r="DD78" s="168"/>
      <c r="DE78" s="168"/>
      <c r="DF78" s="168"/>
      <c r="DG78" s="168"/>
      <c r="DH78" s="168"/>
      <c r="DI78" s="168"/>
      <c r="DJ78" s="168"/>
      <c r="DK78" s="168"/>
      <c r="DL78" s="168"/>
      <c r="DM78" s="168"/>
      <c r="DN78" s="168"/>
      <c r="DO78" s="168"/>
      <c r="DP78" s="168"/>
      <c r="DQ78" s="168"/>
      <c r="DR78" s="168"/>
      <c r="DS78" s="168"/>
      <c r="DT78" s="168"/>
      <c r="DU78" s="168"/>
      <c r="DV78" s="168"/>
      <c r="DW78" s="168"/>
      <c r="DX78" s="168"/>
      <c r="DY78" s="168"/>
      <c r="DZ78" s="168"/>
      <c r="EA78" s="168"/>
      <c r="EB78" s="168"/>
      <c r="EC78" s="168"/>
      <c r="ED78" s="168"/>
      <c r="EE78" s="168"/>
    </row>
    <row r="79" spans="1:135" s="169" customFormat="1" ht="17.25" hidden="1" outlineLevel="1" thickTop="1" thickBot="1" x14ac:dyDescent="0.3">
      <c r="A79" s="122" t="e">
        <f>IF(#REF!="Объект",,IF(B79=0,,1))</f>
        <v>#REF!</v>
      </c>
      <c r="B79" s="194" t="s">
        <v>220</v>
      </c>
      <c r="C79" s="198">
        <f t="shared" si="25"/>
        <v>6069.0140845070418</v>
      </c>
      <c r="D79" s="195">
        <v>0</v>
      </c>
      <c r="E79" s="195">
        <v>0</v>
      </c>
      <c r="F79" s="195">
        <v>0</v>
      </c>
      <c r="G79" s="195">
        <v>0</v>
      </c>
      <c r="H79" s="195">
        <v>0</v>
      </c>
      <c r="I79" s="195">
        <v>0</v>
      </c>
      <c r="J79" s="195">
        <v>0</v>
      </c>
      <c r="K79" s="195">
        <v>0</v>
      </c>
      <c r="L79" s="195">
        <v>0</v>
      </c>
      <c r="M79" s="195">
        <v>0</v>
      </c>
      <c r="N79" s="196">
        <v>0</v>
      </c>
      <c r="O79" s="196">
        <v>0</v>
      </c>
      <c r="P79" s="196">
        <v>0</v>
      </c>
      <c r="Q79" s="196">
        <v>0</v>
      </c>
      <c r="R79" s="196">
        <v>0</v>
      </c>
      <c r="S79" s="196">
        <v>0</v>
      </c>
      <c r="T79" s="196">
        <v>0</v>
      </c>
      <c r="U79" s="196">
        <v>0</v>
      </c>
      <c r="V79" s="196">
        <v>0</v>
      </c>
      <c r="W79" s="196">
        <v>0</v>
      </c>
      <c r="X79" s="196">
        <v>0</v>
      </c>
      <c r="Y79" s="196">
        <v>0</v>
      </c>
      <c r="Z79" s="196">
        <v>0</v>
      </c>
      <c r="AA79" s="196">
        <v>0</v>
      </c>
      <c r="AB79" s="196">
        <v>0</v>
      </c>
      <c r="AC79" s="196">
        <v>0</v>
      </c>
      <c r="AD79" s="196">
        <v>0</v>
      </c>
      <c r="AE79" s="196">
        <v>0</v>
      </c>
      <c r="AF79" s="196">
        <v>0</v>
      </c>
      <c r="AG79" s="196">
        <v>0</v>
      </c>
      <c r="AH79" s="196">
        <v>0</v>
      </c>
      <c r="AI79" s="196">
        <v>0</v>
      </c>
      <c r="AJ79" s="196">
        <v>0</v>
      </c>
      <c r="AK79" s="196">
        <v>0</v>
      </c>
      <c r="AL79" s="196">
        <v>0</v>
      </c>
      <c r="AM79" s="196">
        <v>0</v>
      </c>
      <c r="AN79" s="196">
        <v>0</v>
      </c>
      <c r="AO79" s="196">
        <v>0</v>
      </c>
      <c r="AP79" s="196">
        <v>0</v>
      </c>
      <c r="AQ79" s="196">
        <v>0</v>
      </c>
      <c r="AR79" s="196">
        <v>0</v>
      </c>
      <c r="AS79" s="196">
        <v>0</v>
      </c>
      <c r="AT79" s="196">
        <v>0</v>
      </c>
      <c r="AU79" s="196">
        <v>0</v>
      </c>
      <c r="AV79" s="196">
        <v>0</v>
      </c>
      <c r="AW79" s="196">
        <v>0</v>
      </c>
      <c r="AX79" s="196">
        <v>0</v>
      </c>
      <c r="AY79" s="196">
        <v>0</v>
      </c>
      <c r="AZ79" s="196">
        <v>0</v>
      </c>
      <c r="BA79" s="196">
        <v>0</v>
      </c>
      <c r="BB79" s="196">
        <v>0</v>
      </c>
      <c r="BC79" s="196">
        <v>0</v>
      </c>
      <c r="BD79" s="196">
        <v>0</v>
      </c>
      <c r="BE79" s="196">
        <v>0</v>
      </c>
      <c r="BF79" s="196">
        <v>0</v>
      </c>
      <c r="BG79" s="196">
        <v>0</v>
      </c>
      <c r="BH79" s="196">
        <v>0</v>
      </c>
      <c r="BI79" s="196">
        <v>0</v>
      </c>
      <c r="BJ79" s="196">
        <v>0</v>
      </c>
      <c r="BK79" s="197">
        <v>0</v>
      </c>
      <c r="BL79" s="197">
        <v>0</v>
      </c>
      <c r="BM79" s="197">
        <v>0</v>
      </c>
      <c r="BN79" s="197">
        <v>0</v>
      </c>
      <c r="BO79" s="197">
        <v>0</v>
      </c>
      <c r="BP79" s="197">
        <v>0</v>
      </c>
      <c r="BQ79" s="197">
        <v>0</v>
      </c>
      <c r="BR79" s="197">
        <v>0</v>
      </c>
      <c r="BS79" s="197">
        <v>0</v>
      </c>
      <c r="BT79" s="197">
        <v>6069.0140845070418</v>
      </c>
      <c r="BU79" s="197"/>
      <c r="BV79" s="197"/>
      <c r="BW79" s="197"/>
      <c r="BX79" s="197"/>
      <c r="BY79" s="197"/>
      <c r="BZ79" s="197"/>
      <c r="CA79" s="197"/>
      <c r="CB79" s="197">
        <v>0</v>
      </c>
      <c r="CC79" s="197">
        <v>0</v>
      </c>
      <c r="CD79" s="197">
        <v>0</v>
      </c>
      <c r="CE79" s="168"/>
      <c r="CF79" s="168"/>
      <c r="CG79" s="168"/>
      <c r="CH79" s="168"/>
      <c r="CI79" s="168"/>
      <c r="CJ79" s="168"/>
      <c r="CK79" s="168"/>
      <c r="CL79" s="168"/>
      <c r="CM79" s="168"/>
      <c r="CN79" s="168"/>
      <c r="CO79" s="168"/>
      <c r="CP79" s="168"/>
      <c r="CQ79" s="168"/>
      <c r="CR79" s="168"/>
      <c r="CS79" s="168"/>
      <c r="CT79" s="168"/>
      <c r="CU79" s="168"/>
      <c r="CV79" s="168"/>
      <c r="CW79" s="168"/>
      <c r="CX79" s="168"/>
      <c r="CY79" s="168"/>
      <c r="CZ79" s="168"/>
      <c r="DA79" s="168"/>
      <c r="DB79" s="168"/>
      <c r="DC79" s="168"/>
      <c r="DD79" s="168"/>
      <c r="DE79" s="168"/>
      <c r="DF79" s="168"/>
      <c r="DG79" s="168"/>
      <c r="DH79" s="168"/>
      <c r="DI79" s="168"/>
      <c r="DJ79" s="168"/>
      <c r="DK79" s="168"/>
      <c r="DL79" s="168"/>
      <c r="DM79" s="168"/>
      <c r="DN79" s="168"/>
      <c r="DO79" s="168"/>
      <c r="DP79" s="168"/>
      <c r="DQ79" s="168"/>
      <c r="DR79" s="168"/>
      <c r="DS79" s="168"/>
      <c r="DT79" s="168"/>
      <c r="DU79" s="168"/>
      <c r="DV79" s="168"/>
      <c r="DW79" s="168"/>
      <c r="DX79" s="168"/>
      <c r="DY79" s="168"/>
      <c r="DZ79" s="168"/>
      <c r="EA79" s="168"/>
      <c r="EB79" s="168"/>
      <c r="EC79" s="168"/>
      <c r="ED79" s="168"/>
      <c r="EE79" s="168"/>
    </row>
    <row r="80" spans="1:135" s="169" customFormat="1" ht="17.25" hidden="1" outlineLevel="1" thickTop="1" thickBot="1" x14ac:dyDescent="0.3">
      <c r="A80" s="122" t="e">
        <f>IF(#REF!="Объект",,IF(B80=0,,1))</f>
        <v>#REF!</v>
      </c>
      <c r="B80" s="194" t="s">
        <v>221</v>
      </c>
      <c r="C80" s="198">
        <f t="shared" si="25"/>
        <v>2709.910985560568</v>
      </c>
      <c r="D80" s="195">
        <v>3.8945108196492537</v>
      </c>
      <c r="E80" s="195">
        <v>3.6936520242302739</v>
      </c>
      <c r="F80" s="195">
        <v>4.2780310928717276</v>
      </c>
      <c r="G80" s="195">
        <v>3.4732621553617258</v>
      </c>
      <c r="H80" s="195">
        <v>3.5779475915895724</v>
      </c>
      <c r="I80" s="195">
        <v>2.7231538980291332</v>
      </c>
      <c r="J80" s="195">
        <v>3.7646141074720743</v>
      </c>
      <c r="K80" s="195">
        <v>3.2475604007869681</v>
      </c>
      <c r="L80" s="195">
        <v>5.9158287894298569</v>
      </c>
      <c r="M80" s="195">
        <v>8.8795737921611639</v>
      </c>
      <c r="N80" s="196">
        <v>9.2027479078969936</v>
      </c>
      <c r="O80" s="196">
        <v>9.5335268844275696</v>
      </c>
      <c r="P80" s="196">
        <v>9.612348598122944</v>
      </c>
      <c r="Q80" s="196">
        <v>9.5371411278259419</v>
      </c>
      <c r="R80" s="196">
        <v>10.438914559911776</v>
      </c>
      <c r="S80" s="196">
        <v>8.2367432774796541</v>
      </c>
      <c r="T80" s="196">
        <v>10.085519319301119</v>
      </c>
      <c r="U80" s="196">
        <v>10.075800286464176</v>
      </c>
      <c r="V80" s="196">
        <v>11.33836407800638</v>
      </c>
      <c r="W80" s="196">
        <v>12.926539146526082</v>
      </c>
      <c r="X80" s="196">
        <v>11.129221838417163</v>
      </c>
      <c r="Y80" s="196">
        <v>15.485297481534474</v>
      </c>
      <c r="Z80" s="196">
        <v>20.031400273633512</v>
      </c>
      <c r="AA80" s="196">
        <v>17.060281925682887</v>
      </c>
      <c r="AB80" s="196">
        <v>16.465192047810909</v>
      </c>
      <c r="AC80" s="196">
        <v>18.517225875086229</v>
      </c>
      <c r="AD80" s="196">
        <v>19.227262117121601</v>
      </c>
      <c r="AE80" s="196">
        <v>20.968459790048602</v>
      </c>
      <c r="AF80" s="196">
        <v>11.579174143352818</v>
      </c>
      <c r="AG80" s="196">
        <v>9.5927987184904335</v>
      </c>
      <c r="AH80" s="196">
        <v>9.3607914101671721</v>
      </c>
      <c r="AI80" s="196">
        <v>11.246341241346126</v>
      </c>
      <c r="AJ80" s="196">
        <v>11.791265797217539</v>
      </c>
      <c r="AK80" s="196">
        <v>8.8465465333333331</v>
      </c>
      <c r="AL80" s="196">
        <v>11.711920800000001</v>
      </c>
      <c r="AM80" s="196">
        <v>9.3018986666666663</v>
      </c>
      <c r="AN80" s="196">
        <v>68.905731569183146</v>
      </c>
      <c r="AO80" s="196">
        <v>68.905731569183146</v>
      </c>
      <c r="AP80" s="196">
        <v>68.905731569183146</v>
      </c>
      <c r="AQ80" s="196">
        <v>68.905731569183146</v>
      </c>
      <c r="AR80" s="196">
        <v>68.905731569183146</v>
      </c>
      <c r="AS80" s="196">
        <v>68.905731569183146</v>
      </c>
      <c r="AT80" s="196">
        <v>68.905731569183146</v>
      </c>
      <c r="AU80" s="196">
        <v>68.905731569183146</v>
      </c>
      <c r="AV80" s="196">
        <v>68.905731569183146</v>
      </c>
      <c r="AW80" s="196">
        <v>70.793559831352553</v>
      </c>
      <c r="AX80" s="196">
        <v>70.793559831352553</v>
      </c>
      <c r="AY80" s="196">
        <v>70.793559831352553</v>
      </c>
      <c r="AZ80" s="196">
        <v>70.793559831352553</v>
      </c>
      <c r="BA80" s="196">
        <v>70.793559831352553</v>
      </c>
      <c r="BB80" s="196">
        <v>70.793559831352553</v>
      </c>
      <c r="BC80" s="196">
        <v>70.793559831352553</v>
      </c>
      <c r="BD80" s="196">
        <v>70.793559831352553</v>
      </c>
      <c r="BE80" s="196">
        <v>70.793559831352553</v>
      </c>
      <c r="BF80" s="196">
        <v>70.793559831352553</v>
      </c>
      <c r="BG80" s="196">
        <v>70.793559831352553</v>
      </c>
      <c r="BH80" s="196">
        <v>70.793559831352553</v>
      </c>
      <c r="BI80" s="196">
        <v>72.787744615334319</v>
      </c>
      <c r="BJ80" s="196">
        <v>72.787744615334319</v>
      </c>
      <c r="BK80" s="197">
        <v>72.787744615334319</v>
      </c>
      <c r="BL80" s="197">
        <v>72.787744615334319</v>
      </c>
      <c r="BM80" s="197">
        <v>72.787744615334319</v>
      </c>
      <c r="BN80" s="197">
        <v>72.787744615334319</v>
      </c>
      <c r="BO80" s="197">
        <v>72.787744615334319</v>
      </c>
      <c r="BP80" s="197">
        <v>72.787744615334319</v>
      </c>
      <c r="BQ80" s="197">
        <v>72.787744615334319</v>
      </c>
      <c r="BR80" s="197">
        <v>72.787744615334319</v>
      </c>
      <c r="BS80" s="197">
        <v>72.787744615334319</v>
      </c>
      <c r="BT80" s="197">
        <v>72.820634175558951</v>
      </c>
      <c r="BU80" s="197"/>
      <c r="BV80" s="197"/>
      <c r="BW80" s="197"/>
      <c r="BX80" s="197"/>
      <c r="BY80" s="197"/>
      <c r="BZ80" s="197"/>
      <c r="CA80" s="197"/>
      <c r="CB80" s="197">
        <v>0</v>
      </c>
      <c r="CC80" s="197">
        <v>0</v>
      </c>
      <c r="CD80" s="197">
        <v>0</v>
      </c>
      <c r="CE80" s="168"/>
      <c r="CF80" s="168"/>
      <c r="CG80" s="168"/>
      <c r="CH80" s="168"/>
      <c r="CI80" s="168"/>
      <c r="CJ80" s="168"/>
      <c r="CK80" s="168"/>
      <c r="CL80" s="168"/>
      <c r="CM80" s="168"/>
      <c r="CN80" s="168"/>
      <c r="CO80" s="168"/>
      <c r="CP80" s="168"/>
      <c r="CQ80" s="168"/>
      <c r="CR80" s="168"/>
      <c r="CS80" s="168"/>
      <c r="CT80" s="168"/>
      <c r="CU80" s="168"/>
      <c r="CV80" s="168"/>
      <c r="CW80" s="168"/>
      <c r="CX80" s="168"/>
      <c r="CY80" s="168"/>
      <c r="CZ80" s="168"/>
      <c r="DA80" s="168"/>
      <c r="DB80" s="168"/>
      <c r="DC80" s="168"/>
      <c r="DD80" s="168"/>
      <c r="DE80" s="168"/>
      <c r="DF80" s="168"/>
      <c r="DG80" s="168"/>
      <c r="DH80" s="168"/>
      <c r="DI80" s="168"/>
      <c r="DJ80" s="168"/>
      <c r="DK80" s="168"/>
      <c r="DL80" s="168"/>
      <c r="DM80" s="168"/>
      <c r="DN80" s="168"/>
      <c r="DO80" s="168"/>
      <c r="DP80" s="168"/>
      <c r="DQ80" s="168"/>
      <c r="DR80" s="168"/>
      <c r="DS80" s="168"/>
      <c r="DT80" s="168"/>
      <c r="DU80" s="168"/>
      <c r="DV80" s="168"/>
      <c r="DW80" s="168"/>
      <c r="DX80" s="168"/>
      <c r="DY80" s="168"/>
      <c r="DZ80" s="168"/>
      <c r="EA80" s="168"/>
      <c r="EB80" s="168"/>
      <c r="EC80" s="168"/>
      <c r="ED80" s="168"/>
      <c r="EE80" s="168"/>
    </row>
    <row r="81" spans="1:140" s="169" customFormat="1" ht="17.25" hidden="1" outlineLevel="1" thickTop="1" thickBot="1" x14ac:dyDescent="0.3">
      <c r="A81" s="122" t="e">
        <f>IF(#REF!="Объект",,IF(B81=0,,1))</f>
        <v>#REF!</v>
      </c>
      <c r="B81" s="194" t="s">
        <v>222</v>
      </c>
      <c r="C81" s="198">
        <f t="shared" si="25"/>
        <v>1640.9759606324435</v>
      </c>
      <c r="D81" s="195">
        <v>0</v>
      </c>
      <c r="E81" s="195">
        <v>0</v>
      </c>
      <c r="F81" s="195">
        <v>0</v>
      </c>
      <c r="G81" s="195">
        <v>0</v>
      </c>
      <c r="H81" s="195">
        <v>0</v>
      </c>
      <c r="I81" s="195">
        <v>0</v>
      </c>
      <c r="J81" s="195">
        <v>0</v>
      </c>
      <c r="K81" s="195">
        <v>0</v>
      </c>
      <c r="L81" s="195">
        <v>0</v>
      </c>
      <c r="M81" s="195">
        <v>0</v>
      </c>
      <c r="N81" s="196">
        <v>0</v>
      </c>
      <c r="O81" s="196">
        <v>0</v>
      </c>
      <c r="P81" s="196">
        <v>0</v>
      </c>
      <c r="Q81" s="196">
        <v>0</v>
      </c>
      <c r="R81" s="196">
        <v>0</v>
      </c>
      <c r="S81" s="196">
        <v>0</v>
      </c>
      <c r="T81" s="196">
        <v>0</v>
      </c>
      <c r="U81" s="196">
        <v>0</v>
      </c>
      <c r="V81" s="196">
        <v>0</v>
      </c>
      <c r="W81" s="196">
        <v>0</v>
      </c>
      <c r="X81" s="196">
        <v>0</v>
      </c>
      <c r="Y81" s="196">
        <v>0</v>
      </c>
      <c r="Z81" s="196">
        <v>14.924656558750643</v>
      </c>
      <c r="AA81" s="196">
        <v>0</v>
      </c>
      <c r="AB81" s="196">
        <v>0</v>
      </c>
      <c r="AC81" s="196">
        <v>0</v>
      </c>
      <c r="AD81" s="196">
        <v>0</v>
      </c>
      <c r="AE81" s="196">
        <v>0</v>
      </c>
      <c r="AF81" s="196">
        <v>0</v>
      </c>
      <c r="AG81" s="196">
        <v>0</v>
      </c>
      <c r="AH81" s="196">
        <v>0</v>
      </c>
      <c r="AI81" s="196">
        <v>0</v>
      </c>
      <c r="AJ81" s="196">
        <v>0</v>
      </c>
      <c r="AK81" s="196">
        <v>0</v>
      </c>
      <c r="AL81" s="196">
        <v>0</v>
      </c>
      <c r="AM81" s="196">
        <v>0</v>
      </c>
      <c r="AN81" s="196">
        <v>0</v>
      </c>
      <c r="AO81" s="196">
        <v>0</v>
      </c>
      <c r="AP81" s="196">
        <v>0</v>
      </c>
      <c r="AQ81" s="196">
        <v>0</v>
      </c>
      <c r="AR81" s="196">
        <v>0</v>
      </c>
      <c r="AS81" s="196">
        <v>0</v>
      </c>
      <c r="AT81" s="196">
        <v>0</v>
      </c>
      <c r="AU81" s="196">
        <v>0</v>
      </c>
      <c r="AV81" s="196">
        <v>0</v>
      </c>
      <c r="AW81" s="196">
        <v>0</v>
      </c>
      <c r="AX81" s="196">
        <v>0</v>
      </c>
      <c r="AY81" s="196">
        <v>0</v>
      </c>
      <c r="AZ81" s="196">
        <v>0</v>
      </c>
      <c r="BA81" s="196">
        <v>0</v>
      </c>
      <c r="BB81" s="196">
        <v>0</v>
      </c>
      <c r="BC81" s="196">
        <v>0</v>
      </c>
      <c r="BD81" s="196">
        <v>0</v>
      </c>
      <c r="BE81" s="196">
        <v>0</v>
      </c>
      <c r="BF81" s="196">
        <v>0</v>
      </c>
      <c r="BG81" s="196">
        <v>0</v>
      </c>
      <c r="BH81" s="196">
        <v>0</v>
      </c>
      <c r="BI81" s="196">
        <v>0</v>
      </c>
      <c r="BJ81" s="196">
        <v>0</v>
      </c>
      <c r="BK81" s="197">
        <v>0</v>
      </c>
      <c r="BL81" s="197">
        <v>0</v>
      </c>
      <c r="BM81" s="197">
        <v>0</v>
      </c>
      <c r="BN81" s="197">
        <v>0</v>
      </c>
      <c r="BO81" s="197">
        <v>0</v>
      </c>
      <c r="BP81" s="197">
        <v>0</v>
      </c>
      <c r="BQ81" s="197">
        <v>0</v>
      </c>
      <c r="BR81" s="197">
        <v>0</v>
      </c>
      <c r="BS81" s="197">
        <v>0</v>
      </c>
      <c r="BT81" s="197">
        <v>1626.0513040736928</v>
      </c>
      <c r="BU81" s="197"/>
      <c r="BV81" s="197"/>
      <c r="BW81" s="197"/>
      <c r="BX81" s="197"/>
      <c r="BY81" s="197"/>
      <c r="BZ81" s="197"/>
      <c r="CA81" s="197"/>
      <c r="CB81" s="197">
        <v>0</v>
      </c>
      <c r="CC81" s="197">
        <v>0</v>
      </c>
      <c r="CD81" s="197">
        <v>0</v>
      </c>
      <c r="CE81" s="168"/>
      <c r="CF81" s="168"/>
      <c r="CG81" s="168"/>
      <c r="CH81" s="168"/>
      <c r="CI81" s="168"/>
      <c r="CJ81" s="168"/>
      <c r="CK81" s="168"/>
      <c r="CL81" s="168"/>
      <c r="CM81" s="168"/>
      <c r="CN81" s="168"/>
      <c r="CO81" s="168"/>
      <c r="CP81" s="168"/>
      <c r="CQ81" s="168"/>
      <c r="CR81" s="168"/>
      <c r="CS81" s="168"/>
      <c r="CT81" s="168"/>
      <c r="CU81" s="168"/>
      <c r="CV81" s="168"/>
      <c r="CW81" s="168"/>
      <c r="CX81" s="168"/>
      <c r="CY81" s="168"/>
      <c r="CZ81" s="168"/>
      <c r="DA81" s="168"/>
      <c r="DB81" s="168"/>
      <c r="DC81" s="168"/>
      <c r="DD81" s="168"/>
      <c r="DE81" s="168"/>
      <c r="DF81" s="168"/>
      <c r="DG81" s="168"/>
      <c r="DH81" s="168"/>
      <c r="DI81" s="168"/>
      <c r="DJ81" s="168"/>
      <c r="DK81" s="168"/>
      <c r="DL81" s="168"/>
      <c r="DM81" s="168"/>
      <c r="DN81" s="168"/>
      <c r="DO81" s="168"/>
      <c r="DP81" s="168"/>
      <c r="DQ81" s="168"/>
      <c r="DR81" s="168"/>
      <c r="DS81" s="168"/>
      <c r="DT81" s="168"/>
      <c r="DU81" s="168"/>
      <c r="DV81" s="168"/>
      <c r="DW81" s="168"/>
      <c r="DX81" s="168"/>
      <c r="DY81" s="168"/>
      <c r="DZ81" s="168"/>
      <c r="EA81" s="168"/>
      <c r="EB81" s="168"/>
      <c r="EC81" s="168"/>
      <c r="ED81" s="168"/>
      <c r="EE81" s="168"/>
    </row>
    <row r="82" spans="1:140" s="169" customFormat="1" ht="17.25" collapsed="1" thickTop="1" thickBot="1" x14ac:dyDescent="0.3">
      <c r="A82" s="122" t="e">
        <f>IF(#REF!="Объект",,1)</f>
        <v>#REF!</v>
      </c>
      <c r="B82" s="199" t="str">
        <f>B50</f>
        <v>Итого без НДС, тыс. $</v>
      </c>
      <c r="C82" s="200">
        <f>SUM(D82:EE82)</f>
        <v>147527.14888484243</v>
      </c>
      <c r="D82" s="174">
        <f>ФинОсв_факт_прогноз!I77</f>
        <v>3.8945108196492537</v>
      </c>
      <c r="E82" s="174">
        <f>ФинОсв_факт_прогноз!J77</f>
        <v>3.6936520242302739</v>
      </c>
      <c r="F82" s="174">
        <f>ФинОсв_факт_прогноз!K77</f>
        <v>8.5842011431574239</v>
      </c>
      <c r="G82" s="174">
        <f>ФинОсв_факт_прогноз!L77</f>
        <v>13.819724786034238</v>
      </c>
      <c r="H82" s="174">
        <f>ФинОсв_факт_прогноз!M77</f>
        <v>69.511623943625679</v>
      </c>
      <c r="I82" s="174">
        <f>ФинОсв_факт_прогноз!N77</f>
        <v>2.7231538980291332</v>
      </c>
      <c r="J82" s="174">
        <f>ФинОсв_факт_прогноз!O77</f>
        <v>119.18580540834678</v>
      </c>
      <c r="K82" s="174">
        <f>ФинОсв_факт_прогноз!P77</f>
        <v>121.72675525065992</v>
      </c>
      <c r="L82" s="174">
        <f>ФинОсв_факт_прогноз!Q77</f>
        <v>130.41671097970004</v>
      </c>
      <c r="M82" s="174">
        <f>ФинОсв_факт_прогноз!R77</f>
        <v>122.46803326109337</v>
      </c>
      <c r="N82" s="174">
        <f>ФинОсв_факт_прогноз!S77</f>
        <v>92.003383307291926</v>
      </c>
      <c r="O82" s="174">
        <f>ФинОсв_факт_прогноз!T77</f>
        <v>53.845469562848024</v>
      </c>
      <c r="P82" s="174">
        <f>ФинОсв_факт_прогноз!U77</f>
        <v>80.610152603116987</v>
      </c>
      <c r="Q82" s="174">
        <f>ФинОсв_факт_прогноз!V77</f>
        <v>109.83780130769003</v>
      </c>
      <c r="R82" s="174">
        <f>ФинОсв_факт_прогноз!W77</f>
        <v>133.19503296772092</v>
      </c>
      <c r="S82" s="174">
        <f>ФинОсв_факт_прогноз!X77</f>
        <v>499.86004603003221</v>
      </c>
      <c r="T82" s="174">
        <f>ФинОсв_факт_прогноз!Y77</f>
        <v>349.39099487895726</v>
      </c>
      <c r="U82" s="174">
        <f>ФинОсв_факт_прогноз!Z77</f>
        <v>221.32863233000816</v>
      </c>
      <c r="V82" s="174">
        <f>ФинОсв_факт_прогноз!AA77</f>
        <v>340.23668636526753</v>
      </c>
      <c r="W82" s="174">
        <f>ФинОсв_факт_прогноз!AB77</f>
        <v>438.01494777266129</v>
      </c>
      <c r="X82" s="174">
        <f>ФинОсв_факт_прогноз!AC77</f>
        <v>523.9707537645512</v>
      </c>
      <c r="Y82" s="174">
        <f>ФинОсв_факт_прогноз!AD77</f>
        <v>570.52799236155397</v>
      </c>
      <c r="Z82" s="174">
        <f>ФинОсв_факт_прогноз!AE77</f>
        <v>617.192447613186</v>
      </c>
      <c r="AA82" s="174">
        <f>ФинОсв_факт_прогноз!AF77</f>
        <v>699.52439012502316</v>
      </c>
      <c r="AB82" s="174">
        <f>ФинОсв_факт_прогноз!AG77</f>
        <v>705.47456395535983</v>
      </c>
      <c r="AC82" s="174">
        <f>ФинОсв_факт_прогноз!AH77</f>
        <v>2614.2765420329433</v>
      </c>
      <c r="AD82" s="174">
        <f>ФинОсв_факт_прогноз!AI77</f>
        <v>261.50899208565698</v>
      </c>
      <c r="AE82" s="174">
        <f>ФинОсв_факт_прогноз!AJ77</f>
        <v>767.54958748279455</v>
      </c>
      <c r="AF82" s="174">
        <f>ФинОсв_факт_прогноз!AK77</f>
        <v>2199.0570331030021</v>
      </c>
      <c r="AG82" s="174">
        <f>ФинОсв_факт_прогноз!AL77</f>
        <v>1409.1325331120775</v>
      </c>
      <c r="AH82" s="174">
        <f>ФинОсв_факт_прогноз!AM77</f>
        <v>1967.9557043218435</v>
      </c>
      <c r="AI82" s="174">
        <f>ФинОсв_факт_прогноз!AN77</f>
        <v>4571.9003955249727</v>
      </c>
      <c r="AJ82" s="174">
        <f>ФинОсв_факт_прогноз!AO77</f>
        <v>4554.9780757340122</v>
      </c>
      <c r="AK82" s="174">
        <f>ФинОсв_факт_прогноз!AP77</f>
        <v>3643.9740831293243</v>
      </c>
      <c r="AL82" s="174">
        <f>ФинОсв_факт_прогноз!AQ77</f>
        <v>1365.6893609824263</v>
      </c>
      <c r="AM82" s="174">
        <f>ФинОсв_факт_прогноз!AR77</f>
        <v>2032.8345928082485</v>
      </c>
      <c r="AN82" s="174">
        <f>ФинОсв_факт_прогноз!AS77</f>
        <v>2031.1765248063314</v>
      </c>
      <c r="AO82" s="174">
        <f>ФинОсв_факт_прогноз!AT77</f>
        <v>1656.4240080987997</v>
      </c>
      <c r="AP82" s="174">
        <f>ФинОсв_факт_прогноз!AU77</f>
        <v>1233.7705850787872</v>
      </c>
      <c r="AQ82" s="174">
        <f>ФинОсв_факт_прогноз!AV77</f>
        <v>2558.4790665086807</v>
      </c>
      <c r="AR82" s="174">
        <f>ФинОсв_факт_прогноз!AW77</f>
        <v>1135.0006008533592</v>
      </c>
      <c r="AS82" s="174">
        <f>ФинОсв_факт_прогноз!AX77</f>
        <v>2313.5657062909431</v>
      </c>
      <c r="AT82" s="174">
        <f>ФинОсв_факт_прогноз!AY77</f>
        <v>2080.301658641255</v>
      </c>
      <c r="AU82" s="174">
        <f>ФинОсв_факт_прогноз!AZ77</f>
        <v>1139.4636878501203</v>
      </c>
      <c r="AV82" s="174">
        <f>ФинОсв_факт_прогноз!BA77</f>
        <v>2183.3275190180188</v>
      </c>
      <c r="AW82" s="174">
        <f>ФинОсв_факт_прогноз!BB77</f>
        <v>3796.9959793878952</v>
      </c>
      <c r="AX82" s="174">
        <f>ФинОсв_факт_прогноз!BC77</f>
        <v>3230.7213462968657</v>
      </c>
      <c r="AY82" s="174">
        <f>ФинОсв_факт_прогноз!BD77</f>
        <v>2795.9227029370695</v>
      </c>
      <c r="AZ82" s="174">
        <f>ФинОсв_факт_прогноз!BE77</f>
        <v>3987.8943180138062</v>
      </c>
      <c r="BA82" s="174">
        <f>ФинОсв_факт_прогноз!BF77</f>
        <v>1505.129978752635</v>
      </c>
      <c r="BB82" s="174">
        <f>ФинОсв_факт_прогноз!BG77</f>
        <v>2557.7565682339418</v>
      </c>
      <c r="BC82" s="174">
        <f>ФинОсв_факт_прогноз!BH77</f>
        <v>2271.4433082526275</v>
      </c>
      <c r="BD82" s="174">
        <f>ФинОсв_факт_прогноз!BI77</f>
        <v>2545.4150634322818</v>
      </c>
      <c r="BE82" s="174">
        <f>ФинОсв_факт_прогноз!BJ77</f>
        <v>1510.240879056807</v>
      </c>
      <c r="BF82" s="174">
        <f>ФинОсв_факт_прогноз!BK77</f>
        <v>4894.4074324418598</v>
      </c>
      <c r="BG82" s="174">
        <f>ФинОсв_факт_прогноз!BL77</f>
        <v>3581.8248039307132</v>
      </c>
      <c r="BH82" s="174">
        <f>ФинОсв_факт_прогноз!BM77</f>
        <v>4346.3127201975658</v>
      </c>
      <c r="BI82" s="174">
        <f>ФинОсв_факт_прогноз!BN77</f>
        <v>5434.6468182835688</v>
      </c>
      <c r="BJ82" s="174">
        <f>ФинОсв_факт_прогноз!BO77</f>
        <v>5047.7276211214084</v>
      </c>
      <c r="BK82" s="174">
        <f>ФинОсв_факт_прогноз!BP77</f>
        <v>6398.3026870749973</v>
      </c>
      <c r="BL82" s="174">
        <f>ФинОсв_факт_прогноз!BQ77</f>
        <v>5103.3190053133749</v>
      </c>
      <c r="BM82" s="174">
        <f>ФинОсв_факт_прогноз!BR77</f>
        <v>4852.4004919441822</v>
      </c>
      <c r="BN82" s="174">
        <f>ФинОсв_факт_прогноз!BS77</f>
        <v>4440.3306813290028</v>
      </c>
      <c r="BO82" s="174">
        <f>ФинОсв_факт_прогноз!BT77</f>
        <v>4323.5423447926623</v>
      </c>
      <c r="BP82" s="174">
        <f>ФинОсв_факт_прогноз!BU77</f>
        <v>3878.6244863917173</v>
      </c>
      <c r="BQ82" s="174">
        <f>ФинОсв_факт_прогноз!BV77</f>
        <v>3501.853501117017</v>
      </c>
      <c r="BR82" s="174">
        <f>ФинОсв_факт_прогноз!BW77</f>
        <v>3487.5267847975724</v>
      </c>
      <c r="BS82" s="174">
        <f>ФинОсв_факт_прогноз!BX77</f>
        <v>2909.2782865353379</v>
      </c>
      <c r="BT82" s="174">
        <f>ФинОсв_факт_прогноз!BY77</f>
        <v>10780.764560946518</v>
      </c>
      <c r="BU82" s="174">
        <f>ФинОсв_факт_прогноз!BZ77</f>
        <v>353.88648773970903</v>
      </c>
      <c r="BV82" s="174">
        <f>ФинОсв_факт_прогноз!CA77</f>
        <v>353.88648773970903</v>
      </c>
      <c r="BW82" s="174">
        <f>ФинОсв_факт_прогноз!CB77</f>
        <v>1885.5898148581546</v>
      </c>
      <c r="BX82" s="175">
        <v>0</v>
      </c>
      <c r="BY82" s="175">
        <v>0</v>
      </c>
      <c r="BZ82" s="175">
        <v>0</v>
      </c>
      <c r="CA82" s="175">
        <v>0</v>
      </c>
      <c r="CB82" s="175">
        <v>0</v>
      </c>
      <c r="CC82" s="175">
        <v>0</v>
      </c>
      <c r="CD82" s="175">
        <v>0</v>
      </c>
      <c r="CE82" s="175">
        <v>0</v>
      </c>
      <c r="CF82" s="175">
        <v>0</v>
      </c>
      <c r="CG82" s="175">
        <v>0</v>
      </c>
      <c r="CH82" s="175">
        <v>0</v>
      </c>
      <c r="CI82" s="175">
        <v>0</v>
      </c>
      <c r="CJ82" s="176">
        <v>0</v>
      </c>
      <c r="CK82" s="175">
        <v>0</v>
      </c>
      <c r="CL82" s="175">
        <v>0</v>
      </c>
      <c r="CM82" s="175">
        <v>0</v>
      </c>
      <c r="CN82" s="175">
        <v>0</v>
      </c>
      <c r="CO82" s="175">
        <v>0</v>
      </c>
      <c r="CP82" s="175">
        <v>0</v>
      </c>
      <c r="CQ82" s="175">
        <v>0</v>
      </c>
      <c r="CR82" s="175">
        <v>0</v>
      </c>
      <c r="CS82" s="175">
        <v>0</v>
      </c>
      <c r="CT82" s="175">
        <v>0</v>
      </c>
      <c r="CU82" s="175">
        <v>0</v>
      </c>
      <c r="CV82" s="176">
        <v>0</v>
      </c>
      <c r="CW82" s="175">
        <v>0</v>
      </c>
      <c r="CX82" s="175">
        <v>0</v>
      </c>
      <c r="CY82" s="175">
        <v>0</v>
      </c>
      <c r="CZ82" s="175">
        <v>0</v>
      </c>
      <c r="DA82" s="175">
        <v>0</v>
      </c>
      <c r="DB82" s="175">
        <v>0</v>
      </c>
      <c r="DC82" s="175">
        <v>0</v>
      </c>
      <c r="DD82" s="175">
        <v>0</v>
      </c>
      <c r="DE82" s="175">
        <v>0</v>
      </c>
      <c r="DF82" s="175">
        <v>0</v>
      </c>
      <c r="DG82" s="175">
        <v>0</v>
      </c>
      <c r="DH82" s="176">
        <v>0</v>
      </c>
      <c r="DI82" s="175">
        <v>0</v>
      </c>
      <c r="DJ82" s="175">
        <v>0</v>
      </c>
      <c r="DK82" s="175">
        <v>0</v>
      </c>
      <c r="DL82" s="175">
        <v>0</v>
      </c>
      <c r="DM82" s="175">
        <v>0</v>
      </c>
      <c r="DN82" s="175">
        <v>0</v>
      </c>
      <c r="DO82" s="175">
        <v>0</v>
      </c>
      <c r="DP82" s="175">
        <v>0</v>
      </c>
      <c r="DQ82" s="175">
        <v>0</v>
      </c>
      <c r="DR82" s="175">
        <v>0</v>
      </c>
      <c r="DS82" s="175">
        <v>0</v>
      </c>
      <c r="DT82" s="176">
        <v>0</v>
      </c>
      <c r="DU82" s="175">
        <v>0</v>
      </c>
      <c r="DV82" s="175">
        <v>0</v>
      </c>
      <c r="DW82" s="175">
        <v>0</v>
      </c>
      <c r="DX82" s="175">
        <v>0</v>
      </c>
      <c r="DY82" s="175">
        <v>0</v>
      </c>
      <c r="DZ82" s="175">
        <v>0</v>
      </c>
      <c r="EA82" s="175">
        <v>0</v>
      </c>
      <c r="EB82" s="175">
        <v>0</v>
      </c>
      <c r="EC82" s="175">
        <v>0</v>
      </c>
      <c r="ED82" s="175">
        <v>0</v>
      </c>
      <c r="EE82" s="175">
        <v>0</v>
      </c>
      <c r="EF82" s="169">
        <v>0</v>
      </c>
      <c r="EG82" s="169">
        <v>0</v>
      </c>
      <c r="EH82" s="169">
        <v>0</v>
      </c>
      <c r="EI82" s="169">
        <v>0</v>
      </c>
      <c r="EJ82" s="169">
        <v>0</v>
      </c>
    </row>
    <row r="83" spans="1:140" s="182" customFormat="1" ht="16.5" hidden="1" customHeight="1" outlineLevel="1" thickTop="1" x14ac:dyDescent="0.25">
      <c r="A83" s="122" t="e">
        <f>IF(#REF!="Объект",,IF(B83=0,,1))</f>
        <v>#REF!</v>
      </c>
      <c r="B83" s="201" t="str">
        <f>CONCATENATE(B68," НДС")</f>
        <v>Проектно-изыскательские работы имп НДС</v>
      </c>
      <c r="C83" s="202">
        <f t="shared" si="25"/>
        <v>0</v>
      </c>
      <c r="D83" s="180"/>
      <c r="E83" s="180"/>
      <c r="F83" s="180"/>
      <c r="G83" s="180"/>
      <c r="H83" s="180"/>
      <c r="I83" s="180"/>
      <c r="J83" s="180"/>
      <c r="K83" s="180"/>
      <c r="L83" s="180"/>
      <c r="M83" s="180"/>
      <c r="N83" s="180"/>
      <c r="O83" s="180"/>
      <c r="P83" s="180"/>
      <c r="Q83" s="180"/>
      <c r="R83" s="180"/>
      <c r="S83" s="180"/>
      <c r="T83" s="203"/>
      <c r="U83" s="203"/>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v>0</v>
      </c>
      <c r="CC83" s="203">
        <v>0</v>
      </c>
      <c r="CD83" s="203">
        <v>0</v>
      </c>
      <c r="CE83" s="181">
        <f t="shared" ref="CE83:EE87" si="26">CE68*0.18</f>
        <v>0</v>
      </c>
      <c r="CF83" s="181">
        <f t="shared" si="26"/>
        <v>0</v>
      </c>
      <c r="CG83" s="181">
        <f t="shared" si="26"/>
        <v>0</v>
      </c>
      <c r="CH83" s="181">
        <f t="shared" si="26"/>
        <v>0</v>
      </c>
      <c r="CI83" s="181">
        <f t="shared" si="26"/>
        <v>0</v>
      </c>
      <c r="CJ83" s="181">
        <f t="shared" si="26"/>
        <v>0</v>
      </c>
      <c r="CK83" s="181">
        <f t="shared" si="26"/>
        <v>0</v>
      </c>
      <c r="CL83" s="181">
        <f t="shared" si="26"/>
        <v>0</v>
      </c>
      <c r="CM83" s="181">
        <f t="shared" si="26"/>
        <v>0</v>
      </c>
      <c r="CN83" s="181">
        <f t="shared" si="26"/>
        <v>0</v>
      </c>
      <c r="CO83" s="181">
        <f t="shared" si="26"/>
        <v>0</v>
      </c>
      <c r="CP83" s="181">
        <f t="shared" si="26"/>
        <v>0</v>
      </c>
      <c r="CQ83" s="181">
        <f t="shared" si="26"/>
        <v>0</v>
      </c>
      <c r="CR83" s="181">
        <f t="shared" si="26"/>
        <v>0</v>
      </c>
      <c r="CS83" s="181">
        <f t="shared" si="26"/>
        <v>0</v>
      </c>
      <c r="CT83" s="181">
        <f t="shared" si="26"/>
        <v>0</v>
      </c>
      <c r="CU83" s="181">
        <f t="shared" si="26"/>
        <v>0</v>
      </c>
      <c r="CV83" s="181">
        <f t="shared" si="26"/>
        <v>0</v>
      </c>
      <c r="CW83" s="181">
        <f t="shared" si="26"/>
        <v>0</v>
      </c>
      <c r="CX83" s="181">
        <f t="shared" si="26"/>
        <v>0</v>
      </c>
      <c r="CY83" s="181">
        <f t="shared" si="26"/>
        <v>0</v>
      </c>
      <c r="CZ83" s="181">
        <f t="shared" si="26"/>
        <v>0</v>
      </c>
      <c r="DA83" s="181">
        <f t="shared" si="26"/>
        <v>0</v>
      </c>
      <c r="DB83" s="181">
        <f t="shared" si="26"/>
        <v>0</v>
      </c>
      <c r="DC83" s="181">
        <f t="shared" si="26"/>
        <v>0</v>
      </c>
      <c r="DD83" s="181">
        <f t="shared" si="26"/>
        <v>0</v>
      </c>
      <c r="DE83" s="181">
        <f t="shared" si="26"/>
        <v>0</v>
      </c>
      <c r="DF83" s="181">
        <f t="shared" si="26"/>
        <v>0</v>
      </c>
      <c r="DG83" s="181">
        <f t="shared" si="26"/>
        <v>0</v>
      </c>
      <c r="DH83" s="181">
        <f t="shared" si="26"/>
        <v>0</v>
      </c>
      <c r="DI83" s="181">
        <f t="shared" si="26"/>
        <v>0</v>
      </c>
      <c r="DJ83" s="181">
        <f t="shared" si="26"/>
        <v>0</v>
      </c>
      <c r="DK83" s="181">
        <f t="shared" si="26"/>
        <v>0</v>
      </c>
      <c r="DL83" s="181">
        <f t="shared" si="26"/>
        <v>0</v>
      </c>
      <c r="DM83" s="181">
        <f t="shared" si="26"/>
        <v>0</v>
      </c>
      <c r="DN83" s="181">
        <f t="shared" si="26"/>
        <v>0</v>
      </c>
      <c r="DO83" s="181">
        <f t="shared" si="26"/>
        <v>0</v>
      </c>
      <c r="DP83" s="181">
        <f t="shared" si="26"/>
        <v>0</v>
      </c>
      <c r="DQ83" s="181">
        <f t="shared" si="26"/>
        <v>0</v>
      </c>
      <c r="DR83" s="181">
        <f t="shared" si="26"/>
        <v>0</v>
      </c>
      <c r="DS83" s="181">
        <f t="shared" si="26"/>
        <v>0</v>
      </c>
      <c r="DT83" s="181">
        <f t="shared" si="26"/>
        <v>0</v>
      </c>
      <c r="DU83" s="181">
        <f t="shared" si="26"/>
        <v>0</v>
      </c>
      <c r="DV83" s="181">
        <f t="shared" si="26"/>
        <v>0</v>
      </c>
      <c r="DW83" s="181">
        <f t="shared" si="26"/>
        <v>0</v>
      </c>
      <c r="DX83" s="181">
        <f t="shared" si="26"/>
        <v>0</v>
      </c>
      <c r="DY83" s="181">
        <f t="shared" si="26"/>
        <v>0</v>
      </c>
      <c r="DZ83" s="181">
        <f t="shared" si="26"/>
        <v>0</v>
      </c>
      <c r="EA83" s="181">
        <f t="shared" si="26"/>
        <v>0</v>
      </c>
      <c r="EB83" s="181">
        <f t="shared" si="26"/>
        <v>0</v>
      </c>
      <c r="EC83" s="181">
        <f t="shared" si="26"/>
        <v>0</v>
      </c>
      <c r="ED83" s="181">
        <f t="shared" si="26"/>
        <v>0</v>
      </c>
      <c r="EE83" s="181">
        <f t="shared" si="26"/>
        <v>0</v>
      </c>
    </row>
    <row r="84" spans="1:140" s="182" customFormat="1" ht="17.25" hidden="1" outlineLevel="1" thickTop="1" thickBot="1" x14ac:dyDescent="0.3">
      <c r="A84" s="122" t="e">
        <f>IF(#REF!="Объект",,IF(B84=0,,1))</f>
        <v>#REF!</v>
      </c>
      <c r="B84" s="201" t="str">
        <f t="shared" ref="B84:B94" si="27">CONCATENATE(B69," НДС")</f>
        <v>Проектно-изыскательские работы рос НДС</v>
      </c>
      <c r="C84" s="202">
        <f t="shared" si="25"/>
        <v>0</v>
      </c>
      <c r="D84" s="180"/>
      <c r="E84" s="180"/>
      <c r="F84" s="180"/>
      <c r="G84" s="180"/>
      <c r="H84" s="180"/>
      <c r="I84" s="180"/>
      <c r="J84" s="180"/>
      <c r="K84" s="180"/>
      <c r="L84" s="180"/>
      <c r="M84" s="180"/>
      <c r="N84" s="180"/>
      <c r="O84" s="180"/>
      <c r="P84" s="180"/>
      <c r="Q84" s="180"/>
      <c r="R84" s="180"/>
      <c r="S84" s="180"/>
      <c r="T84" s="203"/>
      <c r="U84" s="203"/>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v>0</v>
      </c>
      <c r="CC84" s="203">
        <v>0</v>
      </c>
      <c r="CD84" s="203">
        <v>0</v>
      </c>
      <c r="CE84" s="181">
        <f t="shared" si="26"/>
        <v>0</v>
      </c>
      <c r="CF84" s="181">
        <f t="shared" si="26"/>
        <v>0</v>
      </c>
      <c r="CG84" s="181">
        <f t="shared" si="26"/>
        <v>0</v>
      </c>
      <c r="CH84" s="181">
        <f t="shared" si="26"/>
        <v>0</v>
      </c>
      <c r="CI84" s="181">
        <f t="shared" si="26"/>
        <v>0</v>
      </c>
      <c r="CJ84" s="181">
        <f t="shared" si="26"/>
        <v>0</v>
      </c>
      <c r="CK84" s="181">
        <f t="shared" si="26"/>
        <v>0</v>
      </c>
      <c r="CL84" s="181">
        <f t="shared" si="26"/>
        <v>0</v>
      </c>
      <c r="CM84" s="181">
        <f t="shared" si="26"/>
        <v>0</v>
      </c>
      <c r="CN84" s="181">
        <f t="shared" si="26"/>
        <v>0</v>
      </c>
      <c r="CO84" s="181">
        <f t="shared" si="26"/>
        <v>0</v>
      </c>
      <c r="CP84" s="181">
        <f t="shared" si="26"/>
        <v>0</v>
      </c>
      <c r="CQ84" s="181">
        <f t="shared" si="26"/>
        <v>0</v>
      </c>
      <c r="CR84" s="181">
        <f t="shared" si="26"/>
        <v>0</v>
      </c>
      <c r="CS84" s="181">
        <f t="shared" si="26"/>
        <v>0</v>
      </c>
      <c r="CT84" s="181">
        <f t="shared" si="26"/>
        <v>0</v>
      </c>
      <c r="CU84" s="181">
        <f t="shared" si="26"/>
        <v>0</v>
      </c>
      <c r="CV84" s="181">
        <f t="shared" si="26"/>
        <v>0</v>
      </c>
      <c r="CW84" s="181">
        <f t="shared" si="26"/>
        <v>0</v>
      </c>
      <c r="CX84" s="181">
        <f t="shared" si="26"/>
        <v>0</v>
      </c>
      <c r="CY84" s="181">
        <f t="shared" si="26"/>
        <v>0</v>
      </c>
      <c r="CZ84" s="181">
        <f t="shared" si="26"/>
        <v>0</v>
      </c>
      <c r="DA84" s="181">
        <f t="shared" si="26"/>
        <v>0</v>
      </c>
      <c r="DB84" s="181">
        <f t="shared" si="26"/>
        <v>0</v>
      </c>
      <c r="DC84" s="181">
        <f t="shared" si="26"/>
        <v>0</v>
      </c>
      <c r="DD84" s="181">
        <f t="shared" si="26"/>
        <v>0</v>
      </c>
      <c r="DE84" s="181">
        <f t="shared" si="26"/>
        <v>0</v>
      </c>
      <c r="DF84" s="181">
        <f t="shared" si="26"/>
        <v>0</v>
      </c>
      <c r="DG84" s="181">
        <f t="shared" si="26"/>
        <v>0</v>
      </c>
      <c r="DH84" s="181">
        <f t="shared" si="26"/>
        <v>0</v>
      </c>
      <c r="DI84" s="181">
        <f t="shared" si="26"/>
        <v>0</v>
      </c>
      <c r="DJ84" s="181">
        <f t="shared" si="26"/>
        <v>0</v>
      </c>
      <c r="DK84" s="181">
        <f t="shared" si="26"/>
        <v>0</v>
      </c>
      <c r="DL84" s="181">
        <f t="shared" si="26"/>
        <v>0</v>
      </c>
      <c r="DM84" s="181">
        <f t="shared" si="26"/>
        <v>0</v>
      </c>
      <c r="DN84" s="181">
        <f t="shared" si="26"/>
        <v>0</v>
      </c>
      <c r="DO84" s="181">
        <f t="shared" si="26"/>
        <v>0</v>
      </c>
      <c r="DP84" s="181">
        <f t="shared" si="26"/>
        <v>0</v>
      </c>
      <c r="DQ84" s="181">
        <f t="shared" si="26"/>
        <v>0</v>
      </c>
      <c r="DR84" s="181">
        <f t="shared" si="26"/>
        <v>0</v>
      </c>
      <c r="DS84" s="181">
        <f t="shared" si="26"/>
        <v>0</v>
      </c>
      <c r="DT84" s="181">
        <f t="shared" si="26"/>
        <v>0</v>
      </c>
      <c r="DU84" s="181">
        <f t="shared" si="26"/>
        <v>0</v>
      </c>
      <c r="DV84" s="181">
        <f t="shared" si="26"/>
        <v>0</v>
      </c>
      <c r="DW84" s="181">
        <f t="shared" si="26"/>
        <v>0</v>
      </c>
      <c r="DX84" s="181">
        <f t="shared" si="26"/>
        <v>0</v>
      </c>
      <c r="DY84" s="181">
        <f t="shared" si="26"/>
        <v>0</v>
      </c>
      <c r="DZ84" s="181">
        <f t="shared" si="26"/>
        <v>0</v>
      </c>
      <c r="EA84" s="181">
        <f t="shared" si="26"/>
        <v>0</v>
      </c>
      <c r="EB84" s="181">
        <f t="shared" si="26"/>
        <v>0</v>
      </c>
      <c r="EC84" s="181">
        <f t="shared" si="26"/>
        <v>0</v>
      </c>
      <c r="ED84" s="181">
        <f t="shared" si="26"/>
        <v>0</v>
      </c>
      <c r="EE84" s="181">
        <f t="shared" si="26"/>
        <v>0</v>
      </c>
    </row>
    <row r="85" spans="1:140" s="182" customFormat="1" ht="17.25" hidden="1" outlineLevel="1" thickTop="1" thickBot="1" x14ac:dyDescent="0.3">
      <c r="A85" s="122" t="e">
        <f>IF(#REF!="Объект",,IF(B85=0,,1))</f>
        <v>#REF!</v>
      </c>
      <c r="B85" s="201" t="str">
        <f t="shared" si="27"/>
        <v>Строительно-монтажные работы имп НДС</v>
      </c>
      <c r="C85" s="202">
        <f t="shared" si="25"/>
        <v>0</v>
      </c>
      <c r="D85" s="180"/>
      <c r="E85" s="180"/>
      <c r="F85" s="180"/>
      <c r="G85" s="180"/>
      <c r="H85" s="180"/>
      <c r="I85" s="180"/>
      <c r="J85" s="180"/>
      <c r="K85" s="180"/>
      <c r="L85" s="180"/>
      <c r="M85" s="180"/>
      <c r="N85" s="180"/>
      <c r="O85" s="180"/>
      <c r="P85" s="180"/>
      <c r="Q85" s="180"/>
      <c r="R85" s="180"/>
      <c r="S85" s="180"/>
      <c r="T85" s="203"/>
      <c r="U85" s="203"/>
      <c r="V85" s="203"/>
      <c r="W85" s="203"/>
      <c r="X85" s="203"/>
      <c r="Y85" s="203"/>
      <c r="Z85" s="203"/>
      <c r="AA85" s="203"/>
      <c r="AB85" s="203"/>
      <c r="AC85" s="203"/>
      <c r="AD85" s="203"/>
      <c r="AE85" s="203"/>
      <c r="AF85" s="203"/>
      <c r="AG85" s="203"/>
      <c r="AH85" s="203"/>
      <c r="AI85" s="203"/>
      <c r="AJ85" s="203"/>
      <c r="AK85" s="203"/>
      <c r="AL85" s="203"/>
      <c r="AM85" s="203"/>
      <c r="AN85" s="203"/>
      <c r="AO85" s="203"/>
      <c r="AP85" s="203"/>
      <c r="AQ85" s="203"/>
      <c r="AR85" s="203"/>
      <c r="AS85" s="203"/>
      <c r="AT85" s="203"/>
      <c r="AU85" s="203"/>
      <c r="AV85" s="203"/>
      <c r="AW85" s="203"/>
      <c r="AX85" s="203"/>
      <c r="AY85" s="203"/>
      <c r="AZ85" s="203"/>
      <c r="BA85" s="203"/>
      <c r="BB85" s="203"/>
      <c r="BC85" s="203"/>
      <c r="BD85" s="203"/>
      <c r="BE85" s="203"/>
      <c r="BF85" s="203"/>
      <c r="BG85" s="203"/>
      <c r="BH85" s="203"/>
      <c r="BI85" s="203"/>
      <c r="BJ85" s="203"/>
      <c r="BK85" s="203"/>
      <c r="BL85" s="203"/>
      <c r="BM85" s="203"/>
      <c r="BN85" s="203"/>
      <c r="BO85" s="203"/>
      <c r="BP85" s="203"/>
      <c r="BQ85" s="203"/>
      <c r="BR85" s="203"/>
      <c r="BS85" s="203"/>
      <c r="BT85" s="203"/>
      <c r="BU85" s="203"/>
      <c r="BV85" s="203"/>
      <c r="BW85" s="203"/>
      <c r="BX85" s="203"/>
      <c r="BY85" s="203"/>
      <c r="BZ85" s="203"/>
      <c r="CA85" s="203"/>
      <c r="CB85" s="203">
        <v>0</v>
      </c>
      <c r="CC85" s="203">
        <v>0</v>
      </c>
      <c r="CD85" s="203">
        <v>0</v>
      </c>
      <c r="CE85" s="181">
        <f t="shared" si="26"/>
        <v>0</v>
      </c>
      <c r="CF85" s="181">
        <f t="shared" si="26"/>
        <v>0</v>
      </c>
      <c r="CG85" s="181">
        <f t="shared" si="26"/>
        <v>0</v>
      </c>
      <c r="CH85" s="181">
        <f t="shared" si="26"/>
        <v>0</v>
      </c>
      <c r="CI85" s="181">
        <f t="shared" si="26"/>
        <v>0</v>
      </c>
      <c r="CJ85" s="181">
        <f t="shared" si="26"/>
        <v>0</v>
      </c>
      <c r="CK85" s="181">
        <f t="shared" si="26"/>
        <v>0</v>
      </c>
      <c r="CL85" s="181">
        <f t="shared" si="26"/>
        <v>0</v>
      </c>
      <c r="CM85" s="181">
        <f t="shared" si="26"/>
        <v>0</v>
      </c>
      <c r="CN85" s="181">
        <f t="shared" si="26"/>
        <v>0</v>
      </c>
      <c r="CO85" s="181">
        <f t="shared" si="26"/>
        <v>0</v>
      </c>
      <c r="CP85" s="181">
        <f t="shared" si="26"/>
        <v>0</v>
      </c>
      <c r="CQ85" s="181">
        <f t="shared" si="26"/>
        <v>0</v>
      </c>
      <c r="CR85" s="181">
        <f t="shared" si="26"/>
        <v>0</v>
      </c>
      <c r="CS85" s="181">
        <f t="shared" si="26"/>
        <v>0</v>
      </c>
      <c r="CT85" s="181">
        <f t="shared" si="26"/>
        <v>0</v>
      </c>
      <c r="CU85" s="181">
        <f t="shared" si="26"/>
        <v>0</v>
      </c>
      <c r="CV85" s="181">
        <f t="shared" si="26"/>
        <v>0</v>
      </c>
      <c r="CW85" s="181">
        <f t="shared" si="26"/>
        <v>0</v>
      </c>
      <c r="CX85" s="181">
        <f t="shared" si="26"/>
        <v>0</v>
      </c>
      <c r="CY85" s="181">
        <f t="shared" si="26"/>
        <v>0</v>
      </c>
      <c r="CZ85" s="181">
        <f t="shared" si="26"/>
        <v>0</v>
      </c>
      <c r="DA85" s="181">
        <f t="shared" si="26"/>
        <v>0</v>
      </c>
      <c r="DB85" s="181">
        <f t="shared" si="26"/>
        <v>0</v>
      </c>
      <c r="DC85" s="181">
        <f t="shared" si="26"/>
        <v>0</v>
      </c>
      <c r="DD85" s="181">
        <f t="shared" si="26"/>
        <v>0</v>
      </c>
      <c r="DE85" s="181">
        <f t="shared" si="26"/>
        <v>0</v>
      </c>
      <c r="DF85" s="181">
        <f t="shared" si="26"/>
        <v>0</v>
      </c>
      <c r="DG85" s="181">
        <f t="shared" si="26"/>
        <v>0</v>
      </c>
      <c r="DH85" s="181">
        <f t="shared" si="26"/>
        <v>0</v>
      </c>
      <c r="DI85" s="181">
        <f t="shared" si="26"/>
        <v>0</v>
      </c>
      <c r="DJ85" s="181">
        <f t="shared" si="26"/>
        <v>0</v>
      </c>
      <c r="DK85" s="181">
        <f t="shared" si="26"/>
        <v>0</v>
      </c>
      <c r="DL85" s="181">
        <f t="shared" si="26"/>
        <v>0</v>
      </c>
      <c r="DM85" s="181">
        <f t="shared" si="26"/>
        <v>0</v>
      </c>
      <c r="DN85" s="181">
        <f t="shared" si="26"/>
        <v>0</v>
      </c>
      <c r="DO85" s="181">
        <f t="shared" si="26"/>
        <v>0</v>
      </c>
      <c r="DP85" s="181">
        <f t="shared" si="26"/>
        <v>0</v>
      </c>
      <c r="DQ85" s="181">
        <f t="shared" si="26"/>
        <v>0</v>
      </c>
      <c r="DR85" s="181">
        <f t="shared" si="26"/>
        <v>0</v>
      </c>
      <c r="DS85" s="181">
        <f t="shared" si="26"/>
        <v>0</v>
      </c>
      <c r="DT85" s="181">
        <f t="shared" si="26"/>
        <v>0</v>
      </c>
      <c r="DU85" s="181">
        <f t="shared" si="26"/>
        <v>0</v>
      </c>
      <c r="DV85" s="181">
        <f t="shared" si="26"/>
        <v>0</v>
      </c>
      <c r="DW85" s="181">
        <f t="shared" si="26"/>
        <v>0</v>
      </c>
      <c r="DX85" s="181">
        <f t="shared" si="26"/>
        <v>0</v>
      </c>
      <c r="DY85" s="181">
        <f t="shared" si="26"/>
        <v>0</v>
      </c>
      <c r="DZ85" s="181">
        <f t="shared" si="26"/>
        <v>0</v>
      </c>
      <c r="EA85" s="181">
        <f t="shared" si="26"/>
        <v>0</v>
      </c>
      <c r="EB85" s="181">
        <f t="shared" si="26"/>
        <v>0</v>
      </c>
      <c r="EC85" s="181">
        <f t="shared" si="26"/>
        <v>0</v>
      </c>
      <c r="ED85" s="181">
        <f t="shared" si="26"/>
        <v>0</v>
      </c>
      <c r="EE85" s="181">
        <f t="shared" si="26"/>
        <v>0</v>
      </c>
    </row>
    <row r="86" spans="1:140" s="182" customFormat="1" ht="17.25" hidden="1" outlineLevel="1" thickTop="1" thickBot="1" x14ac:dyDescent="0.3">
      <c r="A86" s="122" t="e">
        <f>IF(#REF!="Объект",,IF(B86=0,,1))</f>
        <v>#REF!</v>
      </c>
      <c r="B86" s="201" t="str">
        <f t="shared" si="27"/>
        <v>Строительно-монтажные работы рос НДС</v>
      </c>
      <c r="C86" s="202">
        <f t="shared" si="25"/>
        <v>0</v>
      </c>
      <c r="D86" s="180"/>
      <c r="E86" s="180"/>
      <c r="F86" s="180"/>
      <c r="G86" s="180"/>
      <c r="H86" s="180"/>
      <c r="I86" s="180"/>
      <c r="J86" s="180"/>
      <c r="K86" s="180"/>
      <c r="L86" s="180"/>
      <c r="M86" s="180"/>
      <c r="N86" s="180"/>
      <c r="O86" s="180"/>
      <c r="P86" s="180"/>
      <c r="Q86" s="180"/>
      <c r="R86" s="180"/>
      <c r="S86" s="180"/>
      <c r="T86" s="203"/>
      <c r="U86" s="203"/>
      <c r="V86" s="203"/>
      <c r="W86" s="203"/>
      <c r="X86" s="203"/>
      <c r="Y86" s="203"/>
      <c r="Z86" s="203"/>
      <c r="AA86" s="203"/>
      <c r="AB86" s="203"/>
      <c r="AC86" s="203"/>
      <c r="AD86" s="203"/>
      <c r="AE86" s="203"/>
      <c r="AF86" s="203"/>
      <c r="AG86" s="203"/>
      <c r="AH86" s="203"/>
      <c r="AI86" s="203"/>
      <c r="AJ86" s="203"/>
      <c r="AK86" s="203"/>
      <c r="AL86" s="203"/>
      <c r="AM86" s="203"/>
      <c r="AN86" s="203"/>
      <c r="AO86" s="203"/>
      <c r="AP86" s="203"/>
      <c r="AQ86" s="203"/>
      <c r="AR86" s="203"/>
      <c r="AS86" s="203"/>
      <c r="AT86" s="203"/>
      <c r="AU86" s="203"/>
      <c r="AV86" s="203"/>
      <c r="AW86" s="203"/>
      <c r="AX86" s="203"/>
      <c r="AY86" s="203"/>
      <c r="AZ86" s="203"/>
      <c r="BA86" s="203"/>
      <c r="BB86" s="203"/>
      <c r="BC86" s="203"/>
      <c r="BD86" s="203"/>
      <c r="BE86" s="203"/>
      <c r="BF86" s="203"/>
      <c r="BG86" s="203"/>
      <c r="BH86" s="203"/>
      <c r="BI86" s="203"/>
      <c r="BJ86" s="203"/>
      <c r="BK86" s="203"/>
      <c r="BL86" s="203"/>
      <c r="BM86" s="203"/>
      <c r="BN86" s="203"/>
      <c r="BO86" s="203"/>
      <c r="BP86" s="203"/>
      <c r="BQ86" s="203"/>
      <c r="BR86" s="203"/>
      <c r="BS86" s="203"/>
      <c r="BT86" s="203"/>
      <c r="BU86" s="203"/>
      <c r="BV86" s="203"/>
      <c r="BW86" s="203"/>
      <c r="BX86" s="203"/>
      <c r="BY86" s="203"/>
      <c r="BZ86" s="203"/>
      <c r="CA86" s="203"/>
      <c r="CB86" s="203">
        <v>0</v>
      </c>
      <c r="CC86" s="203">
        <v>0</v>
      </c>
      <c r="CD86" s="203">
        <v>0</v>
      </c>
      <c r="CE86" s="181">
        <f t="shared" si="26"/>
        <v>0</v>
      </c>
      <c r="CF86" s="181">
        <f t="shared" si="26"/>
        <v>0</v>
      </c>
      <c r="CG86" s="181">
        <f t="shared" si="26"/>
        <v>0</v>
      </c>
      <c r="CH86" s="181">
        <f t="shared" si="26"/>
        <v>0</v>
      </c>
      <c r="CI86" s="181">
        <f t="shared" si="26"/>
        <v>0</v>
      </c>
      <c r="CJ86" s="181">
        <f t="shared" si="26"/>
        <v>0</v>
      </c>
      <c r="CK86" s="181">
        <f t="shared" si="26"/>
        <v>0</v>
      </c>
      <c r="CL86" s="181">
        <f t="shared" si="26"/>
        <v>0</v>
      </c>
      <c r="CM86" s="181">
        <f t="shared" si="26"/>
        <v>0</v>
      </c>
      <c r="CN86" s="181">
        <f t="shared" si="26"/>
        <v>0</v>
      </c>
      <c r="CO86" s="181">
        <f t="shared" si="26"/>
        <v>0</v>
      </c>
      <c r="CP86" s="181">
        <f t="shared" si="26"/>
        <v>0</v>
      </c>
      <c r="CQ86" s="181">
        <f t="shared" si="26"/>
        <v>0</v>
      </c>
      <c r="CR86" s="181">
        <f t="shared" si="26"/>
        <v>0</v>
      </c>
      <c r="CS86" s="181">
        <f t="shared" si="26"/>
        <v>0</v>
      </c>
      <c r="CT86" s="181">
        <f t="shared" si="26"/>
        <v>0</v>
      </c>
      <c r="CU86" s="181">
        <f t="shared" si="26"/>
        <v>0</v>
      </c>
      <c r="CV86" s="181">
        <f t="shared" si="26"/>
        <v>0</v>
      </c>
      <c r="CW86" s="181">
        <f t="shared" si="26"/>
        <v>0</v>
      </c>
      <c r="CX86" s="181">
        <f t="shared" si="26"/>
        <v>0</v>
      </c>
      <c r="CY86" s="181">
        <f t="shared" si="26"/>
        <v>0</v>
      </c>
      <c r="CZ86" s="181">
        <f t="shared" si="26"/>
        <v>0</v>
      </c>
      <c r="DA86" s="181">
        <f t="shared" si="26"/>
        <v>0</v>
      </c>
      <c r="DB86" s="181">
        <f t="shared" si="26"/>
        <v>0</v>
      </c>
      <c r="DC86" s="181">
        <f t="shared" si="26"/>
        <v>0</v>
      </c>
      <c r="DD86" s="181">
        <f t="shared" si="26"/>
        <v>0</v>
      </c>
      <c r="DE86" s="181">
        <f t="shared" si="26"/>
        <v>0</v>
      </c>
      <c r="DF86" s="181">
        <f t="shared" si="26"/>
        <v>0</v>
      </c>
      <c r="DG86" s="181">
        <f t="shared" si="26"/>
        <v>0</v>
      </c>
      <c r="DH86" s="181">
        <f t="shared" si="26"/>
        <v>0</v>
      </c>
      <c r="DI86" s="181">
        <f t="shared" si="26"/>
        <v>0</v>
      </c>
      <c r="DJ86" s="181">
        <f t="shared" si="26"/>
        <v>0</v>
      </c>
      <c r="DK86" s="181">
        <f t="shared" si="26"/>
        <v>0</v>
      </c>
      <c r="DL86" s="181">
        <f t="shared" si="26"/>
        <v>0</v>
      </c>
      <c r="DM86" s="181">
        <f t="shared" si="26"/>
        <v>0</v>
      </c>
      <c r="DN86" s="181">
        <f t="shared" si="26"/>
        <v>0</v>
      </c>
      <c r="DO86" s="181">
        <f t="shared" si="26"/>
        <v>0</v>
      </c>
      <c r="DP86" s="181">
        <f t="shared" si="26"/>
        <v>0</v>
      </c>
      <c r="DQ86" s="181">
        <f t="shared" si="26"/>
        <v>0</v>
      </c>
      <c r="DR86" s="181">
        <f t="shared" si="26"/>
        <v>0</v>
      </c>
      <c r="DS86" s="181">
        <f t="shared" si="26"/>
        <v>0</v>
      </c>
      <c r="DT86" s="181">
        <f t="shared" si="26"/>
        <v>0</v>
      </c>
      <c r="DU86" s="181">
        <f t="shared" si="26"/>
        <v>0</v>
      </c>
      <c r="DV86" s="181">
        <f t="shared" si="26"/>
        <v>0</v>
      </c>
      <c r="DW86" s="181">
        <f t="shared" si="26"/>
        <v>0</v>
      </c>
      <c r="DX86" s="181">
        <f t="shared" si="26"/>
        <v>0</v>
      </c>
      <c r="DY86" s="181">
        <f t="shared" si="26"/>
        <v>0</v>
      </c>
      <c r="DZ86" s="181">
        <f t="shared" si="26"/>
        <v>0</v>
      </c>
      <c r="EA86" s="181">
        <f t="shared" si="26"/>
        <v>0</v>
      </c>
      <c r="EB86" s="181">
        <f t="shared" si="26"/>
        <v>0</v>
      </c>
      <c r="EC86" s="181">
        <f t="shared" si="26"/>
        <v>0</v>
      </c>
      <c r="ED86" s="181">
        <f t="shared" si="26"/>
        <v>0</v>
      </c>
      <c r="EE86" s="181">
        <f t="shared" si="26"/>
        <v>0</v>
      </c>
    </row>
    <row r="87" spans="1:140" s="182" customFormat="1" ht="17.25" hidden="1" outlineLevel="1" thickTop="1" thickBot="1" x14ac:dyDescent="0.3">
      <c r="A87" s="122" t="e">
        <f>IF(#REF!="Объект",,IF(B87=0,,1))</f>
        <v>#REF!</v>
      </c>
      <c r="B87" s="201" t="str">
        <f t="shared" si="27"/>
        <v>ТМЦ имп НДС</v>
      </c>
      <c r="C87" s="202">
        <f t="shared" si="25"/>
        <v>0</v>
      </c>
      <c r="D87" s="180"/>
      <c r="E87" s="180"/>
      <c r="F87" s="180"/>
      <c r="G87" s="180"/>
      <c r="H87" s="180"/>
      <c r="I87" s="180"/>
      <c r="J87" s="180"/>
      <c r="K87" s="180"/>
      <c r="L87" s="180"/>
      <c r="M87" s="180"/>
      <c r="N87" s="180"/>
      <c r="O87" s="180"/>
      <c r="P87" s="180"/>
      <c r="Q87" s="180"/>
      <c r="R87" s="180"/>
      <c r="S87" s="180"/>
      <c r="T87" s="203"/>
      <c r="U87" s="203"/>
      <c r="V87" s="203"/>
      <c r="W87" s="203"/>
      <c r="X87" s="203"/>
      <c r="Y87" s="203"/>
      <c r="Z87" s="203"/>
      <c r="AA87" s="203"/>
      <c r="AB87" s="203"/>
      <c r="AC87" s="203"/>
      <c r="AD87" s="203"/>
      <c r="AE87" s="203"/>
      <c r="AF87" s="203"/>
      <c r="AG87" s="203"/>
      <c r="AH87" s="203"/>
      <c r="AI87" s="203"/>
      <c r="AJ87" s="203"/>
      <c r="AK87" s="203"/>
      <c r="AL87" s="203"/>
      <c r="AM87" s="203"/>
      <c r="AN87" s="203"/>
      <c r="AO87" s="203"/>
      <c r="AP87" s="203"/>
      <c r="AQ87" s="203"/>
      <c r="AR87" s="203"/>
      <c r="AS87" s="203"/>
      <c r="AT87" s="203"/>
      <c r="AU87" s="203"/>
      <c r="AV87" s="203"/>
      <c r="AW87" s="203"/>
      <c r="AX87" s="203"/>
      <c r="AY87" s="203"/>
      <c r="AZ87" s="203"/>
      <c r="BA87" s="203"/>
      <c r="BB87" s="203"/>
      <c r="BC87" s="203"/>
      <c r="BD87" s="203"/>
      <c r="BE87" s="203"/>
      <c r="BF87" s="203"/>
      <c r="BG87" s="203"/>
      <c r="BH87" s="203"/>
      <c r="BI87" s="203"/>
      <c r="BJ87" s="203"/>
      <c r="BK87" s="203"/>
      <c r="BL87" s="203"/>
      <c r="BM87" s="203"/>
      <c r="BN87" s="203"/>
      <c r="BO87" s="203"/>
      <c r="BP87" s="203"/>
      <c r="BQ87" s="203"/>
      <c r="BR87" s="203"/>
      <c r="BS87" s="203"/>
      <c r="BT87" s="203"/>
      <c r="BU87" s="203"/>
      <c r="BV87" s="203"/>
      <c r="BW87" s="203"/>
      <c r="BX87" s="203"/>
      <c r="BY87" s="203"/>
      <c r="BZ87" s="203"/>
      <c r="CA87" s="203"/>
      <c r="CB87" s="203">
        <v>0</v>
      </c>
      <c r="CC87" s="203">
        <v>0</v>
      </c>
      <c r="CD87" s="203">
        <v>0</v>
      </c>
      <c r="CE87" s="181">
        <f t="shared" si="26"/>
        <v>0</v>
      </c>
      <c r="CF87" s="181">
        <f t="shared" si="26"/>
        <v>0</v>
      </c>
      <c r="CG87" s="181">
        <f t="shared" si="26"/>
        <v>0</v>
      </c>
      <c r="CH87" s="181">
        <f t="shared" si="26"/>
        <v>0</v>
      </c>
      <c r="CI87" s="181">
        <f t="shared" si="26"/>
        <v>0</v>
      </c>
      <c r="CJ87" s="181">
        <f t="shared" si="26"/>
        <v>0</v>
      </c>
      <c r="CK87" s="181">
        <f t="shared" si="26"/>
        <v>0</v>
      </c>
      <c r="CL87" s="181">
        <f t="shared" si="26"/>
        <v>0</v>
      </c>
      <c r="CM87" s="181">
        <f t="shared" si="26"/>
        <v>0</v>
      </c>
      <c r="CN87" s="181">
        <f t="shared" si="26"/>
        <v>0</v>
      </c>
      <c r="CO87" s="181">
        <f t="shared" si="26"/>
        <v>0</v>
      </c>
      <c r="CP87" s="181">
        <f t="shared" si="26"/>
        <v>0</v>
      </c>
      <c r="CQ87" s="181">
        <f t="shared" si="26"/>
        <v>0</v>
      </c>
      <c r="CR87" s="181">
        <f t="shared" si="26"/>
        <v>0</v>
      </c>
      <c r="CS87" s="181">
        <f t="shared" si="26"/>
        <v>0</v>
      </c>
      <c r="CT87" s="181">
        <f t="shared" si="26"/>
        <v>0</v>
      </c>
      <c r="CU87" s="181">
        <f t="shared" si="26"/>
        <v>0</v>
      </c>
      <c r="CV87" s="181">
        <f t="shared" si="26"/>
        <v>0</v>
      </c>
      <c r="CW87" s="181">
        <f t="shared" si="26"/>
        <v>0</v>
      </c>
      <c r="CX87" s="181">
        <f t="shared" si="26"/>
        <v>0</v>
      </c>
      <c r="CY87" s="181">
        <f t="shared" si="26"/>
        <v>0</v>
      </c>
      <c r="CZ87" s="181">
        <f t="shared" si="26"/>
        <v>0</v>
      </c>
      <c r="DA87" s="181">
        <f t="shared" si="26"/>
        <v>0</v>
      </c>
      <c r="DB87" s="181">
        <f t="shared" si="26"/>
        <v>0</v>
      </c>
      <c r="DC87" s="181">
        <f t="shared" si="26"/>
        <v>0</v>
      </c>
      <c r="DD87" s="181">
        <f t="shared" si="26"/>
        <v>0</v>
      </c>
      <c r="DE87" s="181">
        <f t="shared" si="26"/>
        <v>0</v>
      </c>
      <c r="DF87" s="181">
        <f t="shared" si="26"/>
        <v>0</v>
      </c>
      <c r="DG87" s="181">
        <f t="shared" si="26"/>
        <v>0</v>
      </c>
      <c r="DH87" s="181">
        <f t="shared" si="26"/>
        <v>0</v>
      </c>
      <c r="DI87" s="181">
        <f t="shared" si="26"/>
        <v>0</v>
      </c>
      <c r="DJ87" s="181">
        <f t="shared" si="26"/>
        <v>0</v>
      </c>
      <c r="DK87" s="181">
        <f t="shared" si="26"/>
        <v>0</v>
      </c>
      <c r="DL87" s="181">
        <f t="shared" si="26"/>
        <v>0</v>
      </c>
      <c r="DM87" s="181">
        <f t="shared" si="26"/>
        <v>0</v>
      </c>
      <c r="DN87" s="181">
        <f t="shared" si="26"/>
        <v>0</v>
      </c>
      <c r="DO87" s="181">
        <f t="shared" si="26"/>
        <v>0</v>
      </c>
      <c r="DP87" s="181">
        <f t="shared" si="26"/>
        <v>0</v>
      </c>
      <c r="DQ87" s="181">
        <f t="shared" si="26"/>
        <v>0</v>
      </c>
      <c r="DR87" s="181">
        <f t="shared" si="26"/>
        <v>0</v>
      </c>
      <c r="DS87" s="181">
        <f t="shared" si="26"/>
        <v>0</v>
      </c>
      <c r="DT87" s="181">
        <f t="shared" si="26"/>
        <v>0</v>
      </c>
      <c r="DU87" s="181">
        <f t="shared" si="26"/>
        <v>0</v>
      </c>
      <c r="DV87" s="181">
        <f t="shared" ref="DV87:EE87" si="28">DV72*0.18</f>
        <v>0</v>
      </c>
      <c r="DW87" s="181">
        <f t="shared" si="28"/>
        <v>0</v>
      </c>
      <c r="DX87" s="181">
        <f t="shared" si="28"/>
        <v>0</v>
      </c>
      <c r="DY87" s="181">
        <f t="shared" si="28"/>
        <v>0</v>
      </c>
      <c r="DZ87" s="181">
        <f t="shared" si="28"/>
        <v>0</v>
      </c>
      <c r="EA87" s="181">
        <f t="shared" si="28"/>
        <v>0</v>
      </c>
      <c r="EB87" s="181">
        <f t="shared" si="28"/>
        <v>0</v>
      </c>
      <c r="EC87" s="181">
        <f t="shared" si="28"/>
        <v>0</v>
      </c>
      <c r="ED87" s="181">
        <f t="shared" si="28"/>
        <v>0</v>
      </c>
      <c r="EE87" s="181">
        <f t="shared" si="28"/>
        <v>0</v>
      </c>
    </row>
    <row r="88" spans="1:140" s="182" customFormat="1" ht="17.25" hidden="1" outlineLevel="1" thickTop="1" thickBot="1" x14ac:dyDescent="0.3">
      <c r="A88" s="122" t="e">
        <f>IF(#REF!="Объект",,IF(B88=0,,1))</f>
        <v>#REF!</v>
      </c>
      <c r="B88" s="201" t="str">
        <f t="shared" si="27"/>
        <v>ТМЦ рос НДС</v>
      </c>
      <c r="C88" s="202">
        <f t="shared" si="25"/>
        <v>0</v>
      </c>
      <c r="D88" s="180"/>
      <c r="E88" s="180"/>
      <c r="F88" s="180"/>
      <c r="G88" s="180"/>
      <c r="H88" s="180"/>
      <c r="I88" s="180"/>
      <c r="J88" s="180"/>
      <c r="K88" s="180"/>
      <c r="L88" s="180"/>
      <c r="M88" s="180"/>
      <c r="N88" s="180"/>
      <c r="O88" s="180"/>
      <c r="P88" s="180"/>
      <c r="Q88" s="180"/>
      <c r="R88" s="180"/>
      <c r="S88" s="180"/>
      <c r="T88" s="203"/>
      <c r="U88" s="203"/>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v>0</v>
      </c>
      <c r="CC88" s="203">
        <v>0</v>
      </c>
      <c r="CD88" s="203">
        <v>0</v>
      </c>
      <c r="CE88" s="181">
        <f t="shared" ref="CE88:EE88" si="29">CE73*0.18</f>
        <v>0</v>
      </c>
      <c r="CF88" s="181">
        <f t="shared" si="29"/>
        <v>0</v>
      </c>
      <c r="CG88" s="181">
        <f t="shared" si="29"/>
        <v>0</v>
      </c>
      <c r="CH88" s="181">
        <f t="shared" si="29"/>
        <v>0</v>
      </c>
      <c r="CI88" s="181">
        <f t="shared" si="29"/>
        <v>0</v>
      </c>
      <c r="CJ88" s="181">
        <f t="shared" si="29"/>
        <v>0</v>
      </c>
      <c r="CK88" s="181">
        <f t="shared" si="29"/>
        <v>0</v>
      </c>
      <c r="CL88" s="181">
        <f t="shared" si="29"/>
        <v>0</v>
      </c>
      <c r="CM88" s="181">
        <f t="shared" si="29"/>
        <v>0</v>
      </c>
      <c r="CN88" s="181">
        <f t="shared" si="29"/>
        <v>0</v>
      </c>
      <c r="CO88" s="181">
        <f t="shared" si="29"/>
        <v>0</v>
      </c>
      <c r="CP88" s="181">
        <f t="shared" si="29"/>
        <v>0</v>
      </c>
      <c r="CQ88" s="181">
        <f t="shared" si="29"/>
        <v>0</v>
      </c>
      <c r="CR88" s="181">
        <f t="shared" si="29"/>
        <v>0</v>
      </c>
      <c r="CS88" s="181">
        <f t="shared" si="29"/>
        <v>0</v>
      </c>
      <c r="CT88" s="181">
        <f t="shared" si="29"/>
        <v>0</v>
      </c>
      <c r="CU88" s="181">
        <f t="shared" si="29"/>
        <v>0</v>
      </c>
      <c r="CV88" s="181">
        <f t="shared" si="29"/>
        <v>0</v>
      </c>
      <c r="CW88" s="181">
        <f t="shared" si="29"/>
        <v>0</v>
      </c>
      <c r="CX88" s="181">
        <f t="shared" si="29"/>
        <v>0</v>
      </c>
      <c r="CY88" s="181">
        <f t="shared" si="29"/>
        <v>0</v>
      </c>
      <c r="CZ88" s="181">
        <f t="shared" si="29"/>
        <v>0</v>
      </c>
      <c r="DA88" s="181">
        <f t="shared" si="29"/>
        <v>0</v>
      </c>
      <c r="DB88" s="181">
        <f t="shared" si="29"/>
        <v>0</v>
      </c>
      <c r="DC88" s="181">
        <f t="shared" si="29"/>
        <v>0</v>
      </c>
      <c r="DD88" s="181">
        <f t="shared" si="29"/>
        <v>0</v>
      </c>
      <c r="DE88" s="181">
        <f t="shared" si="29"/>
        <v>0</v>
      </c>
      <c r="DF88" s="181">
        <f t="shared" si="29"/>
        <v>0</v>
      </c>
      <c r="DG88" s="181">
        <f t="shared" si="29"/>
        <v>0</v>
      </c>
      <c r="DH88" s="181">
        <f t="shared" si="29"/>
        <v>0</v>
      </c>
      <c r="DI88" s="181">
        <f t="shared" si="29"/>
        <v>0</v>
      </c>
      <c r="DJ88" s="181">
        <f t="shared" si="29"/>
        <v>0</v>
      </c>
      <c r="DK88" s="181">
        <f t="shared" si="29"/>
        <v>0</v>
      </c>
      <c r="DL88" s="181">
        <f t="shared" si="29"/>
        <v>0</v>
      </c>
      <c r="DM88" s="181">
        <f t="shared" si="29"/>
        <v>0</v>
      </c>
      <c r="DN88" s="181">
        <f t="shared" si="29"/>
        <v>0</v>
      </c>
      <c r="DO88" s="181">
        <f t="shared" si="29"/>
        <v>0</v>
      </c>
      <c r="DP88" s="181">
        <f t="shared" si="29"/>
        <v>0</v>
      </c>
      <c r="DQ88" s="181">
        <f t="shared" si="29"/>
        <v>0</v>
      </c>
      <c r="DR88" s="181">
        <f t="shared" si="29"/>
        <v>0</v>
      </c>
      <c r="DS88" s="181">
        <f t="shared" si="29"/>
        <v>0</v>
      </c>
      <c r="DT88" s="181">
        <f t="shared" si="29"/>
        <v>0</v>
      </c>
      <c r="DU88" s="181">
        <f t="shared" si="29"/>
        <v>0</v>
      </c>
      <c r="DV88" s="181">
        <f t="shared" si="29"/>
        <v>0</v>
      </c>
      <c r="DW88" s="181">
        <f t="shared" si="29"/>
        <v>0</v>
      </c>
      <c r="DX88" s="181">
        <f t="shared" si="29"/>
        <v>0</v>
      </c>
      <c r="DY88" s="181">
        <f t="shared" si="29"/>
        <v>0</v>
      </c>
      <c r="DZ88" s="181">
        <f t="shared" si="29"/>
        <v>0</v>
      </c>
      <c r="EA88" s="181">
        <f t="shared" si="29"/>
        <v>0</v>
      </c>
      <c r="EB88" s="181">
        <f t="shared" si="29"/>
        <v>0</v>
      </c>
      <c r="EC88" s="181">
        <f t="shared" si="29"/>
        <v>0</v>
      </c>
      <c r="ED88" s="181">
        <f t="shared" si="29"/>
        <v>0</v>
      </c>
      <c r="EE88" s="181">
        <f t="shared" si="29"/>
        <v>0</v>
      </c>
    </row>
    <row r="89" spans="1:140" s="182" customFormat="1" ht="17.25" hidden="1" outlineLevel="1" thickTop="1" thickBot="1" x14ac:dyDescent="0.3">
      <c r="A89" s="122"/>
      <c r="B89" s="201" t="str">
        <f t="shared" si="27"/>
        <v>Оборудование имп НДС</v>
      </c>
      <c r="C89" s="202">
        <f t="shared" si="25"/>
        <v>0</v>
      </c>
      <c r="D89" s="180"/>
      <c r="E89" s="180"/>
      <c r="F89" s="180"/>
      <c r="G89" s="180"/>
      <c r="H89" s="180"/>
      <c r="I89" s="180"/>
      <c r="J89" s="180"/>
      <c r="K89" s="180"/>
      <c r="L89" s="180"/>
      <c r="M89" s="180"/>
      <c r="N89" s="180"/>
      <c r="O89" s="180"/>
      <c r="P89" s="180"/>
      <c r="Q89" s="180"/>
      <c r="R89" s="180"/>
      <c r="S89" s="180"/>
      <c r="T89" s="203"/>
      <c r="U89" s="203"/>
      <c r="V89" s="203"/>
      <c r="W89" s="203"/>
      <c r="X89" s="203"/>
      <c r="Y89" s="203"/>
      <c r="Z89" s="203"/>
      <c r="AA89" s="203"/>
      <c r="AB89" s="203"/>
      <c r="AC89" s="203"/>
      <c r="AD89" s="203"/>
      <c r="AE89" s="203"/>
      <c r="AF89" s="203"/>
      <c r="AG89" s="203"/>
      <c r="AH89" s="203"/>
      <c r="AI89" s="203"/>
      <c r="AJ89" s="203"/>
      <c r="AK89" s="203"/>
      <c r="AL89" s="203"/>
      <c r="AM89" s="203"/>
      <c r="AN89" s="203"/>
      <c r="AO89" s="203"/>
      <c r="AP89" s="203"/>
      <c r="AQ89" s="203"/>
      <c r="AR89" s="203"/>
      <c r="AS89" s="203"/>
      <c r="AT89" s="203"/>
      <c r="AU89" s="203"/>
      <c r="AV89" s="203"/>
      <c r="AW89" s="203"/>
      <c r="AX89" s="203"/>
      <c r="AY89" s="203"/>
      <c r="AZ89" s="203"/>
      <c r="BA89" s="203"/>
      <c r="BB89" s="203"/>
      <c r="BC89" s="203"/>
      <c r="BD89" s="203"/>
      <c r="BE89" s="203"/>
      <c r="BF89" s="203"/>
      <c r="BG89" s="203"/>
      <c r="BH89" s="203"/>
      <c r="BI89" s="203"/>
      <c r="BJ89" s="203"/>
      <c r="BK89" s="203"/>
      <c r="BL89" s="203"/>
      <c r="BM89" s="203"/>
      <c r="BN89" s="203"/>
      <c r="BO89" s="203"/>
      <c r="BP89" s="203"/>
      <c r="BQ89" s="203"/>
      <c r="BR89" s="203"/>
      <c r="BS89" s="203"/>
      <c r="BT89" s="203"/>
      <c r="BU89" s="203"/>
      <c r="BV89" s="203"/>
      <c r="BW89" s="203"/>
      <c r="BX89" s="203"/>
      <c r="BY89" s="203"/>
      <c r="BZ89" s="203"/>
      <c r="CA89" s="203"/>
      <c r="CB89" s="203">
        <v>0</v>
      </c>
      <c r="CC89" s="203">
        <v>0</v>
      </c>
      <c r="CD89" s="203">
        <v>0</v>
      </c>
      <c r="CE89" s="181"/>
      <c r="CF89" s="181"/>
      <c r="CG89" s="181"/>
      <c r="CH89" s="181"/>
      <c r="CI89" s="181"/>
      <c r="CJ89" s="181"/>
      <c r="CK89" s="181"/>
      <c r="CL89" s="181"/>
      <c r="CM89" s="181"/>
      <c r="CN89" s="181"/>
      <c r="CO89" s="181"/>
      <c r="CP89" s="181"/>
      <c r="CQ89" s="181"/>
      <c r="CR89" s="181"/>
      <c r="CS89" s="181"/>
      <c r="CT89" s="181"/>
      <c r="CU89" s="181"/>
      <c r="CV89" s="181"/>
      <c r="CW89" s="181"/>
      <c r="CX89" s="181"/>
      <c r="CY89" s="181"/>
      <c r="CZ89" s="181"/>
      <c r="DA89" s="181"/>
      <c r="DB89" s="181"/>
      <c r="DC89" s="181"/>
      <c r="DD89" s="181"/>
      <c r="DE89" s="181"/>
      <c r="DF89" s="181"/>
      <c r="DG89" s="181"/>
      <c r="DH89" s="181"/>
      <c r="DI89" s="181"/>
      <c r="DJ89" s="181"/>
      <c r="DK89" s="181"/>
      <c r="DL89" s="181"/>
      <c r="DM89" s="181"/>
      <c r="DN89" s="181"/>
      <c r="DO89" s="181"/>
      <c r="DP89" s="181"/>
      <c r="DQ89" s="181"/>
      <c r="DR89" s="181"/>
      <c r="DS89" s="181"/>
      <c r="DT89" s="181"/>
      <c r="DU89" s="181"/>
      <c r="DV89" s="181"/>
      <c r="DW89" s="181"/>
      <c r="DX89" s="181"/>
      <c r="DY89" s="181"/>
      <c r="DZ89" s="181"/>
      <c r="EA89" s="181"/>
      <c r="EB89" s="181"/>
      <c r="EC89" s="181"/>
      <c r="ED89" s="181"/>
      <c r="EE89" s="181"/>
    </row>
    <row r="90" spans="1:140" s="182" customFormat="1" ht="17.25" hidden="1" outlineLevel="1" thickTop="1" thickBot="1" x14ac:dyDescent="0.3">
      <c r="A90" s="122"/>
      <c r="B90" s="201" t="str">
        <f t="shared" si="27"/>
        <v>Оборудование рос НДС</v>
      </c>
      <c r="C90" s="202">
        <f t="shared" si="25"/>
        <v>0</v>
      </c>
      <c r="D90" s="180"/>
      <c r="E90" s="180"/>
      <c r="F90" s="180"/>
      <c r="G90" s="180"/>
      <c r="H90" s="180"/>
      <c r="I90" s="180"/>
      <c r="J90" s="180"/>
      <c r="K90" s="180"/>
      <c r="L90" s="180"/>
      <c r="M90" s="180"/>
      <c r="N90" s="180"/>
      <c r="O90" s="180"/>
      <c r="P90" s="180"/>
      <c r="Q90" s="180"/>
      <c r="R90" s="180"/>
      <c r="S90" s="180"/>
      <c r="T90" s="203"/>
      <c r="U90" s="203"/>
      <c r="V90" s="203"/>
      <c r="W90" s="203"/>
      <c r="X90" s="203"/>
      <c r="Y90" s="203"/>
      <c r="Z90" s="203"/>
      <c r="AA90" s="203"/>
      <c r="AB90" s="203"/>
      <c r="AC90" s="203"/>
      <c r="AD90" s="203"/>
      <c r="AE90" s="203"/>
      <c r="AF90" s="203"/>
      <c r="AG90" s="203"/>
      <c r="AH90" s="203"/>
      <c r="AI90" s="203"/>
      <c r="AJ90" s="203"/>
      <c r="AK90" s="203"/>
      <c r="AL90" s="203"/>
      <c r="AM90" s="203"/>
      <c r="AN90" s="203"/>
      <c r="AO90" s="203"/>
      <c r="AP90" s="203"/>
      <c r="AQ90" s="203"/>
      <c r="AR90" s="203"/>
      <c r="AS90" s="203"/>
      <c r="AT90" s="203"/>
      <c r="AU90" s="203"/>
      <c r="AV90" s="203"/>
      <c r="AW90" s="203"/>
      <c r="AX90" s="203"/>
      <c r="AY90" s="203"/>
      <c r="AZ90" s="203"/>
      <c r="BA90" s="203"/>
      <c r="BB90" s="203"/>
      <c r="BC90" s="203"/>
      <c r="BD90" s="203"/>
      <c r="BE90" s="203"/>
      <c r="BF90" s="203"/>
      <c r="BG90" s="203"/>
      <c r="BH90" s="203"/>
      <c r="BI90" s="203"/>
      <c r="BJ90" s="203"/>
      <c r="BK90" s="203"/>
      <c r="BL90" s="203"/>
      <c r="BM90" s="203"/>
      <c r="BN90" s="203"/>
      <c r="BO90" s="203"/>
      <c r="BP90" s="203"/>
      <c r="BQ90" s="203"/>
      <c r="BR90" s="203"/>
      <c r="BS90" s="203"/>
      <c r="BT90" s="203"/>
      <c r="BU90" s="203"/>
      <c r="BV90" s="203"/>
      <c r="BW90" s="203"/>
      <c r="BX90" s="203"/>
      <c r="BY90" s="203"/>
      <c r="BZ90" s="203"/>
      <c r="CA90" s="203"/>
      <c r="CB90" s="203">
        <v>0</v>
      </c>
      <c r="CC90" s="203">
        <v>0</v>
      </c>
      <c r="CD90" s="203">
        <v>0</v>
      </c>
      <c r="CE90" s="181"/>
      <c r="CF90" s="181"/>
      <c r="CG90" s="181"/>
      <c r="CH90" s="181"/>
      <c r="CI90" s="181"/>
      <c r="CJ90" s="181"/>
      <c r="CK90" s="181"/>
      <c r="CL90" s="181"/>
      <c r="CM90" s="181"/>
      <c r="CN90" s="181"/>
      <c r="CO90" s="181"/>
      <c r="CP90" s="181"/>
      <c r="CQ90" s="181"/>
      <c r="CR90" s="181"/>
      <c r="CS90" s="181"/>
      <c r="CT90" s="181"/>
      <c r="CU90" s="181"/>
      <c r="CV90" s="181"/>
      <c r="CW90" s="181"/>
      <c r="CX90" s="181"/>
      <c r="CY90" s="181"/>
      <c r="CZ90" s="181"/>
      <c r="DA90" s="181"/>
      <c r="DB90" s="181"/>
      <c r="DC90" s="181"/>
      <c r="DD90" s="181"/>
      <c r="DE90" s="181"/>
      <c r="DF90" s="181"/>
      <c r="DG90" s="181"/>
      <c r="DH90" s="181"/>
      <c r="DI90" s="181"/>
      <c r="DJ90" s="181"/>
      <c r="DK90" s="181"/>
      <c r="DL90" s="181"/>
      <c r="DM90" s="181"/>
      <c r="DN90" s="181"/>
      <c r="DO90" s="181"/>
      <c r="DP90" s="181"/>
      <c r="DQ90" s="181"/>
      <c r="DR90" s="181"/>
      <c r="DS90" s="181"/>
      <c r="DT90" s="181"/>
      <c r="DU90" s="181"/>
      <c r="DV90" s="181"/>
      <c r="DW90" s="181"/>
      <c r="DX90" s="181"/>
      <c r="DY90" s="181"/>
      <c r="DZ90" s="181"/>
      <c r="EA90" s="181"/>
      <c r="EB90" s="181"/>
      <c r="EC90" s="181"/>
      <c r="ED90" s="181"/>
      <c r="EE90" s="181"/>
    </row>
    <row r="91" spans="1:140" s="182" customFormat="1" ht="17.25" hidden="1" outlineLevel="1" thickTop="1" thickBot="1" x14ac:dyDescent="0.3">
      <c r="A91" s="122" t="e">
        <f>IF(#REF!="Объект",,IF(B91=0,,1))</f>
        <v>#REF!</v>
      </c>
      <c r="B91" s="201" t="str">
        <f t="shared" si="27"/>
        <v>Прочие имп НДС</v>
      </c>
      <c r="C91" s="202">
        <f t="shared" si="25"/>
        <v>0</v>
      </c>
      <c r="D91" s="180"/>
      <c r="E91" s="180"/>
      <c r="F91" s="180"/>
      <c r="G91" s="180"/>
      <c r="H91" s="180"/>
      <c r="I91" s="180"/>
      <c r="J91" s="180"/>
      <c r="K91" s="180"/>
      <c r="L91" s="180"/>
      <c r="M91" s="180"/>
      <c r="N91" s="180"/>
      <c r="O91" s="180"/>
      <c r="P91" s="180"/>
      <c r="Q91" s="180"/>
      <c r="R91" s="180"/>
      <c r="S91" s="180"/>
      <c r="T91" s="203"/>
      <c r="U91" s="203"/>
      <c r="V91" s="203"/>
      <c r="W91" s="203"/>
      <c r="X91" s="203"/>
      <c r="Y91" s="203"/>
      <c r="Z91" s="203"/>
      <c r="AA91" s="203"/>
      <c r="AB91" s="203"/>
      <c r="AC91" s="203"/>
      <c r="AD91" s="203"/>
      <c r="AE91" s="203"/>
      <c r="AF91" s="203"/>
      <c r="AG91" s="203"/>
      <c r="AH91" s="203"/>
      <c r="AI91" s="203"/>
      <c r="AJ91" s="203"/>
      <c r="AK91" s="203"/>
      <c r="AL91" s="203"/>
      <c r="AM91" s="203"/>
      <c r="AN91" s="203"/>
      <c r="AO91" s="203"/>
      <c r="AP91" s="203"/>
      <c r="AQ91" s="203"/>
      <c r="AR91" s="203"/>
      <c r="AS91" s="203"/>
      <c r="AT91" s="203"/>
      <c r="AU91" s="203"/>
      <c r="AV91" s="203"/>
      <c r="AW91" s="203"/>
      <c r="AX91" s="203"/>
      <c r="AY91" s="203"/>
      <c r="AZ91" s="203"/>
      <c r="BA91" s="203"/>
      <c r="BB91" s="203"/>
      <c r="BC91" s="203"/>
      <c r="BD91" s="203"/>
      <c r="BE91" s="203"/>
      <c r="BF91" s="203"/>
      <c r="BG91" s="203"/>
      <c r="BH91" s="203"/>
      <c r="BI91" s="203"/>
      <c r="BJ91" s="203"/>
      <c r="BK91" s="203"/>
      <c r="BL91" s="203"/>
      <c r="BM91" s="203"/>
      <c r="BN91" s="203"/>
      <c r="BO91" s="203"/>
      <c r="BP91" s="203"/>
      <c r="BQ91" s="203"/>
      <c r="BR91" s="203"/>
      <c r="BS91" s="203"/>
      <c r="BT91" s="203"/>
      <c r="BU91" s="203"/>
      <c r="BV91" s="203"/>
      <c r="BW91" s="203"/>
      <c r="BX91" s="203"/>
      <c r="BY91" s="203"/>
      <c r="BZ91" s="203"/>
      <c r="CA91" s="203"/>
      <c r="CB91" s="203">
        <v>0</v>
      </c>
      <c r="CC91" s="203">
        <v>0</v>
      </c>
      <c r="CD91" s="203">
        <v>0</v>
      </c>
      <c r="CE91" s="181">
        <f t="shared" ref="CE91:EE94" si="30">CE76*0.18</f>
        <v>0</v>
      </c>
      <c r="CF91" s="181">
        <f t="shared" si="30"/>
        <v>0</v>
      </c>
      <c r="CG91" s="181">
        <f t="shared" si="30"/>
        <v>0</v>
      </c>
      <c r="CH91" s="181">
        <f t="shared" si="30"/>
        <v>0</v>
      </c>
      <c r="CI91" s="181">
        <f t="shared" si="30"/>
        <v>0</v>
      </c>
      <c r="CJ91" s="181">
        <f t="shared" si="30"/>
        <v>0</v>
      </c>
      <c r="CK91" s="181">
        <f t="shared" si="30"/>
        <v>0</v>
      </c>
      <c r="CL91" s="181">
        <f t="shared" si="30"/>
        <v>0</v>
      </c>
      <c r="CM91" s="181">
        <f t="shared" si="30"/>
        <v>0</v>
      </c>
      <c r="CN91" s="181">
        <f t="shared" si="30"/>
        <v>0</v>
      </c>
      <c r="CO91" s="181">
        <f t="shared" si="30"/>
        <v>0</v>
      </c>
      <c r="CP91" s="181">
        <f t="shared" si="30"/>
        <v>0</v>
      </c>
      <c r="CQ91" s="181">
        <f t="shared" si="30"/>
        <v>0</v>
      </c>
      <c r="CR91" s="181">
        <f t="shared" si="30"/>
        <v>0</v>
      </c>
      <c r="CS91" s="181">
        <f t="shared" si="30"/>
        <v>0</v>
      </c>
      <c r="CT91" s="181">
        <f t="shared" si="30"/>
        <v>0</v>
      </c>
      <c r="CU91" s="181">
        <f t="shared" si="30"/>
        <v>0</v>
      </c>
      <c r="CV91" s="181">
        <f t="shared" si="30"/>
        <v>0</v>
      </c>
      <c r="CW91" s="181">
        <f t="shared" si="30"/>
        <v>0</v>
      </c>
      <c r="CX91" s="181">
        <f t="shared" si="30"/>
        <v>0</v>
      </c>
      <c r="CY91" s="181">
        <f t="shared" si="30"/>
        <v>0</v>
      </c>
      <c r="CZ91" s="181">
        <f t="shared" si="30"/>
        <v>0</v>
      </c>
      <c r="DA91" s="181">
        <f t="shared" si="30"/>
        <v>0</v>
      </c>
      <c r="DB91" s="181">
        <f t="shared" si="30"/>
        <v>0</v>
      </c>
      <c r="DC91" s="181">
        <f t="shared" si="30"/>
        <v>0</v>
      </c>
      <c r="DD91" s="181">
        <f t="shared" si="30"/>
        <v>0</v>
      </c>
      <c r="DE91" s="181">
        <f t="shared" si="30"/>
        <v>0</v>
      </c>
      <c r="DF91" s="181">
        <f t="shared" si="30"/>
        <v>0</v>
      </c>
      <c r="DG91" s="181">
        <f t="shared" si="30"/>
        <v>0</v>
      </c>
      <c r="DH91" s="181">
        <f t="shared" si="30"/>
        <v>0</v>
      </c>
      <c r="DI91" s="181">
        <f t="shared" si="30"/>
        <v>0</v>
      </c>
      <c r="DJ91" s="181">
        <f t="shared" si="30"/>
        <v>0</v>
      </c>
      <c r="DK91" s="181">
        <f t="shared" si="30"/>
        <v>0</v>
      </c>
      <c r="DL91" s="181">
        <f t="shared" si="30"/>
        <v>0</v>
      </c>
      <c r="DM91" s="181">
        <f t="shared" si="30"/>
        <v>0</v>
      </c>
      <c r="DN91" s="181">
        <f t="shared" si="30"/>
        <v>0</v>
      </c>
      <c r="DO91" s="181">
        <f t="shared" si="30"/>
        <v>0</v>
      </c>
      <c r="DP91" s="181">
        <f t="shared" si="30"/>
        <v>0</v>
      </c>
      <c r="DQ91" s="181">
        <f t="shared" si="30"/>
        <v>0</v>
      </c>
      <c r="DR91" s="181">
        <f t="shared" si="30"/>
        <v>0</v>
      </c>
      <c r="DS91" s="181">
        <f t="shared" si="30"/>
        <v>0</v>
      </c>
      <c r="DT91" s="181">
        <f t="shared" si="30"/>
        <v>0</v>
      </c>
      <c r="DU91" s="181">
        <f t="shared" si="30"/>
        <v>0</v>
      </c>
      <c r="DV91" s="181">
        <f t="shared" si="30"/>
        <v>0</v>
      </c>
      <c r="DW91" s="181">
        <f t="shared" si="30"/>
        <v>0</v>
      </c>
      <c r="DX91" s="181">
        <f t="shared" si="30"/>
        <v>0</v>
      </c>
      <c r="DY91" s="181">
        <f t="shared" si="30"/>
        <v>0</v>
      </c>
      <c r="DZ91" s="181">
        <f t="shared" si="30"/>
        <v>0</v>
      </c>
      <c r="EA91" s="181">
        <f t="shared" si="30"/>
        <v>0</v>
      </c>
      <c r="EB91" s="181">
        <f t="shared" si="30"/>
        <v>0</v>
      </c>
      <c r="EC91" s="181">
        <f t="shared" si="30"/>
        <v>0</v>
      </c>
      <c r="ED91" s="181">
        <f t="shared" si="30"/>
        <v>0</v>
      </c>
      <c r="EE91" s="181">
        <f t="shared" si="30"/>
        <v>0</v>
      </c>
    </row>
    <row r="92" spans="1:140" s="182" customFormat="1" ht="17.25" hidden="1" outlineLevel="1" thickTop="1" thickBot="1" x14ac:dyDescent="0.3">
      <c r="A92" s="122" t="e">
        <f>IF(#REF!="Объект",,IF(B92=0,,1))</f>
        <v>#REF!</v>
      </c>
      <c r="B92" s="201" t="str">
        <f t="shared" si="27"/>
        <v>Прочие рос НДС</v>
      </c>
      <c r="C92" s="202">
        <f t="shared" si="25"/>
        <v>0</v>
      </c>
      <c r="D92" s="180"/>
      <c r="E92" s="180"/>
      <c r="F92" s="180"/>
      <c r="G92" s="180"/>
      <c r="H92" s="180"/>
      <c r="I92" s="180"/>
      <c r="J92" s="180"/>
      <c r="K92" s="180"/>
      <c r="L92" s="180"/>
      <c r="M92" s="180"/>
      <c r="N92" s="180"/>
      <c r="O92" s="180"/>
      <c r="P92" s="180"/>
      <c r="Q92" s="180"/>
      <c r="R92" s="180"/>
      <c r="S92" s="180"/>
      <c r="T92" s="203"/>
      <c r="U92" s="203"/>
      <c r="V92" s="203"/>
      <c r="W92" s="203"/>
      <c r="X92" s="203"/>
      <c r="Y92" s="203"/>
      <c r="Z92" s="203"/>
      <c r="AA92" s="203"/>
      <c r="AB92" s="203"/>
      <c r="AC92" s="203"/>
      <c r="AD92" s="203"/>
      <c r="AE92" s="203"/>
      <c r="AF92" s="203"/>
      <c r="AG92" s="203"/>
      <c r="AH92" s="203"/>
      <c r="AI92" s="203"/>
      <c r="AJ92" s="203"/>
      <c r="AK92" s="203"/>
      <c r="AL92" s="203"/>
      <c r="AM92" s="203"/>
      <c r="AN92" s="203"/>
      <c r="AO92" s="203"/>
      <c r="AP92" s="203"/>
      <c r="AQ92" s="203"/>
      <c r="AR92" s="203"/>
      <c r="AS92" s="203"/>
      <c r="AT92" s="203"/>
      <c r="AU92" s="203"/>
      <c r="AV92" s="203"/>
      <c r="AW92" s="203"/>
      <c r="AX92" s="203"/>
      <c r="AY92" s="203"/>
      <c r="AZ92" s="203"/>
      <c r="BA92" s="203"/>
      <c r="BB92" s="203"/>
      <c r="BC92" s="203"/>
      <c r="BD92" s="203"/>
      <c r="BE92" s="203"/>
      <c r="BF92" s="203"/>
      <c r="BG92" s="203"/>
      <c r="BH92" s="203"/>
      <c r="BI92" s="203"/>
      <c r="BJ92" s="203"/>
      <c r="BK92" s="203"/>
      <c r="BL92" s="203"/>
      <c r="BM92" s="203"/>
      <c r="BN92" s="203"/>
      <c r="BO92" s="203"/>
      <c r="BP92" s="203"/>
      <c r="BQ92" s="203"/>
      <c r="BR92" s="203"/>
      <c r="BS92" s="203"/>
      <c r="BT92" s="203"/>
      <c r="BU92" s="203"/>
      <c r="BV92" s="203"/>
      <c r="BW92" s="203"/>
      <c r="BX92" s="203"/>
      <c r="BY92" s="203"/>
      <c r="BZ92" s="203"/>
      <c r="CA92" s="203"/>
      <c r="CB92" s="203">
        <v>0</v>
      </c>
      <c r="CC92" s="203">
        <v>0</v>
      </c>
      <c r="CD92" s="203">
        <v>0</v>
      </c>
      <c r="CE92" s="181">
        <f t="shared" si="30"/>
        <v>0</v>
      </c>
      <c r="CF92" s="181">
        <f t="shared" si="30"/>
        <v>0</v>
      </c>
      <c r="CG92" s="181">
        <f t="shared" si="30"/>
        <v>0</v>
      </c>
      <c r="CH92" s="181">
        <f t="shared" si="30"/>
        <v>0</v>
      </c>
      <c r="CI92" s="181">
        <f t="shared" si="30"/>
        <v>0</v>
      </c>
      <c r="CJ92" s="181">
        <f t="shared" si="30"/>
        <v>0</v>
      </c>
      <c r="CK92" s="181">
        <f t="shared" si="30"/>
        <v>0</v>
      </c>
      <c r="CL92" s="181">
        <f t="shared" si="30"/>
        <v>0</v>
      </c>
      <c r="CM92" s="181">
        <f t="shared" si="30"/>
        <v>0</v>
      </c>
      <c r="CN92" s="181">
        <f t="shared" si="30"/>
        <v>0</v>
      </c>
      <c r="CO92" s="181">
        <f t="shared" si="30"/>
        <v>0</v>
      </c>
      <c r="CP92" s="181">
        <f t="shared" si="30"/>
        <v>0</v>
      </c>
      <c r="CQ92" s="181">
        <f t="shared" si="30"/>
        <v>0</v>
      </c>
      <c r="CR92" s="181">
        <f t="shared" si="30"/>
        <v>0</v>
      </c>
      <c r="CS92" s="181">
        <f t="shared" si="30"/>
        <v>0</v>
      </c>
      <c r="CT92" s="181">
        <f t="shared" si="30"/>
        <v>0</v>
      </c>
      <c r="CU92" s="181">
        <f t="shared" si="30"/>
        <v>0</v>
      </c>
      <c r="CV92" s="181">
        <f t="shared" si="30"/>
        <v>0</v>
      </c>
      <c r="CW92" s="181">
        <f t="shared" si="30"/>
        <v>0</v>
      </c>
      <c r="CX92" s="181">
        <f t="shared" si="30"/>
        <v>0</v>
      </c>
      <c r="CY92" s="181">
        <f t="shared" si="30"/>
        <v>0</v>
      </c>
      <c r="CZ92" s="181">
        <f t="shared" si="30"/>
        <v>0</v>
      </c>
      <c r="DA92" s="181">
        <f t="shared" si="30"/>
        <v>0</v>
      </c>
      <c r="DB92" s="181">
        <f t="shared" si="30"/>
        <v>0</v>
      </c>
      <c r="DC92" s="181">
        <f t="shared" si="30"/>
        <v>0</v>
      </c>
      <c r="DD92" s="181">
        <f t="shared" si="30"/>
        <v>0</v>
      </c>
      <c r="DE92" s="181">
        <f t="shared" si="30"/>
        <v>0</v>
      </c>
      <c r="DF92" s="181">
        <f t="shared" si="30"/>
        <v>0</v>
      </c>
      <c r="DG92" s="181">
        <f t="shared" si="30"/>
        <v>0</v>
      </c>
      <c r="DH92" s="181">
        <f t="shared" si="30"/>
        <v>0</v>
      </c>
      <c r="DI92" s="181">
        <f t="shared" si="30"/>
        <v>0</v>
      </c>
      <c r="DJ92" s="181">
        <f t="shared" si="30"/>
        <v>0</v>
      </c>
      <c r="DK92" s="181">
        <f t="shared" si="30"/>
        <v>0</v>
      </c>
      <c r="DL92" s="181">
        <f t="shared" si="30"/>
        <v>0</v>
      </c>
      <c r="DM92" s="181">
        <f t="shared" si="30"/>
        <v>0</v>
      </c>
      <c r="DN92" s="181">
        <f t="shared" si="30"/>
        <v>0</v>
      </c>
      <c r="DO92" s="181">
        <f t="shared" si="30"/>
        <v>0</v>
      </c>
      <c r="DP92" s="181">
        <f t="shared" si="30"/>
        <v>0</v>
      </c>
      <c r="DQ92" s="181">
        <f t="shared" si="30"/>
        <v>0</v>
      </c>
      <c r="DR92" s="181">
        <f t="shared" si="30"/>
        <v>0</v>
      </c>
      <c r="DS92" s="181">
        <f t="shared" si="30"/>
        <v>0</v>
      </c>
      <c r="DT92" s="181">
        <f t="shared" si="30"/>
        <v>0</v>
      </c>
      <c r="DU92" s="181">
        <f t="shared" si="30"/>
        <v>0</v>
      </c>
      <c r="DV92" s="181">
        <f t="shared" si="30"/>
        <v>0</v>
      </c>
      <c r="DW92" s="181">
        <f t="shared" si="30"/>
        <v>0</v>
      </c>
      <c r="DX92" s="181">
        <f t="shared" si="30"/>
        <v>0</v>
      </c>
      <c r="DY92" s="181">
        <f t="shared" si="30"/>
        <v>0</v>
      </c>
      <c r="DZ92" s="181">
        <f t="shared" si="30"/>
        <v>0</v>
      </c>
      <c r="EA92" s="181">
        <f t="shared" si="30"/>
        <v>0</v>
      </c>
      <c r="EB92" s="181">
        <f t="shared" si="30"/>
        <v>0</v>
      </c>
      <c r="EC92" s="181">
        <f t="shared" si="30"/>
        <v>0</v>
      </c>
      <c r="ED92" s="181">
        <f t="shared" si="30"/>
        <v>0</v>
      </c>
      <c r="EE92" s="181">
        <f t="shared" si="30"/>
        <v>0</v>
      </c>
    </row>
    <row r="93" spans="1:140" s="182" customFormat="1" ht="17.25" hidden="1" outlineLevel="1" thickTop="1" thickBot="1" x14ac:dyDescent="0.3">
      <c r="A93" s="122" t="e">
        <f>IF(#REF!="Объект",,IF(B93=0,,1))</f>
        <v>#REF!</v>
      </c>
      <c r="B93" s="201" t="str">
        <f t="shared" si="27"/>
        <v>Таможенные платежи НДС</v>
      </c>
      <c r="C93" s="202">
        <f t="shared" si="25"/>
        <v>0</v>
      </c>
      <c r="D93" s="180"/>
      <c r="E93" s="180"/>
      <c r="F93" s="180"/>
      <c r="G93" s="180"/>
      <c r="H93" s="180"/>
      <c r="I93" s="180"/>
      <c r="J93" s="180"/>
      <c r="K93" s="180"/>
      <c r="L93" s="180"/>
      <c r="M93" s="180"/>
      <c r="N93" s="180"/>
      <c r="O93" s="180"/>
      <c r="P93" s="180"/>
      <c r="Q93" s="180"/>
      <c r="R93" s="180"/>
      <c r="S93" s="180"/>
      <c r="T93" s="203"/>
      <c r="U93" s="203"/>
      <c r="V93" s="203"/>
      <c r="W93" s="203"/>
      <c r="X93" s="203"/>
      <c r="Y93" s="203"/>
      <c r="Z93" s="203"/>
      <c r="AA93" s="203"/>
      <c r="AB93" s="203"/>
      <c r="AC93" s="203"/>
      <c r="AD93" s="203"/>
      <c r="AE93" s="203"/>
      <c r="AF93" s="203"/>
      <c r="AG93" s="203"/>
      <c r="AH93" s="203"/>
      <c r="AI93" s="203"/>
      <c r="AJ93" s="203"/>
      <c r="AK93" s="203"/>
      <c r="AL93" s="203"/>
      <c r="AM93" s="203"/>
      <c r="AN93" s="203"/>
      <c r="AO93" s="203"/>
      <c r="AP93" s="203"/>
      <c r="AQ93" s="203"/>
      <c r="AR93" s="203"/>
      <c r="AS93" s="203"/>
      <c r="AT93" s="203"/>
      <c r="AU93" s="203"/>
      <c r="AV93" s="203"/>
      <c r="AW93" s="203"/>
      <c r="AX93" s="203"/>
      <c r="AY93" s="203"/>
      <c r="AZ93" s="203"/>
      <c r="BA93" s="203"/>
      <c r="BB93" s="203"/>
      <c r="BC93" s="203"/>
      <c r="BD93" s="203"/>
      <c r="BE93" s="203"/>
      <c r="BF93" s="203"/>
      <c r="BG93" s="203"/>
      <c r="BH93" s="203"/>
      <c r="BI93" s="203"/>
      <c r="BJ93" s="203"/>
      <c r="BK93" s="203"/>
      <c r="BL93" s="203"/>
      <c r="BM93" s="203"/>
      <c r="BN93" s="203"/>
      <c r="BO93" s="203"/>
      <c r="BP93" s="203"/>
      <c r="BQ93" s="203"/>
      <c r="BR93" s="203"/>
      <c r="BS93" s="203"/>
      <c r="BT93" s="203"/>
      <c r="BU93" s="203"/>
      <c r="BV93" s="203"/>
      <c r="BW93" s="203"/>
      <c r="BX93" s="203"/>
      <c r="BY93" s="203"/>
      <c r="BZ93" s="203"/>
      <c r="CA93" s="203"/>
      <c r="CB93" s="203">
        <v>0</v>
      </c>
      <c r="CC93" s="203">
        <v>0</v>
      </c>
      <c r="CD93" s="203">
        <v>0</v>
      </c>
      <c r="CE93" s="181">
        <f t="shared" si="30"/>
        <v>0</v>
      </c>
      <c r="CF93" s="181">
        <f t="shared" si="30"/>
        <v>0</v>
      </c>
      <c r="CG93" s="181">
        <f t="shared" si="30"/>
        <v>0</v>
      </c>
      <c r="CH93" s="181">
        <f t="shared" si="30"/>
        <v>0</v>
      </c>
      <c r="CI93" s="181">
        <f t="shared" si="30"/>
        <v>0</v>
      </c>
      <c r="CJ93" s="181">
        <f t="shared" si="30"/>
        <v>0</v>
      </c>
      <c r="CK93" s="181">
        <f t="shared" si="30"/>
        <v>0</v>
      </c>
      <c r="CL93" s="181">
        <f t="shared" si="30"/>
        <v>0</v>
      </c>
      <c r="CM93" s="181">
        <f t="shared" si="30"/>
        <v>0</v>
      </c>
      <c r="CN93" s="181">
        <f t="shared" si="30"/>
        <v>0</v>
      </c>
      <c r="CO93" s="181">
        <f t="shared" si="30"/>
        <v>0</v>
      </c>
      <c r="CP93" s="181">
        <f t="shared" si="30"/>
        <v>0</v>
      </c>
      <c r="CQ93" s="181">
        <f t="shared" si="30"/>
        <v>0</v>
      </c>
      <c r="CR93" s="181">
        <f t="shared" si="30"/>
        <v>0</v>
      </c>
      <c r="CS93" s="181">
        <f t="shared" si="30"/>
        <v>0</v>
      </c>
      <c r="CT93" s="181">
        <f t="shared" si="30"/>
        <v>0</v>
      </c>
      <c r="CU93" s="181">
        <f t="shared" si="30"/>
        <v>0</v>
      </c>
      <c r="CV93" s="181">
        <f t="shared" si="30"/>
        <v>0</v>
      </c>
      <c r="CW93" s="181">
        <f t="shared" si="30"/>
        <v>0</v>
      </c>
      <c r="CX93" s="181">
        <f t="shared" si="30"/>
        <v>0</v>
      </c>
      <c r="CY93" s="181">
        <f t="shared" si="30"/>
        <v>0</v>
      </c>
      <c r="CZ93" s="181">
        <f t="shared" si="30"/>
        <v>0</v>
      </c>
      <c r="DA93" s="181">
        <f t="shared" si="30"/>
        <v>0</v>
      </c>
      <c r="DB93" s="181">
        <f t="shared" si="30"/>
        <v>0</v>
      </c>
      <c r="DC93" s="181">
        <f t="shared" si="30"/>
        <v>0</v>
      </c>
      <c r="DD93" s="181">
        <f t="shared" si="30"/>
        <v>0</v>
      </c>
      <c r="DE93" s="181">
        <f t="shared" si="30"/>
        <v>0</v>
      </c>
      <c r="DF93" s="181">
        <f t="shared" si="30"/>
        <v>0</v>
      </c>
      <c r="DG93" s="181">
        <f t="shared" si="30"/>
        <v>0</v>
      </c>
      <c r="DH93" s="181">
        <f t="shared" si="30"/>
        <v>0</v>
      </c>
      <c r="DI93" s="181">
        <f t="shared" si="30"/>
        <v>0</v>
      </c>
      <c r="DJ93" s="181">
        <f t="shared" si="30"/>
        <v>0</v>
      </c>
      <c r="DK93" s="181">
        <f t="shared" si="30"/>
        <v>0</v>
      </c>
      <c r="DL93" s="181">
        <f t="shared" si="30"/>
        <v>0</v>
      </c>
      <c r="DM93" s="181">
        <f t="shared" si="30"/>
        <v>0</v>
      </c>
      <c r="DN93" s="181">
        <f t="shared" si="30"/>
        <v>0</v>
      </c>
      <c r="DO93" s="181">
        <f t="shared" si="30"/>
        <v>0</v>
      </c>
      <c r="DP93" s="181">
        <f t="shared" si="30"/>
        <v>0</v>
      </c>
      <c r="DQ93" s="181">
        <f t="shared" si="30"/>
        <v>0</v>
      </c>
      <c r="DR93" s="181">
        <f t="shared" si="30"/>
        <v>0</v>
      </c>
      <c r="DS93" s="181">
        <f t="shared" si="30"/>
        <v>0</v>
      </c>
      <c r="DT93" s="181">
        <f t="shared" si="30"/>
        <v>0</v>
      </c>
      <c r="DU93" s="181">
        <f t="shared" si="30"/>
        <v>0</v>
      </c>
      <c r="DV93" s="181">
        <f t="shared" si="30"/>
        <v>0</v>
      </c>
      <c r="DW93" s="181">
        <f t="shared" si="30"/>
        <v>0</v>
      </c>
      <c r="DX93" s="181">
        <f t="shared" si="30"/>
        <v>0</v>
      </c>
      <c r="DY93" s="181">
        <f t="shared" si="30"/>
        <v>0</v>
      </c>
      <c r="DZ93" s="181">
        <f t="shared" si="30"/>
        <v>0</v>
      </c>
      <c r="EA93" s="181">
        <f t="shared" si="30"/>
        <v>0</v>
      </c>
      <c r="EB93" s="181">
        <f t="shared" si="30"/>
        <v>0</v>
      </c>
      <c r="EC93" s="181">
        <f t="shared" si="30"/>
        <v>0</v>
      </c>
      <c r="ED93" s="181">
        <f t="shared" si="30"/>
        <v>0</v>
      </c>
      <c r="EE93" s="181">
        <f t="shared" si="30"/>
        <v>0</v>
      </c>
    </row>
    <row r="94" spans="1:140" s="182" customFormat="1" ht="17.25" hidden="1" outlineLevel="1" thickTop="1" thickBot="1" x14ac:dyDescent="0.3">
      <c r="A94" s="122" t="e">
        <f>IF(#REF!="Объект",,IF(B94=0,,1))</f>
        <v>#REF!</v>
      </c>
      <c r="B94" s="201" t="str">
        <f t="shared" si="27"/>
        <v>Менеджмент резерв НДС</v>
      </c>
      <c r="C94" s="202">
        <f t="shared" si="25"/>
        <v>0</v>
      </c>
      <c r="D94" s="180"/>
      <c r="E94" s="180"/>
      <c r="F94" s="180"/>
      <c r="G94" s="180"/>
      <c r="H94" s="180"/>
      <c r="I94" s="180"/>
      <c r="J94" s="180"/>
      <c r="K94" s="180"/>
      <c r="L94" s="180"/>
      <c r="M94" s="180"/>
      <c r="N94" s="180"/>
      <c r="O94" s="180"/>
      <c r="P94" s="180"/>
      <c r="Q94" s="180"/>
      <c r="R94" s="180"/>
      <c r="S94" s="180"/>
      <c r="T94" s="203"/>
      <c r="U94" s="203"/>
      <c r="V94" s="203"/>
      <c r="W94" s="203"/>
      <c r="X94" s="203"/>
      <c r="Y94" s="203"/>
      <c r="Z94" s="203"/>
      <c r="AA94" s="203"/>
      <c r="AB94" s="203"/>
      <c r="AC94" s="203"/>
      <c r="AD94" s="203"/>
      <c r="AE94" s="203"/>
      <c r="AF94" s="203"/>
      <c r="AG94" s="203"/>
      <c r="AH94" s="203"/>
      <c r="AI94" s="203"/>
      <c r="AJ94" s="203"/>
      <c r="AK94" s="203"/>
      <c r="AL94" s="203"/>
      <c r="AM94" s="203"/>
      <c r="AN94" s="203"/>
      <c r="AO94" s="203"/>
      <c r="AP94" s="203"/>
      <c r="AQ94" s="203"/>
      <c r="AR94" s="203"/>
      <c r="AS94" s="203"/>
      <c r="AT94" s="203"/>
      <c r="AU94" s="203"/>
      <c r="AV94" s="203"/>
      <c r="AW94" s="203"/>
      <c r="AX94" s="203"/>
      <c r="AY94" s="203"/>
      <c r="AZ94" s="203"/>
      <c r="BA94" s="203"/>
      <c r="BB94" s="203"/>
      <c r="BC94" s="203"/>
      <c r="BD94" s="203"/>
      <c r="BE94" s="203"/>
      <c r="BF94" s="203"/>
      <c r="BG94" s="203"/>
      <c r="BH94" s="203"/>
      <c r="BI94" s="203"/>
      <c r="BJ94" s="203"/>
      <c r="BK94" s="203"/>
      <c r="BL94" s="203"/>
      <c r="BM94" s="203"/>
      <c r="BN94" s="203"/>
      <c r="BO94" s="203"/>
      <c r="BP94" s="203"/>
      <c r="BQ94" s="203"/>
      <c r="BR94" s="203"/>
      <c r="BS94" s="203"/>
      <c r="BT94" s="203"/>
      <c r="BU94" s="203"/>
      <c r="BV94" s="203"/>
      <c r="BW94" s="203"/>
      <c r="BX94" s="203"/>
      <c r="BY94" s="203"/>
      <c r="BZ94" s="203"/>
      <c r="CA94" s="203"/>
      <c r="CB94" s="203">
        <v>0</v>
      </c>
      <c r="CC94" s="203">
        <v>0</v>
      </c>
      <c r="CD94" s="203">
        <v>0</v>
      </c>
      <c r="CE94" s="181">
        <f t="shared" si="30"/>
        <v>0</v>
      </c>
      <c r="CF94" s="181">
        <f t="shared" si="30"/>
        <v>0</v>
      </c>
      <c r="CG94" s="181">
        <f t="shared" si="30"/>
        <v>0</v>
      </c>
      <c r="CH94" s="181">
        <f t="shared" si="30"/>
        <v>0</v>
      </c>
      <c r="CI94" s="181">
        <f t="shared" si="30"/>
        <v>0</v>
      </c>
      <c r="CJ94" s="181">
        <f t="shared" si="30"/>
        <v>0</v>
      </c>
      <c r="CK94" s="181">
        <f t="shared" si="30"/>
        <v>0</v>
      </c>
      <c r="CL94" s="181">
        <f t="shared" si="30"/>
        <v>0</v>
      </c>
      <c r="CM94" s="181">
        <f t="shared" si="30"/>
        <v>0</v>
      </c>
      <c r="CN94" s="181">
        <f t="shared" si="30"/>
        <v>0</v>
      </c>
      <c r="CO94" s="181">
        <f t="shared" si="30"/>
        <v>0</v>
      </c>
      <c r="CP94" s="181">
        <f t="shared" si="30"/>
        <v>0</v>
      </c>
      <c r="CQ94" s="181">
        <f t="shared" si="30"/>
        <v>0</v>
      </c>
      <c r="CR94" s="181">
        <f t="shared" si="30"/>
        <v>0</v>
      </c>
      <c r="CS94" s="181">
        <f t="shared" si="30"/>
        <v>0</v>
      </c>
      <c r="CT94" s="181">
        <f t="shared" si="30"/>
        <v>0</v>
      </c>
      <c r="CU94" s="181">
        <f t="shared" si="30"/>
        <v>0</v>
      </c>
      <c r="CV94" s="181">
        <f t="shared" si="30"/>
        <v>0</v>
      </c>
      <c r="CW94" s="181">
        <f t="shared" si="30"/>
        <v>0</v>
      </c>
      <c r="CX94" s="181">
        <f t="shared" si="30"/>
        <v>0</v>
      </c>
      <c r="CY94" s="181">
        <f t="shared" si="30"/>
        <v>0</v>
      </c>
      <c r="CZ94" s="181">
        <f t="shared" si="30"/>
        <v>0</v>
      </c>
      <c r="DA94" s="181">
        <f t="shared" si="30"/>
        <v>0</v>
      </c>
      <c r="DB94" s="181">
        <f t="shared" si="30"/>
        <v>0</v>
      </c>
      <c r="DC94" s="181">
        <f t="shared" si="30"/>
        <v>0</v>
      </c>
      <c r="DD94" s="181">
        <f t="shared" si="30"/>
        <v>0</v>
      </c>
      <c r="DE94" s="181">
        <f t="shared" si="30"/>
        <v>0</v>
      </c>
      <c r="DF94" s="181">
        <f t="shared" si="30"/>
        <v>0</v>
      </c>
      <c r="DG94" s="181">
        <f t="shared" si="30"/>
        <v>0</v>
      </c>
      <c r="DH94" s="181">
        <f t="shared" si="30"/>
        <v>0</v>
      </c>
      <c r="DI94" s="181">
        <f t="shared" si="30"/>
        <v>0</v>
      </c>
      <c r="DJ94" s="181">
        <f t="shared" si="30"/>
        <v>0</v>
      </c>
      <c r="DK94" s="181">
        <f t="shared" si="30"/>
        <v>0</v>
      </c>
      <c r="DL94" s="181">
        <f t="shared" si="30"/>
        <v>0</v>
      </c>
      <c r="DM94" s="181">
        <f t="shared" si="30"/>
        <v>0</v>
      </c>
      <c r="DN94" s="181">
        <f t="shared" si="30"/>
        <v>0</v>
      </c>
      <c r="DO94" s="181">
        <f t="shared" si="30"/>
        <v>0</v>
      </c>
      <c r="DP94" s="181">
        <f t="shared" si="30"/>
        <v>0</v>
      </c>
      <c r="DQ94" s="181">
        <f t="shared" si="30"/>
        <v>0</v>
      </c>
      <c r="DR94" s="181">
        <f t="shared" si="30"/>
        <v>0</v>
      </c>
      <c r="DS94" s="181">
        <f t="shared" si="30"/>
        <v>0</v>
      </c>
      <c r="DT94" s="181">
        <f t="shared" si="30"/>
        <v>0</v>
      </c>
      <c r="DU94" s="181">
        <f t="shared" si="30"/>
        <v>0</v>
      </c>
      <c r="DV94" s="181">
        <f t="shared" si="30"/>
        <v>0</v>
      </c>
      <c r="DW94" s="181">
        <f t="shared" si="30"/>
        <v>0</v>
      </c>
      <c r="DX94" s="181">
        <f t="shared" si="30"/>
        <v>0</v>
      </c>
      <c r="DY94" s="181">
        <f t="shared" si="30"/>
        <v>0</v>
      </c>
      <c r="DZ94" s="181">
        <f t="shared" si="30"/>
        <v>0</v>
      </c>
      <c r="EA94" s="181">
        <f t="shared" si="30"/>
        <v>0</v>
      </c>
      <c r="EB94" s="181">
        <f t="shared" si="30"/>
        <v>0</v>
      </c>
      <c r="EC94" s="181">
        <f t="shared" si="30"/>
        <v>0</v>
      </c>
      <c r="ED94" s="181">
        <f t="shared" si="30"/>
        <v>0</v>
      </c>
      <c r="EE94" s="181">
        <f t="shared" si="30"/>
        <v>0</v>
      </c>
    </row>
    <row r="95" spans="1:140" s="169" customFormat="1" ht="17.25" hidden="1" outlineLevel="1" thickTop="1" thickBot="1" x14ac:dyDescent="0.3">
      <c r="A95" s="122"/>
      <c r="B95" s="204"/>
      <c r="C95" s="205"/>
      <c r="D95" s="174"/>
      <c r="E95" s="174"/>
      <c r="F95" s="174"/>
      <c r="G95" s="174"/>
      <c r="H95" s="174"/>
      <c r="I95" s="174"/>
      <c r="J95" s="174"/>
      <c r="K95" s="174"/>
      <c r="L95" s="206"/>
      <c r="M95" s="206"/>
      <c r="N95" s="206"/>
      <c r="O95" s="206"/>
      <c r="P95" s="206"/>
      <c r="Q95" s="206"/>
      <c r="R95" s="206"/>
      <c r="S95" s="206"/>
      <c r="T95" s="206"/>
      <c r="U95" s="206"/>
      <c r="V95" s="206"/>
      <c r="W95" s="206"/>
      <c r="X95" s="206"/>
      <c r="Y95" s="206"/>
      <c r="Z95" s="206"/>
      <c r="AA95" s="206"/>
      <c r="AB95" s="206"/>
      <c r="AC95" s="207"/>
      <c r="AD95" s="207"/>
      <c r="AE95" s="206"/>
      <c r="AF95" s="206"/>
      <c r="AG95" s="206"/>
      <c r="AH95" s="206"/>
      <c r="AI95" s="206"/>
      <c r="AJ95" s="206"/>
      <c r="AK95" s="206"/>
      <c r="AL95" s="206"/>
      <c r="AM95" s="206"/>
      <c r="AN95" s="207"/>
      <c r="AO95" s="206"/>
      <c r="AP95" s="206"/>
      <c r="AQ95" s="206"/>
      <c r="AR95" s="206"/>
      <c r="AS95" s="206"/>
      <c r="AT95" s="206"/>
      <c r="AU95" s="175"/>
      <c r="AV95" s="175"/>
      <c r="AW95" s="175"/>
      <c r="AX95" s="175"/>
      <c r="AY95" s="175"/>
      <c r="AZ95" s="176"/>
      <c r="BA95" s="175"/>
      <c r="BB95" s="175"/>
      <c r="BC95" s="175"/>
      <c r="BD95" s="175"/>
      <c r="BE95" s="175"/>
      <c r="BF95" s="175"/>
      <c r="BG95" s="175"/>
      <c r="BH95" s="175"/>
      <c r="BI95" s="175"/>
      <c r="BJ95" s="175"/>
      <c r="BK95" s="175"/>
      <c r="BL95" s="176"/>
      <c r="BM95" s="175"/>
      <c r="BN95" s="175"/>
      <c r="BO95" s="175"/>
      <c r="BP95" s="175"/>
      <c r="BQ95" s="175"/>
      <c r="BR95" s="175"/>
      <c r="BS95" s="175"/>
      <c r="BT95" s="175"/>
      <c r="BU95" s="175"/>
      <c r="BV95" s="175"/>
      <c r="BW95" s="175"/>
      <c r="BX95" s="175"/>
      <c r="BY95" s="175"/>
      <c r="BZ95" s="175"/>
      <c r="CA95" s="175"/>
      <c r="CB95" s="175"/>
      <c r="CC95" s="175"/>
      <c r="CD95" s="175"/>
      <c r="CE95" s="175"/>
      <c r="CF95" s="175"/>
      <c r="CG95" s="175"/>
      <c r="CH95" s="175"/>
      <c r="CI95" s="175"/>
      <c r="CJ95" s="176"/>
      <c r="CK95" s="175"/>
      <c r="CL95" s="175"/>
      <c r="CM95" s="175"/>
      <c r="CN95" s="175"/>
      <c r="CO95" s="175"/>
      <c r="CP95" s="175"/>
      <c r="CQ95" s="175"/>
      <c r="CR95" s="175"/>
      <c r="CS95" s="175"/>
      <c r="CT95" s="175"/>
      <c r="CU95" s="175"/>
      <c r="CV95" s="176"/>
      <c r="CW95" s="175"/>
      <c r="CX95" s="175"/>
      <c r="CY95" s="175"/>
      <c r="CZ95" s="175"/>
      <c r="DA95" s="175"/>
      <c r="DB95" s="175"/>
      <c r="DC95" s="175"/>
      <c r="DD95" s="175"/>
      <c r="DE95" s="175"/>
      <c r="DF95" s="175"/>
      <c r="DG95" s="175"/>
      <c r="DH95" s="176"/>
      <c r="DI95" s="175"/>
      <c r="DJ95" s="175"/>
      <c r="DK95" s="175"/>
      <c r="DL95" s="175"/>
      <c r="DM95" s="175"/>
      <c r="DN95" s="175"/>
      <c r="DO95" s="175"/>
      <c r="DP95" s="175"/>
      <c r="DQ95" s="175"/>
      <c r="DR95" s="175"/>
      <c r="DS95" s="175"/>
      <c r="DT95" s="176"/>
      <c r="DU95" s="175"/>
      <c r="DV95" s="175"/>
      <c r="DW95" s="175"/>
      <c r="DX95" s="175"/>
      <c r="DY95" s="175"/>
      <c r="DZ95" s="175"/>
      <c r="EA95" s="175"/>
      <c r="EB95" s="175"/>
      <c r="EC95" s="175"/>
      <c r="ED95" s="175"/>
      <c r="EE95" s="175"/>
    </row>
    <row r="96" spans="1:140" s="169" customFormat="1" ht="17.25" collapsed="1" thickTop="1" thickBot="1" x14ac:dyDescent="0.3">
      <c r="A96" s="122"/>
      <c r="B96" s="208"/>
      <c r="C96" s="200"/>
      <c r="D96" s="187"/>
      <c r="E96" s="209"/>
      <c r="F96" s="187"/>
      <c r="G96" s="187"/>
      <c r="H96" s="187"/>
      <c r="I96" s="187"/>
      <c r="J96" s="187"/>
      <c r="K96" s="187"/>
      <c r="L96" s="210"/>
      <c r="M96" s="210"/>
      <c r="N96" s="210"/>
      <c r="O96" s="210"/>
      <c r="P96" s="210"/>
      <c r="Q96" s="210"/>
      <c r="R96" s="210"/>
      <c r="S96" s="210"/>
      <c r="T96" s="210"/>
      <c r="U96" s="210"/>
      <c r="V96" s="210"/>
      <c r="W96" s="210"/>
      <c r="X96" s="210"/>
      <c r="Y96" s="210"/>
      <c r="Z96" s="210"/>
      <c r="AA96" s="210"/>
      <c r="AB96" s="210"/>
      <c r="AC96" s="211"/>
      <c r="AD96" s="211"/>
      <c r="AE96" s="210"/>
      <c r="AF96" s="210"/>
      <c r="AG96" s="210"/>
      <c r="AH96" s="210"/>
      <c r="AI96" s="210"/>
      <c r="AJ96" s="210"/>
      <c r="AK96" s="210"/>
      <c r="AL96" s="210"/>
      <c r="AM96" s="210"/>
      <c r="AN96" s="211"/>
      <c r="AO96" s="210"/>
      <c r="AP96" s="210"/>
      <c r="AQ96" s="210"/>
      <c r="AR96" s="210"/>
      <c r="AS96" s="210"/>
      <c r="AT96" s="210"/>
      <c r="AU96" s="188"/>
      <c r="AV96" s="188"/>
      <c r="AW96" s="188"/>
      <c r="AX96" s="188"/>
      <c r="AY96" s="188"/>
      <c r="AZ96" s="189"/>
      <c r="BA96" s="188"/>
      <c r="BB96" s="188"/>
      <c r="BC96" s="188"/>
      <c r="BD96" s="188"/>
      <c r="BE96" s="188"/>
      <c r="BF96" s="188"/>
      <c r="BG96" s="188"/>
      <c r="BH96" s="188"/>
      <c r="BI96" s="188"/>
      <c r="BJ96" s="188"/>
      <c r="BK96" s="188"/>
      <c r="BL96" s="189"/>
      <c r="BM96" s="188"/>
      <c r="BN96" s="188"/>
      <c r="BO96" s="188"/>
      <c r="BP96" s="188"/>
      <c r="BQ96" s="188"/>
      <c r="BR96" s="188"/>
      <c r="BS96" s="188"/>
      <c r="BT96" s="188"/>
      <c r="BU96" s="188"/>
      <c r="BV96" s="188"/>
      <c r="BW96" s="188"/>
      <c r="BX96" s="188"/>
      <c r="BY96" s="188"/>
      <c r="BZ96" s="188"/>
      <c r="CA96" s="188"/>
      <c r="CB96" s="188"/>
      <c r="CC96" s="188"/>
      <c r="CD96" s="188"/>
      <c r="CE96" s="188"/>
      <c r="CF96" s="188"/>
      <c r="CG96" s="188"/>
      <c r="CH96" s="188"/>
      <c r="CI96" s="188"/>
      <c r="CJ96" s="189"/>
      <c r="CK96" s="188"/>
      <c r="CL96" s="188"/>
      <c r="CM96" s="188"/>
      <c r="CN96" s="188"/>
      <c r="CO96" s="188"/>
      <c r="CP96" s="188"/>
      <c r="CQ96" s="188"/>
      <c r="CR96" s="188"/>
      <c r="CS96" s="188"/>
      <c r="CT96" s="188"/>
      <c r="CU96" s="188"/>
      <c r="CV96" s="189"/>
      <c r="CW96" s="188"/>
      <c r="CX96" s="188"/>
      <c r="CY96" s="188"/>
      <c r="CZ96" s="188"/>
      <c r="DA96" s="188"/>
      <c r="DB96" s="188"/>
      <c r="DC96" s="188"/>
      <c r="DD96" s="188"/>
      <c r="DE96" s="188"/>
      <c r="DF96" s="188"/>
      <c r="DG96" s="188"/>
      <c r="DH96" s="189"/>
      <c r="DI96" s="188"/>
      <c r="DJ96" s="188"/>
      <c r="DK96" s="188"/>
      <c r="DL96" s="188"/>
      <c r="DM96" s="188"/>
      <c r="DN96" s="188"/>
      <c r="DO96" s="188"/>
      <c r="DP96" s="188"/>
      <c r="DQ96" s="188"/>
      <c r="DR96" s="188"/>
      <c r="DS96" s="188"/>
      <c r="DT96" s="189"/>
      <c r="DU96" s="188"/>
      <c r="DV96" s="188"/>
      <c r="DW96" s="188"/>
      <c r="DX96" s="188"/>
      <c r="DY96" s="188"/>
      <c r="DZ96" s="188"/>
      <c r="EA96" s="188"/>
      <c r="EB96" s="188"/>
      <c r="EC96" s="188"/>
      <c r="ED96" s="188"/>
      <c r="EE96" s="188"/>
    </row>
    <row r="97" spans="1:135" s="182" customFormat="1" ht="16.5" thickTop="1" x14ac:dyDescent="0.25">
      <c r="A97" s="212"/>
      <c r="B97" s="213"/>
      <c r="C97" s="214">
        <v>146844.95359627611</v>
      </c>
      <c r="D97" s="214"/>
      <c r="E97" s="214"/>
      <c r="F97" s="214"/>
      <c r="G97" s="214"/>
      <c r="H97" s="214"/>
      <c r="I97" s="214"/>
      <c r="J97" s="214"/>
      <c r="K97" s="214"/>
      <c r="L97" s="214"/>
      <c r="M97" s="214"/>
      <c r="N97" s="214"/>
      <c r="O97" s="214"/>
      <c r="P97" s="214"/>
      <c r="Q97" s="214"/>
      <c r="R97" s="214"/>
      <c r="S97" s="214"/>
      <c r="T97" s="214"/>
      <c r="U97" s="214"/>
      <c r="V97" s="214"/>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14"/>
      <c r="AT97" s="21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14"/>
      <c r="BW97" s="214"/>
      <c r="BX97" s="214"/>
      <c r="BY97" s="214"/>
      <c r="BZ97" s="214"/>
      <c r="CA97" s="214"/>
      <c r="CB97" s="214"/>
      <c r="CC97" s="214"/>
      <c r="CD97" s="214"/>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14"/>
      <c r="DI97" s="214"/>
      <c r="DJ97" s="214"/>
      <c r="DK97" s="214"/>
      <c r="DL97" s="214"/>
      <c r="DM97" s="214"/>
      <c r="DN97" s="214"/>
      <c r="DO97" s="214"/>
      <c r="DP97" s="214"/>
      <c r="DQ97" s="214"/>
      <c r="DR97" s="214"/>
      <c r="DS97" s="214"/>
      <c r="DT97" s="214"/>
      <c r="DU97" s="214"/>
      <c r="DV97" s="214"/>
      <c r="DW97" s="214"/>
      <c r="DX97" s="214"/>
      <c r="DY97" s="214"/>
      <c r="DZ97" s="214"/>
      <c r="EA97" s="214"/>
      <c r="EB97" s="214"/>
      <c r="EC97" s="214"/>
      <c r="ED97" s="214"/>
      <c r="EE97" s="214"/>
    </row>
    <row r="98" spans="1:135" s="182" customFormat="1" ht="17.25" thickBot="1" x14ac:dyDescent="0.35">
      <c r="A98" s="212"/>
      <c r="B98" s="215" t="s">
        <v>270</v>
      </c>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14"/>
      <c r="BW98" s="214"/>
      <c r="BX98" s="214"/>
      <c r="BY98" s="214"/>
      <c r="BZ98" s="214"/>
      <c r="CA98" s="214"/>
      <c r="CB98" s="214"/>
      <c r="CC98" s="214"/>
      <c r="CD98" s="214"/>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14"/>
      <c r="DI98" s="214"/>
      <c r="DJ98" s="214"/>
      <c r="DK98" s="214"/>
      <c r="DL98" s="214"/>
      <c r="DM98" s="214"/>
      <c r="DN98" s="214"/>
      <c r="DO98" s="214"/>
      <c r="DP98" s="214"/>
      <c r="DQ98" s="214"/>
      <c r="DR98" s="214"/>
      <c r="DS98" s="214"/>
      <c r="DT98" s="214"/>
      <c r="DU98" s="214"/>
      <c r="DV98" s="214"/>
      <c r="DW98" s="214"/>
      <c r="DX98" s="214"/>
      <c r="DY98" s="214"/>
      <c r="DZ98" s="214"/>
      <c r="EA98" s="214"/>
      <c r="EB98" s="214"/>
      <c r="EC98" s="214"/>
      <c r="ED98" s="214"/>
      <c r="EE98" s="214"/>
    </row>
    <row r="99" spans="1:135" s="182" customFormat="1" ht="17.25" thickTop="1" thickBot="1" x14ac:dyDescent="0.3">
      <c r="A99" s="212"/>
      <c r="B99" s="216" t="s">
        <v>207</v>
      </c>
      <c r="C99" s="161" t="s">
        <v>260</v>
      </c>
      <c r="D99" s="162">
        <f>$C$4</f>
        <v>42826</v>
      </c>
      <c r="E99" s="162">
        <f t="shared" ref="E99:BP99" si="31">DATE(YEAR(D99),(MONTH(D99)+1),DAY(D99))</f>
        <v>42856</v>
      </c>
      <c r="F99" s="162">
        <f t="shared" si="31"/>
        <v>42887</v>
      </c>
      <c r="G99" s="162">
        <f t="shared" si="31"/>
        <v>42917</v>
      </c>
      <c r="H99" s="162">
        <f t="shared" si="31"/>
        <v>42948</v>
      </c>
      <c r="I99" s="162">
        <f t="shared" si="31"/>
        <v>42979</v>
      </c>
      <c r="J99" s="162">
        <f t="shared" si="31"/>
        <v>43009</v>
      </c>
      <c r="K99" s="162">
        <f t="shared" si="31"/>
        <v>43040</v>
      </c>
      <c r="L99" s="162">
        <f t="shared" si="31"/>
        <v>43070</v>
      </c>
      <c r="M99" s="162">
        <f t="shared" si="31"/>
        <v>43101</v>
      </c>
      <c r="N99" s="162">
        <f t="shared" si="31"/>
        <v>43132</v>
      </c>
      <c r="O99" s="162">
        <f t="shared" si="31"/>
        <v>43160</v>
      </c>
      <c r="P99" s="162">
        <f t="shared" si="31"/>
        <v>43191</v>
      </c>
      <c r="Q99" s="162">
        <f t="shared" si="31"/>
        <v>43221</v>
      </c>
      <c r="R99" s="162">
        <f t="shared" si="31"/>
        <v>43252</v>
      </c>
      <c r="S99" s="162">
        <f t="shared" si="31"/>
        <v>43282</v>
      </c>
      <c r="T99" s="162">
        <f t="shared" si="31"/>
        <v>43313</v>
      </c>
      <c r="U99" s="162">
        <f t="shared" si="31"/>
        <v>43344</v>
      </c>
      <c r="V99" s="162">
        <f t="shared" si="31"/>
        <v>43374</v>
      </c>
      <c r="W99" s="162">
        <f t="shared" si="31"/>
        <v>43405</v>
      </c>
      <c r="X99" s="162">
        <f t="shared" si="31"/>
        <v>43435</v>
      </c>
      <c r="Y99" s="162">
        <f t="shared" si="31"/>
        <v>43466</v>
      </c>
      <c r="Z99" s="162">
        <f t="shared" si="31"/>
        <v>43497</v>
      </c>
      <c r="AA99" s="162">
        <f t="shared" si="31"/>
        <v>43525</v>
      </c>
      <c r="AB99" s="162">
        <f t="shared" si="31"/>
        <v>43556</v>
      </c>
      <c r="AC99" s="162">
        <f t="shared" si="31"/>
        <v>43586</v>
      </c>
      <c r="AD99" s="162">
        <f t="shared" si="31"/>
        <v>43617</v>
      </c>
      <c r="AE99" s="162">
        <f t="shared" si="31"/>
        <v>43647</v>
      </c>
      <c r="AF99" s="162">
        <f t="shared" si="31"/>
        <v>43678</v>
      </c>
      <c r="AG99" s="162">
        <f t="shared" si="31"/>
        <v>43709</v>
      </c>
      <c r="AH99" s="162">
        <f t="shared" si="31"/>
        <v>43739</v>
      </c>
      <c r="AI99" s="162">
        <f t="shared" si="31"/>
        <v>43770</v>
      </c>
      <c r="AJ99" s="162">
        <f t="shared" si="31"/>
        <v>43800</v>
      </c>
      <c r="AK99" s="162">
        <f t="shared" si="31"/>
        <v>43831</v>
      </c>
      <c r="AL99" s="162">
        <f t="shared" si="31"/>
        <v>43862</v>
      </c>
      <c r="AM99" s="162">
        <f t="shared" si="31"/>
        <v>43891</v>
      </c>
      <c r="AN99" s="162">
        <f t="shared" si="31"/>
        <v>43922</v>
      </c>
      <c r="AO99" s="162">
        <f t="shared" si="31"/>
        <v>43952</v>
      </c>
      <c r="AP99" s="162">
        <f t="shared" si="31"/>
        <v>43983</v>
      </c>
      <c r="AQ99" s="162">
        <f t="shared" si="31"/>
        <v>44013</v>
      </c>
      <c r="AR99" s="162">
        <f t="shared" si="31"/>
        <v>44044</v>
      </c>
      <c r="AS99" s="162">
        <f t="shared" si="31"/>
        <v>44075</v>
      </c>
      <c r="AT99" s="162">
        <f t="shared" si="31"/>
        <v>44105</v>
      </c>
      <c r="AU99" s="162">
        <f t="shared" si="31"/>
        <v>44136</v>
      </c>
      <c r="AV99" s="162">
        <f t="shared" si="31"/>
        <v>44166</v>
      </c>
      <c r="AW99" s="162">
        <f t="shared" si="31"/>
        <v>44197</v>
      </c>
      <c r="AX99" s="162">
        <f t="shared" si="31"/>
        <v>44228</v>
      </c>
      <c r="AY99" s="162">
        <f t="shared" si="31"/>
        <v>44256</v>
      </c>
      <c r="AZ99" s="162">
        <f t="shared" si="31"/>
        <v>44287</v>
      </c>
      <c r="BA99" s="162">
        <f t="shared" si="31"/>
        <v>44317</v>
      </c>
      <c r="BB99" s="162">
        <f t="shared" si="31"/>
        <v>44348</v>
      </c>
      <c r="BC99" s="162">
        <f t="shared" si="31"/>
        <v>44378</v>
      </c>
      <c r="BD99" s="162">
        <f t="shared" si="31"/>
        <v>44409</v>
      </c>
      <c r="BE99" s="162">
        <f t="shared" si="31"/>
        <v>44440</v>
      </c>
      <c r="BF99" s="162">
        <f t="shared" si="31"/>
        <v>44470</v>
      </c>
      <c r="BG99" s="162">
        <f t="shared" si="31"/>
        <v>44501</v>
      </c>
      <c r="BH99" s="162">
        <f t="shared" si="31"/>
        <v>44531</v>
      </c>
      <c r="BI99" s="162">
        <f t="shared" si="31"/>
        <v>44562</v>
      </c>
      <c r="BJ99" s="162">
        <f t="shared" si="31"/>
        <v>44593</v>
      </c>
      <c r="BK99" s="162">
        <f t="shared" si="31"/>
        <v>44621</v>
      </c>
      <c r="BL99" s="162">
        <f t="shared" si="31"/>
        <v>44652</v>
      </c>
      <c r="BM99" s="162">
        <f t="shared" si="31"/>
        <v>44682</v>
      </c>
      <c r="BN99" s="162">
        <f t="shared" si="31"/>
        <v>44713</v>
      </c>
      <c r="BO99" s="162">
        <f t="shared" si="31"/>
        <v>44743</v>
      </c>
      <c r="BP99" s="162">
        <f t="shared" si="31"/>
        <v>44774</v>
      </c>
      <c r="BQ99" s="162">
        <f t="shared" ref="BQ99:CD99" si="32">DATE(YEAR(BP99),(MONTH(BP99)+1),DAY(BP99))</f>
        <v>44805</v>
      </c>
      <c r="BR99" s="162">
        <f t="shared" si="32"/>
        <v>44835</v>
      </c>
      <c r="BS99" s="162">
        <f t="shared" si="32"/>
        <v>44866</v>
      </c>
      <c r="BT99" s="162">
        <f t="shared" si="32"/>
        <v>44896</v>
      </c>
      <c r="BU99" s="162">
        <f t="shared" si="32"/>
        <v>44927</v>
      </c>
      <c r="BV99" s="162">
        <f t="shared" si="32"/>
        <v>44958</v>
      </c>
      <c r="BW99" s="162">
        <f t="shared" si="32"/>
        <v>44986</v>
      </c>
      <c r="BX99" s="162">
        <f t="shared" si="32"/>
        <v>45017</v>
      </c>
      <c r="BY99" s="162">
        <f t="shared" si="32"/>
        <v>45047</v>
      </c>
      <c r="BZ99" s="162">
        <f t="shared" si="32"/>
        <v>45078</v>
      </c>
      <c r="CA99" s="162">
        <f t="shared" si="32"/>
        <v>45108</v>
      </c>
      <c r="CB99" s="162">
        <f t="shared" si="32"/>
        <v>45139</v>
      </c>
      <c r="CC99" s="162">
        <f t="shared" si="32"/>
        <v>45170</v>
      </c>
      <c r="CD99" s="162">
        <f t="shared" si="32"/>
        <v>45200</v>
      </c>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14"/>
      <c r="DI99" s="214"/>
      <c r="DJ99" s="214"/>
      <c r="DK99" s="214"/>
      <c r="DL99" s="214"/>
      <c r="DM99" s="214"/>
      <c r="DN99" s="214"/>
      <c r="DO99" s="214"/>
      <c r="DP99" s="214"/>
      <c r="DQ99" s="214"/>
      <c r="DR99" s="214"/>
      <c r="DS99" s="214"/>
      <c r="DT99" s="214"/>
      <c r="DU99" s="214"/>
      <c r="DV99" s="214"/>
      <c r="DW99" s="214"/>
      <c r="DX99" s="214"/>
      <c r="DY99" s="214"/>
      <c r="DZ99" s="214"/>
      <c r="EA99" s="214"/>
      <c r="EB99" s="214"/>
      <c r="EC99" s="214"/>
      <c r="ED99" s="214"/>
      <c r="EE99" s="214"/>
    </row>
    <row r="100" spans="1:135" s="182" customFormat="1" ht="17.25" hidden="1" outlineLevel="1" thickTop="1" thickBot="1" x14ac:dyDescent="0.3">
      <c r="A100" s="212"/>
      <c r="B100" s="217" t="str">
        <f>B68</f>
        <v>Проектно-изыскательские работы имп</v>
      </c>
      <c r="C100" s="170">
        <f t="shared" ref="C100:C113" si="33">SUM(D100:EE100)</f>
        <v>0</v>
      </c>
      <c r="D100" s="195">
        <v>0</v>
      </c>
      <c r="E100" s="195">
        <v>0</v>
      </c>
      <c r="F100" s="195">
        <v>0</v>
      </c>
      <c r="G100" s="195">
        <v>0</v>
      </c>
      <c r="H100" s="195">
        <v>0</v>
      </c>
      <c r="I100" s="195">
        <v>0</v>
      </c>
      <c r="J100" s="195">
        <v>0</v>
      </c>
      <c r="K100" s="195">
        <v>0</v>
      </c>
      <c r="L100" s="195">
        <v>0</v>
      </c>
      <c r="M100" s="195">
        <v>0</v>
      </c>
      <c r="N100" s="195">
        <v>0</v>
      </c>
      <c r="O100" s="195">
        <v>0</v>
      </c>
      <c r="P100" s="195">
        <v>0</v>
      </c>
      <c r="Q100" s="195">
        <v>0</v>
      </c>
      <c r="R100" s="195">
        <v>0</v>
      </c>
      <c r="S100" s="195">
        <v>0</v>
      </c>
      <c r="T100" s="195">
        <v>0</v>
      </c>
      <c r="U100" s="195">
        <v>0</v>
      </c>
      <c r="V100" s="195">
        <v>0</v>
      </c>
      <c r="W100" s="195">
        <v>0</v>
      </c>
      <c r="X100" s="195">
        <v>0</v>
      </c>
      <c r="Y100" s="195">
        <v>0</v>
      </c>
      <c r="Z100" s="195">
        <v>0</v>
      </c>
      <c r="AA100" s="195">
        <v>0</v>
      </c>
      <c r="AB100" s="195">
        <v>0</v>
      </c>
      <c r="AC100" s="195">
        <v>0</v>
      </c>
      <c r="AD100" s="195">
        <v>0</v>
      </c>
      <c r="AE100" s="195">
        <v>0</v>
      </c>
      <c r="AF100" s="195">
        <v>0</v>
      </c>
      <c r="AG100" s="195">
        <v>0</v>
      </c>
      <c r="AH100" s="195">
        <v>0</v>
      </c>
      <c r="AI100" s="195">
        <v>0</v>
      </c>
      <c r="AJ100" s="195">
        <v>0</v>
      </c>
      <c r="AK100" s="195">
        <v>0</v>
      </c>
      <c r="AL100" s="195">
        <v>0</v>
      </c>
      <c r="AM100" s="195">
        <v>0</v>
      </c>
      <c r="AN100" s="195">
        <v>0</v>
      </c>
      <c r="AO100" s="195">
        <v>0</v>
      </c>
      <c r="AP100" s="195">
        <v>0</v>
      </c>
      <c r="AQ100" s="195">
        <v>0</v>
      </c>
      <c r="AR100" s="195">
        <v>0</v>
      </c>
      <c r="AS100" s="195">
        <v>0</v>
      </c>
      <c r="AT100" s="195">
        <v>0</v>
      </c>
      <c r="AU100" s="195">
        <v>0</v>
      </c>
      <c r="AV100" s="195">
        <v>0</v>
      </c>
      <c r="AW100" s="195">
        <v>0</v>
      </c>
      <c r="AX100" s="195">
        <v>0</v>
      </c>
      <c r="AY100" s="195">
        <v>0</v>
      </c>
      <c r="AZ100" s="195">
        <v>0</v>
      </c>
      <c r="BA100" s="195">
        <v>0</v>
      </c>
      <c r="BB100" s="195">
        <v>0</v>
      </c>
      <c r="BC100" s="195">
        <v>0</v>
      </c>
      <c r="BD100" s="195">
        <v>0</v>
      </c>
      <c r="BE100" s="195">
        <v>0</v>
      </c>
      <c r="BF100" s="195">
        <v>0</v>
      </c>
      <c r="BG100" s="195">
        <v>0</v>
      </c>
      <c r="BH100" s="195">
        <v>0</v>
      </c>
      <c r="BI100" s="195">
        <v>0</v>
      </c>
      <c r="BJ100" s="195">
        <v>0</v>
      </c>
      <c r="BK100" s="168">
        <v>0</v>
      </c>
      <c r="BL100" s="168">
        <v>0</v>
      </c>
      <c r="BM100" s="168">
        <v>0</v>
      </c>
      <c r="BN100" s="168">
        <v>0</v>
      </c>
      <c r="BO100" s="168">
        <v>0</v>
      </c>
      <c r="BP100" s="168">
        <v>0</v>
      </c>
      <c r="BQ100" s="168">
        <v>0</v>
      </c>
      <c r="BR100" s="168">
        <v>0</v>
      </c>
      <c r="BS100" s="168">
        <v>0</v>
      </c>
      <c r="BT100" s="168">
        <v>0</v>
      </c>
      <c r="BU100" s="168">
        <f t="shared" ref="BU100:CD113" si="34">BU68</f>
        <v>0</v>
      </c>
      <c r="BV100" s="168">
        <f t="shared" si="34"/>
        <v>0</v>
      </c>
      <c r="BW100" s="168">
        <f t="shared" si="34"/>
        <v>0</v>
      </c>
      <c r="BX100" s="168">
        <f t="shared" si="34"/>
        <v>0</v>
      </c>
      <c r="BY100" s="168">
        <f t="shared" si="34"/>
        <v>0</v>
      </c>
      <c r="BZ100" s="168">
        <f t="shared" si="34"/>
        <v>0</v>
      </c>
      <c r="CA100" s="168">
        <f t="shared" si="34"/>
        <v>0</v>
      </c>
      <c r="CB100" s="168">
        <f t="shared" si="34"/>
        <v>0</v>
      </c>
      <c r="CC100" s="168">
        <f t="shared" si="34"/>
        <v>0</v>
      </c>
      <c r="CD100" s="168">
        <f t="shared" si="34"/>
        <v>0</v>
      </c>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14"/>
      <c r="DI100" s="214"/>
      <c r="DJ100" s="214"/>
      <c r="DK100" s="214"/>
      <c r="DL100" s="214"/>
      <c r="DM100" s="214"/>
      <c r="DN100" s="214"/>
      <c r="DO100" s="214"/>
      <c r="DP100" s="214"/>
      <c r="DQ100" s="214"/>
      <c r="DR100" s="214"/>
      <c r="DS100" s="214"/>
      <c r="DT100" s="214"/>
      <c r="DU100" s="214"/>
      <c r="DV100" s="214"/>
      <c r="DW100" s="214"/>
      <c r="DX100" s="214"/>
      <c r="DY100" s="214"/>
      <c r="DZ100" s="214"/>
      <c r="EA100" s="214"/>
      <c r="EB100" s="214"/>
      <c r="EC100" s="214"/>
      <c r="ED100" s="214"/>
      <c r="EE100" s="214"/>
    </row>
    <row r="101" spans="1:135" s="182" customFormat="1" ht="17.25" hidden="1" outlineLevel="1" thickTop="1" thickBot="1" x14ac:dyDescent="0.3">
      <c r="A101" s="218"/>
      <c r="B101" s="217" t="str">
        <f t="shared" ref="B101:B113" si="35">B69</f>
        <v>Проектно-изыскательские работы рос</v>
      </c>
      <c r="C101" s="170">
        <f t="shared" si="33"/>
        <v>2725.3753162764378</v>
      </c>
      <c r="D101" s="195">
        <v>0</v>
      </c>
      <c r="E101" s="195">
        <v>0</v>
      </c>
      <c r="F101" s="195">
        <v>4.3061700502856954</v>
      </c>
      <c r="G101" s="195">
        <v>0</v>
      </c>
      <c r="H101" s="195">
        <v>43.22452086296726</v>
      </c>
      <c r="I101" s="195">
        <v>0</v>
      </c>
      <c r="J101" s="195">
        <v>5.5675993665086905</v>
      </c>
      <c r="K101" s="195">
        <v>22.28068085719962</v>
      </c>
      <c r="L101" s="195">
        <v>36.287516573004538</v>
      </c>
      <c r="M101" s="195">
        <v>21.687231374285908</v>
      </c>
      <c r="N101" s="195">
        <v>27.46789882178199</v>
      </c>
      <c r="O101" s="195">
        <v>20.447120682106856</v>
      </c>
      <c r="P101" s="195">
        <v>1.866154500907717</v>
      </c>
      <c r="Q101" s="195">
        <v>29.651611125815727</v>
      </c>
      <c r="R101" s="195">
        <v>5.2433107558200662</v>
      </c>
      <c r="S101" s="195">
        <v>154.6130455786645</v>
      </c>
      <c r="T101" s="195">
        <v>17.392096393587217</v>
      </c>
      <c r="U101" s="195">
        <v>43.653878006347313</v>
      </c>
      <c r="V101" s="195">
        <v>62.42120850079511</v>
      </c>
      <c r="W101" s="195">
        <v>0</v>
      </c>
      <c r="X101" s="195">
        <v>42.716574353428463</v>
      </c>
      <c r="Y101" s="195">
        <v>224.9873164400841</v>
      </c>
      <c r="Z101" s="195">
        <v>4.344170457743127</v>
      </c>
      <c r="AA101" s="195">
        <v>25.945202519088948</v>
      </c>
      <c r="AB101" s="195">
        <v>19.880447241690238</v>
      </c>
      <c r="AC101" s="195">
        <v>0</v>
      </c>
      <c r="AD101" s="195">
        <v>3.8614848513272242</v>
      </c>
      <c r="AE101" s="195">
        <v>19.43614041834703</v>
      </c>
      <c r="AF101" s="195">
        <v>29.022920142575416</v>
      </c>
      <c r="AG101" s="195">
        <v>156.18941211983108</v>
      </c>
      <c r="AH101" s="195">
        <v>1.2356751524247116</v>
      </c>
      <c r="AI101" s="195">
        <v>60.300020681961612</v>
      </c>
      <c r="AJ101" s="195">
        <v>95.255335496565394</v>
      </c>
      <c r="AK101" s="195">
        <v>55.401311</v>
      </c>
      <c r="AL101" s="195">
        <v>18.026666666666667</v>
      </c>
      <c r="AM101" s="195">
        <v>18.705053333333332</v>
      </c>
      <c r="AN101" s="195">
        <v>21.992946666666668</v>
      </c>
      <c r="AO101" s="195">
        <v>46.570820888888889</v>
      </c>
      <c r="AP101" s="195">
        <v>24.899440000000002</v>
      </c>
      <c r="AQ101" s="195">
        <v>68.405965333333327</v>
      </c>
      <c r="AR101" s="195">
        <v>50.245233333333282</v>
      </c>
      <c r="AS101" s="195">
        <v>87.753479365079372</v>
      </c>
      <c r="AT101" s="195">
        <v>76.642368253968257</v>
      </c>
      <c r="AU101" s="195">
        <v>184.44934603174605</v>
      </c>
      <c r="AV101" s="195">
        <v>229.21803065622788</v>
      </c>
      <c r="AW101" s="195">
        <v>205.1634292563601</v>
      </c>
      <c r="AX101" s="195">
        <v>103.38067003261584</v>
      </c>
      <c r="AY101" s="195">
        <v>73.88307240704502</v>
      </c>
      <c r="AZ101" s="195">
        <v>56.270547945205479</v>
      </c>
      <c r="BA101" s="195">
        <v>56.270547945205479</v>
      </c>
      <c r="BB101" s="195">
        <v>56.270547945205479</v>
      </c>
      <c r="BC101" s="195">
        <v>56.270547945205479</v>
      </c>
      <c r="BD101" s="195">
        <v>56.270547945205479</v>
      </c>
      <c r="BE101" s="195">
        <v>0</v>
      </c>
      <c r="BF101" s="195">
        <v>0</v>
      </c>
      <c r="BG101" s="195">
        <v>0</v>
      </c>
      <c r="BH101" s="195">
        <v>0</v>
      </c>
      <c r="BI101" s="195">
        <v>0</v>
      </c>
      <c r="BJ101" s="195">
        <v>0</v>
      </c>
      <c r="BK101" s="168">
        <v>0</v>
      </c>
      <c r="BL101" s="168">
        <v>0</v>
      </c>
      <c r="BM101" s="168">
        <v>0</v>
      </c>
      <c r="BN101" s="168">
        <v>0</v>
      </c>
      <c r="BO101" s="168">
        <v>0</v>
      </c>
      <c r="BP101" s="168">
        <v>0</v>
      </c>
      <c r="BQ101" s="168">
        <v>0</v>
      </c>
      <c r="BR101" s="168">
        <v>0</v>
      </c>
      <c r="BS101" s="168">
        <v>0</v>
      </c>
      <c r="BT101" s="168">
        <v>0</v>
      </c>
      <c r="BU101" s="168">
        <f t="shared" si="34"/>
        <v>0</v>
      </c>
      <c r="BV101" s="168">
        <f t="shared" si="34"/>
        <v>0</v>
      </c>
      <c r="BW101" s="168">
        <f t="shared" si="34"/>
        <v>0</v>
      </c>
      <c r="BX101" s="168">
        <f t="shared" si="34"/>
        <v>0</v>
      </c>
      <c r="BY101" s="168">
        <f t="shared" si="34"/>
        <v>0</v>
      </c>
      <c r="BZ101" s="168">
        <f t="shared" si="34"/>
        <v>0</v>
      </c>
      <c r="CA101" s="168">
        <f t="shared" si="34"/>
        <v>0</v>
      </c>
      <c r="CB101" s="168">
        <f t="shared" si="34"/>
        <v>0</v>
      </c>
      <c r="CC101" s="168">
        <f t="shared" si="34"/>
        <v>0</v>
      </c>
      <c r="CD101" s="168">
        <f t="shared" si="34"/>
        <v>0</v>
      </c>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14"/>
      <c r="DI101" s="214"/>
      <c r="DJ101" s="214"/>
      <c r="DK101" s="214"/>
      <c r="DL101" s="214"/>
      <c r="DM101" s="214"/>
      <c r="DN101" s="214"/>
      <c r="DO101" s="214"/>
      <c r="DP101" s="214"/>
      <c r="DQ101" s="214"/>
      <c r="DR101" s="214"/>
      <c r="DS101" s="214"/>
      <c r="DT101" s="214"/>
      <c r="DU101" s="214"/>
      <c r="DV101" s="214"/>
      <c r="DW101" s="214"/>
      <c r="DX101" s="214"/>
      <c r="DY101" s="214"/>
      <c r="DZ101" s="214"/>
      <c r="EA101" s="214"/>
      <c r="EB101" s="214"/>
      <c r="EC101" s="214"/>
      <c r="ED101" s="214"/>
      <c r="EE101" s="214"/>
    </row>
    <row r="102" spans="1:135" s="182" customFormat="1" ht="17.25" hidden="1" outlineLevel="1" thickTop="1" thickBot="1" x14ac:dyDescent="0.3">
      <c r="A102" s="212"/>
      <c r="B102" s="217" t="str">
        <f t="shared" si="35"/>
        <v>Строительно-монтажные работы имп</v>
      </c>
      <c r="C102" s="170">
        <f t="shared" si="33"/>
        <v>377.59999999999997</v>
      </c>
      <c r="D102" s="195">
        <v>0</v>
      </c>
      <c r="E102" s="195">
        <v>0</v>
      </c>
      <c r="F102" s="195">
        <v>0</v>
      </c>
      <c r="G102" s="195">
        <v>0</v>
      </c>
      <c r="H102" s="195">
        <v>0</v>
      </c>
      <c r="I102" s="195">
        <v>0</v>
      </c>
      <c r="J102" s="195">
        <v>0</v>
      </c>
      <c r="K102" s="195">
        <v>0</v>
      </c>
      <c r="L102" s="195">
        <v>0</v>
      </c>
      <c r="M102" s="195">
        <v>0</v>
      </c>
      <c r="N102" s="195">
        <v>0</v>
      </c>
      <c r="O102" s="195">
        <v>0</v>
      </c>
      <c r="P102" s="195">
        <v>0</v>
      </c>
      <c r="Q102" s="195">
        <v>0</v>
      </c>
      <c r="R102" s="195">
        <v>0</v>
      </c>
      <c r="S102" s="195">
        <v>0</v>
      </c>
      <c r="T102" s="195">
        <v>0</v>
      </c>
      <c r="U102" s="195">
        <v>0</v>
      </c>
      <c r="V102" s="195">
        <v>0</v>
      </c>
      <c r="W102" s="195">
        <v>0</v>
      </c>
      <c r="X102" s="195">
        <v>0</v>
      </c>
      <c r="Y102" s="195">
        <v>0</v>
      </c>
      <c r="Z102" s="195">
        <v>0</v>
      </c>
      <c r="AA102" s="195">
        <v>0</v>
      </c>
      <c r="AB102" s="195">
        <v>0</v>
      </c>
      <c r="AC102" s="195">
        <v>0</v>
      </c>
      <c r="AD102" s="195">
        <v>0</v>
      </c>
      <c r="AE102" s="195">
        <v>0</v>
      </c>
      <c r="AF102" s="195">
        <v>0</v>
      </c>
      <c r="AG102" s="195">
        <v>0</v>
      </c>
      <c r="AH102" s="195">
        <v>0</v>
      </c>
      <c r="AI102" s="195">
        <v>0</v>
      </c>
      <c r="AJ102" s="195">
        <v>0</v>
      </c>
      <c r="AK102" s="195">
        <v>0</v>
      </c>
      <c r="AL102" s="195">
        <v>0</v>
      </c>
      <c r="AM102" s="195">
        <v>0</v>
      </c>
      <c r="AN102" s="195">
        <v>0</v>
      </c>
      <c r="AO102" s="195">
        <v>0</v>
      </c>
      <c r="AP102" s="195">
        <v>0</v>
      </c>
      <c r="AQ102" s="195">
        <v>0</v>
      </c>
      <c r="AR102" s="195">
        <v>0</v>
      </c>
      <c r="AS102" s="195">
        <v>0</v>
      </c>
      <c r="AT102" s="195">
        <v>0</v>
      </c>
      <c r="AU102" s="195">
        <v>0</v>
      </c>
      <c r="AV102" s="195">
        <v>0</v>
      </c>
      <c r="AW102" s="195">
        <v>0</v>
      </c>
      <c r="AX102" s="195">
        <v>0</v>
      </c>
      <c r="AY102" s="195">
        <v>0</v>
      </c>
      <c r="AZ102" s="195">
        <v>0</v>
      </c>
      <c r="BA102" s="195">
        <v>377.59999999999997</v>
      </c>
      <c r="BB102" s="195">
        <v>0</v>
      </c>
      <c r="BC102" s="195">
        <v>0</v>
      </c>
      <c r="BD102" s="195">
        <v>0</v>
      </c>
      <c r="BE102" s="195">
        <v>0</v>
      </c>
      <c r="BF102" s="195">
        <v>0</v>
      </c>
      <c r="BG102" s="195">
        <v>0</v>
      </c>
      <c r="BH102" s="195">
        <v>0</v>
      </c>
      <c r="BI102" s="195">
        <v>0</v>
      </c>
      <c r="BJ102" s="195">
        <v>0</v>
      </c>
      <c r="BK102" s="168">
        <v>0</v>
      </c>
      <c r="BL102" s="168">
        <v>0</v>
      </c>
      <c r="BM102" s="168">
        <v>0</v>
      </c>
      <c r="BN102" s="168">
        <v>0</v>
      </c>
      <c r="BO102" s="168">
        <v>0</v>
      </c>
      <c r="BP102" s="168">
        <v>0</v>
      </c>
      <c r="BQ102" s="168">
        <v>0</v>
      </c>
      <c r="BR102" s="168">
        <v>0</v>
      </c>
      <c r="BS102" s="168">
        <v>0</v>
      </c>
      <c r="BT102" s="168">
        <v>0</v>
      </c>
      <c r="BU102" s="168">
        <f t="shared" si="34"/>
        <v>0</v>
      </c>
      <c r="BV102" s="168">
        <f t="shared" si="34"/>
        <v>0</v>
      </c>
      <c r="BW102" s="168">
        <f t="shared" si="34"/>
        <v>0</v>
      </c>
      <c r="BX102" s="168">
        <f t="shared" si="34"/>
        <v>0</v>
      </c>
      <c r="BY102" s="168">
        <f t="shared" si="34"/>
        <v>0</v>
      </c>
      <c r="BZ102" s="168">
        <f t="shared" si="34"/>
        <v>0</v>
      </c>
      <c r="CA102" s="168">
        <f t="shared" si="34"/>
        <v>0</v>
      </c>
      <c r="CB102" s="168">
        <f t="shared" si="34"/>
        <v>0</v>
      </c>
      <c r="CC102" s="168">
        <f t="shared" si="34"/>
        <v>0</v>
      </c>
      <c r="CD102" s="168">
        <f t="shared" si="34"/>
        <v>0</v>
      </c>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row>
    <row r="103" spans="1:135" s="182" customFormat="1" ht="17.25" hidden="1" outlineLevel="1" thickTop="1" thickBot="1" x14ac:dyDescent="0.3">
      <c r="A103" s="212"/>
      <c r="B103" s="217" t="str">
        <f t="shared" si="35"/>
        <v>Строительно-монтажные работы рос</v>
      </c>
      <c r="C103" s="170">
        <f t="shared" si="33"/>
        <v>50562.612289737102</v>
      </c>
      <c r="D103" s="195">
        <v>0</v>
      </c>
      <c r="E103" s="195">
        <v>0</v>
      </c>
      <c r="F103" s="195">
        <v>0</v>
      </c>
      <c r="G103" s="195">
        <v>0</v>
      </c>
      <c r="H103" s="195">
        <v>0</v>
      </c>
      <c r="I103" s="195">
        <v>0</v>
      </c>
      <c r="J103" s="195">
        <v>102.41623210829167</v>
      </c>
      <c r="K103" s="195">
        <v>73.489358503604478</v>
      </c>
      <c r="L103" s="195">
        <v>88.213365617265637</v>
      </c>
      <c r="M103" s="195">
        <v>91.852120424285772</v>
      </c>
      <c r="N103" s="195">
        <v>55.295844731641402</v>
      </c>
      <c r="O103" s="195">
        <v>23.843230847184401</v>
      </c>
      <c r="P103" s="195">
        <v>33.94465724312964</v>
      </c>
      <c r="Q103" s="195">
        <v>68.560874396932789</v>
      </c>
      <c r="R103" s="195">
        <v>109.51747487059858</v>
      </c>
      <c r="S103" s="195">
        <v>301.53213829078481</v>
      </c>
      <c r="T103" s="195">
        <v>321.68686420572266</v>
      </c>
      <c r="U103" s="195">
        <v>139.12340466752556</v>
      </c>
      <c r="V103" s="195">
        <v>131.50156077121082</v>
      </c>
      <c r="W103" s="195">
        <v>358.1178203994142</v>
      </c>
      <c r="X103" s="195">
        <v>401.95457204697715</v>
      </c>
      <c r="Y103" s="195">
        <v>131.6317540752361</v>
      </c>
      <c r="Z103" s="195">
        <v>151.74920344901082</v>
      </c>
      <c r="AA103" s="195">
        <v>372.00597966350239</v>
      </c>
      <c r="AB103" s="195">
        <v>77.674410489985775</v>
      </c>
      <c r="AC103" s="195">
        <v>603.67909833281283</v>
      </c>
      <c r="AD103" s="195">
        <v>205.63237927830406</v>
      </c>
      <c r="AE103" s="195">
        <v>422.26351544509185</v>
      </c>
      <c r="AF103" s="195">
        <v>265.55417549948021</v>
      </c>
      <c r="AG103" s="195">
        <v>166.55079347720039</v>
      </c>
      <c r="AH103" s="195">
        <v>933.54963546284534</v>
      </c>
      <c r="AI103" s="195">
        <v>619.27395345580612</v>
      </c>
      <c r="AJ103" s="195">
        <v>356.48600347245809</v>
      </c>
      <c r="AK103" s="195">
        <v>1046.7276269999998</v>
      </c>
      <c r="AL103" s="195">
        <v>193.62887833333335</v>
      </c>
      <c r="AM103" s="195">
        <v>781.73226733333343</v>
      </c>
      <c r="AN103" s="195">
        <v>612.17177146666677</v>
      </c>
      <c r="AO103" s="195">
        <v>890.68798425249986</v>
      </c>
      <c r="AP103" s="195">
        <v>781.26698827037762</v>
      </c>
      <c r="AQ103" s="195">
        <v>1237.2938034868746</v>
      </c>
      <c r="AR103" s="195">
        <v>1869.3849273575652</v>
      </c>
      <c r="AS103" s="195">
        <v>1507.0327737100058</v>
      </c>
      <c r="AT103" s="195">
        <v>1553.3338961487671</v>
      </c>
      <c r="AU103" s="195">
        <v>1871.3966832426106</v>
      </c>
      <c r="AV103" s="195">
        <v>1400.8970488407967</v>
      </c>
      <c r="AW103" s="195">
        <v>1467.4869670645123</v>
      </c>
      <c r="AX103" s="195">
        <v>1857.2433674636434</v>
      </c>
      <c r="AY103" s="195">
        <v>1977.8227344907307</v>
      </c>
      <c r="AZ103" s="195">
        <v>2021.6412058329674</v>
      </c>
      <c r="BA103" s="195">
        <v>2616.5989347290533</v>
      </c>
      <c r="BB103" s="195">
        <v>2390.318059060221</v>
      </c>
      <c r="BC103" s="195">
        <v>2030.2394984600971</v>
      </c>
      <c r="BD103" s="195">
        <v>1694.803031035442</v>
      </c>
      <c r="BE103" s="195">
        <v>1406.6457310481524</v>
      </c>
      <c r="BF103" s="195">
        <v>1692.9452663453751</v>
      </c>
      <c r="BG103" s="195">
        <v>1169.7371770948992</v>
      </c>
      <c r="BH103" s="195">
        <v>1516.7189594742708</v>
      </c>
      <c r="BI103" s="195">
        <v>393.15564320723149</v>
      </c>
      <c r="BJ103" s="195">
        <v>637.95011838659718</v>
      </c>
      <c r="BK103" s="168">
        <v>805.23914092180837</v>
      </c>
      <c r="BL103" s="168">
        <v>1019.4393545885245</v>
      </c>
      <c r="BM103" s="168">
        <v>814.50151960787468</v>
      </c>
      <c r="BN103" s="168">
        <v>873.39984204092048</v>
      </c>
      <c r="BO103" s="168">
        <v>865.84172135501296</v>
      </c>
      <c r="BP103" s="168">
        <v>704.32909842844185</v>
      </c>
      <c r="BQ103" s="168">
        <v>606.21524866318362</v>
      </c>
      <c r="BR103" s="168">
        <v>606.21524866318362</v>
      </c>
      <c r="BS103" s="168">
        <v>524.32407675754155</v>
      </c>
      <c r="BT103" s="168">
        <v>517.1452743482846</v>
      </c>
      <c r="BU103" s="168">
        <f t="shared" si="34"/>
        <v>0</v>
      </c>
      <c r="BV103" s="168">
        <f t="shared" si="34"/>
        <v>0</v>
      </c>
      <c r="BW103" s="168">
        <f t="shared" si="34"/>
        <v>0</v>
      </c>
      <c r="BX103" s="168">
        <f t="shared" si="34"/>
        <v>0</v>
      </c>
      <c r="BY103" s="168">
        <f t="shared" si="34"/>
        <v>0</v>
      </c>
      <c r="BZ103" s="168">
        <f t="shared" si="34"/>
        <v>0</v>
      </c>
      <c r="CA103" s="168">
        <f t="shared" si="34"/>
        <v>0</v>
      </c>
      <c r="CB103" s="168">
        <f t="shared" si="34"/>
        <v>0</v>
      </c>
      <c r="CC103" s="168">
        <f t="shared" si="34"/>
        <v>0</v>
      </c>
      <c r="CD103" s="168">
        <f t="shared" si="34"/>
        <v>0</v>
      </c>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14"/>
      <c r="DI103" s="214"/>
      <c r="DJ103" s="214"/>
      <c r="DK103" s="214"/>
      <c r="DL103" s="214"/>
      <c r="DM103" s="214"/>
      <c r="DN103" s="214"/>
      <c r="DO103" s="214"/>
      <c r="DP103" s="214"/>
      <c r="DQ103" s="214"/>
      <c r="DR103" s="214"/>
      <c r="DS103" s="214"/>
      <c r="DT103" s="214"/>
      <c r="DU103" s="214"/>
      <c r="DV103" s="214"/>
      <c r="DW103" s="214"/>
      <c r="DX103" s="214"/>
      <c r="DY103" s="214"/>
      <c r="DZ103" s="214"/>
      <c r="EA103" s="214"/>
      <c r="EB103" s="214"/>
      <c r="EC103" s="214"/>
      <c r="ED103" s="214"/>
      <c r="EE103" s="214"/>
    </row>
    <row r="104" spans="1:135" s="182" customFormat="1" ht="17.25" hidden="1" outlineLevel="1" thickTop="1" thickBot="1" x14ac:dyDescent="0.3">
      <c r="A104" s="212"/>
      <c r="B104" s="217" t="str">
        <f t="shared" si="35"/>
        <v>ТМЦ имп</v>
      </c>
      <c r="C104" s="170">
        <f t="shared" si="33"/>
        <v>1990.211543362595</v>
      </c>
      <c r="D104" s="195">
        <v>0</v>
      </c>
      <c r="E104" s="195">
        <v>0</v>
      </c>
      <c r="F104" s="195">
        <v>0</v>
      </c>
      <c r="G104" s="195">
        <v>0</v>
      </c>
      <c r="H104" s="195">
        <v>0</v>
      </c>
      <c r="I104" s="195">
        <v>0</v>
      </c>
      <c r="J104" s="195">
        <v>0</v>
      </c>
      <c r="K104" s="195">
        <v>0</v>
      </c>
      <c r="L104" s="195">
        <v>0</v>
      </c>
      <c r="M104" s="195">
        <v>0</v>
      </c>
      <c r="N104" s="195">
        <v>0</v>
      </c>
      <c r="O104" s="195">
        <v>0</v>
      </c>
      <c r="P104" s="195">
        <v>0</v>
      </c>
      <c r="Q104" s="195">
        <v>0</v>
      </c>
      <c r="R104" s="195">
        <v>0</v>
      </c>
      <c r="S104" s="195">
        <v>0</v>
      </c>
      <c r="T104" s="195">
        <v>0</v>
      </c>
      <c r="U104" s="195">
        <v>0</v>
      </c>
      <c r="V104" s="195">
        <v>0</v>
      </c>
      <c r="W104" s="195">
        <v>0</v>
      </c>
      <c r="X104" s="195">
        <v>0</v>
      </c>
      <c r="Y104" s="195">
        <v>0</v>
      </c>
      <c r="Z104" s="195">
        <v>0</v>
      </c>
      <c r="AA104" s="195">
        <v>0</v>
      </c>
      <c r="AB104" s="195">
        <v>0</v>
      </c>
      <c r="AC104" s="195">
        <v>0</v>
      </c>
      <c r="AD104" s="195">
        <v>0</v>
      </c>
      <c r="AE104" s="195">
        <v>0</v>
      </c>
      <c r="AF104" s="195">
        <v>0</v>
      </c>
      <c r="AG104" s="195">
        <v>0</v>
      </c>
      <c r="AH104" s="195">
        <v>0</v>
      </c>
      <c r="AI104" s="195">
        <v>0</v>
      </c>
      <c r="AJ104" s="195">
        <v>0</v>
      </c>
      <c r="AK104" s="195">
        <v>0</v>
      </c>
      <c r="AL104" s="195">
        <v>0</v>
      </c>
      <c r="AM104" s="195">
        <v>0</v>
      </c>
      <c r="AN104" s="195">
        <v>0</v>
      </c>
      <c r="AO104" s="195">
        <v>0</v>
      </c>
      <c r="AP104" s="195">
        <v>0</v>
      </c>
      <c r="AQ104" s="195">
        <v>139.9390798222222</v>
      </c>
      <c r="AR104" s="195">
        <v>139.9390798222222</v>
      </c>
      <c r="AS104" s="195">
        <v>267.12107982222221</v>
      </c>
      <c r="AT104" s="195">
        <v>127.182</v>
      </c>
      <c r="AU104" s="195">
        <v>211.232</v>
      </c>
      <c r="AV104" s="195">
        <v>211.232</v>
      </c>
      <c r="AW104" s="195">
        <v>211.232</v>
      </c>
      <c r="AX104" s="195">
        <v>0</v>
      </c>
      <c r="AY104" s="195">
        <v>0</v>
      </c>
      <c r="AZ104" s="195">
        <v>312.97140000000002</v>
      </c>
      <c r="BA104" s="195">
        <v>0</v>
      </c>
      <c r="BB104" s="195">
        <v>0</v>
      </c>
      <c r="BC104" s="195">
        <v>56.391503895928274</v>
      </c>
      <c r="BD104" s="195">
        <v>0</v>
      </c>
      <c r="BE104" s="195">
        <v>0</v>
      </c>
      <c r="BF104" s="195">
        <v>0</v>
      </c>
      <c r="BG104" s="195">
        <v>0</v>
      </c>
      <c r="BH104" s="195">
        <v>312.97140000000002</v>
      </c>
      <c r="BI104" s="195">
        <v>0</v>
      </c>
      <c r="BJ104" s="195">
        <v>0</v>
      </c>
      <c r="BK104" s="168">
        <v>0</v>
      </c>
      <c r="BL104" s="168">
        <v>0</v>
      </c>
      <c r="BM104" s="168">
        <v>0</v>
      </c>
      <c r="BN104" s="168">
        <v>0</v>
      </c>
      <c r="BO104" s="168">
        <v>0</v>
      </c>
      <c r="BP104" s="168">
        <v>0</v>
      </c>
      <c r="BQ104" s="168">
        <v>0</v>
      </c>
      <c r="BR104" s="168">
        <v>0</v>
      </c>
      <c r="BS104" s="168">
        <v>0</v>
      </c>
      <c r="BT104" s="168">
        <v>0</v>
      </c>
      <c r="BU104" s="168">
        <f t="shared" si="34"/>
        <v>0</v>
      </c>
      <c r="BV104" s="168">
        <f t="shared" si="34"/>
        <v>0</v>
      </c>
      <c r="BW104" s="168">
        <f t="shared" si="34"/>
        <v>0</v>
      </c>
      <c r="BX104" s="168">
        <f t="shared" si="34"/>
        <v>0</v>
      </c>
      <c r="BY104" s="168">
        <f t="shared" si="34"/>
        <v>0</v>
      </c>
      <c r="BZ104" s="168">
        <f t="shared" si="34"/>
        <v>0</v>
      </c>
      <c r="CA104" s="168">
        <f t="shared" si="34"/>
        <v>0</v>
      </c>
      <c r="CB104" s="168">
        <f t="shared" si="34"/>
        <v>0</v>
      </c>
      <c r="CC104" s="168">
        <f t="shared" si="34"/>
        <v>0</v>
      </c>
      <c r="CD104" s="168">
        <f t="shared" si="34"/>
        <v>0</v>
      </c>
      <c r="CE104" s="214"/>
      <c r="CF104" s="214"/>
      <c r="CG104" s="214"/>
      <c r="CH104" s="214"/>
      <c r="CI104" s="214"/>
      <c r="CJ104" s="214"/>
      <c r="CK104" s="214"/>
      <c r="CL104" s="214"/>
      <c r="CM104" s="214"/>
      <c r="CN104" s="214"/>
      <c r="CO104" s="214"/>
      <c r="CP104" s="214"/>
      <c r="CQ104" s="214"/>
      <c r="CR104" s="214"/>
      <c r="CS104" s="214"/>
      <c r="CT104" s="214"/>
      <c r="CU104" s="214"/>
      <c r="CV104" s="214"/>
      <c r="CW104" s="214"/>
      <c r="CX104" s="214"/>
      <c r="CY104" s="214"/>
      <c r="CZ104" s="214"/>
      <c r="DA104" s="214"/>
      <c r="DB104" s="214"/>
      <c r="DC104" s="214"/>
      <c r="DD104" s="214"/>
      <c r="DE104" s="214"/>
      <c r="DF104" s="214"/>
      <c r="DG104" s="214"/>
      <c r="DH104" s="214"/>
      <c r="DI104" s="214"/>
      <c r="DJ104" s="214"/>
      <c r="DK104" s="214"/>
      <c r="DL104" s="214"/>
      <c r="DM104" s="214"/>
      <c r="DN104" s="214"/>
      <c r="DO104" s="214"/>
      <c r="DP104" s="214"/>
      <c r="DQ104" s="214"/>
      <c r="DR104" s="214"/>
      <c r="DS104" s="214"/>
      <c r="DT104" s="214"/>
      <c r="DU104" s="214"/>
      <c r="DV104" s="214"/>
      <c r="DW104" s="214"/>
      <c r="DX104" s="214"/>
      <c r="DY104" s="214"/>
      <c r="DZ104" s="214"/>
      <c r="EA104" s="214"/>
      <c r="EB104" s="214"/>
      <c r="EC104" s="214"/>
      <c r="ED104" s="214"/>
      <c r="EE104" s="214"/>
    </row>
    <row r="105" spans="1:135" s="182" customFormat="1" ht="17.25" hidden="1" outlineLevel="1" thickTop="1" thickBot="1" x14ac:dyDescent="0.3">
      <c r="A105" s="212"/>
      <c r="B105" s="217" t="str">
        <f t="shared" si="35"/>
        <v>ТМЦ рос</v>
      </c>
      <c r="C105" s="170">
        <f t="shared" si="33"/>
        <v>5272.0082007042029</v>
      </c>
      <c r="D105" s="195">
        <v>0</v>
      </c>
      <c r="E105" s="195">
        <v>0</v>
      </c>
      <c r="F105" s="195">
        <v>0</v>
      </c>
      <c r="G105" s="195">
        <v>0</v>
      </c>
      <c r="H105" s="195">
        <v>0</v>
      </c>
      <c r="I105" s="195">
        <v>0</v>
      </c>
      <c r="J105" s="195">
        <v>7.4373598260743323</v>
      </c>
      <c r="K105" s="195">
        <v>0</v>
      </c>
      <c r="L105" s="195">
        <v>0</v>
      </c>
      <c r="M105" s="195">
        <v>0</v>
      </c>
      <c r="N105" s="195">
        <v>0</v>
      </c>
      <c r="O105" s="195">
        <v>0</v>
      </c>
      <c r="P105" s="195">
        <v>0</v>
      </c>
      <c r="Q105" s="195">
        <v>0</v>
      </c>
      <c r="R105" s="195">
        <v>0</v>
      </c>
      <c r="S105" s="195">
        <v>0</v>
      </c>
      <c r="T105" s="195">
        <v>0</v>
      </c>
      <c r="U105" s="195">
        <v>0</v>
      </c>
      <c r="V105" s="195">
        <v>0</v>
      </c>
      <c r="W105" s="195">
        <v>0</v>
      </c>
      <c r="X105" s="195">
        <v>66.981774668986233</v>
      </c>
      <c r="Y105" s="195">
        <v>7.8357641987528828</v>
      </c>
      <c r="Z105" s="195">
        <v>200.68707680011235</v>
      </c>
      <c r="AA105" s="195">
        <v>10.565900011305668</v>
      </c>
      <c r="AB105" s="195">
        <v>23.317591720678848</v>
      </c>
      <c r="AC105" s="195">
        <v>87.433702925217091</v>
      </c>
      <c r="AD105" s="195">
        <v>8.2375743428514223</v>
      </c>
      <c r="AE105" s="195">
        <v>36.668765026131879</v>
      </c>
      <c r="AF105" s="195">
        <v>39.31935570109485</v>
      </c>
      <c r="AG105" s="195">
        <v>8.3990011684811563</v>
      </c>
      <c r="AH105" s="195">
        <v>38.494018662073202</v>
      </c>
      <c r="AI105" s="195">
        <v>23.685028325491938</v>
      </c>
      <c r="AJ105" s="195">
        <v>165.4882832663132</v>
      </c>
      <c r="AK105" s="195">
        <v>11.155868666666668</v>
      </c>
      <c r="AL105" s="195">
        <v>8.378552222222222</v>
      </c>
      <c r="AM105" s="195">
        <v>1.9774050666666667</v>
      </c>
      <c r="AN105" s="195">
        <v>5.9876888888888891</v>
      </c>
      <c r="AO105" s="195">
        <v>111.81196550222222</v>
      </c>
      <c r="AP105" s="195">
        <v>54.912881303555565</v>
      </c>
      <c r="AQ105" s="195">
        <v>166.84956294942222</v>
      </c>
      <c r="AR105" s="195">
        <v>247.62604848187061</v>
      </c>
      <c r="AS105" s="195">
        <v>405.95332740305042</v>
      </c>
      <c r="AT105" s="195">
        <v>311.28863607153517</v>
      </c>
      <c r="AU105" s="195">
        <v>271.79008354836151</v>
      </c>
      <c r="AV105" s="195">
        <v>210.89685040040121</v>
      </c>
      <c r="AW105" s="195">
        <v>86.960103059772919</v>
      </c>
      <c r="AX105" s="195">
        <v>224.64142944346557</v>
      </c>
      <c r="AY105" s="195">
        <v>228.11381615145484</v>
      </c>
      <c r="AZ105" s="195">
        <v>226.60327600420845</v>
      </c>
      <c r="BA105" s="195">
        <v>226.11039929187967</v>
      </c>
      <c r="BB105" s="195">
        <v>227.70334284859194</v>
      </c>
      <c r="BC105" s="195">
        <v>216.10224443582294</v>
      </c>
      <c r="BD105" s="195">
        <v>155.14814472963738</v>
      </c>
      <c r="BE105" s="195">
        <v>186.45636390771961</v>
      </c>
      <c r="BF105" s="195">
        <v>119.23777020595097</v>
      </c>
      <c r="BG105" s="195">
        <v>81.679804658769498</v>
      </c>
      <c r="BH105" s="195">
        <v>252.20077516385587</v>
      </c>
      <c r="BI105" s="195">
        <v>48.316051844231673</v>
      </c>
      <c r="BJ105" s="195">
        <v>64.948625975838894</v>
      </c>
      <c r="BK105" s="168">
        <v>91.01532268945391</v>
      </c>
      <c r="BL105" s="168">
        <v>62.134907351057954</v>
      </c>
      <c r="BM105" s="168">
        <v>89.996632019226965</v>
      </c>
      <c r="BN105" s="168">
        <v>37.507061459039164</v>
      </c>
      <c r="BO105" s="168">
        <v>37.507061459039164</v>
      </c>
      <c r="BP105" s="168">
        <v>30.324500637697888</v>
      </c>
      <c r="BQ105" s="168">
        <v>30.324500637697888</v>
      </c>
      <c r="BR105" s="168">
        <v>15.795999581359858</v>
      </c>
      <c r="BS105" s="168">
        <v>0</v>
      </c>
      <c r="BT105" s="168">
        <v>0</v>
      </c>
      <c r="BU105" s="168">
        <f t="shared" si="34"/>
        <v>0</v>
      </c>
      <c r="BV105" s="168">
        <f t="shared" si="34"/>
        <v>0</v>
      </c>
      <c r="BW105" s="168">
        <f t="shared" si="34"/>
        <v>0</v>
      </c>
      <c r="BX105" s="168">
        <f t="shared" si="34"/>
        <v>0</v>
      </c>
      <c r="BY105" s="168">
        <f t="shared" si="34"/>
        <v>0</v>
      </c>
      <c r="BZ105" s="168">
        <f t="shared" si="34"/>
        <v>0</v>
      </c>
      <c r="CA105" s="168">
        <f t="shared" si="34"/>
        <v>0</v>
      </c>
      <c r="CB105" s="168">
        <f t="shared" si="34"/>
        <v>0</v>
      </c>
      <c r="CC105" s="168">
        <f t="shared" si="34"/>
        <v>0</v>
      </c>
      <c r="CD105" s="168">
        <f t="shared" si="34"/>
        <v>0</v>
      </c>
      <c r="CE105" s="214"/>
      <c r="CF105" s="214"/>
      <c r="CG105" s="214"/>
      <c r="CH105" s="214"/>
      <c r="CI105" s="214"/>
      <c r="CJ105" s="214"/>
      <c r="CK105" s="214"/>
      <c r="CL105" s="214"/>
      <c r="CM105" s="214"/>
      <c r="CN105" s="214"/>
      <c r="CO105" s="214"/>
      <c r="CP105" s="214"/>
      <c r="CQ105" s="214"/>
      <c r="CR105" s="214"/>
      <c r="CS105" s="214"/>
      <c r="CT105" s="214"/>
      <c r="CU105" s="214"/>
      <c r="CV105" s="214"/>
      <c r="CW105" s="214"/>
      <c r="CX105" s="214"/>
      <c r="CY105" s="214"/>
      <c r="CZ105" s="214"/>
      <c r="DA105" s="214"/>
      <c r="DB105" s="214"/>
      <c r="DC105" s="214"/>
      <c r="DD105" s="214"/>
      <c r="DE105" s="214"/>
      <c r="DF105" s="214"/>
      <c r="DG105" s="214"/>
      <c r="DH105" s="214"/>
      <c r="DI105" s="214"/>
      <c r="DJ105" s="214"/>
      <c r="DK105" s="214"/>
      <c r="DL105" s="214"/>
      <c r="DM105" s="214"/>
      <c r="DN105" s="214"/>
      <c r="DO105" s="214"/>
      <c r="DP105" s="214"/>
      <c r="DQ105" s="214"/>
      <c r="DR105" s="214"/>
      <c r="DS105" s="214"/>
      <c r="DT105" s="214"/>
      <c r="DU105" s="214"/>
      <c r="DV105" s="214"/>
      <c r="DW105" s="214"/>
      <c r="DX105" s="214"/>
      <c r="DY105" s="214"/>
      <c r="DZ105" s="214"/>
      <c r="EA105" s="214"/>
      <c r="EB105" s="214"/>
      <c r="EC105" s="214"/>
      <c r="ED105" s="214"/>
      <c r="EE105" s="214"/>
    </row>
    <row r="106" spans="1:135" s="182" customFormat="1" ht="17.25" hidden="1" outlineLevel="1" thickTop="1" thickBot="1" x14ac:dyDescent="0.3">
      <c r="A106" s="212"/>
      <c r="B106" s="217" t="str">
        <f t="shared" si="35"/>
        <v>Оборудование имп</v>
      </c>
      <c r="C106" s="170">
        <f t="shared" si="33"/>
        <v>29418.845356249134</v>
      </c>
      <c r="D106" s="195">
        <v>0</v>
      </c>
      <c r="E106" s="195">
        <v>0</v>
      </c>
      <c r="F106" s="195">
        <v>0</v>
      </c>
      <c r="G106" s="195">
        <v>0</v>
      </c>
      <c r="H106" s="195">
        <v>0</v>
      </c>
      <c r="I106" s="195">
        <v>0</v>
      </c>
      <c r="J106" s="195">
        <v>0</v>
      </c>
      <c r="K106" s="195">
        <v>0</v>
      </c>
      <c r="L106" s="195">
        <v>0</v>
      </c>
      <c r="M106" s="195">
        <v>0</v>
      </c>
      <c r="N106" s="195">
        <v>0</v>
      </c>
      <c r="O106" s="195">
        <v>0</v>
      </c>
      <c r="P106" s="195">
        <v>0</v>
      </c>
      <c r="Q106" s="195">
        <v>0</v>
      </c>
      <c r="R106" s="195">
        <v>0</v>
      </c>
      <c r="S106" s="195">
        <v>0</v>
      </c>
      <c r="T106" s="195">
        <v>0</v>
      </c>
      <c r="U106" s="195">
        <v>0</v>
      </c>
      <c r="V106" s="195">
        <v>0</v>
      </c>
      <c r="W106" s="195">
        <v>0</v>
      </c>
      <c r="X106" s="195">
        <v>0</v>
      </c>
      <c r="Y106" s="195">
        <v>0</v>
      </c>
      <c r="Z106" s="195">
        <v>0</v>
      </c>
      <c r="AA106" s="195">
        <v>0</v>
      </c>
      <c r="AB106" s="195">
        <v>475.00683372426289</v>
      </c>
      <c r="AC106" s="195">
        <v>0</v>
      </c>
      <c r="AD106" s="195">
        <v>0</v>
      </c>
      <c r="AE106" s="195">
        <v>207.25433819654742</v>
      </c>
      <c r="AF106" s="195">
        <v>635.06575395992922</v>
      </c>
      <c r="AG106" s="195">
        <v>812.41847401673215</v>
      </c>
      <c r="AH106" s="195">
        <v>695.11349997506886</v>
      </c>
      <c r="AI106" s="195">
        <v>3700.7213977743545</v>
      </c>
      <c r="AJ106" s="195">
        <v>3250.7420611134617</v>
      </c>
      <c r="AK106" s="195">
        <v>2341.0336666888888</v>
      </c>
      <c r="AL106" s="195">
        <v>961.95997800000009</v>
      </c>
      <c r="AM106" s="195">
        <v>170.22900733333333</v>
      </c>
      <c r="AN106" s="195">
        <v>1061.6336637555555</v>
      </c>
      <c r="AO106" s="195">
        <v>313.07843578270791</v>
      </c>
      <c r="AP106" s="195">
        <v>249.71732005194039</v>
      </c>
      <c r="AQ106" s="195">
        <v>748.29932837616445</v>
      </c>
      <c r="AR106" s="195">
        <v>433.99340149773428</v>
      </c>
      <c r="AS106" s="195">
        <v>796.02265703861224</v>
      </c>
      <c r="AT106" s="195">
        <v>1120.7767454936306</v>
      </c>
      <c r="AU106" s="195">
        <v>586.81241635433003</v>
      </c>
      <c r="AV106" s="195">
        <v>245.05842221180336</v>
      </c>
      <c r="AW106" s="195">
        <v>3793.8020346000003</v>
      </c>
      <c r="AX106" s="195">
        <v>812.69168859999991</v>
      </c>
      <c r="AY106" s="195">
        <v>812.69089799999995</v>
      </c>
      <c r="AZ106" s="195">
        <v>0</v>
      </c>
      <c r="BA106" s="195">
        <v>1563.7021576000004</v>
      </c>
      <c r="BB106" s="195">
        <v>0</v>
      </c>
      <c r="BC106" s="195">
        <v>1292.3135681040719</v>
      </c>
      <c r="BD106" s="195">
        <v>1011.5288039999998</v>
      </c>
      <c r="BE106" s="195">
        <v>1141.3288039999998</v>
      </c>
      <c r="BF106" s="195">
        <v>0</v>
      </c>
      <c r="BG106" s="195">
        <v>0</v>
      </c>
      <c r="BH106" s="195">
        <v>185.85</v>
      </c>
      <c r="BI106" s="195">
        <v>0</v>
      </c>
      <c r="BJ106" s="195">
        <v>0</v>
      </c>
      <c r="BK106" s="168">
        <v>0</v>
      </c>
      <c r="BL106" s="168">
        <v>0</v>
      </c>
      <c r="BM106" s="168">
        <v>0</v>
      </c>
      <c r="BN106" s="168">
        <v>0</v>
      </c>
      <c r="BO106" s="168">
        <v>0</v>
      </c>
      <c r="BP106" s="168">
        <v>0</v>
      </c>
      <c r="BQ106" s="168">
        <v>0</v>
      </c>
      <c r="BR106" s="168">
        <v>0</v>
      </c>
      <c r="BS106" s="168">
        <v>0</v>
      </c>
      <c r="BT106" s="168">
        <v>0</v>
      </c>
      <c r="BU106" s="168">
        <f t="shared" si="34"/>
        <v>0</v>
      </c>
      <c r="BV106" s="168">
        <f t="shared" si="34"/>
        <v>0</v>
      </c>
      <c r="BW106" s="168">
        <f t="shared" si="34"/>
        <v>0</v>
      </c>
      <c r="BX106" s="168">
        <f t="shared" si="34"/>
        <v>0</v>
      </c>
      <c r="BY106" s="168">
        <f t="shared" si="34"/>
        <v>0</v>
      </c>
      <c r="BZ106" s="168">
        <f t="shared" si="34"/>
        <v>0</v>
      </c>
      <c r="CA106" s="168">
        <f t="shared" si="34"/>
        <v>0</v>
      </c>
      <c r="CB106" s="168">
        <f t="shared" si="34"/>
        <v>0</v>
      </c>
      <c r="CC106" s="168">
        <f t="shared" si="34"/>
        <v>0</v>
      </c>
      <c r="CD106" s="168">
        <f t="shared" si="34"/>
        <v>0</v>
      </c>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row>
    <row r="107" spans="1:135" s="182" customFormat="1" ht="17.25" hidden="1" outlineLevel="1" thickTop="1" thickBot="1" x14ac:dyDescent="0.3">
      <c r="A107" s="212"/>
      <c r="B107" s="217" t="str">
        <f t="shared" si="35"/>
        <v>Оборудование рос</v>
      </c>
      <c r="C107" s="170">
        <f t="shared" si="33"/>
        <v>17594.236758909316</v>
      </c>
      <c r="D107" s="195">
        <v>0</v>
      </c>
      <c r="E107" s="195">
        <v>0</v>
      </c>
      <c r="F107" s="195">
        <v>0</v>
      </c>
      <c r="G107" s="195">
        <v>10.346462630672512</v>
      </c>
      <c r="H107" s="195">
        <v>22.709155489068845</v>
      </c>
      <c r="I107" s="195">
        <v>0</v>
      </c>
      <c r="J107" s="195">
        <v>0</v>
      </c>
      <c r="K107" s="195">
        <v>22.709155489068845</v>
      </c>
      <c r="L107" s="195">
        <v>0</v>
      </c>
      <c r="M107" s="195">
        <v>0</v>
      </c>
      <c r="N107" s="195">
        <v>0</v>
      </c>
      <c r="O107" s="195">
        <v>0</v>
      </c>
      <c r="P107" s="195">
        <v>33.126514937641822</v>
      </c>
      <c r="Q107" s="195">
        <v>1.9464869756828234</v>
      </c>
      <c r="R107" s="195">
        <v>7.9419237602895185</v>
      </c>
      <c r="S107" s="195">
        <v>35.277683212559758</v>
      </c>
      <c r="T107" s="195">
        <v>0</v>
      </c>
      <c r="U107" s="195">
        <v>27.896987516241122</v>
      </c>
      <c r="V107" s="195">
        <v>131.68463034832584</v>
      </c>
      <c r="W107" s="195">
        <v>65.654048401105072</v>
      </c>
      <c r="X107" s="195">
        <v>0</v>
      </c>
      <c r="Y107" s="195">
        <v>187.24185584691656</v>
      </c>
      <c r="Z107" s="195">
        <v>224.64273215541655</v>
      </c>
      <c r="AA107" s="195">
        <v>253.0415060089048</v>
      </c>
      <c r="AB107" s="195">
        <v>90.823282148671709</v>
      </c>
      <c r="AC107" s="195">
        <v>88.585937825812721</v>
      </c>
      <c r="AD107" s="195">
        <v>21.601609636506652</v>
      </c>
      <c r="AE107" s="195">
        <v>55.997335185705559</v>
      </c>
      <c r="AF107" s="195">
        <v>966.05861389916959</v>
      </c>
      <c r="AG107" s="195">
        <v>252.81839658303093</v>
      </c>
      <c r="AH107" s="195">
        <v>281.14891979785818</v>
      </c>
      <c r="AI107" s="195">
        <v>103.97573124138331</v>
      </c>
      <c r="AJ107" s="195">
        <v>558.10969912663154</v>
      </c>
      <c r="AK107" s="195">
        <v>27.822222000000014</v>
      </c>
      <c r="AL107" s="195">
        <v>114.53333333333336</v>
      </c>
      <c r="AM107" s="195">
        <v>995.98</v>
      </c>
      <c r="AN107" s="195">
        <v>22.8</v>
      </c>
      <c r="AO107" s="195">
        <v>568.1253333333334</v>
      </c>
      <c r="AP107" s="195">
        <v>234.26666666666668</v>
      </c>
      <c r="AQ107" s="195">
        <v>285.4021371733333</v>
      </c>
      <c r="AR107" s="195">
        <v>45.84</v>
      </c>
      <c r="AS107" s="195">
        <v>636.06477112636014</v>
      </c>
      <c r="AT107" s="195">
        <v>490.1103527674781</v>
      </c>
      <c r="AU107" s="195">
        <v>896.32296146623185</v>
      </c>
      <c r="AV107" s="195">
        <v>1197.6654661493005</v>
      </c>
      <c r="AW107" s="195">
        <v>803.34179963581289</v>
      </c>
      <c r="AX107" s="195">
        <v>873.07693421270005</v>
      </c>
      <c r="AY107" s="195">
        <v>1335.0803433446654</v>
      </c>
      <c r="AZ107" s="195">
        <v>854.7809142248143</v>
      </c>
      <c r="BA107" s="195">
        <v>193.77720934386969</v>
      </c>
      <c r="BB107" s="195">
        <v>248.6485978224103</v>
      </c>
      <c r="BC107" s="195">
        <v>432.98821328622847</v>
      </c>
      <c r="BD107" s="195">
        <v>211.0386192275341</v>
      </c>
      <c r="BE107" s="195">
        <v>232.43839508179497</v>
      </c>
      <c r="BF107" s="195">
        <v>228.15593189741142</v>
      </c>
      <c r="BG107" s="195">
        <v>174.70661428753925</v>
      </c>
      <c r="BH107" s="195">
        <v>70.336025862555104</v>
      </c>
      <c r="BI107" s="195">
        <v>122.88456147619705</v>
      </c>
      <c r="BJ107" s="195">
        <v>564.85076205647874</v>
      </c>
      <c r="BK107" s="168">
        <v>1399.5521705071828</v>
      </c>
      <c r="BL107" s="168">
        <v>803.24856755339158</v>
      </c>
      <c r="BM107" s="168">
        <v>55.013999299246791</v>
      </c>
      <c r="BN107" s="168">
        <v>32.045187556778053</v>
      </c>
      <c r="BO107" s="168">
        <v>0</v>
      </c>
      <c r="BP107" s="168">
        <v>0</v>
      </c>
      <c r="BQ107" s="168">
        <v>0</v>
      </c>
      <c r="BR107" s="168">
        <v>0</v>
      </c>
      <c r="BS107" s="168">
        <v>0</v>
      </c>
      <c r="BT107" s="168">
        <v>0</v>
      </c>
      <c r="BU107" s="168">
        <f t="shared" si="34"/>
        <v>0</v>
      </c>
      <c r="BV107" s="168">
        <f t="shared" si="34"/>
        <v>0</v>
      </c>
      <c r="BW107" s="168">
        <f t="shared" si="34"/>
        <v>0</v>
      </c>
      <c r="BX107" s="168">
        <f t="shared" si="34"/>
        <v>0</v>
      </c>
      <c r="BY107" s="168">
        <f t="shared" si="34"/>
        <v>0</v>
      </c>
      <c r="BZ107" s="168">
        <f t="shared" si="34"/>
        <v>0</v>
      </c>
      <c r="CA107" s="168">
        <f t="shared" si="34"/>
        <v>0</v>
      </c>
      <c r="CB107" s="168">
        <f t="shared" si="34"/>
        <v>0</v>
      </c>
      <c r="CC107" s="168">
        <f t="shared" si="34"/>
        <v>0</v>
      </c>
      <c r="CD107" s="168">
        <f t="shared" si="34"/>
        <v>0</v>
      </c>
      <c r="CE107" s="214"/>
      <c r="CF107" s="214"/>
      <c r="CG107" s="214"/>
      <c r="CH107" s="214"/>
      <c r="CI107" s="214"/>
      <c r="CJ107" s="214"/>
      <c r="CK107" s="214"/>
      <c r="CL107" s="214"/>
      <c r="CM107" s="214"/>
      <c r="CN107" s="214"/>
      <c r="CO107" s="214"/>
      <c r="CP107" s="214"/>
      <c r="CQ107" s="214"/>
      <c r="CR107" s="214"/>
      <c r="CS107" s="214"/>
      <c r="CT107" s="214"/>
      <c r="CU107" s="214"/>
      <c r="CV107" s="214"/>
      <c r="CW107" s="214"/>
      <c r="CX107" s="214"/>
      <c r="CY107" s="214"/>
      <c r="CZ107" s="214"/>
      <c r="DA107" s="214"/>
      <c r="DB107" s="214"/>
      <c r="DC107" s="214"/>
      <c r="DD107" s="214"/>
      <c r="DE107" s="214"/>
      <c r="DF107" s="214"/>
      <c r="DG107" s="214"/>
      <c r="DH107" s="214"/>
      <c r="DI107" s="214"/>
      <c r="DJ107" s="214"/>
      <c r="DK107" s="214"/>
      <c r="DL107" s="214"/>
      <c r="DM107" s="214"/>
      <c r="DN107" s="214"/>
      <c r="DO107" s="214"/>
      <c r="DP107" s="214"/>
      <c r="DQ107" s="214"/>
      <c r="DR107" s="214"/>
      <c r="DS107" s="214"/>
      <c r="DT107" s="214"/>
      <c r="DU107" s="214"/>
      <c r="DV107" s="214"/>
      <c r="DW107" s="214"/>
      <c r="DX107" s="214"/>
      <c r="DY107" s="214"/>
      <c r="DZ107" s="214"/>
      <c r="EA107" s="214"/>
      <c r="EB107" s="214"/>
      <c r="EC107" s="214"/>
      <c r="ED107" s="214"/>
      <c r="EE107" s="214"/>
    </row>
    <row r="108" spans="1:135" s="182" customFormat="1" ht="17.25" hidden="1" outlineLevel="1" thickTop="1" thickBot="1" x14ac:dyDescent="0.3">
      <c r="A108" s="212"/>
      <c r="B108" s="217" t="str">
        <f t="shared" si="35"/>
        <v>Прочие имп</v>
      </c>
      <c r="C108" s="170">
        <f t="shared" si="33"/>
        <v>0</v>
      </c>
      <c r="D108" s="195">
        <v>0</v>
      </c>
      <c r="E108" s="195">
        <v>0</v>
      </c>
      <c r="F108" s="195">
        <v>0</v>
      </c>
      <c r="G108" s="195">
        <v>0</v>
      </c>
      <c r="H108" s="195">
        <v>0</v>
      </c>
      <c r="I108" s="195">
        <v>0</v>
      </c>
      <c r="J108" s="195">
        <v>0</v>
      </c>
      <c r="K108" s="195">
        <v>0</v>
      </c>
      <c r="L108" s="195">
        <v>0</v>
      </c>
      <c r="M108" s="195">
        <v>0</v>
      </c>
      <c r="N108" s="195">
        <v>0</v>
      </c>
      <c r="O108" s="195">
        <v>0</v>
      </c>
      <c r="P108" s="195">
        <v>0</v>
      </c>
      <c r="Q108" s="195">
        <v>0</v>
      </c>
      <c r="R108" s="195">
        <v>0</v>
      </c>
      <c r="S108" s="195">
        <v>0</v>
      </c>
      <c r="T108" s="195">
        <v>0</v>
      </c>
      <c r="U108" s="195">
        <v>0</v>
      </c>
      <c r="V108" s="195">
        <v>0</v>
      </c>
      <c r="W108" s="195">
        <v>0</v>
      </c>
      <c r="X108" s="195">
        <v>0</v>
      </c>
      <c r="Y108" s="195">
        <v>0</v>
      </c>
      <c r="Z108" s="195">
        <v>0</v>
      </c>
      <c r="AA108" s="195">
        <v>0</v>
      </c>
      <c r="AB108" s="195">
        <v>0</v>
      </c>
      <c r="AC108" s="195">
        <v>0</v>
      </c>
      <c r="AD108" s="195">
        <v>0</v>
      </c>
      <c r="AE108" s="195">
        <v>0</v>
      </c>
      <c r="AF108" s="195">
        <v>0</v>
      </c>
      <c r="AG108" s="195">
        <v>0</v>
      </c>
      <c r="AH108" s="195">
        <v>0</v>
      </c>
      <c r="AI108" s="195">
        <v>0</v>
      </c>
      <c r="AJ108" s="195">
        <v>0</v>
      </c>
      <c r="AK108" s="195">
        <v>0</v>
      </c>
      <c r="AL108" s="195">
        <v>0</v>
      </c>
      <c r="AM108" s="195">
        <v>0</v>
      </c>
      <c r="AN108" s="195">
        <v>0</v>
      </c>
      <c r="AO108" s="195">
        <v>0</v>
      </c>
      <c r="AP108" s="195">
        <v>0</v>
      </c>
      <c r="AQ108" s="195">
        <v>0</v>
      </c>
      <c r="AR108" s="195">
        <v>0</v>
      </c>
      <c r="AS108" s="195">
        <v>0</v>
      </c>
      <c r="AT108" s="195">
        <v>0</v>
      </c>
      <c r="AU108" s="195">
        <v>0</v>
      </c>
      <c r="AV108" s="195">
        <v>0</v>
      </c>
      <c r="AW108" s="195">
        <v>0</v>
      </c>
      <c r="AX108" s="195">
        <v>0</v>
      </c>
      <c r="AY108" s="195">
        <v>0</v>
      </c>
      <c r="AZ108" s="195">
        <v>0</v>
      </c>
      <c r="BA108" s="195">
        <v>0</v>
      </c>
      <c r="BB108" s="195">
        <v>0</v>
      </c>
      <c r="BC108" s="195">
        <v>0</v>
      </c>
      <c r="BD108" s="195">
        <v>0</v>
      </c>
      <c r="BE108" s="195">
        <v>0</v>
      </c>
      <c r="BF108" s="195">
        <v>0</v>
      </c>
      <c r="BG108" s="195">
        <v>0</v>
      </c>
      <c r="BH108" s="195">
        <v>0</v>
      </c>
      <c r="BI108" s="195">
        <v>0</v>
      </c>
      <c r="BJ108" s="195">
        <v>0</v>
      </c>
      <c r="BK108" s="168">
        <v>0</v>
      </c>
      <c r="BL108" s="168">
        <v>0</v>
      </c>
      <c r="BM108" s="168">
        <v>0</v>
      </c>
      <c r="BN108" s="168">
        <v>0</v>
      </c>
      <c r="BO108" s="168">
        <v>0</v>
      </c>
      <c r="BP108" s="168">
        <v>0</v>
      </c>
      <c r="BQ108" s="168">
        <v>0</v>
      </c>
      <c r="BR108" s="168">
        <v>0</v>
      </c>
      <c r="BS108" s="168">
        <v>0</v>
      </c>
      <c r="BT108" s="168">
        <v>0</v>
      </c>
      <c r="BU108" s="168">
        <f t="shared" si="34"/>
        <v>0</v>
      </c>
      <c r="BV108" s="168">
        <f t="shared" si="34"/>
        <v>0</v>
      </c>
      <c r="BW108" s="168">
        <f t="shared" si="34"/>
        <v>0</v>
      </c>
      <c r="BX108" s="168">
        <f t="shared" si="34"/>
        <v>0</v>
      </c>
      <c r="BY108" s="168">
        <f t="shared" si="34"/>
        <v>0</v>
      </c>
      <c r="BZ108" s="168">
        <f t="shared" si="34"/>
        <v>0</v>
      </c>
      <c r="CA108" s="168">
        <f t="shared" si="34"/>
        <v>0</v>
      </c>
      <c r="CB108" s="168">
        <f t="shared" si="34"/>
        <v>0</v>
      </c>
      <c r="CC108" s="168">
        <f t="shared" si="34"/>
        <v>0</v>
      </c>
      <c r="CD108" s="168">
        <f t="shared" si="34"/>
        <v>0</v>
      </c>
      <c r="CE108" s="214"/>
      <c r="CF108" s="214"/>
      <c r="CG108" s="214"/>
      <c r="CH108" s="214"/>
      <c r="CI108" s="214"/>
      <c r="CJ108" s="214"/>
      <c r="CK108" s="214"/>
      <c r="CL108" s="214"/>
      <c r="CM108" s="214"/>
      <c r="CN108" s="214"/>
      <c r="CO108" s="214"/>
      <c r="CP108" s="214"/>
      <c r="CQ108" s="214"/>
      <c r="CR108" s="214"/>
      <c r="CS108" s="214"/>
      <c r="CT108" s="214"/>
      <c r="CU108" s="214"/>
      <c r="CV108" s="214"/>
      <c r="CW108" s="214"/>
      <c r="CX108" s="214"/>
      <c r="CY108" s="214"/>
      <c r="CZ108" s="214"/>
      <c r="DA108" s="214"/>
      <c r="DB108" s="214"/>
      <c r="DC108" s="214"/>
      <c r="DD108" s="214"/>
      <c r="DE108" s="214"/>
      <c r="DF108" s="214"/>
      <c r="DG108" s="214"/>
      <c r="DH108" s="214"/>
      <c r="DI108" s="214"/>
      <c r="DJ108" s="214"/>
      <c r="DK108" s="214"/>
      <c r="DL108" s="214"/>
      <c r="DM108" s="214"/>
      <c r="DN108" s="214"/>
      <c r="DO108" s="214"/>
      <c r="DP108" s="214"/>
      <c r="DQ108" s="214"/>
      <c r="DR108" s="214"/>
      <c r="DS108" s="214"/>
      <c r="DT108" s="214"/>
      <c r="DU108" s="214"/>
      <c r="DV108" s="214"/>
      <c r="DW108" s="214"/>
      <c r="DX108" s="214"/>
      <c r="DY108" s="214"/>
      <c r="DZ108" s="214"/>
      <c r="EA108" s="214"/>
      <c r="EB108" s="214"/>
      <c r="EC108" s="214"/>
      <c r="ED108" s="214"/>
      <c r="EE108" s="214"/>
    </row>
    <row r="109" spans="1:135" s="182" customFormat="1" ht="17.25" hidden="1" outlineLevel="1" thickTop="1" thickBot="1" x14ac:dyDescent="0.3">
      <c r="A109" s="212"/>
      <c r="B109" s="217" t="str">
        <f t="shared" si="35"/>
        <v>Прочие рос</v>
      </c>
      <c r="C109" s="170">
        <f t="shared" si="33"/>
        <v>2744.1874935226842</v>
      </c>
      <c r="D109" s="195">
        <v>0</v>
      </c>
      <c r="E109" s="195">
        <v>0</v>
      </c>
      <c r="F109" s="195">
        <v>0</v>
      </c>
      <c r="G109" s="195">
        <v>0</v>
      </c>
      <c r="H109" s="195">
        <v>0</v>
      </c>
      <c r="I109" s="195">
        <v>0</v>
      </c>
      <c r="J109" s="195">
        <v>0</v>
      </c>
      <c r="K109" s="195">
        <v>0</v>
      </c>
      <c r="L109" s="195">
        <v>0</v>
      </c>
      <c r="M109" s="195">
        <v>0</v>
      </c>
      <c r="N109" s="195">
        <v>0</v>
      </c>
      <c r="O109" s="195">
        <v>0</v>
      </c>
      <c r="P109" s="195">
        <v>2.0281539757739901</v>
      </c>
      <c r="Q109" s="195">
        <v>9.7644526691783515E-2</v>
      </c>
      <c r="R109" s="195">
        <v>0</v>
      </c>
      <c r="S109" s="195">
        <v>0</v>
      </c>
      <c r="T109" s="195">
        <v>8.6414908548452254E-2</v>
      </c>
      <c r="U109" s="195">
        <v>0.4898127061759236</v>
      </c>
      <c r="V109" s="195">
        <v>3.1544933425280255</v>
      </c>
      <c r="W109" s="195">
        <v>1.1409030239508575</v>
      </c>
      <c r="X109" s="195">
        <v>0.97850718830520189</v>
      </c>
      <c r="Y109" s="195">
        <v>3.3460043190297806</v>
      </c>
      <c r="Z109" s="195">
        <v>0.81320791851895435</v>
      </c>
      <c r="AA109" s="195">
        <v>20.905519996538516</v>
      </c>
      <c r="AB109" s="195">
        <v>2.306806582259453</v>
      </c>
      <c r="AC109" s="195">
        <v>1762.8029795491038</v>
      </c>
      <c r="AD109" s="195">
        <v>2.9486818595460331</v>
      </c>
      <c r="AE109" s="195">
        <v>4.9610334209222398</v>
      </c>
      <c r="AF109" s="195">
        <v>252.10950612078054</v>
      </c>
      <c r="AG109" s="195">
        <v>3.1636570283113432</v>
      </c>
      <c r="AH109" s="195">
        <v>9.0531638614061087</v>
      </c>
      <c r="AI109" s="195">
        <v>52.697922804628377</v>
      </c>
      <c r="AJ109" s="195">
        <v>117.10542746136484</v>
      </c>
      <c r="AK109" s="195">
        <v>13.305134555555558</v>
      </c>
      <c r="AL109" s="195">
        <v>4.645671355555554</v>
      </c>
      <c r="AM109" s="195">
        <v>-23.152772222222225</v>
      </c>
      <c r="AN109" s="195">
        <v>13.414894133333334</v>
      </c>
      <c r="AO109" s="195">
        <v>42.916472977777786</v>
      </c>
      <c r="AP109" s="195">
        <v>35.466804133333333</v>
      </c>
      <c r="AQ109" s="195">
        <v>9.2281374666666665</v>
      </c>
      <c r="AR109" s="195">
        <v>17.280532044444442</v>
      </c>
      <c r="AS109" s="195">
        <v>24.02608191111111</v>
      </c>
      <c r="AT109" s="195">
        <v>130.70874857777778</v>
      </c>
      <c r="AU109" s="195">
        <v>2.5721909698680889</v>
      </c>
      <c r="AV109" s="195">
        <v>76.492773984180786</v>
      </c>
      <c r="AW109" s="195">
        <v>25.162845963934977</v>
      </c>
      <c r="AX109" s="195">
        <v>19.966369452054796</v>
      </c>
      <c r="AY109" s="195">
        <v>-2.7508290867579905</v>
      </c>
      <c r="AZ109" s="195">
        <v>10.988725707762557</v>
      </c>
      <c r="BA109" s="195">
        <v>24.687355844748858</v>
      </c>
      <c r="BB109" s="195">
        <v>10.988725707762557</v>
      </c>
      <c r="BC109" s="195">
        <v>10.988725707762557</v>
      </c>
      <c r="BD109" s="195">
        <v>10.988725707762557</v>
      </c>
      <c r="BE109" s="195">
        <v>10.988725707762557</v>
      </c>
      <c r="BF109" s="195">
        <v>10.988725707762557</v>
      </c>
      <c r="BG109" s="195">
        <v>10.988725707762557</v>
      </c>
      <c r="BH109" s="195">
        <v>9.8197759360730608</v>
      </c>
      <c r="BI109" s="195">
        <v>3.2863849765258215</v>
      </c>
      <c r="BJ109" s="195">
        <v>0</v>
      </c>
      <c r="BK109" s="168">
        <v>0</v>
      </c>
      <c r="BL109" s="168">
        <v>0</v>
      </c>
      <c r="BM109" s="168">
        <v>0</v>
      </c>
      <c r="BN109" s="168">
        <v>0</v>
      </c>
      <c r="BO109" s="168">
        <v>0</v>
      </c>
      <c r="BP109" s="168">
        <v>0</v>
      </c>
      <c r="BQ109" s="168">
        <v>0</v>
      </c>
      <c r="BR109" s="168">
        <v>0</v>
      </c>
      <c r="BS109" s="168">
        <v>0</v>
      </c>
      <c r="BT109" s="168">
        <v>0</v>
      </c>
      <c r="BU109" s="168">
        <f t="shared" si="34"/>
        <v>0</v>
      </c>
      <c r="BV109" s="168">
        <f t="shared" si="34"/>
        <v>0</v>
      </c>
      <c r="BW109" s="168">
        <f t="shared" si="34"/>
        <v>0</v>
      </c>
      <c r="BX109" s="168">
        <f t="shared" si="34"/>
        <v>0</v>
      </c>
      <c r="BY109" s="168">
        <f t="shared" si="34"/>
        <v>0</v>
      </c>
      <c r="BZ109" s="168">
        <f t="shared" si="34"/>
        <v>0</v>
      </c>
      <c r="CA109" s="168">
        <f t="shared" si="34"/>
        <v>0</v>
      </c>
      <c r="CB109" s="168">
        <f t="shared" si="34"/>
        <v>0</v>
      </c>
      <c r="CC109" s="168">
        <f t="shared" si="34"/>
        <v>0</v>
      </c>
      <c r="CD109" s="168">
        <f t="shared" si="34"/>
        <v>0</v>
      </c>
      <c r="CE109" s="214"/>
      <c r="CF109" s="214"/>
      <c r="CG109" s="214"/>
      <c r="CH109" s="214"/>
      <c r="CI109" s="214"/>
      <c r="CJ109" s="214"/>
      <c r="CK109" s="214"/>
      <c r="CL109" s="214"/>
      <c r="CM109" s="214"/>
      <c r="CN109" s="214"/>
      <c r="CO109" s="214"/>
      <c r="CP109" s="214"/>
      <c r="CQ109" s="214"/>
      <c r="CR109" s="214"/>
      <c r="CS109" s="214"/>
      <c r="CT109" s="214"/>
      <c r="CU109" s="214"/>
      <c r="CV109" s="214"/>
      <c r="CW109" s="214"/>
      <c r="CX109" s="214"/>
      <c r="CY109" s="214"/>
      <c r="CZ109" s="214"/>
      <c r="DA109" s="214"/>
      <c r="DB109" s="214"/>
      <c r="DC109" s="214"/>
      <c r="DD109" s="214"/>
      <c r="DE109" s="214"/>
      <c r="DF109" s="214"/>
      <c r="DG109" s="214"/>
      <c r="DH109" s="214"/>
      <c r="DI109" s="214"/>
      <c r="DJ109" s="214"/>
      <c r="DK109" s="214"/>
      <c r="DL109" s="214"/>
      <c r="DM109" s="214"/>
      <c r="DN109" s="214"/>
      <c r="DO109" s="214"/>
      <c r="DP109" s="214"/>
      <c r="DQ109" s="214"/>
      <c r="DR109" s="214"/>
      <c r="DS109" s="214"/>
      <c r="DT109" s="214"/>
      <c r="DU109" s="214"/>
      <c r="DV109" s="214"/>
      <c r="DW109" s="214"/>
      <c r="DX109" s="214"/>
      <c r="DY109" s="214"/>
      <c r="DZ109" s="214"/>
      <c r="EA109" s="214"/>
      <c r="EB109" s="214"/>
      <c r="EC109" s="214"/>
      <c r="ED109" s="214"/>
      <c r="EE109" s="214"/>
    </row>
    <row r="110" spans="1:135" s="182" customFormat="1" ht="17.25" hidden="1" outlineLevel="1" thickTop="1" thickBot="1" x14ac:dyDescent="0.3">
      <c r="A110" s="212"/>
      <c r="B110" s="217" t="str">
        <f t="shared" si="35"/>
        <v>Таможенные платежи</v>
      </c>
      <c r="C110" s="170">
        <f t="shared" si="33"/>
        <v>149.49113116153057</v>
      </c>
      <c r="D110" s="195">
        <v>0</v>
      </c>
      <c r="E110" s="195">
        <v>0</v>
      </c>
      <c r="F110" s="195">
        <v>0</v>
      </c>
      <c r="G110" s="195">
        <v>0</v>
      </c>
      <c r="H110" s="195">
        <v>0</v>
      </c>
      <c r="I110" s="195">
        <v>0</v>
      </c>
      <c r="J110" s="195">
        <v>0</v>
      </c>
      <c r="K110" s="195">
        <v>0</v>
      </c>
      <c r="L110" s="195">
        <v>0</v>
      </c>
      <c r="M110" s="195">
        <v>0</v>
      </c>
      <c r="N110" s="195">
        <v>0</v>
      </c>
      <c r="O110" s="195">
        <v>0</v>
      </c>
      <c r="P110" s="195">
        <v>0</v>
      </c>
      <c r="Q110" s="195">
        <v>0</v>
      </c>
      <c r="R110" s="195">
        <v>0</v>
      </c>
      <c r="S110" s="195">
        <v>0</v>
      </c>
      <c r="T110" s="195">
        <v>0</v>
      </c>
      <c r="U110" s="195">
        <v>0</v>
      </c>
      <c r="V110" s="195">
        <v>0</v>
      </c>
      <c r="W110" s="195">
        <v>0</v>
      </c>
      <c r="X110" s="195">
        <v>0</v>
      </c>
      <c r="Y110" s="195">
        <v>0</v>
      </c>
      <c r="Z110" s="195">
        <v>0</v>
      </c>
      <c r="AA110" s="195">
        <v>0</v>
      </c>
      <c r="AB110" s="195">
        <v>0</v>
      </c>
      <c r="AC110" s="195">
        <v>53.257597524911134</v>
      </c>
      <c r="AD110" s="195">
        <v>0</v>
      </c>
      <c r="AE110" s="195">
        <v>0</v>
      </c>
      <c r="AF110" s="195">
        <v>0.34753363661945014</v>
      </c>
      <c r="AG110" s="195">
        <v>0</v>
      </c>
      <c r="AH110" s="195">
        <v>0</v>
      </c>
      <c r="AI110" s="195">
        <v>0</v>
      </c>
      <c r="AJ110" s="195">
        <v>0</v>
      </c>
      <c r="AK110" s="195">
        <v>0</v>
      </c>
      <c r="AL110" s="195">
        <v>0</v>
      </c>
      <c r="AM110" s="195">
        <v>0</v>
      </c>
      <c r="AN110" s="195">
        <v>0</v>
      </c>
      <c r="AO110" s="195">
        <v>0</v>
      </c>
      <c r="AP110" s="195">
        <v>0</v>
      </c>
      <c r="AQ110" s="195">
        <v>0</v>
      </c>
      <c r="AR110" s="195">
        <v>0</v>
      </c>
      <c r="AS110" s="195">
        <v>12.7182</v>
      </c>
      <c r="AT110" s="195">
        <v>12.7182</v>
      </c>
      <c r="AU110" s="195">
        <v>21.123200000000001</v>
      </c>
      <c r="AV110" s="195">
        <v>21.123200000000001</v>
      </c>
      <c r="AW110" s="195">
        <v>21.123200000000001</v>
      </c>
      <c r="AX110" s="195">
        <v>0</v>
      </c>
      <c r="AY110" s="195">
        <v>0</v>
      </c>
      <c r="AZ110" s="195">
        <v>3.54</v>
      </c>
      <c r="BA110" s="195">
        <v>0</v>
      </c>
      <c r="BB110" s="195">
        <v>0</v>
      </c>
      <c r="BC110" s="195">
        <v>0</v>
      </c>
      <c r="BD110" s="195">
        <v>0</v>
      </c>
      <c r="BE110" s="195">
        <v>0</v>
      </c>
      <c r="BF110" s="195">
        <v>0</v>
      </c>
      <c r="BG110" s="195">
        <v>0</v>
      </c>
      <c r="BH110" s="195">
        <v>3.54</v>
      </c>
      <c r="BI110" s="195">
        <v>0</v>
      </c>
      <c r="BJ110" s="195">
        <v>0</v>
      </c>
      <c r="BK110" s="168">
        <v>0</v>
      </c>
      <c r="BL110" s="168">
        <v>0</v>
      </c>
      <c r="BM110" s="168">
        <v>0</v>
      </c>
      <c r="BN110" s="168">
        <v>0</v>
      </c>
      <c r="BO110" s="168">
        <v>0</v>
      </c>
      <c r="BP110" s="168">
        <v>0</v>
      </c>
      <c r="BQ110" s="168">
        <v>0</v>
      </c>
      <c r="BR110" s="168">
        <v>0</v>
      </c>
      <c r="BS110" s="168">
        <v>0</v>
      </c>
      <c r="BT110" s="168">
        <v>0</v>
      </c>
      <c r="BU110" s="168">
        <f t="shared" si="34"/>
        <v>0</v>
      </c>
      <c r="BV110" s="168">
        <f t="shared" si="34"/>
        <v>0</v>
      </c>
      <c r="BW110" s="168">
        <f t="shared" si="34"/>
        <v>0</v>
      </c>
      <c r="BX110" s="168">
        <f t="shared" si="34"/>
        <v>0</v>
      </c>
      <c r="BY110" s="168">
        <f t="shared" si="34"/>
        <v>0</v>
      </c>
      <c r="BZ110" s="168">
        <f t="shared" si="34"/>
        <v>0</v>
      </c>
      <c r="CA110" s="168">
        <f t="shared" si="34"/>
        <v>0</v>
      </c>
      <c r="CB110" s="168">
        <f t="shared" si="34"/>
        <v>0</v>
      </c>
      <c r="CC110" s="168">
        <f t="shared" si="34"/>
        <v>0</v>
      </c>
      <c r="CD110" s="168">
        <f t="shared" si="34"/>
        <v>0</v>
      </c>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214"/>
      <c r="DN110" s="214"/>
      <c r="DO110" s="214"/>
      <c r="DP110" s="214"/>
      <c r="DQ110" s="214"/>
      <c r="DR110" s="214"/>
      <c r="DS110" s="214"/>
      <c r="DT110" s="214"/>
      <c r="DU110" s="214"/>
      <c r="DV110" s="214"/>
      <c r="DW110" s="214"/>
      <c r="DX110" s="214"/>
      <c r="DY110" s="214"/>
      <c r="DZ110" s="214"/>
      <c r="EA110" s="214"/>
      <c r="EB110" s="214"/>
      <c r="EC110" s="214"/>
      <c r="ED110" s="214"/>
      <c r="EE110" s="214"/>
    </row>
    <row r="111" spans="1:135" s="182" customFormat="1" ht="17.25" hidden="1" outlineLevel="1" thickTop="1" thickBot="1" x14ac:dyDescent="0.3">
      <c r="A111" s="212"/>
      <c r="B111" s="217" t="str">
        <f t="shared" si="35"/>
        <v>Менеджмент резерв</v>
      </c>
      <c r="C111" s="170">
        <f t="shared" si="33"/>
        <v>6069.0140845070418</v>
      </c>
      <c r="D111" s="195">
        <v>0</v>
      </c>
      <c r="E111" s="195">
        <v>0</v>
      </c>
      <c r="F111" s="195">
        <v>0</v>
      </c>
      <c r="G111" s="195">
        <v>0</v>
      </c>
      <c r="H111" s="195">
        <v>0</v>
      </c>
      <c r="I111" s="195">
        <v>0</v>
      </c>
      <c r="J111" s="195">
        <v>0</v>
      </c>
      <c r="K111" s="195">
        <v>0</v>
      </c>
      <c r="L111" s="195">
        <v>0</v>
      </c>
      <c r="M111" s="195">
        <v>0</v>
      </c>
      <c r="N111" s="195">
        <v>0</v>
      </c>
      <c r="O111" s="195">
        <v>0</v>
      </c>
      <c r="P111" s="195">
        <v>0</v>
      </c>
      <c r="Q111" s="195">
        <v>0</v>
      </c>
      <c r="R111" s="195">
        <v>0</v>
      </c>
      <c r="S111" s="195">
        <v>0</v>
      </c>
      <c r="T111" s="195">
        <v>0</v>
      </c>
      <c r="U111" s="195">
        <v>0</v>
      </c>
      <c r="V111" s="195">
        <v>0</v>
      </c>
      <c r="W111" s="195">
        <v>0</v>
      </c>
      <c r="X111" s="195">
        <v>0</v>
      </c>
      <c r="Y111" s="195">
        <v>0</v>
      </c>
      <c r="Z111" s="195">
        <v>0</v>
      </c>
      <c r="AA111" s="195">
        <v>0</v>
      </c>
      <c r="AB111" s="195">
        <v>0</v>
      </c>
      <c r="AC111" s="195">
        <v>0</v>
      </c>
      <c r="AD111" s="195">
        <v>0</v>
      </c>
      <c r="AE111" s="195">
        <v>0</v>
      </c>
      <c r="AF111" s="195">
        <v>0</v>
      </c>
      <c r="AG111" s="195">
        <v>0</v>
      </c>
      <c r="AH111" s="195">
        <v>0</v>
      </c>
      <c r="AI111" s="195">
        <v>0</v>
      </c>
      <c r="AJ111" s="195">
        <v>0</v>
      </c>
      <c r="AK111" s="195">
        <v>0</v>
      </c>
      <c r="AL111" s="195">
        <v>0</v>
      </c>
      <c r="AM111" s="195">
        <v>0</v>
      </c>
      <c r="AN111" s="195">
        <v>0</v>
      </c>
      <c r="AO111" s="195">
        <v>0</v>
      </c>
      <c r="AP111" s="195">
        <v>0</v>
      </c>
      <c r="AQ111" s="195">
        <v>0</v>
      </c>
      <c r="AR111" s="195">
        <v>0</v>
      </c>
      <c r="AS111" s="195">
        <v>0</v>
      </c>
      <c r="AT111" s="195">
        <v>0</v>
      </c>
      <c r="AU111" s="195">
        <v>0</v>
      </c>
      <c r="AV111" s="195">
        <v>0</v>
      </c>
      <c r="AW111" s="195">
        <v>0</v>
      </c>
      <c r="AX111" s="195">
        <v>0</v>
      </c>
      <c r="AY111" s="195">
        <v>0</v>
      </c>
      <c r="AZ111" s="195">
        <v>0</v>
      </c>
      <c r="BA111" s="195">
        <v>0</v>
      </c>
      <c r="BB111" s="195">
        <v>0</v>
      </c>
      <c r="BC111" s="195">
        <v>0</v>
      </c>
      <c r="BD111" s="195">
        <v>0</v>
      </c>
      <c r="BE111" s="195">
        <v>0</v>
      </c>
      <c r="BF111" s="195">
        <v>0</v>
      </c>
      <c r="BG111" s="195">
        <v>0</v>
      </c>
      <c r="BH111" s="195">
        <v>0</v>
      </c>
      <c r="BI111" s="195">
        <v>0</v>
      </c>
      <c r="BJ111" s="195">
        <v>0</v>
      </c>
      <c r="BK111" s="168">
        <v>0</v>
      </c>
      <c r="BL111" s="168">
        <v>0</v>
      </c>
      <c r="BM111" s="168">
        <v>0</v>
      </c>
      <c r="BN111" s="168">
        <v>0</v>
      </c>
      <c r="BO111" s="168">
        <v>0</v>
      </c>
      <c r="BP111" s="168">
        <v>0</v>
      </c>
      <c r="BQ111" s="168">
        <v>0</v>
      </c>
      <c r="BR111" s="168">
        <v>0</v>
      </c>
      <c r="BS111" s="168">
        <v>0</v>
      </c>
      <c r="BT111" s="168">
        <v>6069.0140845070418</v>
      </c>
      <c r="BU111" s="168">
        <f t="shared" si="34"/>
        <v>0</v>
      </c>
      <c r="BV111" s="168">
        <f t="shared" si="34"/>
        <v>0</v>
      </c>
      <c r="BW111" s="168">
        <f t="shared" si="34"/>
        <v>0</v>
      </c>
      <c r="BX111" s="168">
        <f t="shared" si="34"/>
        <v>0</v>
      </c>
      <c r="BY111" s="168">
        <f t="shared" si="34"/>
        <v>0</v>
      </c>
      <c r="BZ111" s="168">
        <f t="shared" si="34"/>
        <v>0</v>
      </c>
      <c r="CA111" s="168">
        <f t="shared" si="34"/>
        <v>0</v>
      </c>
      <c r="CB111" s="168">
        <f t="shared" si="34"/>
        <v>0</v>
      </c>
      <c r="CC111" s="168">
        <f t="shared" si="34"/>
        <v>0</v>
      </c>
      <c r="CD111" s="168">
        <f t="shared" si="34"/>
        <v>0</v>
      </c>
      <c r="CE111" s="214"/>
      <c r="CF111" s="214"/>
      <c r="CG111" s="214"/>
      <c r="CH111" s="214"/>
      <c r="CI111" s="214"/>
      <c r="CJ111" s="214"/>
      <c r="CK111" s="214"/>
      <c r="CL111" s="214"/>
      <c r="CM111" s="214"/>
      <c r="CN111" s="214"/>
      <c r="CO111" s="214"/>
      <c r="CP111" s="214"/>
      <c r="CQ111" s="214"/>
      <c r="CR111" s="214"/>
      <c r="CS111" s="214"/>
      <c r="CT111" s="214"/>
      <c r="CU111" s="214"/>
      <c r="CV111" s="214"/>
      <c r="CW111" s="214"/>
      <c r="CX111" s="214"/>
      <c r="CY111" s="214"/>
      <c r="CZ111" s="214"/>
      <c r="DA111" s="214"/>
      <c r="DB111" s="214"/>
      <c r="DC111" s="214"/>
      <c r="DD111" s="214"/>
      <c r="DE111" s="214"/>
      <c r="DF111" s="214"/>
      <c r="DG111" s="214"/>
      <c r="DH111" s="214"/>
      <c r="DI111" s="214"/>
      <c r="DJ111" s="214"/>
      <c r="DK111" s="214"/>
      <c r="DL111" s="214"/>
      <c r="DM111" s="214"/>
      <c r="DN111" s="214"/>
      <c r="DO111" s="214"/>
      <c r="DP111" s="214"/>
      <c r="DQ111" s="214"/>
      <c r="DR111" s="214"/>
      <c r="DS111" s="214"/>
      <c r="DT111" s="214"/>
      <c r="DU111" s="214"/>
      <c r="DV111" s="214"/>
      <c r="DW111" s="214"/>
      <c r="DX111" s="214"/>
      <c r="DY111" s="214"/>
      <c r="DZ111" s="214"/>
      <c r="EA111" s="214"/>
      <c r="EB111" s="214"/>
      <c r="EC111" s="214"/>
      <c r="ED111" s="214"/>
      <c r="EE111" s="214"/>
    </row>
    <row r="112" spans="1:135" s="182" customFormat="1" ht="17.25" hidden="1" outlineLevel="1" thickTop="1" thickBot="1" x14ac:dyDescent="0.3">
      <c r="A112" s="212"/>
      <c r="B112" s="217" t="str">
        <f t="shared" si="35"/>
        <v>ФОТ МП и РГ</v>
      </c>
      <c r="C112" s="170">
        <f t="shared" si="33"/>
        <v>2709.910985560568</v>
      </c>
      <c r="D112" s="195">
        <v>3.8945108196492537</v>
      </c>
      <c r="E112" s="195">
        <v>3.6936520242302739</v>
      </c>
      <c r="F112" s="195">
        <v>4.2780310928717276</v>
      </c>
      <c r="G112" s="195">
        <v>3.4732621553617258</v>
      </c>
      <c r="H112" s="195">
        <v>3.5779475915895724</v>
      </c>
      <c r="I112" s="195">
        <v>2.7231538980291332</v>
      </c>
      <c r="J112" s="195">
        <v>3.7646141074720743</v>
      </c>
      <c r="K112" s="195">
        <v>3.2475604007869681</v>
      </c>
      <c r="L112" s="195">
        <v>5.9158287894298569</v>
      </c>
      <c r="M112" s="195">
        <v>8.8795737921611639</v>
      </c>
      <c r="N112" s="195">
        <v>9.2027479078969936</v>
      </c>
      <c r="O112" s="195">
        <v>9.5335268844275696</v>
      </c>
      <c r="P112" s="195">
        <v>9.612348598122944</v>
      </c>
      <c r="Q112" s="195">
        <v>9.5371411278259419</v>
      </c>
      <c r="R112" s="195">
        <v>10.438914559911776</v>
      </c>
      <c r="S112" s="195">
        <v>8.2367432774796541</v>
      </c>
      <c r="T112" s="195">
        <v>10.085519319301119</v>
      </c>
      <c r="U112" s="195">
        <v>10.075800286464176</v>
      </c>
      <c r="V112" s="195">
        <v>11.33836407800638</v>
      </c>
      <c r="W112" s="195">
        <v>12.926539146526082</v>
      </c>
      <c r="X112" s="195">
        <v>11.129221838417163</v>
      </c>
      <c r="Y112" s="195">
        <v>15.485297481534474</v>
      </c>
      <c r="Z112" s="195">
        <v>20.031400273633512</v>
      </c>
      <c r="AA112" s="195">
        <v>17.060281925682887</v>
      </c>
      <c r="AB112" s="195">
        <v>16.465192047810909</v>
      </c>
      <c r="AC112" s="195">
        <v>18.517225875086229</v>
      </c>
      <c r="AD112" s="195">
        <v>19.227262117121601</v>
      </c>
      <c r="AE112" s="195">
        <v>20.968459790048602</v>
      </c>
      <c r="AF112" s="195">
        <v>11.579174143352818</v>
      </c>
      <c r="AG112" s="195">
        <v>9.5927987184904335</v>
      </c>
      <c r="AH112" s="195">
        <v>9.3607914101671721</v>
      </c>
      <c r="AI112" s="195">
        <v>11.246341241346126</v>
      </c>
      <c r="AJ112" s="195">
        <v>11.791265797217539</v>
      </c>
      <c r="AK112" s="195">
        <v>8.8465465333333331</v>
      </c>
      <c r="AL112" s="195">
        <v>11.711920800000001</v>
      </c>
      <c r="AM112" s="195">
        <v>9.3018986666666663</v>
      </c>
      <c r="AN112" s="195">
        <v>68.905731569183146</v>
      </c>
      <c r="AO112" s="195">
        <v>68.905731569183146</v>
      </c>
      <c r="AP112" s="195">
        <v>68.905731569183146</v>
      </c>
      <c r="AQ112" s="195">
        <v>68.905731569183146</v>
      </c>
      <c r="AR112" s="195">
        <v>68.905731569183146</v>
      </c>
      <c r="AS112" s="195">
        <v>68.905731569183146</v>
      </c>
      <c r="AT112" s="195">
        <v>68.905731569183146</v>
      </c>
      <c r="AU112" s="195">
        <v>68.905731569183146</v>
      </c>
      <c r="AV112" s="195">
        <v>68.905731569183146</v>
      </c>
      <c r="AW112" s="195">
        <v>70.793559831352553</v>
      </c>
      <c r="AX112" s="195">
        <v>70.793559831352553</v>
      </c>
      <c r="AY112" s="195">
        <v>70.793559831352553</v>
      </c>
      <c r="AZ112" s="195">
        <v>70.793559831352553</v>
      </c>
      <c r="BA112" s="195">
        <v>70.793559831352553</v>
      </c>
      <c r="BB112" s="195">
        <v>70.793559831352553</v>
      </c>
      <c r="BC112" s="195">
        <v>70.793559831352553</v>
      </c>
      <c r="BD112" s="195">
        <v>70.793559831352553</v>
      </c>
      <c r="BE112" s="195">
        <v>70.793559831352553</v>
      </c>
      <c r="BF112" s="195">
        <v>70.793559831352553</v>
      </c>
      <c r="BG112" s="195">
        <v>70.793559831352553</v>
      </c>
      <c r="BH112" s="195">
        <v>70.793559831352553</v>
      </c>
      <c r="BI112" s="195">
        <v>72.787744615334319</v>
      </c>
      <c r="BJ112" s="195">
        <v>72.787744615334319</v>
      </c>
      <c r="BK112" s="168">
        <v>72.787744615334319</v>
      </c>
      <c r="BL112" s="168">
        <v>72.787744615334319</v>
      </c>
      <c r="BM112" s="168">
        <v>72.787744615334319</v>
      </c>
      <c r="BN112" s="168">
        <v>72.787744615334319</v>
      </c>
      <c r="BO112" s="168">
        <v>72.787744615334319</v>
      </c>
      <c r="BP112" s="168">
        <v>72.787744615334319</v>
      </c>
      <c r="BQ112" s="168">
        <v>72.787744615334319</v>
      </c>
      <c r="BR112" s="168">
        <v>72.787744615334319</v>
      </c>
      <c r="BS112" s="168">
        <v>72.787744615334319</v>
      </c>
      <c r="BT112" s="168">
        <v>72.820634175558951</v>
      </c>
      <c r="BU112" s="168">
        <f t="shared" si="34"/>
        <v>0</v>
      </c>
      <c r="BV112" s="168">
        <f t="shared" si="34"/>
        <v>0</v>
      </c>
      <c r="BW112" s="168">
        <f t="shared" si="34"/>
        <v>0</v>
      </c>
      <c r="BX112" s="168">
        <f t="shared" si="34"/>
        <v>0</v>
      </c>
      <c r="BY112" s="168">
        <f t="shared" si="34"/>
        <v>0</v>
      </c>
      <c r="BZ112" s="168">
        <f t="shared" si="34"/>
        <v>0</v>
      </c>
      <c r="CA112" s="168">
        <f t="shared" si="34"/>
        <v>0</v>
      </c>
      <c r="CB112" s="168">
        <f t="shared" si="34"/>
        <v>0</v>
      </c>
      <c r="CC112" s="168">
        <f t="shared" si="34"/>
        <v>0</v>
      </c>
      <c r="CD112" s="168">
        <f t="shared" si="34"/>
        <v>0</v>
      </c>
      <c r="CE112" s="214"/>
      <c r="CF112" s="214"/>
      <c r="CG112" s="214"/>
      <c r="CH112" s="214"/>
      <c r="CI112" s="214"/>
      <c r="CJ112" s="214"/>
      <c r="CK112" s="214"/>
      <c r="CL112" s="214"/>
      <c r="CM112" s="214"/>
      <c r="CN112" s="214"/>
      <c r="CO112" s="214"/>
      <c r="CP112" s="214"/>
      <c r="CQ112" s="214"/>
      <c r="CR112" s="214"/>
      <c r="CS112" s="214"/>
      <c r="CT112" s="214"/>
      <c r="CU112" s="214"/>
      <c r="CV112" s="214"/>
      <c r="CW112" s="214"/>
      <c r="CX112" s="214"/>
      <c r="CY112" s="214"/>
      <c r="CZ112" s="214"/>
      <c r="DA112" s="214"/>
      <c r="DB112" s="214"/>
      <c r="DC112" s="214"/>
      <c r="DD112" s="214"/>
      <c r="DE112" s="214"/>
      <c r="DF112" s="214"/>
      <c r="DG112" s="214"/>
      <c r="DH112" s="214"/>
      <c r="DI112" s="214"/>
      <c r="DJ112" s="214"/>
      <c r="DK112" s="214"/>
      <c r="DL112" s="214"/>
      <c r="DM112" s="214"/>
      <c r="DN112" s="214"/>
      <c r="DO112" s="214"/>
      <c r="DP112" s="214"/>
      <c r="DQ112" s="214"/>
      <c r="DR112" s="214"/>
      <c r="DS112" s="214"/>
      <c r="DT112" s="214"/>
      <c r="DU112" s="214"/>
      <c r="DV112" s="214"/>
      <c r="DW112" s="214"/>
      <c r="DX112" s="214"/>
      <c r="DY112" s="214"/>
      <c r="DZ112" s="214"/>
      <c r="EA112" s="214"/>
      <c r="EB112" s="214"/>
      <c r="EC112" s="214"/>
      <c r="ED112" s="214"/>
      <c r="EE112" s="214"/>
    </row>
    <row r="113" spans="1:140" s="182" customFormat="1" ht="17.25" hidden="1" outlineLevel="1" thickTop="1" thickBot="1" x14ac:dyDescent="0.3">
      <c r="A113" s="212"/>
      <c r="B113" s="217" t="str">
        <f t="shared" si="35"/>
        <v>Мотивационный фонд</v>
      </c>
      <c r="C113" s="170">
        <f t="shared" si="33"/>
        <v>1640.9759606324435</v>
      </c>
      <c r="D113" s="195">
        <v>0</v>
      </c>
      <c r="E113" s="195">
        <v>0</v>
      </c>
      <c r="F113" s="195">
        <v>0</v>
      </c>
      <c r="G113" s="195">
        <v>0</v>
      </c>
      <c r="H113" s="195">
        <v>0</v>
      </c>
      <c r="I113" s="195">
        <v>0</v>
      </c>
      <c r="J113" s="195">
        <v>0</v>
      </c>
      <c r="K113" s="195">
        <v>0</v>
      </c>
      <c r="L113" s="195">
        <v>0</v>
      </c>
      <c r="M113" s="195">
        <v>0</v>
      </c>
      <c r="N113" s="195">
        <v>0</v>
      </c>
      <c r="O113" s="195">
        <v>0</v>
      </c>
      <c r="P113" s="195">
        <v>0</v>
      </c>
      <c r="Q113" s="195">
        <v>0</v>
      </c>
      <c r="R113" s="195">
        <v>0</v>
      </c>
      <c r="S113" s="195">
        <v>0</v>
      </c>
      <c r="T113" s="195">
        <v>0</v>
      </c>
      <c r="U113" s="195">
        <v>0</v>
      </c>
      <c r="V113" s="195">
        <v>0</v>
      </c>
      <c r="W113" s="195">
        <v>0</v>
      </c>
      <c r="X113" s="195">
        <v>0</v>
      </c>
      <c r="Y113" s="195">
        <v>0</v>
      </c>
      <c r="Z113" s="195">
        <v>14.924656558750643</v>
      </c>
      <c r="AA113" s="195">
        <v>0</v>
      </c>
      <c r="AB113" s="195">
        <v>0</v>
      </c>
      <c r="AC113" s="195">
        <v>0</v>
      </c>
      <c r="AD113" s="195">
        <v>0</v>
      </c>
      <c r="AE113" s="195">
        <v>0</v>
      </c>
      <c r="AF113" s="195">
        <v>0</v>
      </c>
      <c r="AG113" s="195">
        <v>0</v>
      </c>
      <c r="AH113" s="195">
        <v>0</v>
      </c>
      <c r="AI113" s="195">
        <v>0</v>
      </c>
      <c r="AJ113" s="195">
        <v>0</v>
      </c>
      <c r="AK113" s="195">
        <v>0</v>
      </c>
      <c r="AL113" s="195">
        <v>0</v>
      </c>
      <c r="AM113" s="195">
        <v>0</v>
      </c>
      <c r="AN113" s="195">
        <v>0</v>
      </c>
      <c r="AO113" s="195">
        <v>0</v>
      </c>
      <c r="AP113" s="195">
        <v>0</v>
      </c>
      <c r="AQ113" s="195">
        <v>0</v>
      </c>
      <c r="AR113" s="195">
        <v>0</v>
      </c>
      <c r="AS113" s="195">
        <v>0</v>
      </c>
      <c r="AT113" s="195">
        <v>0</v>
      </c>
      <c r="AU113" s="195">
        <v>0</v>
      </c>
      <c r="AV113" s="195">
        <v>0</v>
      </c>
      <c r="AW113" s="195">
        <v>0</v>
      </c>
      <c r="AX113" s="195">
        <v>0</v>
      </c>
      <c r="AY113" s="195">
        <v>0</v>
      </c>
      <c r="AZ113" s="195">
        <v>0</v>
      </c>
      <c r="BA113" s="195">
        <v>0</v>
      </c>
      <c r="BB113" s="195">
        <v>0</v>
      </c>
      <c r="BC113" s="195">
        <v>0</v>
      </c>
      <c r="BD113" s="195">
        <v>0</v>
      </c>
      <c r="BE113" s="195">
        <v>0</v>
      </c>
      <c r="BF113" s="195">
        <v>0</v>
      </c>
      <c r="BG113" s="195">
        <v>0</v>
      </c>
      <c r="BH113" s="195">
        <v>0</v>
      </c>
      <c r="BI113" s="195">
        <v>0</v>
      </c>
      <c r="BJ113" s="195">
        <v>0</v>
      </c>
      <c r="BK113" s="168">
        <v>0</v>
      </c>
      <c r="BL113" s="168">
        <v>0</v>
      </c>
      <c r="BM113" s="168">
        <v>0</v>
      </c>
      <c r="BN113" s="168">
        <v>0</v>
      </c>
      <c r="BO113" s="168">
        <v>0</v>
      </c>
      <c r="BP113" s="168">
        <v>0</v>
      </c>
      <c r="BQ113" s="168">
        <v>0</v>
      </c>
      <c r="BR113" s="168">
        <v>0</v>
      </c>
      <c r="BS113" s="168">
        <v>0</v>
      </c>
      <c r="BT113" s="168">
        <v>1626.0513040736928</v>
      </c>
      <c r="BU113" s="168">
        <f>BU81</f>
        <v>0</v>
      </c>
      <c r="BV113" s="168">
        <f>BV81</f>
        <v>0</v>
      </c>
      <c r="BW113" s="168">
        <f>BW81</f>
        <v>0</v>
      </c>
      <c r="BX113" s="168">
        <f>BX81</f>
        <v>0</v>
      </c>
      <c r="BY113" s="168">
        <f t="shared" si="34"/>
        <v>0</v>
      </c>
      <c r="BZ113" s="168">
        <f t="shared" si="34"/>
        <v>0</v>
      </c>
      <c r="CA113" s="168">
        <f t="shared" si="34"/>
        <v>0</v>
      </c>
      <c r="CB113" s="168">
        <f t="shared" si="34"/>
        <v>0</v>
      </c>
      <c r="CC113" s="168">
        <f t="shared" si="34"/>
        <v>0</v>
      </c>
      <c r="CD113" s="168">
        <f t="shared" si="34"/>
        <v>0</v>
      </c>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214"/>
      <c r="DN113" s="214"/>
      <c r="DO113" s="214"/>
      <c r="DP113" s="214"/>
      <c r="DQ113" s="214"/>
      <c r="DR113" s="214"/>
      <c r="DS113" s="214"/>
      <c r="DT113" s="214"/>
      <c r="DU113" s="214"/>
      <c r="DV113" s="214"/>
      <c r="DW113" s="214"/>
      <c r="DX113" s="214"/>
      <c r="DY113" s="214"/>
      <c r="DZ113" s="214"/>
      <c r="EA113" s="214"/>
      <c r="EB113" s="214"/>
      <c r="EC113" s="214"/>
      <c r="ED113" s="214"/>
      <c r="EE113" s="214"/>
    </row>
    <row r="114" spans="1:140" s="182" customFormat="1" ht="17.25" collapsed="1" thickTop="1" thickBot="1" x14ac:dyDescent="0.3">
      <c r="A114" s="212"/>
      <c r="B114" s="219" t="str">
        <f>B82</f>
        <v>Итого без НДС, тыс. $</v>
      </c>
      <c r="C114" s="220">
        <f>SUM(D114:EE114)</f>
        <v>147527.14888484243</v>
      </c>
      <c r="D114" s="220">
        <f>D82</f>
        <v>3.8945108196492537</v>
      </c>
      <c r="E114" s="220">
        <f t="shared" ref="E114:BP118" si="36">E82</f>
        <v>3.6936520242302739</v>
      </c>
      <c r="F114" s="220">
        <f t="shared" si="36"/>
        <v>8.5842011431574239</v>
      </c>
      <c r="G114" s="220">
        <f t="shared" si="36"/>
        <v>13.819724786034238</v>
      </c>
      <c r="H114" s="220">
        <f t="shared" si="36"/>
        <v>69.511623943625679</v>
      </c>
      <c r="I114" s="220">
        <f t="shared" si="36"/>
        <v>2.7231538980291332</v>
      </c>
      <c r="J114" s="220">
        <f t="shared" si="36"/>
        <v>119.18580540834678</v>
      </c>
      <c r="K114" s="220">
        <f t="shared" si="36"/>
        <v>121.72675525065992</v>
      </c>
      <c r="L114" s="220">
        <f t="shared" si="36"/>
        <v>130.41671097970004</v>
      </c>
      <c r="M114" s="220">
        <f t="shared" si="36"/>
        <v>122.46803326109337</v>
      </c>
      <c r="N114" s="220">
        <f t="shared" si="36"/>
        <v>92.003383307291926</v>
      </c>
      <c r="O114" s="220">
        <f t="shared" si="36"/>
        <v>53.845469562848024</v>
      </c>
      <c r="P114" s="220">
        <f t="shared" si="36"/>
        <v>80.610152603116987</v>
      </c>
      <c r="Q114" s="220">
        <f t="shared" si="36"/>
        <v>109.83780130769003</v>
      </c>
      <c r="R114" s="220">
        <f t="shared" si="36"/>
        <v>133.19503296772092</v>
      </c>
      <c r="S114" s="220">
        <f t="shared" si="36"/>
        <v>499.86004603003221</v>
      </c>
      <c r="T114" s="220">
        <f t="shared" si="36"/>
        <v>349.39099487895726</v>
      </c>
      <c r="U114" s="220">
        <f t="shared" si="36"/>
        <v>221.32863233000816</v>
      </c>
      <c r="V114" s="220">
        <f t="shared" si="36"/>
        <v>340.23668636526753</v>
      </c>
      <c r="W114" s="220">
        <f t="shared" si="36"/>
        <v>438.01494777266129</v>
      </c>
      <c r="X114" s="220">
        <f t="shared" si="36"/>
        <v>523.9707537645512</v>
      </c>
      <c r="Y114" s="220">
        <f t="shared" si="36"/>
        <v>570.52799236155397</v>
      </c>
      <c r="Z114" s="220">
        <f t="shared" si="36"/>
        <v>617.192447613186</v>
      </c>
      <c r="AA114" s="220">
        <f t="shared" si="36"/>
        <v>699.52439012502316</v>
      </c>
      <c r="AB114" s="220">
        <f t="shared" si="36"/>
        <v>705.47456395535983</v>
      </c>
      <c r="AC114" s="220">
        <f t="shared" si="36"/>
        <v>2614.2765420329433</v>
      </c>
      <c r="AD114" s="220">
        <f t="shared" si="36"/>
        <v>261.50899208565698</v>
      </c>
      <c r="AE114" s="220">
        <f t="shared" si="36"/>
        <v>767.54958748279455</v>
      </c>
      <c r="AF114" s="220">
        <f t="shared" si="36"/>
        <v>2199.0570331030021</v>
      </c>
      <c r="AG114" s="220">
        <f t="shared" si="36"/>
        <v>1409.1325331120775</v>
      </c>
      <c r="AH114" s="220">
        <f t="shared" si="36"/>
        <v>1967.9557043218435</v>
      </c>
      <c r="AI114" s="220">
        <f t="shared" si="36"/>
        <v>4571.9003955249727</v>
      </c>
      <c r="AJ114" s="220">
        <f t="shared" si="36"/>
        <v>4554.9780757340122</v>
      </c>
      <c r="AK114" s="220">
        <f t="shared" si="36"/>
        <v>3643.9740831293243</v>
      </c>
      <c r="AL114" s="220">
        <f t="shared" si="36"/>
        <v>1365.6893609824263</v>
      </c>
      <c r="AM114" s="220">
        <f t="shared" si="36"/>
        <v>2032.8345928082485</v>
      </c>
      <c r="AN114" s="220">
        <f t="shared" si="36"/>
        <v>2031.1765248063314</v>
      </c>
      <c r="AO114" s="220">
        <f t="shared" si="36"/>
        <v>1656.4240080987997</v>
      </c>
      <c r="AP114" s="220">
        <f t="shared" si="36"/>
        <v>1233.7705850787872</v>
      </c>
      <c r="AQ114" s="220">
        <f t="shared" si="36"/>
        <v>2558.4790665086807</v>
      </c>
      <c r="AR114" s="220">
        <f t="shared" si="36"/>
        <v>1135.0006008533592</v>
      </c>
      <c r="AS114" s="220">
        <f t="shared" si="36"/>
        <v>2313.5657062909431</v>
      </c>
      <c r="AT114" s="220">
        <f t="shared" si="36"/>
        <v>2080.301658641255</v>
      </c>
      <c r="AU114" s="220">
        <f t="shared" si="36"/>
        <v>1139.4636878501203</v>
      </c>
      <c r="AV114" s="220">
        <f t="shared" si="36"/>
        <v>2183.3275190180188</v>
      </c>
      <c r="AW114" s="220">
        <f t="shared" si="36"/>
        <v>3796.9959793878952</v>
      </c>
      <c r="AX114" s="220">
        <f t="shared" si="36"/>
        <v>3230.7213462968657</v>
      </c>
      <c r="AY114" s="220">
        <f t="shared" si="36"/>
        <v>2795.9227029370695</v>
      </c>
      <c r="AZ114" s="220">
        <f t="shared" si="36"/>
        <v>3987.8943180138062</v>
      </c>
      <c r="BA114" s="220">
        <f t="shared" si="36"/>
        <v>1505.129978752635</v>
      </c>
      <c r="BB114" s="220">
        <f t="shared" si="36"/>
        <v>2557.7565682339418</v>
      </c>
      <c r="BC114" s="220">
        <f t="shared" si="36"/>
        <v>2271.4433082526275</v>
      </c>
      <c r="BD114" s="220">
        <f t="shared" si="36"/>
        <v>2545.4150634322818</v>
      </c>
      <c r="BE114" s="220">
        <f t="shared" si="36"/>
        <v>1510.240879056807</v>
      </c>
      <c r="BF114" s="220">
        <f t="shared" si="36"/>
        <v>4894.4074324418598</v>
      </c>
      <c r="BG114" s="220">
        <f t="shared" si="36"/>
        <v>3581.8248039307132</v>
      </c>
      <c r="BH114" s="220">
        <f t="shared" si="36"/>
        <v>4346.3127201975658</v>
      </c>
      <c r="BI114" s="220">
        <f t="shared" si="36"/>
        <v>5434.6468182835688</v>
      </c>
      <c r="BJ114" s="220">
        <f t="shared" si="36"/>
        <v>5047.7276211214084</v>
      </c>
      <c r="BK114" s="220">
        <f t="shared" si="36"/>
        <v>6398.3026870749973</v>
      </c>
      <c r="BL114" s="220">
        <f t="shared" si="36"/>
        <v>5103.3190053133749</v>
      </c>
      <c r="BM114" s="220">
        <f t="shared" si="36"/>
        <v>4852.4004919441822</v>
      </c>
      <c r="BN114" s="220">
        <f t="shared" si="36"/>
        <v>4440.3306813290028</v>
      </c>
      <c r="BO114" s="220">
        <f t="shared" si="36"/>
        <v>4323.5423447926623</v>
      </c>
      <c r="BP114" s="220">
        <f t="shared" si="36"/>
        <v>3878.6244863917173</v>
      </c>
      <c r="BQ114" s="220">
        <f>BQ82</f>
        <v>3501.853501117017</v>
      </c>
      <c r="BR114" s="220">
        <f>BR82</f>
        <v>3487.5267847975724</v>
      </c>
      <c r="BS114" s="220">
        <f>BS82</f>
        <v>2909.2782865353379</v>
      </c>
      <c r="BT114" s="220">
        <f>BT82</f>
        <v>10780.764560946518</v>
      </c>
      <c r="BU114" s="220">
        <f t="shared" ref="BU114:BW114" si="37">BU82</f>
        <v>353.88648773970903</v>
      </c>
      <c r="BV114" s="220">
        <f t="shared" si="37"/>
        <v>353.88648773970903</v>
      </c>
      <c r="BW114" s="220">
        <f t="shared" si="37"/>
        <v>1885.5898148581546</v>
      </c>
      <c r="BX114" s="174">
        <v>0</v>
      </c>
      <c r="BY114" s="174">
        <v>0</v>
      </c>
      <c r="BZ114" s="174">
        <v>0</v>
      </c>
      <c r="CA114" s="174">
        <v>0</v>
      </c>
      <c r="CB114" s="174">
        <v>0</v>
      </c>
      <c r="CC114" s="174">
        <v>0</v>
      </c>
      <c r="CD114" s="174">
        <v>0</v>
      </c>
      <c r="CE114" s="214">
        <v>0</v>
      </c>
      <c r="CF114" s="214">
        <v>0</v>
      </c>
      <c r="CG114" s="214">
        <v>0</v>
      </c>
      <c r="CH114" s="214">
        <v>0</v>
      </c>
      <c r="CI114" s="214">
        <v>0</v>
      </c>
      <c r="CJ114" s="214">
        <v>0</v>
      </c>
      <c r="CK114" s="214">
        <v>0</v>
      </c>
      <c r="CL114" s="214">
        <v>0</v>
      </c>
      <c r="CM114" s="214">
        <v>0</v>
      </c>
      <c r="CN114" s="214">
        <v>0</v>
      </c>
      <c r="CO114" s="214">
        <v>0</v>
      </c>
      <c r="CP114" s="214">
        <v>0</v>
      </c>
      <c r="CQ114" s="214">
        <v>0</v>
      </c>
      <c r="CR114" s="214">
        <v>0</v>
      </c>
      <c r="CS114" s="214">
        <v>0</v>
      </c>
      <c r="CT114" s="214">
        <v>0</v>
      </c>
      <c r="CU114" s="214">
        <v>0</v>
      </c>
      <c r="CV114" s="214">
        <v>0</v>
      </c>
      <c r="CW114" s="214">
        <v>0</v>
      </c>
      <c r="CX114" s="214">
        <v>0</v>
      </c>
      <c r="CY114" s="214">
        <v>0</v>
      </c>
      <c r="CZ114" s="214">
        <v>0</v>
      </c>
      <c r="DA114" s="214">
        <v>0</v>
      </c>
      <c r="DB114" s="214">
        <v>0</v>
      </c>
      <c r="DC114" s="214">
        <v>0</v>
      </c>
      <c r="DD114" s="214">
        <v>0</v>
      </c>
      <c r="DE114" s="214">
        <v>0</v>
      </c>
      <c r="DF114" s="214">
        <v>0</v>
      </c>
      <c r="DG114" s="214">
        <v>0</v>
      </c>
      <c r="DH114" s="214">
        <v>0</v>
      </c>
      <c r="DI114" s="214">
        <v>0</v>
      </c>
      <c r="DJ114" s="214">
        <v>0</v>
      </c>
      <c r="DK114" s="214">
        <v>0</v>
      </c>
      <c r="DL114" s="214">
        <v>0</v>
      </c>
      <c r="DM114" s="214">
        <v>0</v>
      </c>
      <c r="DN114" s="214">
        <v>0</v>
      </c>
      <c r="DO114" s="214">
        <v>0</v>
      </c>
      <c r="DP114" s="214">
        <v>0</v>
      </c>
      <c r="DQ114" s="214">
        <v>0</v>
      </c>
      <c r="DR114" s="214">
        <v>0</v>
      </c>
      <c r="DS114" s="214">
        <v>0</v>
      </c>
      <c r="DT114" s="214">
        <v>0</v>
      </c>
      <c r="DU114" s="214">
        <v>0</v>
      </c>
      <c r="DV114" s="214">
        <v>0</v>
      </c>
      <c r="DW114" s="214">
        <v>0</v>
      </c>
      <c r="DX114" s="214">
        <v>0</v>
      </c>
      <c r="DY114" s="214">
        <v>0</v>
      </c>
      <c r="DZ114" s="214">
        <v>0</v>
      </c>
      <c r="EA114" s="214">
        <v>0</v>
      </c>
      <c r="EB114" s="214">
        <v>0</v>
      </c>
      <c r="EC114" s="214">
        <v>0</v>
      </c>
      <c r="ED114" s="214">
        <v>0</v>
      </c>
      <c r="EE114" s="214">
        <v>0</v>
      </c>
      <c r="EF114" s="182">
        <v>0</v>
      </c>
      <c r="EG114" s="182">
        <v>0</v>
      </c>
      <c r="EH114" s="182">
        <v>0</v>
      </c>
      <c r="EI114" s="182">
        <v>0</v>
      </c>
      <c r="EJ114" s="182">
        <v>0</v>
      </c>
    </row>
    <row r="115" spans="1:140" s="182" customFormat="1" ht="17.25" hidden="1" outlineLevel="1" thickTop="1" thickBot="1" x14ac:dyDescent="0.3">
      <c r="A115" s="212"/>
      <c r="B115" s="201" t="str">
        <f>B83</f>
        <v>Проектно-изыскательские работы имп НДС</v>
      </c>
      <c r="C115" s="197">
        <f>SUM(D115:AY115)</f>
        <v>0</v>
      </c>
      <c r="D115" s="197">
        <f t="shared" ref="D115:S126" si="38">D51</f>
        <v>0</v>
      </c>
      <c r="E115" s="197">
        <f t="shared" si="38"/>
        <v>0</v>
      </c>
      <c r="F115" s="197">
        <f t="shared" si="38"/>
        <v>0</v>
      </c>
      <c r="G115" s="197">
        <f t="shared" si="38"/>
        <v>0</v>
      </c>
      <c r="H115" s="197">
        <f t="shared" si="38"/>
        <v>0</v>
      </c>
      <c r="I115" s="197">
        <f t="shared" si="38"/>
        <v>0</v>
      </c>
      <c r="J115" s="197">
        <f t="shared" si="38"/>
        <v>0</v>
      </c>
      <c r="K115" s="197">
        <f t="shared" si="38"/>
        <v>0</v>
      </c>
      <c r="L115" s="197">
        <f t="shared" si="38"/>
        <v>0</v>
      </c>
      <c r="M115" s="197">
        <f t="shared" si="38"/>
        <v>0</v>
      </c>
      <c r="N115" s="197">
        <f t="shared" si="38"/>
        <v>0</v>
      </c>
      <c r="O115" s="197">
        <f t="shared" si="38"/>
        <v>0</v>
      </c>
      <c r="P115" s="197">
        <f t="shared" si="38"/>
        <v>0</v>
      </c>
      <c r="Q115" s="197">
        <f t="shared" si="38"/>
        <v>0</v>
      </c>
      <c r="R115" s="197">
        <f t="shared" si="38"/>
        <v>0</v>
      </c>
      <c r="S115" s="197">
        <f t="shared" si="38"/>
        <v>0</v>
      </c>
      <c r="T115" s="197">
        <f t="shared" si="36"/>
        <v>0</v>
      </c>
      <c r="U115" s="197">
        <f t="shared" si="36"/>
        <v>0</v>
      </c>
      <c r="V115" s="197">
        <f t="shared" si="36"/>
        <v>0</v>
      </c>
      <c r="W115" s="197">
        <f t="shared" si="36"/>
        <v>0</v>
      </c>
      <c r="X115" s="197">
        <f t="shared" si="36"/>
        <v>0</v>
      </c>
      <c r="Y115" s="197">
        <f t="shared" si="36"/>
        <v>0</v>
      </c>
      <c r="Z115" s="197">
        <f t="shared" si="36"/>
        <v>0</v>
      </c>
      <c r="AA115" s="197">
        <f t="shared" si="36"/>
        <v>0</v>
      </c>
      <c r="AB115" s="197">
        <f t="shared" si="36"/>
        <v>0</v>
      </c>
      <c r="AC115" s="197">
        <f t="shared" si="36"/>
        <v>0</v>
      </c>
      <c r="AD115" s="197">
        <f t="shared" si="36"/>
        <v>0</v>
      </c>
      <c r="AE115" s="197">
        <f t="shared" si="36"/>
        <v>0</v>
      </c>
      <c r="AF115" s="197">
        <f t="shared" si="36"/>
        <v>0</v>
      </c>
      <c r="AG115" s="197">
        <f t="shared" si="36"/>
        <v>0</v>
      </c>
      <c r="AH115" s="197">
        <f t="shared" si="36"/>
        <v>0</v>
      </c>
      <c r="AI115" s="197">
        <f t="shared" si="36"/>
        <v>0</v>
      </c>
      <c r="AJ115" s="197">
        <f t="shared" si="36"/>
        <v>0</v>
      </c>
      <c r="AK115" s="197">
        <f t="shared" si="36"/>
        <v>0</v>
      </c>
      <c r="AL115" s="197">
        <f t="shared" si="36"/>
        <v>0</v>
      </c>
      <c r="AM115" s="197">
        <f t="shared" si="36"/>
        <v>0</v>
      </c>
      <c r="AN115" s="197">
        <f t="shared" si="36"/>
        <v>0</v>
      </c>
      <c r="AO115" s="197">
        <f t="shared" si="36"/>
        <v>0</v>
      </c>
      <c r="AP115" s="197">
        <f t="shared" si="36"/>
        <v>0</v>
      </c>
      <c r="AQ115" s="197">
        <f t="shared" si="36"/>
        <v>0</v>
      </c>
      <c r="AR115" s="197">
        <f t="shared" si="36"/>
        <v>0</v>
      </c>
      <c r="AS115" s="197">
        <f t="shared" si="36"/>
        <v>0</v>
      </c>
      <c r="AT115" s="197">
        <f t="shared" si="36"/>
        <v>0</v>
      </c>
      <c r="AU115" s="197">
        <f t="shared" si="36"/>
        <v>0</v>
      </c>
      <c r="AV115" s="197">
        <f t="shared" si="36"/>
        <v>0</v>
      </c>
      <c r="AW115" s="197">
        <f t="shared" si="36"/>
        <v>0</v>
      </c>
      <c r="AX115" s="197">
        <f t="shared" si="36"/>
        <v>0</v>
      </c>
      <c r="AY115" s="197">
        <f t="shared" si="36"/>
        <v>0</v>
      </c>
      <c r="AZ115" s="197">
        <f t="shared" si="36"/>
        <v>0</v>
      </c>
      <c r="BA115" s="197">
        <f t="shared" si="36"/>
        <v>0</v>
      </c>
      <c r="BB115" s="197">
        <f t="shared" si="36"/>
        <v>0</v>
      </c>
      <c r="BC115" s="197">
        <f t="shared" si="36"/>
        <v>0</v>
      </c>
      <c r="BD115" s="197">
        <f t="shared" si="36"/>
        <v>0</v>
      </c>
      <c r="BE115" s="197">
        <f t="shared" si="36"/>
        <v>0</v>
      </c>
      <c r="BF115" s="197">
        <f t="shared" si="36"/>
        <v>0</v>
      </c>
      <c r="BG115" s="197">
        <f t="shared" si="36"/>
        <v>0</v>
      </c>
      <c r="BH115" s="197">
        <f t="shared" si="36"/>
        <v>0</v>
      </c>
      <c r="BI115" s="197">
        <f t="shared" si="36"/>
        <v>0</v>
      </c>
      <c r="BJ115" s="197">
        <f t="shared" si="36"/>
        <v>0</v>
      </c>
      <c r="BK115" s="197">
        <f t="shared" si="36"/>
        <v>0</v>
      </c>
      <c r="BL115" s="197">
        <f t="shared" si="36"/>
        <v>0</v>
      </c>
      <c r="BM115" s="197">
        <f t="shared" si="36"/>
        <v>0</v>
      </c>
      <c r="BN115" s="197">
        <f t="shared" si="36"/>
        <v>0</v>
      </c>
      <c r="BO115" s="197">
        <f t="shared" si="36"/>
        <v>0</v>
      </c>
      <c r="BP115" s="197">
        <f t="shared" si="36"/>
        <v>0</v>
      </c>
      <c r="BQ115" s="197">
        <f t="shared" ref="BQ115:CD117" si="39">BQ83</f>
        <v>0</v>
      </c>
      <c r="BR115" s="197">
        <f t="shared" si="39"/>
        <v>0</v>
      </c>
      <c r="BS115" s="197">
        <f t="shared" si="39"/>
        <v>0</v>
      </c>
      <c r="BT115" s="197">
        <f t="shared" si="39"/>
        <v>0</v>
      </c>
      <c r="BU115" s="197">
        <f t="shared" si="39"/>
        <v>0</v>
      </c>
      <c r="BV115" s="197">
        <f t="shared" si="39"/>
        <v>0</v>
      </c>
      <c r="BW115" s="197">
        <f t="shared" si="39"/>
        <v>0</v>
      </c>
      <c r="BX115" s="197">
        <f t="shared" si="39"/>
        <v>0</v>
      </c>
      <c r="BY115" s="197">
        <f t="shared" si="39"/>
        <v>0</v>
      </c>
      <c r="BZ115" s="197">
        <f t="shared" si="39"/>
        <v>0</v>
      </c>
      <c r="CA115" s="197">
        <f t="shared" si="39"/>
        <v>0</v>
      </c>
      <c r="CB115" s="197">
        <f t="shared" si="39"/>
        <v>0</v>
      </c>
      <c r="CC115" s="197">
        <f t="shared" si="39"/>
        <v>0</v>
      </c>
      <c r="CD115" s="197">
        <f t="shared" si="39"/>
        <v>0</v>
      </c>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214"/>
      <c r="DN115" s="214"/>
      <c r="DO115" s="214"/>
      <c r="DP115" s="214"/>
      <c r="DQ115" s="214"/>
      <c r="DR115" s="214"/>
      <c r="DS115" s="214"/>
      <c r="DT115" s="214"/>
      <c r="DU115" s="214"/>
      <c r="DV115" s="214"/>
      <c r="DW115" s="214"/>
      <c r="DX115" s="214"/>
      <c r="DY115" s="214"/>
      <c r="DZ115" s="214"/>
      <c r="EA115" s="214"/>
      <c r="EB115" s="214"/>
      <c r="EC115" s="214"/>
      <c r="ED115" s="214"/>
      <c r="EE115" s="214"/>
    </row>
    <row r="116" spans="1:140" s="182" customFormat="1" ht="17.25" hidden="1" outlineLevel="1" thickTop="1" thickBot="1" x14ac:dyDescent="0.3">
      <c r="A116" s="212"/>
      <c r="B116" s="201" t="str">
        <f t="shared" ref="B116:B121" si="40">B84</f>
        <v>Проектно-изыскательские работы рос НДС</v>
      </c>
      <c r="C116" s="197">
        <f t="shared" ref="C116:C126" si="41">SUM(D116:AY116)</f>
        <v>0</v>
      </c>
      <c r="D116" s="197">
        <f t="shared" si="38"/>
        <v>0</v>
      </c>
      <c r="E116" s="197">
        <f t="shared" si="38"/>
        <v>0</v>
      </c>
      <c r="F116" s="197">
        <f t="shared" si="38"/>
        <v>0</v>
      </c>
      <c r="G116" s="197">
        <f t="shared" si="38"/>
        <v>0</v>
      </c>
      <c r="H116" s="197">
        <f t="shared" si="38"/>
        <v>0</v>
      </c>
      <c r="I116" s="197">
        <f t="shared" si="38"/>
        <v>0</v>
      </c>
      <c r="J116" s="197">
        <f t="shared" si="38"/>
        <v>0</v>
      </c>
      <c r="K116" s="197">
        <f t="shared" si="38"/>
        <v>0</v>
      </c>
      <c r="L116" s="197">
        <f t="shared" si="38"/>
        <v>0</v>
      </c>
      <c r="M116" s="197">
        <f t="shared" si="38"/>
        <v>0</v>
      </c>
      <c r="N116" s="197">
        <f t="shared" si="38"/>
        <v>0</v>
      </c>
      <c r="O116" s="197">
        <f t="shared" si="38"/>
        <v>0</v>
      </c>
      <c r="P116" s="197">
        <f t="shared" si="38"/>
        <v>0</v>
      </c>
      <c r="Q116" s="197">
        <f t="shared" si="38"/>
        <v>0</v>
      </c>
      <c r="R116" s="197">
        <f t="shared" si="38"/>
        <v>0</v>
      </c>
      <c r="S116" s="197">
        <f t="shared" si="38"/>
        <v>0</v>
      </c>
      <c r="T116" s="197">
        <f t="shared" si="36"/>
        <v>0</v>
      </c>
      <c r="U116" s="197">
        <f t="shared" si="36"/>
        <v>0</v>
      </c>
      <c r="V116" s="197">
        <f t="shared" si="36"/>
        <v>0</v>
      </c>
      <c r="W116" s="197">
        <f t="shared" si="36"/>
        <v>0</v>
      </c>
      <c r="X116" s="197">
        <f t="shared" si="36"/>
        <v>0</v>
      </c>
      <c r="Y116" s="197">
        <f t="shared" si="36"/>
        <v>0</v>
      </c>
      <c r="Z116" s="197">
        <f t="shared" si="36"/>
        <v>0</v>
      </c>
      <c r="AA116" s="197">
        <f t="shared" si="36"/>
        <v>0</v>
      </c>
      <c r="AB116" s="197">
        <f t="shared" si="36"/>
        <v>0</v>
      </c>
      <c r="AC116" s="197">
        <f t="shared" si="36"/>
        <v>0</v>
      </c>
      <c r="AD116" s="197">
        <f t="shared" si="36"/>
        <v>0</v>
      </c>
      <c r="AE116" s="197">
        <f t="shared" si="36"/>
        <v>0</v>
      </c>
      <c r="AF116" s="197">
        <f t="shared" si="36"/>
        <v>0</v>
      </c>
      <c r="AG116" s="197">
        <f t="shared" si="36"/>
        <v>0</v>
      </c>
      <c r="AH116" s="197">
        <f t="shared" si="36"/>
        <v>0</v>
      </c>
      <c r="AI116" s="197">
        <f t="shared" si="36"/>
        <v>0</v>
      </c>
      <c r="AJ116" s="197">
        <f t="shared" si="36"/>
        <v>0</v>
      </c>
      <c r="AK116" s="197">
        <f t="shared" si="36"/>
        <v>0</v>
      </c>
      <c r="AL116" s="197">
        <f t="shared" si="36"/>
        <v>0</v>
      </c>
      <c r="AM116" s="197">
        <f t="shared" si="36"/>
        <v>0</v>
      </c>
      <c r="AN116" s="197">
        <f t="shared" si="36"/>
        <v>0</v>
      </c>
      <c r="AO116" s="197">
        <f t="shared" si="36"/>
        <v>0</v>
      </c>
      <c r="AP116" s="197">
        <f t="shared" si="36"/>
        <v>0</v>
      </c>
      <c r="AQ116" s="197">
        <f t="shared" si="36"/>
        <v>0</v>
      </c>
      <c r="AR116" s="197">
        <f t="shared" si="36"/>
        <v>0</v>
      </c>
      <c r="AS116" s="197">
        <f t="shared" si="36"/>
        <v>0</v>
      </c>
      <c r="AT116" s="197">
        <f t="shared" si="36"/>
        <v>0</v>
      </c>
      <c r="AU116" s="197">
        <f t="shared" si="36"/>
        <v>0</v>
      </c>
      <c r="AV116" s="197">
        <f t="shared" si="36"/>
        <v>0</v>
      </c>
      <c r="AW116" s="197">
        <f t="shared" si="36"/>
        <v>0</v>
      </c>
      <c r="AX116" s="197">
        <f t="shared" si="36"/>
        <v>0</v>
      </c>
      <c r="AY116" s="197">
        <f t="shared" si="36"/>
        <v>0</v>
      </c>
      <c r="AZ116" s="197">
        <f t="shared" si="36"/>
        <v>0</v>
      </c>
      <c r="BA116" s="197">
        <f t="shared" si="36"/>
        <v>0</v>
      </c>
      <c r="BB116" s="197">
        <f t="shared" si="36"/>
        <v>0</v>
      </c>
      <c r="BC116" s="197">
        <f t="shared" si="36"/>
        <v>0</v>
      </c>
      <c r="BD116" s="197">
        <f t="shared" si="36"/>
        <v>0</v>
      </c>
      <c r="BE116" s="197">
        <f t="shared" si="36"/>
        <v>0</v>
      </c>
      <c r="BF116" s="197">
        <f t="shared" si="36"/>
        <v>0</v>
      </c>
      <c r="BG116" s="197">
        <f t="shared" si="36"/>
        <v>0</v>
      </c>
      <c r="BH116" s="197">
        <f t="shared" si="36"/>
        <v>0</v>
      </c>
      <c r="BI116" s="197">
        <f t="shared" si="36"/>
        <v>0</v>
      </c>
      <c r="BJ116" s="197">
        <f t="shared" si="36"/>
        <v>0</v>
      </c>
      <c r="BK116" s="197">
        <f t="shared" si="36"/>
        <v>0</v>
      </c>
      <c r="BL116" s="197">
        <f t="shared" si="36"/>
        <v>0</v>
      </c>
      <c r="BM116" s="197">
        <f t="shared" si="36"/>
        <v>0</v>
      </c>
      <c r="BN116" s="197">
        <f t="shared" si="36"/>
        <v>0</v>
      </c>
      <c r="BO116" s="197">
        <f t="shared" si="36"/>
        <v>0</v>
      </c>
      <c r="BP116" s="197">
        <f t="shared" si="36"/>
        <v>0</v>
      </c>
      <c r="BQ116" s="197">
        <f t="shared" si="39"/>
        <v>0</v>
      </c>
      <c r="BR116" s="197">
        <f t="shared" si="39"/>
        <v>0</v>
      </c>
      <c r="BS116" s="197">
        <f t="shared" si="39"/>
        <v>0</v>
      </c>
      <c r="BT116" s="197">
        <f t="shared" si="39"/>
        <v>0</v>
      </c>
      <c r="BU116" s="197">
        <f t="shared" si="39"/>
        <v>0</v>
      </c>
      <c r="BV116" s="197">
        <f t="shared" si="39"/>
        <v>0</v>
      </c>
      <c r="BW116" s="197">
        <f t="shared" si="39"/>
        <v>0</v>
      </c>
      <c r="BX116" s="197">
        <f t="shared" si="39"/>
        <v>0</v>
      </c>
      <c r="BY116" s="197">
        <f t="shared" si="39"/>
        <v>0</v>
      </c>
      <c r="BZ116" s="197">
        <f t="shared" si="39"/>
        <v>0</v>
      </c>
      <c r="CA116" s="197">
        <f t="shared" si="39"/>
        <v>0</v>
      </c>
      <c r="CB116" s="197">
        <f t="shared" si="39"/>
        <v>0</v>
      </c>
      <c r="CC116" s="197">
        <f t="shared" si="39"/>
        <v>0</v>
      </c>
      <c r="CD116" s="197">
        <f t="shared" si="39"/>
        <v>0</v>
      </c>
      <c r="CE116" s="214"/>
      <c r="CF116" s="214"/>
      <c r="CG116" s="214"/>
      <c r="CH116" s="214"/>
      <c r="CI116" s="214"/>
      <c r="CJ116" s="214"/>
      <c r="CK116" s="214"/>
      <c r="CL116" s="214"/>
      <c r="CM116" s="214"/>
      <c r="CN116" s="214"/>
      <c r="CO116" s="214"/>
      <c r="CP116" s="214"/>
      <c r="CQ116" s="214"/>
      <c r="CR116" s="214"/>
      <c r="CS116" s="214"/>
      <c r="CT116" s="214"/>
      <c r="CU116" s="214"/>
      <c r="CV116" s="214"/>
      <c r="CW116" s="214"/>
      <c r="CX116" s="214"/>
      <c r="CY116" s="214"/>
      <c r="CZ116" s="214"/>
      <c r="DA116" s="214"/>
      <c r="DB116" s="214"/>
      <c r="DC116" s="214"/>
      <c r="DD116" s="214"/>
      <c r="DE116" s="214"/>
      <c r="DF116" s="214"/>
      <c r="DG116" s="214"/>
      <c r="DH116" s="214"/>
      <c r="DI116" s="214"/>
      <c r="DJ116" s="214"/>
      <c r="DK116" s="214"/>
      <c r="DL116" s="214"/>
      <c r="DM116" s="214"/>
      <c r="DN116" s="214"/>
      <c r="DO116" s="214"/>
      <c r="DP116" s="214"/>
      <c r="DQ116" s="214"/>
      <c r="DR116" s="214"/>
      <c r="DS116" s="214"/>
      <c r="DT116" s="214"/>
      <c r="DU116" s="214"/>
      <c r="DV116" s="214"/>
      <c r="DW116" s="214"/>
      <c r="DX116" s="214"/>
      <c r="DY116" s="214"/>
      <c r="DZ116" s="214"/>
      <c r="EA116" s="214"/>
      <c r="EB116" s="214"/>
      <c r="EC116" s="214"/>
      <c r="ED116" s="214"/>
      <c r="EE116" s="214"/>
    </row>
    <row r="117" spans="1:140" s="182" customFormat="1" ht="17.25" hidden="1" outlineLevel="1" thickTop="1" thickBot="1" x14ac:dyDescent="0.3">
      <c r="A117" s="212"/>
      <c r="B117" s="201" t="str">
        <f t="shared" si="40"/>
        <v>Строительно-монтажные работы имп НДС</v>
      </c>
      <c r="C117" s="197">
        <f t="shared" si="41"/>
        <v>0</v>
      </c>
      <c r="D117" s="197">
        <f t="shared" si="38"/>
        <v>0</v>
      </c>
      <c r="E117" s="197">
        <f t="shared" si="38"/>
        <v>0</v>
      </c>
      <c r="F117" s="197">
        <f t="shared" si="38"/>
        <v>0</v>
      </c>
      <c r="G117" s="197">
        <f t="shared" si="38"/>
        <v>0</v>
      </c>
      <c r="H117" s="197">
        <f t="shared" si="38"/>
        <v>0</v>
      </c>
      <c r="I117" s="197">
        <f t="shared" si="38"/>
        <v>0</v>
      </c>
      <c r="J117" s="197">
        <f t="shared" si="38"/>
        <v>0</v>
      </c>
      <c r="K117" s="197">
        <f t="shared" si="38"/>
        <v>0</v>
      </c>
      <c r="L117" s="197">
        <f t="shared" si="38"/>
        <v>0</v>
      </c>
      <c r="M117" s="197">
        <f t="shared" si="38"/>
        <v>0</v>
      </c>
      <c r="N117" s="197">
        <f t="shared" si="38"/>
        <v>0</v>
      </c>
      <c r="O117" s="197">
        <f t="shared" si="38"/>
        <v>0</v>
      </c>
      <c r="P117" s="197">
        <f t="shared" si="38"/>
        <v>0</v>
      </c>
      <c r="Q117" s="197">
        <f t="shared" si="38"/>
        <v>0</v>
      </c>
      <c r="R117" s="197">
        <f t="shared" si="38"/>
        <v>0</v>
      </c>
      <c r="S117" s="197">
        <f t="shared" si="38"/>
        <v>0</v>
      </c>
      <c r="T117" s="197">
        <f t="shared" si="36"/>
        <v>0</v>
      </c>
      <c r="U117" s="197">
        <f t="shared" si="36"/>
        <v>0</v>
      </c>
      <c r="V117" s="197">
        <f t="shared" si="36"/>
        <v>0</v>
      </c>
      <c r="W117" s="197">
        <f t="shared" si="36"/>
        <v>0</v>
      </c>
      <c r="X117" s="197">
        <f t="shared" si="36"/>
        <v>0</v>
      </c>
      <c r="Y117" s="197">
        <f t="shared" si="36"/>
        <v>0</v>
      </c>
      <c r="Z117" s="197">
        <f t="shared" si="36"/>
        <v>0</v>
      </c>
      <c r="AA117" s="197">
        <f t="shared" si="36"/>
        <v>0</v>
      </c>
      <c r="AB117" s="197">
        <f t="shared" si="36"/>
        <v>0</v>
      </c>
      <c r="AC117" s="197">
        <f t="shared" si="36"/>
        <v>0</v>
      </c>
      <c r="AD117" s="197">
        <f t="shared" si="36"/>
        <v>0</v>
      </c>
      <c r="AE117" s="197">
        <f t="shared" si="36"/>
        <v>0</v>
      </c>
      <c r="AF117" s="197">
        <f t="shared" si="36"/>
        <v>0</v>
      </c>
      <c r="AG117" s="197">
        <f t="shared" si="36"/>
        <v>0</v>
      </c>
      <c r="AH117" s="197">
        <f t="shared" si="36"/>
        <v>0</v>
      </c>
      <c r="AI117" s="197">
        <f t="shared" si="36"/>
        <v>0</v>
      </c>
      <c r="AJ117" s="197">
        <f t="shared" si="36"/>
        <v>0</v>
      </c>
      <c r="AK117" s="197">
        <f t="shared" si="36"/>
        <v>0</v>
      </c>
      <c r="AL117" s="197">
        <f t="shared" si="36"/>
        <v>0</v>
      </c>
      <c r="AM117" s="197">
        <f t="shared" si="36"/>
        <v>0</v>
      </c>
      <c r="AN117" s="197">
        <f t="shared" si="36"/>
        <v>0</v>
      </c>
      <c r="AO117" s="197">
        <f t="shared" si="36"/>
        <v>0</v>
      </c>
      <c r="AP117" s="197">
        <f t="shared" si="36"/>
        <v>0</v>
      </c>
      <c r="AQ117" s="197">
        <f t="shared" si="36"/>
        <v>0</v>
      </c>
      <c r="AR117" s="197">
        <f t="shared" si="36"/>
        <v>0</v>
      </c>
      <c r="AS117" s="197">
        <f t="shared" si="36"/>
        <v>0</v>
      </c>
      <c r="AT117" s="197">
        <f t="shared" si="36"/>
        <v>0</v>
      </c>
      <c r="AU117" s="197">
        <f t="shared" si="36"/>
        <v>0</v>
      </c>
      <c r="AV117" s="197">
        <f t="shared" si="36"/>
        <v>0</v>
      </c>
      <c r="AW117" s="197">
        <f t="shared" si="36"/>
        <v>0</v>
      </c>
      <c r="AX117" s="197">
        <f t="shared" si="36"/>
        <v>0</v>
      </c>
      <c r="AY117" s="197">
        <f t="shared" si="36"/>
        <v>0</v>
      </c>
      <c r="AZ117" s="197">
        <f t="shared" si="36"/>
        <v>0</v>
      </c>
      <c r="BA117" s="197">
        <f t="shared" si="36"/>
        <v>0</v>
      </c>
      <c r="BB117" s="197">
        <f t="shared" si="36"/>
        <v>0</v>
      </c>
      <c r="BC117" s="197">
        <f t="shared" si="36"/>
        <v>0</v>
      </c>
      <c r="BD117" s="197">
        <f t="shared" si="36"/>
        <v>0</v>
      </c>
      <c r="BE117" s="197">
        <f t="shared" si="36"/>
        <v>0</v>
      </c>
      <c r="BF117" s="197">
        <f t="shared" si="36"/>
        <v>0</v>
      </c>
      <c r="BG117" s="197">
        <f t="shared" si="36"/>
        <v>0</v>
      </c>
      <c r="BH117" s="197">
        <f t="shared" si="36"/>
        <v>0</v>
      </c>
      <c r="BI117" s="197">
        <f t="shared" si="36"/>
        <v>0</v>
      </c>
      <c r="BJ117" s="197">
        <f t="shared" si="36"/>
        <v>0</v>
      </c>
      <c r="BK117" s="197">
        <f t="shared" si="36"/>
        <v>0</v>
      </c>
      <c r="BL117" s="197">
        <f t="shared" si="36"/>
        <v>0</v>
      </c>
      <c r="BM117" s="197">
        <f t="shared" si="36"/>
        <v>0</v>
      </c>
      <c r="BN117" s="197">
        <f t="shared" si="36"/>
        <v>0</v>
      </c>
      <c r="BO117" s="197">
        <f t="shared" si="36"/>
        <v>0</v>
      </c>
      <c r="BP117" s="197">
        <f t="shared" si="36"/>
        <v>0</v>
      </c>
      <c r="BQ117" s="197">
        <f t="shared" si="39"/>
        <v>0</v>
      </c>
      <c r="BR117" s="197">
        <f t="shared" si="39"/>
        <v>0</v>
      </c>
      <c r="BS117" s="197">
        <f t="shared" si="39"/>
        <v>0</v>
      </c>
      <c r="BT117" s="197">
        <f t="shared" si="39"/>
        <v>0</v>
      </c>
      <c r="BU117" s="197">
        <f t="shared" si="39"/>
        <v>0</v>
      </c>
      <c r="BV117" s="197">
        <f t="shared" si="39"/>
        <v>0</v>
      </c>
      <c r="BW117" s="197">
        <f t="shared" si="39"/>
        <v>0</v>
      </c>
      <c r="BX117" s="197">
        <f t="shared" si="39"/>
        <v>0</v>
      </c>
      <c r="BY117" s="197">
        <f t="shared" si="39"/>
        <v>0</v>
      </c>
      <c r="BZ117" s="197">
        <f t="shared" si="39"/>
        <v>0</v>
      </c>
      <c r="CA117" s="197">
        <f t="shared" si="39"/>
        <v>0</v>
      </c>
      <c r="CB117" s="197">
        <f t="shared" si="39"/>
        <v>0</v>
      </c>
      <c r="CC117" s="197">
        <f t="shared" si="39"/>
        <v>0</v>
      </c>
      <c r="CD117" s="197">
        <f t="shared" si="39"/>
        <v>0</v>
      </c>
      <c r="CE117" s="214"/>
      <c r="CF117" s="214"/>
      <c r="CG117" s="214"/>
      <c r="CH117" s="214"/>
      <c r="CI117" s="214"/>
      <c r="CJ117" s="214"/>
      <c r="CK117" s="214"/>
      <c r="CL117" s="214"/>
      <c r="CM117" s="214"/>
      <c r="CN117" s="214"/>
      <c r="CO117" s="214"/>
      <c r="CP117" s="214"/>
      <c r="CQ117" s="214"/>
      <c r="CR117" s="214"/>
      <c r="CS117" s="214"/>
      <c r="CT117" s="214"/>
      <c r="CU117" s="214"/>
      <c r="CV117" s="214"/>
      <c r="CW117" s="214"/>
      <c r="CX117" s="214"/>
      <c r="CY117" s="214"/>
      <c r="CZ117" s="214"/>
      <c r="DA117" s="214"/>
      <c r="DB117" s="214"/>
      <c r="DC117" s="214"/>
      <c r="DD117" s="214"/>
      <c r="DE117" s="214"/>
      <c r="DF117" s="214"/>
      <c r="DG117" s="214"/>
      <c r="DH117" s="214"/>
      <c r="DI117" s="214"/>
      <c r="DJ117" s="214"/>
      <c r="DK117" s="214"/>
      <c r="DL117" s="214"/>
      <c r="DM117" s="214"/>
      <c r="DN117" s="214"/>
      <c r="DO117" s="214"/>
      <c r="DP117" s="214"/>
      <c r="DQ117" s="214"/>
      <c r="DR117" s="214"/>
      <c r="DS117" s="214"/>
      <c r="DT117" s="214"/>
      <c r="DU117" s="214"/>
      <c r="DV117" s="214"/>
      <c r="DW117" s="214"/>
      <c r="DX117" s="214"/>
      <c r="DY117" s="214"/>
      <c r="DZ117" s="214"/>
      <c r="EA117" s="214"/>
      <c r="EB117" s="214"/>
      <c r="EC117" s="214"/>
      <c r="ED117" s="214"/>
      <c r="EE117" s="214"/>
    </row>
    <row r="118" spans="1:140" s="182" customFormat="1" ht="17.25" hidden="1" outlineLevel="1" thickTop="1" thickBot="1" x14ac:dyDescent="0.3">
      <c r="A118" s="212"/>
      <c r="B118" s="201" t="str">
        <f t="shared" si="40"/>
        <v>Строительно-монтажные работы рос НДС</v>
      </c>
      <c r="C118" s="197">
        <f t="shared" si="41"/>
        <v>0</v>
      </c>
      <c r="D118" s="197">
        <f t="shared" si="38"/>
        <v>0</v>
      </c>
      <c r="E118" s="197">
        <f t="shared" si="38"/>
        <v>0</v>
      </c>
      <c r="F118" s="197">
        <f t="shared" si="38"/>
        <v>0</v>
      </c>
      <c r="G118" s="197">
        <f t="shared" si="38"/>
        <v>0</v>
      </c>
      <c r="H118" s="197">
        <f t="shared" si="38"/>
        <v>0</v>
      </c>
      <c r="I118" s="197">
        <f t="shared" si="38"/>
        <v>0</v>
      </c>
      <c r="J118" s="197">
        <f t="shared" si="38"/>
        <v>0</v>
      </c>
      <c r="K118" s="197">
        <f t="shared" si="38"/>
        <v>0</v>
      </c>
      <c r="L118" s="197">
        <f t="shared" si="38"/>
        <v>0</v>
      </c>
      <c r="M118" s="197">
        <f t="shared" si="38"/>
        <v>0</v>
      </c>
      <c r="N118" s="197">
        <f t="shared" si="38"/>
        <v>0</v>
      </c>
      <c r="O118" s="197">
        <f t="shared" si="38"/>
        <v>0</v>
      </c>
      <c r="P118" s="197">
        <f t="shared" si="38"/>
        <v>0</v>
      </c>
      <c r="Q118" s="197">
        <f t="shared" si="38"/>
        <v>0</v>
      </c>
      <c r="R118" s="197">
        <f t="shared" si="38"/>
        <v>0</v>
      </c>
      <c r="S118" s="197">
        <f t="shared" si="38"/>
        <v>0</v>
      </c>
      <c r="T118" s="197">
        <f t="shared" si="36"/>
        <v>0</v>
      </c>
      <c r="U118" s="197">
        <f t="shared" si="36"/>
        <v>0</v>
      </c>
      <c r="V118" s="197">
        <f t="shared" si="36"/>
        <v>0</v>
      </c>
      <c r="W118" s="197">
        <f t="shared" si="36"/>
        <v>0</v>
      </c>
      <c r="X118" s="197">
        <f t="shared" si="36"/>
        <v>0</v>
      </c>
      <c r="Y118" s="197">
        <f t="shared" si="36"/>
        <v>0</v>
      </c>
      <c r="Z118" s="197">
        <f t="shared" si="36"/>
        <v>0</v>
      </c>
      <c r="AA118" s="197">
        <f t="shared" si="36"/>
        <v>0</v>
      </c>
      <c r="AB118" s="197">
        <f t="shared" si="36"/>
        <v>0</v>
      </c>
      <c r="AC118" s="197">
        <f t="shared" si="36"/>
        <v>0</v>
      </c>
      <c r="AD118" s="197">
        <f t="shared" si="36"/>
        <v>0</v>
      </c>
      <c r="AE118" s="197">
        <f t="shared" si="36"/>
        <v>0</v>
      </c>
      <c r="AF118" s="197">
        <f t="shared" si="36"/>
        <v>0</v>
      </c>
      <c r="AG118" s="197">
        <f t="shared" si="36"/>
        <v>0</v>
      </c>
      <c r="AH118" s="197">
        <f t="shared" si="36"/>
        <v>0</v>
      </c>
      <c r="AI118" s="197">
        <f t="shared" si="36"/>
        <v>0</v>
      </c>
      <c r="AJ118" s="197">
        <f t="shared" si="36"/>
        <v>0</v>
      </c>
      <c r="AK118" s="197">
        <f t="shared" si="36"/>
        <v>0</v>
      </c>
      <c r="AL118" s="197">
        <f t="shared" si="36"/>
        <v>0</v>
      </c>
      <c r="AM118" s="197">
        <f t="shared" si="36"/>
        <v>0</v>
      </c>
      <c r="AN118" s="197">
        <f t="shared" si="36"/>
        <v>0</v>
      </c>
      <c r="AO118" s="197">
        <f t="shared" si="36"/>
        <v>0</v>
      </c>
      <c r="AP118" s="197">
        <f t="shared" si="36"/>
        <v>0</v>
      </c>
      <c r="AQ118" s="197">
        <f t="shared" si="36"/>
        <v>0</v>
      </c>
      <c r="AR118" s="197">
        <f t="shared" si="36"/>
        <v>0</v>
      </c>
      <c r="AS118" s="197">
        <f t="shared" si="36"/>
        <v>0</v>
      </c>
      <c r="AT118" s="197">
        <f t="shared" si="36"/>
        <v>0</v>
      </c>
      <c r="AU118" s="197">
        <f t="shared" si="36"/>
        <v>0</v>
      </c>
      <c r="AV118" s="197">
        <f t="shared" si="36"/>
        <v>0</v>
      </c>
      <c r="AW118" s="197">
        <f t="shared" si="36"/>
        <v>0</v>
      </c>
      <c r="AX118" s="197">
        <f t="shared" si="36"/>
        <v>0</v>
      </c>
      <c r="AY118" s="197">
        <f t="shared" si="36"/>
        <v>0</v>
      </c>
      <c r="AZ118" s="197">
        <f t="shared" si="36"/>
        <v>0</v>
      </c>
      <c r="BA118" s="197">
        <f t="shared" si="36"/>
        <v>0</v>
      </c>
      <c r="BB118" s="197">
        <f t="shared" si="36"/>
        <v>0</v>
      </c>
      <c r="BC118" s="197">
        <f t="shared" si="36"/>
        <v>0</v>
      </c>
      <c r="BD118" s="197">
        <f t="shared" si="36"/>
        <v>0</v>
      </c>
      <c r="BE118" s="197">
        <f t="shared" si="36"/>
        <v>0</v>
      </c>
      <c r="BF118" s="197">
        <f t="shared" si="36"/>
        <v>0</v>
      </c>
      <c r="BG118" s="197">
        <f t="shared" si="36"/>
        <v>0</v>
      </c>
      <c r="BH118" s="197">
        <f t="shared" si="36"/>
        <v>0</v>
      </c>
      <c r="BI118" s="197">
        <f t="shared" si="36"/>
        <v>0</v>
      </c>
      <c r="BJ118" s="197">
        <f t="shared" si="36"/>
        <v>0</v>
      </c>
      <c r="BK118" s="197">
        <f t="shared" si="36"/>
        <v>0</v>
      </c>
      <c r="BL118" s="197">
        <f t="shared" ref="BL118:CD118" si="42">BL86</f>
        <v>0</v>
      </c>
      <c r="BM118" s="197">
        <f t="shared" si="42"/>
        <v>0</v>
      </c>
      <c r="BN118" s="197">
        <f t="shared" si="42"/>
        <v>0</v>
      </c>
      <c r="BO118" s="197">
        <f t="shared" si="42"/>
        <v>0</v>
      </c>
      <c r="BP118" s="197">
        <f t="shared" si="42"/>
        <v>0</v>
      </c>
      <c r="BQ118" s="197">
        <f t="shared" si="42"/>
        <v>0</v>
      </c>
      <c r="BR118" s="197">
        <f t="shared" si="42"/>
        <v>0</v>
      </c>
      <c r="BS118" s="197">
        <f t="shared" si="42"/>
        <v>0</v>
      </c>
      <c r="BT118" s="197">
        <f t="shared" si="42"/>
        <v>0</v>
      </c>
      <c r="BU118" s="197">
        <f t="shared" si="42"/>
        <v>0</v>
      </c>
      <c r="BV118" s="197">
        <f t="shared" si="42"/>
        <v>0</v>
      </c>
      <c r="BW118" s="197">
        <f t="shared" si="42"/>
        <v>0</v>
      </c>
      <c r="BX118" s="197">
        <f t="shared" si="42"/>
        <v>0</v>
      </c>
      <c r="BY118" s="197">
        <f t="shared" si="42"/>
        <v>0</v>
      </c>
      <c r="BZ118" s="197">
        <f t="shared" si="42"/>
        <v>0</v>
      </c>
      <c r="CA118" s="197">
        <f t="shared" si="42"/>
        <v>0</v>
      </c>
      <c r="CB118" s="197">
        <f t="shared" si="42"/>
        <v>0</v>
      </c>
      <c r="CC118" s="197">
        <f t="shared" si="42"/>
        <v>0</v>
      </c>
      <c r="CD118" s="197">
        <f t="shared" si="42"/>
        <v>0</v>
      </c>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214"/>
      <c r="DN118" s="214"/>
      <c r="DO118" s="214"/>
      <c r="DP118" s="214"/>
      <c r="DQ118" s="214"/>
      <c r="DR118" s="214"/>
      <c r="DS118" s="214"/>
      <c r="DT118" s="214"/>
      <c r="DU118" s="214"/>
      <c r="DV118" s="214"/>
      <c r="DW118" s="214"/>
      <c r="DX118" s="214"/>
      <c r="DY118" s="214"/>
      <c r="DZ118" s="214"/>
      <c r="EA118" s="214"/>
      <c r="EB118" s="214"/>
      <c r="EC118" s="214"/>
      <c r="ED118" s="214"/>
      <c r="EE118" s="214"/>
    </row>
    <row r="119" spans="1:140" s="182" customFormat="1" ht="17.25" hidden="1" outlineLevel="1" thickTop="1" thickBot="1" x14ac:dyDescent="0.3">
      <c r="A119" s="212"/>
      <c r="B119" s="201" t="str">
        <f t="shared" si="40"/>
        <v>ТМЦ имп НДС</v>
      </c>
      <c r="C119" s="197">
        <f t="shared" si="41"/>
        <v>0</v>
      </c>
      <c r="D119" s="197">
        <f t="shared" si="38"/>
        <v>0</v>
      </c>
      <c r="E119" s="197">
        <f t="shared" si="38"/>
        <v>0</v>
      </c>
      <c r="F119" s="197">
        <f t="shared" si="38"/>
        <v>0</v>
      </c>
      <c r="G119" s="197">
        <f t="shared" si="38"/>
        <v>0</v>
      </c>
      <c r="H119" s="197">
        <f t="shared" si="38"/>
        <v>0</v>
      </c>
      <c r="I119" s="197">
        <f t="shared" si="38"/>
        <v>0</v>
      </c>
      <c r="J119" s="197">
        <f t="shared" si="38"/>
        <v>0</v>
      </c>
      <c r="K119" s="197">
        <f t="shared" si="38"/>
        <v>0</v>
      </c>
      <c r="L119" s="197">
        <f t="shared" si="38"/>
        <v>0</v>
      </c>
      <c r="M119" s="197">
        <f t="shared" si="38"/>
        <v>0</v>
      </c>
      <c r="N119" s="197">
        <f t="shared" si="38"/>
        <v>0</v>
      </c>
      <c r="O119" s="197">
        <f t="shared" si="38"/>
        <v>0</v>
      </c>
      <c r="P119" s="197">
        <f t="shared" si="38"/>
        <v>0</v>
      </c>
      <c r="Q119" s="197">
        <f t="shared" si="38"/>
        <v>0</v>
      </c>
      <c r="R119" s="197">
        <f t="shared" si="38"/>
        <v>0</v>
      </c>
      <c r="S119" s="197">
        <f t="shared" si="38"/>
        <v>0</v>
      </c>
      <c r="T119" s="197">
        <f t="shared" ref="T119:CD123" si="43">T87</f>
        <v>0</v>
      </c>
      <c r="U119" s="197">
        <f t="shared" si="43"/>
        <v>0</v>
      </c>
      <c r="V119" s="197">
        <f t="shared" si="43"/>
        <v>0</v>
      </c>
      <c r="W119" s="197">
        <f t="shared" si="43"/>
        <v>0</v>
      </c>
      <c r="X119" s="197">
        <f t="shared" si="43"/>
        <v>0</v>
      </c>
      <c r="Y119" s="197">
        <f t="shared" si="43"/>
        <v>0</v>
      </c>
      <c r="Z119" s="197">
        <f t="shared" si="43"/>
        <v>0</v>
      </c>
      <c r="AA119" s="197">
        <f t="shared" si="43"/>
        <v>0</v>
      </c>
      <c r="AB119" s="197">
        <f t="shared" si="43"/>
        <v>0</v>
      </c>
      <c r="AC119" s="197">
        <f t="shared" si="43"/>
        <v>0</v>
      </c>
      <c r="AD119" s="197">
        <f t="shared" si="43"/>
        <v>0</v>
      </c>
      <c r="AE119" s="197">
        <f t="shared" si="43"/>
        <v>0</v>
      </c>
      <c r="AF119" s="197">
        <f t="shared" si="43"/>
        <v>0</v>
      </c>
      <c r="AG119" s="197">
        <f t="shared" si="43"/>
        <v>0</v>
      </c>
      <c r="AH119" s="197">
        <f t="shared" si="43"/>
        <v>0</v>
      </c>
      <c r="AI119" s="197">
        <f t="shared" si="43"/>
        <v>0</v>
      </c>
      <c r="AJ119" s="197">
        <f t="shared" si="43"/>
        <v>0</v>
      </c>
      <c r="AK119" s="197">
        <f t="shared" si="43"/>
        <v>0</v>
      </c>
      <c r="AL119" s="197">
        <f t="shared" si="43"/>
        <v>0</v>
      </c>
      <c r="AM119" s="197">
        <f t="shared" si="43"/>
        <v>0</v>
      </c>
      <c r="AN119" s="197">
        <f t="shared" si="43"/>
        <v>0</v>
      </c>
      <c r="AO119" s="197">
        <f t="shared" si="43"/>
        <v>0</v>
      </c>
      <c r="AP119" s="197">
        <f t="shared" si="43"/>
        <v>0</v>
      </c>
      <c r="AQ119" s="197">
        <f t="shared" si="43"/>
        <v>0</v>
      </c>
      <c r="AR119" s="197">
        <f t="shared" si="43"/>
        <v>0</v>
      </c>
      <c r="AS119" s="197">
        <f t="shared" si="43"/>
        <v>0</v>
      </c>
      <c r="AT119" s="197">
        <f t="shared" si="43"/>
        <v>0</v>
      </c>
      <c r="AU119" s="197">
        <f t="shared" si="43"/>
        <v>0</v>
      </c>
      <c r="AV119" s="197">
        <f t="shared" si="43"/>
        <v>0</v>
      </c>
      <c r="AW119" s="197">
        <f t="shared" si="43"/>
        <v>0</v>
      </c>
      <c r="AX119" s="197">
        <f t="shared" si="43"/>
        <v>0</v>
      </c>
      <c r="AY119" s="197">
        <f t="shared" si="43"/>
        <v>0</v>
      </c>
      <c r="AZ119" s="197">
        <f t="shared" si="43"/>
        <v>0</v>
      </c>
      <c r="BA119" s="197">
        <f t="shared" si="43"/>
        <v>0</v>
      </c>
      <c r="BB119" s="197">
        <f t="shared" si="43"/>
        <v>0</v>
      </c>
      <c r="BC119" s="197">
        <f t="shared" si="43"/>
        <v>0</v>
      </c>
      <c r="BD119" s="197">
        <f t="shared" si="43"/>
        <v>0</v>
      </c>
      <c r="BE119" s="197">
        <f t="shared" si="43"/>
        <v>0</v>
      </c>
      <c r="BF119" s="197">
        <f t="shared" si="43"/>
        <v>0</v>
      </c>
      <c r="BG119" s="197">
        <f t="shared" si="43"/>
        <v>0</v>
      </c>
      <c r="BH119" s="197">
        <f t="shared" si="43"/>
        <v>0</v>
      </c>
      <c r="BI119" s="197">
        <f t="shared" si="43"/>
        <v>0</v>
      </c>
      <c r="BJ119" s="197">
        <f t="shared" si="43"/>
        <v>0</v>
      </c>
      <c r="BK119" s="197">
        <f t="shared" si="43"/>
        <v>0</v>
      </c>
      <c r="BL119" s="197">
        <f t="shared" si="43"/>
        <v>0</v>
      </c>
      <c r="BM119" s="197">
        <f t="shared" si="43"/>
        <v>0</v>
      </c>
      <c r="BN119" s="197">
        <f t="shared" si="43"/>
        <v>0</v>
      </c>
      <c r="BO119" s="197">
        <f t="shared" si="43"/>
        <v>0</v>
      </c>
      <c r="BP119" s="197">
        <f t="shared" si="43"/>
        <v>0</v>
      </c>
      <c r="BQ119" s="197">
        <f t="shared" si="43"/>
        <v>0</v>
      </c>
      <c r="BR119" s="197">
        <f t="shared" si="43"/>
        <v>0</v>
      </c>
      <c r="BS119" s="197">
        <f t="shared" si="43"/>
        <v>0</v>
      </c>
      <c r="BT119" s="197">
        <f t="shared" si="43"/>
        <v>0</v>
      </c>
      <c r="BU119" s="197">
        <f t="shared" si="43"/>
        <v>0</v>
      </c>
      <c r="BV119" s="197">
        <f t="shared" si="43"/>
        <v>0</v>
      </c>
      <c r="BW119" s="197">
        <f t="shared" si="43"/>
        <v>0</v>
      </c>
      <c r="BX119" s="197">
        <f t="shared" si="43"/>
        <v>0</v>
      </c>
      <c r="BY119" s="197">
        <f t="shared" si="43"/>
        <v>0</v>
      </c>
      <c r="BZ119" s="197">
        <f t="shared" si="43"/>
        <v>0</v>
      </c>
      <c r="CA119" s="197">
        <f t="shared" si="43"/>
        <v>0</v>
      </c>
      <c r="CB119" s="197">
        <f t="shared" si="43"/>
        <v>0</v>
      </c>
      <c r="CC119" s="197">
        <f t="shared" si="43"/>
        <v>0</v>
      </c>
      <c r="CD119" s="197">
        <f t="shared" si="43"/>
        <v>0</v>
      </c>
      <c r="CE119" s="214"/>
      <c r="CF119" s="214"/>
      <c r="CG119" s="214"/>
      <c r="CH119" s="214"/>
      <c r="CI119" s="214"/>
      <c r="CJ119" s="214"/>
      <c r="CK119" s="214"/>
      <c r="CL119" s="214"/>
      <c r="CM119" s="214"/>
      <c r="CN119" s="214"/>
      <c r="CO119" s="214"/>
      <c r="CP119" s="214"/>
      <c r="CQ119" s="214"/>
      <c r="CR119" s="214"/>
      <c r="CS119" s="214"/>
      <c r="CT119" s="214"/>
      <c r="CU119" s="214"/>
      <c r="CV119" s="214"/>
      <c r="CW119" s="214"/>
      <c r="CX119" s="214"/>
      <c r="CY119" s="214"/>
      <c r="CZ119" s="214"/>
      <c r="DA119" s="214"/>
      <c r="DB119" s="214"/>
      <c r="DC119" s="214"/>
      <c r="DD119" s="214"/>
      <c r="DE119" s="214"/>
      <c r="DF119" s="214"/>
      <c r="DG119" s="214"/>
      <c r="DH119" s="214"/>
      <c r="DI119" s="214"/>
      <c r="DJ119" s="214"/>
      <c r="DK119" s="214"/>
      <c r="DL119" s="214"/>
      <c r="DM119" s="214"/>
      <c r="DN119" s="214"/>
      <c r="DO119" s="214"/>
      <c r="DP119" s="214"/>
      <c r="DQ119" s="214"/>
      <c r="DR119" s="214"/>
      <c r="DS119" s="214"/>
      <c r="DT119" s="214"/>
      <c r="DU119" s="214"/>
      <c r="DV119" s="214"/>
      <c r="DW119" s="214"/>
      <c r="DX119" s="214"/>
      <c r="DY119" s="214"/>
      <c r="DZ119" s="214"/>
      <c r="EA119" s="214"/>
      <c r="EB119" s="214"/>
      <c r="EC119" s="214"/>
      <c r="ED119" s="214"/>
      <c r="EE119" s="214"/>
    </row>
    <row r="120" spans="1:140" s="182" customFormat="1" ht="17.25" hidden="1" outlineLevel="1" thickTop="1" thickBot="1" x14ac:dyDescent="0.3">
      <c r="A120" s="212"/>
      <c r="B120" s="201" t="str">
        <f t="shared" si="40"/>
        <v>ТМЦ рос НДС</v>
      </c>
      <c r="C120" s="197">
        <f t="shared" si="41"/>
        <v>0</v>
      </c>
      <c r="D120" s="197">
        <f t="shared" si="38"/>
        <v>0</v>
      </c>
      <c r="E120" s="197">
        <f t="shared" si="38"/>
        <v>0</v>
      </c>
      <c r="F120" s="197">
        <f t="shared" si="38"/>
        <v>0</v>
      </c>
      <c r="G120" s="197">
        <f t="shared" si="38"/>
        <v>0</v>
      </c>
      <c r="H120" s="197">
        <f t="shared" si="38"/>
        <v>0</v>
      </c>
      <c r="I120" s="197">
        <f t="shared" si="38"/>
        <v>0</v>
      </c>
      <c r="J120" s="197">
        <f t="shared" si="38"/>
        <v>0</v>
      </c>
      <c r="K120" s="197">
        <f t="shared" si="38"/>
        <v>0</v>
      </c>
      <c r="L120" s="197">
        <f t="shared" si="38"/>
        <v>0</v>
      </c>
      <c r="M120" s="197">
        <f t="shared" si="38"/>
        <v>0</v>
      </c>
      <c r="N120" s="197">
        <f t="shared" si="38"/>
        <v>0</v>
      </c>
      <c r="O120" s="197">
        <f t="shared" si="38"/>
        <v>0</v>
      </c>
      <c r="P120" s="197">
        <f t="shared" si="38"/>
        <v>0</v>
      </c>
      <c r="Q120" s="197">
        <f t="shared" si="38"/>
        <v>0</v>
      </c>
      <c r="R120" s="197">
        <f t="shared" si="38"/>
        <v>0</v>
      </c>
      <c r="S120" s="197">
        <f t="shared" si="38"/>
        <v>0</v>
      </c>
      <c r="T120" s="197">
        <f t="shared" si="43"/>
        <v>0</v>
      </c>
      <c r="U120" s="197">
        <f t="shared" si="43"/>
        <v>0</v>
      </c>
      <c r="V120" s="197">
        <f t="shared" si="43"/>
        <v>0</v>
      </c>
      <c r="W120" s="197">
        <f t="shared" si="43"/>
        <v>0</v>
      </c>
      <c r="X120" s="197">
        <f t="shared" si="43"/>
        <v>0</v>
      </c>
      <c r="Y120" s="197">
        <f t="shared" si="43"/>
        <v>0</v>
      </c>
      <c r="Z120" s="197">
        <f t="shared" si="43"/>
        <v>0</v>
      </c>
      <c r="AA120" s="197">
        <f t="shared" si="43"/>
        <v>0</v>
      </c>
      <c r="AB120" s="197">
        <f t="shared" si="43"/>
        <v>0</v>
      </c>
      <c r="AC120" s="197">
        <f t="shared" si="43"/>
        <v>0</v>
      </c>
      <c r="AD120" s="197">
        <f t="shared" si="43"/>
        <v>0</v>
      </c>
      <c r="AE120" s="197">
        <f t="shared" si="43"/>
        <v>0</v>
      </c>
      <c r="AF120" s="197">
        <f t="shared" si="43"/>
        <v>0</v>
      </c>
      <c r="AG120" s="197">
        <f t="shared" si="43"/>
        <v>0</v>
      </c>
      <c r="AH120" s="197">
        <f t="shared" si="43"/>
        <v>0</v>
      </c>
      <c r="AI120" s="197">
        <f t="shared" si="43"/>
        <v>0</v>
      </c>
      <c r="AJ120" s="197">
        <f t="shared" si="43"/>
        <v>0</v>
      </c>
      <c r="AK120" s="197">
        <f t="shared" si="43"/>
        <v>0</v>
      </c>
      <c r="AL120" s="197">
        <f t="shared" si="43"/>
        <v>0</v>
      </c>
      <c r="AM120" s="197">
        <f t="shared" si="43"/>
        <v>0</v>
      </c>
      <c r="AN120" s="197">
        <f t="shared" si="43"/>
        <v>0</v>
      </c>
      <c r="AO120" s="197">
        <f t="shared" si="43"/>
        <v>0</v>
      </c>
      <c r="AP120" s="197">
        <f t="shared" si="43"/>
        <v>0</v>
      </c>
      <c r="AQ120" s="197">
        <f t="shared" si="43"/>
        <v>0</v>
      </c>
      <c r="AR120" s="197">
        <f t="shared" si="43"/>
        <v>0</v>
      </c>
      <c r="AS120" s="197">
        <f t="shared" si="43"/>
        <v>0</v>
      </c>
      <c r="AT120" s="197">
        <f t="shared" si="43"/>
        <v>0</v>
      </c>
      <c r="AU120" s="197">
        <f t="shared" si="43"/>
        <v>0</v>
      </c>
      <c r="AV120" s="197">
        <f t="shared" si="43"/>
        <v>0</v>
      </c>
      <c r="AW120" s="197">
        <f t="shared" si="43"/>
        <v>0</v>
      </c>
      <c r="AX120" s="197">
        <f t="shared" si="43"/>
        <v>0</v>
      </c>
      <c r="AY120" s="197">
        <f t="shared" si="43"/>
        <v>0</v>
      </c>
      <c r="AZ120" s="197">
        <f t="shared" si="43"/>
        <v>0</v>
      </c>
      <c r="BA120" s="197">
        <f t="shared" si="43"/>
        <v>0</v>
      </c>
      <c r="BB120" s="197">
        <f t="shared" si="43"/>
        <v>0</v>
      </c>
      <c r="BC120" s="197">
        <f t="shared" si="43"/>
        <v>0</v>
      </c>
      <c r="BD120" s="197">
        <f t="shared" si="43"/>
        <v>0</v>
      </c>
      <c r="BE120" s="197">
        <f t="shared" si="43"/>
        <v>0</v>
      </c>
      <c r="BF120" s="197">
        <f t="shared" si="43"/>
        <v>0</v>
      </c>
      <c r="BG120" s="197">
        <f t="shared" si="43"/>
        <v>0</v>
      </c>
      <c r="BH120" s="197">
        <f t="shared" si="43"/>
        <v>0</v>
      </c>
      <c r="BI120" s="197">
        <f t="shared" si="43"/>
        <v>0</v>
      </c>
      <c r="BJ120" s="197">
        <f t="shared" si="43"/>
        <v>0</v>
      </c>
      <c r="BK120" s="197">
        <f t="shared" si="43"/>
        <v>0</v>
      </c>
      <c r="BL120" s="197">
        <f t="shared" si="43"/>
        <v>0</v>
      </c>
      <c r="BM120" s="197">
        <f t="shared" si="43"/>
        <v>0</v>
      </c>
      <c r="BN120" s="197">
        <f t="shared" si="43"/>
        <v>0</v>
      </c>
      <c r="BO120" s="197">
        <f t="shared" si="43"/>
        <v>0</v>
      </c>
      <c r="BP120" s="197">
        <f t="shared" si="43"/>
        <v>0</v>
      </c>
      <c r="BQ120" s="197">
        <f t="shared" si="43"/>
        <v>0</v>
      </c>
      <c r="BR120" s="197">
        <f t="shared" si="43"/>
        <v>0</v>
      </c>
      <c r="BS120" s="197">
        <f t="shared" si="43"/>
        <v>0</v>
      </c>
      <c r="BT120" s="197">
        <f t="shared" si="43"/>
        <v>0</v>
      </c>
      <c r="BU120" s="197">
        <f t="shared" si="43"/>
        <v>0</v>
      </c>
      <c r="BV120" s="197">
        <f t="shared" si="43"/>
        <v>0</v>
      </c>
      <c r="BW120" s="197">
        <f t="shared" si="43"/>
        <v>0</v>
      </c>
      <c r="BX120" s="197">
        <f t="shared" si="43"/>
        <v>0</v>
      </c>
      <c r="BY120" s="197">
        <f t="shared" si="43"/>
        <v>0</v>
      </c>
      <c r="BZ120" s="197">
        <f t="shared" si="43"/>
        <v>0</v>
      </c>
      <c r="CA120" s="197">
        <f t="shared" si="43"/>
        <v>0</v>
      </c>
      <c r="CB120" s="197">
        <f t="shared" si="43"/>
        <v>0</v>
      </c>
      <c r="CC120" s="197">
        <f t="shared" si="43"/>
        <v>0</v>
      </c>
      <c r="CD120" s="197">
        <f t="shared" si="43"/>
        <v>0</v>
      </c>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214"/>
      <c r="DN120" s="214"/>
      <c r="DO120" s="214"/>
      <c r="DP120" s="214"/>
      <c r="DQ120" s="214"/>
      <c r="DR120" s="214"/>
      <c r="DS120" s="214"/>
      <c r="DT120" s="214"/>
      <c r="DU120" s="214"/>
      <c r="DV120" s="214"/>
      <c r="DW120" s="214"/>
      <c r="DX120" s="214"/>
      <c r="DY120" s="214"/>
      <c r="DZ120" s="214"/>
      <c r="EA120" s="214"/>
      <c r="EB120" s="214"/>
      <c r="EC120" s="214"/>
      <c r="ED120" s="214"/>
      <c r="EE120" s="214"/>
    </row>
    <row r="121" spans="1:140" s="182" customFormat="1" ht="17.25" hidden="1" outlineLevel="1" thickTop="1" thickBot="1" x14ac:dyDescent="0.3">
      <c r="A121" s="212"/>
      <c r="B121" s="201" t="str">
        <f t="shared" si="40"/>
        <v>Оборудование имп НДС</v>
      </c>
      <c r="C121" s="197">
        <f t="shared" si="41"/>
        <v>0</v>
      </c>
      <c r="D121" s="197">
        <f t="shared" si="38"/>
        <v>0</v>
      </c>
      <c r="E121" s="197">
        <f t="shared" si="38"/>
        <v>0</v>
      </c>
      <c r="F121" s="197">
        <f t="shared" si="38"/>
        <v>0</v>
      </c>
      <c r="G121" s="197">
        <f t="shared" si="38"/>
        <v>0</v>
      </c>
      <c r="H121" s="197">
        <f t="shared" si="38"/>
        <v>0</v>
      </c>
      <c r="I121" s="197">
        <f t="shared" si="38"/>
        <v>0</v>
      </c>
      <c r="J121" s="197">
        <f t="shared" si="38"/>
        <v>0</v>
      </c>
      <c r="K121" s="197">
        <f t="shared" si="38"/>
        <v>0</v>
      </c>
      <c r="L121" s="197">
        <f t="shared" si="38"/>
        <v>0</v>
      </c>
      <c r="M121" s="197">
        <f t="shared" si="38"/>
        <v>0</v>
      </c>
      <c r="N121" s="197">
        <f t="shared" si="38"/>
        <v>0</v>
      </c>
      <c r="O121" s="197">
        <f t="shared" si="38"/>
        <v>0</v>
      </c>
      <c r="P121" s="197">
        <f t="shared" si="38"/>
        <v>0</v>
      </c>
      <c r="Q121" s="197">
        <f t="shared" si="38"/>
        <v>0</v>
      </c>
      <c r="R121" s="197">
        <f t="shared" si="38"/>
        <v>0</v>
      </c>
      <c r="S121" s="197">
        <f t="shared" si="38"/>
        <v>0</v>
      </c>
      <c r="T121" s="197">
        <f t="shared" si="43"/>
        <v>0</v>
      </c>
      <c r="U121" s="197">
        <f t="shared" si="43"/>
        <v>0</v>
      </c>
      <c r="V121" s="197">
        <f t="shared" si="43"/>
        <v>0</v>
      </c>
      <c r="W121" s="197">
        <f t="shared" si="43"/>
        <v>0</v>
      </c>
      <c r="X121" s="197">
        <f t="shared" si="43"/>
        <v>0</v>
      </c>
      <c r="Y121" s="197">
        <f t="shared" si="43"/>
        <v>0</v>
      </c>
      <c r="Z121" s="197">
        <f t="shared" si="43"/>
        <v>0</v>
      </c>
      <c r="AA121" s="197">
        <f t="shared" si="43"/>
        <v>0</v>
      </c>
      <c r="AB121" s="197">
        <f t="shared" si="43"/>
        <v>0</v>
      </c>
      <c r="AC121" s="197">
        <f t="shared" si="43"/>
        <v>0</v>
      </c>
      <c r="AD121" s="197">
        <f t="shared" si="43"/>
        <v>0</v>
      </c>
      <c r="AE121" s="197">
        <f t="shared" si="43"/>
        <v>0</v>
      </c>
      <c r="AF121" s="197">
        <f t="shared" si="43"/>
        <v>0</v>
      </c>
      <c r="AG121" s="197">
        <f t="shared" si="43"/>
        <v>0</v>
      </c>
      <c r="AH121" s="197">
        <f t="shared" si="43"/>
        <v>0</v>
      </c>
      <c r="AI121" s="197">
        <f t="shared" si="43"/>
        <v>0</v>
      </c>
      <c r="AJ121" s="197">
        <f t="shared" si="43"/>
        <v>0</v>
      </c>
      <c r="AK121" s="197">
        <f t="shared" si="43"/>
        <v>0</v>
      </c>
      <c r="AL121" s="197">
        <f t="shared" si="43"/>
        <v>0</v>
      </c>
      <c r="AM121" s="197">
        <f t="shared" si="43"/>
        <v>0</v>
      </c>
      <c r="AN121" s="197">
        <f t="shared" si="43"/>
        <v>0</v>
      </c>
      <c r="AO121" s="197">
        <f t="shared" si="43"/>
        <v>0</v>
      </c>
      <c r="AP121" s="197">
        <f t="shared" si="43"/>
        <v>0</v>
      </c>
      <c r="AQ121" s="197">
        <f t="shared" si="43"/>
        <v>0</v>
      </c>
      <c r="AR121" s="197">
        <f t="shared" si="43"/>
        <v>0</v>
      </c>
      <c r="AS121" s="197">
        <f t="shared" si="43"/>
        <v>0</v>
      </c>
      <c r="AT121" s="197">
        <f t="shared" si="43"/>
        <v>0</v>
      </c>
      <c r="AU121" s="197">
        <f t="shared" si="43"/>
        <v>0</v>
      </c>
      <c r="AV121" s="197">
        <f t="shared" si="43"/>
        <v>0</v>
      </c>
      <c r="AW121" s="197">
        <f t="shared" si="43"/>
        <v>0</v>
      </c>
      <c r="AX121" s="197">
        <f t="shared" si="43"/>
        <v>0</v>
      </c>
      <c r="AY121" s="197">
        <f t="shared" si="43"/>
        <v>0</v>
      </c>
      <c r="AZ121" s="197">
        <f t="shared" si="43"/>
        <v>0</v>
      </c>
      <c r="BA121" s="197">
        <f t="shared" si="43"/>
        <v>0</v>
      </c>
      <c r="BB121" s="197">
        <f t="shared" si="43"/>
        <v>0</v>
      </c>
      <c r="BC121" s="197">
        <f t="shared" si="43"/>
        <v>0</v>
      </c>
      <c r="BD121" s="197">
        <f t="shared" si="43"/>
        <v>0</v>
      </c>
      <c r="BE121" s="197">
        <f t="shared" si="43"/>
        <v>0</v>
      </c>
      <c r="BF121" s="197">
        <f t="shared" si="43"/>
        <v>0</v>
      </c>
      <c r="BG121" s="197">
        <f t="shared" si="43"/>
        <v>0</v>
      </c>
      <c r="BH121" s="197">
        <f t="shared" si="43"/>
        <v>0</v>
      </c>
      <c r="BI121" s="197">
        <f t="shared" si="43"/>
        <v>0</v>
      </c>
      <c r="BJ121" s="197">
        <f t="shared" si="43"/>
        <v>0</v>
      </c>
      <c r="BK121" s="197">
        <f t="shared" si="43"/>
        <v>0</v>
      </c>
      <c r="BL121" s="197">
        <f t="shared" si="43"/>
        <v>0</v>
      </c>
      <c r="BM121" s="197">
        <f t="shared" si="43"/>
        <v>0</v>
      </c>
      <c r="BN121" s="197">
        <f t="shared" si="43"/>
        <v>0</v>
      </c>
      <c r="BO121" s="197">
        <f t="shared" si="43"/>
        <v>0</v>
      </c>
      <c r="BP121" s="197">
        <f t="shared" si="43"/>
        <v>0</v>
      </c>
      <c r="BQ121" s="197">
        <f t="shared" si="43"/>
        <v>0</v>
      </c>
      <c r="BR121" s="197">
        <f t="shared" si="43"/>
        <v>0</v>
      </c>
      <c r="BS121" s="197">
        <f t="shared" si="43"/>
        <v>0</v>
      </c>
      <c r="BT121" s="197">
        <f t="shared" si="43"/>
        <v>0</v>
      </c>
      <c r="BU121" s="197">
        <f t="shared" si="43"/>
        <v>0</v>
      </c>
      <c r="BV121" s="197">
        <f t="shared" si="43"/>
        <v>0</v>
      </c>
      <c r="BW121" s="197">
        <f t="shared" si="43"/>
        <v>0</v>
      </c>
      <c r="BX121" s="197">
        <f t="shared" si="43"/>
        <v>0</v>
      </c>
      <c r="BY121" s="197">
        <f t="shared" si="43"/>
        <v>0</v>
      </c>
      <c r="BZ121" s="197">
        <f t="shared" si="43"/>
        <v>0</v>
      </c>
      <c r="CA121" s="197">
        <f t="shared" si="43"/>
        <v>0</v>
      </c>
      <c r="CB121" s="197">
        <f t="shared" si="43"/>
        <v>0</v>
      </c>
      <c r="CC121" s="197">
        <f t="shared" si="43"/>
        <v>0</v>
      </c>
      <c r="CD121" s="197">
        <f t="shared" si="43"/>
        <v>0</v>
      </c>
      <c r="CE121" s="214"/>
      <c r="CF121" s="214"/>
      <c r="CG121" s="214"/>
      <c r="CH121" s="214"/>
      <c r="CI121" s="214"/>
      <c r="CJ121" s="214"/>
      <c r="CK121" s="214"/>
      <c r="CL121" s="214"/>
      <c r="CM121" s="214"/>
      <c r="CN121" s="214"/>
      <c r="CO121" s="214"/>
      <c r="CP121" s="214"/>
      <c r="CQ121" s="214"/>
      <c r="CR121" s="214"/>
      <c r="CS121" s="214"/>
      <c r="CT121" s="214"/>
      <c r="CU121" s="214"/>
      <c r="CV121" s="214"/>
      <c r="CW121" s="214"/>
      <c r="CX121" s="214"/>
      <c r="CY121" s="214"/>
      <c r="CZ121" s="214"/>
      <c r="DA121" s="214"/>
      <c r="DB121" s="214"/>
      <c r="DC121" s="214"/>
      <c r="DD121" s="214"/>
      <c r="DE121" s="214"/>
      <c r="DF121" s="214"/>
      <c r="DG121" s="214"/>
      <c r="DH121" s="214"/>
      <c r="DI121" s="214"/>
      <c r="DJ121" s="214"/>
      <c r="DK121" s="214"/>
      <c r="DL121" s="214"/>
      <c r="DM121" s="214"/>
      <c r="DN121" s="214"/>
      <c r="DO121" s="214"/>
      <c r="DP121" s="214"/>
      <c r="DQ121" s="214"/>
      <c r="DR121" s="214"/>
      <c r="DS121" s="214"/>
      <c r="DT121" s="214"/>
      <c r="DU121" s="214"/>
      <c r="DV121" s="214"/>
      <c r="DW121" s="214"/>
      <c r="DX121" s="214"/>
      <c r="DY121" s="214"/>
      <c r="DZ121" s="214"/>
      <c r="EA121" s="214"/>
      <c r="EB121" s="214"/>
      <c r="EC121" s="214"/>
      <c r="ED121" s="214"/>
      <c r="EE121" s="214"/>
    </row>
    <row r="122" spans="1:140" s="182" customFormat="1" ht="17.25" hidden="1" outlineLevel="1" thickTop="1" thickBot="1" x14ac:dyDescent="0.3">
      <c r="A122" s="212"/>
      <c r="B122" s="201" t="str">
        <f>B90</f>
        <v>Оборудование рос НДС</v>
      </c>
      <c r="C122" s="197">
        <f t="shared" si="41"/>
        <v>0</v>
      </c>
      <c r="D122" s="197">
        <f t="shared" si="38"/>
        <v>0</v>
      </c>
      <c r="E122" s="197">
        <f t="shared" si="38"/>
        <v>0</v>
      </c>
      <c r="F122" s="197">
        <f t="shared" si="38"/>
        <v>0</v>
      </c>
      <c r="G122" s="197">
        <f t="shared" si="38"/>
        <v>0</v>
      </c>
      <c r="H122" s="197">
        <f t="shared" si="38"/>
        <v>0</v>
      </c>
      <c r="I122" s="197">
        <f t="shared" si="38"/>
        <v>0</v>
      </c>
      <c r="J122" s="197">
        <f t="shared" si="38"/>
        <v>0</v>
      </c>
      <c r="K122" s="197">
        <f t="shared" si="38"/>
        <v>0</v>
      </c>
      <c r="L122" s="197">
        <f t="shared" si="38"/>
        <v>0</v>
      </c>
      <c r="M122" s="197">
        <f t="shared" si="38"/>
        <v>0</v>
      </c>
      <c r="N122" s="197">
        <f t="shared" si="38"/>
        <v>0</v>
      </c>
      <c r="O122" s="197">
        <f t="shared" si="38"/>
        <v>0</v>
      </c>
      <c r="P122" s="197">
        <f t="shared" si="38"/>
        <v>0</v>
      </c>
      <c r="Q122" s="197">
        <f t="shared" si="38"/>
        <v>0</v>
      </c>
      <c r="R122" s="197">
        <f t="shared" si="38"/>
        <v>0</v>
      </c>
      <c r="S122" s="197">
        <f t="shared" si="38"/>
        <v>0</v>
      </c>
      <c r="T122" s="197">
        <f t="shared" si="43"/>
        <v>0</v>
      </c>
      <c r="U122" s="197">
        <f t="shared" si="43"/>
        <v>0</v>
      </c>
      <c r="V122" s="197">
        <f t="shared" si="43"/>
        <v>0</v>
      </c>
      <c r="W122" s="197">
        <f t="shared" si="43"/>
        <v>0</v>
      </c>
      <c r="X122" s="197">
        <f t="shared" si="43"/>
        <v>0</v>
      </c>
      <c r="Y122" s="197">
        <f t="shared" si="43"/>
        <v>0</v>
      </c>
      <c r="Z122" s="197">
        <f t="shared" si="43"/>
        <v>0</v>
      </c>
      <c r="AA122" s="197">
        <f t="shared" si="43"/>
        <v>0</v>
      </c>
      <c r="AB122" s="197">
        <f t="shared" si="43"/>
        <v>0</v>
      </c>
      <c r="AC122" s="197">
        <f t="shared" si="43"/>
        <v>0</v>
      </c>
      <c r="AD122" s="197">
        <f t="shared" si="43"/>
        <v>0</v>
      </c>
      <c r="AE122" s="197">
        <f t="shared" si="43"/>
        <v>0</v>
      </c>
      <c r="AF122" s="197">
        <f t="shared" si="43"/>
        <v>0</v>
      </c>
      <c r="AG122" s="197">
        <f t="shared" si="43"/>
        <v>0</v>
      </c>
      <c r="AH122" s="197">
        <f t="shared" si="43"/>
        <v>0</v>
      </c>
      <c r="AI122" s="197">
        <f t="shared" si="43"/>
        <v>0</v>
      </c>
      <c r="AJ122" s="197">
        <f t="shared" si="43"/>
        <v>0</v>
      </c>
      <c r="AK122" s="197">
        <f t="shared" si="43"/>
        <v>0</v>
      </c>
      <c r="AL122" s="197">
        <f t="shared" si="43"/>
        <v>0</v>
      </c>
      <c r="AM122" s="197">
        <f t="shared" si="43"/>
        <v>0</v>
      </c>
      <c r="AN122" s="197">
        <f t="shared" si="43"/>
        <v>0</v>
      </c>
      <c r="AO122" s="197">
        <f t="shared" si="43"/>
        <v>0</v>
      </c>
      <c r="AP122" s="197">
        <f t="shared" si="43"/>
        <v>0</v>
      </c>
      <c r="AQ122" s="197">
        <f t="shared" si="43"/>
        <v>0</v>
      </c>
      <c r="AR122" s="197">
        <f t="shared" si="43"/>
        <v>0</v>
      </c>
      <c r="AS122" s="197">
        <f t="shared" si="43"/>
        <v>0</v>
      </c>
      <c r="AT122" s="197">
        <f t="shared" si="43"/>
        <v>0</v>
      </c>
      <c r="AU122" s="197">
        <f t="shared" si="43"/>
        <v>0</v>
      </c>
      <c r="AV122" s="197">
        <f t="shared" si="43"/>
        <v>0</v>
      </c>
      <c r="AW122" s="197">
        <f t="shared" si="43"/>
        <v>0</v>
      </c>
      <c r="AX122" s="197">
        <f t="shared" si="43"/>
        <v>0</v>
      </c>
      <c r="AY122" s="197">
        <f t="shared" si="43"/>
        <v>0</v>
      </c>
      <c r="AZ122" s="197">
        <f t="shared" si="43"/>
        <v>0</v>
      </c>
      <c r="BA122" s="197">
        <f t="shared" si="43"/>
        <v>0</v>
      </c>
      <c r="BB122" s="197">
        <f t="shared" si="43"/>
        <v>0</v>
      </c>
      <c r="BC122" s="197">
        <f t="shared" si="43"/>
        <v>0</v>
      </c>
      <c r="BD122" s="197">
        <f t="shared" si="43"/>
        <v>0</v>
      </c>
      <c r="BE122" s="197">
        <f t="shared" si="43"/>
        <v>0</v>
      </c>
      <c r="BF122" s="197">
        <f t="shared" si="43"/>
        <v>0</v>
      </c>
      <c r="BG122" s="197">
        <f t="shared" si="43"/>
        <v>0</v>
      </c>
      <c r="BH122" s="197">
        <f t="shared" si="43"/>
        <v>0</v>
      </c>
      <c r="BI122" s="197">
        <f t="shared" si="43"/>
        <v>0</v>
      </c>
      <c r="BJ122" s="197">
        <f t="shared" si="43"/>
        <v>0</v>
      </c>
      <c r="BK122" s="197">
        <f t="shared" si="43"/>
        <v>0</v>
      </c>
      <c r="BL122" s="197">
        <f t="shared" si="43"/>
        <v>0</v>
      </c>
      <c r="BM122" s="197">
        <f t="shared" si="43"/>
        <v>0</v>
      </c>
      <c r="BN122" s="197">
        <f t="shared" si="43"/>
        <v>0</v>
      </c>
      <c r="BO122" s="197">
        <f t="shared" si="43"/>
        <v>0</v>
      </c>
      <c r="BP122" s="197">
        <f t="shared" si="43"/>
        <v>0</v>
      </c>
      <c r="BQ122" s="197">
        <f t="shared" si="43"/>
        <v>0</v>
      </c>
      <c r="BR122" s="197">
        <f t="shared" si="43"/>
        <v>0</v>
      </c>
      <c r="BS122" s="197">
        <f t="shared" si="43"/>
        <v>0</v>
      </c>
      <c r="BT122" s="197">
        <f t="shared" si="43"/>
        <v>0</v>
      </c>
      <c r="BU122" s="197">
        <f t="shared" si="43"/>
        <v>0</v>
      </c>
      <c r="BV122" s="197">
        <f t="shared" si="43"/>
        <v>0</v>
      </c>
      <c r="BW122" s="197">
        <f t="shared" si="43"/>
        <v>0</v>
      </c>
      <c r="BX122" s="197">
        <f t="shared" si="43"/>
        <v>0</v>
      </c>
      <c r="BY122" s="197">
        <f t="shared" si="43"/>
        <v>0</v>
      </c>
      <c r="BZ122" s="197">
        <f t="shared" si="43"/>
        <v>0</v>
      </c>
      <c r="CA122" s="197">
        <f t="shared" si="43"/>
        <v>0</v>
      </c>
      <c r="CB122" s="197">
        <f t="shared" si="43"/>
        <v>0</v>
      </c>
      <c r="CC122" s="197">
        <f t="shared" si="43"/>
        <v>0</v>
      </c>
      <c r="CD122" s="197">
        <f t="shared" si="43"/>
        <v>0</v>
      </c>
      <c r="CE122" s="214"/>
      <c r="CF122" s="214"/>
      <c r="CG122" s="214"/>
      <c r="CH122" s="214"/>
      <c r="CI122" s="214"/>
      <c r="CJ122" s="214"/>
      <c r="CK122" s="214"/>
      <c r="CL122" s="214"/>
      <c r="CM122" s="214"/>
      <c r="CN122" s="214"/>
      <c r="CO122" s="214"/>
      <c r="CP122" s="214"/>
      <c r="CQ122" s="214"/>
      <c r="CR122" s="214"/>
      <c r="CS122" s="214"/>
      <c r="CT122" s="214"/>
      <c r="CU122" s="214"/>
      <c r="CV122" s="214"/>
      <c r="CW122" s="214"/>
      <c r="CX122" s="214"/>
      <c r="CY122" s="214"/>
      <c r="CZ122" s="214"/>
      <c r="DA122" s="214"/>
      <c r="DB122" s="214"/>
      <c r="DC122" s="214"/>
      <c r="DD122" s="214"/>
      <c r="DE122" s="214"/>
      <c r="DF122" s="214"/>
      <c r="DG122" s="214"/>
      <c r="DH122" s="214"/>
      <c r="DI122" s="214"/>
      <c r="DJ122" s="214"/>
      <c r="DK122" s="214"/>
      <c r="DL122" s="214"/>
      <c r="DM122" s="214"/>
      <c r="DN122" s="214"/>
      <c r="DO122" s="214"/>
      <c r="DP122" s="214"/>
      <c r="DQ122" s="214"/>
      <c r="DR122" s="214"/>
      <c r="DS122" s="214"/>
      <c r="DT122" s="214"/>
      <c r="DU122" s="214"/>
      <c r="DV122" s="214"/>
      <c r="DW122" s="214"/>
      <c r="DX122" s="214"/>
      <c r="DY122" s="214"/>
      <c r="DZ122" s="214"/>
      <c r="EA122" s="214"/>
      <c r="EB122" s="214"/>
      <c r="EC122" s="214"/>
      <c r="ED122" s="214"/>
      <c r="EE122" s="214"/>
    </row>
    <row r="123" spans="1:140" s="182" customFormat="1" ht="17.25" hidden="1" outlineLevel="1" thickTop="1" thickBot="1" x14ac:dyDescent="0.3">
      <c r="A123" s="212"/>
      <c r="B123" s="201" t="str">
        <f>B91</f>
        <v>Прочие имп НДС</v>
      </c>
      <c r="C123" s="197">
        <f t="shared" si="41"/>
        <v>0</v>
      </c>
      <c r="D123" s="197">
        <f t="shared" si="38"/>
        <v>0</v>
      </c>
      <c r="E123" s="197">
        <f t="shared" si="38"/>
        <v>0</v>
      </c>
      <c r="F123" s="197">
        <f t="shared" si="38"/>
        <v>0</v>
      </c>
      <c r="G123" s="197">
        <f t="shared" si="38"/>
        <v>0</v>
      </c>
      <c r="H123" s="197">
        <f t="shared" si="38"/>
        <v>0</v>
      </c>
      <c r="I123" s="197">
        <f t="shared" si="38"/>
        <v>0</v>
      </c>
      <c r="J123" s="197">
        <f t="shared" si="38"/>
        <v>0</v>
      </c>
      <c r="K123" s="197">
        <f t="shared" si="38"/>
        <v>0</v>
      </c>
      <c r="L123" s="197">
        <f t="shared" si="38"/>
        <v>0</v>
      </c>
      <c r="M123" s="197">
        <f t="shared" si="38"/>
        <v>0</v>
      </c>
      <c r="N123" s="197">
        <f t="shared" si="38"/>
        <v>0</v>
      </c>
      <c r="O123" s="197">
        <f t="shared" si="38"/>
        <v>0</v>
      </c>
      <c r="P123" s="197">
        <f t="shared" si="38"/>
        <v>0</v>
      </c>
      <c r="Q123" s="197">
        <f t="shared" si="38"/>
        <v>0</v>
      </c>
      <c r="R123" s="197">
        <f t="shared" si="38"/>
        <v>0</v>
      </c>
      <c r="S123" s="197">
        <f t="shared" si="38"/>
        <v>0</v>
      </c>
      <c r="T123" s="197">
        <f t="shared" si="43"/>
        <v>0</v>
      </c>
      <c r="U123" s="197">
        <f t="shared" si="43"/>
        <v>0</v>
      </c>
      <c r="V123" s="197">
        <f t="shared" si="43"/>
        <v>0</v>
      </c>
      <c r="W123" s="197">
        <f t="shared" ref="W123:CD126" si="44">W91</f>
        <v>0</v>
      </c>
      <c r="X123" s="197">
        <f t="shared" si="44"/>
        <v>0</v>
      </c>
      <c r="Y123" s="197">
        <f t="shared" si="44"/>
        <v>0</v>
      </c>
      <c r="Z123" s="197">
        <f t="shared" si="44"/>
        <v>0</v>
      </c>
      <c r="AA123" s="197">
        <f t="shared" si="44"/>
        <v>0</v>
      </c>
      <c r="AB123" s="197">
        <f t="shared" si="44"/>
        <v>0</v>
      </c>
      <c r="AC123" s="197">
        <f t="shared" si="44"/>
        <v>0</v>
      </c>
      <c r="AD123" s="197">
        <f t="shared" si="44"/>
        <v>0</v>
      </c>
      <c r="AE123" s="197">
        <f t="shared" si="44"/>
        <v>0</v>
      </c>
      <c r="AF123" s="197">
        <f t="shared" si="44"/>
        <v>0</v>
      </c>
      <c r="AG123" s="197">
        <f t="shared" si="44"/>
        <v>0</v>
      </c>
      <c r="AH123" s="197">
        <f t="shared" si="44"/>
        <v>0</v>
      </c>
      <c r="AI123" s="197">
        <f t="shared" si="44"/>
        <v>0</v>
      </c>
      <c r="AJ123" s="197">
        <f t="shared" si="44"/>
        <v>0</v>
      </c>
      <c r="AK123" s="197">
        <f t="shared" si="44"/>
        <v>0</v>
      </c>
      <c r="AL123" s="197">
        <f t="shared" si="44"/>
        <v>0</v>
      </c>
      <c r="AM123" s="197">
        <f t="shared" si="44"/>
        <v>0</v>
      </c>
      <c r="AN123" s="197">
        <f t="shared" si="44"/>
        <v>0</v>
      </c>
      <c r="AO123" s="197">
        <f t="shared" si="44"/>
        <v>0</v>
      </c>
      <c r="AP123" s="197">
        <f t="shared" si="44"/>
        <v>0</v>
      </c>
      <c r="AQ123" s="197">
        <f t="shared" si="44"/>
        <v>0</v>
      </c>
      <c r="AR123" s="197">
        <f t="shared" si="44"/>
        <v>0</v>
      </c>
      <c r="AS123" s="197">
        <f t="shared" si="44"/>
        <v>0</v>
      </c>
      <c r="AT123" s="197">
        <f t="shared" si="44"/>
        <v>0</v>
      </c>
      <c r="AU123" s="197">
        <f t="shared" si="44"/>
        <v>0</v>
      </c>
      <c r="AV123" s="197">
        <f t="shared" si="44"/>
        <v>0</v>
      </c>
      <c r="AW123" s="197">
        <f t="shared" si="44"/>
        <v>0</v>
      </c>
      <c r="AX123" s="197">
        <f t="shared" si="44"/>
        <v>0</v>
      </c>
      <c r="AY123" s="197">
        <f t="shared" si="44"/>
        <v>0</v>
      </c>
      <c r="AZ123" s="197">
        <f t="shared" si="44"/>
        <v>0</v>
      </c>
      <c r="BA123" s="197">
        <f t="shared" si="44"/>
        <v>0</v>
      </c>
      <c r="BB123" s="197">
        <f t="shared" si="44"/>
        <v>0</v>
      </c>
      <c r="BC123" s="197">
        <f t="shared" si="44"/>
        <v>0</v>
      </c>
      <c r="BD123" s="197">
        <f t="shared" si="44"/>
        <v>0</v>
      </c>
      <c r="BE123" s="197">
        <f t="shared" si="44"/>
        <v>0</v>
      </c>
      <c r="BF123" s="197">
        <f t="shared" si="44"/>
        <v>0</v>
      </c>
      <c r="BG123" s="197">
        <f t="shared" si="44"/>
        <v>0</v>
      </c>
      <c r="BH123" s="197">
        <f t="shared" si="44"/>
        <v>0</v>
      </c>
      <c r="BI123" s="197">
        <f t="shared" si="44"/>
        <v>0</v>
      </c>
      <c r="BJ123" s="197">
        <f t="shared" si="44"/>
        <v>0</v>
      </c>
      <c r="BK123" s="197">
        <f t="shared" si="44"/>
        <v>0</v>
      </c>
      <c r="BL123" s="197">
        <f t="shared" si="44"/>
        <v>0</v>
      </c>
      <c r="BM123" s="197">
        <f t="shared" si="44"/>
        <v>0</v>
      </c>
      <c r="BN123" s="197">
        <f t="shared" si="44"/>
        <v>0</v>
      </c>
      <c r="BO123" s="197">
        <f t="shared" si="44"/>
        <v>0</v>
      </c>
      <c r="BP123" s="197">
        <f t="shared" si="44"/>
        <v>0</v>
      </c>
      <c r="BQ123" s="197">
        <f t="shared" si="44"/>
        <v>0</v>
      </c>
      <c r="BR123" s="197">
        <f t="shared" si="44"/>
        <v>0</v>
      </c>
      <c r="BS123" s="197">
        <f t="shared" si="44"/>
        <v>0</v>
      </c>
      <c r="BT123" s="197">
        <f t="shared" si="44"/>
        <v>0</v>
      </c>
      <c r="BU123" s="197">
        <f t="shared" si="44"/>
        <v>0</v>
      </c>
      <c r="BV123" s="197">
        <f t="shared" si="44"/>
        <v>0</v>
      </c>
      <c r="BW123" s="197">
        <f t="shared" si="44"/>
        <v>0</v>
      </c>
      <c r="BX123" s="197">
        <f t="shared" si="44"/>
        <v>0</v>
      </c>
      <c r="BY123" s="197">
        <f t="shared" si="44"/>
        <v>0</v>
      </c>
      <c r="BZ123" s="197">
        <f t="shared" si="44"/>
        <v>0</v>
      </c>
      <c r="CA123" s="197">
        <f t="shared" si="44"/>
        <v>0</v>
      </c>
      <c r="CB123" s="197">
        <f t="shared" si="44"/>
        <v>0</v>
      </c>
      <c r="CC123" s="197">
        <f t="shared" si="44"/>
        <v>0</v>
      </c>
      <c r="CD123" s="197">
        <f t="shared" si="44"/>
        <v>0</v>
      </c>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214"/>
      <c r="DN123" s="214"/>
      <c r="DO123" s="214"/>
      <c r="DP123" s="214"/>
      <c r="DQ123" s="214"/>
      <c r="DR123" s="214"/>
      <c r="DS123" s="214"/>
      <c r="DT123" s="214"/>
      <c r="DU123" s="214"/>
      <c r="DV123" s="214"/>
      <c r="DW123" s="214"/>
      <c r="DX123" s="214"/>
      <c r="DY123" s="214"/>
      <c r="DZ123" s="214"/>
      <c r="EA123" s="214"/>
      <c r="EB123" s="214"/>
      <c r="EC123" s="214"/>
      <c r="ED123" s="214"/>
      <c r="EE123" s="214"/>
    </row>
    <row r="124" spans="1:140" s="182" customFormat="1" ht="17.25" hidden="1" outlineLevel="1" thickTop="1" thickBot="1" x14ac:dyDescent="0.3">
      <c r="A124" s="212"/>
      <c r="B124" s="201" t="str">
        <f>B92</f>
        <v>Прочие рос НДС</v>
      </c>
      <c r="C124" s="197">
        <f t="shared" si="41"/>
        <v>0</v>
      </c>
      <c r="D124" s="197">
        <f>D60</f>
        <v>0</v>
      </c>
      <c r="E124" s="197">
        <f t="shared" si="38"/>
        <v>0</v>
      </c>
      <c r="F124" s="197">
        <f t="shared" si="38"/>
        <v>0</v>
      </c>
      <c r="G124" s="197">
        <f t="shared" si="38"/>
        <v>0</v>
      </c>
      <c r="H124" s="197">
        <f t="shared" si="38"/>
        <v>0</v>
      </c>
      <c r="I124" s="197">
        <f t="shared" si="38"/>
        <v>0</v>
      </c>
      <c r="J124" s="197">
        <f t="shared" si="38"/>
        <v>0</v>
      </c>
      <c r="K124" s="197">
        <f t="shared" si="38"/>
        <v>0</v>
      </c>
      <c r="L124" s="197">
        <f t="shared" si="38"/>
        <v>0</v>
      </c>
      <c r="M124" s="197">
        <f t="shared" si="38"/>
        <v>0</v>
      </c>
      <c r="N124" s="197">
        <f t="shared" si="38"/>
        <v>0</v>
      </c>
      <c r="O124" s="197">
        <f t="shared" si="38"/>
        <v>0</v>
      </c>
      <c r="P124" s="197">
        <f t="shared" si="38"/>
        <v>0</v>
      </c>
      <c r="Q124" s="197">
        <f t="shared" si="38"/>
        <v>0</v>
      </c>
      <c r="R124" s="197">
        <f t="shared" si="38"/>
        <v>0</v>
      </c>
      <c r="S124" s="197">
        <f t="shared" si="38"/>
        <v>0</v>
      </c>
      <c r="T124" s="197">
        <f t="shared" ref="T124:AI126" si="45">T92</f>
        <v>0</v>
      </c>
      <c r="U124" s="197">
        <f t="shared" si="45"/>
        <v>0</v>
      </c>
      <c r="V124" s="197">
        <f t="shared" si="45"/>
        <v>0</v>
      </c>
      <c r="W124" s="197">
        <f t="shared" si="45"/>
        <v>0</v>
      </c>
      <c r="X124" s="197">
        <f t="shared" si="45"/>
        <v>0</v>
      </c>
      <c r="Y124" s="197">
        <f t="shared" si="45"/>
        <v>0</v>
      </c>
      <c r="Z124" s="197">
        <f t="shared" si="45"/>
        <v>0</v>
      </c>
      <c r="AA124" s="197">
        <f t="shared" si="45"/>
        <v>0</v>
      </c>
      <c r="AB124" s="197">
        <f t="shared" si="45"/>
        <v>0</v>
      </c>
      <c r="AC124" s="197">
        <f t="shared" si="45"/>
        <v>0</v>
      </c>
      <c r="AD124" s="197">
        <f t="shared" si="45"/>
        <v>0</v>
      </c>
      <c r="AE124" s="197">
        <f t="shared" si="45"/>
        <v>0</v>
      </c>
      <c r="AF124" s="197">
        <f t="shared" si="45"/>
        <v>0</v>
      </c>
      <c r="AG124" s="197">
        <f t="shared" si="45"/>
        <v>0</v>
      </c>
      <c r="AH124" s="197">
        <f t="shared" si="45"/>
        <v>0</v>
      </c>
      <c r="AI124" s="197">
        <f t="shared" si="45"/>
        <v>0</v>
      </c>
      <c r="AJ124" s="197">
        <f t="shared" si="44"/>
        <v>0</v>
      </c>
      <c r="AK124" s="197">
        <f t="shared" si="44"/>
        <v>0</v>
      </c>
      <c r="AL124" s="197">
        <f t="shared" si="44"/>
        <v>0</v>
      </c>
      <c r="AM124" s="197">
        <f t="shared" si="44"/>
        <v>0</v>
      </c>
      <c r="AN124" s="197">
        <f t="shared" si="44"/>
        <v>0</v>
      </c>
      <c r="AO124" s="197">
        <f t="shared" si="44"/>
        <v>0</v>
      </c>
      <c r="AP124" s="197">
        <f t="shared" si="44"/>
        <v>0</v>
      </c>
      <c r="AQ124" s="197">
        <f t="shared" si="44"/>
        <v>0</v>
      </c>
      <c r="AR124" s="197">
        <f t="shared" si="44"/>
        <v>0</v>
      </c>
      <c r="AS124" s="197">
        <f t="shared" si="44"/>
        <v>0</v>
      </c>
      <c r="AT124" s="197">
        <f t="shared" si="44"/>
        <v>0</v>
      </c>
      <c r="AU124" s="197">
        <f t="shared" si="44"/>
        <v>0</v>
      </c>
      <c r="AV124" s="197">
        <f t="shared" si="44"/>
        <v>0</v>
      </c>
      <c r="AW124" s="197">
        <f t="shared" si="44"/>
        <v>0</v>
      </c>
      <c r="AX124" s="197">
        <f t="shared" si="44"/>
        <v>0</v>
      </c>
      <c r="AY124" s="197">
        <f t="shared" si="44"/>
        <v>0</v>
      </c>
      <c r="AZ124" s="197">
        <f t="shared" si="44"/>
        <v>0</v>
      </c>
      <c r="BA124" s="197">
        <f t="shared" si="44"/>
        <v>0</v>
      </c>
      <c r="BB124" s="197">
        <f t="shared" si="44"/>
        <v>0</v>
      </c>
      <c r="BC124" s="197">
        <f t="shared" si="44"/>
        <v>0</v>
      </c>
      <c r="BD124" s="197">
        <f t="shared" si="44"/>
        <v>0</v>
      </c>
      <c r="BE124" s="197">
        <f t="shared" si="44"/>
        <v>0</v>
      </c>
      <c r="BF124" s="197">
        <f t="shared" si="44"/>
        <v>0</v>
      </c>
      <c r="BG124" s="197">
        <f t="shared" si="44"/>
        <v>0</v>
      </c>
      <c r="BH124" s="197">
        <f t="shared" si="44"/>
        <v>0</v>
      </c>
      <c r="BI124" s="197">
        <f t="shared" si="44"/>
        <v>0</v>
      </c>
      <c r="BJ124" s="197">
        <f t="shared" si="44"/>
        <v>0</v>
      </c>
      <c r="BK124" s="197">
        <f t="shared" si="44"/>
        <v>0</v>
      </c>
      <c r="BL124" s="197">
        <f t="shared" si="44"/>
        <v>0</v>
      </c>
      <c r="BM124" s="197">
        <f t="shared" si="44"/>
        <v>0</v>
      </c>
      <c r="BN124" s="197">
        <f t="shared" si="44"/>
        <v>0</v>
      </c>
      <c r="BO124" s="197">
        <f t="shared" si="44"/>
        <v>0</v>
      </c>
      <c r="BP124" s="197">
        <f t="shared" si="44"/>
        <v>0</v>
      </c>
      <c r="BQ124" s="197">
        <f t="shared" si="44"/>
        <v>0</v>
      </c>
      <c r="BR124" s="197">
        <f t="shared" si="44"/>
        <v>0</v>
      </c>
      <c r="BS124" s="197">
        <f t="shared" si="44"/>
        <v>0</v>
      </c>
      <c r="BT124" s="197">
        <f t="shared" si="44"/>
        <v>0</v>
      </c>
      <c r="BU124" s="197">
        <f t="shared" si="44"/>
        <v>0</v>
      </c>
      <c r="BV124" s="197">
        <f t="shared" si="44"/>
        <v>0</v>
      </c>
      <c r="BW124" s="197">
        <f t="shared" si="44"/>
        <v>0</v>
      </c>
      <c r="BX124" s="197">
        <f t="shared" si="44"/>
        <v>0</v>
      </c>
      <c r="BY124" s="197">
        <f t="shared" si="44"/>
        <v>0</v>
      </c>
      <c r="BZ124" s="197">
        <f t="shared" si="44"/>
        <v>0</v>
      </c>
      <c r="CA124" s="197">
        <f t="shared" si="44"/>
        <v>0</v>
      </c>
      <c r="CB124" s="197">
        <f t="shared" si="44"/>
        <v>0</v>
      </c>
      <c r="CC124" s="197">
        <f t="shared" si="44"/>
        <v>0</v>
      </c>
      <c r="CD124" s="197">
        <f t="shared" si="44"/>
        <v>0</v>
      </c>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214"/>
      <c r="DN124" s="214"/>
      <c r="DO124" s="214"/>
      <c r="DP124" s="214"/>
      <c r="DQ124" s="214"/>
      <c r="DR124" s="214"/>
      <c r="DS124" s="214"/>
      <c r="DT124" s="214"/>
      <c r="DU124" s="214"/>
      <c r="DV124" s="214"/>
      <c r="DW124" s="214"/>
      <c r="DX124" s="214"/>
      <c r="DY124" s="214"/>
      <c r="DZ124" s="214"/>
      <c r="EA124" s="214"/>
      <c r="EB124" s="214"/>
      <c r="EC124" s="214"/>
      <c r="ED124" s="214"/>
      <c r="EE124" s="214"/>
    </row>
    <row r="125" spans="1:140" s="182" customFormat="1" ht="17.25" hidden="1" outlineLevel="1" thickTop="1" thickBot="1" x14ac:dyDescent="0.3">
      <c r="A125" s="212"/>
      <c r="B125" s="201" t="str">
        <f>B93</f>
        <v>Таможенные платежи НДС</v>
      </c>
      <c r="C125" s="197">
        <f t="shared" si="41"/>
        <v>0</v>
      </c>
      <c r="D125" s="197">
        <f>D61</f>
        <v>0</v>
      </c>
      <c r="E125" s="197">
        <f t="shared" si="38"/>
        <v>0</v>
      </c>
      <c r="F125" s="197">
        <f t="shared" si="38"/>
        <v>0</v>
      </c>
      <c r="G125" s="197">
        <f t="shared" si="38"/>
        <v>0</v>
      </c>
      <c r="H125" s="197">
        <f t="shared" si="38"/>
        <v>0</v>
      </c>
      <c r="I125" s="197">
        <f t="shared" si="38"/>
        <v>0</v>
      </c>
      <c r="J125" s="197">
        <f t="shared" si="38"/>
        <v>0</v>
      </c>
      <c r="K125" s="197">
        <f t="shared" si="38"/>
        <v>0</v>
      </c>
      <c r="L125" s="197">
        <f t="shared" si="38"/>
        <v>0</v>
      </c>
      <c r="M125" s="197">
        <f t="shared" si="38"/>
        <v>0</v>
      </c>
      <c r="N125" s="197">
        <f t="shared" si="38"/>
        <v>0</v>
      </c>
      <c r="O125" s="197">
        <f t="shared" si="38"/>
        <v>0</v>
      </c>
      <c r="P125" s="197">
        <f t="shared" si="38"/>
        <v>0</v>
      </c>
      <c r="Q125" s="197">
        <f t="shared" si="38"/>
        <v>0</v>
      </c>
      <c r="R125" s="197">
        <f t="shared" si="38"/>
        <v>0</v>
      </c>
      <c r="S125" s="197">
        <f t="shared" si="38"/>
        <v>0</v>
      </c>
      <c r="T125" s="197">
        <f t="shared" si="45"/>
        <v>0</v>
      </c>
      <c r="U125" s="197">
        <f t="shared" si="45"/>
        <v>0</v>
      </c>
      <c r="V125" s="197">
        <f t="shared" si="45"/>
        <v>0</v>
      </c>
      <c r="W125" s="197">
        <f t="shared" si="45"/>
        <v>0</v>
      </c>
      <c r="X125" s="197">
        <f t="shared" si="45"/>
        <v>0</v>
      </c>
      <c r="Y125" s="197">
        <f t="shared" si="45"/>
        <v>0</v>
      </c>
      <c r="Z125" s="197">
        <f t="shared" si="45"/>
        <v>0</v>
      </c>
      <c r="AA125" s="197">
        <f t="shared" si="45"/>
        <v>0</v>
      </c>
      <c r="AB125" s="197">
        <f t="shared" si="45"/>
        <v>0</v>
      </c>
      <c r="AC125" s="197">
        <f t="shared" si="45"/>
        <v>0</v>
      </c>
      <c r="AD125" s="197">
        <f t="shared" si="45"/>
        <v>0</v>
      </c>
      <c r="AE125" s="197">
        <f t="shared" si="45"/>
        <v>0</v>
      </c>
      <c r="AF125" s="197">
        <f t="shared" si="45"/>
        <v>0</v>
      </c>
      <c r="AG125" s="197">
        <f t="shared" si="45"/>
        <v>0</v>
      </c>
      <c r="AH125" s="197">
        <f t="shared" si="45"/>
        <v>0</v>
      </c>
      <c r="AI125" s="197">
        <f t="shared" si="45"/>
        <v>0</v>
      </c>
      <c r="AJ125" s="197">
        <f t="shared" si="44"/>
        <v>0</v>
      </c>
      <c r="AK125" s="197">
        <f t="shared" si="44"/>
        <v>0</v>
      </c>
      <c r="AL125" s="197">
        <f t="shared" si="44"/>
        <v>0</v>
      </c>
      <c r="AM125" s="197">
        <f t="shared" si="44"/>
        <v>0</v>
      </c>
      <c r="AN125" s="197">
        <f t="shared" si="44"/>
        <v>0</v>
      </c>
      <c r="AO125" s="197">
        <f t="shared" si="44"/>
        <v>0</v>
      </c>
      <c r="AP125" s="197">
        <f t="shared" si="44"/>
        <v>0</v>
      </c>
      <c r="AQ125" s="197">
        <f t="shared" si="44"/>
        <v>0</v>
      </c>
      <c r="AR125" s="197">
        <f t="shared" si="44"/>
        <v>0</v>
      </c>
      <c r="AS125" s="197">
        <f t="shared" si="44"/>
        <v>0</v>
      </c>
      <c r="AT125" s="197">
        <f t="shared" si="44"/>
        <v>0</v>
      </c>
      <c r="AU125" s="197">
        <f t="shared" si="44"/>
        <v>0</v>
      </c>
      <c r="AV125" s="197">
        <f t="shared" si="44"/>
        <v>0</v>
      </c>
      <c r="AW125" s="197">
        <f t="shared" si="44"/>
        <v>0</v>
      </c>
      <c r="AX125" s="197">
        <f t="shared" si="44"/>
        <v>0</v>
      </c>
      <c r="AY125" s="197">
        <f t="shared" si="44"/>
        <v>0</v>
      </c>
      <c r="AZ125" s="197">
        <f t="shared" si="44"/>
        <v>0</v>
      </c>
      <c r="BA125" s="197">
        <f t="shared" si="44"/>
        <v>0</v>
      </c>
      <c r="BB125" s="197">
        <f t="shared" si="44"/>
        <v>0</v>
      </c>
      <c r="BC125" s="197">
        <f t="shared" si="44"/>
        <v>0</v>
      </c>
      <c r="BD125" s="197">
        <f t="shared" si="44"/>
        <v>0</v>
      </c>
      <c r="BE125" s="197">
        <f t="shared" si="44"/>
        <v>0</v>
      </c>
      <c r="BF125" s="197">
        <f t="shared" si="44"/>
        <v>0</v>
      </c>
      <c r="BG125" s="197">
        <f t="shared" si="44"/>
        <v>0</v>
      </c>
      <c r="BH125" s="197">
        <f t="shared" si="44"/>
        <v>0</v>
      </c>
      <c r="BI125" s="197">
        <f t="shared" si="44"/>
        <v>0</v>
      </c>
      <c r="BJ125" s="197">
        <f t="shared" si="44"/>
        <v>0</v>
      </c>
      <c r="BK125" s="197">
        <f t="shared" si="44"/>
        <v>0</v>
      </c>
      <c r="BL125" s="197">
        <f t="shared" si="44"/>
        <v>0</v>
      </c>
      <c r="BM125" s="197">
        <f t="shared" si="44"/>
        <v>0</v>
      </c>
      <c r="BN125" s="197">
        <f t="shared" si="44"/>
        <v>0</v>
      </c>
      <c r="BO125" s="197">
        <f t="shared" si="44"/>
        <v>0</v>
      </c>
      <c r="BP125" s="197">
        <f t="shared" si="44"/>
        <v>0</v>
      </c>
      <c r="BQ125" s="197">
        <f t="shared" si="44"/>
        <v>0</v>
      </c>
      <c r="BR125" s="197">
        <f t="shared" si="44"/>
        <v>0</v>
      </c>
      <c r="BS125" s="197">
        <f t="shared" si="44"/>
        <v>0</v>
      </c>
      <c r="BT125" s="197">
        <f t="shared" si="44"/>
        <v>0</v>
      </c>
      <c r="BU125" s="197">
        <f t="shared" si="44"/>
        <v>0</v>
      </c>
      <c r="BV125" s="197">
        <f t="shared" si="44"/>
        <v>0</v>
      </c>
      <c r="BW125" s="197">
        <f t="shared" si="44"/>
        <v>0</v>
      </c>
      <c r="BX125" s="197">
        <f t="shared" si="44"/>
        <v>0</v>
      </c>
      <c r="BY125" s="197">
        <f t="shared" si="44"/>
        <v>0</v>
      </c>
      <c r="BZ125" s="197">
        <f t="shared" si="44"/>
        <v>0</v>
      </c>
      <c r="CA125" s="197">
        <f t="shared" si="44"/>
        <v>0</v>
      </c>
      <c r="CB125" s="197">
        <f t="shared" si="44"/>
        <v>0</v>
      </c>
      <c r="CC125" s="197">
        <f t="shared" si="44"/>
        <v>0</v>
      </c>
      <c r="CD125" s="197">
        <f t="shared" si="44"/>
        <v>0</v>
      </c>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214"/>
      <c r="DN125" s="214"/>
      <c r="DO125" s="214"/>
      <c r="DP125" s="214"/>
      <c r="DQ125" s="214"/>
      <c r="DR125" s="214"/>
      <c r="DS125" s="214"/>
      <c r="DT125" s="214"/>
      <c r="DU125" s="214"/>
      <c r="DV125" s="214"/>
      <c r="DW125" s="214"/>
      <c r="DX125" s="214"/>
      <c r="DY125" s="214"/>
      <c r="DZ125" s="214"/>
      <c r="EA125" s="214"/>
      <c r="EB125" s="214"/>
      <c r="EC125" s="214"/>
      <c r="ED125" s="214"/>
      <c r="EE125" s="214"/>
    </row>
    <row r="126" spans="1:140" s="182" customFormat="1" ht="17.25" hidden="1" outlineLevel="1" thickTop="1" thickBot="1" x14ac:dyDescent="0.3">
      <c r="A126" s="212"/>
      <c r="B126" s="201" t="str">
        <f>B94</f>
        <v>Менеджмент резерв НДС</v>
      </c>
      <c r="C126" s="197">
        <f t="shared" si="41"/>
        <v>0</v>
      </c>
      <c r="D126" s="197">
        <f>D62</f>
        <v>0</v>
      </c>
      <c r="E126" s="197">
        <f t="shared" si="38"/>
        <v>0</v>
      </c>
      <c r="F126" s="197">
        <f t="shared" si="38"/>
        <v>0</v>
      </c>
      <c r="G126" s="197">
        <f t="shared" si="38"/>
        <v>0</v>
      </c>
      <c r="H126" s="197">
        <f t="shared" si="38"/>
        <v>0</v>
      </c>
      <c r="I126" s="197">
        <f t="shared" si="38"/>
        <v>0</v>
      </c>
      <c r="J126" s="197">
        <f t="shared" si="38"/>
        <v>0</v>
      </c>
      <c r="K126" s="197">
        <f t="shared" si="38"/>
        <v>0</v>
      </c>
      <c r="L126" s="197">
        <f t="shared" si="38"/>
        <v>0</v>
      </c>
      <c r="M126" s="197">
        <f t="shared" si="38"/>
        <v>0</v>
      </c>
      <c r="N126" s="197">
        <f t="shared" si="38"/>
        <v>0</v>
      </c>
      <c r="O126" s="197">
        <f t="shared" si="38"/>
        <v>0</v>
      </c>
      <c r="P126" s="197">
        <f t="shared" si="38"/>
        <v>0</v>
      </c>
      <c r="Q126" s="197">
        <f t="shared" si="38"/>
        <v>0</v>
      </c>
      <c r="R126" s="197">
        <f t="shared" si="38"/>
        <v>0</v>
      </c>
      <c r="S126" s="197">
        <f t="shared" si="38"/>
        <v>0</v>
      </c>
      <c r="T126" s="197">
        <f t="shared" si="45"/>
        <v>0</v>
      </c>
      <c r="U126" s="197">
        <f t="shared" si="45"/>
        <v>0</v>
      </c>
      <c r="V126" s="197">
        <f t="shared" si="45"/>
        <v>0</v>
      </c>
      <c r="W126" s="197">
        <f t="shared" si="45"/>
        <v>0</v>
      </c>
      <c r="X126" s="197">
        <f t="shared" si="45"/>
        <v>0</v>
      </c>
      <c r="Y126" s="197">
        <f t="shared" si="45"/>
        <v>0</v>
      </c>
      <c r="Z126" s="197">
        <f t="shared" si="45"/>
        <v>0</v>
      </c>
      <c r="AA126" s="197">
        <f t="shared" si="45"/>
        <v>0</v>
      </c>
      <c r="AB126" s="197">
        <f t="shared" si="45"/>
        <v>0</v>
      </c>
      <c r="AC126" s="197">
        <f t="shared" si="45"/>
        <v>0</v>
      </c>
      <c r="AD126" s="197">
        <f t="shared" si="45"/>
        <v>0</v>
      </c>
      <c r="AE126" s="197">
        <f t="shared" si="45"/>
        <v>0</v>
      </c>
      <c r="AF126" s="197">
        <f t="shared" si="45"/>
        <v>0</v>
      </c>
      <c r="AG126" s="197">
        <f t="shared" si="45"/>
        <v>0</v>
      </c>
      <c r="AH126" s="197">
        <f t="shared" si="45"/>
        <v>0</v>
      </c>
      <c r="AI126" s="197">
        <f t="shared" si="45"/>
        <v>0</v>
      </c>
      <c r="AJ126" s="197">
        <f t="shared" si="44"/>
        <v>0</v>
      </c>
      <c r="AK126" s="197">
        <f t="shared" si="44"/>
        <v>0</v>
      </c>
      <c r="AL126" s="197">
        <f t="shared" si="44"/>
        <v>0</v>
      </c>
      <c r="AM126" s="197">
        <f t="shared" si="44"/>
        <v>0</v>
      </c>
      <c r="AN126" s="197">
        <f t="shared" si="44"/>
        <v>0</v>
      </c>
      <c r="AO126" s="197">
        <f t="shared" si="44"/>
        <v>0</v>
      </c>
      <c r="AP126" s="197">
        <f t="shared" si="44"/>
        <v>0</v>
      </c>
      <c r="AQ126" s="197">
        <f t="shared" si="44"/>
        <v>0</v>
      </c>
      <c r="AR126" s="197">
        <f t="shared" si="44"/>
        <v>0</v>
      </c>
      <c r="AS126" s="197">
        <f t="shared" si="44"/>
        <v>0</v>
      </c>
      <c r="AT126" s="197">
        <f t="shared" si="44"/>
        <v>0</v>
      </c>
      <c r="AU126" s="197">
        <f t="shared" si="44"/>
        <v>0</v>
      </c>
      <c r="AV126" s="197">
        <f t="shared" si="44"/>
        <v>0</v>
      </c>
      <c r="AW126" s="197">
        <f t="shared" si="44"/>
        <v>0</v>
      </c>
      <c r="AX126" s="197">
        <f t="shared" si="44"/>
        <v>0</v>
      </c>
      <c r="AY126" s="197">
        <f t="shared" si="44"/>
        <v>0</v>
      </c>
      <c r="AZ126" s="197">
        <f t="shared" si="44"/>
        <v>0</v>
      </c>
      <c r="BA126" s="197">
        <f t="shared" si="44"/>
        <v>0</v>
      </c>
      <c r="BB126" s="197">
        <f t="shared" si="44"/>
        <v>0</v>
      </c>
      <c r="BC126" s="197">
        <f t="shared" si="44"/>
        <v>0</v>
      </c>
      <c r="BD126" s="197">
        <f t="shared" si="44"/>
        <v>0</v>
      </c>
      <c r="BE126" s="197">
        <f t="shared" si="44"/>
        <v>0</v>
      </c>
      <c r="BF126" s="197">
        <f t="shared" si="44"/>
        <v>0</v>
      </c>
      <c r="BG126" s="197">
        <f t="shared" si="44"/>
        <v>0</v>
      </c>
      <c r="BH126" s="197">
        <f t="shared" si="44"/>
        <v>0</v>
      </c>
      <c r="BI126" s="197">
        <f t="shared" si="44"/>
        <v>0</v>
      </c>
      <c r="BJ126" s="197">
        <f t="shared" si="44"/>
        <v>0</v>
      </c>
      <c r="BK126" s="197">
        <f t="shared" si="44"/>
        <v>0</v>
      </c>
      <c r="BL126" s="197">
        <f t="shared" si="44"/>
        <v>0</v>
      </c>
      <c r="BM126" s="197">
        <f t="shared" si="44"/>
        <v>0</v>
      </c>
      <c r="BN126" s="197">
        <f t="shared" si="44"/>
        <v>0</v>
      </c>
      <c r="BO126" s="197">
        <f t="shared" si="44"/>
        <v>0</v>
      </c>
      <c r="BP126" s="197">
        <f t="shared" si="44"/>
        <v>0</v>
      </c>
      <c r="BQ126" s="197">
        <f t="shared" si="44"/>
        <v>0</v>
      </c>
      <c r="BR126" s="197">
        <f t="shared" si="44"/>
        <v>0</v>
      </c>
      <c r="BS126" s="197">
        <f t="shared" si="44"/>
        <v>0</v>
      </c>
      <c r="BT126" s="197">
        <f t="shared" si="44"/>
        <v>0</v>
      </c>
      <c r="BU126" s="197">
        <f t="shared" si="44"/>
        <v>0</v>
      </c>
      <c r="BV126" s="197">
        <f t="shared" si="44"/>
        <v>0</v>
      </c>
      <c r="BW126" s="197">
        <f t="shared" si="44"/>
        <v>0</v>
      </c>
      <c r="BX126" s="197">
        <f t="shared" si="44"/>
        <v>0</v>
      </c>
      <c r="BY126" s="197">
        <f t="shared" si="44"/>
        <v>0</v>
      </c>
      <c r="BZ126" s="197">
        <f t="shared" si="44"/>
        <v>0</v>
      </c>
      <c r="CA126" s="197">
        <f t="shared" si="44"/>
        <v>0</v>
      </c>
      <c r="CB126" s="197">
        <f t="shared" si="44"/>
        <v>0</v>
      </c>
      <c r="CC126" s="197">
        <f t="shared" si="44"/>
        <v>0</v>
      </c>
      <c r="CD126" s="197">
        <f t="shared" si="44"/>
        <v>0</v>
      </c>
      <c r="CE126" s="214"/>
      <c r="CF126" s="214"/>
      <c r="CG126" s="214"/>
      <c r="CH126" s="214"/>
      <c r="CI126" s="214"/>
      <c r="CJ126" s="214"/>
      <c r="CK126" s="214"/>
      <c r="CL126" s="214"/>
      <c r="CM126" s="214"/>
      <c r="CN126" s="214"/>
      <c r="CO126" s="214"/>
      <c r="CP126" s="214"/>
      <c r="CQ126" s="214"/>
      <c r="CR126" s="214"/>
      <c r="CS126" s="214"/>
      <c r="CT126" s="214"/>
      <c r="CU126" s="214"/>
      <c r="CV126" s="214"/>
      <c r="CW126" s="214"/>
      <c r="CX126" s="214"/>
      <c r="CY126" s="214"/>
      <c r="CZ126" s="214"/>
      <c r="DA126" s="214"/>
      <c r="DB126" s="214"/>
      <c r="DC126" s="214"/>
      <c r="DD126" s="214"/>
      <c r="DE126" s="214"/>
      <c r="DF126" s="214"/>
      <c r="DG126" s="214"/>
      <c r="DH126" s="214"/>
      <c r="DI126" s="214"/>
      <c r="DJ126" s="214"/>
      <c r="DK126" s="214"/>
      <c r="DL126" s="214"/>
      <c r="DM126" s="214"/>
      <c r="DN126" s="214"/>
      <c r="DO126" s="214"/>
      <c r="DP126" s="214"/>
      <c r="DQ126" s="214"/>
      <c r="DR126" s="214"/>
      <c r="DS126" s="214"/>
      <c r="DT126" s="214"/>
      <c r="DU126" s="214"/>
      <c r="DV126" s="214"/>
      <c r="DW126" s="214"/>
      <c r="DX126" s="214"/>
      <c r="DY126" s="214"/>
      <c r="DZ126" s="214"/>
      <c r="EA126" s="214"/>
      <c r="EB126" s="214"/>
      <c r="EC126" s="214"/>
      <c r="ED126" s="214"/>
      <c r="EE126" s="214"/>
    </row>
    <row r="127" spans="1:140" s="182" customFormat="1" ht="17.25" hidden="1" outlineLevel="1" thickTop="1" thickBot="1" x14ac:dyDescent="0.3">
      <c r="A127" s="212"/>
      <c r="B127" s="204" t="s">
        <v>236</v>
      </c>
      <c r="C127" s="221">
        <f>SUM(D127:EE127)</f>
        <v>0</v>
      </c>
      <c r="D127" s="206">
        <f t="shared" ref="D127:BO127" si="46">SUM(D115:D126)</f>
        <v>0</v>
      </c>
      <c r="E127" s="206">
        <f t="shared" si="46"/>
        <v>0</v>
      </c>
      <c r="F127" s="206">
        <f t="shared" si="46"/>
        <v>0</v>
      </c>
      <c r="G127" s="187">
        <f t="shared" si="46"/>
        <v>0</v>
      </c>
      <c r="H127" s="209">
        <f t="shared" si="46"/>
        <v>0</v>
      </c>
      <c r="I127" s="187">
        <f t="shared" si="46"/>
        <v>0</v>
      </c>
      <c r="J127" s="187">
        <f t="shared" si="46"/>
        <v>0</v>
      </c>
      <c r="K127" s="187">
        <f t="shared" si="46"/>
        <v>0</v>
      </c>
      <c r="L127" s="187">
        <f t="shared" si="46"/>
        <v>0</v>
      </c>
      <c r="M127" s="187">
        <f t="shared" si="46"/>
        <v>0</v>
      </c>
      <c r="N127" s="187">
        <f t="shared" si="46"/>
        <v>0</v>
      </c>
      <c r="O127" s="187">
        <f t="shared" si="46"/>
        <v>0</v>
      </c>
      <c r="P127" s="209">
        <f t="shared" si="46"/>
        <v>0</v>
      </c>
      <c r="Q127" s="187">
        <f t="shared" si="46"/>
        <v>0</v>
      </c>
      <c r="R127" s="187">
        <f t="shared" si="46"/>
        <v>0</v>
      </c>
      <c r="S127" s="187">
        <f t="shared" si="46"/>
        <v>0</v>
      </c>
      <c r="T127" s="187">
        <f t="shared" si="46"/>
        <v>0</v>
      </c>
      <c r="U127" s="187">
        <f t="shared" si="46"/>
        <v>0</v>
      </c>
      <c r="V127" s="187">
        <f t="shared" si="46"/>
        <v>0</v>
      </c>
      <c r="W127" s="187">
        <f t="shared" si="46"/>
        <v>0</v>
      </c>
      <c r="X127" s="209">
        <f t="shared" si="46"/>
        <v>0</v>
      </c>
      <c r="Y127" s="187">
        <f t="shared" si="46"/>
        <v>0</v>
      </c>
      <c r="Z127" s="187">
        <f t="shared" si="46"/>
        <v>0</v>
      </c>
      <c r="AA127" s="187">
        <f t="shared" si="46"/>
        <v>0</v>
      </c>
      <c r="AB127" s="187">
        <f t="shared" si="46"/>
        <v>0</v>
      </c>
      <c r="AC127" s="187">
        <f t="shared" si="46"/>
        <v>0</v>
      </c>
      <c r="AD127" s="187">
        <f t="shared" si="46"/>
        <v>0</v>
      </c>
      <c r="AE127" s="187">
        <f t="shared" si="46"/>
        <v>0</v>
      </c>
      <c r="AF127" s="209">
        <f t="shared" si="46"/>
        <v>0</v>
      </c>
      <c r="AG127" s="187">
        <f t="shared" si="46"/>
        <v>0</v>
      </c>
      <c r="AH127" s="187">
        <f t="shared" si="46"/>
        <v>0</v>
      </c>
      <c r="AI127" s="187">
        <f t="shared" si="46"/>
        <v>0</v>
      </c>
      <c r="AJ127" s="187">
        <f t="shared" si="46"/>
        <v>0</v>
      </c>
      <c r="AK127" s="187">
        <f t="shared" si="46"/>
        <v>0</v>
      </c>
      <c r="AL127" s="187">
        <f t="shared" si="46"/>
        <v>0</v>
      </c>
      <c r="AM127" s="187">
        <f t="shared" si="46"/>
        <v>0</v>
      </c>
      <c r="AN127" s="187">
        <f t="shared" si="46"/>
        <v>0</v>
      </c>
      <c r="AO127" s="187">
        <f t="shared" si="46"/>
        <v>0</v>
      </c>
      <c r="AP127" s="187">
        <f t="shared" si="46"/>
        <v>0</v>
      </c>
      <c r="AQ127" s="187">
        <f t="shared" si="46"/>
        <v>0</v>
      </c>
      <c r="AR127" s="187">
        <f t="shared" si="46"/>
        <v>0</v>
      </c>
      <c r="AS127" s="187">
        <f t="shared" si="46"/>
        <v>0</v>
      </c>
      <c r="AT127" s="187">
        <f t="shared" si="46"/>
        <v>0</v>
      </c>
      <c r="AU127" s="187">
        <f t="shared" si="46"/>
        <v>0</v>
      </c>
      <c r="AV127" s="187">
        <f t="shared" si="46"/>
        <v>0</v>
      </c>
      <c r="AW127" s="187">
        <f t="shared" si="46"/>
        <v>0</v>
      </c>
      <c r="AX127" s="187">
        <f t="shared" si="46"/>
        <v>0</v>
      </c>
      <c r="AY127" s="187">
        <f t="shared" si="46"/>
        <v>0</v>
      </c>
      <c r="AZ127" s="187">
        <f t="shared" si="46"/>
        <v>0</v>
      </c>
      <c r="BA127" s="187">
        <f t="shared" si="46"/>
        <v>0</v>
      </c>
      <c r="BB127" s="187">
        <f t="shared" si="46"/>
        <v>0</v>
      </c>
      <c r="BC127" s="187">
        <f t="shared" si="46"/>
        <v>0</v>
      </c>
      <c r="BD127" s="187">
        <f t="shared" si="46"/>
        <v>0</v>
      </c>
      <c r="BE127" s="187">
        <f t="shared" si="46"/>
        <v>0</v>
      </c>
      <c r="BF127" s="187">
        <f t="shared" si="46"/>
        <v>0</v>
      </c>
      <c r="BG127" s="187">
        <f t="shared" si="46"/>
        <v>0</v>
      </c>
      <c r="BH127" s="187">
        <f t="shared" si="46"/>
        <v>0</v>
      </c>
      <c r="BI127" s="187">
        <f t="shared" si="46"/>
        <v>0</v>
      </c>
      <c r="BJ127" s="187">
        <f t="shared" si="46"/>
        <v>0</v>
      </c>
      <c r="BK127" s="187">
        <f t="shared" si="46"/>
        <v>0</v>
      </c>
      <c r="BL127" s="187">
        <f t="shared" si="46"/>
        <v>0</v>
      </c>
      <c r="BM127" s="187">
        <f t="shared" si="46"/>
        <v>0</v>
      </c>
      <c r="BN127" s="187">
        <f t="shared" si="46"/>
        <v>0</v>
      </c>
      <c r="BO127" s="187">
        <f t="shared" si="46"/>
        <v>0</v>
      </c>
      <c r="BP127" s="187">
        <f t="shared" ref="BP127:BU127" si="47">SUM(BP115:BP126)</f>
        <v>0</v>
      </c>
      <c r="BQ127" s="187">
        <f t="shared" si="47"/>
        <v>0</v>
      </c>
      <c r="BR127" s="187">
        <f t="shared" si="47"/>
        <v>0</v>
      </c>
      <c r="BS127" s="187">
        <f t="shared" si="47"/>
        <v>0</v>
      </c>
      <c r="BT127" s="187">
        <f t="shared" si="47"/>
        <v>0</v>
      </c>
      <c r="BU127" s="187">
        <f t="shared" si="47"/>
        <v>0</v>
      </c>
      <c r="BV127" s="187">
        <f>SUM(BV115:BV126)</f>
        <v>0</v>
      </c>
      <c r="BW127" s="187">
        <f>SUM(BW115:BW126)</f>
        <v>0</v>
      </c>
      <c r="BX127" s="187">
        <f>SUM(BX115:BX126)</f>
        <v>0</v>
      </c>
      <c r="BY127" s="187">
        <f t="shared" ref="BY127:CD127" si="48">SUM(BY115:BY126)</f>
        <v>0</v>
      </c>
      <c r="BZ127" s="187">
        <f t="shared" si="48"/>
        <v>0</v>
      </c>
      <c r="CA127" s="187">
        <f t="shared" si="48"/>
        <v>0</v>
      </c>
      <c r="CB127" s="187">
        <f t="shared" si="48"/>
        <v>0</v>
      </c>
      <c r="CC127" s="187">
        <f t="shared" si="48"/>
        <v>0</v>
      </c>
      <c r="CD127" s="187">
        <f t="shared" si="48"/>
        <v>0</v>
      </c>
      <c r="CE127" s="214"/>
      <c r="CF127" s="214"/>
      <c r="CG127" s="214"/>
      <c r="CH127" s="214"/>
      <c r="CI127" s="214"/>
      <c r="CJ127" s="214"/>
      <c r="CK127" s="214"/>
      <c r="CL127" s="214"/>
      <c r="CM127" s="214"/>
      <c r="CN127" s="214"/>
      <c r="CO127" s="214"/>
      <c r="CP127" s="214"/>
      <c r="CQ127" s="214"/>
      <c r="CR127" s="214"/>
      <c r="CS127" s="214"/>
      <c r="CT127" s="214"/>
      <c r="CU127" s="214"/>
      <c r="CV127" s="214"/>
      <c r="CW127" s="214"/>
      <c r="CX127" s="214"/>
      <c r="CY127" s="214"/>
      <c r="CZ127" s="214"/>
      <c r="DA127" s="214"/>
      <c r="DB127" s="214"/>
      <c r="DC127" s="214"/>
      <c r="DD127" s="214"/>
      <c r="DE127" s="214"/>
      <c r="DF127" s="214"/>
      <c r="DG127" s="214"/>
      <c r="DH127" s="214"/>
      <c r="DI127" s="214"/>
      <c r="DJ127" s="214"/>
      <c r="DK127" s="214"/>
      <c r="DL127" s="214"/>
      <c r="DM127" s="214"/>
      <c r="DN127" s="214"/>
      <c r="DO127" s="214"/>
      <c r="DP127" s="214"/>
      <c r="DQ127" s="214"/>
      <c r="DR127" s="214"/>
      <c r="DS127" s="214"/>
      <c r="DT127" s="214"/>
      <c r="DU127" s="214"/>
      <c r="DV127" s="214"/>
      <c r="DW127" s="214"/>
      <c r="DX127" s="214"/>
      <c r="DY127" s="214"/>
      <c r="DZ127" s="214"/>
      <c r="EA127" s="214"/>
      <c r="EB127" s="214"/>
      <c r="EC127" s="214"/>
      <c r="ED127" s="214"/>
      <c r="EE127" s="214"/>
    </row>
    <row r="128" spans="1:140" s="182" customFormat="1" ht="17.25" collapsed="1" thickTop="1" thickBot="1" x14ac:dyDescent="0.3">
      <c r="A128" s="212"/>
      <c r="B128" s="208">
        <f>B96</f>
        <v>0</v>
      </c>
      <c r="C128" s="200">
        <f>SUM(D128:EE128)</f>
        <v>126863.77814393843</v>
      </c>
      <c r="D128" s="210">
        <v>3.8945108196492537</v>
      </c>
      <c r="E128" s="210">
        <v>3.6936520242302739</v>
      </c>
      <c r="F128" s="210">
        <v>8.5842011431574221</v>
      </c>
      <c r="G128" s="174">
        <v>13.819724786034238</v>
      </c>
      <c r="H128" s="222">
        <v>69.511623943625679</v>
      </c>
      <c r="I128" s="174">
        <v>2.7231538980291332</v>
      </c>
      <c r="J128" s="174">
        <v>119.18580540834674</v>
      </c>
      <c r="K128" s="174">
        <v>121.72675525065992</v>
      </c>
      <c r="L128" s="174">
        <v>130.41671097970004</v>
      </c>
      <c r="M128" s="174">
        <v>122.41892559073285</v>
      </c>
      <c r="N128" s="174">
        <v>91.966491461320373</v>
      </c>
      <c r="O128" s="174">
        <v>53.823878413718823</v>
      </c>
      <c r="P128" s="222">
        <v>80.57782925557612</v>
      </c>
      <c r="Q128" s="174">
        <v>109.79375815294905</v>
      </c>
      <c r="R128" s="174">
        <v>133.14162394661994</v>
      </c>
      <c r="S128" s="174">
        <v>499.65961035948879</v>
      </c>
      <c r="T128" s="174">
        <v>349.25089482715947</v>
      </c>
      <c r="U128" s="174">
        <v>221.23988318275406</v>
      </c>
      <c r="V128" s="174">
        <v>340.1002570408661</v>
      </c>
      <c r="W128" s="174">
        <v>437.83931097099617</v>
      </c>
      <c r="X128" s="222">
        <v>523.7606500961142</v>
      </c>
      <c r="Y128" s="174">
        <v>570.52799236155386</v>
      </c>
      <c r="Z128" s="174">
        <v>617.192447613186</v>
      </c>
      <c r="AA128" s="174">
        <v>699.52439012502316</v>
      </c>
      <c r="AB128" s="174">
        <v>705.47456395535971</v>
      </c>
      <c r="AC128" s="174">
        <v>2614.2765420329438</v>
      </c>
      <c r="AD128" s="174">
        <v>261.50899208565698</v>
      </c>
      <c r="AE128" s="174">
        <v>767.54958748279466</v>
      </c>
      <c r="AF128" s="222">
        <v>2199.0570331030021</v>
      </c>
      <c r="AG128" s="174">
        <v>1409.1325331120775</v>
      </c>
      <c r="AH128" s="174">
        <v>1967.9557043218433</v>
      </c>
      <c r="AI128" s="174">
        <v>4571.9003955249718</v>
      </c>
      <c r="AJ128" s="174">
        <v>4554.9780757340131</v>
      </c>
      <c r="AK128" s="174">
        <v>3716.0418672737273</v>
      </c>
      <c r="AL128" s="174">
        <v>1392.2170599467363</v>
      </c>
      <c r="AM128" s="174">
        <v>2072.8914732502681</v>
      </c>
      <c r="AN128" s="174">
        <v>2071.3475882327953</v>
      </c>
      <c r="AO128" s="174">
        <v>1689.1730060392374</v>
      </c>
      <c r="AP128" s="174">
        <v>1258.1711735752533</v>
      </c>
      <c r="AQ128" s="174">
        <v>2608.3008267015498</v>
      </c>
      <c r="AR128" s="174">
        <v>1051.5724061320548</v>
      </c>
      <c r="AS128" s="174">
        <v>3258.8930211962365</v>
      </c>
      <c r="AT128" s="174">
        <v>2914.9195959926792</v>
      </c>
      <c r="AU128" s="174">
        <v>2786.6910577200838</v>
      </c>
      <c r="AV128" s="174">
        <v>5246.505352410597</v>
      </c>
      <c r="AW128" s="174">
        <v>7416.2021411572368</v>
      </c>
      <c r="AX128" s="174">
        <v>4395.8296190223555</v>
      </c>
      <c r="AY128" s="174">
        <v>4956.0880679836991</v>
      </c>
      <c r="AZ128" s="174">
        <v>3992.0270537804263</v>
      </c>
      <c r="BA128" s="174">
        <v>5708.9750862533583</v>
      </c>
      <c r="BB128" s="174">
        <v>3572.4709404640553</v>
      </c>
      <c r="BC128" s="174">
        <v>4818.2621099057351</v>
      </c>
      <c r="BD128" s="174">
        <v>3836.2453880937901</v>
      </c>
      <c r="BE128" s="174">
        <v>3661.8232557836318</v>
      </c>
      <c r="BF128" s="174">
        <v>2512.1433792694629</v>
      </c>
      <c r="BG128" s="174">
        <v>1875.1444909016107</v>
      </c>
      <c r="BH128" s="174">
        <v>2800.0446719331571</v>
      </c>
      <c r="BI128" s="174">
        <v>635.9518519508523</v>
      </c>
      <c r="BJ128" s="174">
        <v>1331.1628646633803</v>
      </c>
      <c r="BK128" s="174">
        <v>2352.0307816796972</v>
      </c>
      <c r="BL128" s="174">
        <v>1943.9209896739844</v>
      </c>
      <c r="BM128" s="174">
        <v>1025.0810151532794</v>
      </c>
      <c r="BN128" s="174">
        <v>1008.6367598981413</v>
      </c>
      <c r="BO128" s="174">
        <v>969.31039786694316</v>
      </c>
      <c r="BP128" s="174">
        <v>801.79490071866655</v>
      </c>
      <c r="BQ128" s="174">
        <v>704.36716179092753</v>
      </c>
      <c r="BR128" s="174">
        <v>689.94025864407445</v>
      </c>
      <c r="BS128" s="174">
        <v>592.93621423040815</v>
      </c>
      <c r="BT128" s="174">
        <v>8227.094015306644</v>
      </c>
      <c r="BU128" s="174">
        <f>BU127+BU114</f>
        <v>353.88648773970903</v>
      </c>
      <c r="BV128" s="174">
        <f>BV127+BV114</f>
        <v>353.88648773970903</v>
      </c>
      <c r="BW128" s="174">
        <f>BW127+BW114</f>
        <v>1885.5898148581546</v>
      </c>
      <c r="BX128" s="174">
        <f>BX127+BX114</f>
        <v>0</v>
      </c>
      <c r="BY128" s="174">
        <f t="shared" ref="BY128:CD128" si="49">BY127+BY114</f>
        <v>0</v>
      </c>
      <c r="BZ128" s="174">
        <f t="shared" si="49"/>
        <v>0</v>
      </c>
      <c r="CA128" s="174">
        <f t="shared" si="49"/>
        <v>0</v>
      </c>
      <c r="CB128" s="174">
        <f t="shared" si="49"/>
        <v>0</v>
      </c>
      <c r="CC128" s="174">
        <f t="shared" si="49"/>
        <v>0</v>
      </c>
      <c r="CD128" s="174">
        <f t="shared" si="49"/>
        <v>0</v>
      </c>
      <c r="CE128" s="214"/>
      <c r="CF128" s="214"/>
      <c r="CG128" s="214"/>
      <c r="CH128" s="214"/>
      <c r="CI128" s="214"/>
      <c r="CJ128" s="214"/>
      <c r="CK128" s="214"/>
      <c r="CL128" s="214"/>
      <c r="CM128" s="214"/>
      <c r="CN128" s="214"/>
      <c r="CO128" s="214"/>
      <c r="CP128" s="214"/>
      <c r="CQ128" s="214"/>
      <c r="CR128" s="214"/>
      <c r="CS128" s="214"/>
      <c r="CT128" s="214"/>
      <c r="CU128" s="214"/>
      <c r="CV128" s="214"/>
      <c r="CW128" s="214"/>
      <c r="CX128" s="214"/>
      <c r="CY128" s="214"/>
      <c r="CZ128" s="214"/>
      <c r="DA128" s="214"/>
      <c r="DB128" s="214"/>
      <c r="DC128" s="214"/>
      <c r="DD128" s="214"/>
      <c r="DE128" s="214"/>
      <c r="DF128" s="214"/>
      <c r="DG128" s="214"/>
      <c r="DH128" s="214"/>
      <c r="DI128" s="214"/>
      <c r="DJ128" s="214"/>
      <c r="DK128" s="214"/>
      <c r="DL128" s="214"/>
      <c r="DM128" s="214"/>
      <c r="DN128" s="214"/>
      <c r="DO128" s="214"/>
      <c r="DP128" s="214"/>
      <c r="DQ128" s="214"/>
      <c r="DR128" s="214"/>
      <c r="DS128" s="214"/>
      <c r="DT128" s="214"/>
      <c r="DU128" s="214"/>
      <c r="DV128" s="214"/>
      <c r="DW128" s="214"/>
      <c r="DX128" s="214"/>
      <c r="DY128" s="214"/>
      <c r="DZ128" s="214"/>
      <c r="EA128" s="214"/>
      <c r="EB128" s="214"/>
      <c r="EC128" s="214"/>
      <c r="ED128" s="214"/>
      <c r="EE128" s="214"/>
    </row>
    <row r="129" spans="1:137" s="182" customFormat="1" ht="16.5" thickTop="1" x14ac:dyDescent="0.25">
      <c r="A129" s="212"/>
      <c r="B129" s="213"/>
      <c r="C129" s="214">
        <v>146844.95359627611</v>
      </c>
      <c r="D129" s="214"/>
      <c r="E129" s="214"/>
      <c r="F129" s="214"/>
      <c r="G129" s="214"/>
      <c r="H129" s="214"/>
      <c r="I129" s="214"/>
      <c r="J129" s="214"/>
      <c r="K129" s="214"/>
      <c r="L129" s="214"/>
      <c r="M129" s="214"/>
      <c r="N129" s="214"/>
      <c r="O129" s="214"/>
      <c r="P129" s="214"/>
      <c r="Q129" s="214"/>
      <c r="R129" s="214"/>
      <c r="S129" s="214"/>
      <c r="T129" s="214"/>
      <c r="U129" s="214"/>
      <c r="V129" s="214"/>
      <c r="W129" s="214"/>
      <c r="X129" s="214"/>
      <c r="Y129" s="214"/>
      <c r="Z129" s="214"/>
      <c r="AA129" s="214"/>
      <c r="AB129" s="214"/>
      <c r="AC129" s="214"/>
      <c r="AD129" s="214"/>
      <c r="AE129" s="214"/>
      <c r="AF129" s="214"/>
      <c r="AG129" s="214"/>
      <c r="AH129" s="214"/>
      <c r="AI129" s="214"/>
      <c r="AJ129" s="214"/>
      <c r="AK129" s="214"/>
      <c r="AL129" s="214"/>
      <c r="AM129" s="214"/>
      <c r="AN129" s="214"/>
      <c r="AO129" s="214"/>
      <c r="AP129" s="214"/>
      <c r="AQ129" s="214"/>
      <c r="AR129" s="214"/>
      <c r="AS129" s="214"/>
      <c r="AT129" s="214"/>
      <c r="AU129" s="214"/>
      <c r="AV129" s="214"/>
      <c r="AW129" s="214"/>
      <c r="AX129" s="214"/>
      <c r="AY129" s="214"/>
      <c r="AZ129" s="214"/>
      <c r="BA129" s="214"/>
      <c r="BB129" s="214"/>
      <c r="BC129" s="214"/>
      <c r="BD129" s="214"/>
      <c r="BE129" s="214"/>
      <c r="BF129" s="214"/>
      <c r="BG129" s="214"/>
      <c r="BH129" s="214"/>
      <c r="BI129" s="214"/>
      <c r="BJ129" s="214"/>
      <c r="BK129" s="214"/>
      <c r="BL129" s="214"/>
      <c r="BM129" s="214"/>
      <c r="BN129" s="214"/>
      <c r="BO129" s="214"/>
      <c r="BP129" s="214"/>
      <c r="BQ129" s="214"/>
      <c r="BR129" s="214"/>
      <c r="BS129" s="214"/>
      <c r="BT129" s="214"/>
      <c r="BU129" s="214"/>
      <c r="BV129" s="214"/>
      <c r="BW129" s="214"/>
      <c r="BX129" s="214"/>
      <c r="BY129" s="214"/>
      <c r="BZ129" s="214"/>
      <c r="CA129" s="214"/>
      <c r="CB129" s="214"/>
      <c r="CC129" s="214"/>
      <c r="CD129" s="214"/>
      <c r="CE129" s="214"/>
      <c r="CF129" s="214"/>
      <c r="CG129" s="214"/>
      <c r="CH129" s="214"/>
      <c r="CI129" s="214"/>
      <c r="CJ129" s="214"/>
      <c r="CK129" s="214"/>
      <c r="CL129" s="214"/>
      <c r="CM129" s="214"/>
      <c r="CN129" s="214"/>
      <c r="CO129" s="214"/>
      <c r="CP129" s="214"/>
      <c r="CQ129" s="214"/>
      <c r="CR129" s="214"/>
      <c r="CS129" s="214"/>
      <c r="CT129" s="214"/>
      <c r="CU129" s="214"/>
      <c r="CV129" s="214"/>
      <c r="CW129" s="214"/>
      <c r="CX129" s="214"/>
      <c r="CY129" s="214"/>
      <c r="CZ129" s="214"/>
      <c r="DA129" s="214"/>
      <c r="DB129" s="214"/>
      <c r="DC129" s="214"/>
      <c r="DD129" s="214"/>
      <c r="DE129" s="214"/>
      <c r="DF129" s="214"/>
      <c r="DG129" s="214"/>
      <c r="DH129" s="214"/>
      <c r="DI129" s="214"/>
      <c r="DJ129" s="214"/>
      <c r="DK129" s="214"/>
      <c r="DL129" s="214"/>
      <c r="DM129" s="214"/>
      <c r="DN129" s="214"/>
      <c r="DO129" s="214"/>
      <c r="DP129" s="214"/>
      <c r="DQ129" s="214"/>
      <c r="DR129" s="214"/>
      <c r="DS129" s="214"/>
      <c r="DT129" s="214"/>
      <c r="DU129" s="214"/>
      <c r="DV129" s="214"/>
      <c r="DW129" s="214"/>
      <c r="DX129" s="214"/>
      <c r="DY129" s="214"/>
      <c r="DZ129" s="214"/>
      <c r="EA129" s="214"/>
      <c r="EB129" s="214"/>
      <c r="EC129" s="214"/>
      <c r="ED129" s="214"/>
      <c r="EE129" s="214"/>
    </row>
    <row r="130" spans="1:137" ht="16.5" hidden="1" x14ac:dyDescent="0.3">
      <c r="A130" s="126">
        <f>IF(B7="Объект",,1)</f>
        <v>0</v>
      </c>
      <c r="B130" s="128" t="s">
        <v>238</v>
      </c>
      <c r="C130" s="129"/>
      <c r="D130" s="129"/>
      <c r="E130" s="129"/>
      <c r="F130" s="129"/>
      <c r="G130" s="129"/>
      <c r="H130" s="129"/>
      <c r="I130" s="129">
        <f>SUM(D41:M41)</f>
        <v>7.4373598260743323</v>
      </c>
      <c r="J130" s="129"/>
      <c r="K130" s="223">
        <f>J130-I130</f>
        <v>-7.4373598260743323</v>
      </c>
      <c r="L130" s="129"/>
      <c r="M130" s="129"/>
      <c r="N130" s="129"/>
    </row>
    <row r="131" spans="1:137" ht="16.5" hidden="1" x14ac:dyDescent="0.3">
      <c r="A131" s="126">
        <f>IF(B7="Объект",,1)</f>
        <v>0</v>
      </c>
      <c r="B131" s="158" t="s">
        <v>259</v>
      </c>
    </row>
    <row r="132" spans="1:137" s="164" customFormat="1" ht="17.25" hidden="1" thickTop="1" thickBot="1" x14ac:dyDescent="0.25">
      <c r="A132" s="126">
        <f>IF(B7="Объект",,1)</f>
        <v>0</v>
      </c>
      <c r="B132" s="160" t="s">
        <v>207</v>
      </c>
      <c r="C132" s="161" t="str">
        <f t="shared" ref="C132:BN132" si="50">C35</f>
        <v>ИТОГО, тыс. $.</v>
      </c>
      <c r="D132" s="162">
        <f t="shared" si="50"/>
        <v>42826</v>
      </c>
      <c r="E132" s="162">
        <f t="shared" si="50"/>
        <v>42856</v>
      </c>
      <c r="F132" s="162">
        <f t="shared" si="50"/>
        <v>42887</v>
      </c>
      <c r="G132" s="162">
        <f t="shared" si="50"/>
        <v>42917</v>
      </c>
      <c r="H132" s="162">
        <f t="shared" si="50"/>
        <v>42948</v>
      </c>
      <c r="I132" s="162">
        <f t="shared" si="50"/>
        <v>42979</v>
      </c>
      <c r="J132" s="162">
        <f t="shared" si="50"/>
        <v>43009</v>
      </c>
      <c r="K132" s="162">
        <f t="shared" si="50"/>
        <v>43040</v>
      </c>
      <c r="L132" s="162">
        <f t="shared" si="50"/>
        <v>43070</v>
      </c>
      <c r="M132" s="162">
        <f t="shared" si="50"/>
        <v>43101</v>
      </c>
      <c r="N132" s="162">
        <f t="shared" si="50"/>
        <v>43132</v>
      </c>
      <c r="O132" s="162">
        <f t="shared" si="50"/>
        <v>43160</v>
      </c>
      <c r="P132" s="162">
        <f t="shared" si="50"/>
        <v>43191</v>
      </c>
      <c r="Q132" s="162">
        <f t="shared" si="50"/>
        <v>43221</v>
      </c>
      <c r="R132" s="162">
        <f t="shared" si="50"/>
        <v>43252</v>
      </c>
      <c r="S132" s="162">
        <f t="shared" si="50"/>
        <v>43282</v>
      </c>
      <c r="T132" s="162">
        <f t="shared" si="50"/>
        <v>43313</v>
      </c>
      <c r="U132" s="162">
        <f t="shared" si="50"/>
        <v>43344</v>
      </c>
      <c r="V132" s="162">
        <f t="shared" si="50"/>
        <v>43374</v>
      </c>
      <c r="W132" s="162">
        <f t="shared" si="50"/>
        <v>43405</v>
      </c>
      <c r="X132" s="162">
        <f t="shared" si="50"/>
        <v>43435</v>
      </c>
      <c r="Y132" s="162">
        <f t="shared" si="50"/>
        <v>43466</v>
      </c>
      <c r="Z132" s="162">
        <f t="shared" si="50"/>
        <v>43497</v>
      </c>
      <c r="AA132" s="162">
        <f t="shared" si="50"/>
        <v>43525</v>
      </c>
      <c r="AB132" s="162">
        <f t="shared" si="50"/>
        <v>43556</v>
      </c>
      <c r="AC132" s="162">
        <f t="shared" si="50"/>
        <v>43586</v>
      </c>
      <c r="AD132" s="162">
        <f t="shared" si="50"/>
        <v>43617</v>
      </c>
      <c r="AE132" s="162">
        <f t="shared" si="50"/>
        <v>43647</v>
      </c>
      <c r="AF132" s="162">
        <f t="shared" si="50"/>
        <v>43678</v>
      </c>
      <c r="AG132" s="162">
        <f t="shared" si="50"/>
        <v>43709</v>
      </c>
      <c r="AH132" s="162">
        <f t="shared" si="50"/>
        <v>43739</v>
      </c>
      <c r="AI132" s="162">
        <f t="shared" si="50"/>
        <v>43770</v>
      </c>
      <c r="AJ132" s="162">
        <f t="shared" si="50"/>
        <v>43800</v>
      </c>
      <c r="AK132" s="162">
        <f t="shared" si="50"/>
        <v>43831</v>
      </c>
      <c r="AL132" s="162">
        <f t="shared" si="50"/>
        <v>43862</v>
      </c>
      <c r="AM132" s="162">
        <f t="shared" si="50"/>
        <v>43891</v>
      </c>
      <c r="AN132" s="162">
        <f t="shared" si="50"/>
        <v>43922</v>
      </c>
      <c r="AO132" s="162">
        <f t="shared" si="50"/>
        <v>43952</v>
      </c>
      <c r="AP132" s="162">
        <f t="shared" si="50"/>
        <v>43983</v>
      </c>
      <c r="AQ132" s="162">
        <f t="shared" si="50"/>
        <v>44013</v>
      </c>
      <c r="AR132" s="162">
        <f t="shared" si="50"/>
        <v>44044</v>
      </c>
      <c r="AS132" s="162">
        <f t="shared" si="50"/>
        <v>44075</v>
      </c>
      <c r="AT132" s="162">
        <f t="shared" si="50"/>
        <v>44105</v>
      </c>
      <c r="AU132" s="162">
        <f t="shared" si="50"/>
        <v>44136</v>
      </c>
      <c r="AV132" s="162">
        <f t="shared" si="50"/>
        <v>44166</v>
      </c>
      <c r="AW132" s="162">
        <f t="shared" si="50"/>
        <v>44197</v>
      </c>
      <c r="AX132" s="162">
        <f t="shared" si="50"/>
        <v>44228</v>
      </c>
      <c r="AY132" s="162">
        <f t="shared" si="50"/>
        <v>44256</v>
      </c>
      <c r="AZ132" s="162">
        <f t="shared" si="50"/>
        <v>44287</v>
      </c>
      <c r="BA132" s="162">
        <f t="shared" si="50"/>
        <v>44317</v>
      </c>
      <c r="BB132" s="162">
        <f t="shared" si="50"/>
        <v>44348</v>
      </c>
      <c r="BC132" s="162">
        <f t="shared" si="50"/>
        <v>44378</v>
      </c>
      <c r="BD132" s="162">
        <f t="shared" si="50"/>
        <v>44409</v>
      </c>
      <c r="BE132" s="162">
        <f t="shared" si="50"/>
        <v>44440</v>
      </c>
      <c r="BF132" s="162">
        <f t="shared" si="50"/>
        <v>44470</v>
      </c>
      <c r="BG132" s="162">
        <f t="shared" si="50"/>
        <v>44501</v>
      </c>
      <c r="BH132" s="162">
        <f t="shared" si="50"/>
        <v>44531</v>
      </c>
      <c r="BI132" s="162">
        <f t="shared" si="50"/>
        <v>44562</v>
      </c>
      <c r="BJ132" s="162">
        <f t="shared" si="50"/>
        <v>44593</v>
      </c>
      <c r="BK132" s="162">
        <f t="shared" si="50"/>
        <v>44621</v>
      </c>
      <c r="BL132" s="162">
        <f t="shared" si="50"/>
        <v>44652</v>
      </c>
      <c r="BM132" s="162">
        <f t="shared" si="50"/>
        <v>44682</v>
      </c>
      <c r="BN132" s="162">
        <f t="shared" si="50"/>
        <v>44713</v>
      </c>
      <c r="BO132" s="162">
        <f t="shared" ref="BO132:DZ132" si="51">BO35</f>
        <v>44743</v>
      </c>
      <c r="BP132" s="162">
        <f t="shared" si="51"/>
        <v>44774</v>
      </c>
      <c r="BQ132" s="162">
        <f t="shared" si="51"/>
        <v>44805</v>
      </c>
      <c r="BR132" s="162">
        <f t="shared" si="51"/>
        <v>44835</v>
      </c>
      <c r="BS132" s="162">
        <f t="shared" si="51"/>
        <v>44866</v>
      </c>
      <c r="BT132" s="162">
        <f t="shared" si="51"/>
        <v>44896</v>
      </c>
      <c r="BU132" s="162">
        <f t="shared" si="51"/>
        <v>44927</v>
      </c>
      <c r="BV132" s="162">
        <f>BV35</f>
        <v>44958</v>
      </c>
      <c r="BW132" s="162">
        <f>BW35</f>
        <v>44986</v>
      </c>
      <c r="BX132" s="162">
        <f>BX35</f>
        <v>45017</v>
      </c>
      <c r="BY132" s="162">
        <f t="shared" si="51"/>
        <v>45047</v>
      </c>
      <c r="BZ132" s="162">
        <f t="shared" si="51"/>
        <v>45078</v>
      </c>
      <c r="CA132" s="162">
        <f t="shared" si="51"/>
        <v>45108</v>
      </c>
      <c r="CB132" s="162">
        <f t="shared" si="51"/>
        <v>45139</v>
      </c>
      <c r="CC132" s="162">
        <f t="shared" si="51"/>
        <v>45170</v>
      </c>
      <c r="CD132" s="162">
        <f t="shared" si="51"/>
        <v>45200</v>
      </c>
      <c r="CE132" s="162">
        <f t="shared" si="51"/>
        <v>45231</v>
      </c>
      <c r="CF132" s="162">
        <f t="shared" si="51"/>
        <v>45261</v>
      </c>
      <c r="CG132" s="162">
        <f t="shared" si="51"/>
        <v>45292</v>
      </c>
      <c r="CH132" s="162">
        <f t="shared" si="51"/>
        <v>45323</v>
      </c>
      <c r="CI132" s="162">
        <f t="shared" si="51"/>
        <v>45352</v>
      </c>
      <c r="CJ132" s="162">
        <f t="shared" si="51"/>
        <v>45383</v>
      </c>
      <c r="CK132" s="162">
        <f t="shared" si="51"/>
        <v>45413</v>
      </c>
      <c r="CL132" s="162">
        <f t="shared" si="51"/>
        <v>45444</v>
      </c>
      <c r="CM132" s="162">
        <f t="shared" si="51"/>
        <v>45474</v>
      </c>
      <c r="CN132" s="162">
        <f t="shared" si="51"/>
        <v>45505</v>
      </c>
      <c r="CO132" s="162">
        <f t="shared" si="51"/>
        <v>45536</v>
      </c>
      <c r="CP132" s="162">
        <f t="shared" si="51"/>
        <v>45566</v>
      </c>
      <c r="CQ132" s="162">
        <f t="shared" si="51"/>
        <v>45597</v>
      </c>
      <c r="CR132" s="162">
        <f t="shared" si="51"/>
        <v>45627</v>
      </c>
      <c r="CS132" s="162">
        <f t="shared" si="51"/>
        <v>45658</v>
      </c>
      <c r="CT132" s="162">
        <f t="shared" si="51"/>
        <v>45689</v>
      </c>
      <c r="CU132" s="162">
        <f t="shared" si="51"/>
        <v>45717</v>
      </c>
      <c r="CV132" s="162">
        <f t="shared" si="51"/>
        <v>45748</v>
      </c>
      <c r="CW132" s="162">
        <f t="shared" si="51"/>
        <v>45778</v>
      </c>
      <c r="CX132" s="162">
        <f t="shared" si="51"/>
        <v>45809</v>
      </c>
      <c r="CY132" s="162">
        <f t="shared" si="51"/>
        <v>45839</v>
      </c>
      <c r="CZ132" s="162">
        <f t="shared" si="51"/>
        <v>45870</v>
      </c>
      <c r="DA132" s="162">
        <f t="shared" si="51"/>
        <v>45901</v>
      </c>
      <c r="DB132" s="162">
        <f t="shared" si="51"/>
        <v>45931</v>
      </c>
      <c r="DC132" s="162">
        <f t="shared" si="51"/>
        <v>45962</v>
      </c>
      <c r="DD132" s="162">
        <f t="shared" si="51"/>
        <v>45992</v>
      </c>
      <c r="DE132" s="162">
        <f t="shared" si="51"/>
        <v>46023</v>
      </c>
      <c r="DF132" s="162">
        <f t="shared" si="51"/>
        <v>46054</v>
      </c>
      <c r="DG132" s="162">
        <f t="shared" si="51"/>
        <v>46082</v>
      </c>
      <c r="DH132" s="162">
        <f t="shared" si="51"/>
        <v>46113</v>
      </c>
      <c r="DI132" s="162">
        <f t="shared" si="51"/>
        <v>46143</v>
      </c>
      <c r="DJ132" s="162">
        <f t="shared" si="51"/>
        <v>46174</v>
      </c>
      <c r="DK132" s="162">
        <f t="shared" si="51"/>
        <v>46204</v>
      </c>
      <c r="DL132" s="162">
        <f t="shared" si="51"/>
        <v>46235</v>
      </c>
      <c r="DM132" s="162">
        <f t="shared" si="51"/>
        <v>46266</v>
      </c>
      <c r="DN132" s="162">
        <f t="shared" si="51"/>
        <v>46296</v>
      </c>
      <c r="DO132" s="162">
        <f t="shared" si="51"/>
        <v>46327</v>
      </c>
      <c r="DP132" s="162">
        <f t="shared" si="51"/>
        <v>46357</v>
      </c>
      <c r="DQ132" s="162">
        <f t="shared" si="51"/>
        <v>46388</v>
      </c>
      <c r="DR132" s="162">
        <f t="shared" si="51"/>
        <v>46419</v>
      </c>
      <c r="DS132" s="162">
        <f t="shared" si="51"/>
        <v>46447</v>
      </c>
      <c r="DT132" s="162">
        <f t="shared" si="51"/>
        <v>46478</v>
      </c>
      <c r="DU132" s="162">
        <f t="shared" si="51"/>
        <v>46508</v>
      </c>
      <c r="DV132" s="162">
        <f t="shared" si="51"/>
        <v>46539</v>
      </c>
      <c r="DW132" s="162">
        <f t="shared" si="51"/>
        <v>46569</v>
      </c>
      <c r="DX132" s="162">
        <f t="shared" si="51"/>
        <v>46600</v>
      </c>
      <c r="DY132" s="162">
        <f t="shared" si="51"/>
        <v>46631</v>
      </c>
      <c r="DZ132" s="162">
        <f t="shared" si="51"/>
        <v>46661</v>
      </c>
      <c r="EA132" s="162">
        <f>EA35</f>
        <v>46692</v>
      </c>
      <c r="EB132" s="162">
        <f>EB35</f>
        <v>46722</v>
      </c>
      <c r="EC132" s="162">
        <f>EC35</f>
        <v>46753</v>
      </c>
      <c r="ED132" s="162">
        <f>ED35</f>
        <v>46784</v>
      </c>
      <c r="EE132" s="162">
        <f>EE35</f>
        <v>46813</v>
      </c>
    </row>
    <row r="133" spans="1:137" s="169" customFormat="1" ht="15.75" hidden="1" outlineLevel="1" x14ac:dyDescent="0.25">
      <c r="A133" s="126">
        <f>IF(B7="Объект",,IF(B133=0,,1))</f>
        <v>0</v>
      </c>
      <c r="B133" s="194" t="str">
        <f t="shared" ref="B133:B140" si="52">B36</f>
        <v xml:space="preserve">Проектно-изыскательские работы </v>
      </c>
      <c r="C133" s="170">
        <f>SUM(D133:EE133)</f>
        <v>0</v>
      </c>
      <c r="D133" s="168"/>
      <c r="E133" s="168"/>
      <c r="F133" s="168"/>
      <c r="G133" s="168"/>
      <c r="H133" s="168"/>
      <c r="I133" s="168"/>
      <c r="J133" s="168"/>
      <c r="K133" s="168"/>
      <c r="L133" s="168"/>
      <c r="M133" s="168"/>
      <c r="N133" s="168"/>
      <c r="O133" s="168"/>
      <c r="P133" s="168"/>
      <c r="Q133" s="168"/>
      <c r="R133" s="168"/>
      <c r="S133" s="168"/>
      <c r="T133" s="168"/>
      <c r="U133" s="168">
        <v>0</v>
      </c>
      <c r="V133" s="168"/>
      <c r="W133" s="168"/>
      <c r="X133" s="168"/>
      <c r="Y133" s="168"/>
      <c r="Z133" s="168"/>
      <c r="AA133" s="168"/>
      <c r="AB133" s="168"/>
      <c r="AC133" s="168"/>
      <c r="AD133" s="224"/>
      <c r="AE133" s="168"/>
      <c r="AF133" s="168"/>
      <c r="AG133" s="168"/>
      <c r="AH133" s="168"/>
      <c r="AI133" s="168"/>
      <c r="AJ133" s="168"/>
      <c r="AK133" s="168"/>
      <c r="AL133" s="168"/>
      <c r="AM133" s="168"/>
      <c r="AN133" s="168"/>
      <c r="AO133" s="168"/>
      <c r="AP133" s="168"/>
      <c r="AQ133" s="168"/>
      <c r="AR133" s="168"/>
      <c r="AS133" s="168"/>
      <c r="AT133" s="168"/>
      <c r="AU133" s="168"/>
      <c r="AV133" s="168"/>
      <c r="AW133" s="168"/>
      <c r="AX133" s="168"/>
      <c r="AY133" s="168"/>
      <c r="AZ133" s="168"/>
      <c r="BA133" s="168"/>
      <c r="BB133" s="168"/>
      <c r="BC133" s="168"/>
      <c r="BD133" s="168"/>
      <c r="BE133" s="168"/>
      <c r="BF133" s="168"/>
      <c r="BG133" s="168"/>
      <c r="BH133" s="168"/>
      <c r="BI133" s="168"/>
      <c r="BJ133" s="168"/>
      <c r="BK133" s="168"/>
      <c r="BL133" s="168"/>
      <c r="BM133" s="168"/>
      <c r="BN133" s="168"/>
      <c r="BO133" s="168"/>
      <c r="BP133" s="168"/>
      <c r="BQ133" s="168"/>
      <c r="BR133" s="168"/>
      <c r="BS133" s="168"/>
      <c r="BT133" s="168"/>
      <c r="BU133" s="168"/>
      <c r="BV133" s="168"/>
      <c r="BW133" s="168"/>
      <c r="BX133" s="168"/>
      <c r="BY133" s="168"/>
      <c r="BZ133" s="168"/>
      <c r="CA133" s="168"/>
      <c r="CB133" s="168"/>
      <c r="CC133" s="168"/>
      <c r="CD133" s="168"/>
      <c r="CE133" s="168"/>
      <c r="CF133" s="168"/>
      <c r="CG133" s="168"/>
      <c r="CH133" s="168"/>
      <c r="CI133" s="168"/>
      <c r="CJ133" s="168"/>
      <c r="CK133" s="168"/>
      <c r="CL133" s="168"/>
      <c r="CM133" s="168"/>
      <c r="CN133" s="168"/>
      <c r="CO133" s="168"/>
      <c r="CP133" s="168"/>
      <c r="CQ133" s="168"/>
      <c r="CR133" s="168"/>
      <c r="CS133" s="168"/>
      <c r="CT133" s="168"/>
      <c r="CU133" s="168"/>
      <c r="CV133" s="168"/>
      <c r="CW133" s="168"/>
      <c r="CX133" s="168"/>
      <c r="CY133" s="168"/>
      <c r="CZ133" s="168"/>
      <c r="DA133" s="168"/>
      <c r="DB133" s="168"/>
      <c r="DC133" s="168"/>
      <c r="DD133" s="168"/>
      <c r="DE133" s="168"/>
      <c r="DF133" s="168"/>
      <c r="DG133" s="168"/>
      <c r="DH133" s="168"/>
      <c r="DI133" s="168"/>
      <c r="DJ133" s="168"/>
      <c r="DK133" s="168"/>
      <c r="DL133" s="168"/>
      <c r="DM133" s="168"/>
      <c r="DN133" s="168"/>
      <c r="DO133" s="168"/>
      <c r="DP133" s="168"/>
      <c r="DQ133" s="168"/>
      <c r="DR133" s="168"/>
      <c r="DS133" s="168"/>
      <c r="DT133" s="168"/>
      <c r="DU133" s="168"/>
      <c r="DV133" s="168"/>
      <c r="DW133" s="168"/>
      <c r="DX133" s="168"/>
      <c r="DY133" s="168"/>
      <c r="DZ133" s="168"/>
      <c r="EA133" s="168"/>
      <c r="EB133" s="168"/>
      <c r="EC133" s="168"/>
      <c r="ED133" s="168"/>
      <c r="EE133" s="168"/>
      <c r="EG133" s="164"/>
    </row>
    <row r="134" spans="1:137" s="169" customFormat="1" ht="15.75" hidden="1" outlineLevel="1" x14ac:dyDescent="0.25">
      <c r="A134" s="126">
        <f>IF(B7="Объект",,IF(B134=0,,1))</f>
        <v>0</v>
      </c>
      <c r="B134" s="194" t="str">
        <f t="shared" si="52"/>
        <v>Строительно-монтажные работы (привязка в валюте)</v>
      </c>
      <c r="C134" s="170">
        <f t="shared" ref="C134:C145" si="53">SUM(D134:EE134)</f>
        <v>0</v>
      </c>
      <c r="D134" s="168"/>
      <c r="E134" s="168"/>
      <c r="F134" s="168"/>
      <c r="G134" s="168"/>
      <c r="H134" s="168"/>
      <c r="I134" s="168"/>
      <c r="J134" s="168"/>
      <c r="K134" s="168"/>
      <c r="L134" s="168"/>
      <c r="M134" s="168"/>
      <c r="N134" s="168"/>
      <c r="O134" s="168"/>
      <c r="P134" s="168"/>
      <c r="Q134" s="168"/>
      <c r="R134" s="168"/>
      <c r="S134" s="168"/>
      <c r="T134" s="168"/>
      <c r="U134" s="168"/>
      <c r="V134" s="168"/>
      <c r="W134" s="168"/>
      <c r="X134" s="168"/>
      <c r="Y134" s="168"/>
      <c r="Z134" s="168"/>
      <c r="AA134" s="168"/>
      <c r="AB134" s="168"/>
      <c r="AC134" s="168"/>
      <c r="AD134" s="168"/>
      <c r="AE134" s="168"/>
      <c r="AF134" s="168"/>
      <c r="AG134" s="168"/>
      <c r="AH134" s="168"/>
      <c r="AI134" s="168"/>
      <c r="AJ134" s="168"/>
      <c r="AK134" s="168"/>
      <c r="AL134" s="168"/>
      <c r="AM134" s="168"/>
      <c r="AN134" s="168"/>
      <c r="AO134" s="168"/>
      <c r="AP134" s="168"/>
      <c r="AQ134" s="168"/>
      <c r="AR134" s="168"/>
      <c r="AS134" s="168"/>
      <c r="AT134" s="168"/>
      <c r="AU134" s="168"/>
      <c r="AV134" s="168"/>
      <c r="AW134" s="168"/>
      <c r="AX134" s="168"/>
      <c r="AY134" s="168"/>
      <c r="AZ134" s="168"/>
      <c r="BA134" s="168"/>
      <c r="BB134" s="168"/>
      <c r="BC134" s="168"/>
      <c r="BD134" s="168"/>
      <c r="BE134" s="168"/>
      <c r="BF134" s="168"/>
      <c r="BG134" s="168"/>
      <c r="BH134" s="168"/>
      <c r="BI134" s="168"/>
      <c r="BJ134" s="168"/>
      <c r="BK134" s="168"/>
      <c r="BL134" s="168"/>
      <c r="BM134" s="168"/>
      <c r="BN134" s="168"/>
      <c r="BO134" s="168"/>
      <c r="BP134" s="168"/>
      <c r="BQ134" s="168"/>
      <c r="BR134" s="168"/>
      <c r="BS134" s="168"/>
      <c r="BT134" s="168"/>
      <c r="BU134" s="168"/>
      <c r="BV134" s="168"/>
      <c r="BW134" s="168"/>
      <c r="BX134" s="168"/>
      <c r="BY134" s="168"/>
      <c r="BZ134" s="168"/>
      <c r="CA134" s="168"/>
      <c r="CB134" s="168"/>
      <c r="CC134" s="168"/>
      <c r="CD134" s="168"/>
      <c r="CE134" s="168"/>
      <c r="CF134" s="168"/>
      <c r="CG134" s="168"/>
      <c r="CH134" s="168"/>
      <c r="CI134" s="168"/>
      <c r="CJ134" s="168"/>
      <c r="CK134" s="168"/>
      <c r="CL134" s="168"/>
      <c r="CM134" s="168"/>
      <c r="CN134" s="168"/>
      <c r="CO134" s="168"/>
      <c r="CP134" s="168"/>
      <c r="CQ134" s="168"/>
      <c r="CR134" s="168"/>
      <c r="CS134" s="168"/>
      <c r="CT134" s="168"/>
      <c r="CU134" s="168"/>
      <c r="CV134" s="168"/>
      <c r="CW134" s="168"/>
      <c r="CX134" s="168"/>
      <c r="CY134" s="168"/>
      <c r="CZ134" s="168"/>
      <c r="DA134" s="168"/>
      <c r="DB134" s="168"/>
      <c r="DC134" s="168"/>
      <c r="DD134" s="168"/>
      <c r="DE134" s="168"/>
      <c r="DF134" s="168"/>
      <c r="DG134" s="168"/>
      <c r="DH134" s="168"/>
      <c r="DI134" s="168"/>
      <c r="DJ134" s="168"/>
      <c r="DK134" s="168"/>
      <c r="DL134" s="168"/>
      <c r="DM134" s="168"/>
      <c r="DN134" s="168"/>
      <c r="DO134" s="168"/>
      <c r="DP134" s="168"/>
      <c r="DQ134" s="168"/>
      <c r="DR134" s="168"/>
      <c r="DS134" s="168"/>
      <c r="DT134" s="168"/>
      <c r="DU134" s="168"/>
      <c r="DV134" s="168"/>
      <c r="DW134" s="168"/>
      <c r="DX134" s="168"/>
      <c r="DY134" s="168"/>
      <c r="DZ134" s="168"/>
      <c r="EA134" s="168"/>
      <c r="EB134" s="168"/>
      <c r="EC134" s="168"/>
      <c r="ED134" s="168"/>
      <c r="EE134" s="168"/>
      <c r="EG134" s="164"/>
    </row>
    <row r="135" spans="1:137" s="169" customFormat="1" ht="15.75" hidden="1" outlineLevel="1" x14ac:dyDescent="0.25">
      <c r="A135" s="126">
        <f>IF(B7="Объект",,IF(B135=0,,1))</f>
        <v>0</v>
      </c>
      <c r="B135" s="194" t="str">
        <f t="shared" si="52"/>
        <v>Строительно-монтажные работы рос</v>
      </c>
      <c r="C135" s="170">
        <f t="shared" si="53"/>
        <v>0</v>
      </c>
      <c r="D135" s="168"/>
      <c r="E135" s="168"/>
      <c r="F135" s="168"/>
      <c r="G135" s="168"/>
      <c r="H135" s="168"/>
      <c r="I135" s="168"/>
      <c r="J135" s="168"/>
      <c r="K135" s="168"/>
      <c r="L135" s="168"/>
      <c r="M135" s="168"/>
      <c r="N135" s="168"/>
      <c r="O135" s="168"/>
      <c r="P135" s="168"/>
      <c r="Q135" s="168"/>
      <c r="R135" s="168"/>
      <c r="S135" s="168"/>
      <c r="T135" s="168"/>
      <c r="U135" s="168"/>
      <c r="V135" s="168"/>
      <c r="W135" s="168"/>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68"/>
      <c r="BG135" s="168"/>
      <c r="BH135" s="168"/>
      <c r="BI135" s="168"/>
      <c r="BJ135" s="168"/>
      <c r="BK135" s="168"/>
      <c r="BL135" s="168"/>
      <c r="BM135" s="168"/>
      <c r="BN135" s="168"/>
      <c r="BO135" s="168"/>
      <c r="BP135" s="168"/>
      <c r="BQ135" s="168"/>
      <c r="BR135" s="168"/>
      <c r="BS135" s="168"/>
      <c r="BT135" s="168"/>
      <c r="BU135" s="168"/>
      <c r="BV135" s="168"/>
      <c r="BW135" s="168"/>
      <c r="BX135" s="168"/>
      <c r="BY135" s="168"/>
      <c r="BZ135" s="168"/>
      <c r="CA135" s="168"/>
      <c r="CB135" s="168"/>
      <c r="CC135" s="168"/>
      <c r="CD135" s="168"/>
      <c r="CE135" s="168"/>
      <c r="CF135" s="168"/>
      <c r="CG135" s="168"/>
      <c r="CH135" s="168"/>
      <c r="CI135" s="168"/>
      <c r="CJ135" s="168"/>
      <c r="CK135" s="168"/>
      <c r="CL135" s="168"/>
      <c r="CM135" s="168"/>
      <c r="CN135" s="168"/>
      <c r="CO135" s="168"/>
      <c r="CP135" s="168"/>
      <c r="CQ135" s="168"/>
      <c r="CR135" s="168"/>
      <c r="CS135" s="168"/>
      <c r="CT135" s="168"/>
      <c r="CU135" s="168"/>
      <c r="CV135" s="168"/>
      <c r="CW135" s="168"/>
      <c r="CX135" s="168"/>
      <c r="CY135" s="168"/>
      <c r="CZ135" s="168"/>
      <c r="DA135" s="168"/>
      <c r="DB135" s="168"/>
      <c r="DC135" s="168"/>
      <c r="DD135" s="168"/>
      <c r="DE135" s="168"/>
      <c r="DF135" s="168"/>
      <c r="DG135" s="168"/>
      <c r="DH135" s="168"/>
      <c r="DI135" s="168"/>
      <c r="DJ135" s="168"/>
      <c r="DK135" s="168"/>
      <c r="DL135" s="168"/>
      <c r="DM135" s="168"/>
      <c r="DN135" s="168"/>
      <c r="DO135" s="168"/>
      <c r="DP135" s="168"/>
      <c r="DQ135" s="168"/>
      <c r="DR135" s="168"/>
      <c r="DS135" s="168"/>
      <c r="DT135" s="168"/>
      <c r="DU135" s="168"/>
      <c r="DV135" s="168"/>
      <c r="DW135" s="168"/>
      <c r="DX135" s="168"/>
      <c r="DY135" s="168"/>
      <c r="DZ135" s="168"/>
      <c r="EA135" s="168"/>
      <c r="EB135" s="168"/>
      <c r="EC135" s="168"/>
      <c r="ED135" s="168"/>
      <c r="EE135" s="168"/>
      <c r="EG135" s="164"/>
    </row>
    <row r="136" spans="1:137" s="169" customFormat="1" ht="15.75" hidden="1" outlineLevel="1" x14ac:dyDescent="0.25">
      <c r="A136" s="126">
        <f>IF(B7="Объект",,IF(B136=0,,1))</f>
        <v>0</v>
      </c>
      <c r="B136" s="194" t="str">
        <f t="shared" si="52"/>
        <v>ТМЦ</v>
      </c>
      <c r="C136" s="170">
        <f t="shared" si="53"/>
        <v>0</v>
      </c>
      <c r="D136" s="168"/>
      <c r="E136" s="168"/>
      <c r="F136" s="168"/>
      <c r="G136" s="168"/>
      <c r="H136" s="168"/>
      <c r="I136" s="168"/>
      <c r="J136" s="168"/>
      <c r="K136" s="168"/>
      <c r="L136" s="168"/>
      <c r="M136" s="168"/>
      <c r="N136" s="168"/>
      <c r="O136" s="168"/>
      <c r="P136" s="168"/>
      <c r="Q136" s="168"/>
      <c r="R136" s="168"/>
      <c r="S136" s="168"/>
      <c r="T136" s="168"/>
      <c r="U136" s="168"/>
      <c r="V136" s="168"/>
      <c r="W136" s="168"/>
      <c r="X136" s="168"/>
      <c r="Y136" s="168"/>
      <c r="Z136" s="168"/>
      <c r="AA136" s="168"/>
      <c r="AB136" s="168"/>
      <c r="AC136" s="168"/>
      <c r="AD136" s="168"/>
      <c r="AE136" s="168"/>
      <c r="AF136" s="168"/>
      <c r="AG136" s="168"/>
      <c r="AH136" s="168"/>
      <c r="AI136" s="168"/>
      <c r="AJ136" s="168"/>
      <c r="AK136" s="168"/>
      <c r="AL136" s="168"/>
      <c r="AM136" s="168"/>
      <c r="AN136" s="224"/>
      <c r="AO136" s="168"/>
      <c r="AP136" s="168"/>
      <c r="AQ136" s="168"/>
      <c r="AR136" s="168"/>
      <c r="AS136" s="168"/>
      <c r="AT136" s="224"/>
      <c r="AU136" s="168"/>
      <c r="AV136" s="168"/>
      <c r="AW136" s="168"/>
      <c r="AX136" s="168"/>
      <c r="AY136" s="168"/>
      <c r="AZ136" s="168"/>
      <c r="BA136" s="168"/>
      <c r="BB136" s="168"/>
      <c r="BC136" s="168"/>
      <c r="BD136" s="168"/>
      <c r="BE136" s="168"/>
      <c r="BF136" s="168"/>
      <c r="BG136" s="168"/>
      <c r="BH136" s="168"/>
      <c r="BI136" s="168"/>
      <c r="BJ136" s="168"/>
      <c r="BK136" s="168"/>
      <c r="BL136" s="168"/>
      <c r="BM136" s="168"/>
      <c r="BN136" s="168"/>
      <c r="BO136" s="168"/>
      <c r="BP136" s="168"/>
      <c r="BQ136" s="168"/>
      <c r="BR136" s="168"/>
      <c r="BS136" s="168"/>
      <c r="BT136" s="168"/>
      <c r="BU136" s="168"/>
      <c r="BV136" s="168"/>
      <c r="BW136" s="168"/>
      <c r="BX136" s="168"/>
      <c r="BY136" s="168"/>
      <c r="BZ136" s="168"/>
      <c r="CA136" s="168"/>
      <c r="CB136" s="168"/>
      <c r="CC136" s="168"/>
      <c r="CD136" s="168"/>
      <c r="CE136" s="168"/>
      <c r="CF136" s="168"/>
      <c r="CG136" s="168"/>
      <c r="CH136" s="168"/>
      <c r="CI136" s="168"/>
      <c r="CJ136" s="168"/>
      <c r="CK136" s="168"/>
      <c r="CL136" s="168"/>
      <c r="CM136" s="168"/>
      <c r="CN136" s="168"/>
      <c r="CO136" s="168"/>
      <c r="CP136" s="168"/>
      <c r="CQ136" s="168"/>
      <c r="CR136" s="168"/>
      <c r="CS136" s="168"/>
      <c r="CT136" s="168"/>
      <c r="CU136" s="168"/>
      <c r="CV136" s="168"/>
      <c r="CW136" s="168"/>
      <c r="CX136" s="168"/>
      <c r="CY136" s="168"/>
      <c r="CZ136" s="168"/>
      <c r="DA136" s="168"/>
      <c r="DB136" s="168"/>
      <c r="DC136" s="168"/>
      <c r="DD136" s="168"/>
      <c r="DE136" s="168"/>
      <c r="DF136" s="168"/>
      <c r="DG136" s="168"/>
      <c r="DH136" s="168"/>
      <c r="DI136" s="168"/>
      <c r="DJ136" s="168"/>
      <c r="DK136" s="168"/>
      <c r="DL136" s="168"/>
      <c r="DM136" s="168"/>
      <c r="DN136" s="168"/>
      <c r="DO136" s="168"/>
      <c r="DP136" s="168"/>
      <c r="DQ136" s="168"/>
      <c r="DR136" s="168"/>
      <c r="DS136" s="168"/>
      <c r="DT136" s="168"/>
      <c r="DU136" s="168"/>
      <c r="DV136" s="168"/>
      <c r="DW136" s="168"/>
      <c r="DX136" s="168"/>
      <c r="DY136" s="168"/>
      <c r="DZ136" s="168"/>
      <c r="EA136" s="168"/>
      <c r="EB136" s="168"/>
      <c r="EC136" s="168"/>
      <c r="ED136" s="168"/>
      <c r="EE136" s="168"/>
      <c r="EG136" s="164"/>
    </row>
    <row r="137" spans="1:137" s="169" customFormat="1" ht="15.75" hidden="1" outlineLevel="1" x14ac:dyDescent="0.25">
      <c r="A137" s="126">
        <f>IF(B7="Объект",,IF(B137=0,,1))</f>
        <v>0</v>
      </c>
      <c r="B137" s="194" t="str">
        <f t="shared" si="52"/>
        <v>Оборудование (привязка к валюте)</v>
      </c>
      <c r="C137" s="170">
        <f t="shared" si="53"/>
        <v>0</v>
      </c>
      <c r="D137" s="168"/>
      <c r="E137" s="168"/>
      <c r="F137" s="168"/>
      <c r="G137" s="168"/>
      <c r="H137" s="168"/>
      <c r="I137" s="168"/>
      <c r="J137" s="168"/>
      <c r="K137" s="168"/>
      <c r="L137" s="168"/>
      <c r="M137" s="168"/>
      <c r="N137" s="168"/>
      <c r="O137" s="168"/>
      <c r="P137" s="168"/>
      <c r="Q137" s="168"/>
      <c r="R137" s="168"/>
      <c r="S137" s="168"/>
      <c r="T137" s="168"/>
      <c r="U137" s="168"/>
      <c r="V137" s="16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68"/>
      <c r="BG137" s="168"/>
      <c r="BH137" s="168"/>
      <c r="BI137" s="168"/>
      <c r="BJ137" s="168"/>
      <c r="BK137" s="168"/>
      <c r="BL137" s="168"/>
      <c r="BM137" s="168"/>
      <c r="BN137" s="168"/>
      <c r="BO137" s="168"/>
      <c r="BP137" s="168"/>
      <c r="BQ137" s="168"/>
      <c r="BR137" s="168"/>
      <c r="BS137" s="168"/>
      <c r="BT137" s="168"/>
      <c r="BU137" s="168"/>
      <c r="BV137" s="168"/>
      <c r="BW137" s="168"/>
      <c r="BX137" s="168"/>
      <c r="BY137" s="168"/>
      <c r="BZ137" s="168"/>
      <c r="CA137" s="168"/>
      <c r="CB137" s="168"/>
      <c r="CC137" s="168"/>
      <c r="CD137" s="168"/>
      <c r="CE137" s="168"/>
      <c r="CF137" s="168"/>
      <c r="CG137" s="168"/>
      <c r="CH137" s="168"/>
      <c r="CI137" s="168"/>
      <c r="CJ137" s="168"/>
      <c r="CK137" s="168"/>
      <c r="CL137" s="168"/>
      <c r="CM137" s="168"/>
      <c r="CN137" s="168"/>
      <c r="CO137" s="168"/>
      <c r="CP137" s="168"/>
      <c r="CQ137" s="168"/>
      <c r="CR137" s="168"/>
      <c r="CS137" s="168"/>
      <c r="CT137" s="168"/>
      <c r="CU137" s="168"/>
      <c r="CV137" s="168"/>
      <c r="CW137" s="168"/>
      <c r="CX137" s="168"/>
      <c r="CY137" s="168"/>
      <c r="CZ137" s="168"/>
      <c r="DA137" s="168"/>
      <c r="DB137" s="168"/>
      <c r="DC137" s="168"/>
      <c r="DD137" s="168"/>
      <c r="DE137" s="168"/>
      <c r="DF137" s="168"/>
      <c r="DG137" s="168"/>
      <c r="DH137" s="168"/>
      <c r="DI137" s="168"/>
      <c r="DJ137" s="168"/>
      <c r="DK137" s="168"/>
      <c r="DL137" s="168"/>
      <c r="DM137" s="168"/>
      <c r="DN137" s="168"/>
      <c r="DO137" s="168"/>
      <c r="DP137" s="168"/>
      <c r="DQ137" s="168"/>
      <c r="DR137" s="168"/>
      <c r="DS137" s="168"/>
      <c r="DT137" s="168"/>
      <c r="DU137" s="168"/>
      <c r="DV137" s="168"/>
      <c r="DW137" s="168"/>
      <c r="DX137" s="168"/>
      <c r="DY137" s="168"/>
      <c r="DZ137" s="168"/>
      <c r="EA137" s="168"/>
      <c r="EB137" s="168"/>
      <c r="EC137" s="168"/>
      <c r="ED137" s="168"/>
      <c r="EE137" s="168"/>
      <c r="EG137" s="164"/>
    </row>
    <row r="138" spans="1:137" s="169" customFormat="1" ht="15.75" hidden="1" outlineLevel="1" x14ac:dyDescent="0.25">
      <c r="A138" s="126">
        <f>IF(B7="Объект",,IF(B138=0,,1))</f>
        <v>0</v>
      </c>
      <c r="B138" s="194" t="str">
        <f t="shared" si="52"/>
        <v>Оборудование рос</v>
      </c>
      <c r="C138" s="170">
        <f t="shared" si="53"/>
        <v>0</v>
      </c>
      <c r="D138" s="168"/>
      <c r="E138" s="168"/>
      <c r="F138" s="168"/>
      <c r="G138" s="168"/>
      <c r="H138" s="168"/>
      <c r="I138" s="168"/>
      <c r="J138" s="168"/>
      <c r="K138" s="168"/>
      <c r="L138" s="168"/>
      <c r="M138" s="168"/>
      <c r="N138" s="168"/>
      <c r="O138" s="168"/>
      <c r="P138" s="168"/>
      <c r="Q138" s="168"/>
      <c r="R138" s="168"/>
      <c r="S138" s="168"/>
      <c r="T138" s="168"/>
      <c r="U138" s="168"/>
      <c r="V138" s="16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68"/>
      <c r="BG138" s="168"/>
      <c r="BH138" s="168"/>
      <c r="BI138" s="168"/>
      <c r="BJ138" s="168"/>
      <c r="BK138" s="168"/>
      <c r="BL138" s="168"/>
      <c r="BM138" s="168"/>
      <c r="BN138" s="168"/>
      <c r="BO138" s="168"/>
      <c r="BP138" s="168"/>
      <c r="BQ138" s="168"/>
      <c r="BR138" s="168"/>
      <c r="BS138" s="168"/>
      <c r="BT138" s="168"/>
      <c r="BU138" s="168"/>
      <c r="BV138" s="168"/>
      <c r="BW138" s="168"/>
      <c r="BX138" s="168"/>
      <c r="BY138" s="168"/>
      <c r="BZ138" s="168"/>
      <c r="CA138" s="168"/>
      <c r="CB138" s="168"/>
      <c r="CC138" s="168"/>
      <c r="CD138" s="168"/>
      <c r="CE138" s="168"/>
      <c r="CF138" s="168"/>
      <c r="CG138" s="168"/>
      <c r="CH138" s="168"/>
      <c r="CI138" s="168"/>
      <c r="CJ138" s="168"/>
      <c r="CK138" s="168"/>
      <c r="CL138" s="168"/>
      <c r="CM138" s="168"/>
      <c r="CN138" s="168"/>
      <c r="CO138" s="168"/>
      <c r="CP138" s="168"/>
      <c r="CQ138" s="168"/>
      <c r="CR138" s="168"/>
      <c r="CS138" s="168"/>
      <c r="CT138" s="168"/>
      <c r="CU138" s="168"/>
      <c r="CV138" s="168"/>
      <c r="CW138" s="168"/>
      <c r="CX138" s="168"/>
      <c r="CY138" s="168"/>
      <c r="CZ138" s="168"/>
      <c r="DA138" s="168"/>
      <c r="DB138" s="168"/>
      <c r="DC138" s="168"/>
      <c r="DD138" s="168"/>
      <c r="DE138" s="168"/>
      <c r="DF138" s="168"/>
      <c r="DG138" s="168"/>
      <c r="DH138" s="168"/>
      <c r="DI138" s="168"/>
      <c r="DJ138" s="168"/>
      <c r="DK138" s="168"/>
      <c r="DL138" s="168"/>
      <c r="DM138" s="168"/>
      <c r="DN138" s="168"/>
      <c r="DO138" s="168"/>
      <c r="DP138" s="168"/>
      <c r="DQ138" s="168"/>
      <c r="DR138" s="168"/>
      <c r="DS138" s="168"/>
      <c r="DT138" s="168"/>
      <c r="DU138" s="168"/>
      <c r="DV138" s="168"/>
      <c r="DW138" s="168"/>
      <c r="DX138" s="168"/>
      <c r="DY138" s="168"/>
      <c r="DZ138" s="168"/>
      <c r="EA138" s="168"/>
      <c r="EB138" s="168"/>
      <c r="EC138" s="168"/>
      <c r="ED138" s="168"/>
      <c r="EE138" s="168"/>
      <c r="EG138" s="164"/>
    </row>
    <row r="139" spans="1:137" s="169" customFormat="1" ht="15.75" hidden="1" outlineLevel="1" x14ac:dyDescent="0.25">
      <c r="A139" s="126">
        <f>IF(B7="Объект",,IF(B139=0,,1))</f>
        <v>0</v>
      </c>
      <c r="B139" s="194" t="str">
        <f t="shared" si="52"/>
        <v>Прочие</v>
      </c>
      <c r="C139" s="170">
        <f t="shared" si="53"/>
        <v>0</v>
      </c>
      <c r="D139" s="168"/>
      <c r="E139" s="168"/>
      <c r="F139" s="168"/>
      <c r="G139" s="168"/>
      <c r="H139" s="168"/>
      <c r="I139" s="168"/>
      <c r="J139" s="168"/>
      <c r="K139" s="168"/>
      <c r="L139" s="168"/>
      <c r="M139" s="168"/>
      <c r="N139" s="168"/>
      <c r="O139" s="168"/>
      <c r="P139" s="168"/>
      <c r="Q139" s="168"/>
      <c r="R139" s="168"/>
      <c r="S139" s="168"/>
      <c r="T139" s="168"/>
      <c r="U139" s="168"/>
      <c r="V139" s="16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68"/>
      <c r="BG139" s="168"/>
      <c r="BH139" s="168"/>
      <c r="BI139" s="168"/>
      <c r="BJ139" s="168"/>
      <c r="BK139" s="168"/>
      <c r="BL139" s="168"/>
      <c r="BM139" s="168"/>
      <c r="BN139" s="168"/>
      <c r="BO139" s="168"/>
      <c r="BP139" s="168"/>
      <c r="BQ139" s="168"/>
      <c r="BR139" s="168"/>
      <c r="BS139" s="168"/>
      <c r="BT139" s="168"/>
      <c r="BU139" s="168"/>
      <c r="BV139" s="168"/>
      <c r="BW139" s="168"/>
      <c r="BX139" s="168"/>
      <c r="BY139" s="168"/>
      <c r="BZ139" s="168"/>
      <c r="CA139" s="168"/>
      <c r="CB139" s="168"/>
      <c r="CC139" s="168"/>
      <c r="CD139" s="168"/>
      <c r="CE139" s="168"/>
      <c r="CF139" s="168"/>
      <c r="CG139" s="168"/>
      <c r="CH139" s="168"/>
      <c r="CI139" s="168"/>
      <c r="CJ139" s="168"/>
      <c r="CK139" s="168"/>
      <c r="CL139" s="168"/>
      <c r="CM139" s="168"/>
      <c r="CN139" s="168"/>
      <c r="CO139" s="168"/>
      <c r="CP139" s="168"/>
      <c r="CQ139" s="168"/>
      <c r="CR139" s="168"/>
      <c r="CS139" s="168"/>
      <c r="CT139" s="168"/>
      <c r="CU139" s="168"/>
      <c r="CV139" s="168"/>
      <c r="CW139" s="168"/>
      <c r="CX139" s="168"/>
      <c r="CY139" s="168"/>
      <c r="CZ139" s="168"/>
      <c r="DA139" s="168"/>
      <c r="DB139" s="168"/>
      <c r="DC139" s="168"/>
      <c r="DD139" s="168"/>
      <c r="DE139" s="168"/>
      <c r="DF139" s="168"/>
      <c r="DG139" s="168"/>
      <c r="DH139" s="168"/>
      <c r="DI139" s="168"/>
      <c r="DJ139" s="168"/>
      <c r="DK139" s="168"/>
      <c r="DL139" s="168"/>
      <c r="DM139" s="168"/>
      <c r="DN139" s="168"/>
      <c r="DO139" s="168"/>
      <c r="DP139" s="168"/>
      <c r="DQ139" s="168"/>
      <c r="DR139" s="168"/>
      <c r="DS139" s="168"/>
      <c r="DT139" s="168"/>
      <c r="DU139" s="168"/>
      <c r="DV139" s="168"/>
      <c r="DW139" s="168"/>
      <c r="DX139" s="168"/>
      <c r="DY139" s="168"/>
      <c r="DZ139" s="168"/>
      <c r="EA139" s="168"/>
      <c r="EB139" s="168"/>
      <c r="EC139" s="168"/>
      <c r="ED139" s="168"/>
      <c r="EE139" s="168"/>
      <c r="EG139" s="164"/>
    </row>
    <row r="140" spans="1:137" s="169" customFormat="1" ht="15.75" hidden="1" outlineLevel="1" x14ac:dyDescent="0.25">
      <c r="A140" s="126">
        <f>IF(B7="Объект",,IF(B140=0,,1))</f>
        <v>0</v>
      </c>
      <c r="B140" s="194" t="str">
        <f t="shared" si="52"/>
        <v>Таможенные платежи</v>
      </c>
      <c r="C140" s="170">
        <f t="shared" si="53"/>
        <v>0</v>
      </c>
      <c r="D140" s="168"/>
      <c r="E140" s="168"/>
      <c r="F140" s="168"/>
      <c r="G140" s="168"/>
      <c r="H140" s="168"/>
      <c r="I140" s="168"/>
      <c r="J140" s="168"/>
      <c r="K140" s="168"/>
      <c r="L140" s="168"/>
      <c r="M140" s="168"/>
      <c r="N140" s="168"/>
      <c r="O140" s="168"/>
      <c r="P140" s="168"/>
      <c r="Q140" s="168"/>
      <c r="R140" s="168"/>
      <c r="S140" s="168"/>
      <c r="T140" s="168"/>
      <c r="U140" s="168"/>
      <c r="V140" s="16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68"/>
      <c r="BG140" s="168"/>
      <c r="BH140" s="168"/>
      <c r="BI140" s="168"/>
      <c r="BJ140" s="168"/>
      <c r="BK140" s="168"/>
      <c r="BL140" s="168"/>
      <c r="BM140" s="168"/>
      <c r="BN140" s="168"/>
      <c r="BO140" s="168"/>
      <c r="BP140" s="168"/>
      <c r="BQ140" s="168"/>
      <c r="BR140" s="168"/>
      <c r="BS140" s="168"/>
      <c r="BT140" s="168"/>
      <c r="BU140" s="168"/>
      <c r="BV140" s="168"/>
      <c r="BW140" s="168"/>
      <c r="BX140" s="168"/>
      <c r="BY140" s="168"/>
      <c r="BZ140" s="168"/>
      <c r="CA140" s="168"/>
      <c r="CB140" s="168"/>
      <c r="CC140" s="168"/>
      <c r="CD140" s="168"/>
      <c r="CE140" s="168"/>
      <c r="CF140" s="168"/>
      <c r="CG140" s="168"/>
      <c r="CH140" s="168"/>
      <c r="CI140" s="168"/>
      <c r="CJ140" s="168"/>
      <c r="CK140" s="168"/>
      <c r="CL140" s="168"/>
      <c r="CM140" s="168"/>
      <c r="CN140" s="168"/>
      <c r="CO140" s="168"/>
      <c r="CP140" s="168"/>
      <c r="CQ140" s="168"/>
      <c r="CR140" s="168"/>
      <c r="CS140" s="168"/>
      <c r="CT140" s="168"/>
      <c r="CU140" s="168"/>
      <c r="CV140" s="168"/>
      <c r="CW140" s="168"/>
      <c r="CX140" s="168"/>
      <c r="CY140" s="168"/>
      <c r="CZ140" s="168"/>
      <c r="DA140" s="168"/>
      <c r="DB140" s="168"/>
      <c r="DC140" s="168"/>
      <c r="DD140" s="168"/>
      <c r="DE140" s="168"/>
      <c r="DF140" s="168"/>
      <c r="DG140" s="168"/>
      <c r="DH140" s="168"/>
      <c r="DI140" s="168"/>
      <c r="DJ140" s="168"/>
      <c r="DK140" s="168"/>
      <c r="DL140" s="168"/>
      <c r="DM140" s="168"/>
      <c r="DN140" s="168"/>
      <c r="DO140" s="168"/>
      <c r="DP140" s="168"/>
      <c r="DQ140" s="168"/>
      <c r="DR140" s="168"/>
      <c r="DS140" s="168"/>
      <c r="DT140" s="168"/>
      <c r="DU140" s="168"/>
      <c r="DV140" s="168"/>
      <c r="DW140" s="168"/>
      <c r="DX140" s="168"/>
      <c r="DY140" s="168"/>
      <c r="DZ140" s="168"/>
      <c r="EA140" s="168"/>
      <c r="EB140" s="168"/>
      <c r="EC140" s="168"/>
      <c r="ED140" s="168"/>
      <c r="EE140" s="168"/>
      <c r="EG140" s="164"/>
    </row>
    <row r="141" spans="1:137" s="169" customFormat="1" ht="15.75" hidden="1" outlineLevel="1" x14ac:dyDescent="0.25">
      <c r="A141" s="126">
        <f>IF(B7="Объект",,IF(B141=0,,1))</f>
        <v>0</v>
      </c>
      <c r="B141" s="194">
        <f>B46</f>
        <v>0</v>
      </c>
      <c r="C141" s="170">
        <f t="shared" si="53"/>
        <v>0</v>
      </c>
      <c r="D141" s="168"/>
      <c r="E141" s="168"/>
      <c r="F141" s="168"/>
      <c r="G141" s="168"/>
      <c r="H141" s="168"/>
      <c r="I141" s="168"/>
      <c r="J141" s="168"/>
      <c r="K141" s="168"/>
      <c r="L141" s="168"/>
      <c r="M141" s="168"/>
      <c r="N141" s="168"/>
      <c r="O141" s="168"/>
      <c r="P141" s="168"/>
      <c r="Q141" s="168"/>
      <c r="R141" s="168"/>
      <c r="S141" s="168"/>
      <c r="T141" s="168"/>
      <c r="U141" s="168"/>
      <c r="V141" s="16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68"/>
      <c r="BG141" s="168"/>
      <c r="BH141" s="168"/>
      <c r="BI141" s="168"/>
      <c r="BJ141" s="168"/>
      <c r="BK141" s="168"/>
      <c r="BL141" s="168"/>
      <c r="BM141" s="168"/>
      <c r="BN141" s="168"/>
      <c r="BO141" s="168"/>
      <c r="BP141" s="168"/>
      <c r="BQ141" s="168"/>
      <c r="BR141" s="168"/>
      <c r="BS141" s="168"/>
      <c r="BT141" s="168"/>
      <c r="BU141" s="168"/>
      <c r="BV141" s="168"/>
      <c r="BW141" s="168"/>
      <c r="BX141" s="168"/>
      <c r="BY141" s="168"/>
      <c r="BZ141" s="168"/>
      <c r="CA141" s="168"/>
      <c r="CB141" s="168"/>
      <c r="CC141" s="168"/>
      <c r="CD141" s="168"/>
      <c r="CE141" s="168"/>
      <c r="CF141" s="168"/>
      <c r="CG141" s="168"/>
      <c r="CH141" s="168"/>
      <c r="CI141" s="168"/>
      <c r="CJ141" s="168"/>
      <c r="CK141" s="168"/>
      <c r="CL141" s="168"/>
      <c r="CM141" s="168"/>
      <c r="CN141" s="168"/>
      <c r="CO141" s="168"/>
      <c r="CP141" s="168"/>
      <c r="CQ141" s="168"/>
      <c r="CR141" s="168"/>
      <c r="CS141" s="168"/>
      <c r="CT141" s="168"/>
      <c r="CU141" s="168"/>
      <c r="CV141" s="168"/>
      <c r="CW141" s="168"/>
      <c r="CX141" s="168"/>
      <c r="CY141" s="168"/>
      <c r="CZ141" s="168"/>
      <c r="DA141" s="168"/>
      <c r="DB141" s="168"/>
      <c r="DC141" s="168"/>
      <c r="DD141" s="168"/>
      <c r="DE141" s="168"/>
      <c r="DF141" s="168"/>
      <c r="DG141" s="168"/>
      <c r="DH141" s="168"/>
      <c r="DI141" s="168"/>
      <c r="DJ141" s="168"/>
      <c r="DK141" s="168"/>
      <c r="DL141" s="168"/>
      <c r="DM141" s="168"/>
      <c r="DN141" s="168"/>
      <c r="DO141" s="168"/>
      <c r="DP141" s="168"/>
      <c r="DQ141" s="168"/>
      <c r="DR141" s="168"/>
      <c r="DS141" s="168"/>
      <c r="DT141" s="168"/>
      <c r="DU141" s="168"/>
      <c r="DV141" s="168"/>
      <c r="DW141" s="168"/>
      <c r="DX141" s="168"/>
      <c r="DY141" s="168"/>
      <c r="DZ141" s="168"/>
      <c r="EA141" s="168"/>
      <c r="EB141" s="168"/>
      <c r="EC141" s="168"/>
      <c r="ED141" s="168"/>
      <c r="EE141" s="168"/>
    </row>
    <row r="142" spans="1:137" s="169" customFormat="1" ht="15.75" hidden="1" outlineLevel="1" x14ac:dyDescent="0.25">
      <c r="A142" s="126">
        <f>IF(B7="Объект",,IF(B142=0,,1))</f>
        <v>0</v>
      </c>
      <c r="B142" s="194" t="str">
        <f>B47</f>
        <v>Менеджмент резерв</v>
      </c>
      <c r="C142" s="170">
        <f t="shared" si="53"/>
        <v>0</v>
      </c>
      <c r="D142" s="168"/>
      <c r="E142" s="168"/>
      <c r="F142" s="168"/>
      <c r="G142" s="168"/>
      <c r="H142" s="168"/>
      <c r="I142" s="168"/>
      <c r="J142" s="168"/>
      <c r="K142" s="168"/>
      <c r="L142" s="168"/>
      <c r="M142" s="168"/>
      <c r="N142" s="168"/>
      <c r="O142" s="168"/>
      <c r="P142" s="168"/>
      <c r="Q142" s="168"/>
      <c r="R142" s="168"/>
      <c r="S142" s="168"/>
      <c r="T142" s="168"/>
      <c r="U142" s="168"/>
      <c r="V142" s="168"/>
      <c r="W142" s="168"/>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c r="BA142" s="168"/>
      <c r="BB142" s="168"/>
      <c r="BC142" s="168"/>
      <c r="BD142" s="168"/>
      <c r="BE142" s="168"/>
      <c r="BF142" s="168"/>
      <c r="BG142" s="168"/>
      <c r="BH142" s="168"/>
      <c r="BI142" s="168"/>
      <c r="BJ142" s="168"/>
      <c r="BK142" s="168"/>
      <c r="BL142" s="168"/>
      <c r="BM142" s="168"/>
      <c r="BN142" s="168"/>
      <c r="BO142" s="168"/>
      <c r="BP142" s="168"/>
      <c r="BQ142" s="168"/>
      <c r="BR142" s="168"/>
      <c r="BS142" s="168"/>
      <c r="BT142" s="168"/>
      <c r="BU142" s="168"/>
      <c r="BV142" s="168"/>
      <c r="BW142" s="168"/>
      <c r="BX142" s="168"/>
      <c r="BY142" s="168"/>
      <c r="BZ142" s="168"/>
      <c r="CA142" s="168"/>
      <c r="CB142" s="168"/>
      <c r="CC142" s="168"/>
      <c r="CD142" s="168"/>
      <c r="CE142" s="168"/>
      <c r="CF142" s="168"/>
      <c r="CG142" s="168"/>
      <c r="CH142" s="168"/>
      <c r="CI142" s="168"/>
      <c r="CJ142" s="168"/>
      <c r="CK142" s="168"/>
      <c r="CL142" s="168"/>
      <c r="CM142" s="168"/>
      <c r="CN142" s="168"/>
      <c r="CO142" s="168"/>
      <c r="CP142" s="168"/>
      <c r="CQ142" s="168"/>
      <c r="CR142" s="168"/>
      <c r="CS142" s="168"/>
      <c r="CT142" s="168"/>
      <c r="CU142" s="168"/>
      <c r="CV142" s="168"/>
      <c r="CW142" s="168"/>
      <c r="CX142" s="168"/>
      <c r="CY142" s="168"/>
      <c r="CZ142" s="168"/>
      <c r="DA142" s="168"/>
      <c r="DB142" s="168"/>
      <c r="DC142" s="168"/>
      <c r="DD142" s="168"/>
      <c r="DE142" s="168"/>
      <c r="DF142" s="168"/>
      <c r="DG142" s="168"/>
      <c r="DH142" s="168"/>
      <c r="DI142" s="168"/>
      <c r="DJ142" s="168"/>
      <c r="DK142" s="168"/>
      <c r="DL142" s="168"/>
      <c r="DM142" s="168"/>
      <c r="DN142" s="168"/>
      <c r="DO142" s="168"/>
      <c r="DP142" s="168"/>
      <c r="DQ142" s="168"/>
      <c r="DR142" s="168"/>
      <c r="DS142" s="168"/>
      <c r="DT142" s="168"/>
      <c r="DU142" s="168"/>
      <c r="DV142" s="168"/>
      <c r="DW142" s="168"/>
      <c r="DX142" s="168"/>
      <c r="DY142" s="168"/>
      <c r="DZ142" s="168"/>
      <c r="EA142" s="168"/>
      <c r="EB142" s="168"/>
      <c r="EC142" s="168"/>
      <c r="ED142" s="168"/>
      <c r="EE142" s="168"/>
    </row>
    <row r="143" spans="1:137" s="169" customFormat="1" ht="15.75" hidden="1" outlineLevel="1" x14ac:dyDescent="0.25">
      <c r="A143" s="126">
        <f>IF(B7="Объект",,IF(B143=0,,1))</f>
        <v>0</v>
      </c>
      <c r="B143" s="194" t="str">
        <f>B48</f>
        <v>ФОТ МП и РГ</v>
      </c>
      <c r="C143" s="170">
        <f t="shared" si="53"/>
        <v>0</v>
      </c>
      <c r="D143" s="168"/>
      <c r="E143" s="168"/>
      <c r="F143" s="168"/>
      <c r="G143" s="168"/>
      <c r="H143" s="168"/>
      <c r="I143" s="168"/>
      <c r="J143" s="168"/>
      <c r="K143" s="168"/>
      <c r="L143" s="168"/>
      <c r="M143" s="168"/>
      <c r="N143" s="168"/>
      <c r="O143" s="168"/>
      <c r="P143" s="168"/>
      <c r="Q143" s="168"/>
      <c r="R143" s="168"/>
      <c r="S143" s="168"/>
      <c r="T143" s="168"/>
      <c r="U143" s="168"/>
      <c r="V143" s="16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68"/>
      <c r="BG143" s="168"/>
      <c r="BH143" s="168"/>
      <c r="BI143" s="168"/>
      <c r="BJ143" s="168"/>
      <c r="BK143" s="168"/>
      <c r="BL143" s="168"/>
      <c r="BM143" s="168"/>
      <c r="BN143" s="168"/>
      <c r="BO143" s="168"/>
      <c r="BP143" s="168"/>
      <c r="BQ143" s="168"/>
      <c r="BR143" s="168"/>
      <c r="BS143" s="168"/>
      <c r="BT143" s="168"/>
      <c r="BU143" s="168"/>
      <c r="BV143" s="168"/>
      <c r="BW143" s="168"/>
      <c r="BX143" s="168"/>
      <c r="BY143" s="168"/>
      <c r="BZ143" s="168"/>
      <c r="CA143" s="168"/>
      <c r="CB143" s="168"/>
      <c r="CC143" s="168"/>
      <c r="CD143" s="168"/>
      <c r="CE143" s="168"/>
      <c r="CF143" s="168"/>
      <c r="CG143" s="168"/>
      <c r="CH143" s="168"/>
      <c r="CI143" s="168"/>
      <c r="CJ143" s="168"/>
      <c r="CK143" s="168"/>
      <c r="CL143" s="168"/>
      <c r="CM143" s="168"/>
      <c r="CN143" s="168"/>
      <c r="CO143" s="168"/>
      <c r="CP143" s="168"/>
      <c r="CQ143" s="168"/>
      <c r="CR143" s="168"/>
      <c r="CS143" s="168"/>
      <c r="CT143" s="168"/>
      <c r="CU143" s="168"/>
      <c r="CV143" s="168"/>
      <c r="CW143" s="168"/>
      <c r="CX143" s="168"/>
      <c r="CY143" s="168"/>
      <c r="CZ143" s="168"/>
      <c r="DA143" s="168"/>
      <c r="DB143" s="168"/>
      <c r="DC143" s="168"/>
      <c r="DD143" s="168"/>
      <c r="DE143" s="168"/>
      <c r="DF143" s="168"/>
      <c r="DG143" s="168"/>
      <c r="DH143" s="168"/>
      <c r="DI143" s="168"/>
      <c r="DJ143" s="168"/>
      <c r="DK143" s="168"/>
      <c r="DL143" s="168"/>
      <c r="DM143" s="168"/>
      <c r="DN143" s="168"/>
      <c r="DO143" s="168"/>
      <c r="DP143" s="168"/>
      <c r="DQ143" s="168"/>
      <c r="DR143" s="168"/>
      <c r="DS143" s="168"/>
      <c r="DT143" s="168"/>
      <c r="DU143" s="168"/>
      <c r="DV143" s="168"/>
      <c r="DW143" s="168"/>
      <c r="DX143" s="168"/>
      <c r="DY143" s="168"/>
      <c r="DZ143" s="168"/>
      <c r="EA143" s="168"/>
      <c r="EB143" s="168"/>
      <c r="EC143" s="168"/>
      <c r="ED143" s="168"/>
      <c r="EE143" s="168"/>
    </row>
    <row r="144" spans="1:137" s="169" customFormat="1" ht="15.75" hidden="1" outlineLevel="1" x14ac:dyDescent="0.25">
      <c r="A144" s="126">
        <f>IF(B7="Объект",,IF(B144=0,,1))</f>
        <v>0</v>
      </c>
      <c r="B144" s="194" t="str">
        <f>B49</f>
        <v>Мотивационный фонд</v>
      </c>
      <c r="C144" s="170">
        <f t="shared" si="53"/>
        <v>0</v>
      </c>
      <c r="D144" s="168"/>
      <c r="E144" s="168"/>
      <c r="F144" s="168"/>
      <c r="G144" s="168"/>
      <c r="H144" s="168"/>
      <c r="I144" s="168"/>
      <c r="J144" s="168"/>
      <c r="K144" s="168"/>
      <c r="L144" s="168"/>
      <c r="M144" s="168"/>
      <c r="N144" s="168"/>
      <c r="O144" s="168"/>
      <c r="P144" s="168"/>
      <c r="Q144" s="168"/>
      <c r="R144" s="168"/>
      <c r="S144" s="168"/>
      <c r="T144" s="168"/>
      <c r="U144" s="168"/>
      <c r="V144" s="16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68"/>
      <c r="BG144" s="168"/>
      <c r="BH144" s="168"/>
      <c r="BI144" s="168"/>
      <c r="BJ144" s="168"/>
      <c r="BK144" s="168"/>
      <c r="BL144" s="168"/>
      <c r="BM144" s="168"/>
      <c r="BN144" s="168"/>
      <c r="BO144" s="168"/>
      <c r="BP144" s="168"/>
      <c r="BQ144" s="168"/>
      <c r="BR144" s="168"/>
      <c r="BS144" s="168"/>
      <c r="BT144" s="168"/>
      <c r="BU144" s="168"/>
      <c r="BV144" s="168"/>
      <c r="BW144" s="168"/>
      <c r="BX144" s="168"/>
      <c r="BY144" s="168"/>
      <c r="BZ144" s="168"/>
      <c r="CA144" s="168"/>
      <c r="CB144" s="168"/>
      <c r="CC144" s="168"/>
      <c r="CD144" s="168"/>
      <c r="CE144" s="168"/>
      <c r="CF144" s="168"/>
      <c r="CG144" s="168"/>
      <c r="CH144" s="168"/>
      <c r="CI144" s="168"/>
      <c r="CJ144" s="168"/>
      <c r="CK144" s="168"/>
      <c r="CL144" s="168"/>
      <c r="CM144" s="168"/>
      <c r="CN144" s="168"/>
      <c r="CO144" s="168"/>
      <c r="CP144" s="168"/>
      <c r="CQ144" s="168"/>
      <c r="CR144" s="168"/>
      <c r="CS144" s="168"/>
      <c r="CT144" s="168"/>
      <c r="CU144" s="168"/>
      <c r="CV144" s="168"/>
      <c r="CW144" s="168"/>
      <c r="CX144" s="168"/>
      <c r="CY144" s="168"/>
      <c r="CZ144" s="168"/>
      <c r="DA144" s="168"/>
      <c r="DB144" s="168"/>
      <c r="DC144" s="168"/>
      <c r="DD144" s="168"/>
      <c r="DE144" s="168"/>
      <c r="DF144" s="168"/>
      <c r="DG144" s="168"/>
      <c r="DH144" s="168"/>
      <c r="DI144" s="168"/>
      <c r="DJ144" s="168"/>
      <c r="DK144" s="168"/>
      <c r="DL144" s="168"/>
      <c r="DM144" s="168"/>
      <c r="DN144" s="168"/>
      <c r="DO144" s="168"/>
      <c r="DP144" s="168"/>
      <c r="DQ144" s="168"/>
      <c r="DR144" s="168"/>
      <c r="DS144" s="168"/>
      <c r="DT144" s="168"/>
      <c r="DU144" s="168"/>
      <c r="DV144" s="168"/>
      <c r="DW144" s="168"/>
      <c r="DX144" s="168"/>
      <c r="DY144" s="168"/>
      <c r="DZ144" s="168"/>
      <c r="EA144" s="168"/>
      <c r="EB144" s="168"/>
      <c r="EC144" s="168"/>
      <c r="ED144" s="168"/>
      <c r="EE144" s="168"/>
    </row>
    <row r="145" spans="1:137" s="169" customFormat="1" ht="17.25" hidden="1" collapsed="1" thickTop="1" thickBot="1" x14ac:dyDescent="0.3">
      <c r="A145" s="126">
        <f>IF(B7="Объект",,1)</f>
        <v>0</v>
      </c>
      <c r="B145" s="204" t="s">
        <v>223</v>
      </c>
      <c r="C145" s="205">
        <f t="shared" si="53"/>
        <v>0</v>
      </c>
      <c r="D145" s="206">
        <f t="shared" ref="D145:AI145" si="54">SUM(D133:D144)</f>
        <v>0</v>
      </c>
      <c r="E145" s="225">
        <f t="shared" si="54"/>
        <v>0</v>
      </c>
      <c r="F145" s="206">
        <f t="shared" si="54"/>
        <v>0</v>
      </c>
      <c r="G145" s="206">
        <f t="shared" si="54"/>
        <v>0</v>
      </c>
      <c r="H145" s="206">
        <f t="shared" si="54"/>
        <v>0</v>
      </c>
      <c r="I145" s="206">
        <f t="shared" si="54"/>
        <v>0</v>
      </c>
      <c r="J145" s="206">
        <f t="shared" si="54"/>
        <v>0</v>
      </c>
      <c r="K145" s="206">
        <f t="shared" si="54"/>
        <v>0</v>
      </c>
      <c r="L145" s="206">
        <f t="shared" si="54"/>
        <v>0</v>
      </c>
      <c r="M145" s="206">
        <f t="shared" si="54"/>
        <v>0</v>
      </c>
      <c r="N145" s="206">
        <f t="shared" si="54"/>
        <v>0</v>
      </c>
      <c r="O145" s="206">
        <f t="shared" si="54"/>
        <v>0</v>
      </c>
      <c r="P145" s="206">
        <f t="shared" si="54"/>
        <v>0</v>
      </c>
      <c r="Q145" s="206">
        <f t="shared" si="54"/>
        <v>0</v>
      </c>
      <c r="R145" s="206">
        <f t="shared" si="54"/>
        <v>0</v>
      </c>
      <c r="S145" s="206">
        <f t="shared" si="54"/>
        <v>0</v>
      </c>
      <c r="T145" s="206">
        <f t="shared" si="54"/>
        <v>0</v>
      </c>
      <c r="U145" s="206">
        <f t="shared" si="54"/>
        <v>0</v>
      </c>
      <c r="V145" s="206">
        <f t="shared" si="54"/>
        <v>0</v>
      </c>
      <c r="W145" s="206">
        <f t="shared" si="54"/>
        <v>0</v>
      </c>
      <c r="X145" s="206">
        <f t="shared" si="54"/>
        <v>0</v>
      </c>
      <c r="Y145" s="206">
        <f t="shared" si="54"/>
        <v>0</v>
      </c>
      <c r="Z145" s="206">
        <f t="shared" si="54"/>
        <v>0</v>
      </c>
      <c r="AA145" s="206">
        <f t="shared" si="54"/>
        <v>0</v>
      </c>
      <c r="AB145" s="206">
        <f t="shared" si="54"/>
        <v>0</v>
      </c>
      <c r="AC145" s="206">
        <f t="shared" si="54"/>
        <v>0</v>
      </c>
      <c r="AD145" s="206">
        <f t="shared" si="54"/>
        <v>0</v>
      </c>
      <c r="AE145" s="206">
        <f t="shared" si="54"/>
        <v>0</v>
      </c>
      <c r="AF145" s="206">
        <f t="shared" si="54"/>
        <v>0</v>
      </c>
      <c r="AG145" s="206">
        <f t="shared" si="54"/>
        <v>0</v>
      </c>
      <c r="AH145" s="206">
        <f t="shared" si="54"/>
        <v>0</v>
      </c>
      <c r="AI145" s="206">
        <f t="shared" si="54"/>
        <v>0</v>
      </c>
      <c r="AJ145" s="206">
        <f t="shared" ref="AJ145:CU145" si="55">SUM(AJ133:AJ144)</f>
        <v>0</v>
      </c>
      <c r="AK145" s="206">
        <f t="shared" si="55"/>
        <v>0</v>
      </c>
      <c r="AL145" s="206">
        <f t="shared" si="55"/>
        <v>0</v>
      </c>
      <c r="AM145" s="206">
        <f t="shared" si="55"/>
        <v>0</v>
      </c>
      <c r="AN145" s="207">
        <f t="shared" si="55"/>
        <v>0</v>
      </c>
      <c r="AO145" s="206">
        <f t="shared" si="55"/>
        <v>0</v>
      </c>
      <c r="AP145" s="206">
        <f t="shared" si="55"/>
        <v>0</v>
      </c>
      <c r="AQ145" s="206">
        <f t="shared" si="55"/>
        <v>0</v>
      </c>
      <c r="AR145" s="206">
        <f t="shared" si="55"/>
        <v>0</v>
      </c>
      <c r="AS145" s="206">
        <f t="shared" si="55"/>
        <v>0</v>
      </c>
      <c r="AT145" s="206">
        <f t="shared" si="55"/>
        <v>0</v>
      </c>
      <c r="AU145" s="175">
        <f t="shared" si="55"/>
        <v>0</v>
      </c>
      <c r="AV145" s="175">
        <f t="shared" si="55"/>
        <v>0</v>
      </c>
      <c r="AW145" s="175">
        <f t="shared" si="55"/>
        <v>0</v>
      </c>
      <c r="AX145" s="175">
        <f t="shared" si="55"/>
        <v>0</v>
      </c>
      <c r="AY145" s="175">
        <f t="shared" si="55"/>
        <v>0</v>
      </c>
      <c r="AZ145" s="176">
        <f t="shared" si="55"/>
        <v>0</v>
      </c>
      <c r="BA145" s="175">
        <f t="shared" si="55"/>
        <v>0</v>
      </c>
      <c r="BB145" s="175">
        <f t="shared" si="55"/>
        <v>0</v>
      </c>
      <c r="BC145" s="175">
        <f t="shared" si="55"/>
        <v>0</v>
      </c>
      <c r="BD145" s="175">
        <f t="shared" si="55"/>
        <v>0</v>
      </c>
      <c r="BE145" s="175">
        <f t="shared" si="55"/>
        <v>0</v>
      </c>
      <c r="BF145" s="175">
        <f t="shared" si="55"/>
        <v>0</v>
      </c>
      <c r="BG145" s="175">
        <f t="shared" si="55"/>
        <v>0</v>
      </c>
      <c r="BH145" s="175">
        <f t="shared" si="55"/>
        <v>0</v>
      </c>
      <c r="BI145" s="175">
        <f t="shared" si="55"/>
        <v>0</v>
      </c>
      <c r="BJ145" s="175">
        <f t="shared" si="55"/>
        <v>0</v>
      </c>
      <c r="BK145" s="175">
        <f t="shared" si="55"/>
        <v>0</v>
      </c>
      <c r="BL145" s="176">
        <f t="shared" si="55"/>
        <v>0</v>
      </c>
      <c r="BM145" s="175">
        <f t="shared" si="55"/>
        <v>0</v>
      </c>
      <c r="BN145" s="175">
        <f t="shared" si="55"/>
        <v>0</v>
      </c>
      <c r="BO145" s="175">
        <f t="shared" si="55"/>
        <v>0</v>
      </c>
      <c r="BP145" s="175">
        <f t="shared" si="55"/>
        <v>0</v>
      </c>
      <c r="BQ145" s="175">
        <f t="shared" si="55"/>
        <v>0</v>
      </c>
      <c r="BR145" s="175">
        <f t="shared" si="55"/>
        <v>0</v>
      </c>
      <c r="BS145" s="175">
        <f t="shared" si="55"/>
        <v>0</v>
      </c>
      <c r="BT145" s="175">
        <f t="shared" si="55"/>
        <v>0</v>
      </c>
      <c r="BU145" s="175">
        <f t="shared" si="55"/>
        <v>0</v>
      </c>
      <c r="BV145" s="175">
        <f>SUM(BV133:BV144)</f>
        <v>0</v>
      </c>
      <c r="BW145" s="175">
        <f>SUM(BW133:BW144)</f>
        <v>0</v>
      </c>
      <c r="BX145" s="175">
        <f>SUM(BX133:BX144)</f>
        <v>0</v>
      </c>
      <c r="BY145" s="175">
        <f t="shared" si="55"/>
        <v>0</v>
      </c>
      <c r="BZ145" s="175">
        <f t="shared" si="55"/>
        <v>0</v>
      </c>
      <c r="CA145" s="175">
        <f t="shared" si="55"/>
        <v>0</v>
      </c>
      <c r="CB145" s="175">
        <f t="shared" si="55"/>
        <v>0</v>
      </c>
      <c r="CC145" s="175">
        <f t="shared" si="55"/>
        <v>0</v>
      </c>
      <c r="CD145" s="175">
        <f t="shared" si="55"/>
        <v>0</v>
      </c>
      <c r="CE145" s="175">
        <f t="shared" si="55"/>
        <v>0</v>
      </c>
      <c r="CF145" s="175">
        <f t="shared" si="55"/>
        <v>0</v>
      </c>
      <c r="CG145" s="175">
        <f t="shared" si="55"/>
        <v>0</v>
      </c>
      <c r="CH145" s="175">
        <f t="shared" si="55"/>
        <v>0</v>
      </c>
      <c r="CI145" s="175">
        <f t="shared" si="55"/>
        <v>0</v>
      </c>
      <c r="CJ145" s="176">
        <f t="shared" si="55"/>
        <v>0</v>
      </c>
      <c r="CK145" s="175">
        <f t="shared" si="55"/>
        <v>0</v>
      </c>
      <c r="CL145" s="175">
        <f t="shared" si="55"/>
        <v>0</v>
      </c>
      <c r="CM145" s="175">
        <f t="shared" si="55"/>
        <v>0</v>
      </c>
      <c r="CN145" s="175">
        <f t="shared" si="55"/>
        <v>0</v>
      </c>
      <c r="CO145" s="175">
        <f t="shared" si="55"/>
        <v>0</v>
      </c>
      <c r="CP145" s="175">
        <f t="shared" si="55"/>
        <v>0</v>
      </c>
      <c r="CQ145" s="175">
        <f t="shared" si="55"/>
        <v>0</v>
      </c>
      <c r="CR145" s="175">
        <f t="shared" si="55"/>
        <v>0</v>
      </c>
      <c r="CS145" s="175">
        <f t="shared" si="55"/>
        <v>0</v>
      </c>
      <c r="CT145" s="175">
        <f t="shared" si="55"/>
        <v>0</v>
      </c>
      <c r="CU145" s="175">
        <f t="shared" si="55"/>
        <v>0</v>
      </c>
      <c r="CV145" s="176">
        <f t="shared" ref="CV145:EA145" si="56">SUM(CV133:CV144)</f>
        <v>0</v>
      </c>
      <c r="CW145" s="175">
        <f t="shared" si="56"/>
        <v>0</v>
      </c>
      <c r="CX145" s="175">
        <f t="shared" si="56"/>
        <v>0</v>
      </c>
      <c r="CY145" s="175">
        <f t="shared" si="56"/>
        <v>0</v>
      </c>
      <c r="CZ145" s="175">
        <f t="shared" si="56"/>
        <v>0</v>
      </c>
      <c r="DA145" s="175">
        <f t="shared" si="56"/>
        <v>0</v>
      </c>
      <c r="DB145" s="175">
        <f t="shared" si="56"/>
        <v>0</v>
      </c>
      <c r="DC145" s="175">
        <f t="shared" si="56"/>
        <v>0</v>
      </c>
      <c r="DD145" s="175">
        <f t="shared" si="56"/>
        <v>0</v>
      </c>
      <c r="DE145" s="175">
        <f t="shared" si="56"/>
        <v>0</v>
      </c>
      <c r="DF145" s="175">
        <f t="shared" si="56"/>
        <v>0</v>
      </c>
      <c r="DG145" s="175">
        <f t="shared" si="56"/>
        <v>0</v>
      </c>
      <c r="DH145" s="176">
        <f t="shared" si="56"/>
        <v>0</v>
      </c>
      <c r="DI145" s="175">
        <f t="shared" si="56"/>
        <v>0</v>
      </c>
      <c r="DJ145" s="175">
        <f t="shared" si="56"/>
        <v>0</v>
      </c>
      <c r="DK145" s="175">
        <f t="shared" si="56"/>
        <v>0</v>
      </c>
      <c r="DL145" s="175">
        <f t="shared" si="56"/>
        <v>0</v>
      </c>
      <c r="DM145" s="175">
        <f t="shared" si="56"/>
        <v>0</v>
      </c>
      <c r="DN145" s="175">
        <f t="shared" si="56"/>
        <v>0</v>
      </c>
      <c r="DO145" s="175">
        <f t="shared" si="56"/>
        <v>0</v>
      </c>
      <c r="DP145" s="175">
        <f t="shared" si="56"/>
        <v>0</v>
      </c>
      <c r="DQ145" s="175">
        <f t="shared" si="56"/>
        <v>0</v>
      </c>
      <c r="DR145" s="175">
        <f t="shared" si="56"/>
        <v>0</v>
      </c>
      <c r="DS145" s="175">
        <f t="shared" si="56"/>
        <v>0</v>
      </c>
      <c r="DT145" s="176">
        <f t="shared" si="56"/>
        <v>0</v>
      </c>
      <c r="DU145" s="175">
        <f t="shared" si="56"/>
        <v>0</v>
      </c>
      <c r="DV145" s="175">
        <f t="shared" si="56"/>
        <v>0</v>
      </c>
      <c r="DW145" s="175">
        <f t="shared" si="56"/>
        <v>0</v>
      </c>
      <c r="DX145" s="175">
        <f t="shared" si="56"/>
        <v>0</v>
      </c>
      <c r="DY145" s="175">
        <f t="shared" si="56"/>
        <v>0</v>
      </c>
      <c r="DZ145" s="175">
        <f t="shared" si="56"/>
        <v>0</v>
      </c>
      <c r="EA145" s="175">
        <f t="shared" si="56"/>
        <v>0</v>
      </c>
      <c r="EB145" s="175">
        <f>SUM(EB133:EB144)</f>
        <v>0</v>
      </c>
      <c r="EC145" s="175">
        <f>SUM(EC133:EC144)</f>
        <v>0</v>
      </c>
      <c r="ED145" s="175">
        <f>SUM(ED133:ED144)</f>
        <v>0</v>
      </c>
      <c r="EE145" s="175">
        <f>SUM(EE133:EE144)</f>
        <v>0</v>
      </c>
    </row>
    <row r="146" spans="1:137" hidden="1" x14ac:dyDescent="0.2">
      <c r="A146" s="122">
        <f>IF(B7="Объект",,1)</f>
        <v>0</v>
      </c>
      <c r="M146" s="35">
        <f>SUM(D145:M145)</f>
        <v>0</v>
      </c>
    </row>
    <row r="147" spans="1:137" ht="16.5" hidden="1" x14ac:dyDescent="0.3">
      <c r="B147" s="191" t="s">
        <v>115</v>
      </c>
    </row>
    <row r="148" spans="1:137" s="164" customFormat="1" ht="17.25" hidden="1" thickTop="1" thickBot="1" x14ac:dyDescent="0.25">
      <c r="A148" s="126"/>
      <c r="B148" s="160" t="s">
        <v>207</v>
      </c>
      <c r="C148" s="161">
        <f t="shared" ref="C148:BN148" si="57">C54</f>
        <v>0</v>
      </c>
      <c r="D148" s="162">
        <f t="shared" si="57"/>
        <v>0</v>
      </c>
      <c r="E148" s="162">
        <f t="shared" si="57"/>
        <v>0</v>
      </c>
      <c r="F148" s="162">
        <f t="shared" si="57"/>
        <v>0</v>
      </c>
      <c r="G148" s="162">
        <f t="shared" si="57"/>
        <v>0</v>
      </c>
      <c r="H148" s="162">
        <f t="shared" si="57"/>
        <v>0</v>
      </c>
      <c r="I148" s="162">
        <f t="shared" si="57"/>
        <v>0</v>
      </c>
      <c r="J148" s="162">
        <f t="shared" si="57"/>
        <v>0</v>
      </c>
      <c r="K148" s="162">
        <f t="shared" si="57"/>
        <v>0</v>
      </c>
      <c r="L148" s="162">
        <f t="shared" si="57"/>
        <v>0</v>
      </c>
      <c r="M148" s="162">
        <f t="shared" si="57"/>
        <v>0</v>
      </c>
      <c r="N148" s="162">
        <f t="shared" si="57"/>
        <v>0</v>
      </c>
      <c r="O148" s="162">
        <f t="shared" si="57"/>
        <v>0</v>
      </c>
      <c r="P148" s="162">
        <f t="shared" si="57"/>
        <v>0</v>
      </c>
      <c r="Q148" s="162">
        <f t="shared" si="57"/>
        <v>0</v>
      </c>
      <c r="R148" s="162">
        <f t="shared" si="57"/>
        <v>0</v>
      </c>
      <c r="S148" s="162">
        <f t="shared" si="57"/>
        <v>0</v>
      </c>
      <c r="T148" s="162">
        <f t="shared" si="57"/>
        <v>0</v>
      </c>
      <c r="U148" s="162">
        <f t="shared" si="57"/>
        <v>0</v>
      </c>
      <c r="V148" s="162">
        <f t="shared" si="57"/>
        <v>0</v>
      </c>
      <c r="W148" s="162">
        <f t="shared" si="57"/>
        <v>0</v>
      </c>
      <c r="X148" s="162">
        <f t="shared" si="57"/>
        <v>0</v>
      </c>
      <c r="Y148" s="162">
        <f t="shared" si="57"/>
        <v>0</v>
      </c>
      <c r="Z148" s="162">
        <f t="shared" si="57"/>
        <v>0</v>
      </c>
      <c r="AA148" s="162">
        <f t="shared" si="57"/>
        <v>0</v>
      </c>
      <c r="AB148" s="162">
        <f t="shared" si="57"/>
        <v>0</v>
      </c>
      <c r="AC148" s="162">
        <f t="shared" si="57"/>
        <v>0</v>
      </c>
      <c r="AD148" s="162">
        <f t="shared" si="57"/>
        <v>0</v>
      </c>
      <c r="AE148" s="162">
        <f t="shared" si="57"/>
        <v>0</v>
      </c>
      <c r="AF148" s="162">
        <f t="shared" si="57"/>
        <v>0</v>
      </c>
      <c r="AG148" s="162">
        <f t="shared" si="57"/>
        <v>0</v>
      </c>
      <c r="AH148" s="162">
        <f t="shared" si="57"/>
        <v>0</v>
      </c>
      <c r="AI148" s="162">
        <f t="shared" si="57"/>
        <v>0</v>
      </c>
      <c r="AJ148" s="162">
        <f t="shared" si="57"/>
        <v>0</v>
      </c>
      <c r="AK148" s="162">
        <f t="shared" si="57"/>
        <v>0</v>
      </c>
      <c r="AL148" s="162">
        <f t="shared" si="57"/>
        <v>0</v>
      </c>
      <c r="AM148" s="162">
        <f t="shared" si="57"/>
        <v>0</v>
      </c>
      <c r="AN148" s="162">
        <f t="shared" si="57"/>
        <v>0</v>
      </c>
      <c r="AO148" s="162">
        <f t="shared" si="57"/>
        <v>0</v>
      </c>
      <c r="AP148" s="162">
        <f t="shared" si="57"/>
        <v>0</v>
      </c>
      <c r="AQ148" s="162">
        <f t="shared" si="57"/>
        <v>0</v>
      </c>
      <c r="AR148" s="162">
        <f t="shared" si="57"/>
        <v>0</v>
      </c>
      <c r="AS148" s="162">
        <f t="shared" si="57"/>
        <v>0</v>
      </c>
      <c r="AT148" s="162">
        <f t="shared" si="57"/>
        <v>0</v>
      </c>
      <c r="AU148" s="162">
        <f t="shared" si="57"/>
        <v>0</v>
      </c>
      <c r="AV148" s="162">
        <f t="shared" si="57"/>
        <v>0</v>
      </c>
      <c r="AW148" s="162">
        <f t="shared" si="57"/>
        <v>0</v>
      </c>
      <c r="AX148" s="162">
        <f t="shared" si="57"/>
        <v>0</v>
      </c>
      <c r="AY148" s="162">
        <f t="shared" si="57"/>
        <v>0</v>
      </c>
      <c r="AZ148" s="162">
        <f t="shared" si="57"/>
        <v>0</v>
      </c>
      <c r="BA148" s="162">
        <f t="shared" si="57"/>
        <v>0</v>
      </c>
      <c r="BB148" s="162">
        <f t="shared" si="57"/>
        <v>0</v>
      </c>
      <c r="BC148" s="162">
        <f t="shared" si="57"/>
        <v>0</v>
      </c>
      <c r="BD148" s="162">
        <f t="shared" si="57"/>
        <v>0</v>
      </c>
      <c r="BE148" s="162">
        <f t="shared" si="57"/>
        <v>0</v>
      </c>
      <c r="BF148" s="162">
        <f t="shared" si="57"/>
        <v>0</v>
      </c>
      <c r="BG148" s="162">
        <f t="shared" si="57"/>
        <v>0</v>
      </c>
      <c r="BH148" s="162">
        <f t="shared" si="57"/>
        <v>0</v>
      </c>
      <c r="BI148" s="162">
        <f t="shared" si="57"/>
        <v>0</v>
      </c>
      <c r="BJ148" s="162">
        <f t="shared" si="57"/>
        <v>0</v>
      </c>
      <c r="BK148" s="162">
        <f t="shared" si="57"/>
        <v>0</v>
      </c>
      <c r="BL148" s="162">
        <f t="shared" si="57"/>
        <v>0</v>
      </c>
      <c r="BM148" s="162">
        <f t="shared" si="57"/>
        <v>0</v>
      </c>
      <c r="BN148" s="162">
        <f t="shared" si="57"/>
        <v>0</v>
      </c>
      <c r="BO148" s="162">
        <f t="shared" ref="BO148:DZ148" si="58">BO54</f>
        <v>0</v>
      </c>
      <c r="BP148" s="162">
        <f t="shared" si="58"/>
        <v>0</v>
      </c>
      <c r="BQ148" s="162">
        <f t="shared" si="58"/>
        <v>0</v>
      </c>
      <c r="BR148" s="162">
        <f t="shared" si="58"/>
        <v>0</v>
      </c>
      <c r="BS148" s="162">
        <f t="shared" si="58"/>
        <v>0</v>
      </c>
      <c r="BT148" s="162">
        <f t="shared" si="58"/>
        <v>0</v>
      </c>
      <c r="BU148" s="162">
        <f t="shared" si="58"/>
        <v>0</v>
      </c>
      <c r="BV148" s="162">
        <f>BV54</f>
        <v>0</v>
      </c>
      <c r="BW148" s="162">
        <f>BW54</f>
        <v>0</v>
      </c>
      <c r="BX148" s="162">
        <f>BX54</f>
        <v>0</v>
      </c>
      <c r="BY148" s="162">
        <f t="shared" si="58"/>
        <v>0</v>
      </c>
      <c r="BZ148" s="162">
        <f t="shared" si="58"/>
        <v>0</v>
      </c>
      <c r="CA148" s="162">
        <f t="shared" si="58"/>
        <v>0</v>
      </c>
      <c r="CB148" s="162">
        <f t="shared" si="58"/>
        <v>0</v>
      </c>
      <c r="CC148" s="162">
        <f t="shared" si="58"/>
        <v>0</v>
      </c>
      <c r="CD148" s="162">
        <f t="shared" si="58"/>
        <v>0</v>
      </c>
      <c r="CE148" s="162">
        <f t="shared" si="58"/>
        <v>0</v>
      </c>
      <c r="CF148" s="162">
        <f t="shared" si="58"/>
        <v>0</v>
      </c>
      <c r="CG148" s="162">
        <f t="shared" si="58"/>
        <v>0</v>
      </c>
      <c r="CH148" s="162">
        <f t="shared" si="58"/>
        <v>0</v>
      </c>
      <c r="CI148" s="162">
        <f t="shared" si="58"/>
        <v>0</v>
      </c>
      <c r="CJ148" s="162">
        <f t="shared" si="58"/>
        <v>0</v>
      </c>
      <c r="CK148" s="162">
        <f t="shared" si="58"/>
        <v>0</v>
      </c>
      <c r="CL148" s="162">
        <f t="shared" si="58"/>
        <v>0</v>
      </c>
      <c r="CM148" s="162">
        <f t="shared" si="58"/>
        <v>0</v>
      </c>
      <c r="CN148" s="162">
        <f t="shared" si="58"/>
        <v>0</v>
      </c>
      <c r="CO148" s="162">
        <f t="shared" si="58"/>
        <v>0</v>
      </c>
      <c r="CP148" s="162">
        <f t="shared" si="58"/>
        <v>0</v>
      </c>
      <c r="CQ148" s="162">
        <f t="shared" si="58"/>
        <v>0</v>
      </c>
      <c r="CR148" s="162">
        <f t="shared" si="58"/>
        <v>0</v>
      </c>
      <c r="CS148" s="162">
        <f t="shared" si="58"/>
        <v>0</v>
      </c>
      <c r="CT148" s="162">
        <f t="shared" si="58"/>
        <v>0</v>
      </c>
      <c r="CU148" s="162">
        <f t="shared" si="58"/>
        <v>0</v>
      </c>
      <c r="CV148" s="162">
        <f t="shared" si="58"/>
        <v>0</v>
      </c>
      <c r="CW148" s="162">
        <f t="shared" si="58"/>
        <v>0</v>
      </c>
      <c r="CX148" s="162">
        <f t="shared" si="58"/>
        <v>0</v>
      </c>
      <c r="CY148" s="162">
        <f t="shared" si="58"/>
        <v>0</v>
      </c>
      <c r="CZ148" s="162">
        <f t="shared" si="58"/>
        <v>0</v>
      </c>
      <c r="DA148" s="162">
        <f t="shared" si="58"/>
        <v>0</v>
      </c>
      <c r="DB148" s="162">
        <f t="shared" si="58"/>
        <v>0</v>
      </c>
      <c r="DC148" s="162">
        <f t="shared" si="58"/>
        <v>0</v>
      </c>
      <c r="DD148" s="162">
        <f t="shared" si="58"/>
        <v>0</v>
      </c>
      <c r="DE148" s="162">
        <f t="shared" si="58"/>
        <v>0</v>
      </c>
      <c r="DF148" s="162">
        <f t="shared" si="58"/>
        <v>0</v>
      </c>
      <c r="DG148" s="162">
        <f t="shared" si="58"/>
        <v>0</v>
      </c>
      <c r="DH148" s="162">
        <f t="shared" si="58"/>
        <v>0</v>
      </c>
      <c r="DI148" s="162">
        <f t="shared" si="58"/>
        <v>0</v>
      </c>
      <c r="DJ148" s="162">
        <f t="shared" si="58"/>
        <v>0</v>
      </c>
      <c r="DK148" s="162">
        <f t="shared" si="58"/>
        <v>0</v>
      </c>
      <c r="DL148" s="162">
        <f t="shared" si="58"/>
        <v>0</v>
      </c>
      <c r="DM148" s="162">
        <f t="shared" si="58"/>
        <v>0</v>
      </c>
      <c r="DN148" s="162">
        <f t="shared" si="58"/>
        <v>0</v>
      </c>
      <c r="DO148" s="162">
        <f t="shared" si="58"/>
        <v>0</v>
      </c>
      <c r="DP148" s="162">
        <f t="shared" si="58"/>
        <v>0</v>
      </c>
      <c r="DQ148" s="162">
        <f t="shared" si="58"/>
        <v>0</v>
      </c>
      <c r="DR148" s="162">
        <f t="shared" si="58"/>
        <v>0</v>
      </c>
      <c r="DS148" s="162">
        <f t="shared" si="58"/>
        <v>0</v>
      </c>
      <c r="DT148" s="162">
        <f t="shared" si="58"/>
        <v>0</v>
      </c>
      <c r="DU148" s="162">
        <f t="shared" si="58"/>
        <v>0</v>
      </c>
      <c r="DV148" s="162">
        <f t="shared" si="58"/>
        <v>0</v>
      </c>
      <c r="DW148" s="162">
        <f t="shared" si="58"/>
        <v>0</v>
      </c>
      <c r="DX148" s="162">
        <f t="shared" si="58"/>
        <v>0</v>
      </c>
      <c r="DY148" s="162">
        <f t="shared" si="58"/>
        <v>0</v>
      </c>
      <c r="DZ148" s="162">
        <f t="shared" si="58"/>
        <v>0</v>
      </c>
      <c r="EA148" s="162">
        <f>EA54</f>
        <v>0</v>
      </c>
      <c r="EB148" s="162">
        <f>EB54</f>
        <v>0</v>
      </c>
      <c r="EC148" s="162">
        <f>EC54</f>
        <v>0</v>
      </c>
      <c r="ED148" s="162">
        <f>ED54</f>
        <v>0</v>
      </c>
      <c r="EE148" s="162">
        <f>EE54</f>
        <v>0</v>
      </c>
    </row>
    <row r="149" spans="1:137" s="169" customFormat="1" ht="15.75" hidden="1" outlineLevel="1" x14ac:dyDescent="0.25">
      <c r="A149" s="126"/>
      <c r="B149" s="194" t="str">
        <f>B55</f>
        <v>Оборудование (привязка к валюте) НДС</v>
      </c>
      <c r="C149" s="170">
        <f>SUM(D149:EE149)</f>
        <v>0</v>
      </c>
      <c r="D149" s="168"/>
      <c r="E149" s="168"/>
      <c r="F149" s="168"/>
      <c r="G149" s="168"/>
      <c r="H149" s="168"/>
      <c r="I149" s="168"/>
      <c r="J149" s="168"/>
      <c r="K149" s="168"/>
      <c r="L149" s="168"/>
      <c r="M149" s="168"/>
      <c r="N149" s="168"/>
      <c r="O149" s="168"/>
      <c r="P149" s="168"/>
      <c r="Q149" s="168"/>
      <c r="R149" s="168"/>
      <c r="S149" s="168"/>
      <c r="T149" s="168"/>
      <c r="U149" s="168">
        <v>0</v>
      </c>
      <c r="V149" s="168"/>
      <c r="W149" s="168"/>
      <c r="X149" s="168"/>
      <c r="Y149" s="168"/>
      <c r="Z149" s="168"/>
      <c r="AA149" s="168"/>
      <c r="AB149" s="168"/>
      <c r="AC149" s="168"/>
      <c r="AD149" s="224"/>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c r="CM149" s="168"/>
      <c r="CN149" s="168"/>
      <c r="CO149" s="168"/>
      <c r="CP149" s="168"/>
      <c r="CQ149" s="168"/>
      <c r="CR149" s="168"/>
      <c r="CS149" s="168"/>
      <c r="CT149" s="168"/>
      <c r="CU149" s="168"/>
      <c r="CV149" s="168"/>
      <c r="CW149" s="168"/>
      <c r="CX149" s="168"/>
      <c r="CY149" s="168"/>
      <c r="CZ149" s="168"/>
      <c r="DA149" s="168"/>
      <c r="DB149" s="168"/>
      <c r="DC149" s="168"/>
      <c r="DD149" s="168"/>
      <c r="DE149" s="168"/>
      <c r="DF149" s="168"/>
      <c r="DG149" s="168"/>
      <c r="DH149" s="168"/>
      <c r="DI149" s="168"/>
      <c r="DJ149" s="168"/>
      <c r="DK149" s="168"/>
      <c r="DL149" s="168"/>
      <c r="DM149" s="168"/>
      <c r="DN149" s="168"/>
      <c r="DO149" s="168"/>
      <c r="DP149" s="168"/>
      <c r="DQ149" s="168"/>
      <c r="DR149" s="168"/>
      <c r="DS149" s="168"/>
      <c r="DT149" s="168"/>
      <c r="DU149" s="168"/>
      <c r="DV149" s="168"/>
      <c r="DW149" s="168"/>
      <c r="DX149" s="168"/>
      <c r="DY149" s="168"/>
      <c r="DZ149" s="168"/>
      <c r="EA149" s="168"/>
      <c r="EB149" s="168"/>
      <c r="EC149" s="168"/>
      <c r="ED149" s="168"/>
      <c r="EE149" s="168"/>
      <c r="EG149" s="164"/>
    </row>
    <row r="150" spans="1:137" s="169" customFormat="1" ht="15.75" hidden="1" outlineLevel="1" x14ac:dyDescent="0.25">
      <c r="A150" s="126"/>
      <c r="B150" s="194" t="str">
        <f>B56</f>
        <v>Оборудование рос НДС</v>
      </c>
      <c r="C150" s="170">
        <f t="shared" ref="C150:C161" si="59">SUM(D150:EE150)</f>
        <v>0</v>
      </c>
      <c r="D150" s="168"/>
      <c r="E150" s="168"/>
      <c r="F150" s="168"/>
      <c r="G150" s="168"/>
      <c r="H150" s="168"/>
      <c r="I150" s="168"/>
      <c r="J150" s="168"/>
      <c r="K150" s="168"/>
      <c r="L150" s="168"/>
      <c r="M150" s="168"/>
      <c r="N150" s="168"/>
      <c r="O150" s="168"/>
      <c r="P150" s="168"/>
      <c r="Q150" s="168"/>
      <c r="R150" s="168"/>
      <c r="S150" s="168"/>
      <c r="T150" s="168"/>
      <c r="U150" s="168"/>
      <c r="V150" s="16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68"/>
      <c r="BG150" s="168"/>
      <c r="BH150" s="168"/>
      <c r="BI150" s="168"/>
      <c r="BJ150" s="168"/>
      <c r="BK150" s="168"/>
      <c r="BL150" s="168"/>
      <c r="BM150" s="168"/>
      <c r="BN150" s="168"/>
      <c r="BO150" s="168"/>
      <c r="BP150" s="168"/>
      <c r="BQ150" s="168"/>
      <c r="BR150" s="168"/>
      <c r="BS150" s="168"/>
      <c r="BT150" s="168"/>
      <c r="BU150" s="168"/>
      <c r="BV150" s="168"/>
      <c r="BW150" s="168"/>
      <c r="BX150" s="168"/>
      <c r="BY150" s="168"/>
      <c r="BZ150" s="168"/>
      <c r="CA150" s="168"/>
      <c r="CB150" s="168"/>
      <c r="CC150" s="168"/>
      <c r="CD150" s="168"/>
      <c r="CE150" s="168"/>
      <c r="CF150" s="168"/>
      <c r="CG150" s="168"/>
      <c r="CH150" s="168"/>
      <c r="CI150" s="168"/>
      <c r="CJ150" s="168"/>
      <c r="CK150" s="168"/>
      <c r="CL150" s="168"/>
      <c r="CM150" s="168"/>
      <c r="CN150" s="168"/>
      <c r="CO150" s="168"/>
      <c r="CP150" s="168"/>
      <c r="CQ150" s="168"/>
      <c r="CR150" s="168"/>
      <c r="CS150" s="168"/>
      <c r="CT150" s="168"/>
      <c r="CU150" s="168"/>
      <c r="CV150" s="168"/>
      <c r="CW150" s="168"/>
      <c r="CX150" s="168"/>
      <c r="CY150" s="168"/>
      <c r="CZ150" s="168"/>
      <c r="DA150" s="168"/>
      <c r="DB150" s="168"/>
      <c r="DC150" s="168"/>
      <c r="DD150" s="168"/>
      <c r="DE150" s="168"/>
      <c r="DF150" s="168"/>
      <c r="DG150" s="168"/>
      <c r="DH150" s="168"/>
      <c r="DI150" s="168"/>
      <c r="DJ150" s="168"/>
      <c r="DK150" s="168"/>
      <c r="DL150" s="168"/>
      <c r="DM150" s="168"/>
      <c r="DN150" s="168"/>
      <c r="DO150" s="168"/>
      <c r="DP150" s="168"/>
      <c r="DQ150" s="168"/>
      <c r="DR150" s="168"/>
      <c r="DS150" s="168"/>
      <c r="DT150" s="168"/>
      <c r="DU150" s="168"/>
      <c r="DV150" s="168"/>
      <c r="DW150" s="168"/>
      <c r="DX150" s="168"/>
      <c r="DY150" s="168"/>
      <c r="DZ150" s="168"/>
      <c r="EA150" s="168"/>
      <c r="EB150" s="168"/>
      <c r="EC150" s="168"/>
      <c r="ED150" s="168"/>
      <c r="EE150" s="168"/>
      <c r="EG150" s="164"/>
    </row>
    <row r="151" spans="1:137" s="169" customFormat="1" ht="15.75" hidden="1" outlineLevel="1" x14ac:dyDescent="0.25">
      <c r="A151" s="126"/>
      <c r="B151" s="194" t="str">
        <f>B57</f>
        <v>Прочие НДС</v>
      </c>
      <c r="C151" s="170">
        <f t="shared" si="59"/>
        <v>0</v>
      </c>
      <c r="D151" s="168"/>
      <c r="E151" s="168"/>
      <c r="F151" s="168"/>
      <c r="G151" s="168"/>
      <c r="H151" s="168"/>
      <c r="I151" s="168"/>
      <c r="J151" s="168"/>
      <c r="K151" s="168"/>
      <c r="L151" s="168"/>
      <c r="M151" s="168"/>
      <c r="N151" s="168"/>
      <c r="O151" s="168"/>
      <c r="P151" s="168"/>
      <c r="Q151" s="168"/>
      <c r="R151" s="168"/>
      <c r="S151" s="168"/>
      <c r="T151" s="168"/>
      <c r="U151" s="168"/>
      <c r="V151" s="16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68"/>
      <c r="BG151" s="168"/>
      <c r="BH151" s="168"/>
      <c r="BI151" s="168"/>
      <c r="BJ151" s="168"/>
      <c r="BK151" s="168"/>
      <c r="BL151" s="168"/>
      <c r="BM151" s="168"/>
      <c r="BN151" s="168"/>
      <c r="BO151" s="168"/>
      <c r="BP151" s="168"/>
      <c r="BQ151" s="168"/>
      <c r="BR151" s="168"/>
      <c r="BS151" s="168"/>
      <c r="BT151" s="168"/>
      <c r="BU151" s="168"/>
      <c r="BV151" s="168"/>
      <c r="BW151" s="168"/>
      <c r="BX151" s="168"/>
      <c r="BY151" s="168"/>
      <c r="BZ151" s="168"/>
      <c r="CA151" s="168"/>
      <c r="CB151" s="168"/>
      <c r="CC151" s="168"/>
      <c r="CD151" s="168"/>
      <c r="CE151" s="168"/>
      <c r="CF151" s="168"/>
      <c r="CG151" s="168"/>
      <c r="CH151" s="168"/>
      <c r="CI151" s="168"/>
      <c r="CJ151" s="168"/>
      <c r="CK151" s="168"/>
      <c r="CL151" s="168"/>
      <c r="CM151" s="168"/>
      <c r="CN151" s="168"/>
      <c r="CO151" s="168"/>
      <c r="CP151" s="168"/>
      <c r="CQ151" s="168"/>
      <c r="CR151" s="168"/>
      <c r="CS151" s="168"/>
      <c r="CT151" s="168"/>
      <c r="CU151" s="168"/>
      <c r="CV151" s="168"/>
      <c r="CW151" s="168"/>
      <c r="CX151" s="168"/>
      <c r="CY151" s="168"/>
      <c r="CZ151" s="168"/>
      <c r="DA151" s="168"/>
      <c r="DB151" s="168"/>
      <c r="DC151" s="168"/>
      <c r="DD151" s="168"/>
      <c r="DE151" s="168"/>
      <c r="DF151" s="168"/>
      <c r="DG151" s="168"/>
      <c r="DH151" s="168"/>
      <c r="DI151" s="168"/>
      <c r="DJ151" s="168"/>
      <c r="DK151" s="168"/>
      <c r="DL151" s="168"/>
      <c r="DM151" s="168"/>
      <c r="DN151" s="168"/>
      <c r="DO151" s="168"/>
      <c r="DP151" s="168"/>
      <c r="DQ151" s="168"/>
      <c r="DR151" s="168"/>
      <c r="DS151" s="168"/>
      <c r="DT151" s="168"/>
      <c r="DU151" s="168"/>
      <c r="DV151" s="168"/>
      <c r="DW151" s="168"/>
      <c r="DX151" s="168"/>
      <c r="DY151" s="168"/>
      <c r="DZ151" s="168"/>
      <c r="EA151" s="168"/>
      <c r="EB151" s="168"/>
      <c r="EC151" s="168"/>
      <c r="ED151" s="168"/>
      <c r="EE151" s="168"/>
      <c r="EG151" s="164"/>
    </row>
    <row r="152" spans="1:137" s="169" customFormat="1" ht="15.75" hidden="1" outlineLevel="1" x14ac:dyDescent="0.25">
      <c r="A152" s="126"/>
      <c r="B152" s="194" t="str">
        <f t="shared" ref="B152:B160" si="60">B60</f>
        <v xml:space="preserve"> НДС</v>
      </c>
      <c r="C152" s="170">
        <f t="shared" si="59"/>
        <v>0</v>
      </c>
      <c r="D152" s="168"/>
      <c r="E152" s="168"/>
      <c r="F152" s="168"/>
      <c r="G152" s="168"/>
      <c r="H152" s="168"/>
      <c r="I152" s="168"/>
      <c r="J152" s="168"/>
      <c r="K152" s="168"/>
      <c r="L152" s="168"/>
      <c r="M152" s="168"/>
      <c r="N152" s="168"/>
      <c r="O152" s="168"/>
      <c r="P152" s="168"/>
      <c r="Q152" s="168"/>
      <c r="R152" s="168"/>
      <c r="S152" s="168"/>
      <c r="T152" s="168"/>
      <c r="U152" s="168"/>
      <c r="V152" s="168"/>
      <c r="W152" s="168"/>
      <c r="X152" s="168"/>
      <c r="Y152" s="168"/>
      <c r="Z152" s="168"/>
      <c r="AA152" s="168"/>
      <c r="AB152" s="168"/>
      <c r="AC152" s="168"/>
      <c r="AD152" s="168"/>
      <c r="AE152" s="168"/>
      <c r="AF152" s="168"/>
      <c r="AG152" s="168"/>
      <c r="AH152" s="168"/>
      <c r="AI152" s="168"/>
      <c r="AJ152" s="168"/>
      <c r="AK152" s="168"/>
      <c r="AL152" s="168"/>
      <c r="AM152" s="168"/>
      <c r="AN152" s="224"/>
      <c r="AO152" s="168"/>
      <c r="AP152" s="168"/>
      <c r="AQ152" s="168"/>
      <c r="AR152" s="168"/>
      <c r="AS152" s="168"/>
      <c r="AT152" s="224"/>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BY152" s="168"/>
      <c r="BZ152" s="168"/>
      <c r="CA152" s="168"/>
      <c r="CB152" s="168"/>
      <c r="CC152" s="168"/>
      <c r="CD152" s="168"/>
      <c r="CE152" s="168"/>
      <c r="CF152" s="168"/>
      <c r="CG152" s="168"/>
      <c r="CH152" s="168"/>
      <c r="CI152" s="168"/>
      <c r="CJ152" s="168"/>
      <c r="CK152" s="168"/>
      <c r="CL152" s="168"/>
      <c r="CM152" s="168"/>
      <c r="CN152" s="168"/>
      <c r="CO152" s="168"/>
      <c r="CP152" s="168"/>
      <c r="CQ152" s="168"/>
      <c r="CR152" s="168"/>
      <c r="CS152" s="168"/>
      <c r="CT152" s="168"/>
      <c r="CU152" s="168"/>
      <c r="CV152" s="168"/>
      <c r="CW152" s="168"/>
      <c r="CX152" s="168"/>
      <c r="CY152" s="168"/>
      <c r="CZ152" s="168"/>
      <c r="DA152" s="168"/>
      <c r="DB152" s="168"/>
      <c r="DC152" s="168"/>
      <c r="DD152" s="168"/>
      <c r="DE152" s="168"/>
      <c r="DF152" s="168"/>
      <c r="DG152" s="168"/>
      <c r="DH152" s="168"/>
      <c r="DI152" s="168"/>
      <c r="DJ152" s="168"/>
      <c r="DK152" s="168"/>
      <c r="DL152" s="168"/>
      <c r="DM152" s="168"/>
      <c r="DN152" s="168"/>
      <c r="DO152" s="168"/>
      <c r="DP152" s="168"/>
      <c r="DQ152" s="168"/>
      <c r="DR152" s="168"/>
      <c r="DS152" s="168"/>
      <c r="DT152" s="168"/>
      <c r="DU152" s="168"/>
      <c r="DV152" s="168"/>
      <c r="DW152" s="168"/>
      <c r="DX152" s="168"/>
      <c r="DY152" s="168"/>
      <c r="DZ152" s="168"/>
      <c r="EA152" s="168"/>
      <c r="EB152" s="168"/>
      <c r="EC152" s="168"/>
      <c r="ED152" s="168"/>
      <c r="EE152" s="168"/>
      <c r="EG152" s="164"/>
    </row>
    <row r="153" spans="1:137" s="169" customFormat="1" ht="15.75" hidden="1" outlineLevel="1" x14ac:dyDescent="0.25">
      <c r="A153" s="126"/>
      <c r="B153" s="194" t="str">
        <f t="shared" si="60"/>
        <v xml:space="preserve"> НДС</v>
      </c>
      <c r="C153" s="170">
        <f t="shared" si="59"/>
        <v>0</v>
      </c>
      <c r="D153" s="168"/>
      <c r="E153" s="168"/>
      <c r="F153" s="168"/>
      <c r="G153" s="168"/>
      <c r="H153" s="168"/>
      <c r="I153" s="168"/>
      <c r="J153" s="168"/>
      <c r="K153" s="168"/>
      <c r="L153" s="168"/>
      <c r="M153" s="168"/>
      <c r="N153" s="168"/>
      <c r="O153" s="168"/>
      <c r="P153" s="168"/>
      <c r="Q153" s="168"/>
      <c r="R153" s="168"/>
      <c r="S153" s="168"/>
      <c r="T153" s="168"/>
      <c r="U153" s="168"/>
      <c r="V153" s="16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c r="CM153" s="168"/>
      <c r="CN153" s="168"/>
      <c r="CO153" s="168"/>
      <c r="CP153" s="168"/>
      <c r="CQ153" s="168"/>
      <c r="CR153" s="168"/>
      <c r="CS153" s="168"/>
      <c r="CT153" s="168"/>
      <c r="CU153" s="168"/>
      <c r="CV153" s="168"/>
      <c r="CW153" s="168"/>
      <c r="CX153" s="168"/>
      <c r="CY153" s="168"/>
      <c r="CZ153" s="168"/>
      <c r="DA153" s="168"/>
      <c r="DB153" s="168"/>
      <c r="DC153" s="168"/>
      <c r="DD153" s="168"/>
      <c r="DE153" s="168"/>
      <c r="DF153" s="168"/>
      <c r="DG153" s="168"/>
      <c r="DH153" s="168"/>
      <c r="DI153" s="168"/>
      <c r="DJ153" s="168"/>
      <c r="DK153" s="168"/>
      <c r="DL153" s="168"/>
      <c r="DM153" s="168"/>
      <c r="DN153" s="168"/>
      <c r="DO153" s="168"/>
      <c r="DP153" s="168"/>
      <c r="DQ153" s="168"/>
      <c r="DR153" s="168"/>
      <c r="DS153" s="168"/>
      <c r="DT153" s="168"/>
      <c r="DU153" s="168"/>
      <c r="DV153" s="168"/>
      <c r="DW153" s="168"/>
      <c r="DX153" s="168"/>
      <c r="DY153" s="168"/>
      <c r="DZ153" s="168"/>
      <c r="EA153" s="168"/>
      <c r="EB153" s="168"/>
      <c r="EC153" s="168"/>
      <c r="ED153" s="168"/>
      <c r="EE153" s="168"/>
      <c r="EG153" s="164"/>
    </row>
    <row r="154" spans="1:137" s="169" customFormat="1" ht="15.75" hidden="1" outlineLevel="1" x14ac:dyDescent="0.25">
      <c r="A154" s="126"/>
      <c r="B154" s="194" t="str">
        <f t="shared" si="60"/>
        <v>Менеджмент резерв НДС</v>
      </c>
      <c r="C154" s="170">
        <f t="shared" si="59"/>
        <v>0</v>
      </c>
      <c r="D154" s="168"/>
      <c r="E154" s="168"/>
      <c r="F154" s="168"/>
      <c r="G154" s="168"/>
      <c r="H154" s="168"/>
      <c r="I154" s="168"/>
      <c r="J154" s="168"/>
      <c r="K154" s="168"/>
      <c r="L154" s="168"/>
      <c r="M154" s="168"/>
      <c r="N154" s="168"/>
      <c r="O154" s="168"/>
      <c r="P154" s="168"/>
      <c r="Q154" s="168"/>
      <c r="R154" s="168"/>
      <c r="S154" s="168"/>
      <c r="T154" s="168"/>
      <c r="U154" s="168"/>
      <c r="V154" s="168"/>
      <c r="W154" s="168"/>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168"/>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c r="CM154" s="168"/>
      <c r="CN154" s="168"/>
      <c r="CO154" s="168"/>
      <c r="CP154" s="168"/>
      <c r="CQ154" s="168"/>
      <c r="CR154" s="168"/>
      <c r="CS154" s="168"/>
      <c r="CT154" s="168"/>
      <c r="CU154" s="168"/>
      <c r="CV154" s="168"/>
      <c r="CW154" s="168"/>
      <c r="CX154" s="168"/>
      <c r="CY154" s="168"/>
      <c r="CZ154" s="168"/>
      <c r="DA154" s="168"/>
      <c r="DB154" s="168"/>
      <c r="DC154" s="168"/>
      <c r="DD154" s="168"/>
      <c r="DE154" s="168"/>
      <c r="DF154" s="168"/>
      <c r="DG154" s="168"/>
      <c r="DH154" s="168"/>
      <c r="DI154" s="168"/>
      <c r="DJ154" s="168"/>
      <c r="DK154" s="168"/>
      <c r="DL154" s="168"/>
      <c r="DM154" s="168"/>
      <c r="DN154" s="168"/>
      <c r="DO154" s="168"/>
      <c r="DP154" s="168"/>
      <c r="DQ154" s="168"/>
      <c r="DR154" s="168"/>
      <c r="DS154" s="168"/>
      <c r="DT154" s="168"/>
      <c r="DU154" s="168"/>
      <c r="DV154" s="168"/>
      <c r="DW154" s="168"/>
      <c r="DX154" s="168"/>
      <c r="DY154" s="168"/>
      <c r="DZ154" s="168"/>
      <c r="EA154" s="168"/>
      <c r="EB154" s="168"/>
      <c r="EC154" s="168"/>
      <c r="ED154" s="168"/>
      <c r="EE154" s="168"/>
      <c r="EG154" s="164"/>
    </row>
    <row r="155" spans="1:137" s="169" customFormat="1" ht="15.75" hidden="1" outlineLevel="1" x14ac:dyDescent="0.25">
      <c r="A155" s="126"/>
      <c r="B155" s="194" t="str">
        <f t="shared" si="60"/>
        <v>НДС, тыс. $</v>
      </c>
      <c r="C155" s="170">
        <f t="shared" si="59"/>
        <v>0</v>
      </c>
      <c r="D155" s="168"/>
      <c r="E155" s="168"/>
      <c r="F155" s="168"/>
      <c r="G155" s="168"/>
      <c r="H155" s="168"/>
      <c r="I155" s="168"/>
      <c r="J155" s="168"/>
      <c r="K155" s="168"/>
      <c r="L155" s="168"/>
      <c r="M155" s="168"/>
      <c r="N155" s="168"/>
      <c r="O155" s="168"/>
      <c r="P155" s="168"/>
      <c r="Q155" s="168"/>
      <c r="R155" s="168"/>
      <c r="S155" s="168"/>
      <c r="T155" s="168"/>
      <c r="U155" s="168"/>
      <c r="V155" s="16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c r="CM155" s="168"/>
      <c r="CN155" s="168"/>
      <c r="CO155" s="168"/>
      <c r="CP155" s="168"/>
      <c r="CQ155" s="168"/>
      <c r="CR155" s="168"/>
      <c r="CS155" s="168"/>
      <c r="CT155" s="168"/>
      <c r="CU155" s="168"/>
      <c r="CV155" s="168"/>
      <c r="CW155" s="168"/>
      <c r="CX155" s="168"/>
      <c r="CY155" s="168"/>
      <c r="CZ155" s="168"/>
      <c r="DA155" s="168"/>
      <c r="DB155" s="168"/>
      <c r="DC155" s="168"/>
      <c r="DD155" s="168"/>
      <c r="DE155" s="168"/>
      <c r="DF155" s="168"/>
      <c r="DG155" s="168"/>
      <c r="DH155" s="168"/>
      <c r="DI155" s="168"/>
      <c r="DJ155" s="168"/>
      <c r="DK155" s="168"/>
      <c r="DL155" s="168"/>
      <c r="DM155" s="168"/>
      <c r="DN155" s="168"/>
      <c r="DO155" s="168"/>
      <c r="DP155" s="168"/>
      <c r="DQ155" s="168"/>
      <c r="DR155" s="168"/>
      <c r="DS155" s="168"/>
      <c r="DT155" s="168"/>
      <c r="DU155" s="168"/>
      <c r="DV155" s="168"/>
      <c r="DW155" s="168"/>
      <c r="DX155" s="168"/>
      <c r="DY155" s="168"/>
      <c r="DZ155" s="168"/>
      <c r="EA155" s="168"/>
      <c r="EB155" s="168"/>
      <c r="EC155" s="168"/>
      <c r="ED155" s="168"/>
      <c r="EE155" s="168"/>
      <c r="EG155" s="164"/>
    </row>
    <row r="156" spans="1:137" s="169" customFormat="1" ht="15.75" hidden="1" outlineLevel="1" x14ac:dyDescent="0.25">
      <c r="A156" s="126"/>
      <c r="B156" s="194" t="str">
        <f t="shared" si="60"/>
        <v>Итого с НДС, тыс. $</v>
      </c>
      <c r="C156" s="170">
        <f t="shared" si="59"/>
        <v>0</v>
      </c>
      <c r="D156" s="168"/>
      <c r="E156" s="168"/>
      <c r="F156" s="168"/>
      <c r="G156" s="168"/>
      <c r="H156" s="168"/>
      <c r="I156" s="168"/>
      <c r="J156" s="168"/>
      <c r="K156" s="168"/>
      <c r="L156" s="168"/>
      <c r="M156" s="168"/>
      <c r="N156" s="168"/>
      <c r="O156" s="168"/>
      <c r="P156" s="168"/>
      <c r="Q156" s="168"/>
      <c r="R156" s="168"/>
      <c r="S156" s="168"/>
      <c r="T156" s="168"/>
      <c r="U156" s="168"/>
      <c r="V156" s="168"/>
      <c r="W156" s="168"/>
      <c r="X156" s="168"/>
      <c r="Y156" s="168"/>
      <c r="Z156" s="168"/>
      <c r="AA156" s="168"/>
      <c r="AB156" s="16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c r="BA156" s="168"/>
      <c r="BB156" s="168"/>
      <c r="BC156" s="168"/>
      <c r="BD156" s="168"/>
      <c r="BE156" s="168"/>
      <c r="BF156" s="168"/>
      <c r="BG156" s="168"/>
      <c r="BH156" s="168"/>
      <c r="BI156" s="168"/>
      <c r="BJ156" s="168"/>
      <c r="BK156" s="168"/>
      <c r="BL156" s="168"/>
      <c r="BM156" s="168"/>
      <c r="BN156" s="168"/>
      <c r="BO156" s="168"/>
      <c r="BP156" s="168"/>
      <c r="BQ156" s="168"/>
      <c r="BR156" s="168"/>
      <c r="BS156" s="168"/>
      <c r="BT156" s="168"/>
      <c r="BU156" s="168"/>
      <c r="BV156" s="168"/>
      <c r="BW156" s="168"/>
      <c r="BX156" s="168"/>
      <c r="BY156" s="168"/>
      <c r="BZ156" s="168"/>
      <c r="CA156" s="168"/>
      <c r="CB156" s="168"/>
      <c r="CC156" s="168"/>
      <c r="CD156" s="168"/>
      <c r="CE156" s="168"/>
      <c r="CF156" s="168"/>
      <c r="CG156" s="168"/>
      <c r="CH156" s="168"/>
      <c r="CI156" s="168"/>
      <c r="CJ156" s="168"/>
      <c r="CK156" s="168"/>
      <c r="CL156" s="168"/>
      <c r="CM156" s="168"/>
      <c r="CN156" s="168"/>
      <c r="CO156" s="168"/>
      <c r="CP156" s="168"/>
      <c r="CQ156" s="168"/>
      <c r="CR156" s="168"/>
      <c r="CS156" s="168"/>
      <c r="CT156" s="168"/>
      <c r="CU156" s="168"/>
      <c r="CV156" s="168"/>
      <c r="CW156" s="168"/>
      <c r="CX156" s="168"/>
      <c r="CY156" s="168"/>
      <c r="CZ156" s="168"/>
      <c r="DA156" s="168"/>
      <c r="DB156" s="168"/>
      <c r="DC156" s="168"/>
      <c r="DD156" s="168"/>
      <c r="DE156" s="168"/>
      <c r="DF156" s="168"/>
      <c r="DG156" s="168"/>
      <c r="DH156" s="168"/>
      <c r="DI156" s="168"/>
      <c r="DJ156" s="168"/>
      <c r="DK156" s="168"/>
      <c r="DL156" s="168"/>
      <c r="DM156" s="168"/>
      <c r="DN156" s="168"/>
      <c r="DO156" s="168"/>
      <c r="DP156" s="168"/>
      <c r="DQ156" s="168"/>
      <c r="DR156" s="168"/>
      <c r="DS156" s="168"/>
      <c r="DT156" s="168"/>
      <c r="DU156" s="168"/>
      <c r="DV156" s="168"/>
      <c r="DW156" s="168"/>
      <c r="DX156" s="168"/>
      <c r="DY156" s="168"/>
      <c r="DZ156" s="168"/>
      <c r="EA156" s="168"/>
      <c r="EB156" s="168"/>
      <c r="EC156" s="168"/>
      <c r="ED156" s="168"/>
      <c r="EE156" s="168"/>
      <c r="EG156" s="164"/>
    </row>
    <row r="157" spans="1:137" s="169" customFormat="1" ht="15.75" hidden="1" outlineLevel="1" x14ac:dyDescent="0.25">
      <c r="A157" s="126"/>
      <c r="B157" s="194">
        <f t="shared" si="60"/>
        <v>0</v>
      </c>
      <c r="C157" s="170">
        <f t="shared" si="59"/>
        <v>0</v>
      </c>
      <c r="D157" s="168"/>
      <c r="E157" s="168"/>
      <c r="F157" s="168"/>
      <c r="G157" s="168"/>
      <c r="H157" s="168"/>
      <c r="I157" s="168"/>
      <c r="J157" s="168"/>
      <c r="K157" s="168"/>
      <c r="L157" s="168"/>
      <c r="M157" s="168"/>
      <c r="N157" s="168"/>
      <c r="O157" s="168"/>
      <c r="P157" s="168"/>
      <c r="Q157" s="168"/>
      <c r="R157" s="168"/>
      <c r="S157" s="168"/>
      <c r="T157" s="168"/>
      <c r="U157" s="168"/>
      <c r="V157" s="16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BY157" s="168"/>
      <c r="BZ157" s="168"/>
      <c r="CA157" s="168"/>
      <c r="CB157" s="168"/>
      <c r="CC157" s="168"/>
      <c r="CD157" s="168"/>
      <c r="CE157" s="168"/>
      <c r="CF157" s="168"/>
      <c r="CG157" s="168"/>
      <c r="CH157" s="168"/>
      <c r="CI157" s="168"/>
      <c r="CJ157" s="168"/>
      <c r="CK157" s="168"/>
      <c r="CL157" s="168"/>
      <c r="CM157" s="168"/>
      <c r="CN157" s="168"/>
      <c r="CO157" s="168"/>
      <c r="CP157" s="168"/>
      <c r="CQ157" s="168"/>
      <c r="CR157" s="168"/>
      <c r="CS157" s="168"/>
      <c r="CT157" s="168"/>
      <c r="CU157" s="168"/>
      <c r="CV157" s="168"/>
      <c r="CW157" s="168"/>
      <c r="CX157" s="168"/>
      <c r="CY157" s="168"/>
      <c r="CZ157" s="168"/>
      <c r="DA157" s="168"/>
      <c r="DB157" s="168"/>
      <c r="DC157" s="168"/>
      <c r="DD157" s="168"/>
      <c r="DE157" s="168"/>
      <c r="DF157" s="168"/>
      <c r="DG157" s="168"/>
      <c r="DH157" s="168"/>
      <c r="DI157" s="168"/>
      <c r="DJ157" s="168"/>
      <c r="DK157" s="168"/>
      <c r="DL157" s="168"/>
      <c r="DM157" s="168"/>
      <c r="DN157" s="168"/>
      <c r="DO157" s="168"/>
      <c r="DP157" s="168"/>
      <c r="DQ157" s="168"/>
      <c r="DR157" s="168"/>
      <c r="DS157" s="168"/>
      <c r="DT157" s="168"/>
      <c r="DU157" s="168"/>
      <c r="DV157" s="168"/>
      <c r="DW157" s="168"/>
      <c r="DX157" s="168"/>
      <c r="DY157" s="168"/>
      <c r="DZ157" s="168"/>
      <c r="EA157" s="168"/>
      <c r="EB157" s="168"/>
      <c r="EC157" s="168"/>
      <c r="ED157" s="168"/>
      <c r="EE157" s="168"/>
    </row>
    <row r="158" spans="1:137" s="169" customFormat="1" ht="15.75" hidden="1" outlineLevel="1" x14ac:dyDescent="0.25">
      <c r="A158" s="126"/>
      <c r="B158" s="194" t="str">
        <f t="shared" si="60"/>
        <v>ФАКТ</v>
      </c>
      <c r="C158" s="170">
        <f t="shared" si="59"/>
        <v>0</v>
      </c>
      <c r="D158" s="168"/>
      <c r="E158" s="168"/>
      <c r="F158" s="168"/>
      <c r="G158" s="168"/>
      <c r="H158" s="168"/>
      <c r="I158" s="168"/>
      <c r="J158" s="168"/>
      <c r="K158" s="168"/>
      <c r="L158" s="168"/>
      <c r="M158" s="168"/>
      <c r="N158" s="168"/>
      <c r="O158" s="168"/>
      <c r="P158" s="168"/>
      <c r="Q158" s="168"/>
      <c r="R158" s="168"/>
      <c r="S158" s="168"/>
      <c r="T158" s="168"/>
      <c r="U158" s="168"/>
      <c r="V158" s="16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68"/>
      <c r="BG158" s="168"/>
      <c r="BH158" s="168"/>
      <c r="BI158" s="168"/>
      <c r="BJ158" s="168"/>
      <c r="BK158" s="168"/>
      <c r="BL158" s="168"/>
      <c r="BM158" s="168"/>
      <c r="BN158" s="168"/>
      <c r="BO158" s="168"/>
      <c r="BP158" s="168"/>
      <c r="BQ158" s="168"/>
      <c r="BR158" s="168"/>
      <c r="BS158" s="168"/>
      <c r="BT158" s="168"/>
      <c r="BU158" s="168"/>
      <c r="BV158" s="168"/>
      <c r="BW158" s="168"/>
      <c r="BX158" s="168"/>
      <c r="BY158" s="168"/>
      <c r="BZ158" s="168"/>
      <c r="CA158" s="168"/>
      <c r="CB158" s="168"/>
      <c r="CC158" s="168"/>
      <c r="CD158" s="168"/>
      <c r="CE158" s="168"/>
      <c r="CF158" s="168"/>
      <c r="CG158" s="168"/>
      <c r="CH158" s="168"/>
      <c r="CI158" s="168"/>
      <c r="CJ158" s="168"/>
      <c r="CK158" s="168"/>
      <c r="CL158" s="168"/>
      <c r="CM158" s="168"/>
      <c r="CN158" s="168"/>
      <c r="CO158" s="168"/>
      <c r="CP158" s="168"/>
      <c r="CQ158" s="168"/>
      <c r="CR158" s="168"/>
      <c r="CS158" s="168"/>
      <c r="CT158" s="168"/>
      <c r="CU158" s="168"/>
      <c r="CV158" s="168"/>
      <c r="CW158" s="168"/>
      <c r="CX158" s="168"/>
      <c r="CY158" s="168"/>
      <c r="CZ158" s="168"/>
      <c r="DA158" s="168"/>
      <c r="DB158" s="168"/>
      <c r="DC158" s="168"/>
      <c r="DD158" s="168"/>
      <c r="DE158" s="168"/>
      <c r="DF158" s="168"/>
      <c r="DG158" s="168"/>
      <c r="DH158" s="168"/>
      <c r="DI158" s="168"/>
      <c r="DJ158" s="168"/>
      <c r="DK158" s="168"/>
      <c r="DL158" s="168"/>
      <c r="DM158" s="168"/>
      <c r="DN158" s="168"/>
      <c r="DO158" s="168"/>
      <c r="DP158" s="168"/>
      <c r="DQ158" s="168"/>
      <c r="DR158" s="168"/>
      <c r="DS158" s="168"/>
      <c r="DT158" s="168"/>
      <c r="DU158" s="168"/>
      <c r="DV158" s="168"/>
      <c r="DW158" s="168"/>
      <c r="DX158" s="168"/>
      <c r="DY158" s="168"/>
      <c r="DZ158" s="168"/>
      <c r="EA158" s="168"/>
      <c r="EB158" s="168"/>
      <c r="EC158" s="168"/>
      <c r="ED158" s="168"/>
      <c r="EE158" s="168"/>
    </row>
    <row r="159" spans="1:137" s="169" customFormat="1" ht="15.75" hidden="1" outlineLevel="1" x14ac:dyDescent="0.25">
      <c r="A159" s="126"/>
      <c r="B159" s="194" t="str">
        <f t="shared" si="60"/>
        <v>Наименование статьи</v>
      </c>
      <c r="C159" s="170">
        <f t="shared" si="59"/>
        <v>0</v>
      </c>
      <c r="D159" s="168"/>
      <c r="E159" s="168"/>
      <c r="F159" s="168"/>
      <c r="G159" s="168"/>
      <c r="H159" s="168"/>
      <c r="I159" s="168"/>
      <c r="J159" s="168"/>
      <c r="K159" s="168"/>
      <c r="L159" s="168"/>
      <c r="M159" s="168"/>
      <c r="N159" s="168"/>
      <c r="O159" s="168"/>
      <c r="P159" s="168"/>
      <c r="Q159" s="168"/>
      <c r="R159" s="168"/>
      <c r="S159" s="168"/>
      <c r="T159" s="168"/>
      <c r="U159" s="168"/>
      <c r="V159" s="168"/>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68"/>
      <c r="BG159" s="168"/>
      <c r="BH159" s="168"/>
      <c r="BI159" s="168"/>
      <c r="BJ159" s="168"/>
      <c r="BK159" s="168"/>
      <c r="BL159" s="168"/>
      <c r="BM159" s="168"/>
      <c r="BN159" s="168"/>
      <c r="BO159" s="168"/>
      <c r="BP159" s="168"/>
      <c r="BQ159" s="168"/>
      <c r="BR159" s="168"/>
      <c r="BS159" s="168"/>
      <c r="BT159" s="168"/>
      <c r="BU159" s="168"/>
      <c r="BV159" s="168"/>
      <c r="BW159" s="168"/>
      <c r="BX159" s="168"/>
      <c r="BY159" s="168"/>
      <c r="BZ159" s="168"/>
      <c r="CA159" s="168"/>
      <c r="CB159" s="168"/>
      <c r="CC159" s="168"/>
      <c r="CD159" s="168"/>
      <c r="CE159" s="168"/>
      <c r="CF159" s="168"/>
      <c r="CG159" s="168"/>
      <c r="CH159" s="168"/>
      <c r="CI159" s="168"/>
      <c r="CJ159" s="168"/>
      <c r="CK159" s="168"/>
      <c r="CL159" s="168"/>
      <c r="CM159" s="168"/>
      <c r="CN159" s="168"/>
      <c r="CO159" s="168"/>
      <c r="CP159" s="168"/>
      <c r="CQ159" s="168"/>
      <c r="CR159" s="168"/>
      <c r="CS159" s="168"/>
      <c r="CT159" s="168"/>
      <c r="CU159" s="168"/>
      <c r="CV159" s="168"/>
      <c r="CW159" s="168"/>
      <c r="CX159" s="168"/>
      <c r="CY159" s="168"/>
      <c r="CZ159" s="168"/>
      <c r="DA159" s="168"/>
      <c r="DB159" s="168"/>
      <c r="DC159" s="168"/>
      <c r="DD159" s="168"/>
      <c r="DE159" s="168"/>
      <c r="DF159" s="168"/>
      <c r="DG159" s="168"/>
      <c r="DH159" s="168"/>
      <c r="DI159" s="168"/>
      <c r="DJ159" s="168"/>
      <c r="DK159" s="168"/>
      <c r="DL159" s="168"/>
      <c r="DM159" s="168"/>
      <c r="DN159" s="168"/>
      <c r="DO159" s="168"/>
      <c r="DP159" s="168"/>
      <c r="DQ159" s="168"/>
      <c r="DR159" s="168"/>
      <c r="DS159" s="168"/>
      <c r="DT159" s="168"/>
      <c r="DU159" s="168"/>
      <c r="DV159" s="168"/>
      <c r="DW159" s="168"/>
      <c r="DX159" s="168"/>
      <c r="DY159" s="168"/>
      <c r="DZ159" s="168"/>
      <c r="EA159" s="168"/>
      <c r="EB159" s="168"/>
      <c r="EC159" s="168"/>
      <c r="ED159" s="168"/>
      <c r="EE159" s="168"/>
    </row>
    <row r="160" spans="1:137" s="169" customFormat="1" ht="15.75" hidden="1" outlineLevel="1" x14ac:dyDescent="0.25">
      <c r="A160" s="126"/>
      <c r="B160" s="194" t="str">
        <f t="shared" si="60"/>
        <v>Проектно-изыскательские работы имп</v>
      </c>
      <c r="C160" s="170">
        <f t="shared" si="59"/>
        <v>0</v>
      </c>
      <c r="D160" s="168"/>
      <c r="E160" s="168"/>
      <c r="F160" s="168"/>
      <c r="G160" s="168"/>
      <c r="H160" s="168"/>
      <c r="I160" s="168"/>
      <c r="J160" s="168"/>
      <c r="K160" s="168"/>
      <c r="L160" s="168"/>
      <c r="M160" s="168"/>
      <c r="N160" s="168"/>
      <c r="O160" s="168"/>
      <c r="P160" s="168"/>
      <c r="Q160" s="168"/>
      <c r="R160" s="168"/>
      <c r="S160" s="168"/>
      <c r="T160" s="168"/>
      <c r="U160" s="168"/>
      <c r="V160" s="168"/>
      <c r="W160" s="168"/>
      <c r="X160" s="168"/>
      <c r="Y160" s="168"/>
      <c r="Z160" s="168"/>
      <c r="AA160" s="168"/>
      <c r="AB160" s="168"/>
      <c r="AC160" s="168"/>
      <c r="AD160" s="168"/>
      <c r="AE160" s="168"/>
      <c r="AF160" s="168"/>
      <c r="AG160" s="168"/>
      <c r="AH160" s="168"/>
      <c r="AI160" s="168"/>
      <c r="AJ160" s="168"/>
      <c r="AK160" s="168"/>
      <c r="AL160" s="168"/>
      <c r="AM160" s="168"/>
      <c r="AN160" s="168"/>
      <c r="AO160" s="168"/>
      <c r="AP160" s="168"/>
      <c r="AQ160" s="168"/>
      <c r="AR160" s="168"/>
      <c r="AS160" s="168"/>
      <c r="AT160" s="168"/>
      <c r="AU160" s="168"/>
      <c r="AV160" s="168"/>
      <c r="AW160" s="168"/>
      <c r="AX160" s="168"/>
      <c r="AY160" s="168"/>
      <c r="AZ160" s="168"/>
      <c r="BA160" s="168"/>
      <c r="BB160" s="168"/>
      <c r="BC160" s="168"/>
      <c r="BD160" s="168"/>
      <c r="BE160" s="168"/>
      <c r="BF160" s="168"/>
      <c r="BG160" s="168"/>
      <c r="BH160" s="168"/>
      <c r="BI160" s="168"/>
      <c r="BJ160" s="168"/>
      <c r="BK160" s="168"/>
      <c r="BL160" s="168"/>
      <c r="BM160" s="168"/>
      <c r="BN160" s="168"/>
      <c r="BO160" s="168"/>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c r="CM160" s="168"/>
      <c r="CN160" s="168"/>
      <c r="CO160" s="168"/>
      <c r="CP160" s="168"/>
      <c r="CQ160" s="168"/>
      <c r="CR160" s="168"/>
      <c r="CS160" s="168"/>
      <c r="CT160" s="168"/>
      <c r="CU160" s="168"/>
      <c r="CV160" s="168"/>
      <c r="CW160" s="168"/>
      <c r="CX160" s="168"/>
      <c r="CY160" s="168"/>
      <c r="CZ160" s="168"/>
      <c r="DA160" s="168"/>
      <c r="DB160" s="168"/>
      <c r="DC160" s="168"/>
      <c r="DD160" s="168"/>
      <c r="DE160" s="168"/>
      <c r="DF160" s="168"/>
      <c r="DG160" s="168"/>
      <c r="DH160" s="168"/>
      <c r="DI160" s="168"/>
      <c r="DJ160" s="168"/>
      <c r="DK160" s="168"/>
      <c r="DL160" s="168"/>
      <c r="DM160" s="168"/>
      <c r="DN160" s="168"/>
      <c r="DO160" s="168"/>
      <c r="DP160" s="168"/>
      <c r="DQ160" s="168"/>
      <c r="DR160" s="168"/>
      <c r="DS160" s="168"/>
      <c r="DT160" s="168"/>
      <c r="DU160" s="168"/>
      <c r="DV160" s="168"/>
      <c r="DW160" s="168"/>
      <c r="DX160" s="168"/>
      <c r="DY160" s="168"/>
      <c r="DZ160" s="168"/>
      <c r="EA160" s="168"/>
      <c r="EB160" s="168"/>
      <c r="EC160" s="168"/>
      <c r="ED160" s="168"/>
      <c r="EE160" s="168"/>
    </row>
    <row r="161" spans="1:135" s="169" customFormat="1" ht="17.25" hidden="1" collapsed="1" thickTop="1" thickBot="1" x14ac:dyDescent="0.3">
      <c r="A161" s="126"/>
      <c r="B161" s="204" t="s">
        <v>223</v>
      </c>
      <c r="C161" s="205">
        <f t="shared" si="59"/>
        <v>0</v>
      </c>
      <c r="D161" s="206">
        <f t="shared" ref="D161:BO161" si="61">SUM(D149:D160)</f>
        <v>0</v>
      </c>
      <c r="E161" s="225">
        <f t="shared" si="61"/>
        <v>0</v>
      </c>
      <c r="F161" s="206">
        <f t="shared" si="61"/>
        <v>0</v>
      </c>
      <c r="G161" s="206">
        <f t="shared" si="61"/>
        <v>0</v>
      </c>
      <c r="H161" s="206">
        <f t="shared" si="61"/>
        <v>0</v>
      </c>
      <c r="I161" s="206">
        <f t="shared" si="61"/>
        <v>0</v>
      </c>
      <c r="J161" s="206">
        <f t="shared" si="61"/>
        <v>0</v>
      </c>
      <c r="K161" s="206">
        <f t="shared" si="61"/>
        <v>0</v>
      </c>
      <c r="L161" s="206">
        <f t="shared" si="61"/>
        <v>0</v>
      </c>
      <c r="M161" s="206">
        <f t="shared" si="61"/>
        <v>0</v>
      </c>
      <c r="N161" s="206">
        <f t="shared" si="61"/>
        <v>0</v>
      </c>
      <c r="O161" s="206">
        <f t="shared" si="61"/>
        <v>0</v>
      </c>
      <c r="P161" s="206">
        <f t="shared" si="61"/>
        <v>0</v>
      </c>
      <c r="Q161" s="206">
        <f t="shared" si="61"/>
        <v>0</v>
      </c>
      <c r="R161" s="206">
        <f t="shared" si="61"/>
        <v>0</v>
      </c>
      <c r="S161" s="206">
        <f t="shared" si="61"/>
        <v>0</v>
      </c>
      <c r="T161" s="206">
        <f t="shared" si="61"/>
        <v>0</v>
      </c>
      <c r="U161" s="206">
        <f t="shared" si="61"/>
        <v>0</v>
      </c>
      <c r="V161" s="206">
        <f t="shared" si="61"/>
        <v>0</v>
      </c>
      <c r="W161" s="206">
        <f t="shared" si="61"/>
        <v>0</v>
      </c>
      <c r="X161" s="206">
        <f t="shared" si="61"/>
        <v>0</v>
      </c>
      <c r="Y161" s="206">
        <f t="shared" si="61"/>
        <v>0</v>
      </c>
      <c r="Z161" s="206">
        <f t="shared" si="61"/>
        <v>0</v>
      </c>
      <c r="AA161" s="206">
        <f t="shared" si="61"/>
        <v>0</v>
      </c>
      <c r="AB161" s="206">
        <f t="shared" si="61"/>
        <v>0</v>
      </c>
      <c r="AC161" s="206">
        <f t="shared" si="61"/>
        <v>0</v>
      </c>
      <c r="AD161" s="206">
        <f t="shared" si="61"/>
        <v>0</v>
      </c>
      <c r="AE161" s="206">
        <f t="shared" si="61"/>
        <v>0</v>
      </c>
      <c r="AF161" s="206">
        <f t="shared" si="61"/>
        <v>0</v>
      </c>
      <c r="AG161" s="206">
        <f t="shared" si="61"/>
        <v>0</v>
      </c>
      <c r="AH161" s="206">
        <f t="shared" si="61"/>
        <v>0</v>
      </c>
      <c r="AI161" s="206">
        <f t="shared" si="61"/>
        <v>0</v>
      </c>
      <c r="AJ161" s="206">
        <f t="shared" si="61"/>
        <v>0</v>
      </c>
      <c r="AK161" s="206">
        <f t="shared" si="61"/>
        <v>0</v>
      </c>
      <c r="AL161" s="206">
        <f t="shared" si="61"/>
        <v>0</v>
      </c>
      <c r="AM161" s="206">
        <f t="shared" si="61"/>
        <v>0</v>
      </c>
      <c r="AN161" s="207">
        <f t="shared" si="61"/>
        <v>0</v>
      </c>
      <c r="AO161" s="206">
        <f t="shared" si="61"/>
        <v>0</v>
      </c>
      <c r="AP161" s="206">
        <f t="shared" si="61"/>
        <v>0</v>
      </c>
      <c r="AQ161" s="206">
        <f t="shared" si="61"/>
        <v>0</v>
      </c>
      <c r="AR161" s="206">
        <f t="shared" si="61"/>
        <v>0</v>
      </c>
      <c r="AS161" s="206">
        <f t="shared" si="61"/>
        <v>0</v>
      </c>
      <c r="AT161" s="206">
        <f t="shared" si="61"/>
        <v>0</v>
      </c>
      <c r="AU161" s="175">
        <f t="shared" si="61"/>
        <v>0</v>
      </c>
      <c r="AV161" s="175">
        <f t="shared" si="61"/>
        <v>0</v>
      </c>
      <c r="AW161" s="175">
        <f t="shared" si="61"/>
        <v>0</v>
      </c>
      <c r="AX161" s="175">
        <f t="shared" si="61"/>
        <v>0</v>
      </c>
      <c r="AY161" s="175">
        <f t="shared" si="61"/>
        <v>0</v>
      </c>
      <c r="AZ161" s="176">
        <f t="shared" si="61"/>
        <v>0</v>
      </c>
      <c r="BA161" s="175">
        <f t="shared" si="61"/>
        <v>0</v>
      </c>
      <c r="BB161" s="175">
        <f t="shared" si="61"/>
        <v>0</v>
      </c>
      <c r="BC161" s="175">
        <f t="shared" si="61"/>
        <v>0</v>
      </c>
      <c r="BD161" s="175">
        <f t="shared" si="61"/>
        <v>0</v>
      </c>
      <c r="BE161" s="175">
        <f t="shared" si="61"/>
        <v>0</v>
      </c>
      <c r="BF161" s="175">
        <f t="shared" si="61"/>
        <v>0</v>
      </c>
      <c r="BG161" s="175">
        <f t="shared" si="61"/>
        <v>0</v>
      </c>
      <c r="BH161" s="175">
        <f t="shared" si="61"/>
        <v>0</v>
      </c>
      <c r="BI161" s="175">
        <f t="shared" si="61"/>
        <v>0</v>
      </c>
      <c r="BJ161" s="175">
        <f t="shared" si="61"/>
        <v>0</v>
      </c>
      <c r="BK161" s="175">
        <f t="shared" si="61"/>
        <v>0</v>
      </c>
      <c r="BL161" s="176">
        <f t="shared" si="61"/>
        <v>0</v>
      </c>
      <c r="BM161" s="175">
        <f t="shared" si="61"/>
        <v>0</v>
      </c>
      <c r="BN161" s="175">
        <f t="shared" si="61"/>
        <v>0</v>
      </c>
      <c r="BO161" s="175">
        <f t="shared" si="61"/>
        <v>0</v>
      </c>
      <c r="BP161" s="175">
        <f t="shared" ref="BP161:EA161" si="62">SUM(BP149:BP160)</f>
        <v>0</v>
      </c>
      <c r="BQ161" s="175">
        <f t="shared" si="62"/>
        <v>0</v>
      </c>
      <c r="BR161" s="175">
        <f t="shared" si="62"/>
        <v>0</v>
      </c>
      <c r="BS161" s="175">
        <f t="shared" si="62"/>
        <v>0</v>
      </c>
      <c r="BT161" s="175">
        <f t="shared" si="62"/>
        <v>0</v>
      </c>
      <c r="BU161" s="175">
        <f t="shared" si="62"/>
        <v>0</v>
      </c>
      <c r="BV161" s="175">
        <f>SUM(BV149:BV160)</f>
        <v>0</v>
      </c>
      <c r="BW161" s="175">
        <f>SUM(BW149:BW160)</f>
        <v>0</v>
      </c>
      <c r="BX161" s="175">
        <f>SUM(BX149:BX160)</f>
        <v>0</v>
      </c>
      <c r="BY161" s="175">
        <f t="shared" si="62"/>
        <v>0</v>
      </c>
      <c r="BZ161" s="175">
        <f t="shared" si="62"/>
        <v>0</v>
      </c>
      <c r="CA161" s="175">
        <f t="shared" si="62"/>
        <v>0</v>
      </c>
      <c r="CB161" s="175">
        <f t="shared" si="62"/>
        <v>0</v>
      </c>
      <c r="CC161" s="175">
        <f t="shared" si="62"/>
        <v>0</v>
      </c>
      <c r="CD161" s="175">
        <f t="shared" si="62"/>
        <v>0</v>
      </c>
      <c r="CE161" s="175">
        <f t="shared" si="62"/>
        <v>0</v>
      </c>
      <c r="CF161" s="175">
        <f t="shared" si="62"/>
        <v>0</v>
      </c>
      <c r="CG161" s="175">
        <f t="shared" si="62"/>
        <v>0</v>
      </c>
      <c r="CH161" s="175">
        <f t="shared" si="62"/>
        <v>0</v>
      </c>
      <c r="CI161" s="175">
        <f t="shared" si="62"/>
        <v>0</v>
      </c>
      <c r="CJ161" s="176">
        <f t="shared" si="62"/>
        <v>0</v>
      </c>
      <c r="CK161" s="175">
        <f t="shared" si="62"/>
        <v>0</v>
      </c>
      <c r="CL161" s="175">
        <f t="shared" si="62"/>
        <v>0</v>
      </c>
      <c r="CM161" s="175">
        <f t="shared" si="62"/>
        <v>0</v>
      </c>
      <c r="CN161" s="175">
        <f t="shared" si="62"/>
        <v>0</v>
      </c>
      <c r="CO161" s="175">
        <f t="shared" si="62"/>
        <v>0</v>
      </c>
      <c r="CP161" s="175">
        <f t="shared" si="62"/>
        <v>0</v>
      </c>
      <c r="CQ161" s="175">
        <f t="shared" si="62"/>
        <v>0</v>
      </c>
      <c r="CR161" s="175">
        <f t="shared" si="62"/>
        <v>0</v>
      </c>
      <c r="CS161" s="175">
        <f t="shared" si="62"/>
        <v>0</v>
      </c>
      <c r="CT161" s="175">
        <f t="shared" si="62"/>
        <v>0</v>
      </c>
      <c r="CU161" s="175">
        <f t="shared" si="62"/>
        <v>0</v>
      </c>
      <c r="CV161" s="176">
        <f t="shared" si="62"/>
        <v>0</v>
      </c>
      <c r="CW161" s="175">
        <f t="shared" si="62"/>
        <v>0</v>
      </c>
      <c r="CX161" s="175">
        <f t="shared" si="62"/>
        <v>0</v>
      </c>
      <c r="CY161" s="175">
        <f t="shared" si="62"/>
        <v>0</v>
      </c>
      <c r="CZ161" s="175">
        <f t="shared" si="62"/>
        <v>0</v>
      </c>
      <c r="DA161" s="175">
        <f t="shared" si="62"/>
        <v>0</v>
      </c>
      <c r="DB161" s="175">
        <f t="shared" si="62"/>
        <v>0</v>
      </c>
      <c r="DC161" s="175">
        <f t="shared" si="62"/>
        <v>0</v>
      </c>
      <c r="DD161" s="175">
        <f t="shared" si="62"/>
        <v>0</v>
      </c>
      <c r="DE161" s="175">
        <f t="shared" si="62"/>
        <v>0</v>
      </c>
      <c r="DF161" s="175">
        <f t="shared" si="62"/>
        <v>0</v>
      </c>
      <c r="DG161" s="175">
        <f t="shared" si="62"/>
        <v>0</v>
      </c>
      <c r="DH161" s="176">
        <f t="shared" si="62"/>
        <v>0</v>
      </c>
      <c r="DI161" s="175">
        <f t="shared" si="62"/>
        <v>0</v>
      </c>
      <c r="DJ161" s="175">
        <f t="shared" si="62"/>
        <v>0</v>
      </c>
      <c r="DK161" s="175">
        <f t="shared" si="62"/>
        <v>0</v>
      </c>
      <c r="DL161" s="175">
        <f t="shared" si="62"/>
        <v>0</v>
      </c>
      <c r="DM161" s="175">
        <f t="shared" si="62"/>
        <v>0</v>
      </c>
      <c r="DN161" s="175">
        <f t="shared" si="62"/>
        <v>0</v>
      </c>
      <c r="DO161" s="175">
        <f t="shared" si="62"/>
        <v>0</v>
      </c>
      <c r="DP161" s="175">
        <f t="shared" si="62"/>
        <v>0</v>
      </c>
      <c r="DQ161" s="175">
        <f t="shared" si="62"/>
        <v>0</v>
      </c>
      <c r="DR161" s="175">
        <f t="shared" si="62"/>
        <v>0</v>
      </c>
      <c r="DS161" s="175">
        <f t="shared" si="62"/>
        <v>0</v>
      </c>
      <c r="DT161" s="176">
        <f t="shared" si="62"/>
        <v>0</v>
      </c>
      <c r="DU161" s="175">
        <f t="shared" si="62"/>
        <v>0</v>
      </c>
      <c r="DV161" s="175">
        <f t="shared" si="62"/>
        <v>0</v>
      </c>
      <c r="DW161" s="175">
        <f t="shared" si="62"/>
        <v>0</v>
      </c>
      <c r="DX161" s="175">
        <f t="shared" si="62"/>
        <v>0</v>
      </c>
      <c r="DY161" s="175">
        <f t="shared" si="62"/>
        <v>0</v>
      </c>
      <c r="DZ161" s="175">
        <f t="shared" si="62"/>
        <v>0</v>
      </c>
      <c r="EA161" s="175">
        <f t="shared" si="62"/>
        <v>0</v>
      </c>
      <c r="EB161" s="175">
        <f>SUM(EB149:EB160)</f>
        <v>0</v>
      </c>
      <c r="EC161" s="175">
        <f>SUM(EC149:EC160)</f>
        <v>0</v>
      </c>
      <c r="ED161" s="175">
        <f>SUM(ED149:ED160)</f>
        <v>0</v>
      </c>
      <c r="EE161" s="175">
        <f>SUM(EE149:EE160)</f>
        <v>0</v>
      </c>
    </row>
    <row r="162" spans="1:135" hidden="1" x14ac:dyDescent="0.2"/>
    <row r="163" spans="1:135" hidden="1" x14ac:dyDescent="0.2"/>
    <row r="164" spans="1:135" ht="15" x14ac:dyDescent="0.25">
      <c r="A164"/>
      <c r="D164" s="35">
        <f>SUM(D114:K114)</f>
        <v>343.13942727373274</v>
      </c>
      <c r="E164" s="35">
        <f>SUM(L114:V114)</f>
        <v>2133.1929435937263</v>
      </c>
      <c r="F164" s="35">
        <f>SUM(W114:BT114)</f>
        <v>142457.45372363739</v>
      </c>
    </row>
    <row r="167" spans="1:135" x14ac:dyDescent="0.2">
      <c r="BA167" s="35">
        <v>1.5063936921917809</v>
      </c>
      <c r="BB167" s="35">
        <v>2.5599040713698633</v>
      </c>
      <c r="BC167" s="35">
        <v>2.2805942904785867</v>
      </c>
      <c r="BD167" s="35">
        <v>4.8457641527748772</v>
      </c>
      <c r="BE167" s="35">
        <v>5.1694453978583148</v>
      </c>
      <c r="BF167" s="35">
        <v>5.9949699508651619</v>
      </c>
      <c r="BG167" s="35">
        <v>6.7547725389174804</v>
      </c>
      <c r="BH167" s="35">
        <v>7.2860268376925053</v>
      </c>
      <c r="BI167" s="35">
        <v>5.5846492212710661</v>
      </c>
      <c r="BJ167" s="35">
        <v>4.3834897367866548</v>
      </c>
      <c r="BK167" s="35">
        <v>5.5224858253231845</v>
      </c>
      <c r="BL167" s="35">
        <v>4.4268169148300345</v>
      </c>
      <c r="BM167" s="35">
        <v>3.5261629427421948</v>
      </c>
      <c r="BN167" s="35">
        <v>3.016035154975504</v>
      </c>
      <c r="BO167" s="35">
        <v>2.9472463326784513</v>
      </c>
      <c r="BP167" s="35">
        <v>2.4991211548256973</v>
      </c>
      <c r="BQ167" s="35">
        <v>2.1394959786279037</v>
      </c>
      <c r="BR167" s="35">
        <v>2.1254122895666696</v>
      </c>
      <c r="BS167" s="35">
        <v>1.5569727484976499</v>
      </c>
      <c r="BT167" s="35">
        <v>10.487678472118157</v>
      </c>
      <c r="BU167" s="35">
        <v>0.19697179387412944</v>
      </c>
      <c r="BV167" s="35">
        <v>0.19697179387412944</v>
      </c>
      <c r="BW167" s="35">
        <v>0.19697179387412944</v>
      </c>
    </row>
    <row r="168" spans="1:135" x14ac:dyDescent="0.2">
      <c r="BA168" s="35">
        <v>1000</v>
      </c>
    </row>
    <row r="170" spans="1:135" x14ac:dyDescent="0.2">
      <c r="BL170" s="35">
        <v>1000</v>
      </c>
    </row>
    <row r="173" spans="1:135" ht="15" x14ac:dyDescent="0.25">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row>
    <row r="174" spans="1:135" hidden="1" x14ac:dyDescent="0.2"/>
    <row r="175" spans="1:135" ht="15" hidden="1" x14ac:dyDescent="0.25">
      <c r="A175"/>
      <c r="C175" s="226" t="str">
        <f>IF(SUM(D83:BP94)/(C82-C81-C80)&lt;&gt;0.18,"ПроверьНДС",)</f>
        <v>ПроверьНДС</v>
      </c>
    </row>
    <row r="176" spans="1:135" ht="16.5" hidden="1" x14ac:dyDescent="0.3">
      <c r="A176" s="122" t="e">
        <f>IF(#REF!="Объект",,1)</f>
        <v>#REF!</v>
      </c>
      <c r="B176" s="128" t="s">
        <v>238</v>
      </c>
      <c r="C176" s="129"/>
      <c r="D176" s="129"/>
      <c r="E176" s="129"/>
      <c r="F176" s="129"/>
      <c r="G176" s="129"/>
      <c r="H176" s="129"/>
      <c r="I176" s="129"/>
      <c r="J176" s="129"/>
      <c r="K176" s="129"/>
      <c r="L176" s="129"/>
      <c r="M176" s="129"/>
      <c r="N176" s="129"/>
    </row>
    <row r="177" spans="1:135" hidden="1" x14ac:dyDescent="0.2">
      <c r="A177" s="122" t="e">
        <f>IF(#REF!="Объект",,1)</f>
        <v>#REF!</v>
      </c>
    </row>
    <row r="178" spans="1:135" s="164" customFormat="1" ht="17.25" hidden="1" thickTop="1" thickBot="1" x14ac:dyDescent="0.25">
      <c r="A178" s="122" t="e">
        <f>IF(#REF!="Объект",,1)</f>
        <v>#REF!</v>
      </c>
      <c r="B178" s="160" t="s">
        <v>207</v>
      </c>
      <c r="C178" s="161" t="str">
        <f t="shared" ref="C178:BN178" si="63">C67</f>
        <v>ИТОГО , тыс. $.</v>
      </c>
      <c r="D178" s="162">
        <f t="shared" si="63"/>
        <v>42826</v>
      </c>
      <c r="E178" s="162">
        <f t="shared" si="63"/>
        <v>42856</v>
      </c>
      <c r="F178" s="162">
        <f t="shared" si="63"/>
        <v>42887</v>
      </c>
      <c r="G178" s="162">
        <f t="shared" si="63"/>
        <v>42917</v>
      </c>
      <c r="H178" s="162">
        <f t="shared" si="63"/>
        <v>42948</v>
      </c>
      <c r="I178" s="162">
        <f t="shared" si="63"/>
        <v>42979</v>
      </c>
      <c r="J178" s="162">
        <f t="shared" si="63"/>
        <v>43009</v>
      </c>
      <c r="K178" s="162">
        <f t="shared" si="63"/>
        <v>43040</v>
      </c>
      <c r="L178" s="162">
        <f t="shared" si="63"/>
        <v>43070</v>
      </c>
      <c r="M178" s="162">
        <f t="shared" si="63"/>
        <v>43101</v>
      </c>
      <c r="N178" s="162">
        <f t="shared" si="63"/>
        <v>43132</v>
      </c>
      <c r="O178" s="162">
        <f t="shared" si="63"/>
        <v>43160</v>
      </c>
      <c r="P178" s="162">
        <f t="shared" si="63"/>
        <v>43191</v>
      </c>
      <c r="Q178" s="162">
        <f t="shared" si="63"/>
        <v>43221</v>
      </c>
      <c r="R178" s="162">
        <f t="shared" si="63"/>
        <v>43252</v>
      </c>
      <c r="S178" s="162">
        <f t="shared" si="63"/>
        <v>43282</v>
      </c>
      <c r="T178" s="162">
        <f t="shared" si="63"/>
        <v>43313</v>
      </c>
      <c r="U178" s="162">
        <f t="shared" si="63"/>
        <v>43344</v>
      </c>
      <c r="V178" s="162">
        <f t="shared" si="63"/>
        <v>43374</v>
      </c>
      <c r="W178" s="162">
        <f t="shared" si="63"/>
        <v>43405</v>
      </c>
      <c r="X178" s="162">
        <f t="shared" si="63"/>
        <v>43435</v>
      </c>
      <c r="Y178" s="162">
        <f t="shared" si="63"/>
        <v>43466</v>
      </c>
      <c r="Z178" s="162">
        <f t="shared" si="63"/>
        <v>43497</v>
      </c>
      <c r="AA178" s="162">
        <f t="shared" si="63"/>
        <v>43525</v>
      </c>
      <c r="AB178" s="162">
        <f t="shared" si="63"/>
        <v>43556</v>
      </c>
      <c r="AC178" s="162">
        <f t="shared" si="63"/>
        <v>43586</v>
      </c>
      <c r="AD178" s="162">
        <f t="shared" si="63"/>
        <v>43617</v>
      </c>
      <c r="AE178" s="162">
        <f t="shared" si="63"/>
        <v>43647</v>
      </c>
      <c r="AF178" s="162">
        <f t="shared" si="63"/>
        <v>43678</v>
      </c>
      <c r="AG178" s="162">
        <f t="shared" si="63"/>
        <v>43709</v>
      </c>
      <c r="AH178" s="162">
        <f t="shared" si="63"/>
        <v>43739</v>
      </c>
      <c r="AI178" s="162">
        <f t="shared" si="63"/>
        <v>43770</v>
      </c>
      <c r="AJ178" s="162">
        <f t="shared" si="63"/>
        <v>43800</v>
      </c>
      <c r="AK178" s="162">
        <f t="shared" si="63"/>
        <v>43831</v>
      </c>
      <c r="AL178" s="162">
        <f t="shared" si="63"/>
        <v>43862</v>
      </c>
      <c r="AM178" s="162">
        <f t="shared" si="63"/>
        <v>43891</v>
      </c>
      <c r="AN178" s="162">
        <f t="shared" si="63"/>
        <v>43922</v>
      </c>
      <c r="AO178" s="162">
        <f t="shared" si="63"/>
        <v>43952</v>
      </c>
      <c r="AP178" s="162">
        <f t="shared" si="63"/>
        <v>43983</v>
      </c>
      <c r="AQ178" s="162">
        <f t="shared" si="63"/>
        <v>44013</v>
      </c>
      <c r="AR178" s="162">
        <f t="shared" si="63"/>
        <v>44044</v>
      </c>
      <c r="AS178" s="162">
        <f t="shared" si="63"/>
        <v>44075</v>
      </c>
      <c r="AT178" s="162">
        <f t="shared" si="63"/>
        <v>44105</v>
      </c>
      <c r="AU178" s="162">
        <f t="shared" si="63"/>
        <v>44136</v>
      </c>
      <c r="AV178" s="162">
        <f t="shared" si="63"/>
        <v>44166</v>
      </c>
      <c r="AW178" s="162">
        <f t="shared" si="63"/>
        <v>44197</v>
      </c>
      <c r="AX178" s="162">
        <f t="shared" si="63"/>
        <v>44228</v>
      </c>
      <c r="AY178" s="162">
        <f t="shared" si="63"/>
        <v>44256</v>
      </c>
      <c r="AZ178" s="162">
        <f t="shared" si="63"/>
        <v>44287</v>
      </c>
      <c r="BA178" s="162">
        <f t="shared" si="63"/>
        <v>44317</v>
      </c>
      <c r="BB178" s="162">
        <f t="shared" si="63"/>
        <v>44348</v>
      </c>
      <c r="BC178" s="162">
        <f t="shared" si="63"/>
        <v>44378</v>
      </c>
      <c r="BD178" s="162">
        <f t="shared" si="63"/>
        <v>44409</v>
      </c>
      <c r="BE178" s="162">
        <f t="shared" si="63"/>
        <v>44440</v>
      </c>
      <c r="BF178" s="162">
        <f t="shared" si="63"/>
        <v>44470</v>
      </c>
      <c r="BG178" s="162">
        <f t="shared" si="63"/>
        <v>44501</v>
      </c>
      <c r="BH178" s="162">
        <f t="shared" si="63"/>
        <v>44531</v>
      </c>
      <c r="BI178" s="162">
        <f t="shared" si="63"/>
        <v>44562</v>
      </c>
      <c r="BJ178" s="162">
        <f t="shared" si="63"/>
        <v>44593</v>
      </c>
      <c r="BK178" s="162">
        <f t="shared" si="63"/>
        <v>44621</v>
      </c>
      <c r="BL178" s="162">
        <f t="shared" si="63"/>
        <v>44652</v>
      </c>
      <c r="BM178" s="162">
        <f t="shared" si="63"/>
        <v>44682</v>
      </c>
      <c r="BN178" s="162">
        <f t="shared" si="63"/>
        <v>44713</v>
      </c>
      <c r="BO178" s="162">
        <f t="shared" ref="BO178:DZ178" si="64">BO67</f>
        <v>44743</v>
      </c>
      <c r="BP178" s="162">
        <f t="shared" si="64"/>
        <v>44774</v>
      </c>
      <c r="BQ178" s="162">
        <f t="shared" si="64"/>
        <v>44805</v>
      </c>
      <c r="BR178" s="162">
        <f t="shared" si="64"/>
        <v>44835</v>
      </c>
      <c r="BS178" s="162">
        <f t="shared" si="64"/>
        <v>44866</v>
      </c>
      <c r="BT178" s="162">
        <f t="shared" si="64"/>
        <v>44896</v>
      </c>
      <c r="BU178" s="162">
        <f t="shared" si="64"/>
        <v>44927</v>
      </c>
      <c r="BV178" s="162">
        <f>BV67</f>
        <v>44958</v>
      </c>
      <c r="BW178" s="162">
        <f>BW67</f>
        <v>44986</v>
      </c>
      <c r="BX178" s="162">
        <f>BX67</f>
        <v>45017</v>
      </c>
      <c r="BY178" s="162">
        <f t="shared" si="64"/>
        <v>45047</v>
      </c>
      <c r="BZ178" s="162">
        <f t="shared" si="64"/>
        <v>45078</v>
      </c>
      <c r="CA178" s="162">
        <f t="shared" si="64"/>
        <v>45108</v>
      </c>
      <c r="CB178" s="162">
        <f t="shared" si="64"/>
        <v>45139</v>
      </c>
      <c r="CC178" s="162">
        <f t="shared" si="64"/>
        <v>45170</v>
      </c>
      <c r="CD178" s="162">
        <f t="shared" si="64"/>
        <v>45200</v>
      </c>
      <c r="CE178" s="162">
        <f t="shared" si="64"/>
        <v>45231</v>
      </c>
      <c r="CF178" s="162">
        <f t="shared" si="64"/>
        <v>45261</v>
      </c>
      <c r="CG178" s="162">
        <f t="shared" si="64"/>
        <v>45292</v>
      </c>
      <c r="CH178" s="162">
        <f t="shared" si="64"/>
        <v>45323</v>
      </c>
      <c r="CI178" s="162">
        <f t="shared" si="64"/>
        <v>45352</v>
      </c>
      <c r="CJ178" s="162">
        <f t="shared" si="64"/>
        <v>45383</v>
      </c>
      <c r="CK178" s="162">
        <f t="shared" si="64"/>
        <v>45413</v>
      </c>
      <c r="CL178" s="162">
        <f t="shared" si="64"/>
        <v>45444</v>
      </c>
      <c r="CM178" s="162">
        <f t="shared" si="64"/>
        <v>45474</v>
      </c>
      <c r="CN178" s="162">
        <f t="shared" si="64"/>
        <v>45505</v>
      </c>
      <c r="CO178" s="162">
        <f t="shared" si="64"/>
        <v>45536</v>
      </c>
      <c r="CP178" s="162">
        <f t="shared" si="64"/>
        <v>45566</v>
      </c>
      <c r="CQ178" s="162">
        <f t="shared" si="64"/>
        <v>45597</v>
      </c>
      <c r="CR178" s="162">
        <f t="shared" si="64"/>
        <v>45627</v>
      </c>
      <c r="CS178" s="162">
        <f t="shared" si="64"/>
        <v>45658</v>
      </c>
      <c r="CT178" s="162">
        <f t="shared" si="64"/>
        <v>45689</v>
      </c>
      <c r="CU178" s="162">
        <f t="shared" si="64"/>
        <v>45717</v>
      </c>
      <c r="CV178" s="162">
        <f t="shared" si="64"/>
        <v>45748</v>
      </c>
      <c r="CW178" s="162">
        <f t="shared" si="64"/>
        <v>45778</v>
      </c>
      <c r="CX178" s="162">
        <f t="shared" si="64"/>
        <v>45809</v>
      </c>
      <c r="CY178" s="162">
        <f t="shared" si="64"/>
        <v>45839</v>
      </c>
      <c r="CZ178" s="162">
        <f t="shared" si="64"/>
        <v>45870</v>
      </c>
      <c r="DA178" s="162">
        <f t="shared" si="64"/>
        <v>45901</v>
      </c>
      <c r="DB178" s="162">
        <f t="shared" si="64"/>
        <v>45931</v>
      </c>
      <c r="DC178" s="162">
        <f t="shared" si="64"/>
        <v>45962</v>
      </c>
      <c r="DD178" s="162">
        <f t="shared" si="64"/>
        <v>45992</v>
      </c>
      <c r="DE178" s="162">
        <f t="shared" si="64"/>
        <v>46023</v>
      </c>
      <c r="DF178" s="162">
        <f t="shared" si="64"/>
        <v>46054</v>
      </c>
      <c r="DG178" s="162">
        <f t="shared" si="64"/>
        <v>46082</v>
      </c>
      <c r="DH178" s="162">
        <f t="shared" si="64"/>
        <v>46113</v>
      </c>
      <c r="DI178" s="162">
        <f t="shared" si="64"/>
        <v>46143</v>
      </c>
      <c r="DJ178" s="162">
        <f t="shared" si="64"/>
        <v>46174</v>
      </c>
      <c r="DK178" s="162">
        <f t="shared" si="64"/>
        <v>46204</v>
      </c>
      <c r="DL178" s="162">
        <f t="shared" si="64"/>
        <v>46235</v>
      </c>
      <c r="DM178" s="162">
        <f t="shared" si="64"/>
        <v>46266</v>
      </c>
      <c r="DN178" s="162">
        <f t="shared" si="64"/>
        <v>46296</v>
      </c>
      <c r="DO178" s="162">
        <f t="shared" si="64"/>
        <v>46327</v>
      </c>
      <c r="DP178" s="162">
        <f t="shared" si="64"/>
        <v>46357</v>
      </c>
      <c r="DQ178" s="162">
        <f t="shared" si="64"/>
        <v>46388</v>
      </c>
      <c r="DR178" s="162">
        <f t="shared" si="64"/>
        <v>46419</v>
      </c>
      <c r="DS178" s="162">
        <f t="shared" si="64"/>
        <v>46447</v>
      </c>
      <c r="DT178" s="162">
        <f t="shared" si="64"/>
        <v>46478</v>
      </c>
      <c r="DU178" s="162">
        <f t="shared" si="64"/>
        <v>46508</v>
      </c>
      <c r="DV178" s="162">
        <f t="shared" si="64"/>
        <v>46539</v>
      </c>
      <c r="DW178" s="162">
        <f t="shared" si="64"/>
        <v>46569</v>
      </c>
      <c r="DX178" s="162">
        <f t="shared" si="64"/>
        <v>46600</v>
      </c>
      <c r="DY178" s="162">
        <f t="shared" si="64"/>
        <v>46631</v>
      </c>
      <c r="DZ178" s="162">
        <f t="shared" si="64"/>
        <v>46661</v>
      </c>
      <c r="EA178" s="162">
        <f>EA67</f>
        <v>46692</v>
      </c>
      <c r="EB178" s="162">
        <f>EB67</f>
        <v>46722</v>
      </c>
      <c r="EC178" s="162">
        <f>EC67</f>
        <v>46753</v>
      </c>
      <c r="ED178" s="162">
        <f>ED67</f>
        <v>46784</v>
      </c>
      <c r="EE178" s="162">
        <f>EE67</f>
        <v>46813</v>
      </c>
    </row>
    <row r="179" spans="1:135" s="169" customFormat="1" ht="15.75" hidden="1" x14ac:dyDescent="0.25">
      <c r="A179" s="122" t="e">
        <f>IF(#REF!="Объект",,IF(B179=0,,1))</f>
        <v>#REF!</v>
      </c>
      <c r="B179" s="194" t="str">
        <f t="shared" ref="B179:B184" si="65">B68</f>
        <v>Проектно-изыскательские работы имп</v>
      </c>
      <c r="C179" s="170">
        <f t="shared" ref="C179:C190" si="66">SUM(D179:EE179)</f>
        <v>0</v>
      </c>
      <c r="D179" s="168"/>
      <c r="E179" s="168"/>
      <c r="F179" s="168"/>
      <c r="G179" s="168"/>
      <c r="H179" s="168"/>
      <c r="I179" s="168"/>
      <c r="J179" s="168"/>
      <c r="K179" s="168"/>
      <c r="L179" s="168"/>
      <c r="M179" s="168"/>
      <c r="N179" s="168"/>
      <c r="O179" s="168"/>
      <c r="P179" s="168"/>
      <c r="Q179" s="168"/>
      <c r="R179" s="168"/>
      <c r="S179" s="168"/>
      <c r="T179" s="168"/>
      <c r="U179" s="168"/>
      <c r="V179" s="168"/>
      <c r="W179" s="168"/>
      <c r="X179" s="168"/>
      <c r="Y179" s="168"/>
      <c r="Z179" s="168"/>
      <c r="AA179" s="168"/>
      <c r="AB179" s="168"/>
      <c r="AC179" s="168"/>
      <c r="AD179" s="224"/>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c r="BL179" s="168"/>
      <c r="BM179" s="168"/>
      <c r="BN179" s="168"/>
      <c r="BO179" s="168"/>
      <c r="BP179" s="168"/>
      <c r="BQ179" s="168"/>
      <c r="BR179" s="168"/>
      <c r="BS179" s="168"/>
      <c r="BT179" s="168"/>
      <c r="BU179" s="168"/>
      <c r="BV179" s="168"/>
      <c r="BW179" s="168"/>
      <c r="BX179" s="168"/>
      <c r="BY179" s="168"/>
      <c r="BZ179" s="168"/>
      <c r="CA179" s="168"/>
      <c r="CB179" s="168"/>
      <c r="CC179" s="168"/>
      <c r="CD179" s="168"/>
      <c r="CE179" s="168"/>
      <c r="CF179" s="168"/>
      <c r="CG179" s="168"/>
      <c r="CH179" s="168"/>
      <c r="CI179" s="168"/>
      <c r="CJ179" s="168"/>
      <c r="CK179" s="168"/>
      <c r="CL179" s="168"/>
      <c r="CM179" s="168"/>
      <c r="CN179" s="168"/>
      <c r="CO179" s="168"/>
      <c r="CP179" s="168"/>
      <c r="CQ179" s="168"/>
      <c r="CR179" s="168"/>
      <c r="CS179" s="168"/>
      <c r="CT179" s="168"/>
      <c r="CU179" s="168"/>
      <c r="CV179" s="168"/>
      <c r="CW179" s="168"/>
      <c r="CX179" s="168"/>
      <c r="CY179" s="168"/>
      <c r="CZ179" s="168"/>
      <c r="DA179" s="168"/>
      <c r="DB179" s="168"/>
      <c r="DC179" s="168"/>
      <c r="DD179" s="168"/>
      <c r="DE179" s="168"/>
      <c r="DF179" s="168"/>
      <c r="DG179" s="168"/>
      <c r="DH179" s="168"/>
      <c r="DI179" s="168"/>
      <c r="DJ179" s="168"/>
      <c r="DK179" s="168"/>
      <c r="DL179" s="168"/>
      <c r="DM179" s="168"/>
      <c r="DN179" s="168"/>
      <c r="DO179" s="168"/>
      <c r="DP179" s="168"/>
      <c r="DQ179" s="168"/>
      <c r="DR179" s="168"/>
      <c r="DS179" s="168"/>
      <c r="DT179" s="168"/>
      <c r="DU179" s="168"/>
      <c r="DV179" s="168"/>
      <c r="DW179" s="168"/>
      <c r="DX179" s="168"/>
      <c r="DY179" s="168"/>
      <c r="DZ179" s="168"/>
      <c r="EA179" s="168"/>
      <c r="EB179" s="168"/>
      <c r="EC179" s="168"/>
      <c r="ED179" s="168"/>
      <c r="EE179" s="168"/>
    </row>
    <row r="180" spans="1:135" s="169" customFormat="1" ht="15.75" hidden="1" x14ac:dyDescent="0.25">
      <c r="A180" s="122" t="e">
        <f>IF(#REF!="Объект",,IF(B180=0,,1))</f>
        <v>#REF!</v>
      </c>
      <c r="B180" s="194" t="str">
        <f t="shared" si="65"/>
        <v>Проектно-изыскательские работы рос</v>
      </c>
      <c r="C180" s="170">
        <f t="shared" si="66"/>
        <v>0</v>
      </c>
      <c r="D180" s="168"/>
      <c r="E180" s="168"/>
      <c r="F180" s="168"/>
      <c r="G180" s="168"/>
      <c r="H180" s="168"/>
      <c r="I180" s="168"/>
      <c r="J180" s="168"/>
      <c r="K180" s="168"/>
      <c r="L180" s="168"/>
      <c r="M180" s="168"/>
      <c r="N180" s="168"/>
      <c r="O180" s="168"/>
      <c r="P180" s="168"/>
      <c r="Q180" s="168"/>
      <c r="R180" s="168"/>
      <c r="S180" s="168"/>
      <c r="T180" s="168"/>
      <c r="U180" s="168"/>
      <c r="V180" s="168"/>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c r="BL180" s="168"/>
      <c r="BM180" s="168"/>
      <c r="BN180" s="168"/>
      <c r="BO180" s="168"/>
      <c r="BP180" s="168"/>
      <c r="BQ180" s="168"/>
      <c r="BR180" s="168"/>
      <c r="BS180" s="168"/>
      <c r="BT180" s="168"/>
      <c r="BU180" s="168"/>
      <c r="BV180" s="168"/>
      <c r="BW180" s="168"/>
      <c r="BX180" s="168"/>
      <c r="BY180" s="168"/>
      <c r="BZ180" s="168"/>
      <c r="CA180" s="168"/>
      <c r="CB180" s="168"/>
      <c r="CC180" s="168"/>
      <c r="CD180" s="168"/>
      <c r="CE180" s="168"/>
      <c r="CF180" s="168"/>
      <c r="CG180" s="168"/>
      <c r="CH180" s="168"/>
      <c r="CI180" s="168"/>
      <c r="CJ180" s="168"/>
      <c r="CK180" s="168"/>
      <c r="CL180" s="168"/>
      <c r="CM180" s="168"/>
      <c r="CN180" s="168"/>
      <c r="CO180" s="168"/>
      <c r="CP180" s="168"/>
      <c r="CQ180" s="168"/>
      <c r="CR180" s="168"/>
      <c r="CS180" s="168"/>
      <c r="CT180" s="168"/>
      <c r="CU180" s="168"/>
      <c r="CV180" s="168"/>
      <c r="CW180" s="168"/>
      <c r="CX180" s="168"/>
      <c r="CY180" s="168"/>
      <c r="CZ180" s="168"/>
      <c r="DA180" s="168"/>
      <c r="DB180" s="168"/>
      <c r="DC180" s="168"/>
      <c r="DD180" s="168"/>
      <c r="DE180" s="168"/>
      <c r="DF180" s="168"/>
      <c r="DG180" s="168"/>
      <c r="DH180" s="168"/>
      <c r="DI180" s="168"/>
      <c r="DJ180" s="168"/>
      <c r="DK180" s="168"/>
      <c r="DL180" s="168"/>
      <c r="DM180" s="168"/>
      <c r="DN180" s="168"/>
      <c r="DO180" s="168"/>
      <c r="DP180" s="168"/>
      <c r="DQ180" s="168"/>
      <c r="DR180" s="168"/>
      <c r="DS180" s="168"/>
      <c r="DT180" s="168"/>
      <c r="DU180" s="168"/>
      <c r="DV180" s="168"/>
      <c r="DW180" s="168"/>
      <c r="DX180" s="168"/>
      <c r="DY180" s="168"/>
      <c r="DZ180" s="168"/>
      <c r="EA180" s="168"/>
      <c r="EB180" s="168"/>
      <c r="EC180" s="168"/>
      <c r="ED180" s="168"/>
      <c r="EE180" s="168"/>
    </row>
    <row r="181" spans="1:135" s="169" customFormat="1" ht="15.75" hidden="1" x14ac:dyDescent="0.25">
      <c r="A181" s="122" t="e">
        <f>IF(#REF!="Объект",,IF(B181=0,,1))</f>
        <v>#REF!</v>
      </c>
      <c r="B181" s="194" t="str">
        <f t="shared" si="65"/>
        <v>Строительно-монтажные работы имп</v>
      </c>
      <c r="C181" s="170">
        <f t="shared" si="66"/>
        <v>0</v>
      </c>
      <c r="D181" s="168"/>
      <c r="E181" s="168"/>
      <c r="F181" s="168"/>
      <c r="G181" s="168"/>
      <c r="H181" s="168"/>
      <c r="I181" s="168"/>
      <c r="J181" s="168"/>
      <c r="K181" s="168"/>
      <c r="L181" s="168"/>
      <c r="M181" s="168"/>
      <c r="N181" s="168"/>
      <c r="O181" s="168"/>
      <c r="P181" s="168"/>
      <c r="Q181" s="168"/>
      <c r="R181" s="168"/>
      <c r="S181" s="168"/>
      <c r="T181" s="168"/>
      <c r="U181" s="168"/>
      <c r="V181" s="168"/>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c r="BL181" s="168"/>
      <c r="BM181" s="168"/>
      <c r="BN181" s="168"/>
      <c r="BO181" s="168"/>
      <c r="BP181" s="168"/>
      <c r="BQ181" s="168"/>
      <c r="BR181" s="168"/>
      <c r="BS181" s="168"/>
      <c r="BT181" s="168"/>
      <c r="BU181" s="168"/>
      <c r="BV181" s="168"/>
      <c r="BW181" s="168"/>
      <c r="BX181" s="168"/>
      <c r="BY181" s="168"/>
      <c r="BZ181" s="168"/>
      <c r="CA181" s="168"/>
      <c r="CB181" s="168"/>
      <c r="CC181" s="168"/>
      <c r="CD181" s="168"/>
      <c r="CE181" s="168"/>
      <c r="CF181" s="168"/>
      <c r="CG181" s="168"/>
      <c r="CH181" s="168"/>
      <c r="CI181" s="168"/>
      <c r="CJ181" s="168"/>
      <c r="CK181" s="168"/>
      <c r="CL181" s="168"/>
      <c r="CM181" s="168"/>
      <c r="CN181" s="168"/>
      <c r="CO181" s="168"/>
      <c r="CP181" s="168"/>
      <c r="CQ181" s="168"/>
      <c r="CR181" s="168"/>
      <c r="CS181" s="168"/>
      <c r="CT181" s="168"/>
      <c r="CU181" s="168"/>
      <c r="CV181" s="168"/>
      <c r="CW181" s="168"/>
      <c r="CX181" s="168"/>
      <c r="CY181" s="168"/>
      <c r="CZ181" s="168"/>
      <c r="DA181" s="168"/>
      <c r="DB181" s="168"/>
      <c r="DC181" s="168"/>
      <c r="DD181" s="168"/>
      <c r="DE181" s="168"/>
      <c r="DF181" s="168"/>
      <c r="DG181" s="168"/>
      <c r="DH181" s="168"/>
      <c r="DI181" s="168"/>
      <c r="DJ181" s="168"/>
      <c r="DK181" s="168"/>
      <c r="DL181" s="168"/>
      <c r="DM181" s="168"/>
      <c r="DN181" s="168"/>
      <c r="DO181" s="168"/>
      <c r="DP181" s="168"/>
      <c r="DQ181" s="168"/>
      <c r="DR181" s="168"/>
      <c r="DS181" s="168"/>
      <c r="DT181" s="168"/>
      <c r="DU181" s="168"/>
      <c r="DV181" s="168"/>
      <c r="DW181" s="168"/>
      <c r="DX181" s="168"/>
      <c r="DY181" s="168"/>
      <c r="DZ181" s="168"/>
      <c r="EA181" s="168"/>
      <c r="EB181" s="168"/>
      <c r="EC181" s="168"/>
      <c r="ED181" s="168"/>
      <c r="EE181" s="168"/>
    </row>
    <row r="182" spans="1:135" s="169" customFormat="1" ht="15.75" hidden="1" x14ac:dyDescent="0.25">
      <c r="A182" s="122" t="e">
        <f>IF(#REF!="Объект",,IF(B182=0,,1))</f>
        <v>#REF!</v>
      </c>
      <c r="B182" s="194" t="str">
        <f t="shared" si="65"/>
        <v>Строительно-монтажные работы рос</v>
      </c>
      <c r="C182" s="170">
        <f t="shared" si="66"/>
        <v>0</v>
      </c>
      <c r="D182" s="168"/>
      <c r="E182" s="168"/>
      <c r="F182" s="168"/>
      <c r="G182" s="168"/>
      <c r="H182" s="168"/>
      <c r="I182" s="168"/>
      <c r="J182" s="168"/>
      <c r="K182" s="168"/>
      <c r="L182" s="168"/>
      <c r="M182" s="168"/>
      <c r="N182" s="168"/>
      <c r="O182" s="168"/>
      <c r="P182" s="168"/>
      <c r="Q182" s="168"/>
      <c r="R182" s="168"/>
      <c r="S182" s="168"/>
      <c r="T182" s="168"/>
      <c r="U182" s="168"/>
      <c r="V182" s="168"/>
      <c r="W182" s="168"/>
      <c r="X182" s="168"/>
      <c r="Y182" s="168"/>
      <c r="Z182" s="168"/>
      <c r="AA182" s="168"/>
      <c r="AB182" s="168"/>
      <c r="AC182" s="168"/>
      <c r="AD182" s="168"/>
      <c r="AE182" s="168"/>
      <c r="AF182" s="168"/>
      <c r="AG182" s="168"/>
      <c r="AH182" s="168"/>
      <c r="AI182" s="168"/>
      <c r="AJ182" s="168"/>
      <c r="AK182" s="168"/>
      <c r="AL182" s="168"/>
      <c r="AM182" s="168"/>
      <c r="AN182" s="224"/>
      <c r="AO182" s="168"/>
      <c r="AP182" s="168"/>
      <c r="AQ182" s="168"/>
      <c r="AR182" s="168"/>
      <c r="AS182" s="168"/>
      <c r="AT182" s="224"/>
      <c r="AU182" s="168"/>
      <c r="AV182" s="168"/>
      <c r="AW182" s="168"/>
      <c r="AX182" s="168"/>
      <c r="AY182" s="168"/>
      <c r="AZ182" s="168"/>
      <c r="BA182" s="168"/>
      <c r="BB182" s="168"/>
      <c r="BC182" s="168"/>
      <c r="BD182" s="168"/>
      <c r="BE182" s="168"/>
      <c r="BF182" s="168"/>
      <c r="BG182" s="168"/>
      <c r="BH182" s="168"/>
      <c r="BI182" s="168"/>
      <c r="BJ182" s="168"/>
      <c r="BK182" s="168"/>
      <c r="BL182" s="168"/>
      <c r="BM182" s="168"/>
      <c r="BN182" s="168"/>
      <c r="BO182" s="168"/>
      <c r="BP182" s="168"/>
      <c r="BQ182" s="168"/>
      <c r="BR182" s="168"/>
      <c r="BS182" s="168"/>
      <c r="BT182" s="168"/>
      <c r="BU182" s="168"/>
      <c r="BV182" s="168"/>
      <c r="BW182" s="168"/>
      <c r="BX182" s="168"/>
      <c r="BY182" s="168"/>
      <c r="BZ182" s="168"/>
      <c r="CA182" s="168"/>
      <c r="CB182" s="168"/>
      <c r="CC182" s="168"/>
      <c r="CD182" s="168"/>
      <c r="CE182" s="168"/>
      <c r="CF182" s="168"/>
      <c r="CG182" s="168"/>
      <c r="CH182" s="168"/>
      <c r="CI182" s="168"/>
      <c r="CJ182" s="168"/>
      <c r="CK182" s="168"/>
      <c r="CL182" s="168"/>
      <c r="CM182" s="168"/>
      <c r="CN182" s="168"/>
      <c r="CO182" s="168"/>
      <c r="CP182" s="168"/>
      <c r="CQ182" s="168"/>
      <c r="CR182" s="168"/>
      <c r="CS182" s="168"/>
      <c r="CT182" s="168"/>
      <c r="CU182" s="168"/>
      <c r="CV182" s="168"/>
      <c r="CW182" s="168"/>
      <c r="CX182" s="168"/>
      <c r="CY182" s="168"/>
      <c r="CZ182" s="168"/>
      <c r="DA182" s="168"/>
      <c r="DB182" s="168"/>
      <c r="DC182" s="168"/>
      <c r="DD182" s="168"/>
      <c r="DE182" s="168"/>
      <c r="DF182" s="168"/>
      <c r="DG182" s="168"/>
      <c r="DH182" s="168"/>
      <c r="DI182" s="168"/>
      <c r="DJ182" s="168"/>
      <c r="DK182" s="168"/>
      <c r="DL182" s="168"/>
      <c r="DM182" s="168"/>
      <c r="DN182" s="168"/>
      <c r="DO182" s="168"/>
      <c r="DP182" s="168"/>
      <c r="DQ182" s="168"/>
      <c r="DR182" s="168"/>
      <c r="DS182" s="168"/>
      <c r="DT182" s="168"/>
      <c r="DU182" s="168"/>
      <c r="DV182" s="168"/>
      <c r="DW182" s="168"/>
      <c r="DX182" s="168"/>
      <c r="DY182" s="168"/>
      <c r="DZ182" s="168"/>
      <c r="EA182" s="168"/>
      <c r="EB182" s="168"/>
      <c r="EC182" s="168"/>
      <c r="ED182" s="168"/>
      <c r="EE182" s="168"/>
    </row>
    <row r="183" spans="1:135" s="169" customFormat="1" ht="15.75" hidden="1" x14ac:dyDescent="0.25">
      <c r="A183" s="122" t="e">
        <f>IF(#REF!="Объект",,IF(B183=0,,1))</f>
        <v>#REF!</v>
      </c>
      <c r="B183" s="194" t="str">
        <f t="shared" si="65"/>
        <v>ТМЦ имп</v>
      </c>
      <c r="C183" s="170">
        <f t="shared" si="66"/>
        <v>0</v>
      </c>
      <c r="D183" s="168"/>
      <c r="E183" s="168"/>
      <c r="F183" s="168"/>
      <c r="G183" s="168"/>
      <c r="H183" s="168"/>
      <c r="I183" s="168"/>
      <c r="J183" s="168"/>
      <c r="K183" s="168"/>
      <c r="L183" s="168"/>
      <c r="M183" s="168"/>
      <c r="N183" s="168"/>
      <c r="O183" s="168"/>
      <c r="P183" s="168"/>
      <c r="Q183" s="168"/>
      <c r="R183" s="168"/>
      <c r="S183" s="168"/>
      <c r="T183" s="168"/>
      <c r="U183" s="168"/>
      <c r="V183" s="168"/>
      <c r="W183" s="168"/>
      <c r="X183" s="168"/>
      <c r="Y183" s="168"/>
      <c r="Z183" s="168"/>
      <c r="AA183" s="168"/>
      <c r="AB183" s="168"/>
      <c r="AC183" s="168"/>
      <c r="AD183" s="168"/>
      <c r="AE183" s="168"/>
      <c r="AF183" s="168"/>
      <c r="AG183" s="168"/>
      <c r="AH183" s="168"/>
      <c r="AI183" s="168"/>
      <c r="AJ183" s="168"/>
      <c r="AK183" s="168"/>
      <c r="AL183" s="168"/>
      <c r="AM183" s="168"/>
      <c r="AN183" s="168"/>
      <c r="AO183" s="168"/>
      <c r="AP183" s="227"/>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c r="BL183" s="168"/>
      <c r="BM183" s="168"/>
      <c r="BN183" s="168"/>
      <c r="BO183" s="168"/>
      <c r="BP183" s="168"/>
      <c r="BQ183" s="168"/>
      <c r="BR183" s="168"/>
      <c r="BS183" s="168"/>
      <c r="BT183" s="168"/>
      <c r="BU183" s="168"/>
      <c r="BV183" s="168"/>
      <c r="BW183" s="168"/>
      <c r="BX183" s="168"/>
      <c r="BY183" s="168"/>
      <c r="BZ183" s="168"/>
      <c r="CA183" s="168"/>
      <c r="CB183" s="168"/>
      <c r="CC183" s="168"/>
      <c r="CD183" s="168"/>
      <c r="CE183" s="168"/>
      <c r="CF183" s="168"/>
      <c r="CG183" s="168"/>
      <c r="CH183" s="168"/>
      <c r="CI183" s="168"/>
      <c r="CJ183" s="168"/>
      <c r="CK183" s="168"/>
      <c r="CL183" s="168"/>
      <c r="CM183" s="168"/>
      <c r="CN183" s="168"/>
      <c r="CO183" s="168"/>
      <c r="CP183" s="168"/>
      <c r="CQ183" s="168"/>
      <c r="CR183" s="168"/>
      <c r="CS183" s="168"/>
      <c r="CT183" s="168"/>
      <c r="CU183" s="168"/>
      <c r="CV183" s="168"/>
      <c r="CW183" s="168"/>
      <c r="CX183" s="168"/>
      <c r="CY183" s="168"/>
      <c r="CZ183" s="168"/>
      <c r="DA183" s="168"/>
      <c r="DB183" s="168"/>
      <c r="DC183" s="168"/>
      <c r="DD183" s="168"/>
      <c r="DE183" s="168"/>
      <c r="DF183" s="168"/>
      <c r="DG183" s="168"/>
      <c r="DH183" s="168"/>
      <c r="DI183" s="168"/>
      <c r="DJ183" s="168"/>
      <c r="DK183" s="168"/>
      <c r="DL183" s="168"/>
      <c r="DM183" s="168"/>
      <c r="DN183" s="168"/>
      <c r="DO183" s="168"/>
      <c r="DP183" s="168"/>
      <c r="DQ183" s="168"/>
      <c r="DR183" s="168"/>
      <c r="DS183" s="168"/>
      <c r="DT183" s="168"/>
      <c r="DU183" s="168"/>
      <c r="DV183" s="168"/>
      <c r="DW183" s="168"/>
      <c r="DX183" s="168"/>
      <c r="DY183" s="168"/>
      <c r="DZ183" s="168"/>
      <c r="EA183" s="168"/>
      <c r="EB183" s="168"/>
      <c r="EC183" s="168"/>
      <c r="ED183" s="168"/>
      <c r="EE183" s="168"/>
    </row>
    <row r="184" spans="1:135" s="169" customFormat="1" ht="15.75" hidden="1" x14ac:dyDescent="0.25">
      <c r="A184" s="122" t="e">
        <f>IF(#REF!="Объект",,IF(B184=0,,1))</f>
        <v>#REF!</v>
      </c>
      <c r="B184" s="194" t="str">
        <f t="shared" si="65"/>
        <v>ТМЦ рос</v>
      </c>
      <c r="C184" s="170">
        <f t="shared" si="66"/>
        <v>0</v>
      </c>
      <c r="D184" s="168"/>
      <c r="E184" s="168"/>
      <c r="F184" s="168"/>
      <c r="G184" s="168"/>
      <c r="H184" s="168"/>
      <c r="I184" s="168"/>
      <c r="J184" s="168"/>
      <c r="K184" s="168"/>
      <c r="L184" s="168"/>
      <c r="M184" s="168"/>
      <c r="N184" s="168"/>
      <c r="O184" s="168"/>
      <c r="P184" s="168"/>
      <c r="Q184" s="168"/>
      <c r="R184" s="168"/>
      <c r="S184" s="168"/>
      <c r="T184" s="168"/>
      <c r="U184" s="168"/>
      <c r="V184" s="168"/>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c r="BL184" s="168"/>
      <c r="BM184" s="168"/>
      <c r="BN184" s="168"/>
      <c r="BO184" s="168"/>
      <c r="BP184" s="168"/>
      <c r="BQ184" s="168"/>
      <c r="BR184" s="168"/>
      <c r="BS184" s="168"/>
      <c r="BT184" s="168"/>
      <c r="BU184" s="168"/>
      <c r="BV184" s="168"/>
      <c r="BW184" s="168"/>
      <c r="BX184" s="168"/>
      <c r="BY184" s="168"/>
      <c r="BZ184" s="168"/>
      <c r="CA184" s="168"/>
      <c r="CB184" s="168"/>
      <c r="CC184" s="168"/>
      <c r="CD184" s="168"/>
      <c r="CE184" s="168"/>
      <c r="CF184" s="168"/>
      <c r="CG184" s="168"/>
      <c r="CH184" s="168"/>
      <c r="CI184" s="168"/>
      <c r="CJ184" s="168"/>
      <c r="CK184" s="168"/>
      <c r="CL184" s="168"/>
      <c r="CM184" s="168"/>
      <c r="CN184" s="168"/>
      <c r="CO184" s="168"/>
      <c r="CP184" s="168"/>
      <c r="CQ184" s="168"/>
      <c r="CR184" s="168"/>
      <c r="CS184" s="168"/>
      <c r="CT184" s="168"/>
      <c r="CU184" s="168"/>
      <c r="CV184" s="168"/>
      <c r="CW184" s="168"/>
      <c r="CX184" s="168"/>
      <c r="CY184" s="168"/>
      <c r="CZ184" s="168"/>
      <c r="DA184" s="168"/>
      <c r="DB184" s="168"/>
      <c r="DC184" s="168"/>
      <c r="DD184" s="168"/>
      <c r="DE184" s="168"/>
      <c r="DF184" s="168"/>
      <c r="DG184" s="168"/>
      <c r="DH184" s="168"/>
      <c r="DI184" s="168"/>
      <c r="DJ184" s="168"/>
      <c r="DK184" s="168"/>
      <c r="DL184" s="168"/>
      <c r="DM184" s="168"/>
      <c r="DN184" s="168"/>
      <c r="DO184" s="168"/>
      <c r="DP184" s="168"/>
      <c r="DQ184" s="168"/>
      <c r="DR184" s="168"/>
      <c r="DS184" s="168"/>
      <c r="DT184" s="168"/>
      <c r="DU184" s="168"/>
      <c r="DV184" s="168"/>
      <c r="DW184" s="168"/>
      <c r="DX184" s="168"/>
      <c r="DY184" s="168"/>
      <c r="DZ184" s="168"/>
      <c r="EA184" s="168"/>
      <c r="EB184" s="168"/>
      <c r="EC184" s="168"/>
      <c r="ED184" s="168"/>
      <c r="EE184" s="168"/>
    </row>
    <row r="185" spans="1:135" s="169" customFormat="1" ht="15.75" hidden="1" x14ac:dyDescent="0.25">
      <c r="A185" s="122" t="e">
        <f>IF(#REF!="Объект",,IF(B185=0,,1))</f>
        <v>#REF!</v>
      </c>
      <c r="B185" s="194" t="str">
        <f t="shared" ref="B185:B190" si="67">B76</f>
        <v>Прочие имп</v>
      </c>
      <c r="C185" s="170">
        <f t="shared" si="66"/>
        <v>0</v>
      </c>
      <c r="D185" s="168"/>
      <c r="E185" s="168"/>
      <c r="F185" s="168"/>
      <c r="G185" s="168"/>
      <c r="H185" s="168"/>
      <c r="I185" s="168"/>
      <c r="J185" s="168"/>
      <c r="K185" s="168"/>
      <c r="L185" s="168"/>
      <c r="M185" s="168"/>
      <c r="N185" s="168"/>
      <c r="O185" s="168"/>
      <c r="P185" s="168"/>
      <c r="Q185" s="168"/>
      <c r="R185" s="168"/>
      <c r="S185" s="168"/>
      <c r="T185" s="168"/>
      <c r="U185" s="168"/>
      <c r="V185" s="168"/>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c r="BL185" s="168"/>
      <c r="BM185" s="168"/>
      <c r="BN185" s="168"/>
      <c r="BO185" s="168"/>
      <c r="BP185" s="168"/>
      <c r="BQ185" s="168"/>
      <c r="BR185" s="168"/>
      <c r="BS185" s="168"/>
      <c r="BT185" s="168"/>
      <c r="BU185" s="168"/>
      <c r="BV185" s="168"/>
      <c r="BW185" s="168"/>
      <c r="BX185" s="168"/>
      <c r="BY185" s="168"/>
      <c r="BZ185" s="168"/>
      <c r="CA185" s="168"/>
      <c r="CB185" s="168"/>
      <c r="CC185" s="168"/>
      <c r="CD185" s="168"/>
      <c r="CE185" s="168"/>
      <c r="CF185" s="168"/>
      <c r="CG185" s="168"/>
      <c r="CH185" s="168"/>
      <c r="CI185" s="168"/>
      <c r="CJ185" s="168"/>
      <c r="CK185" s="168"/>
      <c r="CL185" s="168"/>
      <c r="CM185" s="168"/>
      <c r="CN185" s="168"/>
      <c r="CO185" s="168"/>
      <c r="CP185" s="168"/>
      <c r="CQ185" s="168"/>
      <c r="CR185" s="168"/>
      <c r="CS185" s="168"/>
      <c r="CT185" s="168"/>
      <c r="CU185" s="168"/>
      <c r="CV185" s="168"/>
      <c r="CW185" s="168"/>
      <c r="CX185" s="168"/>
      <c r="CY185" s="168"/>
      <c r="CZ185" s="168"/>
      <c r="DA185" s="168"/>
      <c r="DB185" s="168"/>
      <c r="DC185" s="168"/>
      <c r="DD185" s="168"/>
      <c r="DE185" s="168"/>
      <c r="DF185" s="168"/>
      <c r="DG185" s="168"/>
      <c r="DH185" s="168"/>
      <c r="DI185" s="168"/>
      <c r="DJ185" s="168"/>
      <c r="DK185" s="168"/>
      <c r="DL185" s="168"/>
      <c r="DM185" s="168"/>
      <c r="DN185" s="168"/>
      <c r="DO185" s="168"/>
      <c r="DP185" s="168"/>
      <c r="DQ185" s="168"/>
      <c r="DR185" s="168"/>
      <c r="DS185" s="168"/>
      <c r="DT185" s="168"/>
      <c r="DU185" s="168"/>
      <c r="DV185" s="168"/>
      <c r="DW185" s="168"/>
      <c r="DX185" s="168"/>
      <c r="DY185" s="168"/>
      <c r="DZ185" s="168"/>
      <c r="EA185" s="168"/>
      <c r="EB185" s="168"/>
      <c r="EC185" s="168"/>
      <c r="ED185" s="168"/>
      <c r="EE185" s="168"/>
    </row>
    <row r="186" spans="1:135" s="169" customFormat="1" ht="15.75" hidden="1" x14ac:dyDescent="0.25">
      <c r="A186" s="122" t="e">
        <f>IF(#REF!="Объект",,IF(B186=0,,1))</f>
        <v>#REF!</v>
      </c>
      <c r="B186" s="194" t="str">
        <f t="shared" si="67"/>
        <v>Прочие рос</v>
      </c>
      <c r="C186" s="170">
        <f t="shared" si="66"/>
        <v>0</v>
      </c>
      <c r="D186" s="168"/>
      <c r="E186" s="168"/>
      <c r="F186" s="168"/>
      <c r="G186" s="168"/>
      <c r="H186" s="168"/>
      <c r="I186" s="168"/>
      <c r="J186" s="168"/>
      <c r="K186" s="168"/>
      <c r="L186" s="168"/>
      <c r="M186" s="168"/>
      <c r="N186" s="168"/>
      <c r="O186" s="168"/>
      <c r="P186" s="168"/>
      <c r="Q186" s="168"/>
      <c r="R186" s="168"/>
      <c r="S186" s="168"/>
      <c r="T186" s="168"/>
      <c r="U186" s="168"/>
      <c r="V186" s="168"/>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68"/>
      <c r="BK186" s="168"/>
      <c r="BL186" s="168"/>
      <c r="BM186" s="168"/>
      <c r="BN186" s="168"/>
      <c r="BO186" s="168"/>
      <c r="BP186" s="168"/>
      <c r="BQ186" s="168"/>
      <c r="BR186" s="168"/>
      <c r="BS186" s="168"/>
      <c r="BT186" s="168"/>
      <c r="BU186" s="168"/>
      <c r="BV186" s="168"/>
      <c r="BW186" s="168"/>
      <c r="BX186" s="168"/>
      <c r="BY186" s="168"/>
      <c r="BZ186" s="168"/>
      <c r="CA186" s="168"/>
      <c r="CB186" s="168"/>
      <c r="CC186" s="168"/>
      <c r="CD186" s="168"/>
      <c r="CE186" s="168"/>
      <c r="CF186" s="168"/>
      <c r="CG186" s="168"/>
      <c r="CH186" s="168"/>
      <c r="CI186" s="168"/>
      <c r="CJ186" s="168"/>
      <c r="CK186" s="168"/>
      <c r="CL186" s="168"/>
      <c r="CM186" s="168"/>
      <c r="CN186" s="168"/>
      <c r="CO186" s="168"/>
      <c r="CP186" s="168"/>
      <c r="CQ186" s="168"/>
      <c r="CR186" s="168"/>
      <c r="CS186" s="168"/>
      <c r="CT186" s="168"/>
      <c r="CU186" s="168"/>
      <c r="CV186" s="168"/>
      <c r="CW186" s="168"/>
      <c r="CX186" s="168"/>
      <c r="CY186" s="168"/>
      <c r="CZ186" s="168"/>
      <c r="DA186" s="168"/>
      <c r="DB186" s="168"/>
      <c r="DC186" s="168"/>
      <c r="DD186" s="168"/>
      <c r="DE186" s="168"/>
      <c r="DF186" s="168"/>
      <c r="DG186" s="168"/>
      <c r="DH186" s="168"/>
      <c r="DI186" s="168"/>
      <c r="DJ186" s="168"/>
      <c r="DK186" s="168"/>
      <c r="DL186" s="168"/>
      <c r="DM186" s="168"/>
      <c r="DN186" s="168"/>
      <c r="DO186" s="168"/>
      <c r="DP186" s="168"/>
      <c r="DQ186" s="168"/>
      <c r="DR186" s="168"/>
      <c r="DS186" s="168"/>
      <c r="DT186" s="168"/>
      <c r="DU186" s="168"/>
      <c r="DV186" s="168"/>
      <c r="DW186" s="168"/>
      <c r="DX186" s="168"/>
      <c r="DY186" s="168"/>
      <c r="DZ186" s="168"/>
      <c r="EA186" s="168"/>
      <c r="EB186" s="168"/>
      <c r="EC186" s="168"/>
      <c r="ED186" s="168"/>
      <c r="EE186" s="168"/>
    </row>
    <row r="187" spans="1:135" s="169" customFormat="1" ht="15.75" hidden="1" x14ac:dyDescent="0.25">
      <c r="A187" s="122" t="e">
        <f>IF(#REF!="Объект",,IF(B187=0,,1))</f>
        <v>#REF!</v>
      </c>
      <c r="B187" s="194" t="str">
        <f t="shared" si="67"/>
        <v>Таможенные платежи</v>
      </c>
      <c r="C187" s="170">
        <f t="shared" si="66"/>
        <v>0</v>
      </c>
      <c r="D187" s="168"/>
      <c r="E187" s="168"/>
      <c r="F187" s="168"/>
      <c r="G187" s="168"/>
      <c r="H187" s="168"/>
      <c r="I187" s="168"/>
      <c r="J187" s="168"/>
      <c r="K187" s="168"/>
      <c r="L187" s="168"/>
      <c r="M187" s="168"/>
      <c r="N187" s="168"/>
      <c r="O187" s="168"/>
      <c r="P187" s="168"/>
      <c r="Q187" s="168"/>
      <c r="R187" s="168"/>
      <c r="S187" s="168"/>
      <c r="T187" s="168"/>
      <c r="U187" s="168"/>
      <c r="V187" s="168"/>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68"/>
      <c r="BK187" s="168"/>
      <c r="BL187" s="168"/>
      <c r="BM187" s="168"/>
      <c r="BN187" s="168"/>
      <c r="BO187" s="168"/>
      <c r="BP187" s="168"/>
      <c r="BQ187" s="168"/>
      <c r="BR187" s="168"/>
      <c r="BS187" s="168"/>
      <c r="BT187" s="168"/>
      <c r="BU187" s="168"/>
      <c r="BV187" s="168"/>
      <c r="BW187" s="168"/>
      <c r="BX187" s="168"/>
      <c r="BY187" s="168"/>
      <c r="BZ187" s="168"/>
      <c r="CA187" s="168"/>
      <c r="CB187" s="168"/>
      <c r="CC187" s="168"/>
      <c r="CD187" s="168"/>
      <c r="CE187" s="168"/>
      <c r="CF187" s="168"/>
      <c r="CG187" s="168"/>
      <c r="CH187" s="168"/>
      <c r="CI187" s="168"/>
      <c r="CJ187" s="168"/>
      <c r="CK187" s="168"/>
      <c r="CL187" s="168"/>
      <c r="CM187" s="168"/>
      <c r="CN187" s="168"/>
      <c r="CO187" s="168"/>
      <c r="CP187" s="168"/>
      <c r="CQ187" s="168"/>
      <c r="CR187" s="168"/>
      <c r="CS187" s="168"/>
      <c r="CT187" s="168"/>
      <c r="CU187" s="168"/>
      <c r="CV187" s="168"/>
      <c r="CW187" s="168"/>
      <c r="CX187" s="168"/>
      <c r="CY187" s="168"/>
      <c r="CZ187" s="168"/>
      <c r="DA187" s="168"/>
      <c r="DB187" s="168"/>
      <c r="DC187" s="168"/>
      <c r="DD187" s="168"/>
      <c r="DE187" s="168"/>
      <c r="DF187" s="168"/>
      <c r="DG187" s="168"/>
      <c r="DH187" s="168"/>
      <c r="DI187" s="168"/>
      <c r="DJ187" s="168"/>
      <c r="DK187" s="168"/>
      <c r="DL187" s="168"/>
      <c r="DM187" s="168"/>
      <c r="DN187" s="168"/>
      <c r="DO187" s="168"/>
      <c r="DP187" s="168"/>
      <c r="DQ187" s="168"/>
      <c r="DR187" s="168"/>
      <c r="DS187" s="168"/>
      <c r="DT187" s="168"/>
      <c r="DU187" s="168"/>
      <c r="DV187" s="168"/>
      <c r="DW187" s="168"/>
      <c r="DX187" s="168"/>
      <c r="DY187" s="168"/>
      <c r="DZ187" s="168"/>
      <c r="EA187" s="168"/>
      <c r="EB187" s="168"/>
      <c r="EC187" s="168"/>
      <c r="ED187" s="168"/>
      <c r="EE187" s="168"/>
    </row>
    <row r="188" spans="1:135" s="169" customFormat="1" ht="15.75" hidden="1" x14ac:dyDescent="0.25">
      <c r="A188" s="122" t="e">
        <f>IF(#REF!="Объект",,IF(B188=0,,1))</f>
        <v>#REF!</v>
      </c>
      <c r="B188" s="194" t="str">
        <f t="shared" si="67"/>
        <v>Менеджмент резерв</v>
      </c>
      <c r="C188" s="170">
        <f t="shared" si="66"/>
        <v>0</v>
      </c>
      <c r="D188" s="168"/>
      <c r="E188" s="168"/>
      <c r="F188" s="168"/>
      <c r="G188" s="168"/>
      <c r="H188" s="168"/>
      <c r="I188" s="168"/>
      <c r="J188" s="168"/>
      <c r="K188" s="168"/>
      <c r="L188" s="168"/>
      <c r="M188" s="168"/>
      <c r="N188" s="168"/>
      <c r="O188" s="168"/>
      <c r="P188" s="168"/>
      <c r="Q188" s="168"/>
      <c r="R188" s="168"/>
      <c r="S188" s="168"/>
      <c r="T188" s="168"/>
      <c r="U188" s="168"/>
      <c r="V188" s="168"/>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68"/>
      <c r="BK188" s="168"/>
      <c r="BL188" s="168"/>
      <c r="BM188" s="168"/>
      <c r="BN188" s="168"/>
      <c r="BO188" s="168"/>
      <c r="BP188" s="168"/>
      <c r="BQ188" s="168"/>
      <c r="BR188" s="168"/>
      <c r="BS188" s="168"/>
      <c r="BT188" s="168"/>
      <c r="BU188" s="168"/>
      <c r="BV188" s="168"/>
      <c r="BW188" s="168"/>
      <c r="BX188" s="168"/>
      <c r="BY188" s="168"/>
      <c r="BZ188" s="168"/>
      <c r="CA188" s="168"/>
      <c r="CB188" s="168"/>
      <c r="CC188" s="168"/>
      <c r="CD188" s="168"/>
      <c r="CE188" s="168"/>
      <c r="CF188" s="168"/>
      <c r="CG188" s="168"/>
      <c r="CH188" s="168"/>
      <c r="CI188" s="168"/>
      <c r="CJ188" s="168"/>
      <c r="CK188" s="168"/>
      <c r="CL188" s="168"/>
      <c r="CM188" s="168"/>
      <c r="CN188" s="168"/>
      <c r="CO188" s="168"/>
      <c r="CP188" s="168"/>
      <c r="CQ188" s="168"/>
      <c r="CR188" s="168"/>
      <c r="CS188" s="168"/>
      <c r="CT188" s="168"/>
      <c r="CU188" s="168"/>
      <c r="CV188" s="168"/>
      <c r="CW188" s="168"/>
      <c r="CX188" s="168"/>
      <c r="CY188" s="168"/>
      <c r="CZ188" s="168"/>
      <c r="DA188" s="168"/>
      <c r="DB188" s="168"/>
      <c r="DC188" s="168"/>
      <c r="DD188" s="168"/>
      <c r="DE188" s="168"/>
      <c r="DF188" s="168"/>
      <c r="DG188" s="168"/>
      <c r="DH188" s="168"/>
      <c r="DI188" s="168"/>
      <c r="DJ188" s="168"/>
      <c r="DK188" s="168"/>
      <c r="DL188" s="168"/>
      <c r="DM188" s="168"/>
      <c r="DN188" s="168"/>
      <c r="DO188" s="168"/>
      <c r="DP188" s="168"/>
      <c r="DQ188" s="168"/>
      <c r="DR188" s="168"/>
      <c r="DS188" s="168"/>
      <c r="DT188" s="168"/>
      <c r="DU188" s="168"/>
      <c r="DV188" s="168"/>
      <c r="DW188" s="168"/>
      <c r="DX188" s="168"/>
      <c r="DY188" s="168"/>
      <c r="DZ188" s="168"/>
      <c r="EA188" s="168"/>
      <c r="EB188" s="168"/>
      <c r="EC188" s="168"/>
      <c r="ED188" s="168"/>
      <c r="EE188" s="168"/>
    </row>
    <row r="189" spans="1:135" s="169" customFormat="1" ht="15.75" hidden="1" x14ac:dyDescent="0.25">
      <c r="A189" s="122" t="e">
        <f>IF(#REF!="Объект",,IF(B189=0,,1))</f>
        <v>#REF!</v>
      </c>
      <c r="B189" s="194" t="str">
        <f t="shared" si="67"/>
        <v>ФОТ МП и РГ</v>
      </c>
      <c r="C189" s="170">
        <f t="shared" si="66"/>
        <v>0</v>
      </c>
      <c r="D189" s="168"/>
      <c r="E189" s="168"/>
      <c r="F189" s="168"/>
      <c r="G189" s="168"/>
      <c r="H189" s="168"/>
      <c r="I189" s="168"/>
      <c r="J189" s="168"/>
      <c r="K189" s="168"/>
      <c r="L189" s="168"/>
      <c r="M189" s="168"/>
      <c r="N189" s="168"/>
      <c r="O189" s="168"/>
      <c r="P189" s="168"/>
      <c r="Q189" s="168"/>
      <c r="R189" s="168"/>
      <c r="S189" s="168"/>
      <c r="T189" s="168"/>
      <c r="U189" s="168"/>
      <c r="V189" s="168"/>
      <c r="W189" s="168"/>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68"/>
      <c r="BK189" s="168"/>
      <c r="BL189" s="168"/>
      <c r="BM189" s="168"/>
      <c r="BN189" s="168"/>
      <c r="BO189" s="168"/>
      <c r="BP189" s="168"/>
      <c r="BQ189" s="168"/>
      <c r="BR189" s="168"/>
      <c r="BS189" s="168"/>
      <c r="BT189" s="168"/>
      <c r="BU189" s="168"/>
      <c r="BV189" s="168"/>
      <c r="BW189" s="168"/>
      <c r="BX189" s="168"/>
      <c r="BY189" s="168"/>
      <c r="BZ189" s="168"/>
      <c r="CA189" s="168"/>
      <c r="CB189" s="168"/>
      <c r="CC189" s="168"/>
      <c r="CD189" s="168"/>
      <c r="CE189" s="168"/>
      <c r="CF189" s="168"/>
      <c r="CG189" s="168"/>
      <c r="CH189" s="168"/>
      <c r="CI189" s="168"/>
      <c r="CJ189" s="168"/>
      <c r="CK189" s="168"/>
      <c r="CL189" s="168"/>
      <c r="CM189" s="168"/>
      <c r="CN189" s="168"/>
      <c r="CO189" s="168"/>
      <c r="CP189" s="168"/>
      <c r="CQ189" s="168"/>
      <c r="CR189" s="168"/>
      <c r="CS189" s="168"/>
      <c r="CT189" s="168"/>
      <c r="CU189" s="168"/>
      <c r="CV189" s="168"/>
      <c r="CW189" s="168"/>
      <c r="CX189" s="168"/>
      <c r="CY189" s="168"/>
      <c r="CZ189" s="168"/>
      <c r="DA189" s="168"/>
      <c r="DB189" s="168"/>
      <c r="DC189" s="168"/>
      <c r="DD189" s="168"/>
      <c r="DE189" s="168"/>
      <c r="DF189" s="168"/>
      <c r="DG189" s="168"/>
      <c r="DH189" s="168"/>
      <c r="DI189" s="168"/>
      <c r="DJ189" s="168"/>
      <c r="DK189" s="168"/>
      <c r="DL189" s="168"/>
      <c r="DM189" s="168"/>
      <c r="DN189" s="168"/>
      <c r="DO189" s="168"/>
      <c r="DP189" s="168"/>
      <c r="DQ189" s="168"/>
      <c r="DR189" s="168"/>
      <c r="DS189" s="168"/>
      <c r="DT189" s="168"/>
      <c r="DU189" s="168"/>
      <c r="DV189" s="168"/>
      <c r="DW189" s="168"/>
      <c r="DX189" s="168"/>
      <c r="DY189" s="168"/>
      <c r="DZ189" s="168"/>
      <c r="EA189" s="168"/>
      <c r="EB189" s="168"/>
      <c r="EC189" s="168"/>
      <c r="ED189" s="168"/>
      <c r="EE189" s="168"/>
    </row>
    <row r="190" spans="1:135" s="169" customFormat="1" ht="15.75" hidden="1" x14ac:dyDescent="0.25">
      <c r="A190" s="122" t="e">
        <f>IF(#REF!="Объект",,IF(B190=0,,1))</f>
        <v>#REF!</v>
      </c>
      <c r="B190" s="194" t="str">
        <f t="shared" si="67"/>
        <v>Мотивационный фонд</v>
      </c>
      <c r="C190" s="170">
        <f t="shared" si="66"/>
        <v>0</v>
      </c>
      <c r="D190" s="168"/>
      <c r="E190" s="168"/>
      <c r="F190" s="168"/>
      <c r="G190" s="168"/>
      <c r="H190" s="168"/>
      <c r="I190" s="168"/>
      <c r="J190" s="168"/>
      <c r="K190" s="168"/>
      <c r="L190" s="168"/>
      <c r="M190" s="168"/>
      <c r="N190" s="168"/>
      <c r="O190" s="168"/>
      <c r="P190" s="168"/>
      <c r="Q190" s="168"/>
      <c r="R190" s="168"/>
      <c r="S190" s="168"/>
      <c r="T190" s="168">
        <f>T81</f>
        <v>0</v>
      </c>
      <c r="U190" s="168"/>
      <c r="V190" s="168"/>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c r="BP190" s="168"/>
      <c r="BQ190" s="168"/>
      <c r="BR190" s="168"/>
      <c r="BS190" s="168"/>
      <c r="BT190" s="168"/>
      <c r="BU190" s="168"/>
      <c r="BV190" s="168"/>
      <c r="BW190" s="168"/>
      <c r="BX190" s="168"/>
      <c r="BY190" s="168"/>
      <c r="BZ190" s="168"/>
      <c r="CA190" s="168"/>
      <c r="CB190" s="168"/>
      <c r="CC190" s="168"/>
      <c r="CD190" s="168"/>
      <c r="CE190" s="168"/>
      <c r="CF190" s="168"/>
      <c r="CG190" s="168"/>
      <c r="CH190" s="168"/>
      <c r="CI190" s="168"/>
      <c r="CJ190" s="168"/>
      <c r="CK190" s="168"/>
      <c r="CL190" s="168"/>
      <c r="CM190" s="168"/>
      <c r="CN190" s="168"/>
      <c r="CO190" s="168"/>
      <c r="CP190" s="168"/>
      <c r="CQ190" s="168"/>
      <c r="CR190" s="168"/>
      <c r="CS190" s="168"/>
      <c r="CT190" s="168"/>
      <c r="CU190" s="168"/>
      <c r="CV190" s="168"/>
      <c r="CW190" s="168"/>
      <c r="CX190" s="168"/>
      <c r="CY190" s="168"/>
      <c r="CZ190" s="168"/>
      <c r="DA190" s="168"/>
      <c r="DB190" s="168"/>
      <c r="DC190" s="168"/>
      <c r="DD190" s="168"/>
      <c r="DE190" s="168"/>
      <c r="DF190" s="168"/>
      <c r="DG190" s="168"/>
      <c r="DH190" s="168"/>
      <c r="DI190" s="168"/>
      <c r="DJ190" s="168"/>
      <c r="DK190" s="168"/>
      <c r="DL190" s="168"/>
      <c r="DM190" s="168"/>
      <c r="DN190" s="168"/>
      <c r="DO190" s="168"/>
      <c r="DP190" s="168"/>
      <c r="DQ190" s="168"/>
      <c r="DR190" s="168"/>
      <c r="DS190" s="168"/>
      <c r="DT190" s="168"/>
      <c r="DU190" s="168"/>
      <c r="DV190" s="168"/>
      <c r="DW190" s="168"/>
      <c r="DX190" s="168"/>
      <c r="DY190" s="168"/>
      <c r="DZ190" s="168"/>
      <c r="EA190" s="168"/>
      <c r="EB190" s="168"/>
      <c r="EC190" s="168"/>
      <c r="ED190" s="168"/>
      <c r="EE190" s="168"/>
    </row>
    <row r="191" spans="1:135" s="169" customFormat="1" ht="17.25" hidden="1" thickTop="1" thickBot="1" x14ac:dyDescent="0.3">
      <c r="A191" s="122" t="e">
        <f>IF(#REF!="Объект",,1)</f>
        <v>#REF!</v>
      </c>
      <c r="B191" s="228" t="str">
        <f>B145</f>
        <v>Итого без НДС, тыс. руб</v>
      </c>
      <c r="C191" s="229">
        <f>SUM(D191:EE191)</f>
        <v>0</v>
      </c>
      <c r="D191" s="175">
        <f t="shared" ref="D191:BO191" si="68">SUM(D179:D190)</f>
        <v>0</v>
      </c>
      <c r="E191" s="230">
        <f t="shared" si="68"/>
        <v>0</v>
      </c>
      <c r="F191" s="175">
        <f t="shared" si="68"/>
        <v>0</v>
      </c>
      <c r="G191" s="175">
        <f t="shared" si="68"/>
        <v>0</v>
      </c>
      <c r="H191" s="175">
        <f t="shared" si="68"/>
        <v>0</v>
      </c>
      <c r="I191" s="175">
        <f t="shared" si="68"/>
        <v>0</v>
      </c>
      <c r="J191" s="175">
        <f t="shared" si="68"/>
        <v>0</v>
      </c>
      <c r="K191" s="175">
        <f t="shared" si="68"/>
        <v>0</v>
      </c>
      <c r="L191" s="175">
        <f t="shared" si="68"/>
        <v>0</v>
      </c>
      <c r="M191" s="175">
        <f t="shared" si="68"/>
        <v>0</v>
      </c>
      <c r="N191" s="175">
        <f t="shared" si="68"/>
        <v>0</v>
      </c>
      <c r="O191" s="175">
        <f t="shared" si="68"/>
        <v>0</v>
      </c>
      <c r="P191" s="175">
        <f t="shared" si="68"/>
        <v>0</v>
      </c>
      <c r="Q191" s="175">
        <f t="shared" si="68"/>
        <v>0</v>
      </c>
      <c r="R191" s="175">
        <f t="shared" si="68"/>
        <v>0</v>
      </c>
      <c r="S191" s="175">
        <f t="shared" si="68"/>
        <v>0</v>
      </c>
      <c r="T191" s="175">
        <f t="shared" si="68"/>
        <v>0</v>
      </c>
      <c r="U191" s="175">
        <f t="shared" si="68"/>
        <v>0</v>
      </c>
      <c r="V191" s="175">
        <f t="shared" si="68"/>
        <v>0</v>
      </c>
      <c r="W191" s="175">
        <f t="shared" si="68"/>
        <v>0</v>
      </c>
      <c r="X191" s="175">
        <f t="shared" si="68"/>
        <v>0</v>
      </c>
      <c r="Y191" s="175">
        <f t="shared" si="68"/>
        <v>0</v>
      </c>
      <c r="Z191" s="175">
        <f t="shared" si="68"/>
        <v>0</v>
      </c>
      <c r="AA191" s="175">
        <f t="shared" si="68"/>
        <v>0</v>
      </c>
      <c r="AB191" s="175">
        <f t="shared" si="68"/>
        <v>0</v>
      </c>
      <c r="AC191" s="175">
        <f t="shared" si="68"/>
        <v>0</v>
      </c>
      <c r="AD191" s="175">
        <f t="shared" si="68"/>
        <v>0</v>
      </c>
      <c r="AE191" s="175">
        <f t="shared" si="68"/>
        <v>0</v>
      </c>
      <c r="AF191" s="175">
        <f t="shared" si="68"/>
        <v>0</v>
      </c>
      <c r="AG191" s="175">
        <f t="shared" si="68"/>
        <v>0</v>
      </c>
      <c r="AH191" s="175">
        <f t="shared" si="68"/>
        <v>0</v>
      </c>
      <c r="AI191" s="175">
        <f t="shared" si="68"/>
        <v>0</v>
      </c>
      <c r="AJ191" s="175">
        <f t="shared" si="68"/>
        <v>0</v>
      </c>
      <c r="AK191" s="175">
        <f t="shared" si="68"/>
        <v>0</v>
      </c>
      <c r="AL191" s="175">
        <f t="shared" si="68"/>
        <v>0</v>
      </c>
      <c r="AM191" s="175">
        <f t="shared" si="68"/>
        <v>0</v>
      </c>
      <c r="AN191" s="176">
        <f t="shared" si="68"/>
        <v>0</v>
      </c>
      <c r="AO191" s="175">
        <f t="shared" si="68"/>
        <v>0</v>
      </c>
      <c r="AP191" s="175">
        <f t="shared" si="68"/>
        <v>0</v>
      </c>
      <c r="AQ191" s="175">
        <f t="shared" si="68"/>
        <v>0</v>
      </c>
      <c r="AR191" s="175">
        <f t="shared" si="68"/>
        <v>0</v>
      </c>
      <c r="AS191" s="175">
        <f t="shared" si="68"/>
        <v>0</v>
      </c>
      <c r="AT191" s="175">
        <f t="shared" si="68"/>
        <v>0</v>
      </c>
      <c r="AU191" s="175">
        <f t="shared" si="68"/>
        <v>0</v>
      </c>
      <c r="AV191" s="175">
        <f t="shared" si="68"/>
        <v>0</v>
      </c>
      <c r="AW191" s="175">
        <f t="shared" si="68"/>
        <v>0</v>
      </c>
      <c r="AX191" s="175">
        <f t="shared" si="68"/>
        <v>0</v>
      </c>
      <c r="AY191" s="175">
        <f t="shared" si="68"/>
        <v>0</v>
      </c>
      <c r="AZ191" s="176">
        <f t="shared" si="68"/>
        <v>0</v>
      </c>
      <c r="BA191" s="175">
        <f t="shared" si="68"/>
        <v>0</v>
      </c>
      <c r="BB191" s="175">
        <f t="shared" si="68"/>
        <v>0</v>
      </c>
      <c r="BC191" s="175">
        <f t="shared" si="68"/>
        <v>0</v>
      </c>
      <c r="BD191" s="175">
        <f t="shared" si="68"/>
        <v>0</v>
      </c>
      <c r="BE191" s="175">
        <f t="shared" si="68"/>
        <v>0</v>
      </c>
      <c r="BF191" s="175">
        <f t="shared" si="68"/>
        <v>0</v>
      </c>
      <c r="BG191" s="175">
        <f t="shared" si="68"/>
        <v>0</v>
      </c>
      <c r="BH191" s="175">
        <f t="shared" si="68"/>
        <v>0</v>
      </c>
      <c r="BI191" s="175">
        <f t="shared" si="68"/>
        <v>0</v>
      </c>
      <c r="BJ191" s="175">
        <f t="shared" si="68"/>
        <v>0</v>
      </c>
      <c r="BK191" s="175">
        <f t="shared" si="68"/>
        <v>0</v>
      </c>
      <c r="BL191" s="176">
        <f t="shared" si="68"/>
        <v>0</v>
      </c>
      <c r="BM191" s="175">
        <f t="shared" si="68"/>
        <v>0</v>
      </c>
      <c r="BN191" s="175">
        <f t="shared" si="68"/>
        <v>0</v>
      </c>
      <c r="BO191" s="175">
        <f t="shared" si="68"/>
        <v>0</v>
      </c>
      <c r="BP191" s="175">
        <f t="shared" ref="BP191:EA191" si="69">SUM(BP179:BP190)</f>
        <v>0</v>
      </c>
      <c r="BQ191" s="175">
        <f t="shared" si="69"/>
        <v>0</v>
      </c>
      <c r="BR191" s="175">
        <f t="shared" si="69"/>
        <v>0</v>
      </c>
      <c r="BS191" s="175">
        <f t="shared" si="69"/>
        <v>0</v>
      </c>
      <c r="BT191" s="175">
        <f t="shared" si="69"/>
        <v>0</v>
      </c>
      <c r="BU191" s="175">
        <f t="shared" si="69"/>
        <v>0</v>
      </c>
      <c r="BV191" s="175">
        <f>SUM(BV179:BV190)</f>
        <v>0</v>
      </c>
      <c r="BW191" s="175">
        <f>SUM(BW179:BW190)</f>
        <v>0</v>
      </c>
      <c r="BX191" s="175">
        <f>SUM(BX179:BX190)</f>
        <v>0</v>
      </c>
      <c r="BY191" s="175">
        <f t="shared" si="69"/>
        <v>0</v>
      </c>
      <c r="BZ191" s="175">
        <f t="shared" si="69"/>
        <v>0</v>
      </c>
      <c r="CA191" s="175">
        <f t="shared" si="69"/>
        <v>0</v>
      </c>
      <c r="CB191" s="175">
        <f t="shared" si="69"/>
        <v>0</v>
      </c>
      <c r="CC191" s="175">
        <f t="shared" si="69"/>
        <v>0</v>
      </c>
      <c r="CD191" s="175">
        <f t="shared" si="69"/>
        <v>0</v>
      </c>
      <c r="CE191" s="175">
        <f t="shared" si="69"/>
        <v>0</v>
      </c>
      <c r="CF191" s="175">
        <f t="shared" si="69"/>
        <v>0</v>
      </c>
      <c r="CG191" s="175">
        <f t="shared" si="69"/>
        <v>0</v>
      </c>
      <c r="CH191" s="175">
        <f t="shared" si="69"/>
        <v>0</v>
      </c>
      <c r="CI191" s="175">
        <f t="shared" si="69"/>
        <v>0</v>
      </c>
      <c r="CJ191" s="176">
        <f t="shared" si="69"/>
        <v>0</v>
      </c>
      <c r="CK191" s="175">
        <f t="shared" si="69"/>
        <v>0</v>
      </c>
      <c r="CL191" s="175">
        <f t="shared" si="69"/>
        <v>0</v>
      </c>
      <c r="CM191" s="175">
        <f t="shared" si="69"/>
        <v>0</v>
      </c>
      <c r="CN191" s="175">
        <f t="shared" si="69"/>
        <v>0</v>
      </c>
      <c r="CO191" s="175">
        <f t="shared" si="69"/>
        <v>0</v>
      </c>
      <c r="CP191" s="175">
        <f t="shared" si="69"/>
        <v>0</v>
      </c>
      <c r="CQ191" s="175">
        <f t="shared" si="69"/>
        <v>0</v>
      </c>
      <c r="CR191" s="175">
        <f t="shared" si="69"/>
        <v>0</v>
      </c>
      <c r="CS191" s="175">
        <f t="shared" si="69"/>
        <v>0</v>
      </c>
      <c r="CT191" s="175">
        <f t="shared" si="69"/>
        <v>0</v>
      </c>
      <c r="CU191" s="175">
        <f t="shared" si="69"/>
        <v>0</v>
      </c>
      <c r="CV191" s="176">
        <f t="shared" si="69"/>
        <v>0</v>
      </c>
      <c r="CW191" s="175">
        <f t="shared" si="69"/>
        <v>0</v>
      </c>
      <c r="CX191" s="175">
        <f t="shared" si="69"/>
        <v>0</v>
      </c>
      <c r="CY191" s="175">
        <f t="shared" si="69"/>
        <v>0</v>
      </c>
      <c r="CZ191" s="175">
        <f t="shared" si="69"/>
        <v>0</v>
      </c>
      <c r="DA191" s="175">
        <f t="shared" si="69"/>
        <v>0</v>
      </c>
      <c r="DB191" s="175">
        <f t="shared" si="69"/>
        <v>0</v>
      </c>
      <c r="DC191" s="175">
        <f t="shared" si="69"/>
        <v>0</v>
      </c>
      <c r="DD191" s="175">
        <f t="shared" si="69"/>
        <v>0</v>
      </c>
      <c r="DE191" s="175">
        <f t="shared" si="69"/>
        <v>0</v>
      </c>
      <c r="DF191" s="175">
        <f t="shared" si="69"/>
        <v>0</v>
      </c>
      <c r="DG191" s="175">
        <f t="shared" si="69"/>
        <v>0</v>
      </c>
      <c r="DH191" s="176">
        <f t="shared" si="69"/>
        <v>0</v>
      </c>
      <c r="DI191" s="175">
        <f t="shared" si="69"/>
        <v>0</v>
      </c>
      <c r="DJ191" s="175">
        <f t="shared" si="69"/>
        <v>0</v>
      </c>
      <c r="DK191" s="175">
        <f t="shared" si="69"/>
        <v>0</v>
      </c>
      <c r="DL191" s="175">
        <f t="shared" si="69"/>
        <v>0</v>
      </c>
      <c r="DM191" s="175">
        <f t="shared" si="69"/>
        <v>0</v>
      </c>
      <c r="DN191" s="175">
        <f t="shared" si="69"/>
        <v>0</v>
      </c>
      <c r="DO191" s="175">
        <f t="shared" si="69"/>
        <v>0</v>
      </c>
      <c r="DP191" s="175">
        <f t="shared" si="69"/>
        <v>0</v>
      </c>
      <c r="DQ191" s="175">
        <f t="shared" si="69"/>
        <v>0</v>
      </c>
      <c r="DR191" s="175">
        <f t="shared" si="69"/>
        <v>0</v>
      </c>
      <c r="DS191" s="175">
        <f t="shared" si="69"/>
        <v>0</v>
      </c>
      <c r="DT191" s="176">
        <f t="shared" si="69"/>
        <v>0</v>
      </c>
      <c r="DU191" s="175">
        <f t="shared" si="69"/>
        <v>0</v>
      </c>
      <c r="DV191" s="175">
        <f t="shared" si="69"/>
        <v>0</v>
      </c>
      <c r="DW191" s="175">
        <f t="shared" si="69"/>
        <v>0</v>
      </c>
      <c r="DX191" s="175">
        <f t="shared" si="69"/>
        <v>0</v>
      </c>
      <c r="DY191" s="175">
        <f t="shared" si="69"/>
        <v>0</v>
      </c>
      <c r="DZ191" s="175">
        <f t="shared" si="69"/>
        <v>0</v>
      </c>
      <c r="EA191" s="175">
        <f t="shared" si="69"/>
        <v>0</v>
      </c>
      <c r="EB191" s="175">
        <f>SUM(EB179:EB190)</f>
        <v>0</v>
      </c>
      <c r="EC191" s="175">
        <f>SUM(EC179:EC190)</f>
        <v>0</v>
      </c>
      <c r="ED191" s="175">
        <f>SUM(ED179:ED190)</f>
        <v>0</v>
      </c>
      <c r="EE191" s="175">
        <f>SUM(EE179:EE190)</f>
        <v>0</v>
      </c>
    </row>
    <row r="192" spans="1:135" hidden="1" x14ac:dyDescent="0.2">
      <c r="A192" s="122" t="e">
        <f>IF(#REF!="Объект",,1)</f>
        <v>#REF!</v>
      </c>
    </row>
    <row r="193" spans="1:138" hidden="1" outlineLevel="1" x14ac:dyDescent="0.2">
      <c r="A193" s="122" t="e">
        <f>IF(#REF!="Объект",,1)</f>
        <v>#REF!</v>
      </c>
    </row>
    <row r="194" spans="1:138" hidden="1" outlineLevel="1" x14ac:dyDescent="0.2">
      <c r="A194" s="122">
        <f>IF(B194="Объект",,1)</f>
        <v>1</v>
      </c>
      <c r="B194" s="127"/>
      <c r="C194" s="54" t="e">
        <f>#REF!+1</f>
        <v>#REF!</v>
      </c>
    </row>
    <row r="195" spans="1:138" ht="16.5" hidden="1" outlineLevel="1" x14ac:dyDescent="0.3">
      <c r="A195" s="122">
        <f>IF(B194="Объект",,1)</f>
        <v>1</v>
      </c>
      <c r="B195" s="128" t="s">
        <v>201</v>
      </c>
      <c r="C195" s="129"/>
      <c r="D195" s="129"/>
      <c r="E195" s="129"/>
      <c r="F195" s="129"/>
      <c r="G195" s="129"/>
      <c r="H195" s="129"/>
      <c r="I195" s="129"/>
      <c r="J195" s="129"/>
      <c r="K195" s="129"/>
      <c r="L195" s="129"/>
      <c r="M195" s="129"/>
      <c r="N195" s="129"/>
    </row>
    <row r="196" spans="1:138" ht="17.25" hidden="1" customHeight="1" outlineLevel="1" thickBot="1" x14ac:dyDescent="0.25">
      <c r="A196" s="122">
        <f>IF(B194="Объект",,1)</f>
        <v>1</v>
      </c>
    </row>
    <row r="197" spans="1:138" ht="17.25" hidden="1" outlineLevel="1" thickTop="1" thickBot="1" x14ac:dyDescent="0.25">
      <c r="A197" s="122">
        <f>IF(B194="Объект",,1)</f>
        <v>1</v>
      </c>
      <c r="B197" s="160" t="s">
        <v>207</v>
      </c>
      <c r="C197" s="161" t="s">
        <v>208</v>
      </c>
      <c r="D197" s="162">
        <f>$C$4</f>
        <v>42826</v>
      </c>
      <c r="E197" s="162">
        <f t="shared" ref="E197:BP197" si="70">DATE(YEAR(D197),(MONTH(D197)+1),DAY(D197))</f>
        <v>42856</v>
      </c>
      <c r="F197" s="162">
        <f t="shared" si="70"/>
        <v>42887</v>
      </c>
      <c r="G197" s="162">
        <f t="shared" si="70"/>
        <v>42917</v>
      </c>
      <c r="H197" s="162">
        <f t="shared" si="70"/>
        <v>42948</v>
      </c>
      <c r="I197" s="162">
        <f t="shared" si="70"/>
        <v>42979</v>
      </c>
      <c r="J197" s="162">
        <f t="shared" si="70"/>
        <v>43009</v>
      </c>
      <c r="K197" s="162">
        <f t="shared" si="70"/>
        <v>43040</v>
      </c>
      <c r="L197" s="162">
        <f t="shared" si="70"/>
        <v>43070</v>
      </c>
      <c r="M197" s="162">
        <f t="shared" si="70"/>
        <v>43101</v>
      </c>
      <c r="N197" s="162">
        <f t="shared" si="70"/>
        <v>43132</v>
      </c>
      <c r="O197" s="162">
        <f t="shared" si="70"/>
        <v>43160</v>
      </c>
      <c r="P197" s="162">
        <f t="shared" si="70"/>
        <v>43191</v>
      </c>
      <c r="Q197" s="162">
        <f t="shared" si="70"/>
        <v>43221</v>
      </c>
      <c r="R197" s="162">
        <f t="shared" si="70"/>
        <v>43252</v>
      </c>
      <c r="S197" s="162">
        <f t="shared" si="70"/>
        <v>43282</v>
      </c>
      <c r="T197" s="162">
        <f t="shared" si="70"/>
        <v>43313</v>
      </c>
      <c r="U197" s="162">
        <f t="shared" si="70"/>
        <v>43344</v>
      </c>
      <c r="V197" s="162">
        <f t="shared" si="70"/>
        <v>43374</v>
      </c>
      <c r="W197" s="162">
        <f t="shared" si="70"/>
        <v>43405</v>
      </c>
      <c r="X197" s="162">
        <f t="shared" si="70"/>
        <v>43435</v>
      </c>
      <c r="Y197" s="162">
        <f t="shared" si="70"/>
        <v>43466</v>
      </c>
      <c r="Z197" s="162">
        <f t="shared" si="70"/>
        <v>43497</v>
      </c>
      <c r="AA197" s="162">
        <f t="shared" si="70"/>
        <v>43525</v>
      </c>
      <c r="AB197" s="162">
        <f t="shared" si="70"/>
        <v>43556</v>
      </c>
      <c r="AC197" s="162">
        <f t="shared" si="70"/>
        <v>43586</v>
      </c>
      <c r="AD197" s="162">
        <f t="shared" si="70"/>
        <v>43617</v>
      </c>
      <c r="AE197" s="162">
        <f t="shared" si="70"/>
        <v>43647</v>
      </c>
      <c r="AF197" s="162">
        <f t="shared" si="70"/>
        <v>43678</v>
      </c>
      <c r="AG197" s="162">
        <f t="shared" si="70"/>
        <v>43709</v>
      </c>
      <c r="AH197" s="162">
        <f t="shared" si="70"/>
        <v>43739</v>
      </c>
      <c r="AI197" s="162">
        <f t="shared" si="70"/>
        <v>43770</v>
      </c>
      <c r="AJ197" s="162">
        <f t="shared" si="70"/>
        <v>43800</v>
      </c>
      <c r="AK197" s="162">
        <f t="shared" si="70"/>
        <v>43831</v>
      </c>
      <c r="AL197" s="162">
        <f t="shared" si="70"/>
        <v>43862</v>
      </c>
      <c r="AM197" s="162">
        <f t="shared" si="70"/>
        <v>43891</v>
      </c>
      <c r="AN197" s="162">
        <f t="shared" si="70"/>
        <v>43922</v>
      </c>
      <c r="AO197" s="162">
        <f t="shared" si="70"/>
        <v>43952</v>
      </c>
      <c r="AP197" s="162">
        <f t="shared" si="70"/>
        <v>43983</v>
      </c>
      <c r="AQ197" s="162">
        <f t="shared" si="70"/>
        <v>44013</v>
      </c>
      <c r="AR197" s="162">
        <f t="shared" si="70"/>
        <v>44044</v>
      </c>
      <c r="AS197" s="162">
        <f t="shared" si="70"/>
        <v>44075</v>
      </c>
      <c r="AT197" s="162">
        <f t="shared" si="70"/>
        <v>44105</v>
      </c>
      <c r="AU197" s="162">
        <f t="shared" si="70"/>
        <v>44136</v>
      </c>
      <c r="AV197" s="162">
        <f t="shared" si="70"/>
        <v>44166</v>
      </c>
      <c r="AW197" s="162">
        <f t="shared" si="70"/>
        <v>44197</v>
      </c>
      <c r="AX197" s="162">
        <f t="shared" si="70"/>
        <v>44228</v>
      </c>
      <c r="AY197" s="162">
        <f t="shared" si="70"/>
        <v>44256</v>
      </c>
      <c r="AZ197" s="162">
        <f t="shared" si="70"/>
        <v>44287</v>
      </c>
      <c r="BA197" s="162">
        <f t="shared" si="70"/>
        <v>44317</v>
      </c>
      <c r="BB197" s="162">
        <f t="shared" si="70"/>
        <v>44348</v>
      </c>
      <c r="BC197" s="162">
        <f t="shared" si="70"/>
        <v>44378</v>
      </c>
      <c r="BD197" s="162">
        <f t="shared" si="70"/>
        <v>44409</v>
      </c>
      <c r="BE197" s="162">
        <f t="shared" si="70"/>
        <v>44440</v>
      </c>
      <c r="BF197" s="162">
        <f t="shared" si="70"/>
        <v>44470</v>
      </c>
      <c r="BG197" s="162">
        <f t="shared" si="70"/>
        <v>44501</v>
      </c>
      <c r="BH197" s="162">
        <f t="shared" si="70"/>
        <v>44531</v>
      </c>
      <c r="BI197" s="162">
        <f t="shared" si="70"/>
        <v>44562</v>
      </c>
      <c r="BJ197" s="162">
        <f t="shared" si="70"/>
        <v>44593</v>
      </c>
      <c r="BK197" s="162">
        <f t="shared" si="70"/>
        <v>44621</v>
      </c>
      <c r="BL197" s="162">
        <f t="shared" si="70"/>
        <v>44652</v>
      </c>
      <c r="BM197" s="162">
        <f t="shared" si="70"/>
        <v>44682</v>
      </c>
      <c r="BN197" s="162">
        <f t="shared" si="70"/>
        <v>44713</v>
      </c>
      <c r="BO197" s="162">
        <f t="shared" si="70"/>
        <v>44743</v>
      </c>
      <c r="BP197" s="162">
        <f t="shared" si="70"/>
        <v>44774</v>
      </c>
      <c r="BQ197" s="162">
        <f t="shared" ref="BQ197:EB197" si="71">DATE(YEAR(BP197),(MONTH(BP197)+1),DAY(BP197))</f>
        <v>44805</v>
      </c>
      <c r="BR197" s="162">
        <f t="shared" si="71"/>
        <v>44835</v>
      </c>
      <c r="BS197" s="162">
        <f t="shared" si="71"/>
        <v>44866</v>
      </c>
      <c r="BT197" s="162">
        <f t="shared" si="71"/>
        <v>44896</v>
      </c>
      <c r="BU197" s="162">
        <f t="shared" si="71"/>
        <v>44927</v>
      </c>
      <c r="BV197" s="162">
        <f>DATE(YEAR(BU197),(MONTH(BU197)+1),DAY(BU197))</f>
        <v>44958</v>
      </c>
      <c r="BW197" s="162">
        <f>DATE(YEAR(BV197),(MONTH(BV197)+1),DAY(BV197))</f>
        <v>44986</v>
      </c>
      <c r="BX197" s="162">
        <f>DATE(YEAR(BW197),(MONTH(BW197)+1),DAY(BW197))</f>
        <v>45017</v>
      </c>
      <c r="BY197" s="162">
        <f t="shared" si="71"/>
        <v>45047</v>
      </c>
      <c r="BZ197" s="162">
        <f t="shared" si="71"/>
        <v>45078</v>
      </c>
      <c r="CA197" s="162">
        <f t="shared" si="71"/>
        <v>45108</v>
      </c>
      <c r="CB197" s="162">
        <f t="shared" si="71"/>
        <v>45139</v>
      </c>
      <c r="CC197" s="162">
        <f t="shared" si="71"/>
        <v>45170</v>
      </c>
      <c r="CD197" s="162">
        <f t="shared" si="71"/>
        <v>45200</v>
      </c>
      <c r="CE197" s="162">
        <f t="shared" si="71"/>
        <v>45231</v>
      </c>
      <c r="CF197" s="162">
        <f t="shared" si="71"/>
        <v>45261</v>
      </c>
      <c r="CG197" s="162">
        <f t="shared" si="71"/>
        <v>45292</v>
      </c>
      <c r="CH197" s="162">
        <f t="shared" si="71"/>
        <v>45323</v>
      </c>
      <c r="CI197" s="162">
        <f t="shared" si="71"/>
        <v>45352</v>
      </c>
      <c r="CJ197" s="162">
        <f t="shared" si="71"/>
        <v>45383</v>
      </c>
      <c r="CK197" s="162">
        <f t="shared" si="71"/>
        <v>45413</v>
      </c>
      <c r="CL197" s="162">
        <f t="shared" si="71"/>
        <v>45444</v>
      </c>
      <c r="CM197" s="162">
        <f t="shared" si="71"/>
        <v>45474</v>
      </c>
      <c r="CN197" s="162">
        <f t="shared" si="71"/>
        <v>45505</v>
      </c>
      <c r="CO197" s="162">
        <f t="shared" si="71"/>
        <v>45536</v>
      </c>
      <c r="CP197" s="162">
        <f t="shared" si="71"/>
        <v>45566</v>
      </c>
      <c r="CQ197" s="162">
        <f t="shared" si="71"/>
        <v>45597</v>
      </c>
      <c r="CR197" s="162">
        <f t="shared" si="71"/>
        <v>45627</v>
      </c>
      <c r="CS197" s="162">
        <f t="shared" si="71"/>
        <v>45658</v>
      </c>
      <c r="CT197" s="162">
        <f t="shared" si="71"/>
        <v>45689</v>
      </c>
      <c r="CU197" s="162">
        <f t="shared" si="71"/>
        <v>45717</v>
      </c>
      <c r="CV197" s="162">
        <f t="shared" si="71"/>
        <v>45748</v>
      </c>
      <c r="CW197" s="162">
        <f t="shared" si="71"/>
        <v>45778</v>
      </c>
      <c r="CX197" s="162">
        <f t="shared" si="71"/>
        <v>45809</v>
      </c>
      <c r="CY197" s="162">
        <f t="shared" si="71"/>
        <v>45839</v>
      </c>
      <c r="CZ197" s="162">
        <f t="shared" si="71"/>
        <v>45870</v>
      </c>
      <c r="DA197" s="162">
        <f t="shared" si="71"/>
        <v>45901</v>
      </c>
      <c r="DB197" s="162">
        <f t="shared" si="71"/>
        <v>45931</v>
      </c>
      <c r="DC197" s="162">
        <f t="shared" si="71"/>
        <v>45962</v>
      </c>
      <c r="DD197" s="162">
        <f t="shared" si="71"/>
        <v>45992</v>
      </c>
      <c r="DE197" s="162">
        <f t="shared" si="71"/>
        <v>46023</v>
      </c>
      <c r="DF197" s="162">
        <f t="shared" si="71"/>
        <v>46054</v>
      </c>
      <c r="DG197" s="162">
        <f t="shared" si="71"/>
        <v>46082</v>
      </c>
      <c r="DH197" s="162">
        <f t="shared" si="71"/>
        <v>46113</v>
      </c>
      <c r="DI197" s="162">
        <f t="shared" si="71"/>
        <v>46143</v>
      </c>
      <c r="DJ197" s="162">
        <f t="shared" si="71"/>
        <v>46174</v>
      </c>
      <c r="DK197" s="162">
        <f t="shared" si="71"/>
        <v>46204</v>
      </c>
      <c r="DL197" s="162">
        <f t="shared" si="71"/>
        <v>46235</v>
      </c>
      <c r="DM197" s="162">
        <f t="shared" si="71"/>
        <v>46266</v>
      </c>
      <c r="DN197" s="162">
        <f t="shared" si="71"/>
        <v>46296</v>
      </c>
      <c r="DO197" s="162">
        <f t="shared" si="71"/>
        <v>46327</v>
      </c>
      <c r="DP197" s="162">
        <f t="shared" si="71"/>
        <v>46357</v>
      </c>
      <c r="DQ197" s="162">
        <f t="shared" si="71"/>
        <v>46388</v>
      </c>
      <c r="DR197" s="162">
        <f t="shared" si="71"/>
        <v>46419</v>
      </c>
      <c r="DS197" s="162">
        <f t="shared" si="71"/>
        <v>46447</v>
      </c>
      <c r="DT197" s="162">
        <f t="shared" si="71"/>
        <v>46478</v>
      </c>
      <c r="DU197" s="162">
        <f t="shared" si="71"/>
        <v>46508</v>
      </c>
      <c r="DV197" s="162">
        <f t="shared" si="71"/>
        <v>46539</v>
      </c>
      <c r="DW197" s="162">
        <f t="shared" si="71"/>
        <v>46569</v>
      </c>
      <c r="DX197" s="162">
        <f t="shared" si="71"/>
        <v>46600</v>
      </c>
      <c r="DY197" s="162">
        <f t="shared" si="71"/>
        <v>46631</v>
      </c>
      <c r="DZ197" s="162">
        <f t="shared" si="71"/>
        <v>46661</v>
      </c>
      <c r="EA197" s="162">
        <f t="shared" si="71"/>
        <v>46692</v>
      </c>
      <c r="EB197" s="162">
        <f t="shared" si="71"/>
        <v>46722</v>
      </c>
      <c r="EC197" s="162">
        <f>DATE(YEAR(EB197),(MONTH(EB197)+1),DAY(EB197))</f>
        <v>46753</v>
      </c>
      <c r="ED197" s="162">
        <f>DATE(YEAR(EC197),(MONTH(EC197)+1),DAY(EC197))</f>
        <v>46784</v>
      </c>
      <c r="EE197" s="162">
        <f>DATE(YEAR(ED197),(MONTH(ED197)+1),DAY(ED197))</f>
        <v>46813</v>
      </c>
      <c r="EF197" s="164"/>
      <c r="EG197" s="164"/>
      <c r="EH197" s="164"/>
    </row>
    <row r="198" spans="1:138" ht="15.75" hidden="1" outlineLevel="1" x14ac:dyDescent="0.25">
      <c r="A198" s="122">
        <f>IF(B194="Объект",,IF(B198=0,,1))</f>
        <v>1</v>
      </c>
      <c r="B198" s="194" t="str">
        <f t="shared" ref="B198:B205" si="72">B36</f>
        <v xml:space="preserve">Проектно-изыскательские работы </v>
      </c>
      <c r="C198" s="170">
        <f t="shared" ref="C198:C222" si="73">SUM(D198:EE198)</f>
        <v>0</v>
      </c>
      <c r="D198" s="168"/>
      <c r="E198" s="168"/>
      <c r="F198" s="168"/>
      <c r="G198" s="168"/>
      <c r="H198" s="168"/>
      <c r="I198" s="168"/>
      <c r="J198" s="168"/>
      <c r="K198" s="168"/>
      <c r="L198" s="168"/>
      <c r="M198" s="168"/>
      <c r="N198" s="168"/>
      <c r="O198" s="168"/>
      <c r="P198" s="168"/>
      <c r="Q198" s="168"/>
      <c r="R198" s="168"/>
      <c r="S198" s="168"/>
      <c r="T198" s="168"/>
      <c r="U198" s="168"/>
      <c r="V198" s="168"/>
      <c r="W198" s="168"/>
      <c r="X198" s="168"/>
      <c r="Y198" s="168"/>
      <c r="Z198" s="168"/>
      <c r="AA198" s="168"/>
      <c r="AB198" s="168"/>
      <c r="AC198" s="168"/>
      <c r="AD198" s="224"/>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9"/>
      <c r="EG198" s="169"/>
      <c r="EH198" s="169"/>
    </row>
    <row r="199" spans="1:138" ht="15.75" hidden="1" outlineLevel="1" x14ac:dyDescent="0.25">
      <c r="A199" s="122">
        <f>IF(B194="Объект",,IF(B199=0,,1))</f>
        <v>1</v>
      </c>
      <c r="B199" s="194" t="str">
        <f t="shared" si="72"/>
        <v>Строительно-монтажные работы (привязка в валюте)</v>
      </c>
      <c r="C199" s="170">
        <f t="shared" si="73"/>
        <v>0</v>
      </c>
      <c r="D199" s="168"/>
      <c r="E199" s="168"/>
      <c r="F199" s="168"/>
      <c r="G199" s="168"/>
      <c r="H199" s="168"/>
      <c r="I199" s="168"/>
      <c r="J199" s="168"/>
      <c r="K199" s="168"/>
      <c r="L199" s="168"/>
      <c r="M199" s="168"/>
      <c r="N199" s="168"/>
      <c r="O199" s="168"/>
      <c r="P199" s="168"/>
      <c r="Q199" s="168"/>
      <c r="R199" s="168"/>
      <c r="S199" s="168"/>
      <c r="T199" s="168"/>
      <c r="U199" s="168"/>
      <c r="V199" s="168"/>
      <c r="W199" s="168"/>
      <c r="X199" s="168"/>
      <c r="Y199" s="168"/>
      <c r="Z199" s="168"/>
      <c r="AA199" s="168"/>
      <c r="AB199" s="168"/>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9"/>
      <c r="EG199" s="169"/>
      <c r="EH199" s="169"/>
    </row>
    <row r="200" spans="1:138" ht="15.75" hidden="1" outlineLevel="1" x14ac:dyDescent="0.25">
      <c r="A200" s="122">
        <f>IF(B194="Объект",,IF(B200=0,,1))</f>
        <v>1</v>
      </c>
      <c r="B200" s="194" t="str">
        <f t="shared" si="72"/>
        <v>Строительно-монтажные работы рос</v>
      </c>
      <c r="C200" s="170">
        <f t="shared" si="73"/>
        <v>0</v>
      </c>
      <c r="D200" s="168"/>
      <c r="E200" s="168"/>
      <c r="F200" s="168"/>
      <c r="G200" s="168"/>
      <c r="H200" s="168"/>
      <c r="I200" s="168"/>
      <c r="J200" s="168"/>
      <c r="K200" s="168"/>
      <c r="L200" s="168"/>
      <c r="M200" s="168"/>
      <c r="N200" s="168"/>
      <c r="O200" s="168"/>
      <c r="P200" s="168"/>
      <c r="Q200" s="168"/>
      <c r="R200" s="168"/>
      <c r="S200" s="168"/>
      <c r="T200" s="168"/>
      <c r="U200" s="168"/>
      <c r="V200" s="168"/>
      <c r="W200" s="168"/>
      <c r="X200" s="168"/>
      <c r="Y200" s="168"/>
      <c r="Z200" s="168"/>
      <c r="AA200" s="168"/>
      <c r="AB200" s="168"/>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9"/>
      <c r="EG200" s="169"/>
      <c r="EH200" s="169"/>
    </row>
    <row r="201" spans="1:138" ht="15.75" hidden="1" outlineLevel="1" x14ac:dyDescent="0.25">
      <c r="A201" s="122">
        <f>IF(B194="Объект",,IF(B201=0,,1))</f>
        <v>1</v>
      </c>
      <c r="B201" s="194" t="str">
        <f t="shared" si="72"/>
        <v>ТМЦ</v>
      </c>
      <c r="C201" s="170">
        <f t="shared" si="73"/>
        <v>0</v>
      </c>
      <c r="D201" s="168"/>
      <c r="E201" s="168"/>
      <c r="F201" s="168"/>
      <c r="G201" s="168"/>
      <c r="H201" s="168"/>
      <c r="I201" s="168"/>
      <c r="J201" s="168"/>
      <c r="K201" s="168"/>
      <c r="L201" s="168"/>
      <c r="M201" s="168"/>
      <c r="N201" s="168"/>
      <c r="O201" s="168"/>
      <c r="P201" s="168"/>
      <c r="Q201" s="168"/>
      <c r="R201" s="168"/>
      <c r="S201" s="168"/>
      <c r="T201" s="168"/>
      <c r="U201" s="168"/>
      <c r="V201" s="168"/>
      <c r="W201" s="168"/>
      <c r="X201" s="168"/>
      <c r="Y201" s="168"/>
      <c r="Z201" s="168"/>
      <c r="AA201" s="168"/>
      <c r="AB201" s="168"/>
      <c r="AC201" s="168"/>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8"/>
      <c r="BK201" s="168"/>
      <c r="BL201" s="168"/>
      <c r="BM201" s="168"/>
      <c r="BN201" s="168"/>
      <c r="BO201" s="168"/>
      <c r="BP201" s="168"/>
      <c r="BQ201" s="168"/>
      <c r="BR201" s="168"/>
      <c r="BS201" s="168"/>
      <c r="BT201" s="168"/>
      <c r="BU201" s="168"/>
      <c r="BV201" s="168"/>
      <c r="BW201" s="168"/>
      <c r="BX201" s="168"/>
      <c r="BY201" s="168"/>
      <c r="BZ201" s="168"/>
      <c r="CA201" s="168"/>
      <c r="CB201" s="168"/>
      <c r="CC201" s="168"/>
      <c r="CD201" s="168"/>
      <c r="CE201" s="168"/>
      <c r="CF201" s="168"/>
      <c r="CG201" s="168"/>
      <c r="CH201" s="168"/>
      <c r="CI201" s="168"/>
      <c r="CJ201" s="168"/>
      <c r="CK201" s="168"/>
      <c r="CL201" s="168"/>
      <c r="CM201" s="168"/>
      <c r="CN201" s="168"/>
      <c r="CO201" s="168"/>
      <c r="CP201" s="168"/>
      <c r="CQ201" s="168"/>
      <c r="CR201" s="168"/>
      <c r="CS201" s="168"/>
      <c r="CT201" s="168"/>
      <c r="CU201" s="168"/>
      <c r="CV201" s="168"/>
      <c r="CW201" s="168"/>
      <c r="CX201" s="168"/>
      <c r="CY201" s="168"/>
      <c r="CZ201" s="168"/>
      <c r="DA201" s="168"/>
      <c r="DB201" s="168"/>
      <c r="DC201" s="168"/>
      <c r="DD201" s="168"/>
      <c r="DE201" s="168"/>
      <c r="DF201" s="168"/>
      <c r="DG201" s="168"/>
      <c r="DH201" s="168"/>
      <c r="DI201" s="168"/>
      <c r="DJ201" s="168"/>
      <c r="DK201" s="168"/>
      <c r="DL201" s="168"/>
      <c r="DM201" s="168"/>
      <c r="DN201" s="168"/>
      <c r="DO201" s="168"/>
      <c r="DP201" s="168"/>
      <c r="DQ201" s="168"/>
      <c r="DR201" s="168"/>
      <c r="DS201" s="168"/>
      <c r="DT201" s="168"/>
      <c r="DU201" s="168"/>
      <c r="DV201" s="168"/>
      <c r="DW201" s="168"/>
      <c r="DX201" s="168"/>
      <c r="DY201" s="168"/>
      <c r="DZ201" s="168"/>
      <c r="EA201" s="168"/>
      <c r="EB201" s="168"/>
      <c r="EC201" s="168"/>
      <c r="ED201" s="168"/>
      <c r="EE201" s="168"/>
      <c r="EF201" s="169"/>
      <c r="EG201" s="169"/>
      <c r="EH201" s="169"/>
    </row>
    <row r="202" spans="1:138" ht="15.75" hidden="1" outlineLevel="1" x14ac:dyDescent="0.25">
      <c r="A202" s="122">
        <f>IF(B194="Объект",,IF(B202=0,,1))</f>
        <v>1</v>
      </c>
      <c r="B202" s="194" t="str">
        <f t="shared" si="72"/>
        <v>Оборудование (привязка к валюте)</v>
      </c>
      <c r="C202" s="170">
        <f t="shared" si="73"/>
        <v>0</v>
      </c>
      <c r="D202" s="168"/>
      <c r="E202" s="168"/>
      <c r="F202" s="168"/>
      <c r="G202" s="168"/>
      <c r="H202" s="168"/>
      <c r="I202" s="168"/>
      <c r="J202" s="168"/>
      <c r="K202" s="168"/>
      <c r="L202" s="168"/>
      <c r="M202" s="168"/>
      <c r="N202" s="168"/>
      <c r="O202" s="168"/>
      <c r="P202" s="168"/>
      <c r="Q202" s="168"/>
      <c r="R202" s="168"/>
      <c r="S202" s="168"/>
      <c r="T202" s="168"/>
      <c r="U202" s="168"/>
      <c r="V202" s="168"/>
      <c r="W202" s="168"/>
      <c r="X202" s="168"/>
      <c r="Y202" s="168"/>
      <c r="Z202" s="168"/>
      <c r="AA202" s="168"/>
      <c r="AB202" s="168"/>
      <c r="AC202" s="168"/>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8"/>
      <c r="BK202" s="168"/>
      <c r="BL202" s="168"/>
      <c r="BM202" s="168"/>
      <c r="BN202" s="168"/>
      <c r="BO202" s="168"/>
      <c r="BP202" s="168"/>
      <c r="BQ202" s="168"/>
      <c r="BR202" s="168"/>
      <c r="BS202" s="168"/>
      <c r="BT202" s="168"/>
      <c r="BU202" s="168"/>
      <c r="BV202" s="168"/>
      <c r="BW202" s="168"/>
      <c r="BX202" s="168"/>
      <c r="BY202" s="168"/>
      <c r="BZ202" s="168"/>
      <c r="CA202" s="168"/>
      <c r="CB202" s="168"/>
      <c r="CC202" s="168"/>
      <c r="CD202" s="168"/>
      <c r="CE202" s="168"/>
      <c r="CF202" s="168"/>
      <c r="CG202" s="168"/>
      <c r="CH202" s="168"/>
      <c r="CI202" s="168"/>
      <c r="CJ202" s="168"/>
      <c r="CK202" s="168"/>
      <c r="CL202" s="168"/>
      <c r="CM202" s="168"/>
      <c r="CN202" s="168"/>
      <c r="CO202" s="168"/>
      <c r="CP202" s="168"/>
      <c r="CQ202" s="168"/>
      <c r="CR202" s="168"/>
      <c r="CS202" s="168"/>
      <c r="CT202" s="168"/>
      <c r="CU202" s="168"/>
      <c r="CV202" s="168"/>
      <c r="CW202" s="168"/>
      <c r="CX202" s="168"/>
      <c r="CY202" s="168"/>
      <c r="CZ202" s="168"/>
      <c r="DA202" s="168"/>
      <c r="DB202" s="168"/>
      <c r="DC202" s="168"/>
      <c r="DD202" s="168"/>
      <c r="DE202" s="168"/>
      <c r="DF202" s="168"/>
      <c r="DG202" s="168"/>
      <c r="DH202" s="168"/>
      <c r="DI202" s="168"/>
      <c r="DJ202" s="168"/>
      <c r="DK202" s="168"/>
      <c r="DL202" s="168"/>
      <c r="DM202" s="168"/>
      <c r="DN202" s="168"/>
      <c r="DO202" s="168"/>
      <c r="DP202" s="168"/>
      <c r="DQ202" s="168"/>
      <c r="DR202" s="168"/>
      <c r="DS202" s="168"/>
      <c r="DT202" s="168"/>
      <c r="DU202" s="168"/>
      <c r="DV202" s="168"/>
      <c r="DW202" s="168"/>
      <c r="DX202" s="168"/>
      <c r="DY202" s="168"/>
      <c r="DZ202" s="168"/>
      <c r="EA202" s="168"/>
      <c r="EB202" s="168"/>
      <c r="EC202" s="168"/>
      <c r="ED202" s="168"/>
      <c r="EE202" s="168"/>
      <c r="EF202" s="169"/>
      <c r="EG202" s="169"/>
      <c r="EH202" s="169"/>
    </row>
    <row r="203" spans="1:138" ht="15.75" hidden="1" outlineLevel="1" x14ac:dyDescent="0.25">
      <c r="A203" s="122">
        <f>IF(B194="Объект",,IF(B203=0,,1))</f>
        <v>1</v>
      </c>
      <c r="B203" s="194" t="str">
        <f t="shared" si="72"/>
        <v>Оборудование рос</v>
      </c>
      <c r="C203" s="170">
        <f t="shared" si="73"/>
        <v>0</v>
      </c>
      <c r="D203" s="168"/>
      <c r="E203" s="168"/>
      <c r="F203" s="168"/>
      <c r="G203" s="168"/>
      <c r="H203" s="168"/>
      <c r="I203" s="168"/>
      <c r="J203" s="168"/>
      <c r="K203" s="168"/>
      <c r="L203" s="168"/>
      <c r="M203" s="168"/>
      <c r="N203" s="168"/>
      <c r="O203" s="168"/>
      <c r="P203" s="168"/>
      <c r="Q203" s="168"/>
      <c r="R203" s="168"/>
      <c r="S203" s="168"/>
      <c r="T203" s="168"/>
      <c r="U203" s="168"/>
      <c r="V203" s="168"/>
      <c r="W203" s="168"/>
      <c r="X203" s="168"/>
      <c r="Y203" s="168"/>
      <c r="Z203" s="168"/>
      <c r="AA203" s="168"/>
      <c r="AB203" s="168"/>
      <c r="AC203" s="168"/>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8"/>
      <c r="BK203" s="168"/>
      <c r="BL203" s="168"/>
      <c r="BM203" s="168"/>
      <c r="BN203" s="168"/>
      <c r="BO203" s="168"/>
      <c r="BP203" s="168"/>
      <c r="BQ203" s="168"/>
      <c r="BR203" s="168"/>
      <c r="BS203" s="168"/>
      <c r="BT203" s="168"/>
      <c r="BU203" s="168"/>
      <c r="BV203" s="168"/>
      <c r="BW203" s="168"/>
      <c r="BX203" s="168"/>
      <c r="BY203" s="168"/>
      <c r="BZ203" s="168"/>
      <c r="CA203" s="168"/>
      <c r="CB203" s="168"/>
      <c r="CC203" s="168"/>
      <c r="CD203" s="168"/>
      <c r="CE203" s="168"/>
      <c r="CF203" s="168"/>
      <c r="CG203" s="168"/>
      <c r="CH203" s="168"/>
      <c r="CI203" s="168"/>
      <c r="CJ203" s="168"/>
      <c r="CK203" s="168"/>
      <c r="CL203" s="168"/>
      <c r="CM203" s="168"/>
      <c r="CN203" s="168"/>
      <c r="CO203" s="168"/>
      <c r="CP203" s="168"/>
      <c r="CQ203" s="168"/>
      <c r="CR203" s="168"/>
      <c r="CS203" s="168"/>
      <c r="CT203" s="168"/>
      <c r="CU203" s="168"/>
      <c r="CV203" s="168"/>
      <c r="CW203" s="168"/>
      <c r="CX203" s="168"/>
      <c r="CY203" s="168"/>
      <c r="CZ203" s="168"/>
      <c r="DA203" s="168"/>
      <c r="DB203" s="168"/>
      <c r="DC203" s="168"/>
      <c r="DD203" s="168"/>
      <c r="DE203" s="168"/>
      <c r="DF203" s="168"/>
      <c r="DG203" s="168"/>
      <c r="DH203" s="168"/>
      <c r="DI203" s="168"/>
      <c r="DJ203" s="168"/>
      <c r="DK203" s="168"/>
      <c r="DL203" s="168"/>
      <c r="DM203" s="168"/>
      <c r="DN203" s="168"/>
      <c r="DO203" s="168"/>
      <c r="DP203" s="168"/>
      <c r="DQ203" s="168"/>
      <c r="DR203" s="168"/>
      <c r="DS203" s="168"/>
      <c r="DT203" s="168"/>
      <c r="DU203" s="168"/>
      <c r="DV203" s="168"/>
      <c r="DW203" s="168"/>
      <c r="DX203" s="168"/>
      <c r="DY203" s="168"/>
      <c r="DZ203" s="168"/>
      <c r="EA203" s="168"/>
      <c r="EB203" s="168"/>
      <c r="EC203" s="168"/>
      <c r="ED203" s="168"/>
      <c r="EE203" s="168"/>
      <c r="EF203" s="169"/>
      <c r="EG203" s="169"/>
      <c r="EH203" s="169"/>
    </row>
    <row r="204" spans="1:138" ht="15.75" hidden="1" outlineLevel="1" x14ac:dyDescent="0.25">
      <c r="A204" s="122">
        <f>IF(B194="Объект",,IF(B204=0,,1))</f>
        <v>1</v>
      </c>
      <c r="B204" s="194" t="str">
        <f t="shared" si="72"/>
        <v>Прочие</v>
      </c>
      <c r="C204" s="170">
        <f t="shared" si="73"/>
        <v>0</v>
      </c>
      <c r="D204" s="168"/>
      <c r="E204" s="168"/>
      <c r="F204" s="168"/>
      <c r="G204" s="168"/>
      <c r="H204" s="168"/>
      <c r="I204" s="168"/>
      <c r="J204" s="168"/>
      <c r="K204" s="168"/>
      <c r="L204" s="168"/>
      <c r="M204" s="168"/>
      <c r="N204" s="168"/>
      <c r="O204" s="168"/>
      <c r="P204" s="168"/>
      <c r="Q204" s="168"/>
      <c r="R204" s="168"/>
      <c r="S204" s="168"/>
      <c r="T204" s="168"/>
      <c r="U204" s="168"/>
      <c r="V204" s="168"/>
      <c r="W204" s="168"/>
      <c r="X204" s="168"/>
      <c r="Y204" s="168"/>
      <c r="Z204" s="168"/>
      <c r="AA204" s="168"/>
      <c r="AB204" s="168"/>
      <c r="AC204" s="168"/>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8"/>
      <c r="BK204" s="168"/>
      <c r="BL204" s="168"/>
      <c r="BM204" s="168"/>
      <c r="BN204" s="168"/>
      <c r="BO204" s="168"/>
      <c r="BP204" s="168"/>
      <c r="BQ204" s="168"/>
      <c r="BR204" s="168"/>
      <c r="BS204" s="168"/>
      <c r="BT204" s="168"/>
      <c r="BU204" s="168"/>
      <c r="BV204" s="168"/>
      <c r="BW204" s="168"/>
      <c r="BX204" s="168"/>
      <c r="BY204" s="168"/>
      <c r="BZ204" s="168"/>
      <c r="CA204" s="168"/>
      <c r="CB204" s="168"/>
      <c r="CC204" s="168"/>
      <c r="CD204" s="168"/>
      <c r="CE204" s="168"/>
      <c r="CF204" s="168"/>
      <c r="CG204" s="168"/>
      <c r="CH204" s="168"/>
      <c r="CI204" s="168"/>
      <c r="CJ204" s="168"/>
      <c r="CK204" s="168"/>
      <c r="CL204" s="168"/>
      <c r="CM204" s="168"/>
      <c r="CN204" s="168"/>
      <c r="CO204" s="168"/>
      <c r="CP204" s="168"/>
      <c r="CQ204" s="168"/>
      <c r="CR204" s="168"/>
      <c r="CS204" s="168"/>
      <c r="CT204" s="168"/>
      <c r="CU204" s="168"/>
      <c r="CV204" s="168"/>
      <c r="CW204" s="168"/>
      <c r="CX204" s="168"/>
      <c r="CY204" s="168"/>
      <c r="CZ204" s="168"/>
      <c r="DA204" s="168"/>
      <c r="DB204" s="168"/>
      <c r="DC204" s="168"/>
      <c r="DD204" s="168"/>
      <c r="DE204" s="168"/>
      <c r="DF204" s="168"/>
      <c r="DG204" s="168"/>
      <c r="DH204" s="168"/>
      <c r="DI204" s="168"/>
      <c r="DJ204" s="168"/>
      <c r="DK204" s="168"/>
      <c r="DL204" s="168"/>
      <c r="DM204" s="168"/>
      <c r="DN204" s="168"/>
      <c r="DO204" s="168"/>
      <c r="DP204" s="168"/>
      <c r="DQ204" s="168"/>
      <c r="DR204" s="168"/>
      <c r="DS204" s="168"/>
      <c r="DT204" s="168"/>
      <c r="DU204" s="168"/>
      <c r="DV204" s="168"/>
      <c r="DW204" s="168"/>
      <c r="DX204" s="168"/>
      <c r="DY204" s="168"/>
      <c r="DZ204" s="168"/>
      <c r="EA204" s="168"/>
      <c r="EB204" s="168"/>
      <c r="EC204" s="168"/>
      <c r="ED204" s="168"/>
      <c r="EE204" s="168"/>
      <c r="EF204" s="169"/>
      <c r="EG204" s="169"/>
      <c r="EH204" s="169"/>
    </row>
    <row r="205" spans="1:138" ht="15.75" hidden="1" outlineLevel="1" x14ac:dyDescent="0.25">
      <c r="A205" s="122">
        <f>IF(B194="Объект",,IF(B205=0,,1))</f>
        <v>1</v>
      </c>
      <c r="B205" s="194" t="str">
        <f t="shared" si="72"/>
        <v>Таможенные платежи</v>
      </c>
      <c r="C205" s="170">
        <f t="shared" si="73"/>
        <v>0</v>
      </c>
      <c r="D205" s="168"/>
      <c r="E205" s="168"/>
      <c r="F205" s="168"/>
      <c r="G205" s="168"/>
      <c r="H205" s="168"/>
      <c r="I205" s="168"/>
      <c r="J205" s="168"/>
      <c r="K205" s="168"/>
      <c r="L205" s="168"/>
      <c r="M205" s="168"/>
      <c r="N205" s="168"/>
      <c r="O205" s="168"/>
      <c r="P205" s="168"/>
      <c r="Q205" s="168"/>
      <c r="R205" s="168"/>
      <c r="S205" s="168"/>
      <c r="T205" s="168"/>
      <c r="U205" s="168"/>
      <c r="V205" s="168"/>
      <c r="W205" s="168"/>
      <c r="X205" s="168"/>
      <c r="Y205" s="168"/>
      <c r="Z205" s="168"/>
      <c r="AA205" s="168"/>
      <c r="AB205" s="168"/>
      <c r="AC205" s="168"/>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8"/>
      <c r="BK205" s="168"/>
      <c r="BL205" s="168"/>
      <c r="BM205" s="168"/>
      <c r="BN205" s="168"/>
      <c r="BO205" s="168"/>
      <c r="BP205" s="168"/>
      <c r="BQ205" s="168"/>
      <c r="BR205" s="168"/>
      <c r="BS205" s="168"/>
      <c r="BT205" s="168"/>
      <c r="BU205" s="168"/>
      <c r="BV205" s="168"/>
      <c r="BW205" s="168"/>
      <c r="BX205" s="168"/>
      <c r="BY205" s="168"/>
      <c r="BZ205" s="168"/>
      <c r="CA205" s="168"/>
      <c r="CB205" s="168"/>
      <c r="CC205" s="168"/>
      <c r="CD205" s="168"/>
      <c r="CE205" s="168"/>
      <c r="CF205" s="168"/>
      <c r="CG205" s="168"/>
      <c r="CH205" s="168"/>
      <c r="CI205" s="168"/>
      <c r="CJ205" s="168"/>
      <c r="CK205" s="168"/>
      <c r="CL205" s="168"/>
      <c r="CM205" s="168"/>
      <c r="CN205" s="168"/>
      <c r="CO205" s="168"/>
      <c r="CP205" s="168"/>
      <c r="CQ205" s="168"/>
      <c r="CR205" s="168"/>
      <c r="CS205" s="168"/>
      <c r="CT205" s="168"/>
      <c r="CU205" s="168"/>
      <c r="CV205" s="168"/>
      <c r="CW205" s="168"/>
      <c r="CX205" s="168"/>
      <c r="CY205" s="168"/>
      <c r="CZ205" s="168"/>
      <c r="DA205" s="168"/>
      <c r="DB205" s="168"/>
      <c r="DC205" s="168"/>
      <c r="DD205" s="168"/>
      <c r="DE205" s="168"/>
      <c r="DF205" s="168"/>
      <c r="DG205" s="168"/>
      <c r="DH205" s="168"/>
      <c r="DI205" s="168"/>
      <c r="DJ205" s="168"/>
      <c r="DK205" s="168"/>
      <c r="DL205" s="168"/>
      <c r="DM205" s="168"/>
      <c r="DN205" s="168"/>
      <c r="DO205" s="168"/>
      <c r="DP205" s="168"/>
      <c r="DQ205" s="168"/>
      <c r="DR205" s="168"/>
      <c r="DS205" s="168"/>
      <c r="DT205" s="168"/>
      <c r="DU205" s="168"/>
      <c r="DV205" s="168"/>
      <c r="DW205" s="168"/>
      <c r="DX205" s="168"/>
      <c r="DY205" s="168"/>
      <c r="DZ205" s="168"/>
      <c r="EA205" s="168"/>
      <c r="EB205" s="168"/>
      <c r="EC205" s="168"/>
      <c r="ED205" s="168"/>
      <c r="EE205" s="168"/>
      <c r="EF205" s="169"/>
      <c r="EG205" s="169"/>
      <c r="EH205" s="169"/>
    </row>
    <row r="206" spans="1:138" ht="15.75" hidden="1" outlineLevel="1" x14ac:dyDescent="0.25">
      <c r="A206" s="122">
        <f>IF(B194="Объект",,IF(B206=0,,1))</f>
        <v>0</v>
      </c>
      <c r="B206" s="194">
        <f>B46</f>
        <v>0</v>
      </c>
      <c r="C206" s="170">
        <f t="shared" si="73"/>
        <v>0</v>
      </c>
      <c r="D206" s="168"/>
      <c r="E206" s="168"/>
      <c r="F206" s="168"/>
      <c r="G206" s="168"/>
      <c r="H206" s="168"/>
      <c r="I206" s="168"/>
      <c r="J206" s="168"/>
      <c r="K206" s="168"/>
      <c r="L206" s="168"/>
      <c r="M206" s="168"/>
      <c r="N206" s="168"/>
      <c r="O206" s="168"/>
      <c r="P206" s="168"/>
      <c r="Q206" s="168"/>
      <c r="R206" s="168"/>
      <c r="S206" s="168"/>
      <c r="T206" s="168"/>
      <c r="U206" s="168"/>
      <c r="V206" s="168"/>
      <c r="W206" s="168"/>
      <c r="X206" s="168"/>
      <c r="Y206" s="168"/>
      <c r="Z206" s="168"/>
      <c r="AA206" s="168"/>
      <c r="AB206" s="168"/>
      <c r="AC206" s="168"/>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68"/>
      <c r="BK206" s="168"/>
      <c r="BL206" s="168"/>
      <c r="BM206" s="168"/>
      <c r="BN206" s="168"/>
      <c r="BO206" s="168"/>
      <c r="BP206" s="168"/>
      <c r="BQ206" s="168"/>
      <c r="BR206" s="168"/>
      <c r="BS206" s="168"/>
      <c r="BT206" s="168"/>
      <c r="BU206" s="168"/>
      <c r="BV206" s="168"/>
      <c r="BW206" s="168"/>
      <c r="BX206" s="168"/>
      <c r="BY206" s="168"/>
      <c r="BZ206" s="168"/>
      <c r="CA206" s="168"/>
      <c r="CB206" s="168"/>
      <c r="CC206" s="168"/>
      <c r="CD206" s="168"/>
      <c r="CE206" s="168"/>
      <c r="CF206" s="168"/>
      <c r="CG206" s="168"/>
      <c r="CH206" s="168"/>
      <c r="CI206" s="168"/>
      <c r="CJ206" s="168"/>
      <c r="CK206" s="168"/>
      <c r="CL206" s="168"/>
      <c r="CM206" s="168"/>
      <c r="CN206" s="168"/>
      <c r="CO206" s="168"/>
      <c r="CP206" s="168"/>
      <c r="CQ206" s="168"/>
      <c r="CR206" s="168"/>
      <c r="CS206" s="168"/>
      <c r="CT206" s="168"/>
      <c r="CU206" s="168"/>
      <c r="CV206" s="168"/>
      <c r="CW206" s="168"/>
      <c r="CX206" s="168"/>
      <c r="CY206" s="168"/>
      <c r="CZ206" s="168"/>
      <c r="DA206" s="168"/>
      <c r="DB206" s="168"/>
      <c r="DC206" s="168"/>
      <c r="DD206" s="168"/>
      <c r="DE206" s="168"/>
      <c r="DF206" s="168"/>
      <c r="DG206" s="168"/>
      <c r="DH206" s="168"/>
      <c r="DI206" s="168"/>
      <c r="DJ206" s="168"/>
      <c r="DK206" s="168"/>
      <c r="DL206" s="168"/>
      <c r="DM206" s="168"/>
      <c r="DN206" s="168"/>
      <c r="DO206" s="168"/>
      <c r="DP206" s="168"/>
      <c r="DQ206" s="168"/>
      <c r="DR206" s="168"/>
      <c r="DS206" s="168"/>
      <c r="DT206" s="168"/>
      <c r="DU206" s="168"/>
      <c r="DV206" s="168"/>
      <c r="DW206" s="168"/>
      <c r="DX206" s="168"/>
      <c r="DY206" s="168"/>
      <c r="DZ206" s="168"/>
      <c r="EA206" s="168"/>
      <c r="EB206" s="168"/>
      <c r="EC206" s="168"/>
      <c r="ED206" s="168"/>
      <c r="EE206" s="168"/>
      <c r="EF206" s="169"/>
      <c r="EG206" s="169"/>
      <c r="EH206" s="169"/>
    </row>
    <row r="207" spans="1:138" ht="15.75" hidden="1" outlineLevel="1" x14ac:dyDescent="0.25">
      <c r="A207" s="122">
        <f>IF(B194="Объект",,IF(B207=0,,1))</f>
        <v>1</v>
      </c>
      <c r="B207" s="194" t="str">
        <f>B47</f>
        <v>Менеджмент резерв</v>
      </c>
      <c r="C207" s="170">
        <f t="shared" si="73"/>
        <v>0</v>
      </c>
      <c r="D207" s="168"/>
      <c r="E207" s="168"/>
      <c r="F207" s="168"/>
      <c r="G207" s="168"/>
      <c r="H207" s="168"/>
      <c r="I207" s="168"/>
      <c r="J207" s="168"/>
      <c r="K207" s="168"/>
      <c r="L207" s="168"/>
      <c r="M207" s="168"/>
      <c r="N207" s="168"/>
      <c r="O207" s="168"/>
      <c r="P207" s="168"/>
      <c r="Q207" s="168"/>
      <c r="R207" s="168"/>
      <c r="S207" s="168"/>
      <c r="T207" s="168"/>
      <c r="U207" s="168"/>
      <c r="V207" s="168"/>
      <c r="W207" s="168"/>
      <c r="X207" s="168"/>
      <c r="Y207" s="168"/>
      <c r="Z207" s="168"/>
      <c r="AA207" s="168"/>
      <c r="AB207" s="168"/>
      <c r="AC207" s="168"/>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68"/>
      <c r="BK207" s="168"/>
      <c r="BL207" s="168"/>
      <c r="BM207" s="168"/>
      <c r="BN207" s="168"/>
      <c r="BO207" s="168"/>
      <c r="BP207" s="168"/>
      <c r="BQ207" s="168"/>
      <c r="BR207" s="168"/>
      <c r="BS207" s="168"/>
      <c r="BT207" s="168"/>
      <c r="BU207" s="168"/>
      <c r="BV207" s="168"/>
      <c r="BW207" s="168"/>
      <c r="BX207" s="168"/>
      <c r="BY207" s="168"/>
      <c r="BZ207" s="168"/>
      <c r="CA207" s="168"/>
      <c r="CB207" s="168"/>
      <c r="CC207" s="168"/>
      <c r="CD207" s="168"/>
      <c r="CE207" s="168"/>
      <c r="CF207" s="168"/>
      <c r="CG207" s="168"/>
      <c r="CH207" s="168"/>
      <c r="CI207" s="168"/>
      <c r="CJ207" s="168"/>
      <c r="CK207" s="168"/>
      <c r="CL207" s="168"/>
      <c r="CM207" s="168"/>
      <c r="CN207" s="168"/>
      <c r="CO207" s="168"/>
      <c r="CP207" s="168"/>
      <c r="CQ207" s="168"/>
      <c r="CR207" s="168"/>
      <c r="CS207" s="168"/>
      <c r="CT207" s="168"/>
      <c r="CU207" s="168"/>
      <c r="CV207" s="168"/>
      <c r="CW207" s="168"/>
      <c r="CX207" s="168"/>
      <c r="CY207" s="168"/>
      <c r="CZ207" s="168"/>
      <c r="DA207" s="168"/>
      <c r="DB207" s="168"/>
      <c r="DC207" s="168"/>
      <c r="DD207" s="168"/>
      <c r="DE207" s="168"/>
      <c r="DF207" s="168"/>
      <c r="DG207" s="168"/>
      <c r="DH207" s="168"/>
      <c r="DI207" s="168"/>
      <c r="DJ207" s="168"/>
      <c r="DK207" s="168"/>
      <c r="DL207" s="168"/>
      <c r="DM207" s="168"/>
      <c r="DN207" s="168"/>
      <c r="DO207" s="168"/>
      <c r="DP207" s="168"/>
      <c r="DQ207" s="168"/>
      <c r="DR207" s="168"/>
      <c r="DS207" s="168"/>
      <c r="DT207" s="168"/>
      <c r="DU207" s="168"/>
      <c r="DV207" s="168"/>
      <c r="DW207" s="168"/>
      <c r="DX207" s="168"/>
      <c r="DY207" s="168"/>
      <c r="DZ207" s="168"/>
      <c r="EA207" s="168"/>
      <c r="EB207" s="168"/>
      <c r="EC207" s="168"/>
      <c r="ED207" s="168"/>
      <c r="EE207" s="168"/>
      <c r="EF207" s="169"/>
      <c r="EG207" s="169"/>
      <c r="EH207" s="169"/>
    </row>
    <row r="208" spans="1:138" ht="15.75" hidden="1" outlineLevel="1" x14ac:dyDescent="0.25">
      <c r="A208" s="122">
        <f>IF(B194="Объект",,IF(B208=0,,1))</f>
        <v>1</v>
      </c>
      <c r="B208" s="194" t="str">
        <f>B48</f>
        <v>ФОТ МП и РГ</v>
      </c>
      <c r="C208" s="170">
        <f t="shared" si="73"/>
        <v>0</v>
      </c>
      <c r="D208" s="168"/>
      <c r="E208" s="168"/>
      <c r="F208" s="168"/>
      <c r="G208" s="168"/>
      <c r="H208" s="168"/>
      <c r="I208" s="168"/>
      <c r="J208" s="168"/>
      <c r="K208" s="168"/>
      <c r="L208" s="168"/>
      <c r="M208" s="168"/>
      <c r="N208" s="168"/>
      <c r="O208" s="168"/>
      <c r="P208" s="168"/>
      <c r="Q208" s="168"/>
      <c r="R208" s="168"/>
      <c r="S208" s="168"/>
      <c r="T208" s="168"/>
      <c r="U208" s="168"/>
      <c r="V208" s="168"/>
      <c r="W208" s="168"/>
      <c r="X208" s="168"/>
      <c r="Y208" s="168"/>
      <c r="Z208" s="168"/>
      <c r="AA208" s="168"/>
      <c r="AB208" s="168"/>
      <c r="AC208" s="168"/>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68"/>
      <c r="BK208" s="168"/>
      <c r="BL208" s="168"/>
      <c r="BM208" s="168"/>
      <c r="BN208" s="168"/>
      <c r="BO208" s="168"/>
      <c r="BP208" s="168"/>
      <c r="BQ208" s="168"/>
      <c r="BR208" s="168"/>
      <c r="BS208" s="168"/>
      <c r="BT208" s="168"/>
      <c r="BU208" s="168"/>
      <c r="BV208" s="168"/>
      <c r="BW208" s="168"/>
      <c r="BX208" s="168"/>
      <c r="BY208" s="168"/>
      <c r="BZ208" s="168"/>
      <c r="CA208" s="168"/>
      <c r="CB208" s="168"/>
      <c r="CC208" s="168"/>
      <c r="CD208" s="168"/>
      <c r="CE208" s="168"/>
      <c r="CF208" s="168"/>
      <c r="CG208" s="168"/>
      <c r="CH208" s="168"/>
      <c r="CI208" s="168"/>
      <c r="CJ208" s="168"/>
      <c r="CK208" s="168"/>
      <c r="CL208" s="168"/>
      <c r="CM208" s="168"/>
      <c r="CN208" s="168"/>
      <c r="CO208" s="168"/>
      <c r="CP208" s="168"/>
      <c r="CQ208" s="168"/>
      <c r="CR208" s="168"/>
      <c r="CS208" s="168"/>
      <c r="CT208" s="168"/>
      <c r="CU208" s="168"/>
      <c r="CV208" s="168"/>
      <c r="CW208" s="168"/>
      <c r="CX208" s="168"/>
      <c r="CY208" s="168"/>
      <c r="CZ208" s="168"/>
      <c r="DA208" s="168"/>
      <c r="DB208" s="168"/>
      <c r="DC208" s="168"/>
      <c r="DD208" s="168"/>
      <c r="DE208" s="168"/>
      <c r="DF208" s="168"/>
      <c r="DG208" s="168"/>
      <c r="DH208" s="168"/>
      <c r="DI208" s="168"/>
      <c r="DJ208" s="168"/>
      <c r="DK208" s="168"/>
      <c r="DL208" s="168"/>
      <c r="DM208" s="168"/>
      <c r="DN208" s="168"/>
      <c r="DO208" s="168"/>
      <c r="DP208" s="168"/>
      <c r="DQ208" s="168"/>
      <c r="DR208" s="168"/>
      <c r="DS208" s="168"/>
      <c r="DT208" s="168"/>
      <c r="DU208" s="168"/>
      <c r="DV208" s="168"/>
      <c r="DW208" s="168"/>
      <c r="DX208" s="168"/>
      <c r="DY208" s="168"/>
      <c r="DZ208" s="168"/>
      <c r="EA208" s="168"/>
      <c r="EB208" s="168"/>
      <c r="EC208" s="168"/>
      <c r="ED208" s="168"/>
      <c r="EE208" s="168"/>
      <c r="EF208" s="169"/>
      <c r="EG208" s="169"/>
      <c r="EH208" s="169"/>
    </row>
    <row r="209" spans="1:138" ht="15.75" hidden="1" outlineLevel="1" x14ac:dyDescent="0.25">
      <c r="A209" s="122">
        <f>IF(B194="Объект",,IF(B209=0,,1))</f>
        <v>1</v>
      </c>
      <c r="B209" s="194" t="str">
        <f>B49</f>
        <v>Мотивационный фонд</v>
      </c>
      <c r="C209" s="170">
        <f t="shared" si="73"/>
        <v>0</v>
      </c>
      <c r="D209" s="168"/>
      <c r="E209" s="168"/>
      <c r="F209" s="168"/>
      <c r="G209" s="168"/>
      <c r="H209" s="168"/>
      <c r="I209" s="168"/>
      <c r="J209" s="168"/>
      <c r="K209" s="168"/>
      <c r="L209" s="168"/>
      <c r="M209" s="168"/>
      <c r="N209" s="168"/>
      <c r="O209" s="168"/>
      <c r="P209" s="168"/>
      <c r="Q209" s="168"/>
      <c r="R209" s="168"/>
      <c r="S209" s="168"/>
      <c r="T209" s="168"/>
      <c r="U209" s="168"/>
      <c r="V209" s="168"/>
      <c r="W209" s="168"/>
      <c r="X209" s="168"/>
      <c r="Y209" s="168"/>
      <c r="Z209" s="168"/>
      <c r="AA209" s="168"/>
      <c r="AB209" s="168"/>
      <c r="AC209" s="168"/>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68"/>
      <c r="BK209" s="168"/>
      <c r="BL209" s="168"/>
      <c r="BM209" s="168"/>
      <c r="BN209" s="168"/>
      <c r="BO209" s="168"/>
      <c r="BP209" s="168"/>
      <c r="BQ209" s="168"/>
      <c r="BR209" s="168"/>
      <c r="BS209" s="168"/>
      <c r="BT209" s="168"/>
      <c r="BU209" s="168"/>
      <c r="BV209" s="168"/>
      <c r="BW209" s="168"/>
      <c r="BX209" s="168"/>
      <c r="BY209" s="168"/>
      <c r="BZ209" s="168"/>
      <c r="CA209" s="168"/>
      <c r="CB209" s="168"/>
      <c r="CC209" s="168"/>
      <c r="CD209" s="168"/>
      <c r="CE209" s="168"/>
      <c r="CF209" s="168"/>
      <c r="CG209" s="168"/>
      <c r="CH209" s="168"/>
      <c r="CI209" s="168"/>
      <c r="CJ209" s="168"/>
      <c r="CK209" s="168"/>
      <c r="CL209" s="168"/>
      <c r="CM209" s="168"/>
      <c r="CN209" s="168"/>
      <c r="CO209" s="168"/>
      <c r="CP209" s="168"/>
      <c r="CQ209" s="168"/>
      <c r="CR209" s="168"/>
      <c r="CS209" s="168"/>
      <c r="CT209" s="168"/>
      <c r="CU209" s="168"/>
      <c r="CV209" s="168"/>
      <c r="CW209" s="168"/>
      <c r="CX209" s="168"/>
      <c r="CY209" s="168"/>
      <c r="CZ209" s="168"/>
      <c r="DA209" s="168"/>
      <c r="DB209" s="168"/>
      <c r="DC209" s="168"/>
      <c r="DD209" s="168"/>
      <c r="DE209" s="168"/>
      <c r="DF209" s="168"/>
      <c r="DG209" s="168"/>
      <c r="DH209" s="168"/>
      <c r="DI209" s="168"/>
      <c r="DJ209" s="168"/>
      <c r="DK209" s="168"/>
      <c r="DL209" s="168"/>
      <c r="DM209" s="168"/>
      <c r="DN209" s="168"/>
      <c r="DO209" s="168"/>
      <c r="DP209" s="168"/>
      <c r="DQ209" s="168"/>
      <c r="DR209" s="168"/>
      <c r="DS209" s="168"/>
      <c r="DT209" s="168"/>
      <c r="DU209" s="168"/>
      <c r="DV209" s="168"/>
      <c r="DW209" s="168"/>
      <c r="DX209" s="168"/>
      <c r="DY209" s="168"/>
      <c r="DZ209" s="168"/>
      <c r="EA209" s="168"/>
      <c r="EB209" s="168"/>
      <c r="EC209" s="168"/>
      <c r="ED209" s="168"/>
      <c r="EE209" s="168"/>
      <c r="EF209" s="169"/>
      <c r="EG209" s="169"/>
      <c r="EH209" s="169"/>
    </row>
    <row r="210" spans="1:138" ht="17.25" hidden="1" outlineLevel="1" thickTop="1" thickBot="1" x14ac:dyDescent="0.3">
      <c r="A210" s="122">
        <f>IF(B194="Объект",,1)</f>
        <v>1</v>
      </c>
      <c r="B210" s="228" t="str">
        <f>B82</f>
        <v>Итого без НДС, тыс. $</v>
      </c>
      <c r="C210" s="229">
        <f t="shared" si="73"/>
        <v>0</v>
      </c>
      <c r="D210" s="175">
        <f t="shared" ref="D210:AI210" si="74">SUM(D198:D209)</f>
        <v>0</v>
      </c>
      <c r="E210" s="230">
        <f t="shared" si="74"/>
        <v>0</v>
      </c>
      <c r="F210" s="175">
        <f t="shared" si="74"/>
        <v>0</v>
      </c>
      <c r="G210" s="175">
        <f t="shared" si="74"/>
        <v>0</v>
      </c>
      <c r="H210" s="175">
        <f t="shared" si="74"/>
        <v>0</v>
      </c>
      <c r="I210" s="175">
        <f t="shared" si="74"/>
        <v>0</v>
      </c>
      <c r="J210" s="175">
        <f t="shared" si="74"/>
        <v>0</v>
      </c>
      <c r="K210" s="175">
        <f t="shared" si="74"/>
        <v>0</v>
      </c>
      <c r="L210" s="175">
        <f t="shared" si="74"/>
        <v>0</v>
      </c>
      <c r="M210" s="175">
        <f t="shared" si="74"/>
        <v>0</v>
      </c>
      <c r="N210" s="175">
        <f t="shared" si="74"/>
        <v>0</v>
      </c>
      <c r="O210" s="231">
        <f t="shared" si="74"/>
        <v>0</v>
      </c>
      <c r="P210" s="231">
        <f t="shared" si="74"/>
        <v>0</v>
      </c>
      <c r="Q210" s="231">
        <f t="shared" si="74"/>
        <v>0</v>
      </c>
      <c r="R210" s="231">
        <f t="shared" si="74"/>
        <v>0</v>
      </c>
      <c r="S210" s="231">
        <f t="shared" si="74"/>
        <v>0</v>
      </c>
      <c r="T210" s="231">
        <f t="shared" si="74"/>
        <v>0</v>
      </c>
      <c r="U210" s="231">
        <f t="shared" si="74"/>
        <v>0</v>
      </c>
      <c r="V210" s="231">
        <f t="shared" si="74"/>
        <v>0</v>
      </c>
      <c r="W210" s="231">
        <f t="shared" si="74"/>
        <v>0</v>
      </c>
      <c r="X210" s="231">
        <f t="shared" si="74"/>
        <v>0</v>
      </c>
      <c r="Y210" s="231">
        <f t="shared" si="74"/>
        <v>0</v>
      </c>
      <c r="Z210" s="231">
        <f t="shared" si="74"/>
        <v>0</v>
      </c>
      <c r="AA210" s="231">
        <f t="shared" si="74"/>
        <v>0</v>
      </c>
      <c r="AB210" s="231">
        <f t="shared" si="74"/>
        <v>0</v>
      </c>
      <c r="AC210" s="176">
        <f t="shared" si="74"/>
        <v>0</v>
      </c>
      <c r="AD210" s="176">
        <f t="shared" si="74"/>
        <v>0</v>
      </c>
      <c r="AE210" s="175">
        <f t="shared" si="74"/>
        <v>0</v>
      </c>
      <c r="AF210" s="175">
        <f t="shared" si="74"/>
        <v>0</v>
      </c>
      <c r="AG210" s="175">
        <f t="shared" si="74"/>
        <v>0</v>
      </c>
      <c r="AH210" s="175">
        <f t="shared" si="74"/>
        <v>0</v>
      </c>
      <c r="AI210" s="175">
        <f t="shared" si="74"/>
        <v>0</v>
      </c>
      <c r="AJ210" s="175">
        <f t="shared" ref="AJ210:CU210" si="75">SUM(AJ198:AJ209)</f>
        <v>0</v>
      </c>
      <c r="AK210" s="175">
        <f t="shared" si="75"/>
        <v>0</v>
      </c>
      <c r="AL210" s="175">
        <f t="shared" si="75"/>
        <v>0</v>
      </c>
      <c r="AM210" s="175">
        <f t="shared" si="75"/>
        <v>0</v>
      </c>
      <c r="AN210" s="176">
        <f t="shared" si="75"/>
        <v>0</v>
      </c>
      <c r="AO210" s="175">
        <f t="shared" si="75"/>
        <v>0</v>
      </c>
      <c r="AP210" s="175">
        <f t="shared" si="75"/>
        <v>0</v>
      </c>
      <c r="AQ210" s="175">
        <f t="shared" si="75"/>
        <v>0</v>
      </c>
      <c r="AR210" s="175">
        <f t="shared" si="75"/>
        <v>0</v>
      </c>
      <c r="AS210" s="175">
        <f t="shared" si="75"/>
        <v>0</v>
      </c>
      <c r="AT210" s="175">
        <f t="shared" si="75"/>
        <v>0</v>
      </c>
      <c r="AU210" s="175">
        <f t="shared" si="75"/>
        <v>0</v>
      </c>
      <c r="AV210" s="175">
        <f t="shared" si="75"/>
        <v>0</v>
      </c>
      <c r="AW210" s="175">
        <f t="shared" si="75"/>
        <v>0</v>
      </c>
      <c r="AX210" s="175">
        <f t="shared" si="75"/>
        <v>0</v>
      </c>
      <c r="AY210" s="175">
        <f t="shared" si="75"/>
        <v>0</v>
      </c>
      <c r="AZ210" s="176">
        <f t="shared" si="75"/>
        <v>0</v>
      </c>
      <c r="BA210" s="175">
        <f t="shared" si="75"/>
        <v>0</v>
      </c>
      <c r="BB210" s="175">
        <f t="shared" si="75"/>
        <v>0</v>
      </c>
      <c r="BC210" s="175">
        <f t="shared" si="75"/>
        <v>0</v>
      </c>
      <c r="BD210" s="175">
        <f t="shared" si="75"/>
        <v>0</v>
      </c>
      <c r="BE210" s="175">
        <f t="shared" si="75"/>
        <v>0</v>
      </c>
      <c r="BF210" s="175">
        <f t="shared" si="75"/>
        <v>0</v>
      </c>
      <c r="BG210" s="175">
        <f t="shared" si="75"/>
        <v>0</v>
      </c>
      <c r="BH210" s="175">
        <f t="shared" si="75"/>
        <v>0</v>
      </c>
      <c r="BI210" s="175">
        <f t="shared" si="75"/>
        <v>0</v>
      </c>
      <c r="BJ210" s="175">
        <f t="shared" si="75"/>
        <v>0</v>
      </c>
      <c r="BK210" s="175">
        <f t="shared" si="75"/>
        <v>0</v>
      </c>
      <c r="BL210" s="176">
        <f t="shared" si="75"/>
        <v>0</v>
      </c>
      <c r="BM210" s="175">
        <f t="shared" si="75"/>
        <v>0</v>
      </c>
      <c r="BN210" s="175">
        <f t="shared" si="75"/>
        <v>0</v>
      </c>
      <c r="BO210" s="175">
        <f t="shared" si="75"/>
        <v>0</v>
      </c>
      <c r="BP210" s="175">
        <f t="shared" si="75"/>
        <v>0</v>
      </c>
      <c r="BQ210" s="175">
        <f t="shared" si="75"/>
        <v>0</v>
      </c>
      <c r="BR210" s="175">
        <f t="shared" si="75"/>
        <v>0</v>
      </c>
      <c r="BS210" s="175">
        <f t="shared" si="75"/>
        <v>0</v>
      </c>
      <c r="BT210" s="175">
        <f t="shared" si="75"/>
        <v>0</v>
      </c>
      <c r="BU210" s="175">
        <f t="shared" si="75"/>
        <v>0</v>
      </c>
      <c r="BV210" s="175">
        <f>SUM(BV198:BV209)</f>
        <v>0</v>
      </c>
      <c r="BW210" s="175">
        <f>SUM(BW198:BW209)</f>
        <v>0</v>
      </c>
      <c r="BX210" s="175">
        <f>SUM(BX198:BX209)</f>
        <v>0</v>
      </c>
      <c r="BY210" s="175">
        <f t="shared" si="75"/>
        <v>0</v>
      </c>
      <c r="BZ210" s="175">
        <f t="shared" si="75"/>
        <v>0</v>
      </c>
      <c r="CA210" s="175">
        <f t="shared" si="75"/>
        <v>0</v>
      </c>
      <c r="CB210" s="175">
        <f t="shared" si="75"/>
        <v>0</v>
      </c>
      <c r="CC210" s="175">
        <f t="shared" si="75"/>
        <v>0</v>
      </c>
      <c r="CD210" s="175">
        <f t="shared" si="75"/>
        <v>0</v>
      </c>
      <c r="CE210" s="175">
        <f t="shared" si="75"/>
        <v>0</v>
      </c>
      <c r="CF210" s="175">
        <f t="shared" si="75"/>
        <v>0</v>
      </c>
      <c r="CG210" s="175">
        <f t="shared" si="75"/>
        <v>0</v>
      </c>
      <c r="CH210" s="175">
        <f t="shared" si="75"/>
        <v>0</v>
      </c>
      <c r="CI210" s="175">
        <f t="shared" si="75"/>
        <v>0</v>
      </c>
      <c r="CJ210" s="176">
        <f t="shared" si="75"/>
        <v>0</v>
      </c>
      <c r="CK210" s="175">
        <f t="shared" si="75"/>
        <v>0</v>
      </c>
      <c r="CL210" s="175">
        <f t="shared" si="75"/>
        <v>0</v>
      </c>
      <c r="CM210" s="175">
        <f t="shared" si="75"/>
        <v>0</v>
      </c>
      <c r="CN210" s="175">
        <f t="shared" si="75"/>
        <v>0</v>
      </c>
      <c r="CO210" s="175">
        <f t="shared" si="75"/>
        <v>0</v>
      </c>
      <c r="CP210" s="175">
        <f t="shared" si="75"/>
        <v>0</v>
      </c>
      <c r="CQ210" s="175">
        <f t="shared" si="75"/>
        <v>0</v>
      </c>
      <c r="CR210" s="175">
        <f t="shared" si="75"/>
        <v>0</v>
      </c>
      <c r="CS210" s="175">
        <f t="shared" si="75"/>
        <v>0</v>
      </c>
      <c r="CT210" s="175">
        <f t="shared" si="75"/>
        <v>0</v>
      </c>
      <c r="CU210" s="175">
        <f t="shared" si="75"/>
        <v>0</v>
      </c>
      <c r="CV210" s="176">
        <f t="shared" ref="CV210:EA210" si="76">SUM(CV198:CV209)</f>
        <v>0</v>
      </c>
      <c r="CW210" s="175">
        <f t="shared" si="76"/>
        <v>0</v>
      </c>
      <c r="CX210" s="175">
        <f t="shared" si="76"/>
        <v>0</v>
      </c>
      <c r="CY210" s="175">
        <f t="shared" si="76"/>
        <v>0</v>
      </c>
      <c r="CZ210" s="175">
        <f t="shared" si="76"/>
        <v>0</v>
      </c>
      <c r="DA210" s="175">
        <f t="shared" si="76"/>
        <v>0</v>
      </c>
      <c r="DB210" s="175">
        <f t="shared" si="76"/>
        <v>0</v>
      </c>
      <c r="DC210" s="175">
        <f t="shared" si="76"/>
        <v>0</v>
      </c>
      <c r="DD210" s="175">
        <f t="shared" si="76"/>
        <v>0</v>
      </c>
      <c r="DE210" s="175">
        <f t="shared" si="76"/>
        <v>0</v>
      </c>
      <c r="DF210" s="175">
        <f t="shared" si="76"/>
        <v>0</v>
      </c>
      <c r="DG210" s="175">
        <f t="shared" si="76"/>
        <v>0</v>
      </c>
      <c r="DH210" s="176">
        <f t="shared" si="76"/>
        <v>0</v>
      </c>
      <c r="DI210" s="175">
        <f t="shared" si="76"/>
        <v>0</v>
      </c>
      <c r="DJ210" s="175">
        <f t="shared" si="76"/>
        <v>0</v>
      </c>
      <c r="DK210" s="175">
        <f t="shared" si="76"/>
        <v>0</v>
      </c>
      <c r="DL210" s="175">
        <f t="shared" si="76"/>
        <v>0</v>
      </c>
      <c r="DM210" s="175">
        <f t="shared" si="76"/>
        <v>0</v>
      </c>
      <c r="DN210" s="175">
        <f t="shared" si="76"/>
        <v>0</v>
      </c>
      <c r="DO210" s="175">
        <f t="shared" si="76"/>
        <v>0</v>
      </c>
      <c r="DP210" s="175">
        <f t="shared" si="76"/>
        <v>0</v>
      </c>
      <c r="DQ210" s="175">
        <f t="shared" si="76"/>
        <v>0</v>
      </c>
      <c r="DR210" s="175">
        <f t="shared" si="76"/>
        <v>0</v>
      </c>
      <c r="DS210" s="175">
        <f t="shared" si="76"/>
        <v>0</v>
      </c>
      <c r="DT210" s="176">
        <f t="shared" si="76"/>
        <v>0</v>
      </c>
      <c r="DU210" s="175">
        <f t="shared" si="76"/>
        <v>0</v>
      </c>
      <c r="DV210" s="175">
        <f t="shared" si="76"/>
        <v>0</v>
      </c>
      <c r="DW210" s="175">
        <f t="shared" si="76"/>
        <v>0</v>
      </c>
      <c r="DX210" s="175">
        <f t="shared" si="76"/>
        <v>0</v>
      </c>
      <c r="DY210" s="175">
        <f t="shared" si="76"/>
        <v>0</v>
      </c>
      <c r="DZ210" s="175">
        <f t="shared" si="76"/>
        <v>0</v>
      </c>
      <c r="EA210" s="175">
        <f t="shared" si="76"/>
        <v>0</v>
      </c>
      <c r="EB210" s="175">
        <f>SUM(EB198:EB209)</f>
        <v>0</v>
      </c>
      <c r="EC210" s="175">
        <f>SUM(EC198:EC209)</f>
        <v>0</v>
      </c>
      <c r="ED210" s="175">
        <f>SUM(ED198:ED209)</f>
        <v>0</v>
      </c>
      <c r="EE210" s="175">
        <f>SUM(EE198:EE209)</f>
        <v>0</v>
      </c>
      <c r="EF210" s="169"/>
      <c r="EG210" s="169"/>
      <c r="EH210" s="169"/>
    </row>
    <row r="211" spans="1:138" s="182" customFormat="1" ht="16.5" hidden="1" customHeight="1" outlineLevel="1" thickTop="1" x14ac:dyDescent="0.25">
      <c r="A211" s="122">
        <f t="shared" ref="A211:A220" si="77">IF(B$194="Объект",,IF(B211=0,,1))</f>
        <v>1</v>
      </c>
      <c r="B211" s="232" t="str">
        <f>CONCATENATE(B198," НДС")</f>
        <v>Проектно-изыскательские работы  НДС</v>
      </c>
      <c r="C211" s="170">
        <f t="shared" si="73"/>
        <v>0</v>
      </c>
      <c r="D211" s="181">
        <f t="shared" ref="D211:BO215" si="78">D198*0.18</f>
        <v>0</v>
      </c>
      <c r="E211" s="181">
        <f t="shared" si="78"/>
        <v>0</v>
      </c>
      <c r="F211" s="181">
        <f t="shared" si="78"/>
        <v>0</v>
      </c>
      <c r="G211" s="181">
        <f t="shared" si="78"/>
        <v>0</v>
      </c>
      <c r="H211" s="181">
        <f t="shared" si="78"/>
        <v>0</v>
      </c>
      <c r="I211" s="181">
        <f t="shared" si="78"/>
        <v>0</v>
      </c>
      <c r="J211" s="181">
        <f t="shared" si="78"/>
        <v>0</v>
      </c>
      <c r="K211" s="181">
        <f t="shared" si="78"/>
        <v>0</v>
      </c>
      <c r="L211" s="181">
        <f t="shared" si="78"/>
        <v>0</v>
      </c>
      <c r="M211" s="181">
        <f t="shared" si="78"/>
        <v>0</v>
      </c>
      <c r="N211" s="181">
        <f t="shared" si="78"/>
        <v>0</v>
      </c>
      <c r="O211" s="181">
        <f t="shared" si="78"/>
        <v>0</v>
      </c>
      <c r="P211" s="181">
        <f t="shared" si="78"/>
        <v>0</v>
      </c>
      <c r="Q211" s="181">
        <f t="shared" si="78"/>
        <v>0</v>
      </c>
      <c r="R211" s="181">
        <f t="shared" si="78"/>
        <v>0</v>
      </c>
      <c r="S211" s="181">
        <f t="shared" si="78"/>
        <v>0</v>
      </c>
      <c r="T211" s="181">
        <f t="shared" si="78"/>
        <v>0</v>
      </c>
      <c r="U211" s="181">
        <f t="shared" si="78"/>
        <v>0</v>
      </c>
      <c r="V211" s="181">
        <f t="shared" si="78"/>
        <v>0</v>
      </c>
      <c r="W211" s="181">
        <f t="shared" si="78"/>
        <v>0</v>
      </c>
      <c r="X211" s="181">
        <f t="shared" si="78"/>
        <v>0</v>
      </c>
      <c r="Y211" s="181">
        <f t="shared" si="78"/>
        <v>0</v>
      </c>
      <c r="Z211" s="181">
        <f t="shared" si="78"/>
        <v>0</v>
      </c>
      <c r="AA211" s="181">
        <f t="shared" si="78"/>
        <v>0</v>
      </c>
      <c r="AB211" s="181">
        <f t="shared" si="78"/>
        <v>0</v>
      </c>
      <c r="AC211" s="181">
        <f t="shared" si="78"/>
        <v>0</v>
      </c>
      <c r="AD211" s="181">
        <f t="shared" si="78"/>
        <v>0</v>
      </c>
      <c r="AE211" s="181">
        <f t="shared" si="78"/>
        <v>0</v>
      </c>
      <c r="AF211" s="181">
        <f t="shared" si="78"/>
        <v>0</v>
      </c>
      <c r="AG211" s="181">
        <f t="shared" si="78"/>
        <v>0</v>
      </c>
      <c r="AH211" s="181">
        <f t="shared" si="78"/>
        <v>0</v>
      </c>
      <c r="AI211" s="181">
        <f t="shared" si="78"/>
        <v>0</v>
      </c>
      <c r="AJ211" s="181">
        <f t="shared" si="78"/>
        <v>0</v>
      </c>
      <c r="AK211" s="181">
        <f t="shared" si="78"/>
        <v>0</v>
      </c>
      <c r="AL211" s="181">
        <f t="shared" si="78"/>
        <v>0</v>
      </c>
      <c r="AM211" s="181">
        <f t="shared" si="78"/>
        <v>0</v>
      </c>
      <c r="AN211" s="181">
        <f t="shared" si="78"/>
        <v>0</v>
      </c>
      <c r="AO211" s="181">
        <f t="shared" si="78"/>
        <v>0</v>
      </c>
      <c r="AP211" s="181">
        <f t="shared" si="78"/>
        <v>0</v>
      </c>
      <c r="AQ211" s="181">
        <f t="shared" si="78"/>
        <v>0</v>
      </c>
      <c r="AR211" s="181">
        <f t="shared" si="78"/>
        <v>0</v>
      </c>
      <c r="AS211" s="181">
        <f t="shared" si="78"/>
        <v>0</v>
      </c>
      <c r="AT211" s="181">
        <f t="shared" si="78"/>
        <v>0</v>
      </c>
      <c r="AU211" s="181">
        <f t="shared" si="78"/>
        <v>0</v>
      </c>
      <c r="AV211" s="181">
        <f t="shared" si="78"/>
        <v>0</v>
      </c>
      <c r="AW211" s="181">
        <f t="shared" si="78"/>
        <v>0</v>
      </c>
      <c r="AX211" s="181">
        <f t="shared" si="78"/>
        <v>0</v>
      </c>
      <c r="AY211" s="181">
        <f t="shared" si="78"/>
        <v>0</v>
      </c>
      <c r="AZ211" s="181">
        <f t="shared" si="78"/>
        <v>0</v>
      </c>
      <c r="BA211" s="181">
        <f t="shared" si="78"/>
        <v>0</v>
      </c>
      <c r="BB211" s="181">
        <f t="shared" si="78"/>
        <v>0</v>
      </c>
      <c r="BC211" s="181">
        <f t="shared" si="78"/>
        <v>0</v>
      </c>
      <c r="BD211" s="181">
        <f t="shared" si="78"/>
        <v>0</v>
      </c>
      <c r="BE211" s="181">
        <f t="shared" si="78"/>
        <v>0</v>
      </c>
      <c r="BF211" s="181">
        <f t="shared" si="78"/>
        <v>0</v>
      </c>
      <c r="BG211" s="181">
        <f t="shared" si="78"/>
        <v>0</v>
      </c>
      <c r="BH211" s="181">
        <f t="shared" si="78"/>
        <v>0</v>
      </c>
      <c r="BI211" s="181">
        <f t="shared" si="78"/>
        <v>0</v>
      </c>
      <c r="BJ211" s="181">
        <f t="shared" si="78"/>
        <v>0</v>
      </c>
      <c r="BK211" s="181">
        <f t="shared" si="78"/>
        <v>0</v>
      </c>
      <c r="BL211" s="181">
        <f t="shared" si="78"/>
        <v>0</v>
      </c>
      <c r="BM211" s="181">
        <f t="shared" si="78"/>
        <v>0</v>
      </c>
      <c r="BN211" s="181">
        <f t="shared" si="78"/>
        <v>0</v>
      </c>
      <c r="BO211" s="181">
        <f t="shared" si="78"/>
        <v>0</v>
      </c>
      <c r="BP211" s="181">
        <f t="shared" ref="BP211:EA214" si="79">BP198*0.18</f>
        <v>0</v>
      </c>
      <c r="BQ211" s="181">
        <f t="shared" si="79"/>
        <v>0</v>
      </c>
      <c r="BR211" s="181">
        <f t="shared" si="79"/>
        <v>0</v>
      </c>
      <c r="BS211" s="181">
        <f t="shared" si="79"/>
        <v>0</v>
      </c>
      <c r="BT211" s="181">
        <f t="shared" si="79"/>
        <v>0</v>
      </c>
      <c r="BU211" s="181">
        <f t="shared" si="79"/>
        <v>0</v>
      </c>
      <c r="BV211" s="181">
        <f t="shared" si="79"/>
        <v>0</v>
      </c>
      <c r="BW211" s="181">
        <f t="shared" si="79"/>
        <v>0</v>
      </c>
      <c r="BX211" s="181">
        <f t="shared" si="79"/>
        <v>0</v>
      </c>
      <c r="BY211" s="181">
        <f t="shared" si="79"/>
        <v>0</v>
      </c>
      <c r="BZ211" s="181">
        <f t="shared" si="79"/>
        <v>0</v>
      </c>
      <c r="CA211" s="181">
        <f t="shared" si="79"/>
        <v>0</v>
      </c>
      <c r="CB211" s="181">
        <f t="shared" si="79"/>
        <v>0</v>
      </c>
      <c r="CC211" s="181">
        <f t="shared" si="79"/>
        <v>0</v>
      </c>
      <c r="CD211" s="181">
        <f t="shared" si="79"/>
        <v>0</v>
      </c>
      <c r="CE211" s="181">
        <f t="shared" si="79"/>
        <v>0</v>
      </c>
      <c r="CF211" s="181">
        <f t="shared" si="79"/>
        <v>0</v>
      </c>
      <c r="CG211" s="181">
        <f t="shared" si="79"/>
        <v>0</v>
      </c>
      <c r="CH211" s="181">
        <f t="shared" si="79"/>
        <v>0</v>
      </c>
      <c r="CI211" s="181">
        <f t="shared" si="79"/>
        <v>0</v>
      </c>
      <c r="CJ211" s="181">
        <f t="shared" si="79"/>
        <v>0</v>
      </c>
      <c r="CK211" s="181">
        <f t="shared" si="79"/>
        <v>0</v>
      </c>
      <c r="CL211" s="181">
        <f t="shared" si="79"/>
        <v>0</v>
      </c>
      <c r="CM211" s="181">
        <f t="shared" si="79"/>
        <v>0</v>
      </c>
      <c r="CN211" s="181">
        <f t="shared" si="79"/>
        <v>0</v>
      </c>
      <c r="CO211" s="181">
        <f t="shared" si="79"/>
        <v>0</v>
      </c>
      <c r="CP211" s="181">
        <f t="shared" si="79"/>
        <v>0</v>
      </c>
      <c r="CQ211" s="181">
        <f t="shared" si="79"/>
        <v>0</v>
      </c>
      <c r="CR211" s="181">
        <f t="shared" si="79"/>
        <v>0</v>
      </c>
      <c r="CS211" s="181">
        <f t="shared" si="79"/>
        <v>0</v>
      </c>
      <c r="CT211" s="181">
        <f t="shared" si="79"/>
        <v>0</v>
      </c>
      <c r="CU211" s="181">
        <f t="shared" si="79"/>
        <v>0</v>
      </c>
      <c r="CV211" s="181">
        <f t="shared" si="79"/>
        <v>0</v>
      </c>
      <c r="CW211" s="181">
        <f t="shared" si="79"/>
        <v>0</v>
      </c>
      <c r="CX211" s="181">
        <f t="shared" si="79"/>
        <v>0</v>
      </c>
      <c r="CY211" s="181">
        <f t="shared" si="79"/>
        <v>0</v>
      </c>
      <c r="CZ211" s="181">
        <f t="shared" si="79"/>
        <v>0</v>
      </c>
      <c r="DA211" s="181">
        <f t="shared" si="79"/>
        <v>0</v>
      </c>
      <c r="DB211" s="181">
        <f t="shared" si="79"/>
        <v>0</v>
      </c>
      <c r="DC211" s="181">
        <f t="shared" si="79"/>
        <v>0</v>
      </c>
      <c r="DD211" s="181">
        <f t="shared" si="79"/>
        <v>0</v>
      </c>
      <c r="DE211" s="181">
        <f t="shared" si="79"/>
        <v>0</v>
      </c>
      <c r="DF211" s="181">
        <f t="shared" si="79"/>
        <v>0</v>
      </c>
      <c r="DG211" s="181">
        <f t="shared" si="79"/>
        <v>0</v>
      </c>
      <c r="DH211" s="181">
        <f t="shared" si="79"/>
        <v>0</v>
      </c>
      <c r="DI211" s="181">
        <f t="shared" si="79"/>
        <v>0</v>
      </c>
      <c r="DJ211" s="181">
        <f t="shared" si="79"/>
        <v>0</v>
      </c>
      <c r="DK211" s="181">
        <f t="shared" si="79"/>
        <v>0</v>
      </c>
      <c r="DL211" s="181">
        <f t="shared" si="79"/>
        <v>0</v>
      </c>
      <c r="DM211" s="181">
        <f t="shared" si="79"/>
        <v>0</v>
      </c>
      <c r="DN211" s="181">
        <f t="shared" si="79"/>
        <v>0</v>
      </c>
      <c r="DO211" s="181">
        <f t="shared" si="79"/>
        <v>0</v>
      </c>
      <c r="DP211" s="181">
        <f t="shared" si="79"/>
        <v>0</v>
      </c>
      <c r="DQ211" s="181">
        <f t="shared" si="79"/>
        <v>0</v>
      </c>
      <c r="DR211" s="181">
        <f t="shared" si="79"/>
        <v>0</v>
      </c>
      <c r="DS211" s="181">
        <f t="shared" si="79"/>
        <v>0</v>
      </c>
      <c r="DT211" s="181">
        <f t="shared" si="79"/>
        <v>0</v>
      </c>
      <c r="DU211" s="181">
        <f t="shared" si="79"/>
        <v>0</v>
      </c>
      <c r="DV211" s="181">
        <f t="shared" si="79"/>
        <v>0</v>
      </c>
      <c r="DW211" s="181">
        <f t="shared" si="79"/>
        <v>0</v>
      </c>
      <c r="DX211" s="181">
        <f t="shared" si="79"/>
        <v>0</v>
      </c>
      <c r="DY211" s="181">
        <f t="shared" si="79"/>
        <v>0</v>
      </c>
      <c r="DZ211" s="181">
        <f t="shared" si="79"/>
        <v>0</v>
      </c>
      <c r="EA211" s="181">
        <f t="shared" si="79"/>
        <v>0</v>
      </c>
      <c r="EB211" s="181">
        <f t="shared" ref="EB211:EE220" si="80">EB198*0.18</f>
        <v>0</v>
      </c>
      <c r="EC211" s="181">
        <f t="shared" si="80"/>
        <v>0</v>
      </c>
      <c r="ED211" s="181">
        <f t="shared" si="80"/>
        <v>0</v>
      </c>
      <c r="EE211" s="181">
        <f t="shared" si="80"/>
        <v>0</v>
      </c>
    </row>
    <row r="212" spans="1:138" s="182" customFormat="1" ht="15.75" hidden="1" outlineLevel="1" x14ac:dyDescent="0.25">
      <c r="A212" s="122">
        <f t="shared" si="77"/>
        <v>1</v>
      </c>
      <c r="B212" s="232" t="str">
        <f t="shared" ref="B212:B220" si="81">CONCATENATE(B199," НДС")</f>
        <v>Строительно-монтажные работы (привязка в валюте) НДС</v>
      </c>
      <c r="C212" s="170">
        <f>SUM(D212:EE212)</f>
        <v>0</v>
      </c>
      <c r="D212" s="181">
        <f t="shared" si="78"/>
        <v>0</v>
      </c>
      <c r="E212" s="181">
        <f t="shared" si="78"/>
        <v>0</v>
      </c>
      <c r="F212" s="181">
        <f t="shared" si="78"/>
        <v>0</v>
      </c>
      <c r="G212" s="181">
        <f t="shared" si="78"/>
        <v>0</v>
      </c>
      <c r="H212" s="181">
        <f t="shared" si="78"/>
        <v>0</v>
      </c>
      <c r="I212" s="181">
        <f t="shared" si="78"/>
        <v>0</v>
      </c>
      <c r="J212" s="181">
        <f t="shared" si="78"/>
        <v>0</v>
      </c>
      <c r="K212" s="181">
        <f t="shared" si="78"/>
        <v>0</v>
      </c>
      <c r="L212" s="181">
        <f t="shared" si="78"/>
        <v>0</v>
      </c>
      <c r="M212" s="181">
        <f t="shared" si="78"/>
        <v>0</v>
      </c>
      <c r="N212" s="181">
        <f t="shared" si="78"/>
        <v>0</v>
      </c>
      <c r="O212" s="181">
        <f t="shared" si="78"/>
        <v>0</v>
      </c>
      <c r="P212" s="181">
        <f t="shared" si="78"/>
        <v>0</v>
      </c>
      <c r="Q212" s="181">
        <f t="shared" si="78"/>
        <v>0</v>
      </c>
      <c r="R212" s="181">
        <f t="shared" si="78"/>
        <v>0</v>
      </c>
      <c r="S212" s="181">
        <f t="shared" si="78"/>
        <v>0</v>
      </c>
      <c r="T212" s="181">
        <f t="shared" si="78"/>
        <v>0</v>
      </c>
      <c r="U212" s="181">
        <f t="shared" si="78"/>
        <v>0</v>
      </c>
      <c r="V212" s="181">
        <f t="shared" si="78"/>
        <v>0</v>
      </c>
      <c r="W212" s="181">
        <f t="shared" si="78"/>
        <v>0</v>
      </c>
      <c r="X212" s="181">
        <f t="shared" si="78"/>
        <v>0</v>
      </c>
      <c r="Y212" s="181">
        <f t="shared" si="78"/>
        <v>0</v>
      </c>
      <c r="Z212" s="181">
        <f t="shared" si="78"/>
        <v>0</v>
      </c>
      <c r="AA212" s="181">
        <f t="shared" si="78"/>
        <v>0</v>
      </c>
      <c r="AB212" s="181">
        <f t="shared" si="78"/>
        <v>0</v>
      </c>
      <c r="AC212" s="181">
        <f t="shared" si="78"/>
        <v>0</v>
      </c>
      <c r="AD212" s="181">
        <f t="shared" si="78"/>
        <v>0</v>
      </c>
      <c r="AE212" s="181">
        <f t="shared" si="78"/>
        <v>0</v>
      </c>
      <c r="AF212" s="181">
        <f t="shared" si="78"/>
        <v>0</v>
      </c>
      <c r="AG212" s="181">
        <f t="shared" si="78"/>
        <v>0</v>
      </c>
      <c r="AH212" s="181">
        <f t="shared" si="78"/>
        <v>0</v>
      </c>
      <c r="AI212" s="181">
        <f t="shared" si="78"/>
        <v>0</v>
      </c>
      <c r="AJ212" s="181">
        <f t="shared" si="78"/>
        <v>0</v>
      </c>
      <c r="AK212" s="181">
        <f t="shared" si="78"/>
        <v>0</v>
      </c>
      <c r="AL212" s="181">
        <f t="shared" si="78"/>
        <v>0</v>
      </c>
      <c r="AM212" s="181">
        <f t="shared" si="78"/>
        <v>0</v>
      </c>
      <c r="AN212" s="181">
        <f t="shared" si="78"/>
        <v>0</v>
      </c>
      <c r="AO212" s="181">
        <f t="shared" si="78"/>
        <v>0</v>
      </c>
      <c r="AP212" s="181">
        <f t="shared" si="78"/>
        <v>0</v>
      </c>
      <c r="AQ212" s="181">
        <f t="shared" si="78"/>
        <v>0</v>
      </c>
      <c r="AR212" s="181">
        <f t="shared" si="78"/>
        <v>0</v>
      </c>
      <c r="AS212" s="181">
        <f t="shared" si="78"/>
        <v>0</v>
      </c>
      <c r="AT212" s="181">
        <f t="shared" si="78"/>
        <v>0</v>
      </c>
      <c r="AU212" s="181">
        <f t="shared" si="78"/>
        <v>0</v>
      </c>
      <c r="AV212" s="181">
        <f t="shared" si="78"/>
        <v>0</v>
      </c>
      <c r="AW212" s="181">
        <f t="shared" si="78"/>
        <v>0</v>
      </c>
      <c r="AX212" s="181">
        <f t="shared" si="78"/>
        <v>0</v>
      </c>
      <c r="AY212" s="181">
        <f t="shared" si="78"/>
        <v>0</v>
      </c>
      <c r="AZ212" s="181">
        <f t="shared" si="78"/>
        <v>0</v>
      </c>
      <c r="BA212" s="181">
        <f t="shared" si="78"/>
        <v>0</v>
      </c>
      <c r="BB212" s="181">
        <f t="shared" si="78"/>
        <v>0</v>
      </c>
      <c r="BC212" s="181">
        <f t="shared" si="78"/>
        <v>0</v>
      </c>
      <c r="BD212" s="181">
        <f t="shared" si="78"/>
        <v>0</v>
      </c>
      <c r="BE212" s="181">
        <f t="shared" si="78"/>
        <v>0</v>
      </c>
      <c r="BF212" s="181">
        <f t="shared" si="78"/>
        <v>0</v>
      </c>
      <c r="BG212" s="181">
        <f t="shared" si="78"/>
        <v>0</v>
      </c>
      <c r="BH212" s="181">
        <f t="shared" si="78"/>
        <v>0</v>
      </c>
      <c r="BI212" s="181">
        <f t="shared" si="78"/>
        <v>0</v>
      </c>
      <c r="BJ212" s="181">
        <f t="shared" si="78"/>
        <v>0</v>
      </c>
      <c r="BK212" s="181">
        <f t="shared" si="78"/>
        <v>0</v>
      </c>
      <c r="BL212" s="181">
        <f t="shared" si="78"/>
        <v>0</v>
      </c>
      <c r="BM212" s="181">
        <f t="shared" si="78"/>
        <v>0</v>
      </c>
      <c r="BN212" s="181">
        <f t="shared" si="78"/>
        <v>0</v>
      </c>
      <c r="BO212" s="181">
        <f t="shared" si="78"/>
        <v>0</v>
      </c>
      <c r="BP212" s="181">
        <f t="shared" si="79"/>
        <v>0</v>
      </c>
      <c r="BQ212" s="181">
        <f t="shared" si="79"/>
        <v>0</v>
      </c>
      <c r="BR212" s="181">
        <f t="shared" si="79"/>
        <v>0</v>
      </c>
      <c r="BS212" s="181">
        <f t="shared" si="79"/>
        <v>0</v>
      </c>
      <c r="BT212" s="181">
        <f t="shared" si="79"/>
        <v>0</v>
      </c>
      <c r="BU212" s="181">
        <f t="shared" si="79"/>
        <v>0</v>
      </c>
      <c r="BV212" s="181">
        <f t="shared" si="79"/>
        <v>0</v>
      </c>
      <c r="BW212" s="181">
        <f t="shared" si="79"/>
        <v>0</v>
      </c>
      <c r="BX212" s="181">
        <f t="shared" si="79"/>
        <v>0</v>
      </c>
      <c r="BY212" s="181">
        <f t="shared" si="79"/>
        <v>0</v>
      </c>
      <c r="BZ212" s="181">
        <f t="shared" si="79"/>
        <v>0</v>
      </c>
      <c r="CA212" s="181">
        <f t="shared" si="79"/>
        <v>0</v>
      </c>
      <c r="CB212" s="181">
        <f t="shared" si="79"/>
        <v>0</v>
      </c>
      <c r="CC212" s="181">
        <f t="shared" si="79"/>
        <v>0</v>
      </c>
      <c r="CD212" s="181">
        <f t="shared" si="79"/>
        <v>0</v>
      </c>
      <c r="CE212" s="181">
        <f t="shared" si="79"/>
        <v>0</v>
      </c>
      <c r="CF212" s="181">
        <f t="shared" si="79"/>
        <v>0</v>
      </c>
      <c r="CG212" s="181">
        <f t="shared" si="79"/>
        <v>0</v>
      </c>
      <c r="CH212" s="181">
        <f t="shared" si="79"/>
        <v>0</v>
      </c>
      <c r="CI212" s="181">
        <f t="shared" si="79"/>
        <v>0</v>
      </c>
      <c r="CJ212" s="181">
        <f t="shared" si="79"/>
        <v>0</v>
      </c>
      <c r="CK212" s="181">
        <f t="shared" si="79"/>
        <v>0</v>
      </c>
      <c r="CL212" s="181">
        <f t="shared" si="79"/>
        <v>0</v>
      </c>
      <c r="CM212" s="181">
        <f t="shared" si="79"/>
        <v>0</v>
      </c>
      <c r="CN212" s="181">
        <f t="shared" si="79"/>
        <v>0</v>
      </c>
      <c r="CO212" s="181">
        <f t="shared" si="79"/>
        <v>0</v>
      </c>
      <c r="CP212" s="181">
        <f t="shared" si="79"/>
        <v>0</v>
      </c>
      <c r="CQ212" s="181">
        <f t="shared" si="79"/>
        <v>0</v>
      </c>
      <c r="CR212" s="181">
        <f t="shared" si="79"/>
        <v>0</v>
      </c>
      <c r="CS212" s="181">
        <f t="shared" si="79"/>
        <v>0</v>
      </c>
      <c r="CT212" s="181">
        <f t="shared" si="79"/>
        <v>0</v>
      </c>
      <c r="CU212" s="181">
        <f t="shared" si="79"/>
        <v>0</v>
      </c>
      <c r="CV212" s="181">
        <f t="shared" si="79"/>
        <v>0</v>
      </c>
      <c r="CW212" s="181">
        <f t="shared" si="79"/>
        <v>0</v>
      </c>
      <c r="CX212" s="181">
        <f t="shared" si="79"/>
        <v>0</v>
      </c>
      <c r="CY212" s="181">
        <f t="shared" si="79"/>
        <v>0</v>
      </c>
      <c r="CZ212" s="181">
        <f t="shared" si="79"/>
        <v>0</v>
      </c>
      <c r="DA212" s="181">
        <f t="shared" si="79"/>
        <v>0</v>
      </c>
      <c r="DB212" s="181">
        <f t="shared" si="79"/>
        <v>0</v>
      </c>
      <c r="DC212" s="181">
        <f t="shared" si="79"/>
        <v>0</v>
      </c>
      <c r="DD212" s="181">
        <f t="shared" si="79"/>
        <v>0</v>
      </c>
      <c r="DE212" s="181">
        <f t="shared" si="79"/>
        <v>0</v>
      </c>
      <c r="DF212" s="181">
        <f t="shared" si="79"/>
        <v>0</v>
      </c>
      <c r="DG212" s="181">
        <f t="shared" si="79"/>
        <v>0</v>
      </c>
      <c r="DH212" s="181">
        <f t="shared" si="79"/>
        <v>0</v>
      </c>
      <c r="DI212" s="181">
        <f t="shared" si="79"/>
        <v>0</v>
      </c>
      <c r="DJ212" s="181">
        <f t="shared" si="79"/>
        <v>0</v>
      </c>
      <c r="DK212" s="181">
        <f t="shared" si="79"/>
        <v>0</v>
      </c>
      <c r="DL212" s="181">
        <f t="shared" si="79"/>
        <v>0</v>
      </c>
      <c r="DM212" s="181">
        <f t="shared" si="79"/>
        <v>0</v>
      </c>
      <c r="DN212" s="181">
        <f t="shared" si="79"/>
        <v>0</v>
      </c>
      <c r="DO212" s="181">
        <f t="shared" si="79"/>
        <v>0</v>
      </c>
      <c r="DP212" s="181">
        <f t="shared" si="79"/>
        <v>0</v>
      </c>
      <c r="DQ212" s="181">
        <f t="shared" si="79"/>
        <v>0</v>
      </c>
      <c r="DR212" s="181">
        <f t="shared" si="79"/>
        <v>0</v>
      </c>
      <c r="DS212" s="181">
        <f t="shared" si="79"/>
        <v>0</v>
      </c>
      <c r="DT212" s="181">
        <f t="shared" si="79"/>
        <v>0</v>
      </c>
      <c r="DU212" s="181">
        <f t="shared" si="79"/>
        <v>0</v>
      </c>
      <c r="DV212" s="181">
        <f t="shared" si="79"/>
        <v>0</v>
      </c>
      <c r="DW212" s="181">
        <f t="shared" si="79"/>
        <v>0</v>
      </c>
      <c r="DX212" s="181">
        <f t="shared" si="79"/>
        <v>0</v>
      </c>
      <c r="DY212" s="181">
        <f t="shared" si="79"/>
        <v>0</v>
      </c>
      <c r="DZ212" s="181">
        <f t="shared" si="79"/>
        <v>0</v>
      </c>
      <c r="EA212" s="181">
        <f t="shared" si="79"/>
        <v>0</v>
      </c>
      <c r="EB212" s="181">
        <f t="shared" si="80"/>
        <v>0</v>
      </c>
      <c r="EC212" s="181">
        <f t="shared" si="80"/>
        <v>0</v>
      </c>
      <c r="ED212" s="181">
        <f t="shared" si="80"/>
        <v>0</v>
      </c>
      <c r="EE212" s="181">
        <f t="shared" si="80"/>
        <v>0</v>
      </c>
    </row>
    <row r="213" spans="1:138" s="182" customFormat="1" ht="15.75" hidden="1" outlineLevel="1" x14ac:dyDescent="0.25">
      <c r="A213" s="122">
        <f t="shared" si="77"/>
        <v>1</v>
      </c>
      <c r="B213" s="232" t="str">
        <f t="shared" si="81"/>
        <v>Строительно-монтажные работы рос НДС</v>
      </c>
      <c r="C213" s="170">
        <f t="shared" ref="C213:C220" si="82">SUM(D213:EE213)</f>
        <v>0</v>
      </c>
      <c r="D213" s="181">
        <f t="shared" si="78"/>
        <v>0</v>
      </c>
      <c r="E213" s="181">
        <f t="shared" si="78"/>
        <v>0</v>
      </c>
      <c r="F213" s="181">
        <f t="shared" si="78"/>
        <v>0</v>
      </c>
      <c r="G213" s="181">
        <f t="shared" si="78"/>
        <v>0</v>
      </c>
      <c r="H213" s="181">
        <f t="shared" si="78"/>
        <v>0</v>
      </c>
      <c r="I213" s="181">
        <f t="shared" si="78"/>
        <v>0</v>
      </c>
      <c r="J213" s="181">
        <f t="shared" si="78"/>
        <v>0</v>
      </c>
      <c r="K213" s="181">
        <f t="shared" si="78"/>
        <v>0</v>
      </c>
      <c r="L213" s="181">
        <f t="shared" si="78"/>
        <v>0</v>
      </c>
      <c r="M213" s="181">
        <f t="shared" si="78"/>
        <v>0</v>
      </c>
      <c r="N213" s="181">
        <f>N200*0.18*0</f>
        <v>0</v>
      </c>
      <c r="O213" s="181">
        <f t="shared" si="78"/>
        <v>0</v>
      </c>
      <c r="P213" s="181">
        <f t="shared" si="78"/>
        <v>0</v>
      </c>
      <c r="Q213" s="181">
        <f t="shared" si="78"/>
        <v>0</v>
      </c>
      <c r="R213" s="181">
        <f t="shared" si="78"/>
        <v>0</v>
      </c>
      <c r="S213" s="181">
        <f>S200*0.18*0</f>
        <v>0</v>
      </c>
      <c r="T213" s="181">
        <f t="shared" si="78"/>
        <v>0</v>
      </c>
      <c r="U213" s="181">
        <f t="shared" si="78"/>
        <v>0</v>
      </c>
      <c r="V213" s="181">
        <f t="shared" si="78"/>
        <v>0</v>
      </c>
      <c r="W213" s="181">
        <f t="shared" si="78"/>
        <v>0</v>
      </c>
      <c r="X213" s="181">
        <f t="shared" si="78"/>
        <v>0</v>
      </c>
      <c r="Y213" s="181">
        <f t="shared" si="78"/>
        <v>0</v>
      </c>
      <c r="Z213" s="181">
        <f t="shared" si="78"/>
        <v>0</v>
      </c>
      <c r="AA213" s="181">
        <f t="shared" si="78"/>
        <v>0</v>
      </c>
      <c r="AB213" s="181">
        <f t="shared" si="78"/>
        <v>0</v>
      </c>
      <c r="AC213" s="181">
        <f t="shared" si="78"/>
        <v>0</v>
      </c>
      <c r="AD213" s="181">
        <f t="shared" si="78"/>
        <v>0</v>
      </c>
      <c r="AE213" s="181">
        <f t="shared" si="78"/>
        <v>0</v>
      </c>
      <c r="AF213" s="181">
        <f t="shared" si="78"/>
        <v>0</v>
      </c>
      <c r="AG213" s="181">
        <f t="shared" si="78"/>
        <v>0</v>
      </c>
      <c r="AH213" s="181">
        <f t="shared" si="78"/>
        <v>0</v>
      </c>
      <c r="AI213" s="181">
        <f t="shared" si="78"/>
        <v>0</v>
      </c>
      <c r="AJ213" s="181">
        <f t="shared" si="78"/>
        <v>0</v>
      </c>
      <c r="AK213" s="181">
        <f t="shared" si="78"/>
        <v>0</v>
      </c>
      <c r="AL213" s="181">
        <f t="shared" si="78"/>
        <v>0</v>
      </c>
      <c r="AM213" s="181">
        <f t="shared" si="78"/>
        <v>0</v>
      </c>
      <c r="AN213" s="181">
        <f t="shared" si="78"/>
        <v>0</v>
      </c>
      <c r="AO213" s="181">
        <f t="shared" si="78"/>
        <v>0</v>
      </c>
      <c r="AP213" s="181">
        <f t="shared" si="78"/>
        <v>0</v>
      </c>
      <c r="AQ213" s="181">
        <f t="shared" si="78"/>
        <v>0</v>
      </c>
      <c r="AR213" s="181">
        <f t="shared" si="78"/>
        <v>0</v>
      </c>
      <c r="AS213" s="181">
        <f t="shared" si="78"/>
        <v>0</v>
      </c>
      <c r="AT213" s="181">
        <f t="shared" si="78"/>
        <v>0</v>
      </c>
      <c r="AU213" s="181">
        <f t="shared" si="78"/>
        <v>0</v>
      </c>
      <c r="AV213" s="181">
        <f t="shared" si="78"/>
        <v>0</v>
      </c>
      <c r="AW213" s="181">
        <f t="shared" si="78"/>
        <v>0</v>
      </c>
      <c r="AX213" s="181">
        <f t="shared" si="78"/>
        <v>0</v>
      </c>
      <c r="AY213" s="181">
        <f t="shared" si="78"/>
        <v>0</v>
      </c>
      <c r="AZ213" s="181">
        <f t="shared" si="78"/>
        <v>0</v>
      </c>
      <c r="BA213" s="181">
        <f t="shared" si="78"/>
        <v>0</v>
      </c>
      <c r="BB213" s="181">
        <f t="shared" si="78"/>
        <v>0</v>
      </c>
      <c r="BC213" s="181">
        <f t="shared" si="78"/>
        <v>0</v>
      </c>
      <c r="BD213" s="181">
        <f t="shared" si="78"/>
        <v>0</v>
      </c>
      <c r="BE213" s="181">
        <f t="shared" si="78"/>
        <v>0</v>
      </c>
      <c r="BF213" s="181">
        <f t="shared" si="78"/>
        <v>0</v>
      </c>
      <c r="BG213" s="181">
        <f t="shared" si="78"/>
        <v>0</v>
      </c>
      <c r="BH213" s="181">
        <f t="shared" si="78"/>
        <v>0</v>
      </c>
      <c r="BI213" s="181">
        <f t="shared" si="78"/>
        <v>0</v>
      </c>
      <c r="BJ213" s="181">
        <f t="shared" si="78"/>
        <v>0</v>
      </c>
      <c r="BK213" s="181">
        <f t="shared" si="78"/>
        <v>0</v>
      </c>
      <c r="BL213" s="181">
        <f t="shared" si="78"/>
        <v>0</v>
      </c>
      <c r="BM213" s="181">
        <f t="shared" si="78"/>
        <v>0</v>
      </c>
      <c r="BN213" s="181">
        <f t="shared" si="78"/>
        <v>0</v>
      </c>
      <c r="BO213" s="181">
        <f t="shared" si="78"/>
        <v>0</v>
      </c>
      <c r="BP213" s="181">
        <f t="shared" si="79"/>
        <v>0</v>
      </c>
      <c r="BQ213" s="181">
        <f t="shared" si="79"/>
        <v>0</v>
      </c>
      <c r="BR213" s="181">
        <f t="shared" si="79"/>
        <v>0</v>
      </c>
      <c r="BS213" s="181">
        <f t="shared" si="79"/>
        <v>0</v>
      </c>
      <c r="BT213" s="181">
        <f t="shared" si="79"/>
        <v>0</v>
      </c>
      <c r="BU213" s="181">
        <f t="shared" si="79"/>
        <v>0</v>
      </c>
      <c r="BV213" s="181">
        <f t="shared" si="79"/>
        <v>0</v>
      </c>
      <c r="BW213" s="181">
        <f t="shared" si="79"/>
        <v>0</v>
      </c>
      <c r="BX213" s="181">
        <f t="shared" si="79"/>
        <v>0</v>
      </c>
      <c r="BY213" s="181">
        <f t="shared" si="79"/>
        <v>0</v>
      </c>
      <c r="BZ213" s="181">
        <f t="shared" si="79"/>
        <v>0</v>
      </c>
      <c r="CA213" s="181">
        <f t="shared" si="79"/>
        <v>0</v>
      </c>
      <c r="CB213" s="181">
        <f t="shared" si="79"/>
        <v>0</v>
      </c>
      <c r="CC213" s="181">
        <f t="shared" si="79"/>
        <v>0</v>
      </c>
      <c r="CD213" s="181">
        <f t="shared" si="79"/>
        <v>0</v>
      </c>
      <c r="CE213" s="181">
        <f t="shared" si="79"/>
        <v>0</v>
      </c>
      <c r="CF213" s="181">
        <f t="shared" si="79"/>
        <v>0</v>
      </c>
      <c r="CG213" s="181">
        <f t="shared" si="79"/>
        <v>0</v>
      </c>
      <c r="CH213" s="181">
        <f t="shared" si="79"/>
        <v>0</v>
      </c>
      <c r="CI213" s="181">
        <f t="shared" si="79"/>
        <v>0</v>
      </c>
      <c r="CJ213" s="181">
        <f t="shared" si="79"/>
        <v>0</v>
      </c>
      <c r="CK213" s="181">
        <f t="shared" si="79"/>
        <v>0</v>
      </c>
      <c r="CL213" s="181">
        <f t="shared" si="79"/>
        <v>0</v>
      </c>
      <c r="CM213" s="181">
        <f t="shared" si="79"/>
        <v>0</v>
      </c>
      <c r="CN213" s="181">
        <f t="shared" si="79"/>
        <v>0</v>
      </c>
      <c r="CO213" s="181">
        <f t="shared" si="79"/>
        <v>0</v>
      </c>
      <c r="CP213" s="181">
        <f t="shared" si="79"/>
        <v>0</v>
      </c>
      <c r="CQ213" s="181">
        <f t="shared" si="79"/>
        <v>0</v>
      </c>
      <c r="CR213" s="181">
        <f t="shared" si="79"/>
        <v>0</v>
      </c>
      <c r="CS213" s="181">
        <f t="shared" si="79"/>
        <v>0</v>
      </c>
      <c r="CT213" s="181">
        <f t="shared" si="79"/>
        <v>0</v>
      </c>
      <c r="CU213" s="181">
        <f t="shared" si="79"/>
        <v>0</v>
      </c>
      <c r="CV213" s="181">
        <f t="shared" si="79"/>
        <v>0</v>
      </c>
      <c r="CW213" s="181">
        <f t="shared" si="79"/>
        <v>0</v>
      </c>
      <c r="CX213" s="181">
        <f t="shared" si="79"/>
        <v>0</v>
      </c>
      <c r="CY213" s="181">
        <f t="shared" si="79"/>
        <v>0</v>
      </c>
      <c r="CZ213" s="181">
        <f t="shared" si="79"/>
        <v>0</v>
      </c>
      <c r="DA213" s="181">
        <f t="shared" si="79"/>
        <v>0</v>
      </c>
      <c r="DB213" s="181">
        <f t="shared" si="79"/>
        <v>0</v>
      </c>
      <c r="DC213" s="181">
        <f t="shared" si="79"/>
        <v>0</v>
      </c>
      <c r="DD213" s="181">
        <f t="shared" si="79"/>
        <v>0</v>
      </c>
      <c r="DE213" s="181">
        <f t="shared" si="79"/>
        <v>0</v>
      </c>
      <c r="DF213" s="181">
        <f t="shared" si="79"/>
        <v>0</v>
      </c>
      <c r="DG213" s="181">
        <f t="shared" si="79"/>
        <v>0</v>
      </c>
      <c r="DH213" s="181">
        <f t="shared" si="79"/>
        <v>0</v>
      </c>
      <c r="DI213" s="181">
        <f t="shared" si="79"/>
        <v>0</v>
      </c>
      <c r="DJ213" s="181">
        <f t="shared" si="79"/>
        <v>0</v>
      </c>
      <c r="DK213" s="181">
        <f t="shared" si="79"/>
        <v>0</v>
      </c>
      <c r="DL213" s="181">
        <f t="shared" si="79"/>
        <v>0</v>
      </c>
      <c r="DM213" s="181">
        <f t="shared" si="79"/>
        <v>0</v>
      </c>
      <c r="DN213" s="181">
        <f t="shared" si="79"/>
        <v>0</v>
      </c>
      <c r="DO213" s="181">
        <f t="shared" si="79"/>
        <v>0</v>
      </c>
      <c r="DP213" s="181">
        <f t="shared" si="79"/>
        <v>0</v>
      </c>
      <c r="DQ213" s="181">
        <f t="shared" si="79"/>
        <v>0</v>
      </c>
      <c r="DR213" s="181">
        <f t="shared" si="79"/>
        <v>0</v>
      </c>
      <c r="DS213" s="181">
        <f t="shared" si="79"/>
        <v>0</v>
      </c>
      <c r="DT213" s="181">
        <f t="shared" si="79"/>
        <v>0</v>
      </c>
      <c r="DU213" s="181">
        <f t="shared" si="79"/>
        <v>0</v>
      </c>
      <c r="DV213" s="181">
        <f t="shared" si="79"/>
        <v>0</v>
      </c>
      <c r="DW213" s="181">
        <f t="shared" si="79"/>
        <v>0</v>
      </c>
      <c r="DX213" s="181">
        <f t="shared" si="79"/>
        <v>0</v>
      </c>
      <c r="DY213" s="181">
        <f t="shared" si="79"/>
        <v>0</v>
      </c>
      <c r="DZ213" s="181">
        <f t="shared" si="79"/>
        <v>0</v>
      </c>
      <c r="EA213" s="181">
        <f t="shared" si="79"/>
        <v>0</v>
      </c>
      <c r="EB213" s="181">
        <f t="shared" si="80"/>
        <v>0</v>
      </c>
      <c r="EC213" s="181">
        <f t="shared" si="80"/>
        <v>0</v>
      </c>
      <c r="ED213" s="181">
        <f t="shared" si="80"/>
        <v>0</v>
      </c>
      <c r="EE213" s="181">
        <f t="shared" si="80"/>
        <v>0</v>
      </c>
    </row>
    <row r="214" spans="1:138" s="182" customFormat="1" ht="15.75" hidden="1" outlineLevel="1" x14ac:dyDescent="0.25">
      <c r="A214" s="122">
        <f t="shared" si="77"/>
        <v>1</v>
      </c>
      <c r="B214" s="232" t="str">
        <f t="shared" si="81"/>
        <v>ТМЦ НДС</v>
      </c>
      <c r="C214" s="170">
        <f t="shared" si="82"/>
        <v>0</v>
      </c>
      <c r="D214" s="181">
        <f t="shared" si="78"/>
        <v>0</v>
      </c>
      <c r="E214" s="181">
        <f t="shared" si="78"/>
        <v>0</v>
      </c>
      <c r="F214" s="181">
        <f t="shared" si="78"/>
        <v>0</v>
      </c>
      <c r="G214" s="181">
        <f t="shared" si="78"/>
        <v>0</v>
      </c>
      <c r="H214" s="181">
        <f t="shared" si="78"/>
        <v>0</v>
      </c>
      <c r="I214" s="181">
        <f t="shared" si="78"/>
        <v>0</v>
      </c>
      <c r="J214" s="181">
        <f t="shared" si="78"/>
        <v>0</v>
      </c>
      <c r="K214" s="181">
        <f t="shared" si="78"/>
        <v>0</v>
      </c>
      <c r="L214" s="181">
        <f t="shared" si="78"/>
        <v>0</v>
      </c>
      <c r="M214" s="181">
        <f t="shared" si="78"/>
        <v>0</v>
      </c>
      <c r="N214" s="181">
        <f t="shared" si="78"/>
        <v>0</v>
      </c>
      <c r="O214" s="181">
        <f t="shared" si="78"/>
        <v>0</v>
      </c>
      <c r="P214" s="181">
        <f t="shared" si="78"/>
        <v>0</v>
      </c>
      <c r="Q214" s="181">
        <f t="shared" si="78"/>
        <v>0</v>
      </c>
      <c r="R214" s="181">
        <f t="shared" si="78"/>
        <v>0</v>
      </c>
      <c r="S214" s="181">
        <f t="shared" si="78"/>
        <v>0</v>
      </c>
      <c r="T214" s="181">
        <f t="shared" si="78"/>
        <v>0</v>
      </c>
      <c r="U214" s="181">
        <f t="shared" si="78"/>
        <v>0</v>
      </c>
      <c r="V214" s="181">
        <f t="shared" si="78"/>
        <v>0</v>
      </c>
      <c r="W214" s="181">
        <f t="shared" si="78"/>
        <v>0</v>
      </c>
      <c r="X214" s="181">
        <f t="shared" si="78"/>
        <v>0</v>
      </c>
      <c r="Y214" s="181">
        <f t="shared" si="78"/>
        <v>0</v>
      </c>
      <c r="Z214" s="181">
        <f t="shared" si="78"/>
        <v>0</v>
      </c>
      <c r="AA214" s="181">
        <f t="shared" si="78"/>
        <v>0</v>
      </c>
      <c r="AB214" s="181">
        <f t="shared" si="78"/>
        <v>0</v>
      </c>
      <c r="AC214" s="181">
        <f t="shared" si="78"/>
        <v>0</v>
      </c>
      <c r="AD214" s="181">
        <f t="shared" si="78"/>
        <v>0</v>
      </c>
      <c r="AE214" s="181">
        <f t="shared" si="78"/>
        <v>0</v>
      </c>
      <c r="AF214" s="181">
        <f t="shared" si="78"/>
        <v>0</v>
      </c>
      <c r="AG214" s="181">
        <f t="shared" si="78"/>
        <v>0</v>
      </c>
      <c r="AH214" s="181">
        <f t="shared" si="78"/>
        <v>0</v>
      </c>
      <c r="AI214" s="181">
        <f t="shared" si="78"/>
        <v>0</v>
      </c>
      <c r="AJ214" s="181">
        <f t="shared" si="78"/>
        <v>0</v>
      </c>
      <c r="AK214" s="181">
        <f t="shared" si="78"/>
        <v>0</v>
      </c>
      <c r="AL214" s="181">
        <f t="shared" si="78"/>
        <v>0</v>
      </c>
      <c r="AM214" s="181">
        <f t="shared" si="78"/>
        <v>0</v>
      </c>
      <c r="AN214" s="181">
        <f t="shared" si="78"/>
        <v>0</v>
      </c>
      <c r="AO214" s="181">
        <f t="shared" si="78"/>
        <v>0</v>
      </c>
      <c r="AP214" s="181">
        <f t="shared" si="78"/>
        <v>0</v>
      </c>
      <c r="AQ214" s="181">
        <f t="shared" si="78"/>
        <v>0</v>
      </c>
      <c r="AR214" s="181">
        <f t="shared" si="78"/>
        <v>0</v>
      </c>
      <c r="AS214" s="181">
        <f t="shared" si="78"/>
        <v>0</v>
      </c>
      <c r="AT214" s="181">
        <f t="shared" si="78"/>
        <v>0</v>
      </c>
      <c r="AU214" s="181">
        <f t="shared" si="78"/>
        <v>0</v>
      </c>
      <c r="AV214" s="181">
        <f t="shared" si="78"/>
        <v>0</v>
      </c>
      <c r="AW214" s="181">
        <f t="shared" si="78"/>
        <v>0</v>
      </c>
      <c r="AX214" s="181">
        <f t="shared" si="78"/>
        <v>0</v>
      </c>
      <c r="AY214" s="181">
        <f t="shared" si="78"/>
        <v>0</v>
      </c>
      <c r="AZ214" s="181">
        <f t="shared" si="78"/>
        <v>0</v>
      </c>
      <c r="BA214" s="181">
        <f t="shared" si="78"/>
        <v>0</v>
      </c>
      <c r="BB214" s="181">
        <f t="shared" si="78"/>
        <v>0</v>
      </c>
      <c r="BC214" s="181">
        <f t="shared" si="78"/>
        <v>0</v>
      </c>
      <c r="BD214" s="181">
        <f t="shared" si="78"/>
        <v>0</v>
      </c>
      <c r="BE214" s="181">
        <f t="shared" si="78"/>
        <v>0</v>
      </c>
      <c r="BF214" s="181">
        <f t="shared" si="78"/>
        <v>0</v>
      </c>
      <c r="BG214" s="181">
        <f t="shared" si="78"/>
        <v>0</v>
      </c>
      <c r="BH214" s="181">
        <f t="shared" si="78"/>
        <v>0</v>
      </c>
      <c r="BI214" s="181">
        <f t="shared" si="78"/>
        <v>0</v>
      </c>
      <c r="BJ214" s="181">
        <f t="shared" si="78"/>
        <v>0</v>
      </c>
      <c r="BK214" s="181">
        <f t="shared" si="78"/>
        <v>0</v>
      </c>
      <c r="BL214" s="181">
        <f t="shared" si="78"/>
        <v>0</v>
      </c>
      <c r="BM214" s="181">
        <f t="shared" si="78"/>
        <v>0</v>
      </c>
      <c r="BN214" s="181">
        <f t="shared" si="78"/>
        <v>0</v>
      </c>
      <c r="BO214" s="181">
        <f t="shared" si="78"/>
        <v>0</v>
      </c>
      <c r="BP214" s="181">
        <f t="shared" si="79"/>
        <v>0</v>
      </c>
      <c r="BQ214" s="181">
        <f t="shared" si="79"/>
        <v>0</v>
      </c>
      <c r="BR214" s="181">
        <f t="shared" si="79"/>
        <v>0</v>
      </c>
      <c r="BS214" s="181">
        <f t="shared" si="79"/>
        <v>0</v>
      </c>
      <c r="BT214" s="181">
        <f t="shared" si="79"/>
        <v>0</v>
      </c>
      <c r="BU214" s="181">
        <f t="shared" si="79"/>
        <v>0</v>
      </c>
      <c r="BV214" s="181">
        <f t="shared" si="79"/>
        <v>0</v>
      </c>
      <c r="BW214" s="181">
        <f t="shared" si="79"/>
        <v>0</v>
      </c>
      <c r="BX214" s="181">
        <f t="shared" si="79"/>
        <v>0</v>
      </c>
      <c r="BY214" s="181">
        <f t="shared" si="79"/>
        <v>0</v>
      </c>
      <c r="BZ214" s="181">
        <f t="shared" si="79"/>
        <v>0</v>
      </c>
      <c r="CA214" s="181">
        <f t="shared" si="79"/>
        <v>0</v>
      </c>
      <c r="CB214" s="181">
        <f t="shared" si="79"/>
        <v>0</v>
      </c>
      <c r="CC214" s="181">
        <f t="shared" si="79"/>
        <v>0</v>
      </c>
      <c r="CD214" s="181">
        <f t="shared" si="79"/>
        <v>0</v>
      </c>
      <c r="CE214" s="181">
        <f t="shared" si="79"/>
        <v>0</v>
      </c>
      <c r="CF214" s="181">
        <f t="shared" si="79"/>
        <v>0</v>
      </c>
      <c r="CG214" s="181">
        <f t="shared" si="79"/>
        <v>0</v>
      </c>
      <c r="CH214" s="181">
        <f t="shared" si="79"/>
        <v>0</v>
      </c>
      <c r="CI214" s="181">
        <f t="shared" si="79"/>
        <v>0</v>
      </c>
      <c r="CJ214" s="181">
        <f t="shared" si="79"/>
        <v>0</v>
      </c>
      <c r="CK214" s="181">
        <f t="shared" si="79"/>
        <v>0</v>
      </c>
      <c r="CL214" s="181">
        <f t="shared" si="79"/>
        <v>0</v>
      </c>
      <c r="CM214" s="181">
        <f t="shared" si="79"/>
        <v>0</v>
      </c>
      <c r="CN214" s="181">
        <f t="shared" si="79"/>
        <v>0</v>
      </c>
      <c r="CO214" s="181">
        <f t="shared" si="79"/>
        <v>0</v>
      </c>
      <c r="CP214" s="181">
        <f t="shared" si="79"/>
        <v>0</v>
      </c>
      <c r="CQ214" s="181">
        <f t="shared" si="79"/>
        <v>0</v>
      </c>
      <c r="CR214" s="181">
        <f t="shared" si="79"/>
        <v>0</v>
      </c>
      <c r="CS214" s="181">
        <f t="shared" si="79"/>
        <v>0</v>
      </c>
      <c r="CT214" s="181">
        <f t="shared" si="79"/>
        <v>0</v>
      </c>
      <c r="CU214" s="181">
        <f t="shared" si="79"/>
        <v>0</v>
      </c>
      <c r="CV214" s="181">
        <f t="shared" si="79"/>
        <v>0</v>
      </c>
      <c r="CW214" s="181">
        <f t="shared" si="79"/>
        <v>0</v>
      </c>
      <c r="CX214" s="181">
        <f t="shared" si="79"/>
        <v>0</v>
      </c>
      <c r="CY214" s="181">
        <f t="shared" si="79"/>
        <v>0</v>
      </c>
      <c r="CZ214" s="181">
        <f t="shared" si="79"/>
        <v>0</v>
      </c>
      <c r="DA214" s="181">
        <f t="shared" si="79"/>
        <v>0</v>
      </c>
      <c r="DB214" s="181">
        <f t="shared" si="79"/>
        <v>0</v>
      </c>
      <c r="DC214" s="181">
        <f t="shared" si="79"/>
        <v>0</v>
      </c>
      <c r="DD214" s="181">
        <f t="shared" si="79"/>
        <v>0</v>
      </c>
      <c r="DE214" s="181">
        <f t="shared" si="79"/>
        <v>0</v>
      </c>
      <c r="DF214" s="181">
        <f t="shared" si="79"/>
        <v>0</v>
      </c>
      <c r="DG214" s="181">
        <f t="shared" si="79"/>
        <v>0</v>
      </c>
      <c r="DH214" s="181">
        <f t="shared" si="79"/>
        <v>0</v>
      </c>
      <c r="DI214" s="181">
        <f t="shared" si="79"/>
        <v>0</v>
      </c>
      <c r="DJ214" s="181">
        <f t="shared" si="79"/>
        <v>0</v>
      </c>
      <c r="DK214" s="181">
        <f t="shared" si="79"/>
        <v>0</v>
      </c>
      <c r="DL214" s="181">
        <f t="shared" si="79"/>
        <v>0</v>
      </c>
      <c r="DM214" s="181">
        <f t="shared" si="79"/>
        <v>0</v>
      </c>
      <c r="DN214" s="181">
        <f t="shared" si="79"/>
        <v>0</v>
      </c>
      <c r="DO214" s="181">
        <f t="shared" si="79"/>
        <v>0</v>
      </c>
      <c r="DP214" s="181">
        <f t="shared" si="79"/>
        <v>0</v>
      </c>
      <c r="DQ214" s="181">
        <f t="shared" si="79"/>
        <v>0</v>
      </c>
      <c r="DR214" s="181">
        <f t="shared" si="79"/>
        <v>0</v>
      </c>
      <c r="DS214" s="181">
        <f t="shared" si="79"/>
        <v>0</v>
      </c>
      <c r="DT214" s="181">
        <f t="shared" si="79"/>
        <v>0</v>
      </c>
      <c r="DU214" s="181">
        <f t="shared" si="79"/>
        <v>0</v>
      </c>
      <c r="DV214" s="181">
        <f t="shared" si="79"/>
        <v>0</v>
      </c>
      <c r="DW214" s="181">
        <f t="shared" si="79"/>
        <v>0</v>
      </c>
      <c r="DX214" s="181">
        <f t="shared" si="79"/>
        <v>0</v>
      </c>
      <c r="DY214" s="181">
        <f t="shared" si="79"/>
        <v>0</v>
      </c>
      <c r="DZ214" s="181">
        <f t="shared" si="79"/>
        <v>0</v>
      </c>
      <c r="EA214" s="181">
        <f>EA201*0.18</f>
        <v>0</v>
      </c>
      <c r="EB214" s="181">
        <f t="shared" si="80"/>
        <v>0</v>
      </c>
      <c r="EC214" s="181">
        <f t="shared" si="80"/>
        <v>0</v>
      </c>
      <c r="ED214" s="181">
        <f t="shared" si="80"/>
        <v>0</v>
      </c>
      <c r="EE214" s="181">
        <f t="shared" si="80"/>
        <v>0</v>
      </c>
    </row>
    <row r="215" spans="1:138" s="182" customFormat="1" ht="15.75" hidden="1" outlineLevel="1" x14ac:dyDescent="0.25">
      <c r="A215" s="122">
        <f t="shared" si="77"/>
        <v>1</v>
      </c>
      <c r="B215" s="232" t="str">
        <f t="shared" si="81"/>
        <v>Оборудование (привязка к валюте) НДС</v>
      </c>
      <c r="C215" s="170">
        <f t="shared" si="82"/>
        <v>0</v>
      </c>
      <c r="D215" s="181">
        <f t="shared" si="78"/>
        <v>0</v>
      </c>
      <c r="E215" s="181">
        <f t="shared" ref="E215:BP216" si="83">E202*0.18</f>
        <v>0</v>
      </c>
      <c r="F215" s="181">
        <f t="shared" si="83"/>
        <v>0</v>
      </c>
      <c r="G215" s="181">
        <f t="shared" si="83"/>
        <v>0</v>
      </c>
      <c r="H215" s="181">
        <f t="shared" si="83"/>
        <v>0</v>
      </c>
      <c r="I215" s="181">
        <f t="shared" si="83"/>
        <v>0</v>
      </c>
      <c r="J215" s="181">
        <f t="shared" si="83"/>
        <v>0</v>
      </c>
      <c r="K215" s="181">
        <f t="shared" si="83"/>
        <v>0</v>
      </c>
      <c r="L215" s="181">
        <f t="shared" si="83"/>
        <v>0</v>
      </c>
      <c r="M215" s="181">
        <f t="shared" si="83"/>
        <v>0</v>
      </c>
      <c r="N215" s="181">
        <f t="shared" si="83"/>
        <v>0</v>
      </c>
      <c r="O215" s="181">
        <f t="shared" si="83"/>
        <v>0</v>
      </c>
      <c r="P215" s="181">
        <f t="shared" si="83"/>
        <v>0</v>
      </c>
      <c r="Q215" s="181">
        <f t="shared" si="83"/>
        <v>0</v>
      </c>
      <c r="R215" s="181">
        <f t="shared" si="83"/>
        <v>0</v>
      </c>
      <c r="S215" s="181">
        <f t="shared" si="83"/>
        <v>0</v>
      </c>
      <c r="T215" s="181">
        <f t="shared" si="83"/>
        <v>0</v>
      </c>
      <c r="U215" s="181">
        <f t="shared" si="83"/>
        <v>0</v>
      </c>
      <c r="V215" s="181">
        <f t="shared" si="83"/>
        <v>0</v>
      </c>
      <c r="W215" s="181">
        <f t="shared" si="83"/>
        <v>0</v>
      </c>
      <c r="X215" s="181">
        <f t="shared" si="83"/>
        <v>0</v>
      </c>
      <c r="Y215" s="181">
        <f t="shared" si="83"/>
        <v>0</v>
      </c>
      <c r="Z215" s="181">
        <f t="shared" si="83"/>
        <v>0</v>
      </c>
      <c r="AA215" s="181">
        <f t="shared" si="83"/>
        <v>0</v>
      </c>
      <c r="AB215" s="181">
        <f t="shared" si="83"/>
        <v>0</v>
      </c>
      <c r="AC215" s="181">
        <f t="shared" si="83"/>
        <v>0</v>
      </c>
      <c r="AD215" s="181">
        <f t="shared" si="83"/>
        <v>0</v>
      </c>
      <c r="AE215" s="181">
        <f t="shared" si="83"/>
        <v>0</v>
      </c>
      <c r="AF215" s="181">
        <f t="shared" si="83"/>
        <v>0</v>
      </c>
      <c r="AG215" s="181">
        <f t="shared" si="83"/>
        <v>0</v>
      </c>
      <c r="AH215" s="181">
        <f t="shared" si="83"/>
        <v>0</v>
      </c>
      <c r="AI215" s="181">
        <f t="shared" si="83"/>
        <v>0</v>
      </c>
      <c r="AJ215" s="181">
        <f t="shared" si="83"/>
        <v>0</v>
      </c>
      <c r="AK215" s="181">
        <f t="shared" si="83"/>
        <v>0</v>
      </c>
      <c r="AL215" s="181">
        <f t="shared" si="83"/>
        <v>0</v>
      </c>
      <c r="AM215" s="181">
        <f t="shared" si="83"/>
        <v>0</v>
      </c>
      <c r="AN215" s="181">
        <f t="shared" si="83"/>
        <v>0</v>
      </c>
      <c r="AO215" s="181">
        <f t="shared" si="83"/>
        <v>0</v>
      </c>
      <c r="AP215" s="181">
        <f t="shared" si="83"/>
        <v>0</v>
      </c>
      <c r="AQ215" s="181">
        <f t="shared" si="83"/>
        <v>0</v>
      </c>
      <c r="AR215" s="181">
        <f t="shared" si="83"/>
        <v>0</v>
      </c>
      <c r="AS215" s="181">
        <f t="shared" si="83"/>
        <v>0</v>
      </c>
      <c r="AT215" s="181">
        <f t="shared" si="83"/>
        <v>0</v>
      </c>
      <c r="AU215" s="181">
        <f t="shared" si="83"/>
        <v>0</v>
      </c>
      <c r="AV215" s="181">
        <f t="shared" si="83"/>
        <v>0</v>
      </c>
      <c r="AW215" s="181">
        <f t="shared" si="83"/>
        <v>0</v>
      </c>
      <c r="AX215" s="181">
        <f t="shared" si="83"/>
        <v>0</v>
      </c>
      <c r="AY215" s="181">
        <f t="shared" si="83"/>
        <v>0</v>
      </c>
      <c r="AZ215" s="181">
        <f t="shared" si="83"/>
        <v>0</v>
      </c>
      <c r="BA215" s="181">
        <f t="shared" si="83"/>
        <v>0</v>
      </c>
      <c r="BB215" s="181">
        <f t="shared" si="83"/>
        <v>0</v>
      </c>
      <c r="BC215" s="181">
        <f t="shared" si="83"/>
        <v>0</v>
      </c>
      <c r="BD215" s="181">
        <f t="shared" si="83"/>
        <v>0</v>
      </c>
      <c r="BE215" s="181">
        <f t="shared" si="83"/>
        <v>0</v>
      </c>
      <c r="BF215" s="181">
        <f t="shared" si="83"/>
        <v>0</v>
      </c>
      <c r="BG215" s="181">
        <f t="shared" si="83"/>
        <v>0</v>
      </c>
      <c r="BH215" s="181">
        <f t="shared" si="83"/>
        <v>0</v>
      </c>
      <c r="BI215" s="181">
        <f t="shared" si="83"/>
        <v>0</v>
      </c>
      <c r="BJ215" s="181">
        <f t="shared" si="83"/>
        <v>0</v>
      </c>
      <c r="BK215" s="181">
        <f t="shared" si="83"/>
        <v>0</v>
      </c>
      <c r="BL215" s="181">
        <f t="shared" si="83"/>
        <v>0</v>
      </c>
      <c r="BM215" s="181">
        <f t="shared" si="83"/>
        <v>0</v>
      </c>
      <c r="BN215" s="181">
        <f t="shared" si="83"/>
        <v>0</v>
      </c>
      <c r="BO215" s="181">
        <f t="shared" si="83"/>
        <v>0</v>
      </c>
      <c r="BP215" s="181">
        <f t="shared" si="83"/>
        <v>0</v>
      </c>
      <c r="BQ215" s="181">
        <f t="shared" ref="BQ215:EB218" si="84">BQ202*0.18</f>
        <v>0</v>
      </c>
      <c r="BR215" s="181">
        <f t="shared" si="84"/>
        <v>0</v>
      </c>
      <c r="BS215" s="181">
        <f t="shared" si="84"/>
        <v>0</v>
      </c>
      <c r="BT215" s="181">
        <f t="shared" si="84"/>
        <v>0</v>
      </c>
      <c r="BU215" s="181">
        <f t="shared" si="84"/>
        <v>0</v>
      </c>
      <c r="BV215" s="181">
        <f t="shared" si="84"/>
        <v>0</v>
      </c>
      <c r="BW215" s="181">
        <f t="shared" si="84"/>
        <v>0</v>
      </c>
      <c r="BX215" s="181">
        <f t="shared" si="84"/>
        <v>0</v>
      </c>
      <c r="BY215" s="181">
        <f t="shared" si="84"/>
        <v>0</v>
      </c>
      <c r="BZ215" s="181">
        <f t="shared" si="84"/>
        <v>0</v>
      </c>
      <c r="CA215" s="181">
        <f t="shared" si="84"/>
        <v>0</v>
      </c>
      <c r="CB215" s="181">
        <f t="shared" si="84"/>
        <v>0</v>
      </c>
      <c r="CC215" s="181">
        <f t="shared" si="84"/>
        <v>0</v>
      </c>
      <c r="CD215" s="181">
        <f t="shared" si="84"/>
        <v>0</v>
      </c>
      <c r="CE215" s="181">
        <f t="shared" si="84"/>
        <v>0</v>
      </c>
      <c r="CF215" s="181">
        <f t="shared" si="84"/>
        <v>0</v>
      </c>
      <c r="CG215" s="181">
        <f t="shared" si="84"/>
        <v>0</v>
      </c>
      <c r="CH215" s="181">
        <f t="shared" si="84"/>
        <v>0</v>
      </c>
      <c r="CI215" s="181">
        <f t="shared" si="84"/>
        <v>0</v>
      </c>
      <c r="CJ215" s="181">
        <f t="shared" si="84"/>
        <v>0</v>
      </c>
      <c r="CK215" s="181">
        <f t="shared" si="84"/>
        <v>0</v>
      </c>
      <c r="CL215" s="181">
        <f t="shared" si="84"/>
        <v>0</v>
      </c>
      <c r="CM215" s="181">
        <f t="shared" si="84"/>
        <v>0</v>
      </c>
      <c r="CN215" s="181">
        <f t="shared" si="84"/>
        <v>0</v>
      </c>
      <c r="CO215" s="181">
        <f t="shared" si="84"/>
        <v>0</v>
      </c>
      <c r="CP215" s="181">
        <f t="shared" si="84"/>
        <v>0</v>
      </c>
      <c r="CQ215" s="181">
        <f t="shared" si="84"/>
        <v>0</v>
      </c>
      <c r="CR215" s="181">
        <f t="shared" si="84"/>
        <v>0</v>
      </c>
      <c r="CS215" s="181">
        <f t="shared" si="84"/>
        <v>0</v>
      </c>
      <c r="CT215" s="181">
        <f t="shared" si="84"/>
        <v>0</v>
      </c>
      <c r="CU215" s="181">
        <f t="shared" si="84"/>
        <v>0</v>
      </c>
      <c r="CV215" s="181">
        <f t="shared" si="84"/>
        <v>0</v>
      </c>
      <c r="CW215" s="181">
        <f t="shared" si="84"/>
        <v>0</v>
      </c>
      <c r="CX215" s="181">
        <f t="shared" si="84"/>
        <v>0</v>
      </c>
      <c r="CY215" s="181">
        <f t="shared" si="84"/>
        <v>0</v>
      </c>
      <c r="CZ215" s="181">
        <f t="shared" si="84"/>
        <v>0</v>
      </c>
      <c r="DA215" s="181">
        <f t="shared" si="84"/>
        <v>0</v>
      </c>
      <c r="DB215" s="181">
        <f t="shared" si="84"/>
        <v>0</v>
      </c>
      <c r="DC215" s="181">
        <f t="shared" si="84"/>
        <v>0</v>
      </c>
      <c r="DD215" s="181">
        <f t="shared" si="84"/>
        <v>0</v>
      </c>
      <c r="DE215" s="181">
        <f t="shared" si="84"/>
        <v>0</v>
      </c>
      <c r="DF215" s="181">
        <f t="shared" si="84"/>
        <v>0</v>
      </c>
      <c r="DG215" s="181">
        <f t="shared" si="84"/>
        <v>0</v>
      </c>
      <c r="DH215" s="181">
        <f t="shared" si="84"/>
        <v>0</v>
      </c>
      <c r="DI215" s="181">
        <f t="shared" si="84"/>
        <v>0</v>
      </c>
      <c r="DJ215" s="181">
        <f t="shared" si="84"/>
        <v>0</v>
      </c>
      <c r="DK215" s="181">
        <f t="shared" si="84"/>
        <v>0</v>
      </c>
      <c r="DL215" s="181">
        <f t="shared" si="84"/>
        <v>0</v>
      </c>
      <c r="DM215" s="181">
        <f t="shared" si="84"/>
        <v>0</v>
      </c>
      <c r="DN215" s="181">
        <f t="shared" si="84"/>
        <v>0</v>
      </c>
      <c r="DO215" s="181">
        <f t="shared" si="84"/>
        <v>0</v>
      </c>
      <c r="DP215" s="181">
        <f t="shared" si="84"/>
        <v>0</v>
      </c>
      <c r="DQ215" s="181">
        <f t="shared" si="84"/>
        <v>0</v>
      </c>
      <c r="DR215" s="181">
        <f t="shared" si="84"/>
        <v>0</v>
      </c>
      <c r="DS215" s="181">
        <f t="shared" si="84"/>
        <v>0</v>
      </c>
      <c r="DT215" s="181">
        <f t="shared" si="84"/>
        <v>0</v>
      </c>
      <c r="DU215" s="181">
        <f t="shared" si="84"/>
        <v>0</v>
      </c>
      <c r="DV215" s="181">
        <f t="shared" si="84"/>
        <v>0</v>
      </c>
      <c r="DW215" s="181">
        <f t="shared" si="84"/>
        <v>0</v>
      </c>
      <c r="DX215" s="181">
        <f t="shared" si="84"/>
        <v>0</v>
      </c>
      <c r="DY215" s="181">
        <f t="shared" si="84"/>
        <v>0</v>
      </c>
      <c r="DZ215" s="181">
        <f t="shared" si="84"/>
        <v>0</v>
      </c>
      <c r="EA215" s="181">
        <f t="shared" si="84"/>
        <v>0</v>
      </c>
      <c r="EB215" s="181">
        <f t="shared" si="80"/>
        <v>0</v>
      </c>
      <c r="EC215" s="181">
        <f t="shared" si="80"/>
        <v>0</v>
      </c>
      <c r="ED215" s="181">
        <f t="shared" si="80"/>
        <v>0</v>
      </c>
      <c r="EE215" s="181">
        <f t="shared" si="80"/>
        <v>0</v>
      </c>
    </row>
    <row r="216" spans="1:138" s="182" customFormat="1" ht="15.75" hidden="1" outlineLevel="1" x14ac:dyDescent="0.25">
      <c r="A216" s="122">
        <f t="shared" si="77"/>
        <v>1</v>
      </c>
      <c r="B216" s="232" t="str">
        <f t="shared" si="81"/>
        <v>Оборудование рос НДС</v>
      </c>
      <c r="C216" s="170">
        <f t="shared" si="82"/>
        <v>0</v>
      </c>
      <c r="D216" s="181">
        <f t="shared" ref="D216:BO220" si="85">D203*0.18</f>
        <v>0</v>
      </c>
      <c r="E216" s="181">
        <f t="shared" si="83"/>
        <v>0</v>
      </c>
      <c r="F216" s="181">
        <f t="shared" si="83"/>
        <v>0</v>
      </c>
      <c r="G216" s="181">
        <f t="shared" si="83"/>
        <v>0</v>
      </c>
      <c r="H216" s="181">
        <f t="shared" si="83"/>
        <v>0</v>
      </c>
      <c r="I216" s="181">
        <f t="shared" si="83"/>
        <v>0</v>
      </c>
      <c r="J216" s="181">
        <f t="shared" si="83"/>
        <v>0</v>
      </c>
      <c r="K216" s="181">
        <f t="shared" si="83"/>
        <v>0</v>
      </c>
      <c r="L216" s="181">
        <f t="shared" si="83"/>
        <v>0</v>
      </c>
      <c r="M216" s="181">
        <f t="shared" si="83"/>
        <v>0</v>
      </c>
      <c r="N216" s="181">
        <f t="shared" si="83"/>
        <v>0</v>
      </c>
      <c r="O216" s="181">
        <f t="shared" si="83"/>
        <v>0</v>
      </c>
      <c r="P216" s="181">
        <f t="shared" si="83"/>
        <v>0</v>
      </c>
      <c r="Q216" s="181">
        <f t="shared" si="83"/>
        <v>0</v>
      </c>
      <c r="R216" s="181">
        <f t="shared" si="83"/>
        <v>0</v>
      </c>
      <c r="S216" s="181">
        <f t="shared" si="83"/>
        <v>0</v>
      </c>
      <c r="T216" s="181">
        <f t="shared" si="83"/>
        <v>0</v>
      </c>
      <c r="U216" s="181">
        <f t="shared" si="83"/>
        <v>0</v>
      </c>
      <c r="V216" s="181">
        <f t="shared" si="83"/>
        <v>0</v>
      </c>
      <c r="W216" s="181">
        <f t="shared" si="83"/>
        <v>0</v>
      </c>
      <c r="X216" s="181">
        <f t="shared" si="83"/>
        <v>0</v>
      </c>
      <c r="Y216" s="181">
        <f t="shared" si="83"/>
        <v>0</v>
      </c>
      <c r="Z216" s="181">
        <f t="shared" si="83"/>
        <v>0</v>
      </c>
      <c r="AA216" s="181">
        <f t="shared" si="83"/>
        <v>0</v>
      </c>
      <c r="AB216" s="181">
        <f t="shared" si="83"/>
        <v>0</v>
      </c>
      <c r="AC216" s="181">
        <f t="shared" si="83"/>
        <v>0</v>
      </c>
      <c r="AD216" s="181">
        <f t="shared" si="83"/>
        <v>0</v>
      </c>
      <c r="AE216" s="181">
        <f t="shared" si="83"/>
        <v>0</v>
      </c>
      <c r="AF216" s="181">
        <f t="shared" si="83"/>
        <v>0</v>
      </c>
      <c r="AG216" s="181">
        <f t="shared" si="83"/>
        <v>0</v>
      </c>
      <c r="AH216" s="181">
        <f t="shared" si="83"/>
        <v>0</v>
      </c>
      <c r="AI216" s="181">
        <f t="shared" si="83"/>
        <v>0</v>
      </c>
      <c r="AJ216" s="181">
        <f t="shared" si="83"/>
        <v>0</v>
      </c>
      <c r="AK216" s="181">
        <f t="shared" si="83"/>
        <v>0</v>
      </c>
      <c r="AL216" s="181">
        <f t="shared" si="83"/>
        <v>0</v>
      </c>
      <c r="AM216" s="181">
        <f t="shared" si="83"/>
        <v>0</v>
      </c>
      <c r="AN216" s="181">
        <f t="shared" si="83"/>
        <v>0</v>
      </c>
      <c r="AO216" s="181">
        <f t="shared" si="83"/>
        <v>0</v>
      </c>
      <c r="AP216" s="181">
        <f t="shared" si="83"/>
        <v>0</v>
      </c>
      <c r="AQ216" s="181">
        <f t="shared" si="83"/>
        <v>0</v>
      </c>
      <c r="AR216" s="181">
        <f t="shared" si="83"/>
        <v>0</v>
      </c>
      <c r="AS216" s="181">
        <f t="shared" si="83"/>
        <v>0</v>
      </c>
      <c r="AT216" s="181">
        <f t="shared" si="83"/>
        <v>0</v>
      </c>
      <c r="AU216" s="181">
        <f t="shared" si="83"/>
        <v>0</v>
      </c>
      <c r="AV216" s="181">
        <f t="shared" si="83"/>
        <v>0</v>
      </c>
      <c r="AW216" s="181">
        <f t="shared" si="83"/>
        <v>0</v>
      </c>
      <c r="AX216" s="181">
        <f t="shared" si="83"/>
        <v>0</v>
      </c>
      <c r="AY216" s="181">
        <f t="shared" si="83"/>
        <v>0</v>
      </c>
      <c r="AZ216" s="181">
        <f t="shared" si="83"/>
        <v>0</v>
      </c>
      <c r="BA216" s="181">
        <f t="shared" si="83"/>
        <v>0</v>
      </c>
      <c r="BB216" s="181">
        <f t="shared" si="83"/>
        <v>0</v>
      </c>
      <c r="BC216" s="181">
        <f t="shared" si="83"/>
        <v>0</v>
      </c>
      <c r="BD216" s="181">
        <f t="shared" si="83"/>
        <v>0</v>
      </c>
      <c r="BE216" s="181">
        <f t="shared" si="83"/>
        <v>0</v>
      </c>
      <c r="BF216" s="181">
        <f t="shared" si="83"/>
        <v>0</v>
      </c>
      <c r="BG216" s="181">
        <f t="shared" si="83"/>
        <v>0</v>
      </c>
      <c r="BH216" s="181">
        <f t="shared" si="83"/>
        <v>0</v>
      </c>
      <c r="BI216" s="181">
        <f t="shared" si="83"/>
        <v>0</v>
      </c>
      <c r="BJ216" s="181">
        <f t="shared" si="83"/>
        <v>0</v>
      </c>
      <c r="BK216" s="181">
        <f t="shared" si="83"/>
        <v>0</v>
      </c>
      <c r="BL216" s="181">
        <f t="shared" si="83"/>
        <v>0</v>
      </c>
      <c r="BM216" s="181">
        <f t="shared" si="83"/>
        <v>0</v>
      </c>
      <c r="BN216" s="181">
        <f t="shared" si="83"/>
        <v>0</v>
      </c>
      <c r="BO216" s="181">
        <f t="shared" si="83"/>
        <v>0</v>
      </c>
      <c r="BP216" s="181">
        <f t="shared" si="83"/>
        <v>0</v>
      </c>
      <c r="BQ216" s="181">
        <f t="shared" si="84"/>
        <v>0</v>
      </c>
      <c r="BR216" s="181">
        <f t="shared" si="84"/>
        <v>0</v>
      </c>
      <c r="BS216" s="181">
        <f t="shared" si="84"/>
        <v>0</v>
      </c>
      <c r="BT216" s="181">
        <f t="shared" si="84"/>
        <v>0</v>
      </c>
      <c r="BU216" s="181">
        <f t="shared" si="84"/>
        <v>0</v>
      </c>
      <c r="BV216" s="181">
        <f t="shared" si="84"/>
        <v>0</v>
      </c>
      <c r="BW216" s="181">
        <f t="shared" si="84"/>
        <v>0</v>
      </c>
      <c r="BX216" s="181">
        <f t="shared" si="84"/>
        <v>0</v>
      </c>
      <c r="BY216" s="181">
        <f t="shared" si="84"/>
        <v>0</v>
      </c>
      <c r="BZ216" s="181">
        <f t="shared" si="84"/>
        <v>0</v>
      </c>
      <c r="CA216" s="181">
        <f t="shared" si="84"/>
        <v>0</v>
      </c>
      <c r="CB216" s="181">
        <f t="shared" si="84"/>
        <v>0</v>
      </c>
      <c r="CC216" s="181">
        <f t="shared" si="84"/>
        <v>0</v>
      </c>
      <c r="CD216" s="181">
        <f t="shared" si="84"/>
        <v>0</v>
      </c>
      <c r="CE216" s="181">
        <f t="shared" si="84"/>
        <v>0</v>
      </c>
      <c r="CF216" s="181">
        <f t="shared" si="84"/>
        <v>0</v>
      </c>
      <c r="CG216" s="181">
        <f t="shared" si="84"/>
        <v>0</v>
      </c>
      <c r="CH216" s="181">
        <f t="shared" si="84"/>
        <v>0</v>
      </c>
      <c r="CI216" s="181">
        <f t="shared" si="84"/>
        <v>0</v>
      </c>
      <c r="CJ216" s="181">
        <f t="shared" si="84"/>
        <v>0</v>
      </c>
      <c r="CK216" s="181">
        <f t="shared" si="84"/>
        <v>0</v>
      </c>
      <c r="CL216" s="181">
        <f t="shared" si="84"/>
        <v>0</v>
      </c>
      <c r="CM216" s="181">
        <f t="shared" si="84"/>
        <v>0</v>
      </c>
      <c r="CN216" s="181">
        <f t="shared" si="84"/>
        <v>0</v>
      </c>
      <c r="CO216" s="181">
        <f t="shared" si="84"/>
        <v>0</v>
      </c>
      <c r="CP216" s="181">
        <f t="shared" si="84"/>
        <v>0</v>
      </c>
      <c r="CQ216" s="181">
        <f t="shared" si="84"/>
        <v>0</v>
      </c>
      <c r="CR216" s="181">
        <f t="shared" si="84"/>
        <v>0</v>
      </c>
      <c r="CS216" s="181">
        <f t="shared" si="84"/>
        <v>0</v>
      </c>
      <c r="CT216" s="181">
        <f t="shared" si="84"/>
        <v>0</v>
      </c>
      <c r="CU216" s="181">
        <f t="shared" si="84"/>
        <v>0</v>
      </c>
      <c r="CV216" s="181">
        <f t="shared" si="84"/>
        <v>0</v>
      </c>
      <c r="CW216" s="181">
        <f t="shared" si="84"/>
        <v>0</v>
      </c>
      <c r="CX216" s="181">
        <f t="shared" si="84"/>
        <v>0</v>
      </c>
      <c r="CY216" s="181">
        <f t="shared" si="84"/>
        <v>0</v>
      </c>
      <c r="CZ216" s="181">
        <f t="shared" si="84"/>
        <v>0</v>
      </c>
      <c r="DA216" s="181">
        <f t="shared" si="84"/>
        <v>0</v>
      </c>
      <c r="DB216" s="181">
        <f t="shared" si="84"/>
        <v>0</v>
      </c>
      <c r="DC216" s="181">
        <f t="shared" si="84"/>
        <v>0</v>
      </c>
      <c r="DD216" s="181">
        <f t="shared" si="84"/>
        <v>0</v>
      </c>
      <c r="DE216" s="181">
        <f t="shared" si="84"/>
        <v>0</v>
      </c>
      <c r="DF216" s="181">
        <f t="shared" si="84"/>
        <v>0</v>
      </c>
      <c r="DG216" s="181">
        <f t="shared" si="84"/>
        <v>0</v>
      </c>
      <c r="DH216" s="181">
        <f t="shared" si="84"/>
        <v>0</v>
      </c>
      <c r="DI216" s="181">
        <f t="shared" si="84"/>
        <v>0</v>
      </c>
      <c r="DJ216" s="181">
        <f t="shared" si="84"/>
        <v>0</v>
      </c>
      <c r="DK216" s="181">
        <f t="shared" si="84"/>
        <v>0</v>
      </c>
      <c r="DL216" s="181">
        <f t="shared" si="84"/>
        <v>0</v>
      </c>
      <c r="DM216" s="181">
        <f t="shared" si="84"/>
        <v>0</v>
      </c>
      <c r="DN216" s="181">
        <f t="shared" si="84"/>
        <v>0</v>
      </c>
      <c r="DO216" s="181">
        <f t="shared" si="84"/>
        <v>0</v>
      </c>
      <c r="DP216" s="181">
        <f t="shared" si="84"/>
        <v>0</v>
      </c>
      <c r="DQ216" s="181">
        <f t="shared" si="84"/>
        <v>0</v>
      </c>
      <c r="DR216" s="181">
        <f t="shared" si="84"/>
        <v>0</v>
      </c>
      <c r="DS216" s="181">
        <f t="shared" si="84"/>
        <v>0</v>
      </c>
      <c r="DT216" s="181">
        <f t="shared" si="84"/>
        <v>0</v>
      </c>
      <c r="DU216" s="181">
        <f t="shared" si="84"/>
        <v>0</v>
      </c>
      <c r="DV216" s="181">
        <f t="shared" si="84"/>
        <v>0</v>
      </c>
      <c r="DW216" s="181">
        <f t="shared" si="84"/>
        <v>0</v>
      </c>
      <c r="DX216" s="181">
        <f t="shared" si="84"/>
        <v>0</v>
      </c>
      <c r="DY216" s="181">
        <f t="shared" si="84"/>
        <v>0</v>
      </c>
      <c r="DZ216" s="181">
        <f t="shared" si="84"/>
        <v>0</v>
      </c>
      <c r="EA216" s="181">
        <f t="shared" si="84"/>
        <v>0</v>
      </c>
      <c r="EB216" s="181">
        <f t="shared" si="84"/>
        <v>0</v>
      </c>
      <c r="EC216" s="181">
        <f t="shared" si="80"/>
        <v>0</v>
      </c>
      <c r="ED216" s="181">
        <f t="shared" si="80"/>
        <v>0</v>
      </c>
      <c r="EE216" s="181">
        <f t="shared" si="80"/>
        <v>0</v>
      </c>
    </row>
    <row r="217" spans="1:138" s="182" customFormat="1" ht="15.75" hidden="1" outlineLevel="1" x14ac:dyDescent="0.25">
      <c r="A217" s="122">
        <f t="shared" si="77"/>
        <v>1</v>
      </c>
      <c r="B217" s="232" t="str">
        <f t="shared" si="81"/>
        <v>Прочие НДС</v>
      </c>
      <c r="C217" s="170">
        <f t="shared" si="82"/>
        <v>0</v>
      </c>
      <c r="D217" s="181">
        <f t="shared" si="85"/>
        <v>0</v>
      </c>
      <c r="E217" s="181">
        <f t="shared" si="85"/>
        <v>0</v>
      </c>
      <c r="F217" s="181">
        <f t="shared" si="85"/>
        <v>0</v>
      </c>
      <c r="G217" s="181">
        <f t="shared" si="85"/>
        <v>0</v>
      </c>
      <c r="H217" s="181">
        <f t="shared" si="85"/>
        <v>0</v>
      </c>
      <c r="I217" s="181">
        <f t="shared" si="85"/>
        <v>0</v>
      </c>
      <c r="J217" s="181">
        <f t="shared" si="85"/>
        <v>0</v>
      </c>
      <c r="K217" s="181">
        <f t="shared" si="85"/>
        <v>0</v>
      </c>
      <c r="L217" s="181">
        <f t="shared" si="85"/>
        <v>0</v>
      </c>
      <c r="M217" s="181">
        <f t="shared" si="85"/>
        <v>0</v>
      </c>
      <c r="N217" s="181">
        <f t="shared" si="85"/>
        <v>0</v>
      </c>
      <c r="O217" s="181">
        <f t="shared" si="85"/>
        <v>0</v>
      </c>
      <c r="P217" s="181">
        <f t="shared" si="85"/>
        <v>0</v>
      </c>
      <c r="Q217" s="181">
        <f t="shared" si="85"/>
        <v>0</v>
      </c>
      <c r="R217" s="181">
        <f t="shared" si="85"/>
        <v>0</v>
      </c>
      <c r="S217" s="181">
        <f t="shared" si="85"/>
        <v>0</v>
      </c>
      <c r="T217" s="181">
        <f t="shared" si="85"/>
        <v>0</v>
      </c>
      <c r="U217" s="181">
        <f t="shared" si="85"/>
        <v>0</v>
      </c>
      <c r="V217" s="181">
        <f t="shared" si="85"/>
        <v>0</v>
      </c>
      <c r="W217" s="181">
        <f t="shared" si="85"/>
        <v>0</v>
      </c>
      <c r="X217" s="181">
        <f t="shared" si="85"/>
        <v>0</v>
      </c>
      <c r="Y217" s="181">
        <f t="shared" si="85"/>
        <v>0</v>
      </c>
      <c r="Z217" s="181">
        <f t="shared" si="85"/>
        <v>0</v>
      </c>
      <c r="AA217" s="181">
        <f t="shared" si="85"/>
        <v>0</v>
      </c>
      <c r="AB217" s="181">
        <f t="shared" si="85"/>
        <v>0</v>
      </c>
      <c r="AC217" s="181">
        <f t="shared" si="85"/>
        <v>0</v>
      </c>
      <c r="AD217" s="181">
        <f t="shared" si="85"/>
        <v>0</v>
      </c>
      <c r="AE217" s="181">
        <f t="shared" si="85"/>
        <v>0</v>
      </c>
      <c r="AF217" s="181">
        <f t="shared" si="85"/>
        <v>0</v>
      </c>
      <c r="AG217" s="181">
        <f t="shared" si="85"/>
        <v>0</v>
      </c>
      <c r="AH217" s="181">
        <f t="shared" si="85"/>
        <v>0</v>
      </c>
      <c r="AI217" s="181">
        <f t="shared" si="85"/>
        <v>0</v>
      </c>
      <c r="AJ217" s="181">
        <f t="shared" si="85"/>
        <v>0</v>
      </c>
      <c r="AK217" s="181">
        <f t="shared" si="85"/>
        <v>0</v>
      </c>
      <c r="AL217" s="181">
        <f t="shared" si="85"/>
        <v>0</v>
      </c>
      <c r="AM217" s="181">
        <f t="shared" si="85"/>
        <v>0</v>
      </c>
      <c r="AN217" s="181">
        <f t="shared" si="85"/>
        <v>0</v>
      </c>
      <c r="AO217" s="181">
        <f t="shared" si="85"/>
        <v>0</v>
      </c>
      <c r="AP217" s="181">
        <f t="shared" si="85"/>
        <v>0</v>
      </c>
      <c r="AQ217" s="181">
        <f t="shared" si="85"/>
        <v>0</v>
      </c>
      <c r="AR217" s="181">
        <f t="shared" si="85"/>
        <v>0</v>
      </c>
      <c r="AS217" s="181">
        <f t="shared" si="85"/>
        <v>0</v>
      </c>
      <c r="AT217" s="181">
        <f t="shared" si="85"/>
        <v>0</v>
      </c>
      <c r="AU217" s="181">
        <f t="shared" si="85"/>
        <v>0</v>
      </c>
      <c r="AV217" s="181">
        <f t="shared" si="85"/>
        <v>0</v>
      </c>
      <c r="AW217" s="181">
        <f t="shared" si="85"/>
        <v>0</v>
      </c>
      <c r="AX217" s="181">
        <f t="shared" si="85"/>
        <v>0</v>
      </c>
      <c r="AY217" s="181">
        <f t="shared" si="85"/>
        <v>0</v>
      </c>
      <c r="AZ217" s="181">
        <f t="shared" si="85"/>
        <v>0</v>
      </c>
      <c r="BA217" s="181">
        <f t="shared" si="85"/>
        <v>0</v>
      </c>
      <c r="BB217" s="181">
        <f t="shared" si="85"/>
        <v>0</v>
      </c>
      <c r="BC217" s="181">
        <f t="shared" si="85"/>
        <v>0</v>
      </c>
      <c r="BD217" s="181">
        <f t="shared" si="85"/>
        <v>0</v>
      </c>
      <c r="BE217" s="181">
        <f t="shared" si="85"/>
        <v>0</v>
      </c>
      <c r="BF217" s="181">
        <f t="shared" si="85"/>
        <v>0</v>
      </c>
      <c r="BG217" s="181">
        <f t="shared" si="85"/>
        <v>0</v>
      </c>
      <c r="BH217" s="181">
        <f t="shared" si="85"/>
        <v>0</v>
      </c>
      <c r="BI217" s="181">
        <f t="shared" si="85"/>
        <v>0</v>
      </c>
      <c r="BJ217" s="181">
        <f t="shared" si="85"/>
        <v>0</v>
      </c>
      <c r="BK217" s="181">
        <f t="shared" si="85"/>
        <v>0</v>
      </c>
      <c r="BL217" s="181">
        <f t="shared" si="85"/>
        <v>0</v>
      </c>
      <c r="BM217" s="181">
        <f t="shared" si="85"/>
        <v>0</v>
      </c>
      <c r="BN217" s="181">
        <f t="shared" si="85"/>
        <v>0</v>
      </c>
      <c r="BO217" s="181">
        <f t="shared" si="85"/>
        <v>0</v>
      </c>
      <c r="BP217" s="181">
        <f>BP204*0.18</f>
        <v>0</v>
      </c>
      <c r="BQ217" s="181">
        <f t="shared" si="84"/>
        <v>0</v>
      </c>
      <c r="BR217" s="181">
        <f t="shared" si="84"/>
        <v>0</v>
      </c>
      <c r="BS217" s="181">
        <f t="shared" si="84"/>
        <v>0</v>
      </c>
      <c r="BT217" s="181">
        <f t="shared" si="84"/>
        <v>0</v>
      </c>
      <c r="BU217" s="181">
        <f t="shared" si="84"/>
        <v>0</v>
      </c>
      <c r="BV217" s="181">
        <f t="shared" si="84"/>
        <v>0</v>
      </c>
      <c r="BW217" s="181">
        <f t="shared" si="84"/>
        <v>0</v>
      </c>
      <c r="BX217" s="181">
        <f t="shared" si="84"/>
        <v>0</v>
      </c>
      <c r="BY217" s="181">
        <f t="shared" si="84"/>
        <v>0</v>
      </c>
      <c r="BZ217" s="181">
        <f t="shared" si="84"/>
        <v>0</v>
      </c>
      <c r="CA217" s="181">
        <f t="shared" si="84"/>
        <v>0</v>
      </c>
      <c r="CB217" s="181">
        <f t="shared" si="84"/>
        <v>0</v>
      </c>
      <c r="CC217" s="181">
        <f t="shared" si="84"/>
        <v>0</v>
      </c>
      <c r="CD217" s="181">
        <f t="shared" si="84"/>
        <v>0</v>
      </c>
      <c r="CE217" s="181">
        <f t="shared" si="84"/>
        <v>0</v>
      </c>
      <c r="CF217" s="181">
        <f t="shared" si="84"/>
        <v>0</v>
      </c>
      <c r="CG217" s="181">
        <f t="shared" si="84"/>
        <v>0</v>
      </c>
      <c r="CH217" s="181">
        <f t="shared" si="84"/>
        <v>0</v>
      </c>
      <c r="CI217" s="181">
        <f t="shared" si="84"/>
        <v>0</v>
      </c>
      <c r="CJ217" s="181">
        <f t="shared" si="84"/>
        <v>0</v>
      </c>
      <c r="CK217" s="181">
        <f t="shared" si="84"/>
        <v>0</v>
      </c>
      <c r="CL217" s="181">
        <f t="shared" si="84"/>
        <v>0</v>
      </c>
      <c r="CM217" s="181">
        <f t="shared" si="84"/>
        <v>0</v>
      </c>
      <c r="CN217" s="181">
        <f t="shared" si="84"/>
        <v>0</v>
      </c>
      <c r="CO217" s="181">
        <f t="shared" si="84"/>
        <v>0</v>
      </c>
      <c r="CP217" s="181">
        <f t="shared" si="84"/>
        <v>0</v>
      </c>
      <c r="CQ217" s="181">
        <f t="shared" si="84"/>
        <v>0</v>
      </c>
      <c r="CR217" s="181">
        <f t="shared" si="84"/>
        <v>0</v>
      </c>
      <c r="CS217" s="181">
        <f t="shared" si="84"/>
        <v>0</v>
      </c>
      <c r="CT217" s="181">
        <f t="shared" si="84"/>
        <v>0</v>
      </c>
      <c r="CU217" s="181">
        <f t="shared" si="84"/>
        <v>0</v>
      </c>
      <c r="CV217" s="181">
        <f t="shared" si="84"/>
        <v>0</v>
      </c>
      <c r="CW217" s="181">
        <f t="shared" si="84"/>
        <v>0</v>
      </c>
      <c r="CX217" s="181">
        <f t="shared" si="84"/>
        <v>0</v>
      </c>
      <c r="CY217" s="181">
        <f t="shared" si="84"/>
        <v>0</v>
      </c>
      <c r="CZ217" s="181">
        <f t="shared" si="84"/>
        <v>0</v>
      </c>
      <c r="DA217" s="181">
        <f t="shared" si="84"/>
        <v>0</v>
      </c>
      <c r="DB217" s="181">
        <f t="shared" si="84"/>
        <v>0</v>
      </c>
      <c r="DC217" s="181">
        <f t="shared" si="84"/>
        <v>0</v>
      </c>
      <c r="DD217" s="181">
        <f t="shared" si="84"/>
        <v>0</v>
      </c>
      <c r="DE217" s="181">
        <f t="shared" si="84"/>
        <v>0</v>
      </c>
      <c r="DF217" s="181">
        <f t="shared" si="84"/>
        <v>0</v>
      </c>
      <c r="DG217" s="181">
        <f t="shared" si="84"/>
        <v>0</v>
      </c>
      <c r="DH217" s="181">
        <f t="shared" si="84"/>
        <v>0</v>
      </c>
      <c r="DI217" s="181">
        <f t="shared" si="84"/>
        <v>0</v>
      </c>
      <c r="DJ217" s="181">
        <f t="shared" si="84"/>
        <v>0</v>
      </c>
      <c r="DK217" s="181">
        <f t="shared" si="84"/>
        <v>0</v>
      </c>
      <c r="DL217" s="181">
        <f t="shared" si="84"/>
        <v>0</v>
      </c>
      <c r="DM217" s="181">
        <f t="shared" si="84"/>
        <v>0</v>
      </c>
      <c r="DN217" s="181">
        <f t="shared" si="84"/>
        <v>0</v>
      </c>
      <c r="DO217" s="181">
        <f t="shared" si="84"/>
        <v>0</v>
      </c>
      <c r="DP217" s="181">
        <f t="shared" si="84"/>
        <v>0</v>
      </c>
      <c r="DQ217" s="181">
        <f t="shared" si="84"/>
        <v>0</v>
      </c>
      <c r="DR217" s="181">
        <f t="shared" si="84"/>
        <v>0</v>
      </c>
      <c r="DS217" s="181">
        <f t="shared" si="84"/>
        <v>0</v>
      </c>
      <c r="DT217" s="181">
        <f t="shared" si="84"/>
        <v>0</v>
      </c>
      <c r="DU217" s="181">
        <f t="shared" si="84"/>
        <v>0</v>
      </c>
      <c r="DV217" s="181">
        <f t="shared" si="84"/>
        <v>0</v>
      </c>
      <c r="DW217" s="181">
        <f t="shared" si="84"/>
        <v>0</v>
      </c>
      <c r="DX217" s="181">
        <f t="shared" si="84"/>
        <v>0</v>
      </c>
      <c r="DY217" s="181">
        <f t="shared" si="84"/>
        <v>0</v>
      </c>
      <c r="DZ217" s="181">
        <f t="shared" si="84"/>
        <v>0</v>
      </c>
      <c r="EA217" s="181">
        <f t="shared" si="84"/>
        <v>0</v>
      </c>
      <c r="EB217" s="181">
        <f t="shared" si="84"/>
        <v>0</v>
      </c>
      <c r="EC217" s="181">
        <f t="shared" si="80"/>
        <v>0</v>
      </c>
      <c r="ED217" s="181">
        <f t="shared" si="80"/>
        <v>0</v>
      </c>
      <c r="EE217" s="181">
        <f t="shared" si="80"/>
        <v>0</v>
      </c>
    </row>
    <row r="218" spans="1:138" s="182" customFormat="1" ht="15.75" hidden="1" outlineLevel="1" x14ac:dyDescent="0.25">
      <c r="A218" s="122">
        <f t="shared" si="77"/>
        <v>1</v>
      </c>
      <c r="B218" s="232" t="str">
        <f t="shared" si="81"/>
        <v>Таможенные платежи НДС</v>
      </c>
      <c r="C218" s="170">
        <f t="shared" si="82"/>
        <v>0</v>
      </c>
      <c r="D218" s="181">
        <f t="shared" si="85"/>
        <v>0</v>
      </c>
      <c r="E218" s="181">
        <f t="shared" si="85"/>
        <v>0</v>
      </c>
      <c r="F218" s="181">
        <f t="shared" si="85"/>
        <v>0</v>
      </c>
      <c r="G218" s="181">
        <f t="shared" si="85"/>
        <v>0</v>
      </c>
      <c r="H218" s="181">
        <f t="shared" si="85"/>
        <v>0</v>
      </c>
      <c r="I218" s="181">
        <f t="shared" si="85"/>
        <v>0</v>
      </c>
      <c r="J218" s="181">
        <f t="shared" si="85"/>
        <v>0</v>
      </c>
      <c r="K218" s="181">
        <f t="shared" si="85"/>
        <v>0</v>
      </c>
      <c r="L218" s="181">
        <f t="shared" si="85"/>
        <v>0</v>
      </c>
      <c r="M218" s="181">
        <f t="shared" si="85"/>
        <v>0</v>
      </c>
      <c r="N218" s="181">
        <f t="shared" si="85"/>
        <v>0</v>
      </c>
      <c r="O218" s="181">
        <f t="shared" si="85"/>
        <v>0</v>
      </c>
      <c r="P218" s="181">
        <f t="shared" si="85"/>
        <v>0</v>
      </c>
      <c r="Q218" s="181">
        <f t="shared" si="85"/>
        <v>0</v>
      </c>
      <c r="R218" s="181">
        <f t="shared" si="85"/>
        <v>0</v>
      </c>
      <c r="S218" s="181">
        <f t="shared" si="85"/>
        <v>0</v>
      </c>
      <c r="T218" s="181">
        <f t="shared" si="85"/>
        <v>0</v>
      </c>
      <c r="U218" s="181">
        <f t="shared" si="85"/>
        <v>0</v>
      </c>
      <c r="V218" s="181">
        <f t="shared" si="85"/>
        <v>0</v>
      </c>
      <c r="W218" s="181">
        <f t="shared" si="85"/>
        <v>0</v>
      </c>
      <c r="X218" s="181">
        <f t="shared" si="85"/>
        <v>0</v>
      </c>
      <c r="Y218" s="181">
        <f t="shared" si="85"/>
        <v>0</v>
      </c>
      <c r="Z218" s="181">
        <f t="shared" si="85"/>
        <v>0</v>
      </c>
      <c r="AA218" s="181">
        <f t="shared" si="85"/>
        <v>0</v>
      </c>
      <c r="AB218" s="181">
        <f t="shared" si="85"/>
        <v>0</v>
      </c>
      <c r="AC218" s="181">
        <f t="shared" si="85"/>
        <v>0</v>
      </c>
      <c r="AD218" s="181">
        <f t="shared" si="85"/>
        <v>0</v>
      </c>
      <c r="AE218" s="181">
        <f t="shared" si="85"/>
        <v>0</v>
      </c>
      <c r="AF218" s="181">
        <f t="shared" si="85"/>
        <v>0</v>
      </c>
      <c r="AG218" s="181">
        <f t="shared" si="85"/>
        <v>0</v>
      </c>
      <c r="AH218" s="181">
        <f t="shared" si="85"/>
        <v>0</v>
      </c>
      <c r="AI218" s="181">
        <f t="shared" si="85"/>
        <v>0</v>
      </c>
      <c r="AJ218" s="181">
        <f t="shared" si="85"/>
        <v>0</v>
      </c>
      <c r="AK218" s="181">
        <f t="shared" si="85"/>
        <v>0</v>
      </c>
      <c r="AL218" s="181">
        <f t="shared" si="85"/>
        <v>0</v>
      </c>
      <c r="AM218" s="181">
        <f t="shared" si="85"/>
        <v>0</v>
      </c>
      <c r="AN218" s="181">
        <f t="shared" si="85"/>
        <v>0</v>
      </c>
      <c r="AO218" s="181">
        <f t="shared" si="85"/>
        <v>0</v>
      </c>
      <c r="AP218" s="181">
        <f t="shared" si="85"/>
        <v>0</v>
      </c>
      <c r="AQ218" s="181">
        <f t="shared" si="85"/>
        <v>0</v>
      </c>
      <c r="AR218" s="181">
        <f t="shared" si="85"/>
        <v>0</v>
      </c>
      <c r="AS218" s="181">
        <f t="shared" si="85"/>
        <v>0</v>
      </c>
      <c r="AT218" s="181">
        <f t="shared" si="85"/>
        <v>0</v>
      </c>
      <c r="AU218" s="181">
        <f t="shared" si="85"/>
        <v>0</v>
      </c>
      <c r="AV218" s="181">
        <f t="shared" si="85"/>
        <v>0</v>
      </c>
      <c r="AW218" s="181">
        <f t="shared" si="85"/>
        <v>0</v>
      </c>
      <c r="AX218" s="181">
        <f t="shared" si="85"/>
        <v>0</v>
      </c>
      <c r="AY218" s="181">
        <f t="shared" si="85"/>
        <v>0</v>
      </c>
      <c r="AZ218" s="181">
        <f t="shared" si="85"/>
        <v>0</v>
      </c>
      <c r="BA218" s="181">
        <f t="shared" si="85"/>
        <v>0</v>
      </c>
      <c r="BB218" s="181">
        <f t="shared" si="85"/>
        <v>0</v>
      </c>
      <c r="BC218" s="181">
        <f t="shared" si="85"/>
        <v>0</v>
      </c>
      <c r="BD218" s="181">
        <f t="shared" si="85"/>
        <v>0</v>
      </c>
      <c r="BE218" s="181">
        <f t="shared" si="85"/>
        <v>0</v>
      </c>
      <c r="BF218" s="181">
        <f t="shared" si="85"/>
        <v>0</v>
      </c>
      <c r="BG218" s="181">
        <f t="shared" si="85"/>
        <v>0</v>
      </c>
      <c r="BH218" s="181">
        <f t="shared" si="85"/>
        <v>0</v>
      </c>
      <c r="BI218" s="181">
        <f t="shared" si="85"/>
        <v>0</v>
      </c>
      <c r="BJ218" s="181">
        <f t="shared" si="85"/>
        <v>0</v>
      </c>
      <c r="BK218" s="181">
        <f t="shared" si="85"/>
        <v>0</v>
      </c>
      <c r="BL218" s="181">
        <f t="shared" si="85"/>
        <v>0</v>
      </c>
      <c r="BM218" s="181">
        <f t="shared" si="85"/>
        <v>0</v>
      </c>
      <c r="BN218" s="181">
        <f t="shared" si="85"/>
        <v>0</v>
      </c>
      <c r="BO218" s="181">
        <f t="shared" si="85"/>
        <v>0</v>
      </c>
      <c r="BP218" s="181">
        <f>BP205*0.18</f>
        <v>0</v>
      </c>
      <c r="BQ218" s="181">
        <f t="shared" si="84"/>
        <v>0</v>
      </c>
      <c r="BR218" s="181">
        <f t="shared" si="84"/>
        <v>0</v>
      </c>
      <c r="BS218" s="181">
        <f t="shared" si="84"/>
        <v>0</v>
      </c>
      <c r="BT218" s="181">
        <f t="shared" si="84"/>
        <v>0</v>
      </c>
      <c r="BU218" s="181">
        <f t="shared" si="84"/>
        <v>0</v>
      </c>
      <c r="BV218" s="181">
        <f t="shared" si="84"/>
        <v>0</v>
      </c>
      <c r="BW218" s="181">
        <f t="shared" si="84"/>
        <v>0</v>
      </c>
      <c r="BX218" s="181">
        <f t="shared" si="84"/>
        <v>0</v>
      </c>
      <c r="BY218" s="181">
        <f t="shared" si="84"/>
        <v>0</v>
      </c>
      <c r="BZ218" s="181">
        <f t="shared" si="84"/>
        <v>0</v>
      </c>
      <c r="CA218" s="181">
        <f t="shared" si="84"/>
        <v>0</v>
      </c>
      <c r="CB218" s="181">
        <f t="shared" si="84"/>
        <v>0</v>
      </c>
      <c r="CC218" s="181">
        <f t="shared" si="84"/>
        <v>0</v>
      </c>
      <c r="CD218" s="181">
        <f t="shared" si="84"/>
        <v>0</v>
      </c>
      <c r="CE218" s="181">
        <f t="shared" si="84"/>
        <v>0</v>
      </c>
      <c r="CF218" s="181">
        <f t="shared" si="84"/>
        <v>0</v>
      </c>
      <c r="CG218" s="181">
        <f t="shared" si="84"/>
        <v>0</v>
      </c>
      <c r="CH218" s="181">
        <f t="shared" si="84"/>
        <v>0</v>
      </c>
      <c r="CI218" s="181">
        <f t="shared" si="84"/>
        <v>0</v>
      </c>
      <c r="CJ218" s="181">
        <f t="shared" si="84"/>
        <v>0</v>
      </c>
      <c r="CK218" s="181">
        <f t="shared" si="84"/>
        <v>0</v>
      </c>
      <c r="CL218" s="181">
        <f t="shared" si="84"/>
        <v>0</v>
      </c>
      <c r="CM218" s="181">
        <f t="shared" si="84"/>
        <v>0</v>
      </c>
      <c r="CN218" s="181">
        <f t="shared" si="84"/>
        <v>0</v>
      </c>
      <c r="CO218" s="181">
        <f t="shared" si="84"/>
        <v>0</v>
      </c>
      <c r="CP218" s="181">
        <f t="shared" si="84"/>
        <v>0</v>
      </c>
      <c r="CQ218" s="181">
        <f t="shared" si="84"/>
        <v>0</v>
      </c>
      <c r="CR218" s="181">
        <f t="shared" si="84"/>
        <v>0</v>
      </c>
      <c r="CS218" s="181">
        <f t="shared" si="84"/>
        <v>0</v>
      </c>
      <c r="CT218" s="181">
        <f t="shared" si="84"/>
        <v>0</v>
      </c>
      <c r="CU218" s="181">
        <f t="shared" si="84"/>
        <v>0</v>
      </c>
      <c r="CV218" s="181">
        <f t="shared" si="84"/>
        <v>0</v>
      </c>
      <c r="CW218" s="181">
        <f t="shared" si="84"/>
        <v>0</v>
      </c>
      <c r="CX218" s="181">
        <f t="shared" si="84"/>
        <v>0</v>
      </c>
      <c r="CY218" s="181">
        <f t="shared" si="84"/>
        <v>0</v>
      </c>
      <c r="CZ218" s="181">
        <f t="shared" si="84"/>
        <v>0</v>
      </c>
      <c r="DA218" s="181">
        <f t="shared" si="84"/>
        <v>0</v>
      </c>
      <c r="DB218" s="181">
        <f t="shared" si="84"/>
        <v>0</v>
      </c>
      <c r="DC218" s="181">
        <f t="shared" si="84"/>
        <v>0</v>
      </c>
      <c r="DD218" s="181">
        <f t="shared" si="84"/>
        <v>0</v>
      </c>
      <c r="DE218" s="181">
        <f t="shared" si="84"/>
        <v>0</v>
      </c>
      <c r="DF218" s="181">
        <f t="shared" si="84"/>
        <v>0</v>
      </c>
      <c r="DG218" s="181">
        <f t="shared" si="84"/>
        <v>0</v>
      </c>
      <c r="DH218" s="181">
        <f t="shared" si="84"/>
        <v>0</v>
      </c>
      <c r="DI218" s="181">
        <f t="shared" si="84"/>
        <v>0</v>
      </c>
      <c r="DJ218" s="181">
        <f t="shared" si="84"/>
        <v>0</v>
      </c>
      <c r="DK218" s="181">
        <f t="shared" si="84"/>
        <v>0</v>
      </c>
      <c r="DL218" s="181">
        <f t="shared" si="84"/>
        <v>0</v>
      </c>
      <c r="DM218" s="181">
        <f t="shared" si="84"/>
        <v>0</v>
      </c>
      <c r="DN218" s="181">
        <f t="shared" si="84"/>
        <v>0</v>
      </c>
      <c r="DO218" s="181">
        <f t="shared" si="84"/>
        <v>0</v>
      </c>
      <c r="DP218" s="181">
        <f t="shared" si="84"/>
        <v>0</v>
      </c>
      <c r="DQ218" s="181">
        <f t="shared" si="84"/>
        <v>0</v>
      </c>
      <c r="DR218" s="181">
        <f t="shared" si="84"/>
        <v>0</v>
      </c>
      <c r="DS218" s="181">
        <f t="shared" si="84"/>
        <v>0</v>
      </c>
      <c r="DT218" s="181">
        <f t="shared" si="84"/>
        <v>0</v>
      </c>
      <c r="DU218" s="181">
        <f t="shared" si="84"/>
        <v>0</v>
      </c>
      <c r="DV218" s="181">
        <f t="shared" si="84"/>
        <v>0</v>
      </c>
      <c r="DW218" s="181">
        <f t="shared" si="84"/>
        <v>0</v>
      </c>
      <c r="DX218" s="181">
        <f t="shared" si="84"/>
        <v>0</v>
      </c>
      <c r="DY218" s="181">
        <f t="shared" si="84"/>
        <v>0</v>
      </c>
      <c r="DZ218" s="181">
        <f t="shared" si="84"/>
        <v>0</v>
      </c>
      <c r="EA218" s="181">
        <f t="shared" si="84"/>
        <v>0</v>
      </c>
      <c r="EB218" s="181">
        <f t="shared" si="84"/>
        <v>0</v>
      </c>
      <c r="EC218" s="181">
        <f t="shared" si="80"/>
        <v>0</v>
      </c>
      <c r="ED218" s="181">
        <f t="shared" si="80"/>
        <v>0</v>
      </c>
      <c r="EE218" s="181">
        <f t="shared" si="80"/>
        <v>0</v>
      </c>
    </row>
    <row r="219" spans="1:138" s="182" customFormat="1" ht="15.75" hidden="1" outlineLevel="1" x14ac:dyDescent="0.25">
      <c r="A219" s="122">
        <f t="shared" si="77"/>
        <v>1</v>
      </c>
      <c r="B219" s="232" t="str">
        <f t="shared" si="81"/>
        <v>0 НДС</v>
      </c>
      <c r="C219" s="170">
        <f t="shared" si="82"/>
        <v>0</v>
      </c>
      <c r="D219" s="181">
        <f t="shared" si="85"/>
        <v>0</v>
      </c>
      <c r="E219" s="181">
        <f t="shared" si="85"/>
        <v>0</v>
      </c>
      <c r="F219" s="181">
        <f t="shared" si="85"/>
        <v>0</v>
      </c>
      <c r="G219" s="181">
        <f t="shared" si="85"/>
        <v>0</v>
      </c>
      <c r="H219" s="181">
        <f t="shared" si="85"/>
        <v>0</v>
      </c>
      <c r="I219" s="181">
        <f t="shared" si="85"/>
        <v>0</v>
      </c>
      <c r="J219" s="181">
        <f t="shared" si="85"/>
        <v>0</v>
      </c>
      <c r="K219" s="181">
        <f t="shared" si="85"/>
        <v>0</v>
      </c>
      <c r="L219" s="181">
        <f t="shared" si="85"/>
        <v>0</v>
      </c>
      <c r="M219" s="181">
        <f t="shared" si="85"/>
        <v>0</v>
      </c>
      <c r="N219" s="181">
        <f t="shared" si="85"/>
        <v>0</v>
      </c>
      <c r="O219" s="181">
        <f t="shared" si="85"/>
        <v>0</v>
      </c>
      <c r="P219" s="181">
        <f t="shared" si="85"/>
        <v>0</v>
      </c>
      <c r="Q219" s="181">
        <f t="shared" si="85"/>
        <v>0</v>
      </c>
      <c r="R219" s="181">
        <f t="shared" si="85"/>
        <v>0</v>
      </c>
      <c r="S219" s="181">
        <f t="shared" si="85"/>
        <v>0</v>
      </c>
      <c r="T219" s="181">
        <f t="shared" si="85"/>
        <v>0</v>
      </c>
      <c r="U219" s="181">
        <f t="shared" si="85"/>
        <v>0</v>
      </c>
      <c r="V219" s="181">
        <f t="shared" si="85"/>
        <v>0</v>
      </c>
      <c r="W219" s="181">
        <f t="shared" si="85"/>
        <v>0</v>
      </c>
      <c r="X219" s="181">
        <f t="shared" si="85"/>
        <v>0</v>
      </c>
      <c r="Y219" s="181">
        <f t="shared" si="85"/>
        <v>0</v>
      </c>
      <c r="Z219" s="181">
        <f t="shared" si="85"/>
        <v>0</v>
      </c>
      <c r="AA219" s="181">
        <f t="shared" si="85"/>
        <v>0</v>
      </c>
      <c r="AB219" s="181">
        <f t="shared" si="85"/>
        <v>0</v>
      </c>
      <c r="AC219" s="181">
        <f t="shared" si="85"/>
        <v>0</v>
      </c>
      <c r="AD219" s="181">
        <f t="shared" si="85"/>
        <v>0</v>
      </c>
      <c r="AE219" s="181">
        <f t="shared" si="85"/>
        <v>0</v>
      </c>
      <c r="AF219" s="181">
        <f t="shared" si="85"/>
        <v>0</v>
      </c>
      <c r="AG219" s="181">
        <f t="shared" si="85"/>
        <v>0</v>
      </c>
      <c r="AH219" s="181">
        <f t="shared" si="85"/>
        <v>0</v>
      </c>
      <c r="AI219" s="181">
        <f t="shared" si="85"/>
        <v>0</v>
      </c>
      <c r="AJ219" s="181">
        <f t="shared" si="85"/>
        <v>0</v>
      </c>
      <c r="AK219" s="181">
        <f t="shared" si="85"/>
        <v>0</v>
      </c>
      <c r="AL219" s="181">
        <f t="shared" si="85"/>
        <v>0</v>
      </c>
      <c r="AM219" s="181">
        <f t="shared" si="85"/>
        <v>0</v>
      </c>
      <c r="AN219" s="181">
        <f t="shared" si="85"/>
        <v>0</v>
      </c>
      <c r="AO219" s="181">
        <f t="shared" si="85"/>
        <v>0</v>
      </c>
      <c r="AP219" s="181">
        <f t="shared" si="85"/>
        <v>0</v>
      </c>
      <c r="AQ219" s="181">
        <f t="shared" si="85"/>
        <v>0</v>
      </c>
      <c r="AR219" s="181">
        <f t="shared" si="85"/>
        <v>0</v>
      </c>
      <c r="AS219" s="181">
        <f t="shared" si="85"/>
        <v>0</v>
      </c>
      <c r="AT219" s="181">
        <f t="shared" si="85"/>
        <v>0</v>
      </c>
      <c r="AU219" s="181">
        <f t="shared" si="85"/>
        <v>0</v>
      </c>
      <c r="AV219" s="181">
        <f t="shared" si="85"/>
        <v>0</v>
      </c>
      <c r="AW219" s="181">
        <f t="shared" si="85"/>
        <v>0</v>
      </c>
      <c r="AX219" s="181">
        <f t="shared" si="85"/>
        <v>0</v>
      </c>
      <c r="AY219" s="181">
        <f t="shared" si="85"/>
        <v>0</v>
      </c>
      <c r="AZ219" s="181">
        <f t="shared" si="85"/>
        <v>0</v>
      </c>
      <c r="BA219" s="181">
        <f t="shared" si="85"/>
        <v>0</v>
      </c>
      <c r="BB219" s="181">
        <f t="shared" si="85"/>
        <v>0</v>
      </c>
      <c r="BC219" s="181">
        <f t="shared" si="85"/>
        <v>0</v>
      </c>
      <c r="BD219" s="181">
        <f t="shared" si="85"/>
        <v>0</v>
      </c>
      <c r="BE219" s="181">
        <f t="shared" si="85"/>
        <v>0</v>
      </c>
      <c r="BF219" s="181">
        <f t="shared" si="85"/>
        <v>0</v>
      </c>
      <c r="BG219" s="181">
        <f t="shared" si="85"/>
        <v>0</v>
      </c>
      <c r="BH219" s="181">
        <f t="shared" si="85"/>
        <v>0</v>
      </c>
      <c r="BI219" s="181">
        <f t="shared" si="85"/>
        <v>0</v>
      </c>
      <c r="BJ219" s="181">
        <f t="shared" si="85"/>
        <v>0</v>
      </c>
      <c r="BK219" s="181">
        <f t="shared" si="85"/>
        <v>0</v>
      </c>
      <c r="BL219" s="181">
        <f t="shared" si="85"/>
        <v>0</v>
      </c>
      <c r="BM219" s="181">
        <f t="shared" si="85"/>
        <v>0</v>
      </c>
      <c r="BN219" s="181">
        <f t="shared" si="85"/>
        <v>0</v>
      </c>
      <c r="BO219" s="181">
        <f t="shared" si="85"/>
        <v>0</v>
      </c>
      <c r="BP219" s="181">
        <f>BP206*0.18</f>
        <v>0</v>
      </c>
      <c r="BQ219" s="181">
        <f t="shared" ref="BQ219:EB220" si="86">BQ206*0.18</f>
        <v>0</v>
      </c>
      <c r="BR219" s="181">
        <f t="shared" si="86"/>
        <v>0</v>
      </c>
      <c r="BS219" s="181">
        <f t="shared" si="86"/>
        <v>0</v>
      </c>
      <c r="BT219" s="181">
        <f t="shared" si="86"/>
        <v>0</v>
      </c>
      <c r="BU219" s="181">
        <f t="shared" si="86"/>
        <v>0</v>
      </c>
      <c r="BV219" s="181">
        <f t="shared" si="86"/>
        <v>0</v>
      </c>
      <c r="BW219" s="181">
        <f t="shared" si="86"/>
        <v>0</v>
      </c>
      <c r="BX219" s="181">
        <f t="shared" si="86"/>
        <v>0</v>
      </c>
      <c r="BY219" s="181">
        <f t="shared" si="86"/>
        <v>0</v>
      </c>
      <c r="BZ219" s="181">
        <f t="shared" si="86"/>
        <v>0</v>
      </c>
      <c r="CA219" s="181">
        <f t="shared" si="86"/>
        <v>0</v>
      </c>
      <c r="CB219" s="181">
        <f t="shared" si="86"/>
        <v>0</v>
      </c>
      <c r="CC219" s="181">
        <f t="shared" si="86"/>
        <v>0</v>
      </c>
      <c r="CD219" s="181">
        <f t="shared" si="86"/>
        <v>0</v>
      </c>
      <c r="CE219" s="181">
        <f t="shared" si="86"/>
        <v>0</v>
      </c>
      <c r="CF219" s="181">
        <f t="shared" si="86"/>
        <v>0</v>
      </c>
      <c r="CG219" s="181">
        <f t="shared" si="86"/>
        <v>0</v>
      </c>
      <c r="CH219" s="181">
        <f t="shared" si="86"/>
        <v>0</v>
      </c>
      <c r="CI219" s="181">
        <f t="shared" si="86"/>
        <v>0</v>
      </c>
      <c r="CJ219" s="181">
        <f t="shared" si="86"/>
        <v>0</v>
      </c>
      <c r="CK219" s="181">
        <f t="shared" si="86"/>
        <v>0</v>
      </c>
      <c r="CL219" s="181">
        <f t="shared" si="86"/>
        <v>0</v>
      </c>
      <c r="CM219" s="181">
        <f t="shared" si="86"/>
        <v>0</v>
      </c>
      <c r="CN219" s="181">
        <f t="shared" si="86"/>
        <v>0</v>
      </c>
      <c r="CO219" s="181">
        <f t="shared" si="86"/>
        <v>0</v>
      </c>
      <c r="CP219" s="181">
        <f t="shared" si="86"/>
        <v>0</v>
      </c>
      <c r="CQ219" s="181">
        <f t="shared" si="86"/>
        <v>0</v>
      </c>
      <c r="CR219" s="181">
        <f t="shared" si="86"/>
        <v>0</v>
      </c>
      <c r="CS219" s="181">
        <f t="shared" si="86"/>
        <v>0</v>
      </c>
      <c r="CT219" s="181">
        <f t="shared" si="86"/>
        <v>0</v>
      </c>
      <c r="CU219" s="181">
        <f t="shared" si="86"/>
        <v>0</v>
      </c>
      <c r="CV219" s="181">
        <f t="shared" si="86"/>
        <v>0</v>
      </c>
      <c r="CW219" s="181">
        <f t="shared" si="86"/>
        <v>0</v>
      </c>
      <c r="CX219" s="181">
        <f t="shared" si="86"/>
        <v>0</v>
      </c>
      <c r="CY219" s="181">
        <f t="shared" si="86"/>
        <v>0</v>
      </c>
      <c r="CZ219" s="181">
        <f t="shared" si="86"/>
        <v>0</v>
      </c>
      <c r="DA219" s="181">
        <f t="shared" si="86"/>
        <v>0</v>
      </c>
      <c r="DB219" s="181">
        <f t="shared" si="86"/>
        <v>0</v>
      </c>
      <c r="DC219" s="181">
        <f t="shared" si="86"/>
        <v>0</v>
      </c>
      <c r="DD219" s="181">
        <f t="shared" si="86"/>
        <v>0</v>
      </c>
      <c r="DE219" s="181">
        <f t="shared" si="86"/>
        <v>0</v>
      </c>
      <c r="DF219" s="181">
        <f t="shared" si="86"/>
        <v>0</v>
      </c>
      <c r="DG219" s="181">
        <f t="shared" si="86"/>
        <v>0</v>
      </c>
      <c r="DH219" s="181">
        <f t="shared" si="86"/>
        <v>0</v>
      </c>
      <c r="DI219" s="181">
        <f t="shared" si="86"/>
        <v>0</v>
      </c>
      <c r="DJ219" s="181">
        <f t="shared" si="86"/>
        <v>0</v>
      </c>
      <c r="DK219" s="181">
        <f t="shared" si="86"/>
        <v>0</v>
      </c>
      <c r="DL219" s="181">
        <f t="shared" si="86"/>
        <v>0</v>
      </c>
      <c r="DM219" s="181">
        <f t="shared" si="86"/>
        <v>0</v>
      </c>
      <c r="DN219" s="181">
        <f t="shared" si="86"/>
        <v>0</v>
      </c>
      <c r="DO219" s="181">
        <f t="shared" si="86"/>
        <v>0</v>
      </c>
      <c r="DP219" s="181">
        <f t="shared" si="86"/>
        <v>0</v>
      </c>
      <c r="DQ219" s="181">
        <f t="shared" si="86"/>
        <v>0</v>
      </c>
      <c r="DR219" s="181">
        <f t="shared" si="86"/>
        <v>0</v>
      </c>
      <c r="DS219" s="181">
        <f t="shared" si="86"/>
        <v>0</v>
      </c>
      <c r="DT219" s="181">
        <f t="shared" si="86"/>
        <v>0</v>
      </c>
      <c r="DU219" s="181">
        <f t="shared" si="86"/>
        <v>0</v>
      </c>
      <c r="DV219" s="181">
        <f t="shared" si="86"/>
        <v>0</v>
      </c>
      <c r="DW219" s="181">
        <f t="shared" si="86"/>
        <v>0</v>
      </c>
      <c r="DX219" s="181">
        <f t="shared" si="86"/>
        <v>0</v>
      </c>
      <c r="DY219" s="181">
        <f t="shared" si="86"/>
        <v>0</v>
      </c>
      <c r="DZ219" s="181">
        <f t="shared" si="86"/>
        <v>0</v>
      </c>
      <c r="EA219" s="181">
        <f t="shared" si="86"/>
        <v>0</v>
      </c>
      <c r="EB219" s="181">
        <f t="shared" si="86"/>
        <v>0</v>
      </c>
      <c r="EC219" s="181">
        <f t="shared" si="80"/>
        <v>0</v>
      </c>
      <c r="ED219" s="181">
        <f t="shared" si="80"/>
        <v>0</v>
      </c>
      <c r="EE219" s="181">
        <f t="shared" si="80"/>
        <v>0</v>
      </c>
    </row>
    <row r="220" spans="1:138" s="182" customFormat="1" ht="15.75" hidden="1" outlineLevel="1" x14ac:dyDescent="0.25">
      <c r="A220" s="122">
        <f t="shared" si="77"/>
        <v>1</v>
      </c>
      <c r="B220" s="232" t="str">
        <f t="shared" si="81"/>
        <v>Менеджмент резерв НДС</v>
      </c>
      <c r="C220" s="170">
        <f t="shared" si="82"/>
        <v>0</v>
      </c>
      <c r="D220" s="181">
        <f t="shared" si="85"/>
        <v>0</v>
      </c>
      <c r="E220" s="181">
        <f t="shared" si="85"/>
        <v>0</v>
      </c>
      <c r="F220" s="181">
        <f t="shared" si="85"/>
        <v>0</v>
      </c>
      <c r="G220" s="181">
        <f t="shared" si="85"/>
        <v>0</v>
      </c>
      <c r="H220" s="181">
        <f t="shared" si="85"/>
        <v>0</v>
      </c>
      <c r="I220" s="181">
        <f t="shared" si="85"/>
        <v>0</v>
      </c>
      <c r="J220" s="181">
        <f t="shared" si="85"/>
        <v>0</v>
      </c>
      <c r="K220" s="181">
        <f t="shared" si="85"/>
        <v>0</v>
      </c>
      <c r="L220" s="181">
        <f t="shared" si="85"/>
        <v>0</v>
      </c>
      <c r="M220" s="181">
        <f t="shared" si="85"/>
        <v>0</v>
      </c>
      <c r="N220" s="181">
        <f t="shared" si="85"/>
        <v>0</v>
      </c>
      <c r="O220" s="181">
        <f t="shared" si="85"/>
        <v>0</v>
      </c>
      <c r="P220" s="181">
        <f t="shared" si="85"/>
        <v>0</v>
      </c>
      <c r="Q220" s="181">
        <f t="shared" si="85"/>
        <v>0</v>
      </c>
      <c r="R220" s="181">
        <f t="shared" si="85"/>
        <v>0</v>
      </c>
      <c r="S220" s="181">
        <f t="shared" si="85"/>
        <v>0</v>
      </c>
      <c r="T220" s="181">
        <f t="shared" si="85"/>
        <v>0</v>
      </c>
      <c r="U220" s="181">
        <f t="shared" si="85"/>
        <v>0</v>
      </c>
      <c r="V220" s="181">
        <f t="shared" si="85"/>
        <v>0</v>
      </c>
      <c r="W220" s="181">
        <f t="shared" si="85"/>
        <v>0</v>
      </c>
      <c r="X220" s="181">
        <f t="shared" si="85"/>
        <v>0</v>
      </c>
      <c r="Y220" s="181">
        <f t="shared" si="85"/>
        <v>0</v>
      </c>
      <c r="Z220" s="181">
        <f t="shared" si="85"/>
        <v>0</v>
      </c>
      <c r="AA220" s="181">
        <f t="shared" si="85"/>
        <v>0</v>
      </c>
      <c r="AB220" s="181">
        <f t="shared" si="85"/>
        <v>0</v>
      </c>
      <c r="AC220" s="181">
        <f t="shared" si="85"/>
        <v>0</v>
      </c>
      <c r="AD220" s="181">
        <f t="shared" si="85"/>
        <v>0</v>
      </c>
      <c r="AE220" s="181">
        <f t="shared" si="85"/>
        <v>0</v>
      </c>
      <c r="AF220" s="181">
        <f t="shared" si="85"/>
        <v>0</v>
      </c>
      <c r="AG220" s="181">
        <f t="shared" si="85"/>
        <v>0</v>
      </c>
      <c r="AH220" s="181">
        <f t="shared" si="85"/>
        <v>0</v>
      </c>
      <c r="AI220" s="181">
        <f t="shared" si="85"/>
        <v>0</v>
      </c>
      <c r="AJ220" s="181">
        <f t="shared" si="85"/>
        <v>0</v>
      </c>
      <c r="AK220" s="181">
        <f t="shared" si="85"/>
        <v>0</v>
      </c>
      <c r="AL220" s="181">
        <f t="shared" si="85"/>
        <v>0</v>
      </c>
      <c r="AM220" s="181">
        <f t="shared" si="85"/>
        <v>0</v>
      </c>
      <c r="AN220" s="181">
        <f t="shared" si="85"/>
        <v>0</v>
      </c>
      <c r="AO220" s="181">
        <f t="shared" si="85"/>
        <v>0</v>
      </c>
      <c r="AP220" s="181">
        <f t="shared" si="85"/>
        <v>0</v>
      </c>
      <c r="AQ220" s="181">
        <f t="shared" si="85"/>
        <v>0</v>
      </c>
      <c r="AR220" s="181">
        <f t="shared" si="85"/>
        <v>0</v>
      </c>
      <c r="AS220" s="181">
        <f t="shared" si="85"/>
        <v>0</v>
      </c>
      <c r="AT220" s="181">
        <f t="shared" si="85"/>
        <v>0</v>
      </c>
      <c r="AU220" s="181">
        <f t="shared" si="85"/>
        <v>0</v>
      </c>
      <c r="AV220" s="181">
        <f t="shared" si="85"/>
        <v>0</v>
      </c>
      <c r="AW220" s="181">
        <f t="shared" si="85"/>
        <v>0</v>
      </c>
      <c r="AX220" s="181">
        <f t="shared" si="85"/>
        <v>0</v>
      </c>
      <c r="AY220" s="181">
        <f t="shared" si="85"/>
        <v>0</v>
      </c>
      <c r="AZ220" s="181">
        <f t="shared" si="85"/>
        <v>0</v>
      </c>
      <c r="BA220" s="181">
        <f t="shared" si="85"/>
        <v>0</v>
      </c>
      <c r="BB220" s="181">
        <f t="shared" si="85"/>
        <v>0</v>
      </c>
      <c r="BC220" s="181">
        <f t="shared" si="85"/>
        <v>0</v>
      </c>
      <c r="BD220" s="181">
        <f t="shared" si="85"/>
        <v>0</v>
      </c>
      <c r="BE220" s="181">
        <f t="shared" si="85"/>
        <v>0</v>
      </c>
      <c r="BF220" s="181">
        <f t="shared" si="85"/>
        <v>0</v>
      </c>
      <c r="BG220" s="181">
        <f t="shared" si="85"/>
        <v>0</v>
      </c>
      <c r="BH220" s="181">
        <f t="shared" si="85"/>
        <v>0</v>
      </c>
      <c r="BI220" s="181">
        <f t="shared" si="85"/>
        <v>0</v>
      </c>
      <c r="BJ220" s="181">
        <f t="shared" si="85"/>
        <v>0</v>
      </c>
      <c r="BK220" s="181">
        <f t="shared" si="85"/>
        <v>0</v>
      </c>
      <c r="BL220" s="181">
        <f t="shared" si="85"/>
        <v>0</v>
      </c>
      <c r="BM220" s="181">
        <f t="shared" si="85"/>
        <v>0</v>
      </c>
      <c r="BN220" s="181">
        <f>BN207*0.18</f>
        <v>0</v>
      </c>
      <c r="BO220" s="181">
        <f>BO207*0.18</f>
        <v>0</v>
      </c>
      <c r="BP220" s="181">
        <f>BP207*0.18</f>
        <v>0</v>
      </c>
      <c r="BQ220" s="181">
        <f t="shared" si="86"/>
        <v>0</v>
      </c>
      <c r="BR220" s="181">
        <f t="shared" si="86"/>
        <v>0</v>
      </c>
      <c r="BS220" s="181">
        <f t="shared" si="86"/>
        <v>0</v>
      </c>
      <c r="BT220" s="181">
        <f t="shared" si="86"/>
        <v>0</v>
      </c>
      <c r="BU220" s="181">
        <f t="shared" si="86"/>
        <v>0</v>
      </c>
      <c r="BV220" s="181">
        <f t="shared" si="86"/>
        <v>0</v>
      </c>
      <c r="BW220" s="181">
        <f t="shared" si="86"/>
        <v>0</v>
      </c>
      <c r="BX220" s="181">
        <f t="shared" si="86"/>
        <v>0</v>
      </c>
      <c r="BY220" s="181">
        <f t="shared" si="86"/>
        <v>0</v>
      </c>
      <c r="BZ220" s="181">
        <f t="shared" si="86"/>
        <v>0</v>
      </c>
      <c r="CA220" s="181">
        <f t="shared" si="86"/>
        <v>0</v>
      </c>
      <c r="CB220" s="181">
        <f t="shared" si="86"/>
        <v>0</v>
      </c>
      <c r="CC220" s="181">
        <f t="shared" si="86"/>
        <v>0</v>
      </c>
      <c r="CD220" s="181">
        <f t="shared" si="86"/>
        <v>0</v>
      </c>
      <c r="CE220" s="181">
        <f t="shared" si="86"/>
        <v>0</v>
      </c>
      <c r="CF220" s="181">
        <f t="shared" si="86"/>
        <v>0</v>
      </c>
      <c r="CG220" s="181">
        <f t="shared" si="86"/>
        <v>0</v>
      </c>
      <c r="CH220" s="181">
        <f t="shared" si="86"/>
        <v>0</v>
      </c>
      <c r="CI220" s="181">
        <f t="shared" si="86"/>
        <v>0</v>
      </c>
      <c r="CJ220" s="181">
        <f t="shared" si="86"/>
        <v>0</v>
      </c>
      <c r="CK220" s="181">
        <f t="shared" si="86"/>
        <v>0</v>
      </c>
      <c r="CL220" s="181">
        <f t="shared" si="86"/>
        <v>0</v>
      </c>
      <c r="CM220" s="181">
        <f t="shared" si="86"/>
        <v>0</v>
      </c>
      <c r="CN220" s="181">
        <f t="shared" si="86"/>
        <v>0</v>
      </c>
      <c r="CO220" s="181">
        <f t="shared" si="86"/>
        <v>0</v>
      </c>
      <c r="CP220" s="181">
        <f t="shared" si="86"/>
        <v>0</v>
      </c>
      <c r="CQ220" s="181">
        <f t="shared" si="86"/>
        <v>0</v>
      </c>
      <c r="CR220" s="181">
        <f t="shared" si="86"/>
        <v>0</v>
      </c>
      <c r="CS220" s="181">
        <f t="shared" si="86"/>
        <v>0</v>
      </c>
      <c r="CT220" s="181">
        <f t="shared" si="86"/>
        <v>0</v>
      </c>
      <c r="CU220" s="181">
        <f t="shared" si="86"/>
        <v>0</v>
      </c>
      <c r="CV220" s="181">
        <f t="shared" si="86"/>
        <v>0</v>
      </c>
      <c r="CW220" s="181">
        <f t="shared" si="86"/>
        <v>0</v>
      </c>
      <c r="CX220" s="181">
        <f t="shared" si="86"/>
        <v>0</v>
      </c>
      <c r="CY220" s="181">
        <f t="shared" si="86"/>
        <v>0</v>
      </c>
      <c r="CZ220" s="181">
        <f t="shared" si="86"/>
        <v>0</v>
      </c>
      <c r="DA220" s="181">
        <f t="shared" si="86"/>
        <v>0</v>
      </c>
      <c r="DB220" s="181">
        <f t="shared" si="86"/>
        <v>0</v>
      </c>
      <c r="DC220" s="181">
        <f t="shared" si="86"/>
        <v>0</v>
      </c>
      <c r="DD220" s="181">
        <f t="shared" si="86"/>
        <v>0</v>
      </c>
      <c r="DE220" s="181">
        <f t="shared" si="86"/>
        <v>0</v>
      </c>
      <c r="DF220" s="181">
        <f t="shared" si="86"/>
        <v>0</v>
      </c>
      <c r="DG220" s="181">
        <f t="shared" si="86"/>
        <v>0</v>
      </c>
      <c r="DH220" s="181">
        <f t="shared" si="86"/>
        <v>0</v>
      </c>
      <c r="DI220" s="181">
        <f t="shared" si="86"/>
        <v>0</v>
      </c>
      <c r="DJ220" s="181">
        <f t="shared" si="86"/>
        <v>0</v>
      </c>
      <c r="DK220" s="181">
        <f t="shared" si="86"/>
        <v>0</v>
      </c>
      <c r="DL220" s="181">
        <f t="shared" si="86"/>
        <v>0</v>
      </c>
      <c r="DM220" s="181">
        <f t="shared" si="86"/>
        <v>0</v>
      </c>
      <c r="DN220" s="181">
        <f t="shared" si="86"/>
        <v>0</v>
      </c>
      <c r="DO220" s="181">
        <f t="shared" si="86"/>
        <v>0</v>
      </c>
      <c r="DP220" s="181">
        <f t="shared" si="86"/>
        <v>0</v>
      </c>
      <c r="DQ220" s="181">
        <f t="shared" si="86"/>
        <v>0</v>
      </c>
      <c r="DR220" s="181">
        <f t="shared" si="86"/>
        <v>0</v>
      </c>
      <c r="DS220" s="181">
        <f t="shared" si="86"/>
        <v>0</v>
      </c>
      <c r="DT220" s="181">
        <f t="shared" si="86"/>
        <v>0</v>
      </c>
      <c r="DU220" s="181">
        <f t="shared" si="86"/>
        <v>0</v>
      </c>
      <c r="DV220" s="181">
        <f t="shared" si="86"/>
        <v>0</v>
      </c>
      <c r="DW220" s="181">
        <f t="shared" si="86"/>
        <v>0</v>
      </c>
      <c r="DX220" s="181">
        <f t="shared" si="86"/>
        <v>0</v>
      </c>
      <c r="DY220" s="181">
        <f t="shared" si="86"/>
        <v>0</v>
      </c>
      <c r="DZ220" s="181">
        <f t="shared" si="86"/>
        <v>0</v>
      </c>
      <c r="EA220" s="181">
        <f t="shared" si="86"/>
        <v>0</v>
      </c>
      <c r="EB220" s="181">
        <f t="shared" si="86"/>
        <v>0</v>
      </c>
      <c r="EC220" s="181">
        <f t="shared" si="80"/>
        <v>0</v>
      </c>
      <c r="ED220" s="181">
        <f t="shared" si="80"/>
        <v>0</v>
      </c>
      <c r="EE220" s="181">
        <f t="shared" si="80"/>
        <v>0</v>
      </c>
    </row>
    <row r="221" spans="1:138" ht="17.25" hidden="1" outlineLevel="1" thickTop="1" thickBot="1" x14ac:dyDescent="0.3">
      <c r="A221" s="122">
        <f>IF(B194="Объект",,1)</f>
        <v>1</v>
      </c>
      <c r="B221" s="228" t="s">
        <v>236</v>
      </c>
      <c r="C221" s="229">
        <f>SUM(D221:EE221)</f>
        <v>0</v>
      </c>
      <c r="D221" s="175">
        <f>SUM(D211:D220)</f>
        <v>0</v>
      </c>
      <c r="E221" s="230">
        <f t="shared" ref="E221:J221" si="87">SUM(E211:E220)</f>
        <v>0</v>
      </c>
      <c r="F221" s="175">
        <f t="shared" si="87"/>
        <v>0</v>
      </c>
      <c r="G221" s="175">
        <f t="shared" si="87"/>
        <v>0</v>
      </c>
      <c r="H221" s="175">
        <f t="shared" si="87"/>
        <v>0</v>
      </c>
      <c r="I221" s="175">
        <f t="shared" si="87"/>
        <v>0</v>
      </c>
      <c r="J221" s="175">
        <f t="shared" si="87"/>
        <v>0</v>
      </c>
      <c r="K221" s="175">
        <f>SUM(K211:K220)</f>
        <v>0</v>
      </c>
      <c r="L221" s="175">
        <f t="shared" ref="L221:R221" si="88">SUM(L211:L220)</f>
        <v>0</v>
      </c>
      <c r="M221" s="175">
        <f t="shared" si="88"/>
        <v>0</v>
      </c>
      <c r="N221" s="175">
        <f t="shared" si="88"/>
        <v>0</v>
      </c>
      <c r="O221" s="231">
        <f t="shared" si="88"/>
        <v>0</v>
      </c>
      <c r="P221" s="231">
        <f t="shared" si="88"/>
        <v>0</v>
      </c>
      <c r="Q221" s="231">
        <f t="shared" si="88"/>
        <v>0</v>
      </c>
      <c r="R221" s="231">
        <f t="shared" si="88"/>
        <v>0</v>
      </c>
      <c r="S221" s="231">
        <f>SUM(S211:S220)</f>
        <v>0</v>
      </c>
      <c r="T221" s="231">
        <f t="shared" ref="T221:BA221" si="89">SUM(T211:T220)</f>
        <v>0</v>
      </c>
      <c r="U221" s="231">
        <f t="shared" si="89"/>
        <v>0</v>
      </c>
      <c r="V221" s="231">
        <f t="shared" si="89"/>
        <v>0</v>
      </c>
      <c r="W221" s="231">
        <f t="shared" si="89"/>
        <v>0</v>
      </c>
      <c r="X221" s="231">
        <f t="shared" si="89"/>
        <v>0</v>
      </c>
      <c r="Y221" s="231">
        <f t="shared" si="89"/>
        <v>0</v>
      </c>
      <c r="Z221" s="231">
        <f t="shared" si="89"/>
        <v>0</v>
      </c>
      <c r="AA221" s="231">
        <f t="shared" si="89"/>
        <v>0</v>
      </c>
      <c r="AB221" s="231">
        <f t="shared" si="89"/>
        <v>0</v>
      </c>
      <c r="AC221" s="176">
        <f t="shared" si="89"/>
        <v>0</v>
      </c>
      <c r="AD221" s="176">
        <f t="shared" si="89"/>
        <v>0</v>
      </c>
      <c r="AE221" s="175">
        <f t="shared" si="89"/>
        <v>0</v>
      </c>
      <c r="AF221" s="175">
        <f t="shared" si="89"/>
        <v>0</v>
      </c>
      <c r="AG221" s="175">
        <f t="shared" si="89"/>
        <v>0</v>
      </c>
      <c r="AH221" s="175">
        <f t="shared" si="89"/>
        <v>0</v>
      </c>
      <c r="AI221" s="175">
        <f t="shared" si="89"/>
        <v>0</v>
      </c>
      <c r="AJ221" s="175">
        <f t="shared" si="89"/>
        <v>0</v>
      </c>
      <c r="AK221" s="175">
        <f t="shared" si="89"/>
        <v>0</v>
      </c>
      <c r="AL221" s="175">
        <f t="shared" si="89"/>
        <v>0</v>
      </c>
      <c r="AM221" s="175">
        <f t="shared" si="89"/>
        <v>0</v>
      </c>
      <c r="AN221" s="176">
        <f t="shared" si="89"/>
        <v>0</v>
      </c>
      <c r="AO221" s="175">
        <f t="shared" si="89"/>
        <v>0</v>
      </c>
      <c r="AP221" s="175">
        <f t="shared" si="89"/>
        <v>0</v>
      </c>
      <c r="AQ221" s="175">
        <f t="shared" si="89"/>
        <v>0</v>
      </c>
      <c r="AR221" s="175">
        <f t="shared" si="89"/>
        <v>0</v>
      </c>
      <c r="AS221" s="175">
        <f t="shared" si="89"/>
        <v>0</v>
      </c>
      <c r="AT221" s="175">
        <f t="shared" si="89"/>
        <v>0</v>
      </c>
      <c r="AU221" s="175">
        <f t="shared" si="89"/>
        <v>0</v>
      </c>
      <c r="AV221" s="175">
        <f t="shared" si="89"/>
        <v>0</v>
      </c>
      <c r="AW221" s="175">
        <f t="shared" si="89"/>
        <v>0</v>
      </c>
      <c r="AX221" s="175">
        <f t="shared" si="89"/>
        <v>0</v>
      </c>
      <c r="AY221" s="175">
        <f t="shared" si="89"/>
        <v>0</v>
      </c>
      <c r="AZ221" s="176">
        <f t="shared" si="89"/>
        <v>0</v>
      </c>
      <c r="BA221" s="175">
        <f t="shared" si="89"/>
        <v>0</v>
      </c>
      <c r="BB221" s="175">
        <f t="shared" ref="BB221:DM221" si="90">SUM(BB198:BB207)*0.18</f>
        <v>0</v>
      </c>
      <c r="BC221" s="175">
        <f t="shared" si="90"/>
        <v>0</v>
      </c>
      <c r="BD221" s="175">
        <f t="shared" si="90"/>
        <v>0</v>
      </c>
      <c r="BE221" s="175">
        <f t="shared" si="90"/>
        <v>0</v>
      </c>
      <c r="BF221" s="175">
        <f t="shared" si="90"/>
        <v>0</v>
      </c>
      <c r="BG221" s="175">
        <f t="shared" si="90"/>
        <v>0</v>
      </c>
      <c r="BH221" s="175">
        <f t="shared" si="90"/>
        <v>0</v>
      </c>
      <c r="BI221" s="175">
        <f t="shared" si="90"/>
        <v>0</v>
      </c>
      <c r="BJ221" s="175">
        <f t="shared" si="90"/>
        <v>0</v>
      </c>
      <c r="BK221" s="175">
        <f t="shared" si="90"/>
        <v>0</v>
      </c>
      <c r="BL221" s="176">
        <f t="shared" si="90"/>
        <v>0</v>
      </c>
      <c r="BM221" s="175">
        <f t="shared" si="90"/>
        <v>0</v>
      </c>
      <c r="BN221" s="175">
        <f t="shared" si="90"/>
        <v>0</v>
      </c>
      <c r="BO221" s="175">
        <f t="shared" si="90"/>
        <v>0</v>
      </c>
      <c r="BP221" s="175">
        <f t="shared" si="90"/>
        <v>0</v>
      </c>
      <c r="BQ221" s="175">
        <f t="shared" si="90"/>
        <v>0</v>
      </c>
      <c r="BR221" s="175">
        <f t="shared" si="90"/>
        <v>0</v>
      </c>
      <c r="BS221" s="175">
        <f t="shared" si="90"/>
        <v>0</v>
      </c>
      <c r="BT221" s="175">
        <f t="shared" si="90"/>
        <v>0</v>
      </c>
      <c r="BU221" s="175">
        <f t="shared" si="90"/>
        <v>0</v>
      </c>
      <c r="BV221" s="175">
        <f>SUM(BV198:BV207)*0.18</f>
        <v>0</v>
      </c>
      <c r="BW221" s="175">
        <f>SUM(BW198:BW207)*0.18</f>
        <v>0</v>
      </c>
      <c r="BX221" s="175">
        <f>SUM(BX198:BX207)*0.18</f>
        <v>0</v>
      </c>
      <c r="BY221" s="175">
        <f t="shared" si="90"/>
        <v>0</v>
      </c>
      <c r="BZ221" s="175">
        <f t="shared" si="90"/>
        <v>0</v>
      </c>
      <c r="CA221" s="175">
        <f t="shared" si="90"/>
        <v>0</v>
      </c>
      <c r="CB221" s="175">
        <f t="shared" si="90"/>
        <v>0</v>
      </c>
      <c r="CC221" s="175">
        <f t="shared" si="90"/>
        <v>0</v>
      </c>
      <c r="CD221" s="175">
        <f t="shared" si="90"/>
        <v>0</v>
      </c>
      <c r="CE221" s="175">
        <f t="shared" si="90"/>
        <v>0</v>
      </c>
      <c r="CF221" s="175">
        <f t="shared" si="90"/>
        <v>0</v>
      </c>
      <c r="CG221" s="175">
        <f t="shared" si="90"/>
        <v>0</v>
      </c>
      <c r="CH221" s="175">
        <f t="shared" si="90"/>
        <v>0</v>
      </c>
      <c r="CI221" s="175">
        <f t="shared" si="90"/>
        <v>0</v>
      </c>
      <c r="CJ221" s="176">
        <f t="shared" si="90"/>
        <v>0</v>
      </c>
      <c r="CK221" s="175">
        <f t="shared" si="90"/>
        <v>0</v>
      </c>
      <c r="CL221" s="175">
        <f t="shared" si="90"/>
        <v>0</v>
      </c>
      <c r="CM221" s="175">
        <f t="shared" si="90"/>
        <v>0</v>
      </c>
      <c r="CN221" s="175">
        <f t="shared" si="90"/>
        <v>0</v>
      </c>
      <c r="CO221" s="175">
        <f t="shared" si="90"/>
        <v>0</v>
      </c>
      <c r="CP221" s="175">
        <f t="shared" si="90"/>
        <v>0</v>
      </c>
      <c r="CQ221" s="175">
        <f t="shared" si="90"/>
        <v>0</v>
      </c>
      <c r="CR221" s="175">
        <f t="shared" si="90"/>
        <v>0</v>
      </c>
      <c r="CS221" s="175">
        <f t="shared" si="90"/>
        <v>0</v>
      </c>
      <c r="CT221" s="175">
        <f t="shared" si="90"/>
        <v>0</v>
      </c>
      <c r="CU221" s="175">
        <f t="shared" si="90"/>
        <v>0</v>
      </c>
      <c r="CV221" s="176">
        <f t="shared" si="90"/>
        <v>0</v>
      </c>
      <c r="CW221" s="175">
        <f t="shared" si="90"/>
        <v>0</v>
      </c>
      <c r="CX221" s="175">
        <f t="shared" si="90"/>
        <v>0</v>
      </c>
      <c r="CY221" s="175">
        <f t="shared" si="90"/>
        <v>0</v>
      </c>
      <c r="CZ221" s="175">
        <f t="shared" si="90"/>
        <v>0</v>
      </c>
      <c r="DA221" s="175">
        <f t="shared" si="90"/>
        <v>0</v>
      </c>
      <c r="DB221" s="175">
        <f t="shared" si="90"/>
        <v>0</v>
      </c>
      <c r="DC221" s="175">
        <f t="shared" si="90"/>
        <v>0</v>
      </c>
      <c r="DD221" s="175">
        <f t="shared" si="90"/>
        <v>0</v>
      </c>
      <c r="DE221" s="175">
        <f t="shared" si="90"/>
        <v>0</v>
      </c>
      <c r="DF221" s="175">
        <f t="shared" si="90"/>
        <v>0</v>
      </c>
      <c r="DG221" s="175">
        <f t="shared" si="90"/>
        <v>0</v>
      </c>
      <c r="DH221" s="176">
        <f t="shared" si="90"/>
        <v>0</v>
      </c>
      <c r="DI221" s="175">
        <f t="shared" si="90"/>
        <v>0</v>
      </c>
      <c r="DJ221" s="175">
        <f t="shared" si="90"/>
        <v>0</v>
      </c>
      <c r="DK221" s="175">
        <f t="shared" si="90"/>
        <v>0</v>
      </c>
      <c r="DL221" s="175">
        <f t="shared" si="90"/>
        <v>0</v>
      </c>
      <c r="DM221" s="175">
        <f t="shared" si="90"/>
        <v>0</v>
      </c>
      <c r="DN221" s="175">
        <f t="shared" ref="DN221:EA221" si="91">SUM(DN198:DN207)*0.18</f>
        <v>0</v>
      </c>
      <c r="DO221" s="175">
        <f t="shared" si="91"/>
        <v>0</v>
      </c>
      <c r="DP221" s="175">
        <f t="shared" si="91"/>
        <v>0</v>
      </c>
      <c r="DQ221" s="175">
        <f t="shared" si="91"/>
        <v>0</v>
      </c>
      <c r="DR221" s="175">
        <f t="shared" si="91"/>
        <v>0</v>
      </c>
      <c r="DS221" s="175">
        <f t="shared" si="91"/>
        <v>0</v>
      </c>
      <c r="DT221" s="176">
        <f t="shared" si="91"/>
        <v>0</v>
      </c>
      <c r="DU221" s="175">
        <f t="shared" si="91"/>
        <v>0</v>
      </c>
      <c r="DV221" s="175">
        <f t="shared" si="91"/>
        <v>0</v>
      </c>
      <c r="DW221" s="175">
        <f t="shared" si="91"/>
        <v>0</v>
      </c>
      <c r="DX221" s="175">
        <f t="shared" si="91"/>
        <v>0</v>
      </c>
      <c r="DY221" s="175">
        <f t="shared" si="91"/>
        <v>0</v>
      </c>
      <c r="DZ221" s="175">
        <f t="shared" si="91"/>
        <v>0</v>
      </c>
      <c r="EA221" s="175">
        <f t="shared" si="91"/>
        <v>0</v>
      </c>
      <c r="EB221" s="175">
        <f>SUM(EB198:EB207)*0.18</f>
        <v>0</v>
      </c>
      <c r="EC221" s="175">
        <f>SUM(EC198:EC207)*0.18</f>
        <v>0</v>
      </c>
      <c r="ED221" s="175">
        <f>SUM(ED198:ED207)*0.18</f>
        <v>0</v>
      </c>
      <c r="EE221" s="175">
        <f>SUM(EE198:EE207)*0.18</f>
        <v>0</v>
      </c>
      <c r="EF221" s="169"/>
      <c r="EG221" s="169"/>
      <c r="EH221" s="169"/>
    </row>
    <row r="222" spans="1:138" ht="17.25" hidden="1" outlineLevel="1" thickTop="1" thickBot="1" x14ac:dyDescent="0.3">
      <c r="A222" s="122">
        <f>IF(B194="Объект",,1)</f>
        <v>1</v>
      </c>
      <c r="B222" s="233">
        <f>B96</f>
        <v>0</v>
      </c>
      <c r="C222" s="229">
        <f t="shared" si="73"/>
        <v>0</v>
      </c>
      <c r="D222" s="188">
        <f t="shared" ref="D222:BO222" si="92">D210+D221</f>
        <v>0</v>
      </c>
      <c r="E222" s="234">
        <f t="shared" si="92"/>
        <v>0</v>
      </c>
      <c r="F222" s="188">
        <f t="shared" si="92"/>
        <v>0</v>
      </c>
      <c r="G222" s="188">
        <f t="shared" si="92"/>
        <v>0</v>
      </c>
      <c r="H222" s="188">
        <f t="shared" si="92"/>
        <v>0</v>
      </c>
      <c r="I222" s="188">
        <f t="shared" si="92"/>
        <v>0</v>
      </c>
      <c r="J222" s="188">
        <f t="shared" si="92"/>
        <v>0</v>
      </c>
      <c r="K222" s="188">
        <f t="shared" si="92"/>
        <v>0</v>
      </c>
      <c r="L222" s="188">
        <f t="shared" si="92"/>
        <v>0</v>
      </c>
      <c r="M222" s="188">
        <f t="shared" si="92"/>
        <v>0</v>
      </c>
      <c r="N222" s="188">
        <f t="shared" si="92"/>
        <v>0</v>
      </c>
      <c r="O222" s="235">
        <f t="shared" si="92"/>
        <v>0</v>
      </c>
      <c r="P222" s="235">
        <f t="shared" si="92"/>
        <v>0</v>
      </c>
      <c r="Q222" s="235">
        <f t="shared" si="92"/>
        <v>0</v>
      </c>
      <c r="R222" s="235">
        <f t="shared" si="92"/>
        <v>0</v>
      </c>
      <c r="S222" s="235">
        <f t="shared" si="92"/>
        <v>0</v>
      </c>
      <c r="T222" s="235">
        <f t="shared" si="92"/>
        <v>0</v>
      </c>
      <c r="U222" s="235">
        <f t="shared" si="92"/>
        <v>0</v>
      </c>
      <c r="V222" s="235">
        <f t="shared" si="92"/>
        <v>0</v>
      </c>
      <c r="W222" s="235">
        <f t="shared" si="92"/>
        <v>0</v>
      </c>
      <c r="X222" s="235">
        <f t="shared" si="92"/>
        <v>0</v>
      </c>
      <c r="Y222" s="235">
        <f t="shared" si="92"/>
        <v>0</v>
      </c>
      <c r="Z222" s="235">
        <f t="shared" si="92"/>
        <v>0</v>
      </c>
      <c r="AA222" s="235">
        <f t="shared" si="92"/>
        <v>0</v>
      </c>
      <c r="AB222" s="235">
        <f t="shared" si="92"/>
        <v>0</v>
      </c>
      <c r="AC222" s="189">
        <f t="shared" si="92"/>
        <v>0</v>
      </c>
      <c r="AD222" s="189">
        <f t="shared" si="92"/>
        <v>0</v>
      </c>
      <c r="AE222" s="188">
        <f t="shared" si="92"/>
        <v>0</v>
      </c>
      <c r="AF222" s="188">
        <f t="shared" si="92"/>
        <v>0</v>
      </c>
      <c r="AG222" s="188">
        <f t="shared" si="92"/>
        <v>0</v>
      </c>
      <c r="AH222" s="188">
        <f t="shared" si="92"/>
        <v>0</v>
      </c>
      <c r="AI222" s="188">
        <f t="shared" si="92"/>
        <v>0</v>
      </c>
      <c r="AJ222" s="188">
        <f t="shared" si="92"/>
        <v>0</v>
      </c>
      <c r="AK222" s="188">
        <f t="shared" si="92"/>
        <v>0</v>
      </c>
      <c r="AL222" s="188">
        <f t="shared" si="92"/>
        <v>0</v>
      </c>
      <c r="AM222" s="188">
        <f t="shared" si="92"/>
        <v>0</v>
      </c>
      <c r="AN222" s="189">
        <f t="shared" si="92"/>
        <v>0</v>
      </c>
      <c r="AO222" s="188">
        <f t="shared" si="92"/>
        <v>0</v>
      </c>
      <c r="AP222" s="188">
        <f t="shared" si="92"/>
        <v>0</v>
      </c>
      <c r="AQ222" s="188">
        <f t="shared" si="92"/>
        <v>0</v>
      </c>
      <c r="AR222" s="188">
        <f t="shared" si="92"/>
        <v>0</v>
      </c>
      <c r="AS222" s="188">
        <f t="shared" si="92"/>
        <v>0</v>
      </c>
      <c r="AT222" s="188">
        <f t="shared" si="92"/>
        <v>0</v>
      </c>
      <c r="AU222" s="188">
        <f t="shared" si="92"/>
        <v>0</v>
      </c>
      <c r="AV222" s="188">
        <f t="shared" si="92"/>
        <v>0</v>
      </c>
      <c r="AW222" s="188">
        <f t="shared" si="92"/>
        <v>0</v>
      </c>
      <c r="AX222" s="188">
        <f t="shared" si="92"/>
        <v>0</v>
      </c>
      <c r="AY222" s="188">
        <f t="shared" si="92"/>
        <v>0</v>
      </c>
      <c r="AZ222" s="189">
        <f t="shared" si="92"/>
        <v>0</v>
      </c>
      <c r="BA222" s="188">
        <f t="shared" si="92"/>
        <v>0</v>
      </c>
      <c r="BB222" s="188">
        <f t="shared" si="92"/>
        <v>0</v>
      </c>
      <c r="BC222" s="188">
        <f t="shared" si="92"/>
        <v>0</v>
      </c>
      <c r="BD222" s="188">
        <f t="shared" si="92"/>
        <v>0</v>
      </c>
      <c r="BE222" s="188">
        <f t="shared" si="92"/>
        <v>0</v>
      </c>
      <c r="BF222" s="188">
        <f t="shared" si="92"/>
        <v>0</v>
      </c>
      <c r="BG222" s="188">
        <f t="shared" si="92"/>
        <v>0</v>
      </c>
      <c r="BH222" s="188">
        <f t="shared" si="92"/>
        <v>0</v>
      </c>
      <c r="BI222" s="188">
        <f t="shared" si="92"/>
        <v>0</v>
      </c>
      <c r="BJ222" s="188">
        <f t="shared" si="92"/>
        <v>0</v>
      </c>
      <c r="BK222" s="188">
        <f t="shared" si="92"/>
        <v>0</v>
      </c>
      <c r="BL222" s="189">
        <f t="shared" si="92"/>
        <v>0</v>
      </c>
      <c r="BM222" s="188">
        <f t="shared" si="92"/>
        <v>0</v>
      </c>
      <c r="BN222" s="188">
        <f t="shared" si="92"/>
        <v>0</v>
      </c>
      <c r="BO222" s="188">
        <f t="shared" si="92"/>
        <v>0</v>
      </c>
      <c r="BP222" s="188">
        <f t="shared" ref="BP222:EA222" si="93">BP210+BP221</f>
        <v>0</v>
      </c>
      <c r="BQ222" s="188">
        <f t="shared" si="93"/>
        <v>0</v>
      </c>
      <c r="BR222" s="188">
        <f t="shared" si="93"/>
        <v>0</v>
      </c>
      <c r="BS222" s="188">
        <f t="shared" si="93"/>
        <v>0</v>
      </c>
      <c r="BT222" s="188">
        <f t="shared" si="93"/>
        <v>0</v>
      </c>
      <c r="BU222" s="188">
        <f t="shared" si="93"/>
        <v>0</v>
      </c>
      <c r="BV222" s="188">
        <f>BV210+BV221</f>
        <v>0</v>
      </c>
      <c r="BW222" s="188">
        <f>BW210+BW221</f>
        <v>0</v>
      </c>
      <c r="BX222" s="188">
        <f>BX210+BX221</f>
        <v>0</v>
      </c>
      <c r="BY222" s="188">
        <f t="shared" si="93"/>
        <v>0</v>
      </c>
      <c r="BZ222" s="188">
        <f t="shared" si="93"/>
        <v>0</v>
      </c>
      <c r="CA222" s="188">
        <f t="shared" si="93"/>
        <v>0</v>
      </c>
      <c r="CB222" s="188">
        <f t="shared" si="93"/>
        <v>0</v>
      </c>
      <c r="CC222" s="188">
        <f t="shared" si="93"/>
        <v>0</v>
      </c>
      <c r="CD222" s="188">
        <f t="shared" si="93"/>
        <v>0</v>
      </c>
      <c r="CE222" s="188">
        <f t="shared" si="93"/>
        <v>0</v>
      </c>
      <c r="CF222" s="188">
        <f t="shared" si="93"/>
        <v>0</v>
      </c>
      <c r="CG222" s="188">
        <f t="shared" si="93"/>
        <v>0</v>
      </c>
      <c r="CH222" s="188">
        <f t="shared" si="93"/>
        <v>0</v>
      </c>
      <c r="CI222" s="188">
        <f t="shared" si="93"/>
        <v>0</v>
      </c>
      <c r="CJ222" s="189">
        <f t="shared" si="93"/>
        <v>0</v>
      </c>
      <c r="CK222" s="188">
        <f t="shared" si="93"/>
        <v>0</v>
      </c>
      <c r="CL222" s="188">
        <f t="shared" si="93"/>
        <v>0</v>
      </c>
      <c r="CM222" s="188">
        <f t="shared" si="93"/>
        <v>0</v>
      </c>
      <c r="CN222" s="188">
        <f t="shared" si="93"/>
        <v>0</v>
      </c>
      <c r="CO222" s="188">
        <f t="shared" si="93"/>
        <v>0</v>
      </c>
      <c r="CP222" s="188">
        <f t="shared" si="93"/>
        <v>0</v>
      </c>
      <c r="CQ222" s="188">
        <f t="shared" si="93"/>
        <v>0</v>
      </c>
      <c r="CR222" s="188">
        <f t="shared" si="93"/>
        <v>0</v>
      </c>
      <c r="CS222" s="188">
        <f t="shared" si="93"/>
        <v>0</v>
      </c>
      <c r="CT222" s="188">
        <f t="shared" si="93"/>
        <v>0</v>
      </c>
      <c r="CU222" s="188">
        <f t="shared" si="93"/>
        <v>0</v>
      </c>
      <c r="CV222" s="189">
        <f t="shared" si="93"/>
        <v>0</v>
      </c>
      <c r="CW222" s="188">
        <f t="shared" si="93"/>
        <v>0</v>
      </c>
      <c r="CX222" s="188">
        <f t="shared" si="93"/>
        <v>0</v>
      </c>
      <c r="CY222" s="188">
        <f t="shared" si="93"/>
        <v>0</v>
      </c>
      <c r="CZ222" s="188">
        <f t="shared" si="93"/>
        <v>0</v>
      </c>
      <c r="DA222" s="188">
        <f t="shared" si="93"/>
        <v>0</v>
      </c>
      <c r="DB222" s="188">
        <f t="shared" si="93"/>
        <v>0</v>
      </c>
      <c r="DC222" s="188">
        <f t="shared" si="93"/>
        <v>0</v>
      </c>
      <c r="DD222" s="188">
        <f t="shared" si="93"/>
        <v>0</v>
      </c>
      <c r="DE222" s="188">
        <f t="shared" si="93"/>
        <v>0</v>
      </c>
      <c r="DF222" s="188">
        <f t="shared" si="93"/>
        <v>0</v>
      </c>
      <c r="DG222" s="188">
        <f t="shared" si="93"/>
        <v>0</v>
      </c>
      <c r="DH222" s="189">
        <f t="shared" si="93"/>
        <v>0</v>
      </c>
      <c r="DI222" s="188">
        <f t="shared" si="93"/>
        <v>0</v>
      </c>
      <c r="DJ222" s="188">
        <f t="shared" si="93"/>
        <v>0</v>
      </c>
      <c r="DK222" s="188">
        <f t="shared" si="93"/>
        <v>0</v>
      </c>
      <c r="DL222" s="188">
        <f t="shared" si="93"/>
        <v>0</v>
      </c>
      <c r="DM222" s="188">
        <f t="shared" si="93"/>
        <v>0</v>
      </c>
      <c r="DN222" s="188">
        <f t="shared" si="93"/>
        <v>0</v>
      </c>
      <c r="DO222" s="188">
        <f t="shared" si="93"/>
        <v>0</v>
      </c>
      <c r="DP222" s="188">
        <f t="shared" si="93"/>
        <v>0</v>
      </c>
      <c r="DQ222" s="188">
        <f t="shared" si="93"/>
        <v>0</v>
      </c>
      <c r="DR222" s="188">
        <f t="shared" si="93"/>
        <v>0</v>
      </c>
      <c r="DS222" s="188">
        <f t="shared" si="93"/>
        <v>0</v>
      </c>
      <c r="DT222" s="189">
        <f t="shared" si="93"/>
        <v>0</v>
      </c>
      <c r="DU222" s="188">
        <f t="shared" si="93"/>
        <v>0</v>
      </c>
      <c r="DV222" s="188">
        <f t="shared" si="93"/>
        <v>0</v>
      </c>
      <c r="DW222" s="188">
        <f t="shared" si="93"/>
        <v>0</v>
      </c>
      <c r="DX222" s="188">
        <f t="shared" si="93"/>
        <v>0</v>
      </c>
      <c r="DY222" s="188">
        <f t="shared" si="93"/>
        <v>0</v>
      </c>
      <c r="DZ222" s="188">
        <f t="shared" si="93"/>
        <v>0</v>
      </c>
      <c r="EA222" s="188">
        <f t="shared" si="93"/>
        <v>0</v>
      </c>
      <c r="EB222" s="188">
        <f>EB210+EB221</f>
        <v>0</v>
      </c>
      <c r="EC222" s="188">
        <f>EC210+EC221</f>
        <v>0</v>
      </c>
      <c r="ED222" s="188">
        <f>ED210+ED221</f>
        <v>0</v>
      </c>
      <c r="EE222" s="188">
        <f>EE210+EE221</f>
        <v>0</v>
      </c>
      <c r="EF222" s="169"/>
      <c r="EG222" s="169"/>
      <c r="EH222" s="169"/>
    </row>
    <row r="223" spans="1:138" ht="15" hidden="1" outlineLevel="1" x14ac:dyDescent="0.25">
      <c r="A223" s="122">
        <f>IF(B194="Объект",,1)</f>
        <v>1</v>
      </c>
      <c r="C223" s="226" t="e">
        <f>IF(SUM(D211:BP220)/(C210-C209-C208)&lt;&gt;0.2,"ПроверьНДС",)</f>
        <v>#DIV/0!</v>
      </c>
    </row>
    <row r="224" spans="1:138" ht="16.5" hidden="1" outlineLevel="1" x14ac:dyDescent="0.3">
      <c r="A224" s="122">
        <f>IF(B194="Объект",,1)</f>
        <v>1</v>
      </c>
      <c r="B224" s="128" t="s">
        <v>238</v>
      </c>
      <c r="C224" s="129"/>
      <c r="D224" s="129"/>
      <c r="E224" s="129"/>
      <c r="F224" s="129"/>
      <c r="G224" s="129"/>
      <c r="H224" s="129"/>
      <c r="I224" s="129"/>
      <c r="J224" s="129"/>
      <c r="K224" s="129"/>
      <c r="L224" s="129"/>
      <c r="M224" s="129"/>
      <c r="N224" s="129"/>
    </row>
    <row r="225" spans="1:138" hidden="1" outlineLevel="1" x14ac:dyDescent="0.2">
      <c r="A225" s="122">
        <f>IF(B194="Объект",,1)</f>
        <v>1</v>
      </c>
    </row>
    <row r="226" spans="1:138" ht="17.25" hidden="1" outlineLevel="1" thickTop="1" thickBot="1" x14ac:dyDescent="0.25">
      <c r="A226" s="122">
        <f>IF(B194="Объект",,1)</f>
        <v>1</v>
      </c>
      <c r="B226" s="160" t="s">
        <v>207</v>
      </c>
      <c r="C226" s="161" t="str">
        <f t="shared" ref="C226:BN226" si="94">C197</f>
        <v>ИТОГО, тыс. руб.</v>
      </c>
      <c r="D226" s="162">
        <f t="shared" si="94"/>
        <v>42826</v>
      </c>
      <c r="E226" s="162">
        <f t="shared" si="94"/>
        <v>42856</v>
      </c>
      <c r="F226" s="162">
        <f t="shared" si="94"/>
        <v>42887</v>
      </c>
      <c r="G226" s="162">
        <f t="shared" si="94"/>
        <v>42917</v>
      </c>
      <c r="H226" s="162">
        <f t="shared" si="94"/>
        <v>42948</v>
      </c>
      <c r="I226" s="162">
        <f t="shared" si="94"/>
        <v>42979</v>
      </c>
      <c r="J226" s="162">
        <f t="shared" si="94"/>
        <v>43009</v>
      </c>
      <c r="K226" s="162">
        <f t="shared" si="94"/>
        <v>43040</v>
      </c>
      <c r="L226" s="162">
        <f t="shared" si="94"/>
        <v>43070</v>
      </c>
      <c r="M226" s="162">
        <f t="shared" si="94"/>
        <v>43101</v>
      </c>
      <c r="N226" s="162">
        <f t="shared" si="94"/>
        <v>43132</v>
      </c>
      <c r="O226" s="162">
        <f t="shared" si="94"/>
        <v>43160</v>
      </c>
      <c r="P226" s="162">
        <f t="shared" si="94"/>
        <v>43191</v>
      </c>
      <c r="Q226" s="162">
        <f t="shared" si="94"/>
        <v>43221</v>
      </c>
      <c r="R226" s="162">
        <f t="shared" si="94"/>
        <v>43252</v>
      </c>
      <c r="S226" s="162">
        <f t="shared" si="94"/>
        <v>43282</v>
      </c>
      <c r="T226" s="162">
        <f t="shared" si="94"/>
        <v>43313</v>
      </c>
      <c r="U226" s="162">
        <f t="shared" si="94"/>
        <v>43344</v>
      </c>
      <c r="V226" s="162">
        <f t="shared" si="94"/>
        <v>43374</v>
      </c>
      <c r="W226" s="162">
        <f t="shared" si="94"/>
        <v>43405</v>
      </c>
      <c r="X226" s="162">
        <f t="shared" si="94"/>
        <v>43435</v>
      </c>
      <c r="Y226" s="162">
        <f t="shared" si="94"/>
        <v>43466</v>
      </c>
      <c r="Z226" s="162">
        <f t="shared" si="94"/>
        <v>43497</v>
      </c>
      <c r="AA226" s="162">
        <f t="shared" si="94"/>
        <v>43525</v>
      </c>
      <c r="AB226" s="162">
        <f t="shared" si="94"/>
        <v>43556</v>
      </c>
      <c r="AC226" s="162">
        <f t="shared" si="94"/>
        <v>43586</v>
      </c>
      <c r="AD226" s="162">
        <f t="shared" si="94"/>
        <v>43617</v>
      </c>
      <c r="AE226" s="162">
        <f t="shared" si="94"/>
        <v>43647</v>
      </c>
      <c r="AF226" s="162">
        <f t="shared" si="94"/>
        <v>43678</v>
      </c>
      <c r="AG226" s="162">
        <f t="shared" si="94"/>
        <v>43709</v>
      </c>
      <c r="AH226" s="162">
        <f t="shared" si="94"/>
        <v>43739</v>
      </c>
      <c r="AI226" s="162">
        <f t="shared" si="94"/>
        <v>43770</v>
      </c>
      <c r="AJ226" s="162">
        <f t="shared" si="94"/>
        <v>43800</v>
      </c>
      <c r="AK226" s="162">
        <f t="shared" si="94"/>
        <v>43831</v>
      </c>
      <c r="AL226" s="162">
        <f t="shared" si="94"/>
        <v>43862</v>
      </c>
      <c r="AM226" s="162">
        <f t="shared" si="94"/>
        <v>43891</v>
      </c>
      <c r="AN226" s="162">
        <f t="shared" si="94"/>
        <v>43922</v>
      </c>
      <c r="AO226" s="162">
        <f t="shared" si="94"/>
        <v>43952</v>
      </c>
      <c r="AP226" s="162">
        <f t="shared" si="94"/>
        <v>43983</v>
      </c>
      <c r="AQ226" s="162">
        <f t="shared" si="94"/>
        <v>44013</v>
      </c>
      <c r="AR226" s="162">
        <f t="shared" si="94"/>
        <v>44044</v>
      </c>
      <c r="AS226" s="162">
        <f t="shared" si="94"/>
        <v>44075</v>
      </c>
      <c r="AT226" s="162">
        <f t="shared" si="94"/>
        <v>44105</v>
      </c>
      <c r="AU226" s="162">
        <f t="shared" si="94"/>
        <v>44136</v>
      </c>
      <c r="AV226" s="162">
        <f t="shared" si="94"/>
        <v>44166</v>
      </c>
      <c r="AW226" s="162">
        <f t="shared" si="94"/>
        <v>44197</v>
      </c>
      <c r="AX226" s="162">
        <f t="shared" si="94"/>
        <v>44228</v>
      </c>
      <c r="AY226" s="162">
        <f t="shared" si="94"/>
        <v>44256</v>
      </c>
      <c r="AZ226" s="162">
        <f t="shared" si="94"/>
        <v>44287</v>
      </c>
      <c r="BA226" s="162">
        <f t="shared" si="94"/>
        <v>44317</v>
      </c>
      <c r="BB226" s="162">
        <f t="shared" si="94"/>
        <v>44348</v>
      </c>
      <c r="BC226" s="162">
        <f t="shared" si="94"/>
        <v>44378</v>
      </c>
      <c r="BD226" s="162">
        <f t="shared" si="94"/>
        <v>44409</v>
      </c>
      <c r="BE226" s="162">
        <f t="shared" si="94"/>
        <v>44440</v>
      </c>
      <c r="BF226" s="162">
        <f t="shared" si="94"/>
        <v>44470</v>
      </c>
      <c r="BG226" s="162">
        <f t="shared" si="94"/>
        <v>44501</v>
      </c>
      <c r="BH226" s="162">
        <f t="shared" si="94"/>
        <v>44531</v>
      </c>
      <c r="BI226" s="162">
        <f t="shared" si="94"/>
        <v>44562</v>
      </c>
      <c r="BJ226" s="162">
        <f t="shared" si="94"/>
        <v>44593</v>
      </c>
      <c r="BK226" s="162">
        <f t="shared" si="94"/>
        <v>44621</v>
      </c>
      <c r="BL226" s="162">
        <f t="shared" si="94"/>
        <v>44652</v>
      </c>
      <c r="BM226" s="162">
        <f t="shared" si="94"/>
        <v>44682</v>
      </c>
      <c r="BN226" s="162">
        <f t="shared" si="94"/>
        <v>44713</v>
      </c>
      <c r="BO226" s="162">
        <f t="shared" ref="BO226:DZ226" si="95">BO197</f>
        <v>44743</v>
      </c>
      <c r="BP226" s="162">
        <f t="shared" si="95"/>
        <v>44774</v>
      </c>
      <c r="BQ226" s="162">
        <f t="shared" si="95"/>
        <v>44805</v>
      </c>
      <c r="BR226" s="162">
        <f t="shared" si="95"/>
        <v>44835</v>
      </c>
      <c r="BS226" s="162">
        <f t="shared" si="95"/>
        <v>44866</v>
      </c>
      <c r="BT226" s="162">
        <f t="shared" si="95"/>
        <v>44896</v>
      </c>
      <c r="BU226" s="162">
        <f t="shared" si="95"/>
        <v>44927</v>
      </c>
      <c r="BV226" s="162">
        <f>BV197</f>
        <v>44958</v>
      </c>
      <c r="BW226" s="162">
        <f>BW197</f>
        <v>44986</v>
      </c>
      <c r="BX226" s="162">
        <f>BX197</f>
        <v>45017</v>
      </c>
      <c r="BY226" s="162">
        <f t="shared" si="95"/>
        <v>45047</v>
      </c>
      <c r="BZ226" s="162">
        <f t="shared" si="95"/>
        <v>45078</v>
      </c>
      <c r="CA226" s="162">
        <f t="shared" si="95"/>
        <v>45108</v>
      </c>
      <c r="CB226" s="162">
        <f t="shared" si="95"/>
        <v>45139</v>
      </c>
      <c r="CC226" s="162">
        <f t="shared" si="95"/>
        <v>45170</v>
      </c>
      <c r="CD226" s="162">
        <f t="shared" si="95"/>
        <v>45200</v>
      </c>
      <c r="CE226" s="162">
        <f t="shared" si="95"/>
        <v>45231</v>
      </c>
      <c r="CF226" s="162">
        <f t="shared" si="95"/>
        <v>45261</v>
      </c>
      <c r="CG226" s="162">
        <f t="shared" si="95"/>
        <v>45292</v>
      </c>
      <c r="CH226" s="162">
        <f t="shared" si="95"/>
        <v>45323</v>
      </c>
      <c r="CI226" s="162">
        <f t="shared" si="95"/>
        <v>45352</v>
      </c>
      <c r="CJ226" s="162">
        <f t="shared" si="95"/>
        <v>45383</v>
      </c>
      <c r="CK226" s="162">
        <f t="shared" si="95"/>
        <v>45413</v>
      </c>
      <c r="CL226" s="162">
        <f t="shared" si="95"/>
        <v>45444</v>
      </c>
      <c r="CM226" s="162">
        <f t="shared" si="95"/>
        <v>45474</v>
      </c>
      <c r="CN226" s="162">
        <f t="shared" si="95"/>
        <v>45505</v>
      </c>
      <c r="CO226" s="162">
        <f t="shared" si="95"/>
        <v>45536</v>
      </c>
      <c r="CP226" s="162">
        <f t="shared" si="95"/>
        <v>45566</v>
      </c>
      <c r="CQ226" s="162">
        <f t="shared" si="95"/>
        <v>45597</v>
      </c>
      <c r="CR226" s="162">
        <f t="shared" si="95"/>
        <v>45627</v>
      </c>
      <c r="CS226" s="162">
        <f t="shared" si="95"/>
        <v>45658</v>
      </c>
      <c r="CT226" s="162">
        <f t="shared" si="95"/>
        <v>45689</v>
      </c>
      <c r="CU226" s="162">
        <f t="shared" si="95"/>
        <v>45717</v>
      </c>
      <c r="CV226" s="162">
        <f t="shared" si="95"/>
        <v>45748</v>
      </c>
      <c r="CW226" s="162">
        <f t="shared" si="95"/>
        <v>45778</v>
      </c>
      <c r="CX226" s="162">
        <f t="shared" si="95"/>
        <v>45809</v>
      </c>
      <c r="CY226" s="162">
        <f t="shared" si="95"/>
        <v>45839</v>
      </c>
      <c r="CZ226" s="162">
        <f t="shared" si="95"/>
        <v>45870</v>
      </c>
      <c r="DA226" s="162">
        <f t="shared" si="95"/>
        <v>45901</v>
      </c>
      <c r="DB226" s="162">
        <f t="shared" si="95"/>
        <v>45931</v>
      </c>
      <c r="DC226" s="162">
        <f t="shared" si="95"/>
        <v>45962</v>
      </c>
      <c r="DD226" s="162">
        <f t="shared" si="95"/>
        <v>45992</v>
      </c>
      <c r="DE226" s="162">
        <f t="shared" si="95"/>
        <v>46023</v>
      </c>
      <c r="DF226" s="162">
        <f t="shared" si="95"/>
        <v>46054</v>
      </c>
      <c r="DG226" s="162">
        <f t="shared" si="95"/>
        <v>46082</v>
      </c>
      <c r="DH226" s="162">
        <f t="shared" si="95"/>
        <v>46113</v>
      </c>
      <c r="DI226" s="162">
        <f t="shared" si="95"/>
        <v>46143</v>
      </c>
      <c r="DJ226" s="162">
        <f t="shared" si="95"/>
        <v>46174</v>
      </c>
      <c r="DK226" s="162">
        <f t="shared" si="95"/>
        <v>46204</v>
      </c>
      <c r="DL226" s="162">
        <f t="shared" si="95"/>
        <v>46235</v>
      </c>
      <c r="DM226" s="162">
        <f t="shared" si="95"/>
        <v>46266</v>
      </c>
      <c r="DN226" s="162">
        <f t="shared" si="95"/>
        <v>46296</v>
      </c>
      <c r="DO226" s="162">
        <f t="shared" si="95"/>
        <v>46327</v>
      </c>
      <c r="DP226" s="162">
        <f t="shared" si="95"/>
        <v>46357</v>
      </c>
      <c r="DQ226" s="162">
        <f t="shared" si="95"/>
        <v>46388</v>
      </c>
      <c r="DR226" s="162">
        <f t="shared" si="95"/>
        <v>46419</v>
      </c>
      <c r="DS226" s="162">
        <f t="shared" si="95"/>
        <v>46447</v>
      </c>
      <c r="DT226" s="162">
        <f t="shared" si="95"/>
        <v>46478</v>
      </c>
      <c r="DU226" s="162">
        <f t="shared" si="95"/>
        <v>46508</v>
      </c>
      <c r="DV226" s="162">
        <f t="shared" si="95"/>
        <v>46539</v>
      </c>
      <c r="DW226" s="162">
        <f t="shared" si="95"/>
        <v>46569</v>
      </c>
      <c r="DX226" s="162">
        <f t="shared" si="95"/>
        <v>46600</v>
      </c>
      <c r="DY226" s="162">
        <f t="shared" si="95"/>
        <v>46631</v>
      </c>
      <c r="DZ226" s="162">
        <f t="shared" si="95"/>
        <v>46661</v>
      </c>
      <c r="EA226" s="162">
        <f>EA197</f>
        <v>46692</v>
      </c>
      <c r="EB226" s="162">
        <f>EB197</f>
        <v>46722</v>
      </c>
      <c r="EC226" s="162">
        <f>EC197</f>
        <v>46753</v>
      </c>
      <c r="ED226" s="162">
        <f>ED197</f>
        <v>46784</v>
      </c>
      <c r="EE226" s="162">
        <f>EE197</f>
        <v>46813</v>
      </c>
      <c r="EF226" s="164"/>
      <c r="EG226" s="164"/>
      <c r="EH226" s="164"/>
    </row>
    <row r="227" spans="1:138" ht="15.75" hidden="1" outlineLevel="1" x14ac:dyDescent="0.25">
      <c r="A227" s="122">
        <f>IF(B194="Объект",,IF(B227=0,,1))</f>
        <v>1</v>
      </c>
      <c r="B227" s="194" t="str">
        <f>B198</f>
        <v xml:space="preserve">Проектно-изыскательские работы </v>
      </c>
      <c r="C227" s="170">
        <f t="shared" ref="C227:C239" si="96">SUM(D227:EE227)</f>
        <v>0</v>
      </c>
      <c r="D227" s="168"/>
      <c r="E227" s="168"/>
      <c r="F227" s="168"/>
      <c r="G227" s="168"/>
      <c r="H227" s="168"/>
      <c r="I227" s="168"/>
      <c r="J227" s="168"/>
      <c r="K227" s="168"/>
      <c r="L227" s="168"/>
      <c r="M227" s="168"/>
      <c r="N227" s="168"/>
      <c r="O227" s="168"/>
      <c r="P227" s="168"/>
      <c r="Q227" s="168"/>
      <c r="R227" s="168"/>
      <c r="S227" s="168"/>
      <c r="T227" s="168"/>
      <c r="U227" s="168"/>
      <c r="V227" s="168"/>
      <c r="W227" s="168"/>
      <c r="X227" s="168"/>
      <c r="Y227" s="168"/>
      <c r="Z227" s="168"/>
      <c r="AA227" s="168"/>
      <c r="AB227" s="168"/>
      <c r="AC227" s="168"/>
      <c r="AD227" s="224"/>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68"/>
      <c r="BK227" s="168"/>
      <c r="BL227" s="168"/>
      <c r="BM227" s="168"/>
      <c r="BN227" s="168"/>
      <c r="BO227" s="168"/>
      <c r="BP227" s="168"/>
      <c r="BQ227" s="168"/>
      <c r="BR227" s="168"/>
      <c r="BS227" s="168"/>
      <c r="BT227" s="168"/>
      <c r="BU227" s="168"/>
      <c r="BV227" s="168"/>
      <c r="BW227" s="168"/>
      <c r="BX227" s="168"/>
      <c r="BY227" s="168"/>
      <c r="BZ227" s="168"/>
      <c r="CA227" s="168"/>
      <c r="CB227" s="168"/>
      <c r="CC227" s="168"/>
      <c r="CD227" s="168"/>
      <c r="CE227" s="168"/>
      <c r="CF227" s="168"/>
      <c r="CG227" s="168"/>
      <c r="CH227" s="168"/>
      <c r="CI227" s="168"/>
      <c r="CJ227" s="168"/>
      <c r="CK227" s="168"/>
      <c r="CL227" s="168"/>
      <c r="CM227" s="168"/>
      <c r="CN227" s="168"/>
      <c r="CO227" s="168"/>
      <c r="CP227" s="168"/>
      <c r="CQ227" s="168"/>
      <c r="CR227" s="168"/>
      <c r="CS227" s="168"/>
      <c r="CT227" s="168"/>
      <c r="CU227" s="168"/>
      <c r="CV227" s="168"/>
      <c r="CW227" s="168"/>
      <c r="CX227" s="168"/>
      <c r="CY227" s="168"/>
      <c r="CZ227" s="168"/>
      <c r="DA227" s="168"/>
      <c r="DB227" s="168"/>
      <c r="DC227" s="168"/>
      <c r="DD227" s="168"/>
      <c r="DE227" s="168"/>
      <c r="DF227" s="168"/>
      <c r="DG227" s="168"/>
      <c r="DH227" s="168"/>
      <c r="DI227" s="168"/>
      <c r="DJ227" s="168"/>
      <c r="DK227" s="168"/>
      <c r="DL227" s="168"/>
      <c r="DM227" s="168"/>
      <c r="DN227" s="168"/>
      <c r="DO227" s="168"/>
      <c r="DP227" s="168"/>
      <c r="DQ227" s="168"/>
      <c r="DR227" s="168"/>
      <c r="DS227" s="168"/>
      <c r="DT227" s="168"/>
      <c r="DU227" s="168"/>
      <c r="DV227" s="168"/>
      <c r="DW227" s="168"/>
      <c r="DX227" s="168"/>
      <c r="DY227" s="168"/>
      <c r="DZ227" s="168"/>
      <c r="EA227" s="168"/>
      <c r="EB227" s="168"/>
      <c r="EC227" s="168"/>
      <c r="ED227" s="168"/>
      <c r="EE227" s="168"/>
      <c r="EF227" s="169"/>
      <c r="EG227" s="169"/>
      <c r="EH227" s="169"/>
    </row>
    <row r="228" spans="1:138" ht="15.75" hidden="1" outlineLevel="1" x14ac:dyDescent="0.25">
      <c r="A228" s="122">
        <f>IF(B194="Объект",,IF(B228=0,,1))</f>
        <v>1</v>
      </c>
      <c r="B228" s="194" t="str">
        <f>B199</f>
        <v>Строительно-монтажные работы (привязка в валюте)</v>
      </c>
      <c r="C228" s="170">
        <f t="shared" si="96"/>
        <v>0</v>
      </c>
      <c r="D228" s="168"/>
      <c r="E228" s="168"/>
      <c r="F228" s="168"/>
      <c r="G228" s="168"/>
      <c r="H228" s="168"/>
      <c r="I228" s="168"/>
      <c r="J228" s="168"/>
      <c r="K228" s="168"/>
      <c r="L228" s="168"/>
      <c r="M228" s="168"/>
      <c r="N228" s="168"/>
      <c r="O228" s="168"/>
      <c r="P228" s="168"/>
      <c r="Q228" s="168"/>
      <c r="R228" s="168"/>
      <c r="S228" s="168"/>
      <c r="T228" s="168"/>
      <c r="U228" s="168"/>
      <c r="V228" s="168"/>
      <c r="W228" s="168"/>
      <c r="X228" s="168"/>
      <c r="Y228" s="168"/>
      <c r="Z228" s="168"/>
      <c r="AA228" s="168"/>
      <c r="AB228" s="168"/>
      <c r="AC228" s="168"/>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68"/>
      <c r="BK228" s="168"/>
      <c r="BL228" s="168"/>
      <c r="BM228" s="168"/>
      <c r="BN228" s="168"/>
      <c r="BO228" s="168"/>
      <c r="BP228" s="168"/>
      <c r="BQ228" s="168"/>
      <c r="BR228" s="168"/>
      <c r="BS228" s="168"/>
      <c r="BT228" s="168"/>
      <c r="BU228" s="168"/>
      <c r="BV228" s="168"/>
      <c r="BW228" s="168"/>
      <c r="BX228" s="168"/>
      <c r="BY228" s="168"/>
      <c r="BZ228" s="168"/>
      <c r="CA228" s="168"/>
      <c r="CB228" s="168"/>
      <c r="CC228" s="168"/>
      <c r="CD228" s="168"/>
      <c r="CE228" s="168"/>
      <c r="CF228" s="168"/>
      <c r="CG228" s="168"/>
      <c r="CH228" s="168"/>
      <c r="CI228" s="168"/>
      <c r="CJ228" s="168"/>
      <c r="CK228" s="168"/>
      <c r="CL228" s="168"/>
      <c r="CM228" s="168"/>
      <c r="CN228" s="168"/>
      <c r="CO228" s="168"/>
      <c r="CP228" s="168"/>
      <c r="CQ228" s="168"/>
      <c r="CR228" s="168"/>
      <c r="CS228" s="168"/>
      <c r="CT228" s="168"/>
      <c r="CU228" s="168"/>
      <c r="CV228" s="168"/>
      <c r="CW228" s="168"/>
      <c r="CX228" s="168"/>
      <c r="CY228" s="168"/>
      <c r="CZ228" s="168"/>
      <c r="DA228" s="168"/>
      <c r="DB228" s="168"/>
      <c r="DC228" s="168"/>
      <c r="DD228" s="168"/>
      <c r="DE228" s="168"/>
      <c r="DF228" s="168"/>
      <c r="DG228" s="168"/>
      <c r="DH228" s="168"/>
      <c r="DI228" s="168"/>
      <c r="DJ228" s="168"/>
      <c r="DK228" s="168"/>
      <c r="DL228" s="168"/>
      <c r="DM228" s="168"/>
      <c r="DN228" s="168"/>
      <c r="DO228" s="168"/>
      <c r="DP228" s="168"/>
      <c r="DQ228" s="168"/>
      <c r="DR228" s="168"/>
      <c r="DS228" s="168"/>
      <c r="DT228" s="168"/>
      <c r="DU228" s="168"/>
      <c r="DV228" s="168"/>
      <c r="DW228" s="168"/>
      <c r="DX228" s="168"/>
      <c r="DY228" s="168"/>
      <c r="DZ228" s="168"/>
      <c r="EA228" s="168"/>
      <c r="EB228" s="168"/>
      <c r="EC228" s="168"/>
      <c r="ED228" s="168"/>
      <c r="EE228" s="168"/>
      <c r="EF228" s="169"/>
      <c r="EG228" s="169"/>
      <c r="EH228" s="169"/>
    </row>
    <row r="229" spans="1:138" ht="15.75" hidden="1" outlineLevel="1" x14ac:dyDescent="0.25">
      <c r="A229" s="122">
        <f>IF(B194="Объект",,IF(B229=0,,1))</f>
        <v>1</v>
      </c>
      <c r="B229" s="194" t="str">
        <f>B200</f>
        <v>Строительно-монтажные работы рос</v>
      </c>
      <c r="C229" s="170">
        <f t="shared" si="96"/>
        <v>0</v>
      </c>
      <c r="D229" s="168"/>
      <c r="E229" s="168"/>
      <c r="F229" s="168"/>
      <c r="G229" s="168"/>
      <c r="H229" s="168"/>
      <c r="I229" s="168"/>
      <c r="J229" s="168"/>
      <c r="K229" s="168"/>
      <c r="L229" s="168"/>
      <c r="M229" s="168"/>
      <c r="N229" s="168"/>
      <c r="O229" s="168"/>
      <c r="P229" s="168"/>
      <c r="Q229" s="168"/>
      <c r="R229" s="168"/>
      <c r="S229" s="168"/>
      <c r="T229" s="168"/>
      <c r="U229" s="168"/>
      <c r="V229" s="168"/>
      <c r="W229" s="168"/>
      <c r="X229" s="168"/>
      <c r="Y229" s="168"/>
      <c r="Z229" s="168"/>
      <c r="AA229" s="168"/>
      <c r="AB229" s="168"/>
      <c r="AC229" s="168"/>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68"/>
      <c r="BK229" s="168"/>
      <c r="BL229" s="168"/>
      <c r="BM229" s="168"/>
      <c r="BN229" s="168"/>
      <c r="BO229" s="168"/>
      <c r="BP229" s="168"/>
      <c r="BQ229" s="168"/>
      <c r="BR229" s="168"/>
      <c r="BS229" s="168"/>
      <c r="BT229" s="168"/>
      <c r="BU229" s="168"/>
      <c r="BV229" s="168"/>
      <c r="BW229" s="168"/>
      <c r="BX229" s="168"/>
      <c r="BY229" s="168"/>
      <c r="BZ229" s="168"/>
      <c r="CA229" s="168"/>
      <c r="CB229" s="168"/>
      <c r="CC229" s="168"/>
      <c r="CD229" s="168"/>
      <c r="CE229" s="168"/>
      <c r="CF229" s="168"/>
      <c r="CG229" s="168"/>
      <c r="CH229" s="168"/>
      <c r="CI229" s="168"/>
      <c r="CJ229" s="168"/>
      <c r="CK229" s="168"/>
      <c r="CL229" s="168"/>
      <c r="CM229" s="168"/>
      <c r="CN229" s="168"/>
      <c r="CO229" s="168"/>
      <c r="CP229" s="168"/>
      <c r="CQ229" s="168"/>
      <c r="CR229" s="168"/>
      <c r="CS229" s="168"/>
      <c r="CT229" s="168"/>
      <c r="CU229" s="168"/>
      <c r="CV229" s="168"/>
      <c r="CW229" s="168"/>
      <c r="CX229" s="168"/>
      <c r="CY229" s="168"/>
      <c r="CZ229" s="168"/>
      <c r="DA229" s="168"/>
      <c r="DB229" s="168"/>
      <c r="DC229" s="168"/>
      <c r="DD229" s="168"/>
      <c r="DE229" s="168"/>
      <c r="DF229" s="168"/>
      <c r="DG229" s="168"/>
      <c r="DH229" s="168"/>
      <c r="DI229" s="168"/>
      <c r="DJ229" s="168"/>
      <c r="DK229" s="168"/>
      <c r="DL229" s="168"/>
      <c r="DM229" s="168"/>
      <c r="DN229" s="168"/>
      <c r="DO229" s="168"/>
      <c r="DP229" s="168"/>
      <c r="DQ229" s="168"/>
      <c r="DR229" s="168"/>
      <c r="DS229" s="168"/>
      <c r="DT229" s="168"/>
      <c r="DU229" s="168"/>
      <c r="DV229" s="168"/>
      <c r="DW229" s="168"/>
      <c r="DX229" s="168"/>
      <c r="DY229" s="168"/>
      <c r="DZ229" s="168"/>
      <c r="EA229" s="168"/>
      <c r="EB229" s="168"/>
      <c r="EC229" s="168"/>
      <c r="ED229" s="168"/>
      <c r="EE229" s="168"/>
      <c r="EF229" s="169"/>
      <c r="EG229" s="169"/>
      <c r="EH229" s="169"/>
    </row>
    <row r="230" spans="1:138" ht="15.75" hidden="1" outlineLevel="1" x14ac:dyDescent="0.25">
      <c r="A230" s="122">
        <f>IF(B194="Объект",,IF(B230=0,,1))</f>
        <v>1</v>
      </c>
      <c r="B230" s="194" t="str">
        <f>B201</f>
        <v>ТМЦ</v>
      </c>
      <c r="C230" s="170">
        <f t="shared" si="96"/>
        <v>0</v>
      </c>
      <c r="D230" s="168"/>
      <c r="E230" s="168"/>
      <c r="F230" s="168"/>
      <c r="G230" s="168"/>
      <c r="H230" s="168"/>
      <c r="I230" s="168"/>
      <c r="J230" s="168"/>
      <c r="K230" s="168"/>
      <c r="L230" s="168"/>
      <c r="M230" s="168"/>
      <c r="N230" s="168"/>
      <c r="O230" s="168"/>
      <c r="P230" s="168"/>
      <c r="Q230" s="168"/>
      <c r="R230" s="168"/>
      <c r="S230" s="168"/>
      <c r="T230" s="168"/>
      <c r="U230" s="168"/>
      <c r="V230" s="168"/>
      <c r="W230" s="168"/>
      <c r="X230" s="168"/>
      <c r="Y230" s="168"/>
      <c r="Z230" s="168"/>
      <c r="AA230" s="168"/>
      <c r="AB230" s="168"/>
      <c r="AC230" s="168"/>
      <c r="AD230" s="168"/>
      <c r="AE230" s="168"/>
      <c r="AF230" s="168"/>
      <c r="AG230" s="168"/>
      <c r="AH230" s="168"/>
      <c r="AI230" s="168"/>
      <c r="AJ230" s="168"/>
      <c r="AK230" s="168"/>
      <c r="AL230" s="168"/>
      <c r="AM230" s="168"/>
      <c r="AN230" s="224"/>
      <c r="AO230" s="168"/>
      <c r="AP230" s="168"/>
      <c r="AQ230" s="168"/>
      <c r="AR230" s="168"/>
      <c r="AS230" s="168"/>
      <c r="AT230" s="224"/>
      <c r="AU230" s="168"/>
      <c r="AV230" s="168"/>
      <c r="AW230" s="168"/>
      <c r="AX230" s="168"/>
      <c r="AY230" s="168"/>
      <c r="AZ230" s="168"/>
      <c r="BA230" s="168"/>
      <c r="BB230" s="168"/>
      <c r="BC230" s="168"/>
      <c r="BD230" s="168"/>
      <c r="BE230" s="168"/>
      <c r="BF230" s="168"/>
      <c r="BG230" s="168"/>
      <c r="BH230" s="168"/>
      <c r="BI230" s="168"/>
      <c r="BJ230" s="168"/>
      <c r="BK230" s="168"/>
      <c r="BL230" s="168"/>
      <c r="BM230" s="168"/>
      <c r="BN230" s="168"/>
      <c r="BO230" s="168"/>
      <c r="BP230" s="168"/>
      <c r="BQ230" s="168"/>
      <c r="BR230" s="168"/>
      <c r="BS230" s="168"/>
      <c r="BT230" s="168"/>
      <c r="BU230" s="168"/>
      <c r="BV230" s="168"/>
      <c r="BW230" s="168"/>
      <c r="BX230" s="168"/>
      <c r="BY230" s="168"/>
      <c r="BZ230" s="168"/>
      <c r="CA230" s="168"/>
      <c r="CB230" s="168"/>
      <c r="CC230" s="168"/>
      <c r="CD230" s="168"/>
      <c r="CE230" s="168"/>
      <c r="CF230" s="168"/>
      <c r="CG230" s="168"/>
      <c r="CH230" s="168"/>
      <c r="CI230" s="168"/>
      <c r="CJ230" s="168"/>
      <c r="CK230" s="168"/>
      <c r="CL230" s="168"/>
      <c r="CM230" s="168"/>
      <c r="CN230" s="168"/>
      <c r="CO230" s="168"/>
      <c r="CP230" s="168"/>
      <c r="CQ230" s="168"/>
      <c r="CR230" s="168"/>
      <c r="CS230" s="168"/>
      <c r="CT230" s="168"/>
      <c r="CU230" s="168"/>
      <c r="CV230" s="168"/>
      <c r="CW230" s="168"/>
      <c r="CX230" s="168"/>
      <c r="CY230" s="168"/>
      <c r="CZ230" s="168"/>
      <c r="DA230" s="168"/>
      <c r="DB230" s="168"/>
      <c r="DC230" s="168"/>
      <c r="DD230" s="168"/>
      <c r="DE230" s="168"/>
      <c r="DF230" s="168"/>
      <c r="DG230" s="168"/>
      <c r="DH230" s="168"/>
      <c r="DI230" s="168"/>
      <c r="DJ230" s="168"/>
      <c r="DK230" s="168"/>
      <c r="DL230" s="168"/>
      <c r="DM230" s="168"/>
      <c r="DN230" s="168"/>
      <c r="DO230" s="168"/>
      <c r="DP230" s="168"/>
      <c r="DQ230" s="168"/>
      <c r="DR230" s="168"/>
      <c r="DS230" s="168"/>
      <c r="DT230" s="168"/>
      <c r="DU230" s="168"/>
      <c r="DV230" s="168"/>
      <c r="DW230" s="168"/>
      <c r="DX230" s="168"/>
      <c r="DY230" s="168"/>
      <c r="DZ230" s="168"/>
      <c r="EA230" s="168"/>
      <c r="EB230" s="168"/>
      <c r="EC230" s="168"/>
      <c r="ED230" s="168"/>
      <c r="EE230" s="168"/>
      <c r="EF230" s="169"/>
      <c r="EG230" s="169"/>
      <c r="EH230" s="169"/>
    </row>
    <row r="231" spans="1:138" ht="15.75" hidden="1" outlineLevel="1" x14ac:dyDescent="0.25">
      <c r="A231" s="122">
        <f>IF(B194="Объект",,IF(B231=0,,1))</f>
        <v>1</v>
      </c>
      <c r="B231" s="194" t="str">
        <f t="shared" ref="B231:B238" si="97">B202</f>
        <v>Оборудование (привязка к валюте)</v>
      </c>
      <c r="C231" s="170">
        <f t="shared" si="96"/>
        <v>0</v>
      </c>
      <c r="D231" s="168"/>
      <c r="E231" s="168"/>
      <c r="F231" s="168"/>
      <c r="G231" s="168"/>
      <c r="H231" s="168"/>
      <c r="I231" s="168"/>
      <c r="J231" s="168"/>
      <c r="K231" s="168"/>
      <c r="L231" s="168"/>
      <c r="M231" s="168"/>
      <c r="N231" s="168"/>
      <c r="O231" s="168"/>
      <c r="P231" s="168"/>
      <c r="Q231" s="168"/>
      <c r="R231" s="168"/>
      <c r="S231" s="168"/>
      <c r="T231" s="168"/>
      <c r="U231" s="168"/>
      <c r="V231" s="168"/>
      <c r="W231" s="168"/>
      <c r="X231" s="168"/>
      <c r="Y231" s="168"/>
      <c r="Z231" s="168"/>
      <c r="AA231" s="168"/>
      <c r="AB231" s="168"/>
      <c r="AC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68"/>
      <c r="BK231" s="168"/>
      <c r="BL231" s="168"/>
      <c r="BM231" s="168"/>
      <c r="BN231" s="168"/>
      <c r="BO231" s="168"/>
      <c r="BP231" s="168"/>
      <c r="BQ231" s="168"/>
      <c r="BR231" s="168"/>
      <c r="BS231" s="168"/>
      <c r="BT231" s="168"/>
      <c r="BU231" s="168"/>
      <c r="BV231" s="168"/>
      <c r="BW231" s="168"/>
      <c r="BX231" s="168"/>
      <c r="BY231" s="168"/>
      <c r="BZ231" s="168"/>
      <c r="CA231" s="168"/>
      <c r="CB231" s="168"/>
      <c r="CC231" s="168"/>
      <c r="CD231" s="168"/>
      <c r="CE231" s="168"/>
      <c r="CF231" s="168"/>
      <c r="CG231" s="168"/>
      <c r="CH231" s="168"/>
      <c r="CI231" s="168"/>
      <c r="CJ231" s="168"/>
      <c r="CK231" s="168"/>
      <c r="CL231" s="168"/>
      <c r="CM231" s="168"/>
      <c r="CN231" s="168"/>
      <c r="CO231" s="168"/>
      <c r="CP231" s="168"/>
      <c r="CQ231" s="168"/>
      <c r="CR231" s="168"/>
      <c r="CS231" s="168"/>
      <c r="CT231" s="168"/>
      <c r="CU231" s="168"/>
      <c r="CV231" s="168"/>
      <c r="CW231" s="168"/>
      <c r="CX231" s="168"/>
      <c r="CY231" s="168"/>
      <c r="CZ231" s="168"/>
      <c r="DA231" s="168"/>
      <c r="DB231" s="168"/>
      <c r="DC231" s="168"/>
      <c r="DD231" s="168"/>
      <c r="DE231" s="168"/>
      <c r="DF231" s="168"/>
      <c r="DG231" s="168"/>
      <c r="DH231" s="168"/>
      <c r="DI231" s="168"/>
      <c r="DJ231" s="168"/>
      <c r="DK231" s="168"/>
      <c r="DL231" s="168"/>
      <c r="DM231" s="168"/>
      <c r="DN231" s="168"/>
      <c r="DO231" s="168"/>
      <c r="DP231" s="168"/>
      <c r="DQ231" s="168"/>
      <c r="DR231" s="168"/>
      <c r="DS231" s="168"/>
      <c r="DT231" s="168"/>
      <c r="DU231" s="168"/>
      <c r="DV231" s="168"/>
      <c r="DW231" s="168"/>
      <c r="DX231" s="168"/>
      <c r="DY231" s="168"/>
      <c r="DZ231" s="168"/>
      <c r="EA231" s="168"/>
      <c r="EB231" s="168"/>
      <c r="EC231" s="168"/>
      <c r="ED231" s="168"/>
      <c r="EE231" s="168"/>
      <c r="EF231" s="169"/>
      <c r="EG231" s="169"/>
      <c r="EH231" s="169"/>
    </row>
    <row r="232" spans="1:138" ht="15.75" hidden="1" outlineLevel="1" x14ac:dyDescent="0.25">
      <c r="A232" s="122">
        <f>IF(B194="Объект",,IF(B232=0,,1))</f>
        <v>1</v>
      </c>
      <c r="B232" s="194" t="str">
        <f t="shared" si="97"/>
        <v>Оборудование рос</v>
      </c>
      <c r="C232" s="170">
        <f t="shared" si="96"/>
        <v>0</v>
      </c>
      <c r="D232" s="168"/>
      <c r="E232" s="168"/>
      <c r="F232" s="168"/>
      <c r="G232" s="168"/>
      <c r="H232" s="168"/>
      <c r="I232" s="168"/>
      <c r="J232" s="168"/>
      <c r="K232" s="168"/>
      <c r="L232" s="168"/>
      <c r="M232" s="168"/>
      <c r="N232" s="168"/>
      <c r="O232" s="168"/>
      <c r="P232" s="168"/>
      <c r="Q232" s="168"/>
      <c r="R232" s="168"/>
      <c r="S232" s="168"/>
      <c r="T232" s="168"/>
      <c r="U232" s="168"/>
      <c r="V232" s="168"/>
      <c r="W232" s="168"/>
      <c r="X232" s="168"/>
      <c r="Y232" s="168"/>
      <c r="Z232" s="168"/>
      <c r="AA232" s="168"/>
      <c r="AB232" s="168"/>
      <c r="AC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68"/>
      <c r="BK232" s="168"/>
      <c r="BL232" s="168"/>
      <c r="BM232" s="168"/>
      <c r="BN232" s="168"/>
      <c r="BO232" s="168"/>
      <c r="BP232" s="168"/>
      <c r="BQ232" s="168"/>
      <c r="BR232" s="168"/>
      <c r="BS232" s="168"/>
      <c r="BT232" s="168"/>
      <c r="BU232" s="168"/>
      <c r="BV232" s="168"/>
      <c r="BW232" s="168"/>
      <c r="BX232" s="168"/>
      <c r="BY232" s="168"/>
      <c r="BZ232" s="168"/>
      <c r="CA232" s="168"/>
      <c r="CB232" s="168"/>
      <c r="CC232" s="168"/>
      <c r="CD232" s="168"/>
      <c r="CE232" s="168"/>
      <c r="CF232" s="168"/>
      <c r="CG232" s="168"/>
      <c r="CH232" s="168"/>
      <c r="CI232" s="168"/>
      <c r="CJ232" s="168"/>
      <c r="CK232" s="168"/>
      <c r="CL232" s="168"/>
      <c r="CM232" s="168"/>
      <c r="CN232" s="168"/>
      <c r="CO232" s="168"/>
      <c r="CP232" s="168"/>
      <c r="CQ232" s="168"/>
      <c r="CR232" s="168"/>
      <c r="CS232" s="168"/>
      <c r="CT232" s="168"/>
      <c r="CU232" s="168"/>
      <c r="CV232" s="168"/>
      <c r="CW232" s="168"/>
      <c r="CX232" s="168"/>
      <c r="CY232" s="168"/>
      <c r="CZ232" s="168"/>
      <c r="DA232" s="168"/>
      <c r="DB232" s="168"/>
      <c r="DC232" s="168"/>
      <c r="DD232" s="168"/>
      <c r="DE232" s="168"/>
      <c r="DF232" s="168"/>
      <c r="DG232" s="168"/>
      <c r="DH232" s="168"/>
      <c r="DI232" s="168"/>
      <c r="DJ232" s="168"/>
      <c r="DK232" s="168"/>
      <c r="DL232" s="168"/>
      <c r="DM232" s="168"/>
      <c r="DN232" s="168"/>
      <c r="DO232" s="168"/>
      <c r="DP232" s="168"/>
      <c r="DQ232" s="168"/>
      <c r="DR232" s="168"/>
      <c r="DS232" s="168"/>
      <c r="DT232" s="168"/>
      <c r="DU232" s="168"/>
      <c r="DV232" s="168"/>
      <c r="DW232" s="168"/>
      <c r="DX232" s="168"/>
      <c r="DY232" s="168"/>
      <c r="DZ232" s="168"/>
      <c r="EA232" s="168"/>
      <c r="EB232" s="168"/>
      <c r="EC232" s="168"/>
      <c r="ED232" s="168"/>
      <c r="EE232" s="168"/>
      <c r="EF232" s="169"/>
      <c r="EG232" s="169"/>
      <c r="EH232" s="169"/>
    </row>
    <row r="233" spans="1:138" ht="15.75" hidden="1" outlineLevel="1" x14ac:dyDescent="0.25">
      <c r="A233" s="122">
        <f>IF(B194="Объект",,IF(B233=0,,1))</f>
        <v>1</v>
      </c>
      <c r="B233" s="194" t="str">
        <f t="shared" si="97"/>
        <v>Прочие</v>
      </c>
      <c r="C233" s="170">
        <f t="shared" si="96"/>
        <v>0</v>
      </c>
      <c r="D233" s="168"/>
      <c r="E233" s="168"/>
      <c r="F233" s="168"/>
      <c r="G233" s="168"/>
      <c r="H233" s="168"/>
      <c r="I233" s="168"/>
      <c r="J233" s="168"/>
      <c r="K233" s="168"/>
      <c r="L233" s="168"/>
      <c r="M233" s="168"/>
      <c r="N233" s="168"/>
      <c r="O233" s="168"/>
      <c r="P233" s="168"/>
      <c r="Q233" s="168"/>
      <c r="R233" s="168"/>
      <c r="S233" s="168"/>
      <c r="T233" s="168"/>
      <c r="U233" s="168"/>
      <c r="V233" s="168"/>
      <c r="W233" s="168"/>
      <c r="X233" s="168"/>
      <c r="Y233" s="168"/>
      <c r="Z233" s="168"/>
      <c r="AA233" s="168"/>
      <c r="AB233" s="168"/>
      <c r="AC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68"/>
      <c r="BK233" s="168"/>
      <c r="BL233" s="168"/>
      <c r="BM233" s="168"/>
      <c r="BN233" s="168"/>
      <c r="BO233" s="168"/>
      <c r="BP233" s="168"/>
      <c r="BQ233" s="168"/>
      <c r="BR233" s="168"/>
      <c r="BS233" s="168"/>
      <c r="BT233" s="168"/>
      <c r="BU233" s="168"/>
      <c r="BV233" s="168"/>
      <c r="BW233" s="168"/>
      <c r="BX233" s="168"/>
      <c r="BY233" s="168"/>
      <c r="BZ233" s="168"/>
      <c r="CA233" s="168"/>
      <c r="CB233" s="168"/>
      <c r="CC233" s="168"/>
      <c r="CD233" s="168"/>
      <c r="CE233" s="168"/>
      <c r="CF233" s="168"/>
      <c r="CG233" s="168"/>
      <c r="CH233" s="168"/>
      <c r="CI233" s="168"/>
      <c r="CJ233" s="168"/>
      <c r="CK233" s="168"/>
      <c r="CL233" s="168"/>
      <c r="CM233" s="168"/>
      <c r="CN233" s="168"/>
      <c r="CO233" s="168"/>
      <c r="CP233" s="168"/>
      <c r="CQ233" s="168"/>
      <c r="CR233" s="168"/>
      <c r="CS233" s="168"/>
      <c r="CT233" s="168"/>
      <c r="CU233" s="168"/>
      <c r="CV233" s="168"/>
      <c r="CW233" s="168"/>
      <c r="CX233" s="168"/>
      <c r="CY233" s="168"/>
      <c r="CZ233" s="168"/>
      <c r="DA233" s="168"/>
      <c r="DB233" s="168"/>
      <c r="DC233" s="168"/>
      <c r="DD233" s="168"/>
      <c r="DE233" s="168"/>
      <c r="DF233" s="168"/>
      <c r="DG233" s="168"/>
      <c r="DH233" s="168"/>
      <c r="DI233" s="168"/>
      <c r="DJ233" s="168"/>
      <c r="DK233" s="168"/>
      <c r="DL233" s="168"/>
      <c r="DM233" s="168"/>
      <c r="DN233" s="168"/>
      <c r="DO233" s="168"/>
      <c r="DP233" s="168"/>
      <c r="DQ233" s="168"/>
      <c r="DR233" s="168"/>
      <c r="DS233" s="168"/>
      <c r="DT233" s="168"/>
      <c r="DU233" s="168"/>
      <c r="DV233" s="168"/>
      <c r="DW233" s="168"/>
      <c r="DX233" s="168"/>
      <c r="DY233" s="168"/>
      <c r="DZ233" s="168"/>
      <c r="EA233" s="168"/>
      <c r="EB233" s="168"/>
      <c r="EC233" s="168"/>
      <c r="ED233" s="168"/>
      <c r="EE233" s="168"/>
      <c r="EF233" s="169"/>
      <c r="EG233" s="169"/>
      <c r="EH233" s="169"/>
    </row>
    <row r="234" spans="1:138" ht="15.75" hidden="1" outlineLevel="1" x14ac:dyDescent="0.25">
      <c r="A234" s="122">
        <f>IF(B194="Объект",,IF(B234=0,,1))</f>
        <v>1</v>
      </c>
      <c r="B234" s="194" t="str">
        <f t="shared" si="97"/>
        <v>Таможенные платежи</v>
      </c>
      <c r="C234" s="170">
        <f t="shared" si="96"/>
        <v>0</v>
      </c>
      <c r="D234" s="168"/>
      <c r="E234" s="168"/>
      <c r="F234" s="168"/>
      <c r="G234" s="168"/>
      <c r="H234" s="168"/>
      <c r="I234" s="168"/>
      <c r="J234" s="168"/>
      <c r="K234" s="168"/>
      <c r="L234" s="168"/>
      <c r="M234" s="168"/>
      <c r="N234" s="168"/>
      <c r="O234" s="168"/>
      <c r="P234" s="168"/>
      <c r="Q234" s="168"/>
      <c r="R234" s="168"/>
      <c r="S234" s="168"/>
      <c r="T234" s="168"/>
      <c r="U234" s="168"/>
      <c r="V234" s="168"/>
      <c r="W234" s="168"/>
      <c r="X234" s="168"/>
      <c r="Y234" s="168"/>
      <c r="Z234" s="168"/>
      <c r="AA234" s="168"/>
      <c r="AB234" s="168"/>
      <c r="AC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68"/>
      <c r="BK234" s="168"/>
      <c r="BL234" s="168"/>
      <c r="BM234" s="168"/>
      <c r="BN234" s="168"/>
      <c r="BO234" s="168"/>
      <c r="BP234" s="168"/>
      <c r="BQ234" s="168"/>
      <c r="BR234" s="168"/>
      <c r="BS234" s="168"/>
      <c r="BT234" s="168"/>
      <c r="BU234" s="168"/>
      <c r="BV234" s="168"/>
      <c r="BW234" s="168"/>
      <c r="BX234" s="168"/>
      <c r="BY234" s="168"/>
      <c r="BZ234" s="168"/>
      <c r="CA234" s="168"/>
      <c r="CB234" s="168"/>
      <c r="CC234" s="168"/>
      <c r="CD234" s="168"/>
      <c r="CE234" s="168"/>
      <c r="CF234" s="168"/>
      <c r="CG234" s="168"/>
      <c r="CH234" s="168"/>
      <c r="CI234" s="168"/>
      <c r="CJ234" s="168"/>
      <c r="CK234" s="168"/>
      <c r="CL234" s="168"/>
      <c r="CM234" s="168"/>
      <c r="CN234" s="168"/>
      <c r="CO234" s="168"/>
      <c r="CP234" s="168"/>
      <c r="CQ234" s="168"/>
      <c r="CR234" s="168"/>
      <c r="CS234" s="168"/>
      <c r="CT234" s="168"/>
      <c r="CU234" s="168"/>
      <c r="CV234" s="168"/>
      <c r="CW234" s="168"/>
      <c r="CX234" s="168"/>
      <c r="CY234" s="168"/>
      <c r="CZ234" s="168"/>
      <c r="DA234" s="168"/>
      <c r="DB234" s="168"/>
      <c r="DC234" s="168"/>
      <c r="DD234" s="168"/>
      <c r="DE234" s="168"/>
      <c r="DF234" s="168"/>
      <c r="DG234" s="168"/>
      <c r="DH234" s="168"/>
      <c r="DI234" s="168"/>
      <c r="DJ234" s="168"/>
      <c r="DK234" s="168"/>
      <c r="DL234" s="168"/>
      <c r="DM234" s="168"/>
      <c r="DN234" s="168"/>
      <c r="DO234" s="168"/>
      <c r="DP234" s="168"/>
      <c r="DQ234" s="168"/>
      <c r="DR234" s="168"/>
      <c r="DS234" s="168"/>
      <c r="DT234" s="168"/>
      <c r="DU234" s="168"/>
      <c r="DV234" s="168"/>
      <c r="DW234" s="168"/>
      <c r="DX234" s="168"/>
      <c r="DY234" s="168"/>
      <c r="DZ234" s="168"/>
      <c r="EA234" s="168"/>
      <c r="EB234" s="168"/>
      <c r="EC234" s="168"/>
      <c r="ED234" s="168"/>
      <c r="EE234" s="168"/>
      <c r="EF234" s="169"/>
      <c r="EG234" s="169"/>
      <c r="EH234" s="169"/>
    </row>
    <row r="235" spans="1:138" ht="15.75" hidden="1" outlineLevel="1" x14ac:dyDescent="0.25">
      <c r="A235" s="122">
        <f>IF(B194="Объект",,IF(B235=0,,1))</f>
        <v>0</v>
      </c>
      <c r="B235" s="194">
        <f t="shared" si="97"/>
        <v>0</v>
      </c>
      <c r="C235" s="170">
        <f t="shared" si="96"/>
        <v>0</v>
      </c>
      <c r="D235" s="168"/>
      <c r="E235" s="168"/>
      <c r="F235" s="168"/>
      <c r="G235" s="168"/>
      <c r="H235" s="168"/>
      <c r="I235" s="168"/>
      <c r="J235" s="168"/>
      <c r="K235" s="168"/>
      <c r="L235" s="168"/>
      <c r="M235" s="168"/>
      <c r="N235" s="168"/>
      <c r="O235" s="168"/>
      <c r="P235" s="168"/>
      <c r="Q235" s="168"/>
      <c r="R235" s="168"/>
      <c r="S235" s="168"/>
      <c r="T235" s="168"/>
      <c r="U235" s="168"/>
      <c r="V235" s="168"/>
      <c r="W235" s="168"/>
      <c r="X235" s="168"/>
      <c r="Y235" s="168"/>
      <c r="Z235" s="168"/>
      <c r="AA235" s="168"/>
      <c r="AB235" s="168"/>
      <c r="AC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68"/>
      <c r="BK235" s="168"/>
      <c r="BL235" s="168"/>
      <c r="BM235" s="168"/>
      <c r="BN235" s="168"/>
      <c r="BO235" s="168"/>
      <c r="BP235" s="168"/>
      <c r="BQ235" s="168"/>
      <c r="BR235" s="168"/>
      <c r="BS235" s="168"/>
      <c r="BT235" s="168"/>
      <c r="BU235" s="168"/>
      <c r="BV235" s="168"/>
      <c r="BW235" s="168"/>
      <c r="BX235" s="168"/>
      <c r="BY235" s="168"/>
      <c r="BZ235" s="168"/>
      <c r="CA235" s="168"/>
      <c r="CB235" s="168"/>
      <c r="CC235" s="168"/>
      <c r="CD235" s="168"/>
      <c r="CE235" s="168"/>
      <c r="CF235" s="168"/>
      <c r="CG235" s="168"/>
      <c r="CH235" s="168"/>
      <c r="CI235" s="168"/>
      <c r="CJ235" s="168"/>
      <c r="CK235" s="168"/>
      <c r="CL235" s="168"/>
      <c r="CM235" s="168"/>
      <c r="CN235" s="168"/>
      <c r="CO235" s="168"/>
      <c r="CP235" s="168"/>
      <c r="CQ235" s="168"/>
      <c r="CR235" s="168"/>
      <c r="CS235" s="168"/>
      <c r="CT235" s="168"/>
      <c r="CU235" s="168"/>
      <c r="CV235" s="168"/>
      <c r="CW235" s="168"/>
      <c r="CX235" s="168"/>
      <c r="CY235" s="168"/>
      <c r="CZ235" s="168"/>
      <c r="DA235" s="168"/>
      <c r="DB235" s="168"/>
      <c r="DC235" s="168"/>
      <c r="DD235" s="168"/>
      <c r="DE235" s="168"/>
      <c r="DF235" s="168"/>
      <c r="DG235" s="168"/>
      <c r="DH235" s="168"/>
      <c r="DI235" s="168"/>
      <c r="DJ235" s="168"/>
      <c r="DK235" s="168"/>
      <c r="DL235" s="168"/>
      <c r="DM235" s="168"/>
      <c r="DN235" s="168"/>
      <c r="DO235" s="168"/>
      <c r="DP235" s="168"/>
      <c r="DQ235" s="168"/>
      <c r="DR235" s="168"/>
      <c r="DS235" s="168"/>
      <c r="DT235" s="168"/>
      <c r="DU235" s="168"/>
      <c r="DV235" s="168"/>
      <c r="DW235" s="168"/>
      <c r="DX235" s="168"/>
      <c r="DY235" s="168"/>
      <c r="DZ235" s="168"/>
      <c r="EA235" s="168"/>
      <c r="EB235" s="168"/>
      <c r="EC235" s="168"/>
      <c r="ED235" s="168"/>
      <c r="EE235" s="168"/>
      <c r="EF235" s="169"/>
      <c r="EG235" s="169"/>
      <c r="EH235" s="169"/>
    </row>
    <row r="236" spans="1:138" ht="15.75" hidden="1" outlineLevel="1" x14ac:dyDescent="0.25">
      <c r="A236" s="122">
        <f>IF(B194="Объект",,IF(B236=0,,1))</f>
        <v>1</v>
      </c>
      <c r="B236" s="194" t="str">
        <f t="shared" si="97"/>
        <v>Менеджмент резерв</v>
      </c>
      <c r="C236" s="170">
        <f t="shared" si="96"/>
        <v>0</v>
      </c>
      <c r="D236" s="168"/>
      <c r="E236" s="168"/>
      <c r="F236" s="168"/>
      <c r="G236" s="168"/>
      <c r="H236" s="168"/>
      <c r="I236" s="168"/>
      <c r="J236" s="168"/>
      <c r="K236" s="168"/>
      <c r="L236" s="168"/>
      <c r="M236" s="168"/>
      <c r="N236" s="168"/>
      <c r="O236" s="168"/>
      <c r="P236" s="168"/>
      <c r="Q236" s="168"/>
      <c r="R236" s="168"/>
      <c r="S236" s="168"/>
      <c r="T236" s="168"/>
      <c r="U236" s="168"/>
      <c r="V236" s="168"/>
      <c r="W236" s="168"/>
      <c r="X236" s="168"/>
      <c r="Y236" s="168"/>
      <c r="Z236" s="168"/>
      <c r="AA236" s="168"/>
      <c r="AB236" s="168"/>
      <c r="AC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68"/>
      <c r="BK236" s="168"/>
      <c r="BL236" s="168"/>
      <c r="BM236" s="168"/>
      <c r="BN236" s="168"/>
      <c r="BO236" s="168"/>
      <c r="BP236" s="168"/>
      <c r="BQ236" s="168"/>
      <c r="BR236" s="168"/>
      <c r="BS236" s="168"/>
      <c r="BT236" s="168"/>
      <c r="BU236" s="168"/>
      <c r="BV236" s="168"/>
      <c r="BW236" s="168"/>
      <c r="BX236" s="168"/>
      <c r="BY236" s="168"/>
      <c r="BZ236" s="168"/>
      <c r="CA236" s="168"/>
      <c r="CB236" s="168"/>
      <c r="CC236" s="168"/>
      <c r="CD236" s="168"/>
      <c r="CE236" s="168"/>
      <c r="CF236" s="168"/>
      <c r="CG236" s="168"/>
      <c r="CH236" s="168"/>
      <c r="CI236" s="168"/>
      <c r="CJ236" s="168"/>
      <c r="CK236" s="168"/>
      <c r="CL236" s="168"/>
      <c r="CM236" s="168"/>
      <c r="CN236" s="168"/>
      <c r="CO236" s="168"/>
      <c r="CP236" s="168"/>
      <c r="CQ236" s="168"/>
      <c r="CR236" s="168"/>
      <c r="CS236" s="168"/>
      <c r="CT236" s="168"/>
      <c r="CU236" s="168"/>
      <c r="CV236" s="168"/>
      <c r="CW236" s="168"/>
      <c r="CX236" s="168"/>
      <c r="CY236" s="168"/>
      <c r="CZ236" s="168"/>
      <c r="DA236" s="168"/>
      <c r="DB236" s="168"/>
      <c r="DC236" s="168"/>
      <c r="DD236" s="168"/>
      <c r="DE236" s="168"/>
      <c r="DF236" s="168"/>
      <c r="DG236" s="168"/>
      <c r="DH236" s="168"/>
      <c r="DI236" s="168"/>
      <c r="DJ236" s="168"/>
      <c r="DK236" s="168"/>
      <c r="DL236" s="168"/>
      <c r="DM236" s="168"/>
      <c r="DN236" s="168"/>
      <c r="DO236" s="168"/>
      <c r="DP236" s="168"/>
      <c r="DQ236" s="168"/>
      <c r="DR236" s="168"/>
      <c r="DS236" s="168"/>
      <c r="DT236" s="168"/>
      <c r="DU236" s="168"/>
      <c r="DV236" s="168"/>
      <c r="DW236" s="168"/>
      <c r="DX236" s="168"/>
      <c r="DY236" s="168"/>
      <c r="DZ236" s="168"/>
      <c r="EA236" s="168"/>
      <c r="EB236" s="168"/>
      <c r="EC236" s="168"/>
      <c r="ED236" s="168"/>
      <c r="EE236" s="168"/>
      <c r="EF236" s="169"/>
      <c r="EG236" s="169"/>
      <c r="EH236" s="169"/>
    </row>
    <row r="237" spans="1:138" ht="15.75" hidden="1" outlineLevel="1" x14ac:dyDescent="0.25">
      <c r="A237" s="122">
        <f>IF(B194="Объект",,IF(B237=0,,1))</f>
        <v>1</v>
      </c>
      <c r="B237" s="194" t="str">
        <f t="shared" si="97"/>
        <v>ФОТ МП и РГ</v>
      </c>
      <c r="C237" s="170">
        <f t="shared" si="96"/>
        <v>0</v>
      </c>
      <c r="D237" s="168"/>
      <c r="E237" s="168"/>
      <c r="F237" s="168"/>
      <c r="G237" s="168"/>
      <c r="H237" s="168"/>
      <c r="I237" s="168"/>
      <c r="J237" s="168"/>
      <c r="K237" s="168"/>
      <c r="L237" s="168"/>
      <c r="M237" s="168"/>
      <c r="N237" s="168"/>
      <c r="O237" s="168"/>
      <c r="P237" s="168"/>
      <c r="Q237" s="168"/>
      <c r="R237" s="168"/>
      <c r="S237" s="168"/>
      <c r="T237" s="168"/>
      <c r="U237" s="168"/>
      <c r="V237" s="168"/>
      <c r="W237" s="168"/>
      <c r="X237" s="168"/>
      <c r="Y237" s="168"/>
      <c r="Z237" s="168"/>
      <c r="AA237" s="168"/>
      <c r="AB237" s="168"/>
      <c r="AC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68"/>
      <c r="BK237" s="168"/>
      <c r="BL237" s="168"/>
      <c r="BM237" s="168"/>
      <c r="BN237" s="168"/>
      <c r="BO237" s="168"/>
      <c r="BP237" s="168"/>
      <c r="BQ237" s="168"/>
      <c r="BR237" s="168"/>
      <c r="BS237" s="168"/>
      <c r="BT237" s="168"/>
      <c r="BU237" s="168"/>
      <c r="BV237" s="168"/>
      <c r="BW237" s="168"/>
      <c r="BX237" s="168"/>
      <c r="BY237" s="168"/>
      <c r="BZ237" s="168"/>
      <c r="CA237" s="168"/>
      <c r="CB237" s="168"/>
      <c r="CC237" s="168"/>
      <c r="CD237" s="168"/>
      <c r="CE237" s="168"/>
      <c r="CF237" s="168"/>
      <c r="CG237" s="168"/>
      <c r="CH237" s="168"/>
      <c r="CI237" s="168"/>
      <c r="CJ237" s="168"/>
      <c r="CK237" s="168"/>
      <c r="CL237" s="168"/>
      <c r="CM237" s="168"/>
      <c r="CN237" s="168"/>
      <c r="CO237" s="168"/>
      <c r="CP237" s="168"/>
      <c r="CQ237" s="168"/>
      <c r="CR237" s="168"/>
      <c r="CS237" s="168"/>
      <c r="CT237" s="168"/>
      <c r="CU237" s="168"/>
      <c r="CV237" s="168"/>
      <c r="CW237" s="168"/>
      <c r="CX237" s="168"/>
      <c r="CY237" s="168"/>
      <c r="CZ237" s="168"/>
      <c r="DA237" s="168"/>
      <c r="DB237" s="168"/>
      <c r="DC237" s="168"/>
      <c r="DD237" s="168"/>
      <c r="DE237" s="168"/>
      <c r="DF237" s="168"/>
      <c r="DG237" s="168"/>
      <c r="DH237" s="168"/>
      <c r="DI237" s="168"/>
      <c r="DJ237" s="168"/>
      <c r="DK237" s="168"/>
      <c r="DL237" s="168"/>
      <c r="DM237" s="168"/>
      <c r="DN237" s="168"/>
      <c r="DO237" s="168"/>
      <c r="DP237" s="168"/>
      <c r="DQ237" s="168"/>
      <c r="DR237" s="168"/>
      <c r="DS237" s="168"/>
      <c r="DT237" s="168"/>
      <c r="DU237" s="168"/>
      <c r="DV237" s="168"/>
      <c r="DW237" s="168"/>
      <c r="DX237" s="168"/>
      <c r="DY237" s="168"/>
      <c r="DZ237" s="168"/>
      <c r="EA237" s="168"/>
      <c r="EB237" s="168"/>
      <c r="EC237" s="168"/>
      <c r="ED237" s="168"/>
      <c r="EE237" s="168"/>
      <c r="EF237" s="169"/>
      <c r="EG237" s="169"/>
      <c r="EH237" s="169"/>
    </row>
    <row r="238" spans="1:138" ht="15.75" hidden="1" outlineLevel="1" x14ac:dyDescent="0.25">
      <c r="A238" s="122">
        <f>IF(B194="Объект",,IF(B238=0,,1))</f>
        <v>1</v>
      </c>
      <c r="B238" s="194" t="str">
        <f t="shared" si="97"/>
        <v>Мотивационный фонд</v>
      </c>
      <c r="C238" s="170">
        <f t="shared" si="96"/>
        <v>0</v>
      </c>
      <c r="D238" s="168"/>
      <c r="E238" s="168"/>
      <c r="F238" s="168"/>
      <c r="G238" s="168"/>
      <c r="H238" s="168"/>
      <c r="I238" s="168"/>
      <c r="J238" s="168"/>
      <c r="K238" s="168"/>
      <c r="L238" s="168"/>
      <c r="M238" s="168"/>
      <c r="N238" s="168"/>
      <c r="O238" s="168"/>
      <c r="P238" s="168"/>
      <c r="Q238" s="168"/>
      <c r="R238" s="168"/>
      <c r="S238" s="168"/>
      <c r="T238" s="168"/>
      <c r="U238" s="168"/>
      <c r="V238" s="168"/>
      <c r="W238" s="168"/>
      <c r="X238" s="168"/>
      <c r="Y238" s="168"/>
      <c r="Z238" s="168"/>
      <c r="AA238" s="168"/>
      <c r="AB238" s="168"/>
      <c r="AC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68"/>
      <c r="BK238" s="168"/>
      <c r="BL238" s="168"/>
      <c r="BM238" s="168"/>
      <c r="BN238" s="168"/>
      <c r="BO238" s="168"/>
      <c r="BP238" s="168"/>
      <c r="BQ238" s="168"/>
      <c r="BR238" s="168"/>
      <c r="BS238" s="168"/>
      <c r="BT238" s="168"/>
      <c r="BU238" s="168"/>
      <c r="BV238" s="168"/>
      <c r="BW238" s="168"/>
      <c r="BX238" s="168"/>
      <c r="BY238" s="168"/>
      <c r="BZ238" s="168"/>
      <c r="CA238" s="168"/>
      <c r="CB238" s="168"/>
      <c r="CC238" s="168"/>
      <c r="CD238" s="168"/>
      <c r="CE238" s="168"/>
      <c r="CF238" s="168"/>
      <c r="CG238" s="168"/>
      <c r="CH238" s="168"/>
      <c r="CI238" s="168"/>
      <c r="CJ238" s="168"/>
      <c r="CK238" s="168"/>
      <c r="CL238" s="168"/>
      <c r="CM238" s="168"/>
      <c r="CN238" s="168"/>
      <c r="CO238" s="168"/>
      <c r="CP238" s="168"/>
      <c r="CQ238" s="168"/>
      <c r="CR238" s="168"/>
      <c r="CS238" s="168"/>
      <c r="CT238" s="168"/>
      <c r="CU238" s="168"/>
      <c r="CV238" s="168"/>
      <c r="CW238" s="168"/>
      <c r="CX238" s="168"/>
      <c r="CY238" s="168"/>
      <c r="CZ238" s="168"/>
      <c r="DA238" s="168"/>
      <c r="DB238" s="168"/>
      <c r="DC238" s="168"/>
      <c r="DD238" s="168"/>
      <c r="DE238" s="168"/>
      <c r="DF238" s="168"/>
      <c r="DG238" s="168"/>
      <c r="DH238" s="168"/>
      <c r="DI238" s="168"/>
      <c r="DJ238" s="168"/>
      <c r="DK238" s="168"/>
      <c r="DL238" s="168"/>
      <c r="DM238" s="168"/>
      <c r="DN238" s="168"/>
      <c r="DO238" s="168"/>
      <c r="DP238" s="168"/>
      <c r="DQ238" s="168"/>
      <c r="DR238" s="168"/>
      <c r="DS238" s="168"/>
      <c r="DT238" s="168"/>
      <c r="DU238" s="168"/>
      <c r="DV238" s="168"/>
      <c r="DW238" s="168"/>
      <c r="DX238" s="168"/>
      <c r="DY238" s="168"/>
      <c r="DZ238" s="168"/>
      <c r="EA238" s="168"/>
      <c r="EB238" s="168"/>
      <c r="EC238" s="168"/>
      <c r="ED238" s="168"/>
      <c r="EE238" s="168"/>
      <c r="EF238" s="169"/>
      <c r="EG238" s="169"/>
      <c r="EH238" s="169"/>
    </row>
    <row r="239" spans="1:138" ht="17.25" hidden="1" outlineLevel="1" thickTop="1" thickBot="1" x14ac:dyDescent="0.3">
      <c r="A239" s="122">
        <f>IF(B194="Объект",,1)</f>
        <v>1</v>
      </c>
      <c r="B239" s="228" t="str">
        <f>B191</f>
        <v>Итого без НДС, тыс. руб</v>
      </c>
      <c r="C239" s="229">
        <f t="shared" si="96"/>
        <v>0</v>
      </c>
      <c r="D239" s="175">
        <f t="shared" ref="D239:AI239" si="98">SUM(D227:D238)</f>
        <v>0</v>
      </c>
      <c r="E239" s="230">
        <f t="shared" si="98"/>
        <v>0</v>
      </c>
      <c r="F239" s="175">
        <f t="shared" si="98"/>
        <v>0</v>
      </c>
      <c r="G239" s="175">
        <f t="shared" si="98"/>
        <v>0</v>
      </c>
      <c r="H239" s="175">
        <f t="shared" si="98"/>
        <v>0</v>
      </c>
      <c r="I239" s="175">
        <f t="shared" si="98"/>
        <v>0</v>
      </c>
      <c r="J239" s="175">
        <f t="shared" si="98"/>
        <v>0</v>
      </c>
      <c r="K239" s="175">
        <f t="shared" si="98"/>
        <v>0</v>
      </c>
      <c r="L239" s="175">
        <f t="shared" si="98"/>
        <v>0</v>
      </c>
      <c r="M239" s="175">
        <f t="shared" si="98"/>
        <v>0</v>
      </c>
      <c r="N239" s="175">
        <f t="shared" si="98"/>
        <v>0</v>
      </c>
      <c r="O239" s="175">
        <f t="shared" si="98"/>
        <v>0</v>
      </c>
      <c r="P239" s="175">
        <f t="shared" si="98"/>
        <v>0</v>
      </c>
      <c r="Q239" s="175">
        <f t="shared" si="98"/>
        <v>0</v>
      </c>
      <c r="R239" s="175">
        <f t="shared" si="98"/>
        <v>0</v>
      </c>
      <c r="S239" s="175">
        <f t="shared" si="98"/>
        <v>0</v>
      </c>
      <c r="T239" s="175">
        <f t="shared" si="98"/>
        <v>0</v>
      </c>
      <c r="U239" s="175">
        <f t="shared" si="98"/>
        <v>0</v>
      </c>
      <c r="V239" s="175">
        <f t="shared" si="98"/>
        <v>0</v>
      </c>
      <c r="W239" s="175">
        <f t="shared" si="98"/>
        <v>0</v>
      </c>
      <c r="X239" s="175">
        <f t="shared" si="98"/>
        <v>0</v>
      </c>
      <c r="Y239" s="175">
        <f t="shared" si="98"/>
        <v>0</v>
      </c>
      <c r="Z239" s="175">
        <f t="shared" si="98"/>
        <v>0</v>
      </c>
      <c r="AA239" s="175">
        <f t="shared" si="98"/>
        <v>0</v>
      </c>
      <c r="AB239" s="175">
        <f t="shared" si="98"/>
        <v>0</v>
      </c>
      <c r="AC239" s="175">
        <f t="shared" si="98"/>
        <v>0</v>
      </c>
      <c r="AD239" s="175">
        <f t="shared" si="98"/>
        <v>0</v>
      </c>
      <c r="AE239" s="175">
        <f t="shared" si="98"/>
        <v>0</v>
      </c>
      <c r="AF239" s="175">
        <f t="shared" si="98"/>
        <v>0</v>
      </c>
      <c r="AG239" s="175">
        <f t="shared" si="98"/>
        <v>0</v>
      </c>
      <c r="AH239" s="175">
        <f t="shared" si="98"/>
        <v>0</v>
      </c>
      <c r="AI239" s="175">
        <f t="shared" si="98"/>
        <v>0</v>
      </c>
      <c r="AJ239" s="175">
        <f t="shared" ref="AJ239:CU239" si="99">SUM(AJ227:AJ238)</f>
        <v>0</v>
      </c>
      <c r="AK239" s="175">
        <f t="shared" si="99"/>
        <v>0</v>
      </c>
      <c r="AL239" s="175">
        <f t="shared" si="99"/>
        <v>0</v>
      </c>
      <c r="AM239" s="175">
        <f t="shared" si="99"/>
        <v>0</v>
      </c>
      <c r="AN239" s="176">
        <f t="shared" si="99"/>
        <v>0</v>
      </c>
      <c r="AO239" s="175">
        <f t="shared" si="99"/>
        <v>0</v>
      </c>
      <c r="AP239" s="175">
        <f t="shared" si="99"/>
        <v>0</v>
      </c>
      <c r="AQ239" s="175">
        <f t="shared" si="99"/>
        <v>0</v>
      </c>
      <c r="AR239" s="175">
        <f t="shared" si="99"/>
        <v>0</v>
      </c>
      <c r="AS239" s="175">
        <f t="shared" si="99"/>
        <v>0</v>
      </c>
      <c r="AT239" s="175">
        <f t="shared" si="99"/>
        <v>0</v>
      </c>
      <c r="AU239" s="175">
        <f t="shared" si="99"/>
        <v>0</v>
      </c>
      <c r="AV239" s="175">
        <f t="shared" si="99"/>
        <v>0</v>
      </c>
      <c r="AW239" s="175">
        <f t="shared" si="99"/>
        <v>0</v>
      </c>
      <c r="AX239" s="175">
        <f t="shared" si="99"/>
        <v>0</v>
      </c>
      <c r="AY239" s="175">
        <f t="shared" si="99"/>
        <v>0</v>
      </c>
      <c r="AZ239" s="176">
        <f t="shared" si="99"/>
        <v>0</v>
      </c>
      <c r="BA239" s="175">
        <f t="shared" si="99"/>
        <v>0</v>
      </c>
      <c r="BB239" s="175">
        <f t="shared" si="99"/>
        <v>0</v>
      </c>
      <c r="BC239" s="175">
        <f t="shared" si="99"/>
        <v>0</v>
      </c>
      <c r="BD239" s="175">
        <f t="shared" si="99"/>
        <v>0</v>
      </c>
      <c r="BE239" s="175">
        <f t="shared" si="99"/>
        <v>0</v>
      </c>
      <c r="BF239" s="175">
        <f t="shared" si="99"/>
        <v>0</v>
      </c>
      <c r="BG239" s="175">
        <f t="shared" si="99"/>
        <v>0</v>
      </c>
      <c r="BH239" s="175">
        <f t="shared" si="99"/>
        <v>0</v>
      </c>
      <c r="BI239" s="175">
        <f t="shared" si="99"/>
        <v>0</v>
      </c>
      <c r="BJ239" s="175">
        <f t="shared" si="99"/>
        <v>0</v>
      </c>
      <c r="BK239" s="175">
        <f t="shared" si="99"/>
        <v>0</v>
      </c>
      <c r="BL239" s="176">
        <f t="shared" si="99"/>
        <v>0</v>
      </c>
      <c r="BM239" s="175">
        <f t="shared" si="99"/>
        <v>0</v>
      </c>
      <c r="BN239" s="175">
        <f t="shared" si="99"/>
        <v>0</v>
      </c>
      <c r="BO239" s="175">
        <f t="shared" si="99"/>
        <v>0</v>
      </c>
      <c r="BP239" s="175">
        <f t="shared" si="99"/>
        <v>0</v>
      </c>
      <c r="BQ239" s="175">
        <f t="shared" si="99"/>
        <v>0</v>
      </c>
      <c r="BR239" s="175">
        <f t="shared" si="99"/>
        <v>0</v>
      </c>
      <c r="BS239" s="175">
        <f t="shared" si="99"/>
        <v>0</v>
      </c>
      <c r="BT239" s="175">
        <f t="shared" si="99"/>
        <v>0</v>
      </c>
      <c r="BU239" s="175">
        <f t="shared" si="99"/>
        <v>0</v>
      </c>
      <c r="BV239" s="175">
        <f>SUM(BV227:BV238)</f>
        <v>0</v>
      </c>
      <c r="BW239" s="175">
        <f>SUM(BW227:BW238)</f>
        <v>0</v>
      </c>
      <c r="BX239" s="175">
        <f>SUM(BX227:BX238)</f>
        <v>0</v>
      </c>
      <c r="BY239" s="175">
        <f t="shared" si="99"/>
        <v>0</v>
      </c>
      <c r="BZ239" s="175">
        <f t="shared" si="99"/>
        <v>0</v>
      </c>
      <c r="CA239" s="175">
        <f t="shared" si="99"/>
        <v>0</v>
      </c>
      <c r="CB239" s="175">
        <f t="shared" si="99"/>
        <v>0</v>
      </c>
      <c r="CC239" s="175">
        <f t="shared" si="99"/>
        <v>0</v>
      </c>
      <c r="CD239" s="175">
        <f t="shared" si="99"/>
        <v>0</v>
      </c>
      <c r="CE239" s="175">
        <f t="shared" si="99"/>
        <v>0</v>
      </c>
      <c r="CF239" s="175">
        <f t="shared" si="99"/>
        <v>0</v>
      </c>
      <c r="CG239" s="175">
        <f t="shared" si="99"/>
        <v>0</v>
      </c>
      <c r="CH239" s="175">
        <f t="shared" si="99"/>
        <v>0</v>
      </c>
      <c r="CI239" s="175">
        <f t="shared" si="99"/>
        <v>0</v>
      </c>
      <c r="CJ239" s="176">
        <f t="shared" si="99"/>
        <v>0</v>
      </c>
      <c r="CK239" s="175">
        <f t="shared" si="99"/>
        <v>0</v>
      </c>
      <c r="CL239" s="175">
        <f t="shared" si="99"/>
        <v>0</v>
      </c>
      <c r="CM239" s="175">
        <f t="shared" si="99"/>
        <v>0</v>
      </c>
      <c r="CN239" s="175">
        <f t="shared" si="99"/>
        <v>0</v>
      </c>
      <c r="CO239" s="175">
        <f t="shared" si="99"/>
        <v>0</v>
      </c>
      <c r="CP239" s="175">
        <f t="shared" si="99"/>
        <v>0</v>
      </c>
      <c r="CQ239" s="175">
        <f t="shared" si="99"/>
        <v>0</v>
      </c>
      <c r="CR239" s="175">
        <f t="shared" si="99"/>
        <v>0</v>
      </c>
      <c r="CS239" s="175">
        <f t="shared" si="99"/>
        <v>0</v>
      </c>
      <c r="CT239" s="175">
        <f t="shared" si="99"/>
        <v>0</v>
      </c>
      <c r="CU239" s="175">
        <f t="shared" si="99"/>
        <v>0</v>
      </c>
      <c r="CV239" s="176">
        <f t="shared" ref="CV239:EA239" si="100">SUM(CV227:CV238)</f>
        <v>0</v>
      </c>
      <c r="CW239" s="175">
        <f t="shared" si="100"/>
        <v>0</v>
      </c>
      <c r="CX239" s="175">
        <f t="shared" si="100"/>
        <v>0</v>
      </c>
      <c r="CY239" s="175">
        <f t="shared" si="100"/>
        <v>0</v>
      </c>
      <c r="CZ239" s="175">
        <f t="shared" si="100"/>
        <v>0</v>
      </c>
      <c r="DA239" s="175">
        <f t="shared" si="100"/>
        <v>0</v>
      </c>
      <c r="DB239" s="175">
        <f t="shared" si="100"/>
        <v>0</v>
      </c>
      <c r="DC239" s="175">
        <f t="shared" si="100"/>
        <v>0</v>
      </c>
      <c r="DD239" s="175">
        <f t="shared" si="100"/>
        <v>0</v>
      </c>
      <c r="DE239" s="175">
        <f t="shared" si="100"/>
        <v>0</v>
      </c>
      <c r="DF239" s="175">
        <f t="shared" si="100"/>
        <v>0</v>
      </c>
      <c r="DG239" s="175">
        <f t="shared" si="100"/>
        <v>0</v>
      </c>
      <c r="DH239" s="176">
        <f t="shared" si="100"/>
        <v>0</v>
      </c>
      <c r="DI239" s="175">
        <f t="shared" si="100"/>
        <v>0</v>
      </c>
      <c r="DJ239" s="175">
        <f t="shared" si="100"/>
        <v>0</v>
      </c>
      <c r="DK239" s="175">
        <f t="shared" si="100"/>
        <v>0</v>
      </c>
      <c r="DL239" s="175">
        <f t="shared" si="100"/>
        <v>0</v>
      </c>
      <c r="DM239" s="175">
        <f t="shared" si="100"/>
        <v>0</v>
      </c>
      <c r="DN239" s="175">
        <f t="shared" si="100"/>
        <v>0</v>
      </c>
      <c r="DO239" s="175">
        <f t="shared" si="100"/>
        <v>0</v>
      </c>
      <c r="DP239" s="175">
        <f t="shared" si="100"/>
        <v>0</v>
      </c>
      <c r="DQ239" s="175">
        <f t="shared" si="100"/>
        <v>0</v>
      </c>
      <c r="DR239" s="175">
        <f t="shared" si="100"/>
        <v>0</v>
      </c>
      <c r="DS239" s="175">
        <f t="shared" si="100"/>
        <v>0</v>
      </c>
      <c r="DT239" s="176">
        <f t="shared" si="100"/>
        <v>0</v>
      </c>
      <c r="DU239" s="175">
        <f t="shared" si="100"/>
        <v>0</v>
      </c>
      <c r="DV239" s="175">
        <f t="shared" si="100"/>
        <v>0</v>
      </c>
      <c r="DW239" s="175">
        <f t="shared" si="100"/>
        <v>0</v>
      </c>
      <c r="DX239" s="175">
        <f t="shared" si="100"/>
        <v>0</v>
      </c>
      <c r="DY239" s="175">
        <f t="shared" si="100"/>
        <v>0</v>
      </c>
      <c r="DZ239" s="175">
        <f t="shared" si="100"/>
        <v>0</v>
      </c>
      <c r="EA239" s="175">
        <f t="shared" si="100"/>
        <v>0</v>
      </c>
      <c r="EB239" s="175">
        <f>SUM(EB227:EB238)</f>
        <v>0</v>
      </c>
      <c r="EC239" s="175">
        <f>SUM(EC227:EC238)</f>
        <v>0</v>
      </c>
      <c r="ED239" s="175">
        <f>SUM(ED227:ED238)</f>
        <v>0</v>
      </c>
      <c r="EE239" s="175">
        <f>SUM(EE227:EE238)</f>
        <v>0</v>
      </c>
      <c r="EF239" s="169"/>
      <c r="EG239" s="169"/>
      <c r="EH239" s="169"/>
    </row>
    <row r="240" spans="1:138" hidden="1" outlineLevel="1" x14ac:dyDescent="0.2">
      <c r="A240" s="122">
        <f>IF(B194="Объект",,1)</f>
        <v>1</v>
      </c>
    </row>
    <row r="241" spans="1:138" hidden="1" outlineLevel="1" x14ac:dyDescent="0.2">
      <c r="A241" s="122">
        <f>IF(B194="Объект",,1)</f>
        <v>1</v>
      </c>
    </row>
    <row r="242" spans="1:138" hidden="1" outlineLevel="1" x14ac:dyDescent="0.2">
      <c r="A242" s="122">
        <f>IF(B242="Объект",,1)</f>
        <v>0</v>
      </c>
      <c r="B242" s="127" t="s">
        <v>247</v>
      </c>
      <c r="C242" s="54" t="e">
        <f>C194+1</f>
        <v>#REF!</v>
      </c>
    </row>
    <row r="243" spans="1:138" ht="16.5" hidden="1" outlineLevel="1" x14ac:dyDescent="0.3">
      <c r="A243" s="122">
        <f>IF(B242="Объект",,1)</f>
        <v>0</v>
      </c>
      <c r="B243" s="128" t="s">
        <v>201</v>
      </c>
      <c r="C243" s="129"/>
      <c r="D243" s="129"/>
      <c r="E243" s="129"/>
      <c r="F243" s="129"/>
      <c r="G243" s="129"/>
      <c r="H243" s="129"/>
      <c r="I243" s="129"/>
      <c r="J243" s="129"/>
      <c r="K243" s="129"/>
      <c r="L243" s="129"/>
      <c r="M243" s="129"/>
      <c r="N243" s="129"/>
    </row>
    <row r="244" spans="1:138" ht="17.25" hidden="1" customHeight="1" outlineLevel="1" thickBot="1" x14ac:dyDescent="0.25">
      <c r="A244" s="122">
        <f>IF(B242="Объект",,1)</f>
        <v>0</v>
      </c>
    </row>
    <row r="245" spans="1:138" ht="17.25" hidden="1" outlineLevel="1" thickTop="1" thickBot="1" x14ac:dyDescent="0.25">
      <c r="A245" s="122">
        <f>IF(B242="Объект",,1)</f>
        <v>0</v>
      </c>
      <c r="B245" s="160" t="s">
        <v>207</v>
      </c>
      <c r="C245" s="161" t="s">
        <v>208</v>
      </c>
      <c r="D245" s="162">
        <f>$C$4</f>
        <v>42826</v>
      </c>
      <c r="E245" s="162">
        <f t="shared" ref="E245:BP245" si="101">DATE(YEAR(D245),(MONTH(D245)+1),DAY(D245))</f>
        <v>42856</v>
      </c>
      <c r="F245" s="162">
        <f t="shared" si="101"/>
        <v>42887</v>
      </c>
      <c r="G245" s="162">
        <f t="shared" si="101"/>
        <v>42917</v>
      </c>
      <c r="H245" s="162">
        <f t="shared" si="101"/>
        <v>42948</v>
      </c>
      <c r="I245" s="162">
        <f t="shared" si="101"/>
        <v>42979</v>
      </c>
      <c r="J245" s="162">
        <f t="shared" si="101"/>
        <v>43009</v>
      </c>
      <c r="K245" s="162">
        <f t="shared" si="101"/>
        <v>43040</v>
      </c>
      <c r="L245" s="162">
        <f t="shared" si="101"/>
        <v>43070</v>
      </c>
      <c r="M245" s="162">
        <f t="shared" si="101"/>
        <v>43101</v>
      </c>
      <c r="N245" s="162">
        <f t="shared" si="101"/>
        <v>43132</v>
      </c>
      <c r="O245" s="162">
        <f t="shared" si="101"/>
        <v>43160</v>
      </c>
      <c r="P245" s="162">
        <f t="shared" si="101"/>
        <v>43191</v>
      </c>
      <c r="Q245" s="162">
        <f t="shared" si="101"/>
        <v>43221</v>
      </c>
      <c r="R245" s="162">
        <f t="shared" si="101"/>
        <v>43252</v>
      </c>
      <c r="S245" s="162">
        <f t="shared" si="101"/>
        <v>43282</v>
      </c>
      <c r="T245" s="162">
        <f t="shared" si="101"/>
        <v>43313</v>
      </c>
      <c r="U245" s="162">
        <f t="shared" si="101"/>
        <v>43344</v>
      </c>
      <c r="V245" s="162">
        <f t="shared" si="101"/>
        <v>43374</v>
      </c>
      <c r="W245" s="162">
        <f t="shared" si="101"/>
        <v>43405</v>
      </c>
      <c r="X245" s="162">
        <f t="shared" si="101"/>
        <v>43435</v>
      </c>
      <c r="Y245" s="162">
        <f t="shared" si="101"/>
        <v>43466</v>
      </c>
      <c r="Z245" s="162">
        <f t="shared" si="101"/>
        <v>43497</v>
      </c>
      <c r="AA245" s="162">
        <f t="shared" si="101"/>
        <v>43525</v>
      </c>
      <c r="AB245" s="162">
        <f t="shared" si="101"/>
        <v>43556</v>
      </c>
      <c r="AC245" s="162">
        <f t="shared" si="101"/>
        <v>43586</v>
      </c>
      <c r="AD245" s="162">
        <f t="shared" si="101"/>
        <v>43617</v>
      </c>
      <c r="AE245" s="162">
        <f t="shared" si="101"/>
        <v>43647</v>
      </c>
      <c r="AF245" s="162">
        <f t="shared" si="101"/>
        <v>43678</v>
      </c>
      <c r="AG245" s="162">
        <f t="shared" si="101"/>
        <v>43709</v>
      </c>
      <c r="AH245" s="162">
        <f t="shared" si="101"/>
        <v>43739</v>
      </c>
      <c r="AI245" s="162">
        <f t="shared" si="101"/>
        <v>43770</v>
      </c>
      <c r="AJ245" s="162">
        <f t="shared" si="101"/>
        <v>43800</v>
      </c>
      <c r="AK245" s="162">
        <f t="shared" si="101"/>
        <v>43831</v>
      </c>
      <c r="AL245" s="162">
        <f t="shared" si="101"/>
        <v>43862</v>
      </c>
      <c r="AM245" s="162">
        <f t="shared" si="101"/>
        <v>43891</v>
      </c>
      <c r="AN245" s="162">
        <f t="shared" si="101"/>
        <v>43922</v>
      </c>
      <c r="AO245" s="162">
        <f t="shared" si="101"/>
        <v>43952</v>
      </c>
      <c r="AP245" s="162">
        <f t="shared" si="101"/>
        <v>43983</v>
      </c>
      <c r="AQ245" s="162">
        <f t="shared" si="101"/>
        <v>44013</v>
      </c>
      <c r="AR245" s="162">
        <f t="shared" si="101"/>
        <v>44044</v>
      </c>
      <c r="AS245" s="162">
        <f t="shared" si="101"/>
        <v>44075</v>
      </c>
      <c r="AT245" s="162">
        <f t="shared" si="101"/>
        <v>44105</v>
      </c>
      <c r="AU245" s="162">
        <f t="shared" si="101"/>
        <v>44136</v>
      </c>
      <c r="AV245" s="162">
        <f t="shared" si="101"/>
        <v>44166</v>
      </c>
      <c r="AW245" s="162">
        <f t="shared" si="101"/>
        <v>44197</v>
      </c>
      <c r="AX245" s="162">
        <f t="shared" si="101"/>
        <v>44228</v>
      </c>
      <c r="AY245" s="162">
        <f t="shared" si="101"/>
        <v>44256</v>
      </c>
      <c r="AZ245" s="162">
        <f t="shared" si="101"/>
        <v>44287</v>
      </c>
      <c r="BA245" s="162">
        <f t="shared" si="101"/>
        <v>44317</v>
      </c>
      <c r="BB245" s="162">
        <f t="shared" si="101"/>
        <v>44348</v>
      </c>
      <c r="BC245" s="162">
        <f t="shared" si="101"/>
        <v>44378</v>
      </c>
      <c r="BD245" s="162">
        <f t="shared" si="101"/>
        <v>44409</v>
      </c>
      <c r="BE245" s="162">
        <f t="shared" si="101"/>
        <v>44440</v>
      </c>
      <c r="BF245" s="162">
        <f t="shared" si="101"/>
        <v>44470</v>
      </c>
      <c r="BG245" s="162">
        <f t="shared" si="101"/>
        <v>44501</v>
      </c>
      <c r="BH245" s="162">
        <f t="shared" si="101"/>
        <v>44531</v>
      </c>
      <c r="BI245" s="162">
        <f t="shared" si="101"/>
        <v>44562</v>
      </c>
      <c r="BJ245" s="162">
        <f t="shared" si="101"/>
        <v>44593</v>
      </c>
      <c r="BK245" s="162">
        <f t="shared" si="101"/>
        <v>44621</v>
      </c>
      <c r="BL245" s="162">
        <f t="shared" si="101"/>
        <v>44652</v>
      </c>
      <c r="BM245" s="162">
        <f t="shared" si="101"/>
        <v>44682</v>
      </c>
      <c r="BN245" s="162">
        <f t="shared" si="101"/>
        <v>44713</v>
      </c>
      <c r="BO245" s="162">
        <f t="shared" si="101"/>
        <v>44743</v>
      </c>
      <c r="BP245" s="162">
        <f t="shared" si="101"/>
        <v>44774</v>
      </c>
      <c r="BQ245" s="162">
        <f t="shared" ref="BQ245:EB245" si="102">DATE(YEAR(BP245),(MONTH(BP245)+1),DAY(BP245))</f>
        <v>44805</v>
      </c>
      <c r="BR245" s="162">
        <f t="shared" si="102"/>
        <v>44835</v>
      </c>
      <c r="BS245" s="162">
        <f t="shared" si="102"/>
        <v>44866</v>
      </c>
      <c r="BT245" s="162">
        <f t="shared" si="102"/>
        <v>44896</v>
      </c>
      <c r="BU245" s="162">
        <f t="shared" si="102"/>
        <v>44927</v>
      </c>
      <c r="BV245" s="162">
        <f>DATE(YEAR(BU245),(MONTH(BU245)+1),DAY(BU245))</f>
        <v>44958</v>
      </c>
      <c r="BW245" s="162">
        <f>DATE(YEAR(BV245),(MONTH(BV245)+1),DAY(BV245))</f>
        <v>44986</v>
      </c>
      <c r="BX245" s="162">
        <f>DATE(YEAR(BW245),(MONTH(BW245)+1),DAY(BW245))</f>
        <v>45017</v>
      </c>
      <c r="BY245" s="162">
        <f t="shared" si="102"/>
        <v>45047</v>
      </c>
      <c r="BZ245" s="162">
        <f t="shared" si="102"/>
        <v>45078</v>
      </c>
      <c r="CA245" s="162">
        <f t="shared" si="102"/>
        <v>45108</v>
      </c>
      <c r="CB245" s="162">
        <f t="shared" si="102"/>
        <v>45139</v>
      </c>
      <c r="CC245" s="162">
        <f t="shared" si="102"/>
        <v>45170</v>
      </c>
      <c r="CD245" s="162">
        <f t="shared" si="102"/>
        <v>45200</v>
      </c>
      <c r="CE245" s="162">
        <f t="shared" si="102"/>
        <v>45231</v>
      </c>
      <c r="CF245" s="162">
        <f t="shared" si="102"/>
        <v>45261</v>
      </c>
      <c r="CG245" s="162">
        <f t="shared" si="102"/>
        <v>45292</v>
      </c>
      <c r="CH245" s="162">
        <f t="shared" si="102"/>
        <v>45323</v>
      </c>
      <c r="CI245" s="162">
        <f t="shared" si="102"/>
        <v>45352</v>
      </c>
      <c r="CJ245" s="162">
        <f t="shared" si="102"/>
        <v>45383</v>
      </c>
      <c r="CK245" s="162">
        <f t="shared" si="102"/>
        <v>45413</v>
      </c>
      <c r="CL245" s="162">
        <f t="shared" si="102"/>
        <v>45444</v>
      </c>
      <c r="CM245" s="162">
        <f t="shared" si="102"/>
        <v>45474</v>
      </c>
      <c r="CN245" s="162">
        <f t="shared" si="102"/>
        <v>45505</v>
      </c>
      <c r="CO245" s="162">
        <f t="shared" si="102"/>
        <v>45536</v>
      </c>
      <c r="CP245" s="162">
        <f t="shared" si="102"/>
        <v>45566</v>
      </c>
      <c r="CQ245" s="162">
        <f t="shared" si="102"/>
        <v>45597</v>
      </c>
      <c r="CR245" s="162">
        <f t="shared" si="102"/>
        <v>45627</v>
      </c>
      <c r="CS245" s="162">
        <f t="shared" si="102"/>
        <v>45658</v>
      </c>
      <c r="CT245" s="162">
        <f t="shared" si="102"/>
        <v>45689</v>
      </c>
      <c r="CU245" s="162">
        <f t="shared" si="102"/>
        <v>45717</v>
      </c>
      <c r="CV245" s="162">
        <f t="shared" si="102"/>
        <v>45748</v>
      </c>
      <c r="CW245" s="162">
        <f t="shared" si="102"/>
        <v>45778</v>
      </c>
      <c r="CX245" s="162">
        <f t="shared" si="102"/>
        <v>45809</v>
      </c>
      <c r="CY245" s="162">
        <f t="shared" si="102"/>
        <v>45839</v>
      </c>
      <c r="CZ245" s="162">
        <f t="shared" si="102"/>
        <v>45870</v>
      </c>
      <c r="DA245" s="162">
        <f t="shared" si="102"/>
        <v>45901</v>
      </c>
      <c r="DB245" s="162">
        <f t="shared" si="102"/>
        <v>45931</v>
      </c>
      <c r="DC245" s="162">
        <f t="shared" si="102"/>
        <v>45962</v>
      </c>
      <c r="DD245" s="162">
        <f t="shared" si="102"/>
        <v>45992</v>
      </c>
      <c r="DE245" s="162">
        <f t="shared" si="102"/>
        <v>46023</v>
      </c>
      <c r="DF245" s="162">
        <f t="shared" si="102"/>
        <v>46054</v>
      </c>
      <c r="DG245" s="162">
        <f t="shared" si="102"/>
        <v>46082</v>
      </c>
      <c r="DH245" s="162">
        <f t="shared" si="102"/>
        <v>46113</v>
      </c>
      <c r="DI245" s="162">
        <f t="shared" si="102"/>
        <v>46143</v>
      </c>
      <c r="DJ245" s="162">
        <f t="shared" si="102"/>
        <v>46174</v>
      </c>
      <c r="DK245" s="162">
        <f t="shared" si="102"/>
        <v>46204</v>
      </c>
      <c r="DL245" s="162">
        <f t="shared" si="102"/>
        <v>46235</v>
      </c>
      <c r="DM245" s="162">
        <f t="shared" si="102"/>
        <v>46266</v>
      </c>
      <c r="DN245" s="162">
        <f t="shared" si="102"/>
        <v>46296</v>
      </c>
      <c r="DO245" s="162">
        <f t="shared" si="102"/>
        <v>46327</v>
      </c>
      <c r="DP245" s="162">
        <f t="shared" si="102"/>
        <v>46357</v>
      </c>
      <c r="DQ245" s="162">
        <f t="shared" si="102"/>
        <v>46388</v>
      </c>
      <c r="DR245" s="162">
        <f t="shared" si="102"/>
        <v>46419</v>
      </c>
      <c r="DS245" s="162">
        <f t="shared" si="102"/>
        <v>46447</v>
      </c>
      <c r="DT245" s="162">
        <f t="shared" si="102"/>
        <v>46478</v>
      </c>
      <c r="DU245" s="162">
        <f t="shared" si="102"/>
        <v>46508</v>
      </c>
      <c r="DV245" s="162">
        <f t="shared" si="102"/>
        <v>46539</v>
      </c>
      <c r="DW245" s="162">
        <f t="shared" si="102"/>
        <v>46569</v>
      </c>
      <c r="DX245" s="162">
        <f t="shared" si="102"/>
        <v>46600</v>
      </c>
      <c r="DY245" s="162">
        <f t="shared" si="102"/>
        <v>46631</v>
      </c>
      <c r="DZ245" s="162">
        <f t="shared" si="102"/>
        <v>46661</v>
      </c>
      <c r="EA245" s="162">
        <f t="shared" si="102"/>
        <v>46692</v>
      </c>
      <c r="EB245" s="162">
        <f t="shared" si="102"/>
        <v>46722</v>
      </c>
      <c r="EC245" s="162">
        <f>DATE(YEAR(EB245),(MONTH(EB245)+1),DAY(EB245))</f>
        <v>46753</v>
      </c>
      <c r="ED245" s="162">
        <f>DATE(YEAR(EC245),(MONTH(EC245)+1),DAY(EC245))</f>
        <v>46784</v>
      </c>
      <c r="EE245" s="162">
        <f>DATE(YEAR(ED245),(MONTH(ED245)+1),DAY(ED245))</f>
        <v>46813</v>
      </c>
      <c r="EF245" s="164"/>
      <c r="EG245" s="164"/>
      <c r="EH245" s="164"/>
    </row>
    <row r="246" spans="1:138" ht="15.75" hidden="1" outlineLevel="1" x14ac:dyDescent="0.25">
      <c r="A246" s="122">
        <f>IF(B242="Объект",,IF(B246=0,,1))</f>
        <v>0</v>
      </c>
      <c r="B246" s="194" t="str">
        <f t="shared" ref="B246:B253" si="103">B36</f>
        <v xml:space="preserve">Проектно-изыскательские работы </v>
      </c>
      <c r="C246" s="170">
        <f t="shared" ref="C246:C270" si="104">SUM(D246:EE246)</f>
        <v>0</v>
      </c>
      <c r="D246" s="168"/>
      <c r="E246" s="168"/>
      <c r="F246" s="168"/>
      <c r="G246" s="168"/>
      <c r="H246" s="168"/>
      <c r="I246" s="168"/>
      <c r="J246" s="168"/>
      <c r="K246" s="168"/>
      <c r="L246" s="168"/>
      <c r="M246" s="168"/>
      <c r="N246" s="168"/>
      <c r="O246" s="168"/>
      <c r="P246" s="168"/>
      <c r="Q246" s="168"/>
      <c r="R246" s="168"/>
      <c r="S246" s="168"/>
      <c r="T246" s="168"/>
      <c r="U246" s="168"/>
      <c r="V246" s="168"/>
      <c r="W246" s="168"/>
      <c r="X246" s="168"/>
      <c r="Y246" s="168"/>
      <c r="Z246" s="168"/>
      <c r="AA246" s="168"/>
      <c r="AB246" s="168"/>
      <c r="AC246" s="168"/>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c r="BA246" s="168"/>
      <c r="BB246" s="168"/>
      <c r="BC246" s="168"/>
      <c r="BD246" s="168"/>
      <c r="BE246" s="168"/>
      <c r="BF246" s="168"/>
      <c r="BG246" s="168"/>
      <c r="BH246" s="168"/>
      <c r="BI246" s="168"/>
      <c r="BJ246" s="168"/>
      <c r="BK246" s="168"/>
      <c r="BL246" s="168"/>
      <c r="BM246" s="168"/>
      <c r="BN246" s="168"/>
      <c r="BO246" s="168"/>
      <c r="BP246" s="168"/>
      <c r="BQ246" s="168"/>
      <c r="BR246" s="168"/>
      <c r="BS246" s="168"/>
      <c r="BT246" s="168"/>
      <c r="BU246" s="168"/>
      <c r="BV246" s="168"/>
      <c r="BW246" s="168"/>
      <c r="BX246" s="168"/>
      <c r="BY246" s="168"/>
      <c r="BZ246" s="168"/>
      <c r="CA246" s="168"/>
      <c r="CB246" s="168"/>
      <c r="CC246" s="168"/>
      <c r="CD246" s="168"/>
      <c r="CE246" s="168"/>
      <c r="CF246" s="168"/>
      <c r="CG246" s="168"/>
      <c r="CH246" s="168"/>
      <c r="CI246" s="168"/>
      <c r="CJ246" s="168"/>
      <c r="CK246" s="168"/>
      <c r="CL246" s="168"/>
      <c r="CM246" s="168"/>
      <c r="CN246" s="168"/>
      <c r="CO246" s="168"/>
      <c r="CP246" s="168"/>
      <c r="CQ246" s="168"/>
      <c r="CR246" s="168"/>
      <c r="CS246" s="168"/>
      <c r="CT246" s="168"/>
      <c r="CU246" s="168"/>
      <c r="CV246" s="168"/>
      <c r="CW246" s="168"/>
      <c r="CX246" s="168"/>
      <c r="CY246" s="168"/>
      <c r="CZ246" s="168"/>
      <c r="DA246" s="168"/>
      <c r="DB246" s="168"/>
      <c r="DC246" s="168"/>
      <c r="DD246" s="168"/>
      <c r="DE246" s="168"/>
      <c r="DF246" s="168"/>
      <c r="DG246" s="168"/>
      <c r="DH246" s="168"/>
      <c r="DI246" s="168"/>
      <c r="DJ246" s="168"/>
      <c r="DK246" s="168"/>
      <c r="DL246" s="168"/>
      <c r="DM246" s="168"/>
      <c r="DN246" s="168"/>
      <c r="DO246" s="168"/>
      <c r="DP246" s="168"/>
      <c r="DQ246" s="168"/>
      <c r="DR246" s="168"/>
      <c r="DS246" s="168"/>
      <c r="DT246" s="168"/>
      <c r="DU246" s="168"/>
      <c r="DV246" s="168"/>
      <c r="DW246" s="168"/>
      <c r="DX246" s="168"/>
      <c r="DY246" s="168"/>
      <c r="DZ246" s="168"/>
      <c r="EA246" s="168"/>
      <c r="EB246" s="168"/>
      <c r="EC246" s="168"/>
      <c r="ED246" s="168"/>
      <c r="EE246" s="168"/>
      <c r="EF246" s="169"/>
      <c r="EG246" s="169"/>
      <c r="EH246" s="169"/>
    </row>
    <row r="247" spans="1:138" ht="15.75" hidden="1" outlineLevel="1" x14ac:dyDescent="0.25">
      <c r="A247" s="122">
        <f>IF(B242="Объект",,IF(B247=0,,1))</f>
        <v>0</v>
      </c>
      <c r="B247" s="194" t="str">
        <f t="shared" si="103"/>
        <v>Строительно-монтажные работы (привязка в валюте)</v>
      </c>
      <c r="C247" s="170">
        <f t="shared" si="104"/>
        <v>0</v>
      </c>
      <c r="D247" s="168"/>
      <c r="E247" s="168"/>
      <c r="F247" s="168"/>
      <c r="G247" s="168"/>
      <c r="H247" s="168"/>
      <c r="I247" s="168"/>
      <c r="J247" s="168"/>
      <c r="K247" s="168"/>
      <c r="L247" s="168"/>
      <c r="M247" s="168"/>
      <c r="N247" s="168"/>
      <c r="O247" s="168"/>
      <c r="P247" s="168"/>
      <c r="Q247" s="168"/>
      <c r="R247" s="168"/>
      <c r="S247" s="168"/>
      <c r="T247" s="168"/>
      <c r="U247" s="168"/>
      <c r="V247" s="168"/>
      <c r="W247" s="168"/>
      <c r="X247" s="168"/>
      <c r="Y247" s="168"/>
      <c r="Z247" s="168"/>
      <c r="AA247" s="168"/>
      <c r="AB247" s="168"/>
      <c r="AC247" s="168"/>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c r="BA247" s="168"/>
      <c r="BB247" s="168"/>
      <c r="BC247" s="168"/>
      <c r="BD247" s="168"/>
      <c r="BE247" s="168"/>
      <c r="BF247" s="168"/>
      <c r="BG247" s="168"/>
      <c r="BH247" s="168"/>
      <c r="BI247" s="168"/>
      <c r="BJ247" s="168"/>
      <c r="BK247" s="168"/>
      <c r="BL247" s="168"/>
      <c r="BM247" s="168"/>
      <c r="BN247" s="168"/>
      <c r="BO247" s="168"/>
      <c r="BP247" s="168"/>
      <c r="BQ247" s="168"/>
      <c r="BR247" s="168"/>
      <c r="BS247" s="168"/>
      <c r="BT247" s="168"/>
      <c r="BU247" s="168"/>
      <c r="BV247" s="168"/>
      <c r="BW247" s="168"/>
      <c r="BX247" s="168"/>
      <c r="BY247" s="168"/>
      <c r="BZ247" s="168"/>
      <c r="CA247" s="168"/>
      <c r="CB247" s="168"/>
      <c r="CC247" s="168"/>
      <c r="CD247" s="168"/>
      <c r="CE247" s="168"/>
      <c r="CF247" s="168"/>
      <c r="CG247" s="168"/>
      <c r="CH247" s="168"/>
      <c r="CI247" s="168"/>
      <c r="CJ247" s="168"/>
      <c r="CK247" s="168"/>
      <c r="CL247" s="168"/>
      <c r="CM247" s="168"/>
      <c r="CN247" s="168"/>
      <c r="CO247" s="168"/>
      <c r="CP247" s="168"/>
      <c r="CQ247" s="168"/>
      <c r="CR247" s="168"/>
      <c r="CS247" s="168"/>
      <c r="CT247" s="168"/>
      <c r="CU247" s="168"/>
      <c r="CV247" s="168"/>
      <c r="CW247" s="168"/>
      <c r="CX247" s="168"/>
      <c r="CY247" s="168"/>
      <c r="CZ247" s="168"/>
      <c r="DA247" s="168"/>
      <c r="DB247" s="168"/>
      <c r="DC247" s="168"/>
      <c r="DD247" s="168"/>
      <c r="DE247" s="168"/>
      <c r="DF247" s="168"/>
      <c r="DG247" s="168"/>
      <c r="DH247" s="168"/>
      <c r="DI247" s="168"/>
      <c r="DJ247" s="168"/>
      <c r="DK247" s="168"/>
      <c r="DL247" s="168"/>
      <c r="DM247" s="168"/>
      <c r="DN247" s="168"/>
      <c r="DO247" s="168"/>
      <c r="DP247" s="168"/>
      <c r="DQ247" s="168"/>
      <c r="DR247" s="168"/>
      <c r="DS247" s="168"/>
      <c r="DT247" s="168"/>
      <c r="DU247" s="168"/>
      <c r="DV247" s="168"/>
      <c r="DW247" s="168"/>
      <c r="DX247" s="168"/>
      <c r="DY247" s="168"/>
      <c r="DZ247" s="168"/>
      <c r="EA247" s="168"/>
      <c r="EB247" s="168"/>
      <c r="EC247" s="168"/>
      <c r="ED247" s="168"/>
      <c r="EE247" s="168"/>
      <c r="EF247" s="169"/>
      <c r="EG247" s="169"/>
      <c r="EH247" s="169"/>
    </row>
    <row r="248" spans="1:138" ht="15.75" hidden="1" outlineLevel="1" x14ac:dyDescent="0.25">
      <c r="A248" s="122">
        <f>IF(B242="Объект",,IF(B248=0,,1))</f>
        <v>0</v>
      </c>
      <c r="B248" s="194" t="str">
        <f t="shared" si="103"/>
        <v>Строительно-монтажные работы рос</v>
      </c>
      <c r="C248" s="170">
        <f t="shared" si="104"/>
        <v>0</v>
      </c>
      <c r="D248" s="168"/>
      <c r="E248" s="168"/>
      <c r="F248" s="168"/>
      <c r="G248" s="168"/>
      <c r="H248" s="168"/>
      <c r="I248" s="168"/>
      <c r="J248" s="168"/>
      <c r="K248" s="168"/>
      <c r="L248" s="168"/>
      <c r="M248" s="168"/>
      <c r="N248" s="168"/>
      <c r="O248" s="168"/>
      <c r="P248" s="168"/>
      <c r="Q248" s="168"/>
      <c r="R248" s="168"/>
      <c r="S248" s="168"/>
      <c r="T248" s="168"/>
      <c r="U248" s="168"/>
      <c r="V248" s="168"/>
      <c r="W248" s="168"/>
      <c r="X248" s="168"/>
      <c r="Y248" s="168"/>
      <c r="Z248" s="168"/>
      <c r="AA248" s="168"/>
      <c r="AB248" s="168"/>
      <c r="AC248" s="168"/>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c r="BA248" s="168"/>
      <c r="BB248" s="168"/>
      <c r="BC248" s="168"/>
      <c r="BD248" s="168"/>
      <c r="BE248" s="168"/>
      <c r="BF248" s="168"/>
      <c r="BG248" s="168"/>
      <c r="BH248" s="168"/>
      <c r="BI248" s="168"/>
      <c r="BJ248" s="168"/>
      <c r="BK248" s="168"/>
      <c r="BL248" s="168"/>
      <c r="BM248" s="168"/>
      <c r="BN248" s="168"/>
      <c r="BO248" s="168"/>
      <c r="BP248" s="168"/>
      <c r="BQ248" s="168"/>
      <c r="BR248" s="168"/>
      <c r="BS248" s="168"/>
      <c r="BT248" s="168"/>
      <c r="BU248" s="168"/>
      <c r="BV248" s="168"/>
      <c r="BW248" s="168"/>
      <c r="BX248" s="168"/>
      <c r="BY248" s="168"/>
      <c r="BZ248" s="168"/>
      <c r="CA248" s="168"/>
      <c r="CB248" s="168"/>
      <c r="CC248" s="168"/>
      <c r="CD248" s="168"/>
      <c r="CE248" s="168"/>
      <c r="CF248" s="168"/>
      <c r="CG248" s="168"/>
      <c r="CH248" s="168"/>
      <c r="CI248" s="168"/>
      <c r="CJ248" s="168"/>
      <c r="CK248" s="168"/>
      <c r="CL248" s="168"/>
      <c r="CM248" s="168"/>
      <c r="CN248" s="168"/>
      <c r="CO248" s="168"/>
      <c r="CP248" s="168"/>
      <c r="CQ248" s="168"/>
      <c r="CR248" s="168"/>
      <c r="CS248" s="168"/>
      <c r="CT248" s="168"/>
      <c r="CU248" s="168"/>
      <c r="CV248" s="168"/>
      <c r="CW248" s="168"/>
      <c r="CX248" s="168"/>
      <c r="CY248" s="168"/>
      <c r="CZ248" s="168"/>
      <c r="DA248" s="168"/>
      <c r="DB248" s="168"/>
      <c r="DC248" s="168"/>
      <c r="DD248" s="168"/>
      <c r="DE248" s="168"/>
      <c r="DF248" s="168"/>
      <c r="DG248" s="168"/>
      <c r="DH248" s="168"/>
      <c r="DI248" s="168"/>
      <c r="DJ248" s="168"/>
      <c r="DK248" s="168"/>
      <c r="DL248" s="168"/>
      <c r="DM248" s="168"/>
      <c r="DN248" s="168"/>
      <c r="DO248" s="168"/>
      <c r="DP248" s="168"/>
      <c r="DQ248" s="168"/>
      <c r="DR248" s="168"/>
      <c r="DS248" s="168"/>
      <c r="DT248" s="168"/>
      <c r="DU248" s="168"/>
      <c r="DV248" s="168"/>
      <c r="DW248" s="168"/>
      <c r="DX248" s="168"/>
      <c r="DY248" s="168"/>
      <c r="DZ248" s="168"/>
      <c r="EA248" s="168"/>
      <c r="EB248" s="168"/>
      <c r="EC248" s="168"/>
      <c r="ED248" s="168"/>
      <c r="EE248" s="168"/>
      <c r="EF248" s="169"/>
      <c r="EG248" s="169"/>
      <c r="EH248" s="169"/>
    </row>
    <row r="249" spans="1:138" ht="15.75" hidden="1" outlineLevel="1" x14ac:dyDescent="0.25">
      <c r="A249" s="122">
        <f>IF(B242="Объект",,IF(B249=0,,1))</f>
        <v>0</v>
      </c>
      <c r="B249" s="194" t="str">
        <f t="shared" si="103"/>
        <v>ТМЦ</v>
      </c>
      <c r="C249" s="170">
        <f t="shared" si="104"/>
        <v>0</v>
      </c>
      <c r="D249" s="168"/>
      <c r="E249" s="168"/>
      <c r="F249" s="168"/>
      <c r="G249" s="168"/>
      <c r="H249" s="168"/>
      <c r="I249" s="168"/>
      <c r="J249" s="168"/>
      <c r="K249" s="168"/>
      <c r="L249" s="168"/>
      <c r="M249" s="168"/>
      <c r="N249" s="168"/>
      <c r="O249" s="168"/>
      <c r="P249" s="168"/>
      <c r="Q249" s="168"/>
      <c r="R249" s="168"/>
      <c r="S249" s="168"/>
      <c r="T249" s="168"/>
      <c r="U249" s="168"/>
      <c r="V249" s="168"/>
      <c r="W249" s="168"/>
      <c r="X249" s="168"/>
      <c r="Y249" s="168"/>
      <c r="Z249" s="168"/>
      <c r="AA249" s="168"/>
      <c r="AB249" s="168"/>
      <c r="AC249" s="168"/>
      <c r="AD249" s="168"/>
      <c r="AE249" s="168"/>
      <c r="AF249" s="168"/>
      <c r="AG249" s="168"/>
      <c r="AH249" s="168"/>
      <c r="AI249" s="168"/>
      <c r="AJ249" s="168"/>
      <c r="AK249" s="168"/>
      <c r="AL249" s="168"/>
      <c r="AM249" s="224"/>
      <c r="AN249" s="168"/>
      <c r="AO249" s="168"/>
      <c r="AP249" s="168"/>
      <c r="AQ249" s="168"/>
      <c r="AR249" s="168"/>
      <c r="AS249" s="168"/>
      <c r="AT249" s="224"/>
      <c r="AU249" s="168"/>
      <c r="AV249" s="168"/>
      <c r="AW249" s="168"/>
      <c r="AX249" s="168"/>
      <c r="AY249" s="168"/>
      <c r="AZ249" s="168"/>
      <c r="BA249" s="168"/>
      <c r="BB249" s="168"/>
      <c r="BC249" s="168"/>
      <c r="BD249" s="168"/>
      <c r="BE249" s="168"/>
      <c r="BF249" s="168"/>
      <c r="BG249" s="168"/>
      <c r="BH249" s="168"/>
      <c r="BI249" s="168"/>
      <c r="BJ249" s="168"/>
      <c r="BK249" s="168"/>
      <c r="BL249" s="168"/>
      <c r="BM249" s="168"/>
      <c r="BN249" s="168"/>
      <c r="BO249" s="168"/>
      <c r="BP249" s="168"/>
      <c r="BQ249" s="168"/>
      <c r="BR249" s="168"/>
      <c r="BS249" s="168"/>
      <c r="BT249" s="168"/>
      <c r="BU249" s="168"/>
      <c r="BV249" s="168"/>
      <c r="BW249" s="168"/>
      <c r="BX249" s="168"/>
      <c r="BY249" s="168"/>
      <c r="BZ249" s="168"/>
      <c r="CA249" s="168"/>
      <c r="CB249" s="168"/>
      <c r="CC249" s="168"/>
      <c r="CD249" s="168"/>
      <c r="CE249" s="168"/>
      <c r="CF249" s="168"/>
      <c r="CG249" s="168"/>
      <c r="CH249" s="168"/>
      <c r="CI249" s="168"/>
      <c r="CJ249" s="168"/>
      <c r="CK249" s="168"/>
      <c r="CL249" s="168"/>
      <c r="CM249" s="168"/>
      <c r="CN249" s="168"/>
      <c r="CO249" s="168"/>
      <c r="CP249" s="168"/>
      <c r="CQ249" s="168"/>
      <c r="CR249" s="168"/>
      <c r="CS249" s="168"/>
      <c r="CT249" s="168"/>
      <c r="CU249" s="168"/>
      <c r="CV249" s="168"/>
      <c r="CW249" s="168"/>
      <c r="CX249" s="168"/>
      <c r="CY249" s="168"/>
      <c r="CZ249" s="168"/>
      <c r="DA249" s="168"/>
      <c r="DB249" s="168"/>
      <c r="DC249" s="168"/>
      <c r="DD249" s="168"/>
      <c r="DE249" s="168"/>
      <c r="DF249" s="168"/>
      <c r="DG249" s="168"/>
      <c r="DH249" s="168"/>
      <c r="DI249" s="168"/>
      <c r="DJ249" s="168"/>
      <c r="DK249" s="168"/>
      <c r="DL249" s="168"/>
      <c r="DM249" s="168"/>
      <c r="DN249" s="168"/>
      <c r="DO249" s="168"/>
      <c r="DP249" s="168"/>
      <c r="DQ249" s="168"/>
      <c r="DR249" s="168"/>
      <c r="DS249" s="168"/>
      <c r="DT249" s="168"/>
      <c r="DU249" s="168"/>
      <c r="DV249" s="168"/>
      <c r="DW249" s="168"/>
      <c r="DX249" s="168"/>
      <c r="DY249" s="168"/>
      <c r="DZ249" s="168"/>
      <c r="EA249" s="168"/>
      <c r="EB249" s="168"/>
      <c r="EC249" s="168"/>
      <c r="ED249" s="168"/>
      <c r="EE249" s="168"/>
      <c r="EF249" s="169"/>
      <c r="EG249" s="169"/>
      <c r="EH249" s="169"/>
    </row>
    <row r="250" spans="1:138" ht="15.75" hidden="1" outlineLevel="1" x14ac:dyDescent="0.25">
      <c r="A250" s="122">
        <f>IF(B242="Объект",,IF(B250=0,,1))</f>
        <v>0</v>
      </c>
      <c r="B250" s="194" t="str">
        <f t="shared" si="103"/>
        <v>Оборудование (привязка к валюте)</v>
      </c>
      <c r="C250" s="170">
        <f t="shared" si="104"/>
        <v>0</v>
      </c>
      <c r="D250" s="168"/>
      <c r="E250" s="168"/>
      <c r="F250" s="168"/>
      <c r="G250" s="168"/>
      <c r="H250" s="168"/>
      <c r="I250" s="168"/>
      <c r="J250" s="168"/>
      <c r="K250" s="168"/>
      <c r="L250" s="168"/>
      <c r="M250" s="168"/>
      <c r="N250" s="168"/>
      <c r="O250" s="168"/>
      <c r="P250" s="168"/>
      <c r="Q250" s="168"/>
      <c r="R250" s="168"/>
      <c r="S250" s="168"/>
      <c r="T250" s="168"/>
      <c r="U250" s="168"/>
      <c r="V250" s="168"/>
      <c r="W250" s="168"/>
      <c r="X250" s="168"/>
      <c r="Y250" s="168"/>
      <c r="Z250" s="168"/>
      <c r="AA250" s="168"/>
      <c r="AB250" s="168"/>
      <c r="AC250" s="168"/>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c r="BA250" s="168"/>
      <c r="BB250" s="168"/>
      <c r="BC250" s="168"/>
      <c r="BD250" s="168"/>
      <c r="BE250" s="168"/>
      <c r="BF250" s="168"/>
      <c r="BG250" s="168"/>
      <c r="BH250" s="168"/>
      <c r="BI250" s="168"/>
      <c r="BJ250" s="168"/>
      <c r="BK250" s="168"/>
      <c r="BL250" s="168"/>
      <c r="BM250" s="168"/>
      <c r="BN250" s="168"/>
      <c r="BO250" s="168"/>
      <c r="BP250" s="168"/>
      <c r="BQ250" s="168"/>
      <c r="BR250" s="168"/>
      <c r="BS250" s="168"/>
      <c r="BT250" s="168"/>
      <c r="BU250" s="168"/>
      <c r="BV250" s="168"/>
      <c r="BW250" s="168"/>
      <c r="BX250" s="168"/>
      <c r="BY250" s="168"/>
      <c r="BZ250" s="168"/>
      <c r="CA250" s="168"/>
      <c r="CB250" s="168"/>
      <c r="CC250" s="168"/>
      <c r="CD250" s="168"/>
      <c r="CE250" s="168"/>
      <c r="CF250" s="168"/>
      <c r="CG250" s="168"/>
      <c r="CH250" s="168"/>
      <c r="CI250" s="168"/>
      <c r="CJ250" s="168"/>
      <c r="CK250" s="168"/>
      <c r="CL250" s="168"/>
      <c r="CM250" s="168"/>
      <c r="CN250" s="168"/>
      <c r="CO250" s="168"/>
      <c r="CP250" s="168"/>
      <c r="CQ250" s="168"/>
      <c r="CR250" s="168"/>
      <c r="CS250" s="168"/>
      <c r="CT250" s="168"/>
      <c r="CU250" s="168"/>
      <c r="CV250" s="168"/>
      <c r="CW250" s="168"/>
      <c r="CX250" s="168"/>
      <c r="CY250" s="168"/>
      <c r="CZ250" s="168"/>
      <c r="DA250" s="168"/>
      <c r="DB250" s="168"/>
      <c r="DC250" s="168"/>
      <c r="DD250" s="168"/>
      <c r="DE250" s="168"/>
      <c r="DF250" s="168"/>
      <c r="DG250" s="168"/>
      <c r="DH250" s="168"/>
      <c r="DI250" s="168"/>
      <c r="DJ250" s="168"/>
      <c r="DK250" s="168"/>
      <c r="DL250" s="168"/>
      <c r="DM250" s="168"/>
      <c r="DN250" s="168"/>
      <c r="DO250" s="168"/>
      <c r="DP250" s="168"/>
      <c r="DQ250" s="168"/>
      <c r="DR250" s="168"/>
      <c r="DS250" s="168"/>
      <c r="DT250" s="168"/>
      <c r="DU250" s="168"/>
      <c r="DV250" s="168"/>
      <c r="DW250" s="168"/>
      <c r="DX250" s="168"/>
      <c r="DY250" s="168"/>
      <c r="DZ250" s="168"/>
      <c r="EA250" s="168"/>
      <c r="EB250" s="168"/>
      <c r="EC250" s="168"/>
      <c r="ED250" s="168"/>
      <c r="EE250" s="168"/>
      <c r="EF250" s="169"/>
      <c r="EG250" s="169"/>
      <c r="EH250" s="169"/>
    </row>
    <row r="251" spans="1:138" ht="15.75" hidden="1" outlineLevel="1" x14ac:dyDescent="0.25">
      <c r="A251" s="122">
        <f>IF(B242="Объект",,IF(B251=0,,1))</f>
        <v>0</v>
      </c>
      <c r="B251" s="194" t="str">
        <f t="shared" si="103"/>
        <v>Оборудование рос</v>
      </c>
      <c r="C251" s="170">
        <f t="shared" si="104"/>
        <v>0</v>
      </c>
      <c r="D251" s="168"/>
      <c r="E251" s="168"/>
      <c r="F251" s="168"/>
      <c r="G251" s="168"/>
      <c r="H251" s="168"/>
      <c r="I251" s="168"/>
      <c r="J251" s="168"/>
      <c r="K251" s="168"/>
      <c r="L251" s="168"/>
      <c r="M251" s="168"/>
      <c r="N251" s="168"/>
      <c r="O251" s="168"/>
      <c r="P251" s="168"/>
      <c r="Q251" s="168"/>
      <c r="R251" s="168"/>
      <c r="S251" s="168"/>
      <c r="T251" s="168"/>
      <c r="U251" s="168"/>
      <c r="V251" s="168"/>
      <c r="W251" s="168"/>
      <c r="X251" s="168"/>
      <c r="Y251" s="168"/>
      <c r="Z251" s="168"/>
      <c r="AA251" s="168"/>
      <c r="AB251" s="168"/>
      <c r="AC251" s="168"/>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c r="BA251" s="168"/>
      <c r="BB251" s="168"/>
      <c r="BC251" s="168"/>
      <c r="BD251" s="168"/>
      <c r="BE251" s="168"/>
      <c r="BF251" s="168"/>
      <c r="BG251" s="168"/>
      <c r="BH251" s="168"/>
      <c r="BI251" s="168"/>
      <c r="BJ251" s="168"/>
      <c r="BK251" s="168"/>
      <c r="BL251" s="168"/>
      <c r="BM251" s="168"/>
      <c r="BN251" s="168"/>
      <c r="BO251" s="168"/>
      <c r="BP251" s="168"/>
      <c r="BQ251" s="168"/>
      <c r="BR251" s="168"/>
      <c r="BS251" s="168"/>
      <c r="BT251" s="168"/>
      <c r="BU251" s="168"/>
      <c r="BV251" s="168"/>
      <c r="BW251" s="168"/>
      <c r="BX251" s="168"/>
      <c r="BY251" s="168"/>
      <c r="BZ251" s="168"/>
      <c r="CA251" s="168"/>
      <c r="CB251" s="168"/>
      <c r="CC251" s="168"/>
      <c r="CD251" s="168"/>
      <c r="CE251" s="168"/>
      <c r="CF251" s="168"/>
      <c r="CG251" s="168"/>
      <c r="CH251" s="168"/>
      <c r="CI251" s="168"/>
      <c r="CJ251" s="168"/>
      <c r="CK251" s="168"/>
      <c r="CL251" s="168"/>
      <c r="CM251" s="168"/>
      <c r="CN251" s="168"/>
      <c r="CO251" s="168"/>
      <c r="CP251" s="168"/>
      <c r="CQ251" s="168"/>
      <c r="CR251" s="168"/>
      <c r="CS251" s="168"/>
      <c r="CT251" s="168"/>
      <c r="CU251" s="168"/>
      <c r="CV251" s="168"/>
      <c r="CW251" s="168"/>
      <c r="CX251" s="168"/>
      <c r="CY251" s="168"/>
      <c r="CZ251" s="168"/>
      <c r="DA251" s="168"/>
      <c r="DB251" s="168"/>
      <c r="DC251" s="168"/>
      <c r="DD251" s="168"/>
      <c r="DE251" s="168"/>
      <c r="DF251" s="168"/>
      <c r="DG251" s="168"/>
      <c r="DH251" s="168"/>
      <c r="DI251" s="168"/>
      <c r="DJ251" s="168"/>
      <c r="DK251" s="168"/>
      <c r="DL251" s="168"/>
      <c r="DM251" s="168"/>
      <c r="DN251" s="168"/>
      <c r="DO251" s="168"/>
      <c r="DP251" s="168"/>
      <c r="DQ251" s="168"/>
      <c r="DR251" s="168"/>
      <c r="DS251" s="168"/>
      <c r="DT251" s="168"/>
      <c r="DU251" s="168"/>
      <c r="DV251" s="168"/>
      <c r="DW251" s="168"/>
      <c r="DX251" s="168"/>
      <c r="DY251" s="168"/>
      <c r="DZ251" s="168"/>
      <c r="EA251" s="168"/>
      <c r="EB251" s="168"/>
      <c r="EC251" s="168"/>
      <c r="ED251" s="168"/>
      <c r="EE251" s="168"/>
      <c r="EF251" s="169"/>
      <c r="EG251" s="169"/>
      <c r="EH251" s="169"/>
    </row>
    <row r="252" spans="1:138" ht="15.75" hidden="1" outlineLevel="1" x14ac:dyDescent="0.25">
      <c r="A252" s="122">
        <f>IF(B242="Объект",,IF(B252=0,,1))</f>
        <v>0</v>
      </c>
      <c r="B252" s="194" t="str">
        <f t="shared" si="103"/>
        <v>Прочие</v>
      </c>
      <c r="C252" s="170">
        <f t="shared" si="104"/>
        <v>0</v>
      </c>
      <c r="D252" s="168"/>
      <c r="E252" s="168"/>
      <c r="F252" s="168"/>
      <c r="G252" s="168"/>
      <c r="H252" s="168"/>
      <c r="I252" s="168"/>
      <c r="J252" s="168"/>
      <c r="K252" s="168"/>
      <c r="L252" s="168"/>
      <c r="M252" s="168"/>
      <c r="N252" s="168"/>
      <c r="O252" s="168"/>
      <c r="P252" s="168"/>
      <c r="Q252" s="168"/>
      <c r="R252" s="168"/>
      <c r="S252" s="168"/>
      <c r="T252" s="168"/>
      <c r="U252" s="168"/>
      <c r="V252" s="168"/>
      <c r="W252" s="168"/>
      <c r="X252" s="168"/>
      <c r="Y252" s="168"/>
      <c r="Z252" s="168"/>
      <c r="AA252" s="168"/>
      <c r="AB252" s="168"/>
      <c r="AC252" s="168"/>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c r="BA252" s="168"/>
      <c r="BB252" s="168"/>
      <c r="BC252" s="168"/>
      <c r="BD252" s="168"/>
      <c r="BE252" s="168"/>
      <c r="BF252" s="168"/>
      <c r="BG252" s="168"/>
      <c r="BH252" s="168"/>
      <c r="BI252" s="168"/>
      <c r="BJ252" s="168"/>
      <c r="BK252" s="168"/>
      <c r="BL252" s="168"/>
      <c r="BM252" s="168"/>
      <c r="BN252" s="168"/>
      <c r="BO252" s="168"/>
      <c r="BP252" s="168"/>
      <c r="BQ252" s="168"/>
      <c r="BR252" s="168"/>
      <c r="BS252" s="168"/>
      <c r="BT252" s="168"/>
      <c r="BU252" s="168"/>
      <c r="BV252" s="168"/>
      <c r="BW252" s="168"/>
      <c r="BX252" s="168"/>
      <c r="BY252" s="168"/>
      <c r="BZ252" s="168"/>
      <c r="CA252" s="168"/>
      <c r="CB252" s="168"/>
      <c r="CC252" s="168"/>
      <c r="CD252" s="168"/>
      <c r="CE252" s="168"/>
      <c r="CF252" s="168"/>
      <c r="CG252" s="168"/>
      <c r="CH252" s="168"/>
      <c r="CI252" s="168"/>
      <c r="CJ252" s="168"/>
      <c r="CK252" s="168"/>
      <c r="CL252" s="168"/>
      <c r="CM252" s="168"/>
      <c r="CN252" s="168"/>
      <c r="CO252" s="168"/>
      <c r="CP252" s="168"/>
      <c r="CQ252" s="168"/>
      <c r="CR252" s="168"/>
      <c r="CS252" s="168"/>
      <c r="CT252" s="168"/>
      <c r="CU252" s="168"/>
      <c r="CV252" s="168"/>
      <c r="CW252" s="168"/>
      <c r="CX252" s="168"/>
      <c r="CY252" s="168"/>
      <c r="CZ252" s="168"/>
      <c r="DA252" s="168"/>
      <c r="DB252" s="168"/>
      <c r="DC252" s="168"/>
      <c r="DD252" s="168"/>
      <c r="DE252" s="168"/>
      <c r="DF252" s="168"/>
      <c r="DG252" s="168"/>
      <c r="DH252" s="168"/>
      <c r="DI252" s="168"/>
      <c r="DJ252" s="168"/>
      <c r="DK252" s="168"/>
      <c r="DL252" s="168"/>
      <c r="DM252" s="168"/>
      <c r="DN252" s="168"/>
      <c r="DO252" s="168"/>
      <c r="DP252" s="168"/>
      <c r="DQ252" s="168"/>
      <c r="DR252" s="168"/>
      <c r="DS252" s="168"/>
      <c r="DT252" s="168"/>
      <c r="DU252" s="168"/>
      <c r="DV252" s="168"/>
      <c r="DW252" s="168"/>
      <c r="DX252" s="168"/>
      <c r="DY252" s="168"/>
      <c r="DZ252" s="168"/>
      <c r="EA252" s="168"/>
      <c r="EB252" s="168"/>
      <c r="EC252" s="168"/>
      <c r="ED252" s="168"/>
      <c r="EE252" s="168"/>
      <c r="EF252" s="169"/>
      <c r="EG252" s="169"/>
      <c r="EH252" s="169"/>
    </row>
    <row r="253" spans="1:138" ht="15.75" hidden="1" outlineLevel="1" x14ac:dyDescent="0.25">
      <c r="A253" s="122">
        <f>IF(B242="Объект",,IF(B253=0,,1))</f>
        <v>0</v>
      </c>
      <c r="B253" s="194" t="str">
        <f t="shared" si="103"/>
        <v>Таможенные платежи</v>
      </c>
      <c r="C253" s="170">
        <f t="shared" si="104"/>
        <v>0</v>
      </c>
      <c r="D253" s="168"/>
      <c r="E253" s="168"/>
      <c r="F253" s="168"/>
      <c r="G253" s="168"/>
      <c r="H253" s="168"/>
      <c r="I253" s="168"/>
      <c r="J253" s="168"/>
      <c r="K253" s="168"/>
      <c r="L253" s="168"/>
      <c r="M253" s="168"/>
      <c r="N253" s="168"/>
      <c r="O253" s="168"/>
      <c r="P253" s="168"/>
      <c r="Q253" s="168"/>
      <c r="R253" s="168"/>
      <c r="S253" s="168"/>
      <c r="T253" s="168"/>
      <c r="U253" s="168"/>
      <c r="V253" s="168"/>
      <c r="W253" s="168"/>
      <c r="X253" s="168"/>
      <c r="Y253" s="168"/>
      <c r="Z253" s="168"/>
      <c r="AA253" s="168"/>
      <c r="AB253" s="168"/>
      <c r="AC253" s="168"/>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c r="BA253" s="168"/>
      <c r="BB253" s="168"/>
      <c r="BC253" s="168"/>
      <c r="BD253" s="168"/>
      <c r="BE253" s="168"/>
      <c r="BF253" s="168"/>
      <c r="BG253" s="168"/>
      <c r="BH253" s="168"/>
      <c r="BI253" s="168"/>
      <c r="BJ253" s="168"/>
      <c r="BK253" s="168"/>
      <c r="BL253" s="168"/>
      <c r="BM253" s="168"/>
      <c r="BN253" s="168"/>
      <c r="BO253" s="168"/>
      <c r="BP253" s="168"/>
      <c r="BQ253" s="168"/>
      <c r="BR253" s="168"/>
      <c r="BS253" s="168"/>
      <c r="BT253" s="168"/>
      <c r="BU253" s="168"/>
      <c r="BV253" s="168"/>
      <c r="BW253" s="168"/>
      <c r="BX253" s="168"/>
      <c r="BY253" s="168"/>
      <c r="BZ253" s="168"/>
      <c r="CA253" s="168"/>
      <c r="CB253" s="168"/>
      <c r="CC253" s="168"/>
      <c r="CD253" s="168"/>
      <c r="CE253" s="168"/>
      <c r="CF253" s="168"/>
      <c r="CG253" s="168"/>
      <c r="CH253" s="168"/>
      <c r="CI253" s="168"/>
      <c r="CJ253" s="168"/>
      <c r="CK253" s="168"/>
      <c r="CL253" s="168"/>
      <c r="CM253" s="168"/>
      <c r="CN253" s="168"/>
      <c r="CO253" s="168"/>
      <c r="CP253" s="168"/>
      <c r="CQ253" s="168"/>
      <c r="CR253" s="168"/>
      <c r="CS253" s="168"/>
      <c r="CT253" s="168"/>
      <c r="CU253" s="168"/>
      <c r="CV253" s="168"/>
      <c r="CW253" s="168"/>
      <c r="CX253" s="168"/>
      <c r="CY253" s="168"/>
      <c r="CZ253" s="168"/>
      <c r="DA253" s="168"/>
      <c r="DB253" s="168"/>
      <c r="DC253" s="168"/>
      <c r="DD253" s="168"/>
      <c r="DE253" s="168"/>
      <c r="DF253" s="168"/>
      <c r="DG253" s="168"/>
      <c r="DH253" s="168"/>
      <c r="DI253" s="168"/>
      <c r="DJ253" s="168"/>
      <c r="DK253" s="168"/>
      <c r="DL253" s="168"/>
      <c r="DM253" s="168"/>
      <c r="DN253" s="168"/>
      <c r="DO253" s="168"/>
      <c r="DP253" s="168"/>
      <c r="DQ253" s="168"/>
      <c r="DR253" s="168"/>
      <c r="DS253" s="168"/>
      <c r="DT253" s="168"/>
      <c r="DU253" s="168"/>
      <c r="DV253" s="168"/>
      <c r="DW253" s="168"/>
      <c r="DX253" s="168"/>
      <c r="DY253" s="168"/>
      <c r="DZ253" s="168"/>
      <c r="EA253" s="168"/>
      <c r="EB253" s="168"/>
      <c r="EC253" s="168"/>
      <c r="ED253" s="168"/>
      <c r="EE253" s="168"/>
      <c r="EF253" s="169"/>
      <c r="EG253" s="169"/>
      <c r="EH253" s="169"/>
    </row>
    <row r="254" spans="1:138" ht="15.75" hidden="1" outlineLevel="1" x14ac:dyDescent="0.25">
      <c r="A254" s="122">
        <f>IF(B242="Объект",,IF(B254=0,,1))</f>
        <v>0</v>
      </c>
      <c r="B254" s="194">
        <f>B46</f>
        <v>0</v>
      </c>
      <c r="C254" s="170">
        <f t="shared" si="104"/>
        <v>0</v>
      </c>
      <c r="D254" s="168"/>
      <c r="E254" s="168"/>
      <c r="F254" s="168"/>
      <c r="G254" s="168"/>
      <c r="H254" s="168"/>
      <c r="I254" s="168"/>
      <c r="J254" s="168"/>
      <c r="K254" s="168"/>
      <c r="L254" s="168"/>
      <c r="M254" s="168"/>
      <c r="N254" s="168"/>
      <c r="O254" s="168"/>
      <c r="P254" s="168"/>
      <c r="Q254" s="168"/>
      <c r="R254" s="168"/>
      <c r="S254" s="168"/>
      <c r="T254" s="168"/>
      <c r="U254" s="168"/>
      <c r="V254" s="168"/>
      <c r="W254" s="168"/>
      <c r="X254" s="168"/>
      <c r="Y254" s="168"/>
      <c r="Z254" s="168"/>
      <c r="AA254" s="168"/>
      <c r="AB254" s="168"/>
      <c r="AC254" s="168"/>
      <c r="AD254" s="168"/>
      <c r="AE254" s="168"/>
      <c r="AF254" s="168"/>
      <c r="AG254" s="168"/>
      <c r="AH254" s="168"/>
      <c r="AI254" s="168"/>
      <c r="AJ254" s="168"/>
      <c r="AK254" s="168"/>
      <c r="AL254" s="168"/>
      <c r="AM254" s="168"/>
      <c r="AN254" s="168"/>
      <c r="AO254" s="168"/>
      <c r="AP254" s="168"/>
      <c r="AQ254" s="168"/>
      <c r="AR254" s="168"/>
      <c r="AS254" s="168"/>
      <c r="AT254" s="168"/>
      <c r="AU254" s="168"/>
      <c r="AV254" s="168"/>
      <c r="AW254" s="168"/>
      <c r="AX254" s="168"/>
      <c r="AY254" s="168"/>
      <c r="AZ254" s="168"/>
      <c r="BA254" s="168"/>
      <c r="BB254" s="168"/>
      <c r="BC254" s="168"/>
      <c r="BD254" s="168"/>
      <c r="BE254" s="168"/>
      <c r="BF254" s="168"/>
      <c r="BG254" s="168"/>
      <c r="BH254" s="168"/>
      <c r="BI254" s="168"/>
      <c r="BJ254" s="168"/>
      <c r="BK254" s="168"/>
      <c r="BL254" s="168"/>
      <c r="BM254" s="168"/>
      <c r="BN254" s="168"/>
      <c r="BO254" s="168"/>
      <c r="BP254" s="168"/>
      <c r="BQ254" s="168"/>
      <c r="BR254" s="168"/>
      <c r="BS254" s="168"/>
      <c r="BT254" s="168"/>
      <c r="BU254" s="168"/>
      <c r="BV254" s="168"/>
      <c r="BW254" s="168"/>
      <c r="BX254" s="168"/>
      <c r="BY254" s="168"/>
      <c r="BZ254" s="168"/>
      <c r="CA254" s="168"/>
      <c r="CB254" s="168"/>
      <c r="CC254" s="168"/>
      <c r="CD254" s="168"/>
      <c r="CE254" s="168"/>
      <c r="CF254" s="168"/>
      <c r="CG254" s="168"/>
      <c r="CH254" s="168"/>
      <c r="CI254" s="168"/>
      <c r="CJ254" s="168"/>
      <c r="CK254" s="168"/>
      <c r="CL254" s="168"/>
      <c r="CM254" s="168"/>
      <c r="CN254" s="168"/>
      <c r="CO254" s="168"/>
      <c r="CP254" s="168"/>
      <c r="CQ254" s="168"/>
      <c r="CR254" s="168"/>
      <c r="CS254" s="168"/>
      <c r="CT254" s="168"/>
      <c r="CU254" s="168"/>
      <c r="CV254" s="168"/>
      <c r="CW254" s="168"/>
      <c r="CX254" s="168"/>
      <c r="CY254" s="168"/>
      <c r="CZ254" s="168"/>
      <c r="DA254" s="168"/>
      <c r="DB254" s="168"/>
      <c r="DC254" s="168"/>
      <c r="DD254" s="168"/>
      <c r="DE254" s="168"/>
      <c r="DF254" s="168"/>
      <c r="DG254" s="168"/>
      <c r="DH254" s="168"/>
      <c r="DI254" s="168"/>
      <c r="DJ254" s="168"/>
      <c r="DK254" s="168"/>
      <c r="DL254" s="168"/>
      <c r="DM254" s="168"/>
      <c r="DN254" s="168"/>
      <c r="DO254" s="168"/>
      <c r="DP254" s="168"/>
      <c r="DQ254" s="168"/>
      <c r="DR254" s="168"/>
      <c r="DS254" s="168"/>
      <c r="DT254" s="168"/>
      <c r="DU254" s="168"/>
      <c r="DV254" s="168"/>
      <c r="DW254" s="168"/>
      <c r="DX254" s="168"/>
      <c r="DY254" s="168"/>
      <c r="DZ254" s="168"/>
      <c r="EA254" s="168"/>
      <c r="EB254" s="168"/>
      <c r="EC254" s="168"/>
      <c r="ED254" s="168"/>
      <c r="EE254" s="168"/>
      <c r="EF254" s="169"/>
      <c r="EG254" s="169"/>
      <c r="EH254" s="169"/>
    </row>
    <row r="255" spans="1:138" ht="15.75" hidden="1" outlineLevel="1" x14ac:dyDescent="0.25">
      <c r="A255" s="122">
        <f>IF(B242="Объект",,IF(B255=0,,1))</f>
        <v>0</v>
      </c>
      <c r="B255" s="194" t="str">
        <f>B47</f>
        <v>Менеджмент резерв</v>
      </c>
      <c r="C255" s="170">
        <f t="shared" si="104"/>
        <v>0</v>
      </c>
      <c r="D255" s="168"/>
      <c r="E255" s="168"/>
      <c r="F255" s="168"/>
      <c r="G255" s="168"/>
      <c r="H255" s="168"/>
      <c r="I255" s="168"/>
      <c r="J255" s="168"/>
      <c r="K255" s="168"/>
      <c r="L255" s="168"/>
      <c r="M255" s="168"/>
      <c r="N255" s="168"/>
      <c r="O255" s="168"/>
      <c r="P255" s="168"/>
      <c r="Q255" s="168"/>
      <c r="R255" s="168"/>
      <c r="S255" s="168"/>
      <c r="T255" s="168"/>
      <c r="U255" s="168"/>
      <c r="V255" s="168"/>
      <c r="W255" s="168"/>
      <c r="X255" s="168"/>
      <c r="Y255" s="168"/>
      <c r="Z255" s="168"/>
      <c r="AA255" s="168"/>
      <c r="AB255" s="168"/>
      <c r="AC255" s="168"/>
      <c r="AD255" s="168"/>
      <c r="AE255" s="168"/>
      <c r="AF255" s="168"/>
      <c r="AG255" s="168"/>
      <c r="AH255" s="168"/>
      <c r="AI255" s="168"/>
      <c r="AJ255" s="168"/>
      <c r="AK255" s="168"/>
      <c r="AL255" s="168"/>
      <c r="AM255" s="168"/>
      <c r="AN255" s="168"/>
      <c r="AO255" s="168"/>
      <c r="AP255" s="168"/>
      <c r="AQ255" s="168"/>
      <c r="AR255" s="168"/>
      <c r="AS255" s="168"/>
      <c r="AT255" s="168"/>
      <c r="AU255" s="168"/>
      <c r="AV255" s="168"/>
      <c r="AW255" s="168"/>
      <c r="AX255" s="168"/>
      <c r="AY255" s="168"/>
      <c r="AZ255" s="168"/>
      <c r="BA255" s="168"/>
      <c r="BB255" s="168"/>
      <c r="BC255" s="168"/>
      <c r="BD255" s="168"/>
      <c r="BE255" s="168"/>
      <c r="BF255" s="168"/>
      <c r="BG255" s="168"/>
      <c r="BH255" s="168"/>
      <c r="BI255" s="168"/>
      <c r="BJ255" s="168"/>
      <c r="BK255" s="168"/>
      <c r="BL255" s="168"/>
      <c r="BM255" s="168"/>
      <c r="BN255" s="168"/>
      <c r="BO255" s="168"/>
      <c r="BP255" s="168"/>
      <c r="BQ255" s="168"/>
      <c r="BR255" s="168"/>
      <c r="BS255" s="168"/>
      <c r="BT255" s="168"/>
      <c r="BU255" s="168"/>
      <c r="BV255" s="168"/>
      <c r="BW255" s="168"/>
      <c r="BX255" s="168"/>
      <c r="BY255" s="168"/>
      <c r="BZ255" s="168"/>
      <c r="CA255" s="168"/>
      <c r="CB255" s="168"/>
      <c r="CC255" s="168"/>
      <c r="CD255" s="168"/>
      <c r="CE255" s="168"/>
      <c r="CF255" s="168"/>
      <c r="CG255" s="168"/>
      <c r="CH255" s="168"/>
      <c r="CI255" s="168"/>
      <c r="CJ255" s="168"/>
      <c r="CK255" s="168"/>
      <c r="CL255" s="168"/>
      <c r="CM255" s="168"/>
      <c r="CN255" s="168"/>
      <c r="CO255" s="168"/>
      <c r="CP255" s="168"/>
      <c r="CQ255" s="168"/>
      <c r="CR255" s="168"/>
      <c r="CS255" s="168"/>
      <c r="CT255" s="168"/>
      <c r="CU255" s="168"/>
      <c r="CV255" s="168"/>
      <c r="CW255" s="168"/>
      <c r="CX255" s="168"/>
      <c r="CY255" s="168"/>
      <c r="CZ255" s="168"/>
      <c r="DA255" s="168"/>
      <c r="DB255" s="168"/>
      <c r="DC255" s="168"/>
      <c r="DD255" s="168"/>
      <c r="DE255" s="168"/>
      <c r="DF255" s="168"/>
      <c r="DG255" s="168"/>
      <c r="DH255" s="168"/>
      <c r="DI255" s="168"/>
      <c r="DJ255" s="168"/>
      <c r="DK255" s="168"/>
      <c r="DL255" s="168"/>
      <c r="DM255" s="168"/>
      <c r="DN255" s="168"/>
      <c r="DO255" s="168"/>
      <c r="DP255" s="168"/>
      <c r="DQ255" s="168"/>
      <c r="DR255" s="168"/>
      <c r="DS255" s="168"/>
      <c r="DT255" s="168"/>
      <c r="DU255" s="168"/>
      <c r="DV255" s="168"/>
      <c r="DW255" s="168"/>
      <c r="DX255" s="168"/>
      <c r="DY255" s="168"/>
      <c r="DZ255" s="168"/>
      <c r="EA255" s="168"/>
      <c r="EB255" s="168"/>
      <c r="EC255" s="168"/>
      <c r="ED255" s="168"/>
      <c r="EE255" s="168"/>
      <c r="EF255" s="169"/>
      <c r="EG255" s="169"/>
      <c r="EH255" s="169"/>
    </row>
    <row r="256" spans="1:138" ht="15.75" hidden="1" outlineLevel="1" x14ac:dyDescent="0.25">
      <c r="A256" s="122">
        <f>IF(B242="Объект",,IF(B256=0,,1))</f>
        <v>0</v>
      </c>
      <c r="B256" s="194" t="str">
        <f>B48</f>
        <v>ФОТ МП и РГ</v>
      </c>
      <c r="C256" s="170">
        <f t="shared" si="104"/>
        <v>0</v>
      </c>
      <c r="D256" s="168"/>
      <c r="E256" s="168"/>
      <c r="F256" s="168"/>
      <c r="G256" s="168"/>
      <c r="H256" s="168"/>
      <c r="I256" s="168"/>
      <c r="J256" s="168"/>
      <c r="K256" s="168"/>
      <c r="L256" s="168"/>
      <c r="M256" s="168"/>
      <c r="N256" s="168"/>
      <c r="O256" s="168"/>
      <c r="P256" s="168"/>
      <c r="Q256" s="168"/>
      <c r="R256" s="168"/>
      <c r="S256" s="168"/>
      <c r="T256" s="168"/>
      <c r="U256" s="168"/>
      <c r="V256" s="168"/>
      <c r="W256" s="168"/>
      <c r="X256" s="168"/>
      <c r="Y256" s="168"/>
      <c r="Z256" s="168"/>
      <c r="AA256" s="168"/>
      <c r="AB256" s="168"/>
      <c r="AC256" s="168"/>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c r="BA256" s="168"/>
      <c r="BB256" s="168"/>
      <c r="BC256" s="168"/>
      <c r="BD256" s="168"/>
      <c r="BE256" s="168"/>
      <c r="BF256" s="168"/>
      <c r="BG256" s="168"/>
      <c r="BH256" s="168"/>
      <c r="BI256" s="168"/>
      <c r="BJ256" s="168"/>
      <c r="BK256" s="168"/>
      <c r="BL256" s="168"/>
      <c r="BM256" s="168"/>
      <c r="BN256" s="168"/>
      <c r="BO256" s="168"/>
      <c r="BP256" s="168"/>
      <c r="BQ256" s="168"/>
      <c r="BR256" s="168"/>
      <c r="BS256" s="168"/>
      <c r="BT256" s="168"/>
      <c r="BU256" s="168"/>
      <c r="BV256" s="168"/>
      <c r="BW256" s="168"/>
      <c r="BX256" s="168"/>
      <c r="BY256" s="168"/>
      <c r="BZ256" s="168"/>
      <c r="CA256" s="168"/>
      <c r="CB256" s="168"/>
      <c r="CC256" s="168"/>
      <c r="CD256" s="168"/>
      <c r="CE256" s="168"/>
      <c r="CF256" s="168"/>
      <c r="CG256" s="168"/>
      <c r="CH256" s="168"/>
      <c r="CI256" s="168"/>
      <c r="CJ256" s="168"/>
      <c r="CK256" s="168"/>
      <c r="CL256" s="168"/>
      <c r="CM256" s="168"/>
      <c r="CN256" s="168"/>
      <c r="CO256" s="168"/>
      <c r="CP256" s="168"/>
      <c r="CQ256" s="168"/>
      <c r="CR256" s="168"/>
      <c r="CS256" s="168"/>
      <c r="CT256" s="168"/>
      <c r="CU256" s="168"/>
      <c r="CV256" s="168"/>
      <c r="CW256" s="168"/>
      <c r="CX256" s="168"/>
      <c r="CY256" s="168"/>
      <c r="CZ256" s="168"/>
      <c r="DA256" s="168"/>
      <c r="DB256" s="168"/>
      <c r="DC256" s="168"/>
      <c r="DD256" s="168"/>
      <c r="DE256" s="168"/>
      <c r="DF256" s="168"/>
      <c r="DG256" s="168"/>
      <c r="DH256" s="168"/>
      <c r="DI256" s="168"/>
      <c r="DJ256" s="168"/>
      <c r="DK256" s="168"/>
      <c r="DL256" s="168"/>
      <c r="DM256" s="168"/>
      <c r="DN256" s="168"/>
      <c r="DO256" s="168"/>
      <c r="DP256" s="168"/>
      <c r="DQ256" s="168"/>
      <c r="DR256" s="168"/>
      <c r="DS256" s="168"/>
      <c r="DT256" s="168"/>
      <c r="DU256" s="168"/>
      <c r="DV256" s="168"/>
      <c r="DW256" s="168"/>
      <c r="DX256" s="168"/>
      <c r="DY256" s="168"/>
      <c r="DZ256" s="168"/>
      <c r="EA256" s="168"/>
      <c r="EB256" s="168"/>
      <c r="EC256" s="168"/>
      <c r="ED256" s="168"/>
      <c r="EE256" s="168"/>
      <c r="EF256" s="169"/>
      <c r="EG256" s="169"/>
      <c r="EH256" s="169"/>
    </row>
    <row r="257" spans="1:138" ht="15.75" hidden="1" outlineLevel="1" x14ac:dyDescent="0.25">
      <c r="A257" s="122">
        <f>IF(B242="Объект",,IF(B257=0,,1))</f>
        <v>0</v>
      </c>
      <c r="B257" s="194" t="str">
        <f>B49</f>
        <v>Мотивационный фонд</v>
      </c>
      <c r="C257" s="170">
        <f t="shared" si="104"/>
        <v>0</v>
      </c>
      <c r="D257" s="168"/>
      <c r="E257" s="168"/>
      <c r="F257" s="168"/>
      <c r="G257" s="168"/>
      <c r="H257" s="168"/>
      <c r="I257" s="168"/>
      <c r="J257" s="168"/>
      <c r="K257" s="168"/>
      <c r="L257" s="168"/>
      <c r="M257" s="168"/>
      <c r="N257" s="168"/>
      <c r="O257" s="168"/>
      <c r="P257" s="168"/>
      <c r="Q257" s="168"/>
      <c r="R257" s="168"/>
      <c r="S257" s="168"/>
      <c r="T257" s="168"/>
      <c r="U257" s="168"/>
      <c r="V257" s="168"/>
      <c r="W257" s="168"/>
      <c r="X257" s="168"/>
      <c r="Y257" s="168"/>
      <c r="Z257" s="168"/>
      <c r="AA257" s="168"/>
      <c r="AB257" s="168"/>
      <c r="AC257" s="168"/>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c r="BA257" s="168"/>
      <c r="BB257" s="168"/>
      <c r="BC257" s="168"/>
      <c r="BD257" s="168"/>
      <c r="BE257" s="168"/>
      <c r="BF257" s="168"/>
      <c r="BG257" s="168"/>
      <c r="BH257" s="168"/>
      <c r="BI257" s="168"/>
      <c r="BJ257" s="168"/>
      <c r="BK257" s="168"/>
      <c r="BL257" s="168"/>
      <c r="BM257" s="168"/>
      <c r="BN257" s="168"/>
      <c r="BO257" s="168"/>
      <c r="BP257" s="168"/>
      <c r="BQ257" s="168"/>
      <c r="BR257" s="168"/>
      <c r="BS257" s="168"/>
      <c r="BT257" s="168"/>
      <c r="BU257" s="168"/>
      <c r="BV257" s="168"/>
      <c r="BW257" s="168"/>
      <c r="BX257" s="168"/>
      <c r="BY257" s="168"/>
      <c r="BZ257" s="168"/>
      <c r="CA257" s="168"/>
      <c r="CB257" s="168"/>
      <c r="CC257" s="168"/>
      <c r="CD257" s="168"/>
      <c r="CE257" s="168"/>
      <c r="CF257" s="168"/>
      <c r="CG257" s="168"/>
      <c r="CH257" s="168"/>
      <c r="CI257" s="168"/>
      <c r="CJ257" s="168"/>
      <c r="CK257" s="168"/>
      <c r="CL257" s="168"/>
      <c r="CM257" s="168"/>
      <c r="CN257" s="168"/>
      <c r="CO257" s="168"/>
      <c r="CP257" s="168"/>
      <c r="CQ257" s="168"/>
      <c r="CR257" s="168"/>
      <c r="CS257" s="168"/>
      <c r="CT257" s="168"/>
      <c r="CU257" s="168"/>
      <c r="CV257" s="168"/>
      <c r="CW257" s="168"/>
      <c r="CX257" s="168"/>
      <c r="CY257" s="168"/>
      <c r="CZ257" s="168"/>
      <c r="DA257" s="168"/>
      <c r="DB257" s="168"/>
      <c r="DC257" s="168"/>
      <c r="DD257" s="168"/>
      <c r="DE257" s="168"/>
      <c r="DF257" s="168"/>
      <c r="DG257" s="168"/>
      <c r="DH257" s="168"/>
      <c r="DI257" s="168"/>
      <c r="DJ257" s="168"/>
      <c r="DK257" s="168"/>
      <c r="DL257" s="168"/>
      <c r="DM257" s="168"/>
      <c r="DN257" s="168"/>
      <c r="DO257" s="168"/>
      <c r="DP257" s="168"/>
      <c r="DQ257" s="168"/>
      <c r="DR257" s="168"/>
      <c r="DS257" s="168"/>
      <c r="DT257" s="168"/>
      <c r="DU257" s="168"/>
      <c r="DV257" s="168"/>
      <c r="DW257" s="168"/>
      <c r="DX257" s="168"/>
      <c r="DY257" s="168"/>
      <c r="DZ257" s="168"/>
      <c r="EA257" s="168"/>
      <c r="EB257" s="168"/>
      <c r="EC257" s="168"/>
      <c r="ED257" s="168"/>
      <c r="EE257" s="168"/>
      <c r="EF257" s="169"/>
      <c r="EG257" s="169"/>
      <c r="EH257" s="169"/>
    </row>
    <row r="258" spans="1:138" ht="17.25" hidden="1" outlineLevel="1" thickTop="1" thickBot="1" x14ac:dyDescent="0.3">
      <c r="A258" s="122">
        <f>IF(B242="Объект",,1)</f>
        <v>0</v>
      </c>
      <c r="B258" s="228" t="str">
        <f>B210</f>
        <v>Итого без НДС, тыс. $</v>
      </c>
      <c r="C258" s="229">
        <f t="shared" si="104"/>
        <v>0</v>
      </c>
      <c r="D258" s="175">
        <f t="shared" ref="D258:AI258" si="105">SUM(D246:D257)</f>
        <v>0</v>
      </c>
      <c r="E258" s="230">
        <f t="shared" si="105"/>
        <v>0</v>
      </c>
      <c r="F258" s="175">
        <f t="shared" si="105"/>
        <v>0</v>
      </c>
      <c r="G258" s="175">
        <f t="shared" si="105"/>
        <v>0</v>
      </c>
      <c r="H258" s="175">
        <f t="shared" si="105"/>
        <v>0</v>
      </c>
      <c r="I258" s="175">
        <f t="shared" si="105"/>
        <v>0</v>
      </c>
      <c r="J258" s="175">
        <f t="shared" si="105"/>
        <v>0</v>
      </c>
      <c r="K258" s="175">
        <f t="shared" si="105"/>
        <v>0</v>
      </c>
      <c r="L258" s="175">
        <f t="shared" si="105"/>
        <v>0</v>
      </c>
      <c r="M258" s="175">
        <f t="shared" si="105"/>
        <v>0</v>
      </c>
      <c r="N258" s="175">
        <f t="shared" si="105"/>
        <v>0</v>
      </c>
      <c r="O258" s="231">
        <f t="shared" si="105"/>
        <v>0</v>
      </c>
      <c r="P258" s="231">
        <f t="shared" si="105"/>
        <v>0</v>
      </c>
      <c r="Q258" s="231">
        <f t="shared" si="105"/>
        <v>0</v>
      </c>
      <c r="R258" s="231">
        <f t="shared" si="105"/>
        <v>0</v>
      </c>
      <c r="S258" s="231">
        <f t="shared" si="105"/>
        <v>0</v>
      </c>
      <c r="T258" s="231">
        <f t="shared" si="105"/>
        <v>0</v>
      </c>
      <c r="U258" s="231">
        <f t="shared" si="105"/>
        <v>0</v>
      </c>
      <c r="V258" s="231">
        <f t="shared" si="105"/>
        <v>0</v>
      </c>
      <c r="W258" s="231">
        <f t="shared" si="105"/>
        <v>0</v>
      </c>
      <c r="X258" s="231">
        <f t="shared" si="105"/>
        <v>0</v>
      </c>
      <c r="Y258" s="231">
        <f t="shared" si="105"/>
        <v>0</v>
      </c>
      <c r="Z258" s="231">
        <f t="shared" si="105"/>
        <v>0</v>
      </c>
      <c r="AA258" s="231">
        <f t="shared" si="105"/>
        <v>0</v>
      </c>
      <c r="AB258" s="231">
        <f t="shared" si="105"/>
        <v>0</v>
      </c>
      <c r="AC258" s="176">
        <f t="shared" si="105"/>
        <v>0</v>
      </c>
      <c r="AD258" s="176">
        <f t="shared" si="105"/>
        <v>0</v>
      </c>
      <c r="AE258" s="175">
        <f t="shared" si="105"/>
        <v>0</v>
      </c>
      <c r="AF258" s="175">
        <f t="shared" si="105"/>
        <v>0</v>
      </c>
      <c r="AG258" s="175">
        <f t="shared" si="105"/>
        <v>0</v>
      </c>
      <c r="AH258" s="175">
        <f t="shared" si="105"/>
        <v>0</v>
      </c>
      <c r="AI258" s="175">
        <f t="shared" si="105"/>
        <v>0</v>
      </c>
      <c r="AJ258" s="175">
        <f t="shared" ref="AJ258:CU258" si="106">SUM(AJ246:AJ257)</f>
        <v>0</v>
      </c>
      <c r="AK258" s="175">
        <f t="shared" si="106"/>
        <v>0</v>
      </c>
      <c r="AL258" s="175">
        <f t="shared" si="106"/>
        <v>0</v>
      </c>
      <c r="AM258" s="175">
        <f t="shared" si="106"/>
        <v>0</v>
      </c>
      <c r="AN258" s="176">
        <f t="shared" si="106"/>
        <v>0</v>
      </c>
      <c r="AO258" s="175">
        <f t="shared" si="106"/>
        <v>0</v>
      </c>
      <c r="AP258" s="175">
        <f t="shared" si="106"/>
        <v>0</v>
      </c>
      <c r="AQ258" s="175">
        <f t="shared" si="106"/>
        <v>0</v>
      </c>
      <c r="AR258" s="175">
        <f t="shared" si="106"/>
        <v>0</v>
      </c>
      <c r="AS258" s="175">
        <f t="shared" si="106"/>
        <v>0</v>
      </c>
      <c r="AT258" s="175">
        <f t="shared" si="106"/>
        <v>0</v>
      </c>
      <c r="AU258" s="175">
        <f t="shared" si="106"/>
        <v>0</v>
      </c>
      <c r="AV258" s="175">
        <f t="shared" si="106"/>
        <v>0</v>
      </c>
      <c r="AW258" s="175">
        <f t="shared" si="106"/>
        <v>0</v>
      </c>
      <c r="AX258" s="175">
        <f t="shared" si="106"/>
        <v>0</v>
      </c>
      <c r="AY258" s="175">
        <f t="shared" si="106"/>
        <v>0</v>
      </c>
      <c r="AZ258" s="176">
        <f t="shared" si="106"/>
        <v>0</v>
      </c>
      <c r="BA258" s="175">
        <f t="shared" si="106"/>
        <v>0</v>
      </c>
      <c r="BB258" s="175">
        <f t="shared" si="106"/>
        <v>0</v>
      </c>
      <c r="BC258" s="175">
        <f t="shared" si="106"/>
        <v>0</v>
      </c>
      <c r="BD258" s="175">
        <f t="shared" si="106"/>
        <v>0</v>
      </c>
      <c r="BE258" s="175">
        <f t="shared" si="106"/>
        <v>0</v>
      </c>
      <c r="BF258" s="175">
        <f t="shared" si="106"/>
        <v>0</v>
      </c>
      <c r="BG258" s="175">
        <f t="shared" si="106"/>
        <v>0</v>
      </c>
      <c r="BH258" s="175">
        <f t="shared" si="106"/>
        <v>0</v>
      </c>
      <c r="BI258" s="175">
        <f t="shared" si="106"/>
        <v>0</v>
      </c>
      <c r="BJ258" s="175">
        <f t="shared" si="106"/>
        <v>0</v>
      </c>
      <c r="BK258" s="175">
        <f t="shared" si="106"/>
        <v>0</v>
      </c>
      <c r="BL258" s="176">
        <f t="shared" si="106"/>
        <v>0</v>
      </c>
      <c r="BM258" s="175">
        <f t="shared" si="106"/>
        <v>0</v>
      </c>
      <c r="BN258" s="175">
        <f t="shared" si="106"/>
        <v>0</v>
      </c>
      <c r="BO258" s="175">
        <f t="shared" si="106"/>
        <v>0</v>
      </c>
      <c r="BP258" s="175">
        <f t="shared" si="106"/>
        <v>0</v>
      </c>
      <c r="BQ258" s="175">
        <f t="shared" si="106"/>
        <v>0</v>
      </c>
      <c r="BR258" s="175">
        <f t="shared" si="106"/>
        <v>0</v>
      </c>
      <c r="BS258" s="175">
        <f t="shared" si="106"/>
        <v>0</v>
      </c>
      <c r="BT258" s="175">
        <f t="shared" si="106"/>
        <v>0</v>
      </c>
      <c r="BU258" s="175">
        <f t="shared" si="106"/>
        <v>0</v>
      </c>
      <c r="BV258" s="175">
        <f>SUM(BV246:BV257)</f>
        <v>0</v>
      </c>
      <c r="BW258" s="175">
        <f>SUM(BW246:BW257)</f>
        <v>0</v>
      </c>
      <c r="BX258" s="175">
        <f>SUM(BX246:BX257)</f>
        <v>0</v>
      </c>
      <c r="BY258" s="175">
        <f t="shared" si="106"/>
        <v>0</v>
      </c>
      <c r="BZ258" s="175">
        <f t="shared" si="106"/>
        <v>0</v>
      </c>
      <c r="CA258" s="175">
        <f t="shared" si="106"/>
        <v>0</v>
      </c>
      <c r="CB258" s="175">
        <f t="shared" si="106"/>
        <v>0</v>
      </c>
      <c r="CC258" s="175">
        <f t="shared" si="106"/>
        <v>0</v>
      </c>
      <c r="CD258" s="175">
        <f t="shared" si="106"/>
        <v>0</v>
      </c>
      <c r="CE258" s="175">
        <f t="shared" si="106"/>
        <v>0</v>
      </c>
      <c r="CF258" s="175">
        <f t="shared" si="106"/>
        <v>0</v>
      </c>
      <c r="CG258" s="175">
        <f t="shared" si="106"/>
        <v>0</v>
      </c>
      <c r="CH258" s="175">
        <f t="shared" si="106"/>
        <v>0</v>
      </c>
      <c r="CI258" s="175">
        <f t="shared" si="106"/>
        <v>0</v>
      </c>
      <c r="CJ258" s="176">
        <f t="shared" si="106"/>
        <v>0</v>
      </c>
      <c r="CK258" s="175">
        <f t="shared" si="106"/>
        <v>0</v>
      </c>
      <c r="CL258" s="175">
        <f t="shared" si="106"/>
        <v>0</v>
      </c>
      <c r="CM258" s="175">
        <f t="shared" si="106"/>
        <v>0</v>
      </c>
      <c r="CN258" s="175">
        <f t="shared" si="106"/>
        <v>0</v>
      </c>
      <c r="CO258" s="175">
        <f t="shared" si="106"/>
        <v>0</v>
      </c>
      <c r="CP258" s="175">
        <f t="shared" si="106"/>
        <v>0</v>
      </c>
      <c r="CQ258" s="175">
        <f t="shared" si="106"/>
        <v>0</v>
      </c>
      <c r="CR258" s="175">
        <f t="shared" si="106"/>
        <v>0</v>
      </c>
      <c r="CS258" s="175">
        <f t="shared" si="106"/>
        <v>0</v>
      </c>
      <c r="CT258" s="175">
        <f t="shared" si="106"/>
        <v>0</v>
      </c>
      <c r="CU258" s="175">
        <f t="shared" si="106"/>
        <v>0</v>
      </c>
      <c r="CV258" s="176">
        <f t="shared" ref="CV258:EA258" si="107">SUM(CV246:CV257)</f>
        <v>0</v>
      </c>
      <c r="CW258" s="175">
        <f t="shared" si="107"/>
        <v>0</v>
      </c>
      <c r="CX258" s="175">
        <f t="shared" si="107"/>
        <v>0</v>
      </c>
      <c r="CY258" s="175">
        <f t="shared" si="107"/>
        <v>0</v>
      </c>
      <c r="CZ258" s="175">
        <f t="shared" si="107"/>
        <v>0</v>
      </c>
      <c r="DA258" s="175">
        <f t="shared" si="107"/>
        <v>0</v>
      </c>
      <c r="DB258" s="175">
        <f t="shared" si="107"/>
        <v>0</v>
      </c>
      <c r="DC258" s="175">
        <f t="shared" si="107"/>
        <v>0</v>
      </c>
      <c r="DD258" s="175">
        <f t="shared" si="107"/>
        <v>0</v>
      </c>
      <c r="DE258" s="175">
        <f t="shared" si="107"/>
        <v>0</v>
      </c>
      <c r="DF258" s="175">
        <f t="shared" si="107"/>
        <v>0</v>
      </c>
      <c r="DG258" s="175">
        <f t="shared" si="107"/>
        <v>0</v>
      </c>
      <c r="DH258" s="176">
        <f t="shared" si="107"/>
        <v>0</v>
      </c>
      <c r="DI258" s="175">
        <f t="shared" si="107"/>
        <v>0</v>
      </c>
      <c r="DJ258" s="175">
        <f t="shared" si="107"/>
        <v>0</v>
      </c>
      <c r="DK258" s="175">
        <f t="shared" si="107"/>
        <v>0</v>
      </c>
      <c r="DL258" s="175">
        <f t="shared" si="107"/>
        <v>0</v>
      </c>
      <c r="DM258" s="175">
        <f t="shared" si="107"/>
        <v>0</v>
      </c>
      <c r="DN258" s="175">
        <f t="shared" si="107"/>
        <v>0</v>
      </c>
      <c r="DO258" s="175">
        <f t="shared" si="107"/>
        <v>0</v>
      </c>
      <c r="DP258" s="175">
        <f t="shared" si="107"/>
        <v>0</v>
      </c>
      <c r="DQ258" s="175">
        <f t="shared" si="107"/>
        <v>0</v>
      </c>
      <c r="DR258" s="175">
        <f t="shared" si="107"/>
        <v>0</v>
      </c>
      <c r="DS258" s="175">
        <f t="shared" si="107"/>
        <v>0</v>
      </c>
      <c r="DT258" s="176">
        <f t="shared" si="107"/>
        <v>0</v>
      </c>
      <c r="DU258" s="175">
        <f t="shared" si="107"/>
        <v>0</v>
      </c>
      <c r="DV258" s="175">
        <f t="shared" si="107"/>
        <v>0</v>
      </c>
      <c r="DW258" s="175">
        <f t="shared" si="107"/>
        <v>0</v>
      </c>
      <c r="DX258" s="175">
        <f t="shared" si="107"/>
        <v>0</v>
      </c>
      <c r="DY258" s="175">
        <f t="shared" si="107"/>
        <v>0</v>
      </c>
      <c r="DZ258" s="175">
        <f t="shared" si="107"/>
        <v>0</v>
      </c>
      <c r="EA258" s="175">
        <f t="shared" si="107"/>
        <v>0</v>
      </c>
      <c r="EB258" s="175">
        <f>SUM(EB246:EB257)</f>
        <v>0</v>
      </c>
      <c r="EC258" s="175">
        <f>SUM(EC246:EC257)</f>
        <v>0</v>
      </c>
      <c r="ED258" s="175">
        <f>SUM(ED246:ED257)</f>
        <v>0</v>
      </c>
      <c r="EE258" s="175">
        <f>SUM(EE246:EE257)</f>
        <v>0</v>
      </c>
      <c r="EF258" s="169"/>
      <c r="EG258" s="169"/>
      <c r="EH258" s="169"/>
    </row>
    <row r="259" spans="1:138" s="182" customFormat="1" ht="16.5" hidden="1" customHeight="1" outlineLevel="1" thickTop="1" x14ac:dyDescent="0.25">
      <c r="A259" s="122">
        <f t="shared" ref="A259:A268" si="108">IF(B$242="Объект",,IF(B259=0,,1))</f>
        <v>0</v>
      </c>
      <c r="B259" s="232" t="str">
        <f>CONCATENATE(B246," НДС")</f>
        <v>Проектно-изыскательские работы  НДС</v>
      </c>
      <c r="C259" s="170">
        <f t="shared" si="104"/>
        <v>0</v>
      </c>
      <c r="D259" s="181">
        <f t="shared" ref="D259:BO262" si="109">D246*0.18</f>
        <v>0</v>
      </c>
      <c r="E259" s="181">
        <f t="shared" si="109"/>
        <v>0</v>
      </c>
      <c r="F259" s="181">
        <f t="shared" si="109"/>
        <v>0</v>
      </c>
      <c r="G259" s="181">
        <f t="shared" si="109"/>
        <v>0</v>
      </c>
      <c r="H259" s="181">
        <f t="shared" si="109"/>
        <v>0</v>
      </c>
      <c r="I259" s="181">
        <f t="shared" si="109"/>
        <v>0</v>
      </c>
      <c r="J259" s="181">
        <f t="shared" si="109"/>
        <v>0</v>
      </c>
      <c r="K259" s="181">
        <f t="shared" si="109"/>
        <v>0</v>
      </c>
      <c r="L259" s="181">
        <f t="shared" si="109"/>
        <v>0</v>
      </c>
      <c r="M259" s="181">
        <f t="shared" si="109"/>
        <v>0</v>
      </c>
      <c r="N259" s="181">
        <f t="shared" si="109"/>
        <v>0</v>
      </c>
      <c r="O259" s="181">
        <f t="shared" si="109"/>
        <v>0</v>
      </c>
      <c r="P259" s="181">
        <f t="shared" si="109"/>
        <v>0</v>
      </c>
      <c r="Q259" s="181">
        <f t="shared" si="109"/>
        <v>0</v>
      </c>
      <c r="R259" s="181">
        <f t="shared" si="109"/>
        <v>0</v>
      </c>
      <c r="S259" s="181">
        <f t="shared" si="109"/>
        <v>0</v>
      </c>
      <c r="T259" s="181">
        <f t="shared" si="109"/>
        <v>0</v>
      </c>
      <c r="U259" s="181">
        <f t="shared" si="109"/>
        <v>0</v>
      </c>
      <c r="V259" s="181">
        <f t="shared" si="109"/>
        <v>0</v>
      </c>
      <c r="W259" s="181">
        <f t="shared" si="109"/>
        <v>0</v>
      </c>
      <c r="X259" s="181">
        <f t="shared" si="109"/>
        <v>0</v>
      </c>
      <c r="Y259" s="181">
        <f t="shared" si="109"/>
        <v>0</v>
      </c>
      <c r="Z259" s="181">
        <f t="shared" si="109"/>
        <v>0</v>
      </c>
      <c r="AA259" s="181">
        <f t="shared" si="109"/>
        <v>0</v>
      </c>
      <c r="AB259" s="181">
        <f t="shared" si="109"/>
        <v>0</v>
      </c>
      <c r="AC259" s="181">
        <f t="shared" si="109"/>
        <v>0</v>
      </c>
      <c r="AD259" s="181">
        <f t="shared" si="109"/>
        <v>0</v>
      </c>
      <c r="AE259" s="181">
        <f t="shared" si="109"/>
        <v>0</v>
      </c>
      <c r="AF259" s="181">
        <f t="shared" si="109"/>
        <v>0</v>
      </c>
      <c r="AG259" s="181">
        <f t="shared" si="109"/>
        <v>0</v>
      </c>
      <c r="AH259" s="181">
        <f t="shared" si="109"/>
        <v>0</v>
      </c>
      <c r="AI259" s="181">
        <f t="shared" si="109"/>
        <v>0</v>
      </c>
      <c r="AJ259" s="181">
        <f t="shared" si="109"/>
        <v>0</v>
      </c>
      <c r="AK259" s="181">
        <f t="shared" si="109"/>
        <v>0</v>
      </c>
      <c r="AL259" s="181">
        <f t="shared" si="109"/>
        <v>0</v>
      </c>
      <c r="AM259" s="181">
        <f t="shared" si="109"/>
        <v>0</v>
      </c>
      <c r="AN259" s="181">
        <f t="shared" si="109"/>
        <v>0</v>
      </c>
      <c r="AO259" s="181">
        <f t="shared" si="109"/>
        <v>0</v>
      </c>
      <c r="AP259" s="181">
        <f t="shared" si="109"/>
        <v>0</v>
      </c>
      <c r="AQ259" s="181">
        <f t="shared" si="109"/>
        <v>0</v>
      </c>
      <c r="AR259" s="181">
        <f t="shared" si="109"/>
        <v>0</v>
      </c>
      <c r="AS259" s="181">
        <f t="shared" si="109"/>
        <v>0</v>
      </c>
      <c r="AT259" s="181">
        <f t="shared" si="109"/>
        <v>0</v>
      </c>
      <c r="AU259" s="181">
        <f t="shared" si="109"/>
        <v>0</v>
      </c>
      <c r="AV259" s="181">
        <f t="shared" si="109"/>
        <v>0</v>
      </c>
      <c r="AW259" s="181">
        <f t="shared" si="109"/>
        <v>0</v>
      </c>
      <c r="AX259" s="181">
        <f t="shared" si="109"/>
        <v>0</v>
      </c>
      <c r="AY259" s="181">
        <f t="shared" si="109"/>
        <v>0</v>
      </c>
      <c r="AZ259" s="181">
        <f t="shared" si="109"/>
        <v>0</v>
      </c>
      <c r="BA259" s="181">
        <f t="shared" si="109"/>
        <v>0</v>
      </c>
      <c r="BB259" s="181">
        <f t="shared" si="109"/>
        <v>0</v>
      </c>
      <c r="BC259" s="181">
        <f t="shared" si="109"/>
        <v>0</v>
      </c>
      <c r="BD259" s="181">
        <f t="shared" si="109"/>
        <v>0</v>
      </c>
      <c r="BE259" s="181">
        <f t="shared" si="109"/>
        <v>0</v>
      </c>
      <c r="BF259" s="181">
        <f t="shared" si="109"/>
        <v>0</v>
      </c>
      <c r="BG259" s="181">
        <f t="shared" si="109"/>
        <v>0</v>
      </c>
      <c r="BH259" s="181">
        <f t="shared" si="109"/>
        <v>0</v>
      </c>
      <c r="BI259" s="181">
        <f t="shared" si="109"/>
        <v>0</v>
      </c>
      <c r="BJ259" s="181">
        <f t="shared" si="109"/>
        <v>0</v>
      </c>
      <c r="BK259" s="181">
        <f t="shared" si="109"/>
        <v>0</v>
      </c>
      <c r="BL259" s="181">
        <f t="shared" si="109"/>
        <v>0</v>
      </c>
      <c r="BM259" s="181">
        <f t="shared" si="109"/>
        <v>0</v>
      </c>
      <c r="BN259" s="181">
        <f t="shared" si="109"/>
        <v>0</v>
      </c>
      <c r="BO259" s="181">
        <f t="shared" si="109"/>
        <v>0</v>
      </c>
      <c r="BP259" s="181">
        <f t="shared" ref="BP259:EA262" si="110">BP246*0.18</f>
        <v>0</v>
      </c>
      <c r="BQ259" s="181">
        <f t="shared" si="110"/>
        <v>0</v>
      </c>
      <c r="BR259" s="181">
        <f t="shared" si="110"/>
        <v>0</v>
      </c>
      <c r="BS259" s="181">
        <f t="shared" si="110"/>
        <v>0</v>
      </c>
      <c r="BT259" s="181">
        <f t="shared" si="110"/>
        <v>0</v>
      </c>
      <c r="BU259" s="181">
        <f t="shared" si="110"/>
        <v>0</v>
      </c>
      <c r="BV259" s="181">
        <f t="shared" si="110"/>
        <v>0</v>
      </c>
      <c r="BW259" s="181">
        <f t="shared" si="110"/>
        <v>0</v>
      </c>
      <c r="BX259" s="181">
        <f t="shared" si="110"/>
        <v>0</v>
      </c>
      <c r="BY259" s="181">
        <f t="shared" si="110"/>
        <v>0</v>
      </c>
      <c r="BZ259" s="181">
        <f t="shared" si="110"/>
        <v>0</v>
      </c>
      <c r="CA259" s="181">
        <f t="shared" si="110"/>
        <v>0</v>
      </c>
      <c r="CB259" s="181">
        <f t="shared" si="110"/>
        <v>0</v>
      </c>
      <c r="CC259" s="181">
        <f t="shared" si="110"/>
        <v>0</v>
      </c>
      <c r="CD259" s="181">
        <f t="shared" si="110"/>
        <v>0</v>
      </c>
      <c r="CE259" s="181">
        <f t="shared" si="110"/>
        <v>0</v>
      </c>
      <c r="CF259" s="181">
        <f t="shared" si="110"/>
        <v>0</v>
      </c>
      <c r="CG259" s="181">
        <f t="shared" si="110"/>
        <v>0</v>
      </c>
      <c r="CH259" s="181">
        <f t="shared" si="110"/>
        <v>0</v>
      </c>
      <c r="CI259" s="181">
        <f t="shared" si="110"/>
        <v>0</v>
      </c>
      <c r="CJ259" s="181">
        <f t="shared" si="110"/>
        <v>0</v>
      </c>
      <c r="CK259" s="181">
        <f t="shared" si="110"/>
        <v>0</v>
      </c>
      <c r="CL259" s="181">
        <f t="shared" si="110"/>
        <v>0</v>
      </c>
      <c r="CM259" s="181">
        <f t="shared" si="110"/>
        <v>0</v>
      </c>
      <c r="CN259" s="181">
        <f t="shared" si="110"/>
        <v>0</v>
      </c>
      <c r="CO259" s="181">
        <f t="shared" si="110"/>
        <v>0</v>
      </c>
      <c r="CP259" s="181">
        <f t="shared" si="110"/>
        <v>0</v>
      </c>
      <c r="CQ259" s="181">
        <f t="shared" si="110"/>
        <v>0</v>
      </c>
      <c r="CR259" s="181">
        <f t="shared" si="110"/>
        <v>0</v>
      </c>
      <c r="CS259" s="181">
        <f t="shared" si="110"/>
        <v>0</v>
      </c>
      <c r="CT259" s="181">
        <f t="shared" si="110"/>
        <v>0</v>
      </c>
      <c r="CU259" s="181">
        <f t="shared" si="110"/>
        <v>0</v>
      </c>
      <c r="CV259" s="181">
        <f t="shared" si="110"/>
        <v>0</v>
      </c>
      <c r="CW259" s="181">
        <f t="shared" si="110"/>
        <v>0</v>
      </c>
      <c r="CX259" s="181">
        <f t="shared" si="110"/>
        <v>0</v>
      </c>
      <c r="CY259" s="181">
        <f t="shared" si="110"/>
        <v>0</v>
      </c>
      <c r="CZ259" s="181">
        <f t="shared" si="110"/>
        <v>0</v>
      </c>
      <c r="DA259" s="181">
        <f t="shared" si="110"/>
        <v>0</v>
      </c>
      <c r="DB259" s="181">
        <f t="shared" si="110"/>
        <v>0</v>
      </c>
      <c r="DC259" s="181">
        <f t="shared" si="110"/>
        <v>0</v>
      </c>
      <c r="DD259" s="181">
        <f t="shared" si="110"/>
        <v>0</v>
      </c>
      <c r="DE259" s="181">
        <f t="shared" si="110"/>
        <v>0</v>
      </c>
      <c r="DF259" s="181">
        <f t="shared" si="110"/>
        <v>0</v>
      </c>
      <c r="DG259" s="181">
        <f t="shared" si="110"/>
        <v>0</v>
      </c>
      <c r="DH259" s="181">
        <f t="shared" si="110"/>
        <v>0</v>
      </c>
      <c r="DI259" s="181">
        <f t="shared" si="110"/>
        <v>0</v>
      </c>
      <c r="DJ259" s="181">
        <f t="shared" si="110"/>
        <v>0</v>
      </c>
      <c r="DK259" s="181">
        <f t="shared" si="110"/>
        <v>0</v>
      </c>
      <c r="DL259" s="181">
        <f t="shared" si="110"/>
        <v>0</v>
      </c>
      <c r="DM259" s="181">
        <f t="shared" si="110"/>
        <v>0</v>
      </c>
      <c r="DN259" s="181">
        <f t="shared" si="110"/>
        <v>0</v>
      </c>
      <c r="DO259" s="181">
        <f t="shared" si="110"/>
        <v>0</v>
      </c>
      <c r="DP259" s="181">
        <f t="shared" si="110"/>
        <v>0</v>
      </c>
      <c r="DQ259" s="181">
        <f t="shared" si="110"/>
        <v>0</v>
      </c>
      <c r="DR259" s="181">
        <f t="shared" si="110"/>
        <v>0</v>
      </c>
      <c r="DS259" s="181">
        <f t="shared" si="110"/>
        <v>0</v>
      </c>
      <c r="DT259" s="181">
        <f t="shared" si="110"/>
        <v>0</v>
      </c>
      <c r="DU259" s="181">
        <f t="shared" si="110"/>
        <v>0</v>
      </c>
      <c r="DV259" s="181">
        <f t="shared" si="110"/>
        <v>0</v>
      </c>
      <c r="DW259" s="181">
        <f t="shared" si="110"/>
        <v>0</v>
      </c>
      <c r="DX259" s="181">
        <f t="shared" si="110"/>
        <v>0</v>
      </c>
      <c r="DY259" s="181">
        <f t="shared" si="110"/>
        <v>0</v>
      </c>
      <c r="DZ259" s="181">
        <f t="shared" si="110"/>
        <v>0</v>
      </c>
      <c r="EA259" s="181">
        <f t="shared" si="110"/>
        <v>0</v>
      </c>
      <c r="EB259" s="181">
        <f t="shared" ref="EB259:EE268" si="111">EB246*0.18</f>
        <v>0</v>
      </c>
      <c r="EC259" s="181">
        <f t="shared" si="111"/>
        <v>0</v>
      </c>
      <c r="ED259" s="181">
        <f t="shared" si="111"/>
        <v>0</v>
      </c>
      <c r="EE259" s="181">
        <f t="shared" si="111"/>
        <v>0</v>
      </c>
    </row>
    <row r="260" spans="1:138" s="182" customFormat="1" ht="15.75" hidden="1" outlineLevel="1" x14ac:dyDescent="0.25">
      <c r="A260" s="122">
        <f t="shared" si="108"/>
        <v>0</v>
      </c>
      <c r="B260" s="232" t="str">
        <f t="shared" ref="B260:B268" si="112">CONCATENATE(B247," НДС")</f>
        <v>Строительно-монтажные работы (привязка в валюте) НДС</v>
      </c>
      <c r="C260" s="170">
        <f>SUM(D260:EE260)</f>
        <v>0</v>
      </c>
      <c r="D260" s="181">
        <f t="shared" si="109"/>
        <v>0</v>
      </c>
      <c r="E260" s="181">
        <f t="shared" si="109"/>
        <v>0</v>
      </c>
      <c r="F260" s="181">
        <f t="shared" si="109"/>
        <v>0</v>
      </c>
      <c r="G260" s="181">
        <f t="shared" si="109"/>
        <v>0</v>
      </c>
      <c r="H260" s="181">
        <f t="shared" si="109"/>
        <v>0</v>
      </c>
      <c r="I260" s="181">
        <f t="shared" si="109"/>
        <v>0</v>
      </c>
      <c r="J260" s="181">
        <f t="shared" si="109"/>
        <v>0</v>
      </c>
      <c r="K260" s="181">
        <f t="shared" si="109"/>
        <v>0</v>
      </c>
      <c r="L260" s="181">
        <f t="shared" si="109"/>
        <v>0</v>
      </c>
      <c r="M260" s="181">
        <f t="shared" si="109"/>
        <v>0</v>
      </c>
      <c r="N260" s="181">
        <f t="shared" si="109"/>
        <v>0</v>
      </c>
      <c r="O260" s="181">
        <f t="shared" si="109"/>
        <v>0</v>
      </c>
      <c r="P260" s="181">
        <f t="shared" si="109"/>
        <v>0</v>
      </c>
      <c r="Q260" s="181">
        <f t="shared" si="109"/>
        <v>0</v>
      </c>
      <c r="R260" s="181">
        <f t="shared" si="109"/>
        <v>0</v>
      </c>
      <c r="S260" s="181">
        <f t="shared" si="109"/>
        <v>0</v>
      </c>
      <c r="T260" s="181">
        <f t="shared" si="109"/>
        <v>0</v>
      </c>
      <c r="U260" s="181">
        <f t="shared" si="109"/>
        <v>0</v>
      </c>
      <c r="V260" s="181">
        <f t="shared" si="109"/>
        <v>0</v>
      </c>
      <c r="W260" s="181">
        <f t="shared" si="109"/>
        <v>0</v>
      </c>
      <c r="X260" s="181">
        <f t="shared" si="109"/>
        <v>0</v>
      </c>
      <c r="Y260" s="181">
        <f t="shared" si="109"/>
        <v>0</v>
      </c>
      <c r="Z260" s="181">
        <f t="shared" si="109"/>
        <v>0</v>
      </c>
      <c r="AA260" s="181">
        <f t="shared" si="109"/>
        <v>0</v>
      </c>
      <c r="AB260" s="181">
        <f t="shared" si="109"/>
        <v>0</v>
      </c>
      <c r="AC260" s="181">
        <f t="shared" si="109"/>
        <v>0</v>
      </c>
      <c r="AD260" s="181">
        <f t="shared" si="109"/>
        <v>0</v>
      </c>
      <c r="AE260" s="181">
        <f t="shared" si="109"/>
        <v>0</v>
      </c>
      <c r="AF260" s="181">
        <f t="shared" si="109"/>
        <v>0</v>
      </c>
      <c r="AG260" s="181">
        <f t="shared" si="109"/>
        <v>0</v>
      </c>
      <c r="AH260" s="181">
        <f t="shared" si="109"/>
        <v>0</v>
      </c>
      <c r="AI260" s="181">
        <f t="shared" si="109"/>
        <v>0</v>
      </c>
      <c r="AJ260" s="181">
        <f t="shared" si="109"/>
        <v>0</v>
      </c>
      <c r="AK260" s="181">
        <f t="shared" si="109"/>
        <v>0</v>
      </c>
      <c r="AL260" s="181">
        <f t="shared" si="109"/>
        <v>0</v>
      </c>
      <c r="AM260" s="181">
        <f t="shared" si="109"/>
        <v>0</v>
      </c>
      <c r="AN260" s="181">
        <f t="shared" si="109"/>
        <v>0</v>
      </c>
      <c r="AO260" s="181">
        <f t="shared" si="109"/>
        <v>0</v>
      </c>
      <c r="AP260" s="181">
        <f t="shared" si="109"/>
        <v>0</v>
      </c>
      <c r="AQ260" s="181">
        <f t="shared" si="109"/>
        <v>0</v>
      </c>
      <c r="AR260" s="181">
        <f t="shared" si="109"/>
        <v>0</v>
      </c>
      <c r="AS260" s="181">
        <f t="shared" si="109"/>
        <v>0</v>
      </c>
      <c r="AT260" s="181">
        <f t="shared" si="109"/>
        <v>0</v>
      </c>
      <c r="AU260" s="181">
        <f t="shared" si="109"/>
        <v>0</v>
      </c>
      <c r="AV260" s="181">
        <f t="shared" si="109"/>
        <v>0</v>
      </c>
      <c r="AW260" s="181">
        <f t="shared" si="109"/>
        <v>0</v>
      </c>
      <c r="AX260" s="181">
        <f t="shared" si="109"/>
        <v>0</v>
      </c>
      <c r="AY260" s="181">
        <f t="shared" si="109"/>
        <v>0</v>
      </c>
      <c r="AZ260" s="181">
        <f t="shared" si="109"/>
        <v>0</v>
      </c>
      <c r="BA260" s="181">
        <f t="shared" si="109"/>
        <v>0</v>
      </c>
      <c r="BB260" s="181">
        <f t="shared" si="109"/>
        <v>0</v>
      </c>
      <c r="BC260" s="181">
        <f t="shared" si="109"/>
        <v>0</v>
      </c>
      <c r="BD260" s="181">
        <f t="shared" si="109"/>
        <v>0</v>
      </c>
      <c r="BE260" s="181">
        <f t="shared" si="109"/>
        <v>0</v>
      </c>
      <c r="BF260" s="181">
        <f t="shared" si="109"/>
        <v>0</v>
      </c>
      <c r="BG260" s="181">
        <f t="shared" si="109"/>
        <v>0</v>
      </c>
      <c r="BH260" s="181">
        <f t="shared" si="109"/>
        <v>0</v>
      </c>
      <c r="BI260" s="181">
        <f t="shared" si="109"/>
        <v>0</v>
      </c>
      <c r="BJ260" s="181">
        <f t="shared" si="109"/>
        <v>0</v>
      </c>
      <c r="BK260" s="181">
        <f t="shared" si="109"/>
        <v>0</v>
      </c>
      <c r="BL260" s="181">
        <f t="shared" si="109"/>
        <v>0</v>
      </c>
      <c r="BM260" s="181">
        <f t="shared" si="109"/>
        <v>0</v>
      </c>
      <c r="BN260" s="181">
        <f t="shared" si="109"/>
        <v>0</v>
      </c>
      <c r="BO260" s="181">
        <f t="shared" si="109"/>
        <v>0</v>
      </c>
      <c r="BP260" s="181">
        <f t="shared" si="110"/>
        <v>0</v>
      </c>
      <c r="BQ260" s="181">
        <f t="shared" si="110"/>
        <v>0</v>
      </c>
      <c r="BR260" s="181">
        <f t="shared" si="110"/>
        <v>0</v>
      </c>
      <c r="BS260" s="181">
        <f t="shared" si="110"/>
        <v>0</v>
      </c>
      <c r="BT260" s="181">
        <f t="shared" si="110"/>
        <v>0</v>
      </c>
      <c r="BU260" s="181">
        <f t="shared" si="110"/>
        <v>0</v>
      </c>
      <c r="BV260" s="181">
        <f t="shared" si="110"/>
        <v>0</v>
      </c>
      <c r="BW260" s="181">
        <f t="shared" si="110"/>
        <v>0</v>
      </c>
      <c r="BX260" s="181">
        <f t="shared" si="110"/>
        <v>0</v>
      </c>
      <c r="BY260" s="181">
        <f t="shared" si="110"/>
        <v>0</v>
      </c>
      <c r="BZ260" s="181">
        <f t="shared" si="110"/>
        <v>0</v>
      </c>
      <c r="CA260" s="181">
        <f t="shared" si="110"/>
        <v>0</v>
      </c>
      <c r="CB260" s="181">
        <f t="shared" si="110"/>
        <v>0</v>
      </c>
      <c r="CC260" s="181">
        <f t="shared" si="110"/>
        <v>0</v>
      </c>
      <c r="CD260" s="181">
        <f t="shared" si="110"/>
        <v>0</v>
      </c>
      <c r="CE260" s="181">
        <f t="shared" si="110"/>
        <v>0</v>
      </c>
      <c r="CF260" s="181">
        <f t="shared" si="110"/>
        <v>0</v>
      </c>
      <c r="CG260" s="181">
        <f t="shared" si="110"/>
        <v>0</v>
      </c>
      <c r="CH260" s="181">
        <f t="shared" si="110"/>
        <v>0</v>
      </c>
      <c r="CI260" s="181">
        <f t="shared" si="110"/>
        <v>0</v>
      </c>
      <c r="CJ260" s="181">
        <f t="shared" si="110"/>
        <v>0</v>
      </c>
      <c r="CK260" s="181">
        <f t="shared" si="110"/>
        <v>0</v>
      </c>
      <c r="CL260" s="181">
        <f t="shared" si="110"/>
        <v>0</v>
      </c>
      <c r="CM260" s="181">
        <f t="shared" si="110"/>
        <v>0</v>
      </c>
      <c r="CN260" s="181">
        <f t="shared" si="110"/>
        <v>0</v>
      </c>
      <c r="CO260" s="181">
        <f t="shared" si="110"/>
        <v>0</v>
      </c>
      <c r="CP260" s="181">
        <f t="shared" si="110"/>
        <v>0</v>
      </c>
      <c r="CQ260" s="181">
        <f t="shared" si="110"/>
        <v>0</v>
      </c>
      <c r="CR260" s="181">
        <f t="shared" si="110"/>
        <v>0</v>
      </c>
      <c r="CS260" s="181">
        <f t="shared" si="110"/>
        <v>0</v>
      </c>
      <c r="CT260" s="181">
        <f t="shared" si="110"/>
        <v>0</v>
      </c>
      <c r="CU260" s="181">
        <f t="shared" si="110"/>
        <v>0</v>
      </c>
      <c r="CV260" s="181">
        <f t="shared" si="110"/>
        <v>0</v>
      </c>
      <c r="CW260" s="181">
        <f t="shared" si="110"/>
        <v>0</v>
      </c>
      <c r="CX260" s="181">
        <f t="shared" si="110"/>
        <v>0</v>
      </c>
      <c r="CY260" s="181">
        <f t="shared" si="110"/>
        <v>0</v>
      </c>
      <c r="CZ260" s="181">
        <f t="shared" si="110"/>
        <v>0</v>
      </c>
      <c r="DA260" s="181">
        <f t="shared" si="110"/>
        <v>0</v>
      </c>
      <c r="DB260" s="181">
        <f t="shared" si="110"/>
        <v>0</v>
      </c>
      <c r="DC260" s="181">
        <f t="shared" si="110"/>
        <v>0</v>
      </c>
      <c r="DD260" s="181">
        <f t="shared" si="110"/>
        <v>0</v>
      </c>
      <c r="DE260" s="181">
        <f t="shared" si="110"/>
        <v>0</v>
      </c>
      <c r="DF260" s="181">
        <f t="shared" si="110"/>
        <v>0</v>
      </c>
      <c r="DG260" s="181">
        <f t="shared" si="110"/>
        <v>0</v>
      </c>
      <c r="DH260" s="181">
        <f t="shared" si="110"/>
        <v>0</v>
      </c>
      <c r="DI260" s="181">
        <f t="shared" si="110"/>
        <v>0</v>
      </c>
      <c r="DJ260" s="181">
        <f t="shared" si="110"/>
        <v>0</v>
      </c>
      <c r="DK260" s="181">
        <f t="shared" si="110"/>
        <v>0</v>
      </c>
      <c r="DL260" s="181">
        <f t="shared" si="110"/>
        <v>0</v>
      </c>
      <c r="DM260" s="181">
        <f t="shared" si="110"/>
        <v>0</v>
      </c>
      <c r="DN260" s="181">
        <f t="shared" si="110"/>
        <v>0</v>
      </c>
      <c r="DO260" s="181">
        <f t="shared" si="110"/>
        <v>0</v>
      </c>
      <c r="DP260" s="181">
        <f t="shared" si="110"/>
        <v>0</v>
      </c>
      <c r="DQ260" s="181">
        <f t="shared" si="110"/>
        <v>0</v>
      </c>
      <c r="DR260" s="181">
        <f t="shared" si="110"/>
        <v>0</v>
      </c>
      <c r="DS260" s="181">
        <f t="shared" si="110"/>
        <v>0</v>
      </c>
      <c r="DT260" s="181">
        <f t="shared" si="110"/>
        <v>0</v>
      </c>
      <c r="DU260" s="181">
        <f t="shared" si="110"/>
        <v>0</v>
      </c>
      <c r="DV260" s="181">
        <f t="shared" si="110"/>
        <v>0</v>
      </c>
      <c r="DW260" s="181">
        <f t="shared" si="110"/>
        <v>0</v>
      </c>
      <c r="DX260" s="181">
        <f t="shared" si="110"/>
        <v>0</v>
      </c>
      <c r="DY260" s="181">
        <f t="shared" si="110"/>
        <v>0</v>
      </c>
      <c r="DZ260" s="181">
        <f t="shared" si="110"/>
        <v>0</v>
      </c>
      <c r="EA260" s="181">
        <f t="shared" si="110"/>
        <v>0</v>
      </c>
      <c r="EB260" s="181">
        <f t="shared" si="111"/>
        <v>0</v>
      </c>
      <c r="EC260" s="181">
        <f t="shared" si="111"/>
        <v>0</v>
      </c>
      <c r="ED260" s="181">
        <f t="shared" si="111"/>
        <v>0</v>
      </c>
      <c r="EE260" s="181">
        <f t="shared" si="111"/>
        <v>0</v>
      </c>
    </row>
    <row r="261" spans="1:138" s="182" customFormat="1" ht="15.75" hidden="1" outlineLevel="1" x14ac:dyDescent="0.25">
      <c r="A261" s="122">
        <f t="shared" si="108"/>
        <v>0</v>
      </c>
      <c r="B261" s="232" t="str">
        <f t="shared" si="112"/>
        <v>Строительно-монтажные работы рос НДС</v>
      </c>
      <c r="C261" s="170">
        <f t="shared" ref="C261:C268" si="113">SUM(D261:EE261)</f>
        <v>0</v>
      </c>
      <c r="D261" s="181">
        <f t="shared" si="109"/>
        <v>0</v>
      </c>
      <c r="E261" s="181">
        <f t="shared" si="109"/>
        <v>0</v>
      </c>
      <c r="F261" s="181">
        <f t="shared" si="109"/>
        <v>0</v>
      </c>
      <c r="G261" s="181">
        <f t="shared" si="109"/>
        <v>0</v>
      </c>
      <c r="H261" s="181">
        <f t="shared" si="109"/>
        <v>0</v>
      </c>
      <c r="I261" s="181">
        <f t="shared" si="109"/>
        <v>0</v>
      </c>
      <c r="J261" s="181">
        <f t="shared" si="109"/>
        <v>0</v>
      </c>
      <c r="K261" s="181">
        <f t="shared" si="109"/>
        <v>0</v>
      </c>
      <c r="L261" s="181">
        <f t="shared" si="109"/>
        <v>0</v>
      </c>
      <c r="M261" s="181">
        <f t="shared" si="109"/>
        <v>0</v>
      </c>
      <c r="N261" s="181">
        <f t="shared" si="109"/>
        <v>0</v>
      </c>
      <c r="O261" s="181">
        <f t="shared" si="109"/>
        <v>0</v>
      </c>
      <c r="P261" s="181">
        <f t="shared" si="109"/>
        <v>0</v>
      </c>
      <c r="Q261" s="181">
        <f t="shared" si="109"/>
        <v>0</v>
      </c>
      <c r="R261" s="181">
        <f t="shared" si="109"/>
        <v>0</v>
      </c>
      <c r="S261" s="181">
        <f t="shared" si="109"/>
        <v>0</v>
      </c>
      <c r="T261" s="181">
        <f t="shared" si="109"/>
        <v>0</v>
      </c>
      <c r="U261" s="181">
        <f t="shared" si="109"/>
        <v>0</v>
      </c>
      <c r="V261" s="181">
        <f t="shared" si="109"/>
        <v>0</v>
      </c>
      <c r="W261" s="181">
        <f t="shared" si="109"/>
        <v>0</v>
      </c>
      <c r="X261" s="181">
        <f t="shared" si="109"/>
        <v>0</v>
      </c>
      <c r="Y261" s="181">
        <f t="shared" si="109"/>
        <v>0</v>
      </c>
      <c r="Z261" s="181">
        <f t="shared" si="109"/>
        <v>0</v>
      </c>
      <c r="AA261" s="181">
        <f t="shared" si="109"/>
        <v>0</v>
      </c>
      <c r="AB261" s="181">
        <f t="shared" si="109"/>
        <v>0</v>
      </c>
      <c r="AC261" s="181">
        <f t="shared" si="109"/>
        <v>0</v>
      </c>
      <c r="AD261" s="181">
        <f t="shared" si="109"/>
        <v>0</v>
      </c>
      <c r="AE261" s="181">
        <f t="shared" si="109"/>
        <v>0</v>
      </c>
      <c r="AF261" s="181">
        <f t="shared" si="109"/>
        <v>0</v>
      </c>
      <c r="AG261" s="181">
        <f t="shared" si="109"/>
        <v>0</v>
      </c>
      <c r="AH261" s="181">
        <f t="shared" si="109"/>
        <v>0</v>
      </c>
      <c r="AI261" s="181">
        <f t="shared" si="109"/>
        <v>0</v>
      </c>
      <c r="AJ261" s="181">
        <f t="shared" si="109"/>
        <v>0</v>
      </c>
      <c r="AK261" s="181">
        <f t="shared" si="109"/>
        <v>0</v>
      </c>
      <c r="AL261" s="181">
        <f t="shared" si="109"/>
        <v>0</v>
      </c>
      <c r="AM261" s="181">
        <f t="shared" si="109"/>
        <v>0</v>
      </c>
      <c r="AN261" s="181">
        <f t="shared" si="109"/>
        <v>0</v>
      </c>
      <c r="AO261" s="181">
        <f t="shared" si="109"/>
        <v>0</v>
      </c>
      <c r="AP261" s="181">
        <f t="shared" si="109"/>
        <v>0</v>
      </c>
      <c r="AQ261" s="181">
        <f t="shared" si="109"/>
        <v>0</v>
      </c>
      <c r="AR261" s="181">
        <f t="shared" si="109"/>
        <v>0</v>
      </c>
      <c r="AS261" s="181">
        <f t="shared" si="109"/>
        <v>0</v>
      </c>
      <c r="AT261" s="181">
        <f t="shared" si="109"/>
        <v>0</v>
      </c>
      <c r="AU261" s="181">
        <f t="shared" si="109"/>
        <v>0</v>
      </c>
      <c r="AV261" s="181">
        <f t="shared" si="109"/>
        <v>0</v>
      </c>
      <c r="AW261" s="181">
        <f t="shared" si="109"/>
        <v>0</v>
      </c>
      <c r="AX261" s="181">
        <f t="shared" si="109"/>
        <v>0</v>
      </c>
      <c r="AY261" s="181">
        <f t="shared" si="109"/>
        <v>0</v>
      </c>
      <c r="AZ261" s="181">
        <f t="shared" si="109"/>
        <v>0</v>
      </c>
      <c r="BA261" s="181">
        <f t="shared" si="109"/>
        <v>0</v>
      </c>
      <c r="BB261" s="181">
        <f t="shared" si="109"/>
        <v>0</v>
      </c>
      <c r="BC261" s="181">
        <f t="shared" si="109"/>
        <v>0</v>
      </c>
      <c r="BD261" s="181">
        <f t="shared" si="109"/>
        <v>0</v>
      </c>
      <c r="BE261" s="181">
        <f t="shared" si="109"/>
        <v>0</v>
      </c>
      <c r="BF261" s="181">
        <f t="shared" si="109"/>
        <v>0</v>
      </c>
      <c r="BG261" s="181">
        <f t="shared" si="109"/>
        <v>0</v>
      </c>
      <c r="BH261" s="181">
        <f t="shared" si="109"/>
        <v>0</v>
      </c>
      <c r="BI261" s="181">
        <f t="shared" si="109"/>
        <v>0</v>
      </c>
      <c r="BJ261" s="181">
        <f t="shared" si="109"/>
        <v>0</v>
      </c>
      <c r="BK261" s="181">
        <f t="shared" si="109"/>
        <v>0</v>
      </c>
      <c r="BL261" s="181">
        <f t="shared" si="109"/>
        <v>0</v>
      </c>
      <c r="BM261" s="181">
        <f t="shared" si="109"/>
        <v>0</v>
      </c>
      <c r="BN261" s="181">
        <f t="shared" si="109"/>
        <v>0</v>
      </c>
      <c r="BO261" s="181">
        <f t="shared" si="109"/>
        <v>0</v>
      </c>
      <c r="BP261" s="181">
        <f t="shared" si="110"/>
        <v>0</v>
      </c>
      <c r="BQ261" s="181">
        <f t="shared" si="110"/>
        <v>0</v>
      </c>
      <c r="BR261" s="181">
        <f t="shared" si="110"/>
        <v>0</v>
      </c>
      <c r="BS261" s="181">
        <f t="shared" si="110"/>
        <v>0</v>
      </c>
      <c r="BT261" s="181">
        <f t="shared" si="110"/>
        <v>0</v>
      </c>
      <c r="BU261" s="181">
        <f t="shared" si="110"/>
        <v>0</v>
      </c>
      <c r="BV261" s="181">
        <f t="shared" si="110"/>
        <v>0</v>
      </c>
      <c r="BW261" s="181">
        <f t="shared" si="110"/>
        <v>0</v>
      </c>
      <c r="BX261" s="181">
        <f t="shared" si="110"/>
        <v>0</v>
      </c>
      <c r="BY261" s="181">
        <f t="shared" si="110"/>
        <v>0</v>
      </c>
      <c r="BZ261" s="181">
        <f t="shared" si="110"/>
        <v>0</v>
      </c>
      <c r="CA261" s="181">
        <f t="shared" si="110"/>
        <v>0</v>
      </c>
      <c r="CB261" s="181">
        <f t="shared" si="110"/>
        <v>0</v>
      </c>
      <c r="CC261" s="181">
        <f t="shared" si="110"/>
        <v>0</v>
      </c>
      <c r="CD261" s="181">
        <f t="shared" si="110"/>
        <v>0</v>
      </c>
      <c r="CE261" s="181">
        <f t="shared" si="110"/>
        <v>0</v>
      </c>
      <c r="CF261" s="181">
        <f t="shared" si="110"/>
        <v>0</v>
      </c>
      <c r="CG261" s="181">
        <f t="shared" si="110"/>
        <v>0</v>
      </c>
      <c r="CH261" s="181">
        <f t="shared" si="110"/>
        <v>0</v>
      </c>
      <c r="CI261" s="181">
        <f t="shared" si="110"/>
        <v>0</v>
      </c>
      <c r="CJ261" s="181">
        <f t="shared" si="110"/>
        <v>0</v>
      </c>
      <c r="CK261" s="181">
        <f t="shared" si="110"/>
        <v>0</v>
      </c>
      <c r="CL261" s="181">
        <f t="shared" si="110"/>
        <v>0</v>
      </c>
      <c r="CM261" s="181">
        <f t="shared" si="110"/>
        <v>0</v>
      </c>
      <c r="CN261" s="181">
        <f t="shared" si="110"/>
        <v>0</v>
      </c>
      <c r="CO261" s="181">
        <f t="shared" si="110"/>
        <v>0</v>
      </c>
      <c r="CP261" s="181">
        <f t="shared" si="110"/>
        <v>0</v>
      </c>
      <c r="CQ261" s="181">
        <f t="shared" si="110"/>
        <v>0</v>
      </c>
      <c r="CR261" s="181">
        <f t="shared" si="110"/>
        <v>0</v>
      </c>
      <c r="CS261" s="181">
        <f t="shared" si="110"/>
        <v>0</v>
      </c>
      <c r="CT261" s="181">
        <f t="shared" si="110"/>
        <v>0</v>
      </c>
      <c r="CU261" s="181">
        <f t="shared" si="110"/>
        <v>0</v>
      </c>
      <c r="CV261" s="181">
        <f t="shared" si="110"/>
        <v>0</v>
      </c>
      <c r="CW261" s="181">
        <f t="shared" si="110"/>
        <v>0</v>
      </c>
      <c r="CX261" s="181">
        <f t="shared" si="110"/>
        <v>0</v>
      </c>
      <c r="CY261" s="181">
        <f t="shared" si="110"/>
        <v>0</v>
      </c>
      <c r="CZ261" s="181">
        <f t="shared" si="110"/>
        <v>0</v>
      </c>
      <c r="DA261" s="181">
        <f t="shared" si="110"/>
        <v>0</v>
      </c>
      <c r="DB261" s="181">
        <f t="shared" si="110"/>
        <v>0</v>
      </c>
      <c r="DC261" s="181">
        <f t="shared" si="110"/>
        <v>0</v>
      </c>
      <c r="DD261" s="181">
        <f t="shared" si="110"/>
        <v>0</v>
      </c>
      <c r="DE261" s="181">
        <f t="shared" si="110"/>
        <v>0</v>
      </c>
      <c r="DF261" s="181">
        <f t="shared" si="110"/>
        <v>0</v>
      </c>
      <c r="DG261" s="181">
        <f t="shared" si="110"/>
        <v>0</v>
      </c>
      <c r="DH261" s="181">
        <f t="shared" si="110"/>
        <v>0</v>
      </c>
      <c r="DI261" s="181">
        <f t="shared" si="110"/>
        <v>0</v>
      </c>
      <c r="DJ261" s="181">
        <f t="shared" si="110"/>
        <v>0</v>
      </c>
      <c r="DK261" s="181">
        <f t="shared" si="110"/>
        <v>0</v>
      </c>
      <c r="DL261" s="181">
        <f t="shared" si="110"/>
        <v>0</v>
      </c>
      <c r="DM261" s="181">
        <f t="shared" si="110"/>
        <v>0</v>
      </c>
      <c r="DN261" s="181">
        <f t="shared" si="110"/>
        <v>0</v>
      </c>
      <c r="DO261" s="181">
        <f t="shared" si="110"/>
        <v>0</v>
      </c>
      <c r="DP261" s="181">
        <f t="shared" si="110"/>
        <v>0</v>
      </c>
      <c r="DQ261" s="181">
        <f t="shared" si="110"/>
        <v>0</v>
      </c>
      <c r="DR261" s="181">
        <f t="shared" si="110"/>
        <v>0</v>
      </c>
      <c r="DS261" s="181">
        <f t="shared" si="110"/>
        <v>0</v>
      </c>
      <c r="DT261" s="181">
        <f t="shared" si="110"/>
        <v>0</v>
      </c>
      <c r="DU261" s="181">
        <f t="shared" si="110"/>
        <v>0</v>
      </c>
      <c r="DV261" s="181">
        <f t="shared" si="110"/>
        <v>0</v>
      </c>
      <c r="DW261" s="181">
        <f t="shared" si="110"/>
        <v>0</v>
      </c>
      <c r="DX261" s="181">
        <f t="shared" si="110"/>
        <v>0</v>
      </c>
      <c r="DY261" s="181">
        <f t="shared" si="110"/>
        <v>0</v>
      </c>
      <c r="DZ261" s="181">
        <f t="shared" si="110"/>
        <v>0</v>
      </c>
      <c r="EA261" s="181">
        <f t="shared" si="110"/>
        <v>0</v>
      </c>
      <c r="EB261" s="181">
        <f t="shared" si="111"/>
        <v>0</v>
      </c>
      <c r="EC261" s="181">
        <f t="shared" si="111"/>
        <v>0</v>
      </c>
      <c r="ED261" s="181">
        <f t="shared" si="111"/>
        <v>0</v>
      </c>
      <c r="EE261" s="181">
        <f t="shared" si="111"/>
        <v>0</v>
      </c>
    </row>
    <row r="262" spans="1:138" s="182" customFormat="1" ht="15.75" hidden="1" outlineLevel="1" x14ac:dyDescent="0.25">
      <c r="A262" s="122">
        <f t="shared" si="108"/>
        <v>0</v>
      </c>
      <c r="B262" s="232" t="str">
        <f t="shared" si="112"/>
        <v>ТМЦ НДС</v>
      </c>
      <c r="C262" s="170">
        <f t="shared" si="113"/>
        <v>0</v>
      </c>
      <c r="D262" s="181">
        <f t="shared" si="109"/>
        <v>0</v>
      </c>
      <c r="E262" s="181">
        <f t="shared" si="109"/>
        <v>0</v>
      </c>
      <c r="F262" s="181">
        <f t="shared" si="109"/>
        <v>0</v>
      </c>
      <c r="G262" s="181">
        <f t="shared" si="109"/>
        <v>0</v>
      </c>
      <c r="H262" s="181">
        <f t="shared" si="109"/>
        <v>0</v>
      </c>
      <c r="I262" s="181">
        <f t="shared" si="109"/>
        <v>0</v>
      </c>
      <c r="J262" s="181">
        <f t="shared" si="109"/>
        <v>0</v>
      </c>
      <c r="K262" s="181">
        <f t="shared" si="109"/>
        <v>0</v>
      </c>
      <c r="L262" s="181">
        <f t="shared" si="109"/>
        <v>0</v>
      </c>
      <c r="M262" s="181">
        <f t="shared" si="109"/>
        <v>0</v>
      </c>
      <c r="N262" s="181">
        <f t="shared" si="109"/>
        <v>0</v>
      </c>
      <c r="O262" s="181">
        <f t="shared" si="109"/>
        <v>0</v>
      </c>
      <c r="P262" s="181">
        <f t="shared" si="109"/>
        <v>0</v>
      </c>
      <c r="Q262" s="181">
        <f t="shared" si="109"/>
        <v>0</v>
      </c>
      <c r="R262" s="181">
        <f t="shared" si="109"/>
        <v>0</v>
      </c>
      <c r="S262" s="181">
        <f t="shared" si="109"/>
        <v>0</v>
      </c>
      <c r="T262" s="181">
        <f t="shared" si="109"/>
        <v>0</v>
      </c>
      <c r="U262" s="181">
        <f t="shared" si="109"/>
        <v>0</v>
      </c>
      <c r="V262" s="181">
        <f t="shared" si="109"/>
        <v>0</v>
      </c>
      <c r="W262" s="181">
        <f t="shared" si="109"/>
        <v>0</v>
      </c>
      <c r="X262" s="181">
        <f t="shared" si="109"/>
        <v>0</v>
      </c>
      <c r="Y262" s="181">
        <f t="shared" si="109"/>
        <v>0</v>
      </c>
      <c r="Z262" s="181">
        <f t="shared" si="109"/>
        <v>0</v>
      </c>
      <c r="AA262" s="181">
        <f t="shared" si="109"/>
        <v>0</v>
      </c>
      <c r="AB262" s="181">
        <f t="shared" si="109"/>
        <v>0</v>
      </c>
      <c r="AC262" s="181">
        <f t="shared" si="109"/>
        <v>0</v>
      </c>
      <c r="AD262" s="181">
        <f t="shared" si="109"/>
        <v>0</v>
      </c>
      <c r="AE262" s="181">
        <f t="shared" si="109"/>
        <v>0</v>
      </c>
      <c r="AF262" s="181">
        <f t="shared" si="109"/>
        <v>0</v>
      </c>
      <c r="AG262" s="181">
        <f t="shared" si="109"/>
        <v>0</v>
      </c>
      <c r="AH262" s="181">
        <f t="shared" si="109"/>
        <v>0</v>
      </c>
      <c r="AI262" s="181">
        <f t="shared" si="109"/>
        <v>0</v>
      </c>
      <c r="AJ262" s="181">
        <f t="shared" si="109"/>
        <v>0</v>
      </c>
      <c r="AK262" s="181">
        <f t="shared" si="109"/>
        <v>0</v>
      </c>
      <c r="AL262" s="181">
        <f t="shared" si="109"/>
        <v>0</v>
      </c>
      <c r="AM262" s="181">
        <f t="shared" si="109"/>
        <v>0</v>
      </c>
      <c r="AN262" s="181">
        <f t="shared" si="109"/>
        <v>0</v>
      </c>
      <c r="AO262" s="181">
        <f t="shared" si="109"/>
        <v>0</v>
      </c>
      <c r="AP262" s="181">
        <f t="shared" si="109"/>
        <v>0</v>
      </c>
      <c r="AQ262" s="181">
        <f t="shared" si="109"/>
        <v>0</v>
      </c>
      <c r="AR262" s="181">
        <f t="shared" si="109"/>
        <v>0</v>
      </c>
      <c r="AS262" s="181">
        <f t="shared" si="109"/>
        <v>0</v>
      </c>
      <c r="AT262" s="181">
        <f t="shared" si="109"/>
        <v>0</v>
      </c>
      <c r="AU262" s="181">
        <f t="shared" si="109"/>
        <v>0</v>
      </c>
      <c r="AV262" s="181">
        <f t="shared" si="109"/>
        <v>0</v>
      </c>
      <c r="AW262" s="181">
        <f t="shared" si="109"/>
        <v>0</v>
      </c>
      <c r="AX262" s="181">
        <f t="shared" si="109"/>
        <v>0</v>
      </c>
      <c r="AY262" s="181">
        <f t="shared" si="109"/>
        <v>0</v>
      </c>
      <c r="AZ262" s="181">
        <f t="shared" si="109"/>
        <v>0</v>
      </c>
      <c r="BA262" s="181">
        <f t="shared" si="109"/>
        <v>0</v>
      </c>
      <c r="BB262" s="181">
        <f t="shared" si="109"/>
        <v>0</v>
      </c>
      <c r="BC262" s="181">
        <f t="shared" si="109"/>
        <v>0</v>
      </c>
      <c r="BD262" s="181">
        <f t="shared" si="109"/>
        <v>0</v>
      </c>
      <c r="BE262" s="181">
        <f t="shared" si="109"/>
        <v>0</v>
      </c>
      <c r="BF262" s="181">
        <f t="shared" si="109"/>
        <v>0</v>
      </c>
      <c r="BG262" s="181">
        <f t="shared" si="109"/>
        <v>0</v>
      </c>
      <c r="BH262" s="181">
        <f t="shared" si="109"/>
        <v>0</v>
      </c>
      <c r="BI262" s="181">
        <f t="shared" si="109"/>
        <v>0</v>
      </c>
      <c r="BJ262" s="181">
        <f t="shared" si="109"/>
        <v>0</v>
      </c>
      <c r="BK262" s="181">
        <f t="shared" si="109"/>
        <v>0</v>
      </c>
      <c r="BL262" s="181">
        <f t="shared" si="109"/>
        <v>0</v>
      </c>
      <c r="BM262" s="181">
        <f t="shared" si="109"/>
        <v>0</v>
      </c>
      <c r="BN262" s="181">
        <f t="shared" si="109"/>
        <v>0</v>
      </c>
      <c r="BO262" s="181">
        <f>BO249*0.18</f>
        <v>0</v>
      </c>
      <c r="BP262" s="181">
        <f t="shared" si="110"/>
        <v>0</v>
      </c>
      <c r="BQ262" s="181">
        <f t="shared" si="110"/>
        <v>0</v>
      </c>
      <c r="BR262" s="181">
        <f t="shared" si="110"/>
        <v>0</v>
      </c>
      <c r="BS262" s="181">
        <f t="shared" si="110"/>
        <v>0</v>
      </c>
      <c r="BT262" s="181">
        <f t="shared" si="110"/>
        <v>0</v>
      </c>
      <c r="BU262" s="181">
        <f t="shared" si="110"/>
        <v>0</v>
      </c>
      <c r="BV262" s="181">
        <f t="shared" si="110"/>
        <v>0</v>
      </c>
      <c r="BW262" s="181">
        <f t="shared" si="110"/>
        <v>0</v>
      </c>
      <c r="BX262" s="181">
        <f t="shared" si="110"/>
        <v>0</v>
      </c>
      <c r="BY262" s="181">
        <f t="shared" si="110"/>
        <v>0</v>
      </c>
      <c r="BZ262" s="181">
        <f t="shared" si="110"/>
        <v>0</v>
      </c>
      <c r="CA262" s="181">
        <f t="shared" si="110"/>
        <v>0</v>
      </c>
      <c r="CB262" s="181">
        <f t="shared" si="110"/>
        <v>0</v>
      </c>
      <c r="CC262" s="181">
        <f t="shared" si="110"/>
        <v>0</v>
      </c>
      <c r="CD262" s="181">
        <f t="shared" si="110"/>
        <v>0</v>
      </c>
      <c r="CE262" s="181">
        <f t="shared" si="110"/>
        <v>0</v>
      </c>
      <c r="CF262" s="181">
        <f t="shared" si="110"/>
        <v>0</v>
      </c>
      <c r="CG262" s="181">
        <f t="shared" si="110"/>
        <v>0</v>
      </c>
      <c r="CH262" s="181">
        <f t="shared" si="110"/>
        <v>0</v>
      </c>
      <c r="CI262" s="181">
        <f t="shared" si="110"/>
        <v>0</v>
      </c>
      <c r="CJ262" s="181">
        <f t="shared" si="110"/>
        <v>0</v>
      </c>
      <c r="CK262" s="181">
        <f t="shared" si="110"/>
        <v>0</v>
      </c>
      <c r="CL262" s="181">
        <f t="shared" si="110"/>
        <v>0</v>
      </c>
      <c r="CM262" s="181">
        <f t="shared" si="110"/>
        <v>0</v>
      </c>
      <c r="CN262" s="181">
        <f t="shared" si="110"/>
        <v>0</v>
      </c>
      <c r="CO262" s="181">
        <f t="shared" si="110"/>
        <v>0</v>
      </c>
      <c r="CP262" s="181">
        <f t="shared" si="110"/>
        <v>0</v>
      </c>
      <c r="CQ262" s="181">
        <f t="shared" si="110"/>
        <v>0</v>
      </c>
      <c r="CR262" s="181">
        <f t="shared" si="110"/>
        <v>0</v>
      </c>
      <c r="CS262" s="181">
        <f t="shared" si="110"/>
        <v>0</v>
      </c>
      <c r="CT262" s="181">
        <f t="shared" si="110"/>
        <v>0</v>
      </c>
      <c r="CU262" s="181">
        <f t="shared" si="110"/>
        <v>0</v>
      </c>
      <c r="CV262" s="181">
        <f t="shared" si="110"/>
        <v>0</v>
      </c>
      <c r="CW262" s="181">
        <f t="shared" si="110"/>
        <v>0</v>
      </c>
      <c r="CX262" s="181">
        <f t="shared" si="110"/>
        <v>0</v>
      </c>
      <c r="CY262" s="181">
        <f t="shared" si="110"/>
        <v>0</v>
      </c>
      <c r="CZ262" s="181">
        <f t="shared" si="110"/>
        <v>0</v>
      </c>
      <c r="DA262" s="181">
        <f t="shared" si="110"/>
        <v>0</v>
      </c>
      <c r="DB262" s="181">
        <f t="shared" si="110"/>
        <v>0</v>
      </c>
      <c r="DC262" s="181">
        <f t="shared" si="110"/>
        <v>0</v>
      </c>
      <c r="DD262" s="181">
        <f t="shared" si="110"/>
        <v>0</v>
      </c>
      <c r="DE262" s="181">
        <f t="shared" si="110"/>
        <v>0</v>
      </c>
      <c r="DF262" s="181">
        <f t="shared" si="110"/>
        <v>0</v>
      </c>
      <c r="DG262" s="181">
        <f t="shared" si="110"/>
        <v>0</v>
      </c>
      <c r="DH262" s="181">
        <f t="shared" si="110"/>
        <v>0</v>
      </c>
      <c r="DI262" s="181">
        <f t="shared" si="110"/>
        <v>0</v>
      </c>
      <c r="DJ262" s="181">
        <f t="shared" si="110"/>
        <v>0</v>
      </c>
      <c r="DK262" s="181">
        <f t="shared" si="110"/>
        <v>0</v>
      </c>
      <c r="DL262" s="181">
        <f t="shared" si="110"/>
        <v>0</v>
      </c>
      <c r="DM262" s="181">
        <f t="shared" si="110"/>
        <v>0</v>
      </c>
      <c r="DN262" s="181">
        <f t="shared" si="110"/>
        <v>0</v>
      </c>
      <c r="DO262" s="181">
        <f t="shared" si="110"/>
        <v>0</v>
      </c>
      <c r="DP262" s="181">
        <f t="shared" si="110"/>
        <v>0</v>
      </c>
      <c r="DQ262" s="181">
        <f t="shared" si="110"/>
        <v>0</v>
      </c>
      <c r="DR262" s="181">
        <f t="shared" si="110"/>
        <v>0</v>
      </c>
      <c r="DS262" s="181">
        <f t="shared" si="110"/>
        <v>0</v>
      </c>
      <c r="DT262" s="181">
        <f t="shared" si="110"/>
        <v>0</v>
      </c>
      <c r="DU262" s="181">
        <f t="shared" si="110"/>
        <v>0</v>
      </c>
      <c r="DV262" s="181">
        <f t="shared" si="110"/>
        <v>0</v>
      </c>
      <c r="DW262" s="181">
        <f t="shared" si="110"/>
        <v>0</v>
      </c>
      <c r="DX262" s="181">
        <f t="shared" si="110"/>
        <v>0</v>
      </c>
      <c r="DY262" s="181">
        <f t="shared" si="110"/>
        <v>0</v>
      </c>
      <c r="DZ262" s="181">
        <f t="shared" si="110"/>
        <v>0</v>
      </c>
      <c r="EA262" s="181">
        <f>EA249*0.18</f>
        <v>0</v>
      </c>
      <c r="EB262" s="181">
        <f t="shared" si="111"/>
        <v>0</v>
      </c>
      <c r="EC262" s="181">
        <f t="shared" si="111"/>
        <v>0</v>
      </c>
      <c r="ED262" s="181">
        <f t="shared" si="111"/>
        <v>0</v>
      </c>
      <c r="EE262" s="181">
        <f t="shared" si="111"/>
        <v>0</v>
      </c>
    </row>
    <row r="263" spans="1:138" s="182" customFormat="1" ht="15.75" hidden="1" outlineLevel="1" x14ac:dyDescent="0.25">
      <c r="A263" s="122">
        <f t="shared" si="108"/>
        <v>0</v>
      </c>
      <c r="B263" s="232" t="str">
        <f t="shared" si="112"/>
        <v>Оборудование (привязка к валюте) НДС</v>
      </c>
      <c r="C263" s="170">
        <f t="shared" si="113"/>
        <v>0</v>
      </c>
      <c r="D263" s="181">
        <f t="shared" ref="D263:BO266" si="114">D250*0.18</f>
        <v>0</v>
      </c>
      <c r="E263" s="181">
        <f t="shared" si="114"/>
        <v>0</v>
      </c>
      <c r="F263" s="181">
        <f t="shared" si="114"/>
        <v>0</v>
      </c>
      <c r="G263" s="181">
        <f t="shared" si="114"/>
        <v>0</v>
      </c>
      <c r="H263" s="181">
        <f t="shared" si="114"/>
        <v>0</v>
      </c>
      <c r="I263" s="181">
        <f t="shared" si="114"/>
        <v>0</v>
      </c>
      <c r="J263" s="181">
        <f t="shared" si="114"/>
        <v>0</v>
      </c>
      <c r="K263" s="181">
        <f t="shared" si="114"/>
        <v>0</v>
      </c>
      <c r="L263" s="181">
        <f t="shared" si="114"/>
        <v>0</v>
      </c>
      <c r="M263" s="181">
        <f t="shared" si="114"/>
        <v>0</v>
      </c>
      <c r="N263" s="181">
        <f t="shared" si="114"/>
        <v>0</v>
      </c>
      <c r="O263" s="181">
        <f t="shared" si="114"/>
        <v>0</v>
      </c>
      <c r="P263" s="181">
        <f t="shared" si="114"/>
        <v>0</v>
      </c>
      <c r="Q263" s="181">
        <f t="shared" si="114"/>
        <v>0</v>
      </c>
      <c r="R263" s="181">
        <f t="shared" si="114"/>
        <v>0</v>
      </c>
      <c r="S263" s="181">
        <f t="shared" si="114"/>
        <v>0</v>
      </c>
      <c r="T263" s="181">
        <f t="shared" si="114"/>
        <v>0</v>
      </c>
      <c r="U263" s="181">
        <f t="shared" si="114"/>
        <v>0</v>
      </c>
      <c r="V263" s="181">
        <f t="shared" si="114"/>
        <v>0</v>
      </c>
      <c r="W263" s="181">
        <f t="shared" si="114"/>
        <v>0</v>
      </c>
      <c r="X263" s="181">
        <f t="shared" si="114"/>
        <v>0</v>
      </c>
      <c r="Y263" s="181">
        <f t="shared" si="114"/>
        <v>0</v>
      </c>
      <c r="Z263" s="181">
        <f t="shared" si="114"/>
        <v>0</v>
      </c>
      <c r="AA263" s="181">
        <f t="shared" si="114"/>
        <v>0</v>
      </c>
      <c r="AB263" s="181">
        <f t="shared" si="114"/>
        <v>0</v>
      </c>
      <c r="AC263" s="181">
        <f t="shared" si="114"/>
        <v>0</v>
      </c>
      <c r="AD263" s="181">
        <f t="shared" si="114"/>
        <v>0</v>
      </c>
      <c r="AE263" s="181">
        <f t="shared" si="114"/>
        <v>0</v>
      </c>
      <c r="AF263" s="181">
        <f t="shared" si="114"/>
        <v>0</v>
      </c>
      <c r="AG263" s="181">
        <f t="shared" si="114"/>
        <v>0</v>
      </c>
      <c r="AH263" s="181">
        <f t="shared" si="114"/>
        <v>0</v>
      </c>
      <c r="AI263" s="181">
        <f t="shared" si="114"/>
        <v>0</v>
      </c>
      <c r="AJ263" s="181">
        <f t="shared" si="114"/>
        <v>0</v>
      </c>
      <c r="AK263" s="181">
        <f t="shared" si="114"/>
        <v>0</v>
      </c>
      <c r="AL263" s="181">
        <f t="shared" si="114"/>
        <v>0</v>
      </c>
      <c r="AM263" s="181">
        <f t="shared" si="114"/>
        <v>0</v>
      </c>
      <c r="AN263" s="181">
        <f t="shared" si="114"/>
        <v>0</v>
      </c>
      <c r="AO263" s="181">
        <f t="shared" si="114"/>
        <v>0</v>
      </c>
      <c r="AP263" s="181">
        <f t="shared" si="114"/>
        <v>0</v>
      </c>
      <c r="AQ263" s="181">
        <f t="shared" si="114"/>
        <v>0</v>
      </c>
      <c r="AR263" s="181">
        <f t="shared" si="114"/>
        <v>0</v>
      </c>
      <c r="AS263" s="181">
        <f t="shared" si="114"/>
        <v>0</v>
      </c>
      <c r="AT263" s="181">
        <f t="shared" si="114"/>
        <v>0</v>
      </c>
      <c r="AU263" s="181">
        <f t="shared" si="114"/>
        <v>0</v>
      </c>
      <c r="AV263" s="181">
        <f t="shared" si="114"/>
        <v>0</v>
      </c>
      <c r="AW263" s="181">
        <f t="shared" si="114"/>
        <v>0</v>
      </c>
      <c r="AX263" s="181">
        <f t="shared" si="114"/>
        <v>0</v>
      </c>
      <c r="AY263" s="181">
        <f t="shared" si="114"/>
        <v>0</v>
      </c>
      <c r="AZ263" s="181">
        <f t="shared" si="114"/>
        <v>0</v>
      </c>
      <c r="BA263" s="181">
        <f t="shared" si="114"/>
        <v>0</v>
      </c>
      <c r="BB263" s="181">
        <f t="shared" si="114"/>
        <v>0</v>
      </c>
      <c r="BC263" s="181">
        <f t="shared" si="114"/>
        <v>0</v>
      </c>
      <c r="BD263" s="181">
        <f t="shared" si="114"/>
        <v>0</v>
      </c>
      <c r="BE263" s="181">
        <f t="shared" si="114"/>
        <v>0</v>
      </c>
      <c r="BF263" s="181">
        <f t="shared" si="114"/>
        <v>0</v>
      </c>
      <c r="BG263" s="181">
        <f t="shared" si="114"/>
        <v>0</v>
      </c>
      <c r="BH263" s="181">
        <f t="shared" si="114"/>
        <v>0</v>
      </c>
      <c r="BI263" s="181">
        <f t="shared" si="114"/>
        <v>0</v>
      </c>
      <c r="BJ263" s="181">
        <f t="shared" si="114"/>
        <v>0</v>
      </c>
      <c r="BK263" s="181">
        <f t="shared" si="114"/>
        <v>0</v>
      </c>
      <c r="BL263" s="181">
        <f t="shared" si="114"/>
        <v>0</v>
      </c>
      <c r="BM263" s="181">
        <f t="shared" si="114"/>
        <v>0</v>
      </c>
      <c r="BN263" s="181">
        <f t="shared" si="114"/>
        <v>0</v>
      </c>
      <c r="BO263" s="181">
        <f>BO250*0.18</f>
        <v>0</v>
      </c>
      <c r="BP263" s="181">
        <f t="shared" ref="BP263:EA266" si="115">BP250*0.18</f>
        <v>0</v>
      </c>
      <c r="BQ263" s="181">
        <f t="shared" si="115"/>
        <v>0</v>
      </c>
      <c r="BR263" s="181">
        <f t="shared" si="115"/>
        <v>0</v>
      </c>
      <c r="BS263" s="181">
        <f t="shared" si="115"/>
        <v>0</v>
      </c>
      <c r="BT263" s="181">
        <f t="shared" si="115"/>
        <v>0</v>
      </c>
      <c r="BU263" s="181">
        <f t="shared" si="115"/>
        <v>0</v>
      </c>
      <c r="BV263" s="181">
        <f t="shared" si="115"/>
        <v>0</v>
      </c>
      <c r="BW263" s="181">
        <f t="shared" si="115"/>
        <v>0</v>
      </c>
      <c r="BX263" s="181">
        <f t="shared" si="115"/>
        <v>0</v>
      </c>
      <c r="BY263" s="181">
        <f t="shared" si="115"/>
        <v>0</v>
      </c>
      <c r="BZ263" s="181">
        <f t="shared" si="115"/>
        <v>0</v>
      </c>
      <c r="CA263" s="181">
        <f t="shared" si="115"/>
        <v>0</v>
      </c>
      <c r="CB263" s="181">
        <f t="shared" si="115"/>
        <v>0</v>
      </c>
      <c r="CC263" s="181">
        <f t="shared" si="115"/>
        <v>0</v>
      </c>
      <c r="CD263" s="181">
        <f t="shared" si="115"/>
        <v>0</v>
      </c>
      <c r="CE263" s="181">
        <f t="shared" si="115"/>
        <v>0</v>
      </c>
      <c r="CF263" s="181">
        <f t="shared" si="115"/>
        <v>0</v>
      </c>
      <c r="CG263" s="181">
        <f t="shared" si="115"/>
        <v>0</v>
      </c>
      <c r="CH263" s="181">
        <f t="shared" si="115"/>
        <v>0</v>
      </c>
      <c r="CI263" s="181">
        <f t="shared" si="115"/>
        <v>0</v>
      </c>
      <c r="CJ263" s="181">
        <f t="shared" si="115"/>
        <v>0</v>
      </c>
      <c r="CK263" s="181">
        <f t="shared" si="115"/>
        <v>0</v>
      </c>
      <c r="CL263" s="181">
        <f t="shared" si="115"/>
        <v>0</v>
      </c>
      <c r="CM263" s="181">
        <f t="shared" si="115"/>
        <v>0</v>
      </c>
      <c r="CN263" s="181">
        <f t="shared" si="115"/>
        <v>0</v>
      </c>
      <c r="CO263" s="181">
        <f t="shared" si="115"/>
        <v>0</v>
      </c>
      <c r="CP263" s="181">
        <f t="shared" si="115"/>
        <v>0</v>
      </c>
      <c r="CQ263" s="181">
        <f t="shared" si="115"/>
        <v>0</v>
      </c>
      <c r="CR263" s="181">
        <f t="shared" si="115"/>
        <v>0</v>
      </c>
      <c r="CS263" s="181">
        <f t="shared" si="115"/>
        <v>0</v>
      </c>
      <c r="CT263" s="181">
        <f t="shared" si="115"/>
        <v>0</v>
      </c>
      <c r="CU263" s="181">
        <f t="shared" si="115"/>
        <v>0</v>
      </c>
      <c r="CV263" s="181">
        <f t="shared" si="115"/>
        <v>0</v>
      </c>
      <c r="CW263" s="181">
        <f t="shared" si="115"/>
        <v>0</v>
      </c>
      <c r="CX263" s="181">
        <f t="shared" si="115"/>
        <v>0</v>
      </c>
      <c r="CY263" s="181">
        <f t="shared" si="115"/>
        <v>0</v>
      </c>
      <c r="CZ263" s="181">
        <f t="shared" si="115"/>
        <v>0</v>
      </c>
      <c r="DA263" s="181">
        <f t="shared" si="115"/>
        <v>0</v>
      </c>
      <c r="DB263" s="181">
        <f t="shared" si="115"/>
        <v>0</v>
      </c>
      <c r="DC263" s="181">
        <f t="shared" si="115"/>
        <v>0</v>
      </c>
      <c r="DD263" s="181">
        <f t="shared" si="115"/>
        <v>0</v>
      </c>
      <c r="DE263" s="181">
        <f t="shared" si="115"/>
        <v>0</v>
      </c>
      <c r="DF263" s="181">
        <f t="shared" si="115"/>
        <v>0</v>
      </c>
      <c r="DG263" s="181">
        <f t="shared" si="115"/>
        <v>0</v>
      </c>
      <c r="DH263" s="181">
        <f t="shared" si="115"/>
        <v>0</v>
      </c>
      <c r="DI263" s="181">
        <f t="shared" si="115"/>
        <v>0</v>
      </c>
      <c r="DJ263" s="181">
        <f t="shared" si="115"/>
        <v>0</v>
      </c>
      <c r="DK263" s="181">
        <f t="shared" si="115"/>
        <v>0</v>
      </c>
      <c r="DL263" s="181">
        <f t="shared" si="115"/>
        <v>0</v>
      </c>
      <c r="DM263" s="181">
        <f t="shared" si="115"/>
        <v>0</v>
      </c>
      <c r="DN263" s="181">
        <f t="shared" si="115"/>
        <v>0</v>
      </c>
      <c r="DO263" s="181">
        <f t="shared" si="115"/>
        <v>0</v>
      </c>
      <c r="DP263" s="181">
        <f t="shared" si="115"/>
        <v>0</v>
      </c>
      <c r="DQ263" s="181">
        <f t="shared" si="115"/>
        <v>0</v>
      </c>
      <c r="DR263" s="181">
        <f t="shared" si="115"/>
        <v>0</v>
      </c>
      <c r="DS263" s="181">
        <f t="shared" si="115"/>
        <v>0</v>
      </c>
      <c r="DT263" s="181">
        <f t="shared" si="115"/>
        <v>0</v>
      </c>
      <c r="DU263" s="181">
        <f t="shared" si="115"/>
        <v>0</v>
      </c>
      <c r="DV263" s="181">
        <f t="shared" si="115"/>
        <v>0</v>
      </c>
      <c r="DW263" s="181">
        <f t="shared" si="115"/>
        <v>0</v>
      </c>
      <c r="DX263" s="181">
        <f t="shared" si="115"/>
        <v>0</v>
      </c>
      <c r="DY263" s="181">
        <f t="shared" si="115"/>
        <v>0</v>
      </c>
      <c r="DZ263" s="181">
        <f t="shared" si="115"/>
        <v>0</v>
      </c>
      <c r="EA263" s="181">
        <f t="shared" si="115"/>
        <v>0</v>
      </c>
      <c r="EB263" s="181">
        <f t="shared" si="111"/>
        <v>0</v>
      </c>
      <c r="EC263" s="181">
        <f t="shared" si="111"/>
        <v>0</v>
      </c>
      <c r="ED263" s="181">
        <f t="shared" si="111"/>
        <v>0</v>
      </c>
      <c r="EE263" s="181">
        <f t="shared" si="111"/>
        <v>0</v>
      </c>
    </row>
    <row r="264" spans="1:138" s="182" customFormat="1" ht="15.75" hidden="1" outlineLevel="1" x14ac:dyDescent="0.25">
      <c r="A264" s="122">
        <f t="shared" si="108"/>
        <v>0</v>
      </c>
      <c r="B264" s="232" t="str">
        <f t="shared" si="112"/>
        <v>Оборудование рос НДС</v>
      </c>
      <c r="C264" s="170">
        <f t="shared" si="113"/>
        <v>0</v>
      </c>
      <c r="D264" s="181">
        <f t="shared" si="114"/>
        <v>0</v>
      </c>
      <c r="E264" s="181">
        <f t="shared" si="114"/>
        <v>0</v>
      </c>
      <c r="F264" s="181">
        <f t="shared" si="114"/>
        <v>0</v>
      </c>
      <c r="G264" s="181">
        <f t="shared" si="114"/>
        <v>0</v>
      </c>
      <c r="H264" s="181">
        <f t="shared" si="114"/>
        <v>0</v>
      </c>
      <c r="I264" s="181">
        <f t="shared" si="114"/>
        <v>0</v>
      </c>
      <c r="J264" s="181">
        <f t="shared" si="114"/>
        <v>0</v>
      </c>
      <c r="K264" s="181">
        <f t="shared" si="114"/>
        <v>0</v>
      </c>
      <c r="L264" s="181">
        <f t="shared" si="114"/>
        <v>0</v>
      </c>
      <c r="M264" s="181">
        <f t="shared" si="114"/>
        <v>0</v>
      </c>
      <c r="N264" s="181">
        <f t="shared" si="114"/>
        <v>0</v>
      </c>
      <c r="O264" s="181">
        <f t="shared" si="114"/>
        <v>0</v>
      </c>
      <c r="P264" s="181">
        <f t="shared" si="114"/>
        <v>0</v>
      </c>
      <c r="Q264" s="181">
        <f t="shared" si="114"/>
        <v>0</v>
      </c>
      <c r="R264" s="181">
        <f t="shared" si="114"/>
        <v>0</v>
      </c>
      <c r="S264" s="181">
        <f t="shared" si="114"/>
        <v>0</v>
      </c>
      <c r="T264" s="181">
        <f t="shared" si="114"/>
        <v>0</v>
      </c>
      <c r="U264" s="181">
        <f t="shared" si="114"/>
        <v>0</v>
      </c>
      <c r="V264" s="181">
        <f t="shared" si="114"/>
        <v>0</v>
      </c>
      <c r="W264" s="181">
        <f t="shared" si="114"/>
        <v>0</v>
      </c>
      <c r="X264" s="181">
        <f t="shared" si="114"/>
        <v>0</v>
      </c>
      <c r="Y264" s="181">
        <f t="shared" si="114"/>
        <v>0</v>
      </c>
      <c r="Z264" s="181">
        <f t="shared" si="114"/>
        <v>0</v>
      </c>
      <c r="AA264" s="181">
        <f t="shared" si="114"/>
        <v>0</v>
      </c>
      <c r="AB264" s="181">
        <f t="shared" si="114"/>
        <v>0</v>
      </c>
      <c r="AC264" s="181">
        <f t="shared" si="114"/>
        <v>0</v>
      </c>
      <c r="AD264" s="181">
        <f t="shared" si="114"/>
        <v>0</v>
      </c>
      <c r="AE264" s="181">
        <f t="shared" si="114"/>
        <v>0</v>
      </c>
      <c r="AF264" s="181">
        <f t="shared" si="114"/>
        <v>0</v>
      </c>
      <c r="AG264" s="181">
        <f t="shared" si="114"/>
        <v>0</v>
      </c>
      <c r="AH264" s="181">
        <f t="shared" si="114"/>
        <v>0</v>
      </c>
      <c r="AI264" s="181">
        <f t="shared" si="114"/>
        <v>0</v>
      </c>
      <c r="AJ264" s="181">
        <f t="shared" si="114"/>
        <v>0</v>
      </c>
      <c r="AK264" s="181">
        <f t="shared" si="114"/>
        <v>0</v>
      </c>
      <c r="AL264" s="181">
        <f t="shared" si="114"/>
        <v>0</v>
      </c>
      <c r="AM264" s="181">
        <f t="shared" si="114"/>
        <v>0</v>
      </c>
      <c r="AN264" s="181">
        <f t="shared" si="114"/>
        <v>0</v>
      </c>
      <c r="AO264" s="181">
        <f t="shared" si="114"/>
        <v>0</v>
      </c>
      <c r="AP264" s="181">
        <f t="shared" si="114"/>
        <v>0</v>
      </c>
      <c r="AQ264" s="181">
        <f t="shared" si="114"/>
        <v>0</v>
      </c>
      <c r="AR264" s="181">
        <f t="shared" si="114"/>
        <v>0</v>
      </c>
      <c r="AS264" s="181">
        <f t="shared" si="114"/>
        <v>0</v>
      </c>
      <c r="AT264" s="181">
        <f t="shared" si="114"/>
        <v>0</v>
      </c>
      <c r="AU264" s="181">
        <f t="shared" si="114"/>
        <v>0</v>
      </c>
      <c r="AV264" s="181">
        <f t="shared" si="114"/>
        <v>0</v>
      </c>
      <c r="AW264" s="181">
        <f t="shared" si="114"/>
        <v>0</v>
      </c>
      <c r="AX264" s="181">
        <f t="shared" si="114"/>
        <v>0</v>
      </c>
      <c r="AY264" s="181">
        <f t="shared" si="114"/>
        <v>0</v>
      </c>
      <c r="AZ264" s="181">
        <f t="shared" si="114"/>
        <v>0</v>
      </c>
      <c r="BA264" s="181">
        <f t="shared" si="114"/>
        <v>0</v>
      </c>
      <c r="BB264" s="181">
        <f t="shared" si="114"/>
        <v>0</v>
      </c>
      <c r="BC264" s="181">
        <f t="shared" si="114"/>
        <v>0</v>
      </c>
      <c r="BD264" s="181">
        <f t="shared" si="114"/>
        <v>0</v>
      </c>
      <c r="BE264" s="181">
        <f t="shared" si="114"/>
        <v>0</v>
      </c>
      <c r="BF264" s="181">
        <f t="shared" si="114"/>
        <v>0</v>
      </c>
      <c r="BG264" s="181">
        <f t="shared" si="114"/>
        <v>0</v>
      </c>
      <c r="BH264" s="181">
        <f t="shared" si="114"/>
        <v>0</v>
      </c>
      <c r="BI264" s="181">
        <f t="shared" si="114"/>
        <v>0</v>
      </c>
      <c r="BJ264" s="181">
        <f t="shared" si="114"/>
        <v>0</v>
      </c>
      <c r="BK264" s="181">
        <f t="shared" si="114"/>
        <v>0</v>
      </c>
      <c r="BL264" s="181">
        <f t="shared" si="114"/>
        <v>0</v>
      </c>
      <c r="BM264" s="181">
        <f t="shared" si="114"/>
        <v>0</v>
      </c>
      <c r="BN264" s="181">
        <f t="shared" si="114"/>
        <v>0</v>
      </c>
      <c r="BO264" s="181">
        <f t="shared" si="114"/>
        <v>0</v>
      </c>
      <c r="BP264" s="181">
        <f t="shared" si="115"/>
        <v>0</v>
      </c>
      <c r="BQ264" s="181">
        <f t="shared" si="115"/>
        <v>0</v>
      </c>
      <c r="BR264" s="181">
        <f t="shared" si="115"/>
        <v>0</v>
      </c>
      <c r="BS264" s="181">
        <f t="shared" si="115"/>
        <v>0</v>
      </c>
      <c r="BT264" s="181">
        <f t="shared" si="115"/>
        <v>0</v>
      </c>
      <c r="BU264" s="181">
        <f t="shared" si="115"/>
        <v>0</v>
      </c>
      <c r="BV264" s="181">
        <f t="shared" si="115"/>
        <v>0</v>
      </c>
      <c r="BW264" s="181">
        <f t="shared" si="115"/>
        <v>0</v>
      </c>
      <c r="BX264" s="181">
        <f t="shared" si="115"/>
        <v>0</v>
      </c>
      <c r="BY264" s="181">
        <f t="shared" si="115"/>
        <v>0</v>
      </c>
      <c r="BZ264" s="181">
        <f t="shared" si="115"/>
        <v>0</v>
      </c>
      <c r="CA264" s="181">
        <f t="shared" si="115"/>
        <v>0</v>
      </c>
      <c r="CB264" s="181">
        <f t="shared" si="115"/>
        <v>0</v>
      </c>
      <c r="CC264" s="181">
        <f t="shared" si="115"/>
        <v>0</v>
      </c>
      <c r="CD264" s="181">
        <f t="shared" si="115"/>
        <v>0</v>
      </c>
      <c r="CE264" s="181">
        <f t="shared" si="115"/>
        <v>0</v>
      </c>
      <c r="CF264" s="181">
        <f t="shared" si="115"/>
        <v>0</v>
      </c>
      <c r="CG264" s="181">
        <f t="shared" si="115"/>
        <v>0</v>
      </c>
      <c r="CH264" s="181">
        <f t="shared" si="115"/>
        <v>0</v>
      </c>
      <c r="CI264" s="181">
        <f t="shared" si="115"/>
        <v>0</v>
      </c>
      <c r="CJ264" s="181">
        <f t="shared" si="115"/>
        <v>0</v>
      </c>
      <c r="CK264" s="181">
        <f t="shared" si="115"/>
        <v>0</v>
      </c>
      <c r="CL264" s="181">
        <f t="shared" si="115"/>
        <v>0</v>
      </c>
      <c r="CM264" s="181">
        <f t="shared" si="115"/>
        <v>0</v>
      </c>
      <c r="CN264" s="181">
        <f t="shared" si="115"/>
        <v>0</v>
      </c>
      <c r="CO264" s="181">
        <f t="shared" si="115"/>
        <v>0</v>
      </c>
      <c r="CP264" s="181">
        <f t="shared" si="115"/>
        <v>0</v>
      </c>
      <c r="CQ264" s="181">
        <f t="shared" si="115"/>
        <v>0</v>
      </c>
      <c r="CR264" s="181">
        <f t="shared" si="115"/>
        <v>0</v>
      </c>
      <c r="CS264" s="181">
        <f t="shared" si="115"/>
        <v>0</v>
      </c>
      <c r="CT264" s="181">
        <f t="shared" si="115"/>
        <v>0</v>
      </c>
      <c r="CU264" s="181">
        <f t="shared" si="115"/>
        <v>0</v>
      </c>
      <c r="CV264" s="181">
        <f t="shared" si="115"/>
        <v>0</v>
      </c>
      <c r="CW264" s="181">
        <f t="shared" si="115"/>
        <v>0</v>
      </c>
      <c r="CX264" s="181">
        <f t="shared" si="115"/>
        <v>0</v>
      </c>
      <c r="CY264" s="181">
        <f t="shared" si="115"/>
        <v>0</v>
      </c>
      <c r="CZ264" s="181">
        <f t="shared" si="115"/>
        <v>0</v>
      </c>
      <c r="DA264" s="181">
        <f t="shared" si="115"/>
        <v>0</v>
      </c>
      <c r="DB264" s="181">
        <f t="shared" si="115"/>
        <v>0</v>
      </c>
      <c r="DC264" s="181">
        <f t="shared" si="115"/>
        <v>0</v>
      </c>
      <c r="DD264" s="181">
        <f t="shared" si="115"/>
        <v>0</v>
      </c>
      <c r="DE264" s="181">
        <f t="shared" si="115"/>
        <v>0</v>
      </c>
      <c r="DF264" s="181">
        <f t="shared" si="115"/>
        <v>0</v>
      </c>
      <c r="DG264" s="181">
        <f t="shared" si="115"/>
        <v>0</v>
      </c>
      <c r="DH264" s="181">
        <f t="shared" si="115"/>
        <v>0</v>
      </c>
      <c r="DI264" s="181">
        <f t="shared" si="115"/>
        <v>0</v>
      </c>
      <c r="DJ264" s="181">
        <f t="shared" si="115"/>
        <v>0</v>
      </c>
      <c r="DK264" s="181">
        <f t="shared" si="115"/>
        <v>0</v>
      </c>
      <c r="DL264" s="181">
        <f t="shared" si="115"/>
        <v>0</v>
      </c>
      <c r="DM264" s="181">
        <f t="shared" si="115"/>
        <v>0</v>
      </c>
      <c r="DN264" s="181">
        <f t="shared" si="115"/>
        <v>0</v>
      </c>
      <c r="DO264" s="181">
        <f t="shared" si="115"/>
        <v>0</v>
      </c>
      <c r="DP264" s="181">
        <f t="shared" si="115"/>
        <v>0</v>
      </c>
      <c r="DQ264" s="181">
        <f t="shared" si="115"/>
        <v>0</v>
      </c>
      <c r="DR264" s="181">
        <f t="shared" si="115"/>
        <v>0</v>
      </c>
      <c r="DS264" s="181">
        <f t="shared" si="115"/>
        <v>0</v>
      </c>
      <c r="DT264" s="181">
        <f t="shared" si="115"/>
        <v>0</v>
      </c>
      <c r="DU264" s="181">
        <f t="shared" si="115"/>
        <v>0</v>
      </c>
      <c r="DV264" s="181">
        <f t="shared" si="115"/>
        <v>0</v>
      </c>
      <c r="DW264" s="181">
        <f t="shared" si="115"/>
        <v>0</v>
      </c>
      <c r="DX264" s="181">
        <f t="shared" si="115"/>
        <v>0</v>
      </c>
      <c r="DY264" s="181">
        <f t="shared" si="115"/>
        <v>0</v>
      </c>
      <c r="DZ264" s="181">
        <f t="shared" si="115"/>
        <v>0</v>
      </c>
      <c r="EA264" s="181">
        <f t="shared" si="115"/>
        <v>0</v>
      </c>
      <c r="EB264" s="181">
        <f t="shared" si="111"/>
        <v>0</v>
      </c>
      <c r="EC264" s="181">
        <f t="shared" si="111"/>
        <v>0</v>
      </c>
      <c r="ED264" s="181">
        <f t="shared" si="111"/>
        <v>0</v>
      </c>
      <c r="EE264" s="181">
        <f t="shared" si="111"/>
        <v>0</v>
      </c>
    </row>
    <row r="265" spans="1:138" s="182" customFormat="1" ht="15.75" hidden="1" outlineLevel="1" x14ac:dyDescent="0.25">
      <c r="A265" s="122">
        <f t="shared" si="108"/>
        <v>0</v>
      </c>
      <c r="B265" s="232" t="str">
        <f t="shared" si="112"/>
        <v>Прочие НДС</v>
      </c>
      <c r="C265" s="170">
        <f t="shared" si="113"/>
        <v>0</v>
      </c>
      <c r="D265" s="181">
        <f t="shared" si="114"/>
        <v>0</v>
      </c>
      <c r="E265" s="181">
        <f t="shared" si="114"/>
        <v>0</v>
      </c>
      <c r="F265" s="181">
        <f t="shared" si="114"/>
        <v>0</v>
      </c>
      <c r="G265" s="181">
        <f t="shared" si="114"/>
        <v>0</v>
      </c>
      <c r="H265" s="181">
        <f t="shared" si="114"/>
        <v>0</v>
      </c>
      <c r="I265" s="181">
        <f t="shared" si="114"/>
        <v>0</v>
      </c>
      <c r="J265" s="181">
        <f t="shared" si="114"/>
        <v>0</v>
      </c>
      <c r="K265" s="181">
        <f t="shared" si="114"/>
        <v>0</v>
      </c>
      <c r="L265" s="181">
        <f t="shared" si="114"/>
        <v>0</v>
      </c>
      <c r="M265" s="181">
        <f t="shared" si="114"/>
        <v>0</v>
      </c>
      <c r="N265" s="181">
        <f t="shared" si="114"/>
        <v>0</v>
      </c>
      <c r="O265" s="181">
        <f t="shared" si="114"/>
        <v>0</v>
      </c>
      <c r="P265" s="181">
        <f t="shared" si="114"/>
        <v>0</v>
      </c>
      <c r="Q265" s="181">
        <f t="shared" si="114"/>
        <v>0</v>
      </c>
      <c r="R265" s="181">
        <f t="shared" si="114"/>
        <v>0</v>
      </c>
      <c r="S265" s="181">
        <f t="shared" si="114"/>
        <v>0</v>
      </c>
      <c r="T265" s="181">
        <f t="shared" si="114"/>
        <v>0</v>
      </c>
      <c r="U265" s="181">
        <f t="shared" si="114"/>
        <v>0</v>
      </c>
      <c r="V265" s="181">
        <f t="shared" si="114"/>
        <v>0</v>
      </c>
      <c r="W265" s="181">
        <f t="shared" si="114"/>
        <v>0</v>
      </c>
      <c r="X265" s="181">
        <f t="shared" si="114"/>
        <v>0</v>
      </c>
      <c r="Y265" s="181">
        <f t="shared" si="114"/>
        <v>0</v>
      </c>
      <c r="Z265" s="181">
        <f t="shared" si="114"/>
        <v>0</v>
      </c>
      <c r="AA265" s="181">
        <f t="shared" si="114"/>
        <v>0</v>
      </c>
      <c r="AB265" s="181">
        <f t="shared" si="114"/>
        <v>0</v>
      </c>
      <c r="AC265" s="181">
        <f t="shared" si="114"/>
        <v>0</v>
      </c>
      <c r="AD265" s="181">
        <f t="shared" si="114"/>
        <v>0</v>
      </c>
      <c r="AE265" s="181">
        <f t="shared" si="114"/>
        <v>0</v>
      </c>
      <c r="AF265" s="181">
        <f t="shared" si="114"/>
        <v>0</v>
      </c>
      <c r="AG265" s="181">
        <f t="shared" si="114"/>
        <v>0</v>
      </c>
      <c r="AH265" s="181">
        <f t="shared" si="114"/>
        <v>0</v>
      </c>
      <c r="AI265" s="181">
        <f t="shared" si="114"/>
        <v>0</v>
      </c>
      <c r="AJ265" s="181">
        <f t="shared" si="114"/>
        <v>0</v>
      </c>
      <c r="AK265" s="181">
        <f t="shared" si="114"/>
        <v>0</v>
      </c>
      <c r="AL265" s="181">
        <f t="shared" si="114"/>
        <v>0</v>
      </c>
      <c r="AM265" s="181">
        <f t="shared" si="114"/>
        <v>0</v>
      </c>
      <c r="AN265" s="181">
        <f t="shared" si="114"/>
        <v>0</v>
      </c>
      <c r="AO265" s="181">
        <f t="shared" si="114"/>
        <v>0</v>
      </c>
      <c r="AP265" s="181">
        <f t="shared" si="114"/>
        <v>0</v>
      </c>
      <c r="AQ265" s="181">
        <f t="shared" si="114"/>
        <v>0</v>
      </c>
      <c r="AR265" s="181">
        <f t="shared" si="114"/>
        <v>0</v>
      </c>
      <c r="AS265" s="181">
        <f t="shared" si="114"/>
        <v>0</v>
      </c>
      <c r="AT265" s="181">
        <f t="shared" si="114"/>
        <v>0</v>
      </c>
      <c r="AU265" s="181">
        <f t="shared" si="114"/>
        <v>0</v>
      </c>
      <c r="AV265" s="181">
        <f t="shared" si="114"/>
        <v>0</v>
      </c>
      <c r="AW265" s="181">
        <f t="shared" si="114"/>
        <v>0</v>
      </c>
      <c r="AX265" s="181">
        <f t="shared" si="114"/>
        <v>0</v>
      </c>
      <c r="AY265" s="181">
        <f t="shared" si="114"/>
        <v>0</v>
      </c>
      <c r="AZ265" s="181">
        <f t="shared" si="114"/>
        <v>0</v>
      </c>
      <c r="BA265" s="181">
        <f t="shared" si="114"/>
        <v>0</v>
      </c>
      <c r="BB265" s="181">
        <f t="shared" si="114"/>
        <v>0</v>
      </c>
      <c r="BC265" s="181">
        <f t="shared" si="114"/>
        <v>0</v>
      </c>
      <c r="BD265" s="181">
        <f t="shared" si="114"/>
        <v>0</v>
      </c>
      <c r="BE265" s="181">
        <f t="shared" si="114"/>
        <v>0</v>
      </c>
      <c r="BF265" s="181">
        <f t="shared" si="114"/>
        <v>0</v>
      </c>
      <c r="BG265" s="181">
        <f t="shared" si="114"/>
        <v>0</v>
      </c>
      <c r="BH265" s="181">
        <f t="shared" si="114"/>
        <v>0</v>
      </c>
      <c r="BI265" s="181">
        <f t="shared" si="114"/>
        <v>0</v>
      </c>
      <c r="BJ265" s="181">
        <f t="shared" si="114"/>
        <v>0</v>
      </c>
      <c r="BK265" s="181">
        <f t="shared" si="114"/>
        <v>0</v>
      </c>
      <c r="BL265" s="181">
        <f t="shared" si="114"/>
        <v>0</v>
      </c>
      <c r="BM265" s="181">
        <f t="shared" si="114"/>
        <v>0</v>
      </c>
      <c r="BN265" s="181">
        <f t="shared" si="114"/>
        <v>0</v>
      </c>
      <c r="BO265" s="181">
        <f t="shared" si="114"/>
        <v>0</v>
      </c>
      <c r="BP265" s="181">
        <f t="shared" si="115"/>
        <v>0</v>
      </c>
      <c r="BQ265" s="181">
        <f t="shared" si="115"/>
        <v>0</v>
      </c>
      <c r="BR265" s="181">
        <f t="shared" si="115"/>
        <v>0</v>
      </c>
      <c r="BS265" s="181">
        <f t="shared" si="115"/>
        <v>0</v>
      </c>
      <c r="BT265" s="181">
        <f t="shared" si="115"/>
        <v>0</v>
      </c>
      <c r="BU265" s="181">
        <f t="shared" si="115"/>
        <v>0</v>
      </c>
      <c r="BV265" s="181">
        <f t="shared" si="115"/>
        <v>0</v>
      </c>
      <c r="BW265" s="181">
        <f t="shared" si="115"/>
        <v>0</v>
      </c>
      <c r="BX265" s="181">
        <f t="shared" si="115"/>
        <v>0</v>
      </c>
      <c r="BY265" s="181">
        <f t="shared" si="115"/>
        <v>0</v>
      </c>
      <c r="BZ265" s="181">
        <f t="shared" si="115"/>
        <v>0</v>
      </c>
      <c r="CA265" s="181">
        <f t="shared" si="115"/>
        <v>0</v>
      </c>
      <c r="CB265" s="181">
        <f t="shared" si="115"/>
        <v>0</v>
      </c>
      <c r="CC265" s="181">
        <f t="shared" si="115"/>
        <v>0</v>
      </c>
      <c r="CD265" s="181">
        <f t="shared" si="115"/>
        <v>0</v>
      </c>
      <c r="CE265" s="181">
        <f t="shared" si="115"/>
        <v>0</v>
      </c>
      <c r="CF265" s="181">
        <f t="shared" si="115"/>
        <v>0</v>
      </c>
      <c r="CG265" s="181">
        <f t="shared" si="115"/>
        <v>0</v>
      </c>
      <c r="CH265" s="181">
        <f t="shared" si="115"/>
        <v>0</v>
      </c>
      <c r="CI265" s="181">
        <f t="shared" si="115"/>
        <v>0</v>
      </c>
      <c r="CJ265" s="181">
        <f t="shared" si="115"/>
        <v>0</v>
      </c>
      <c r="CK265" s="181">
        <f t="shared" si="115"/>
        <v>0</v>
      </c>
      <c r="CL265" s="181">
        <f t="shared" si="115"/>
        <v>0</v>
      </c>
      <c r="CM265" s="181">
        <f t="shared" si="115"/>
        <v>0</v>
      </c>
      <c r="CN265" s="181">
        <f t="shared" si="115"/>
        <v>0</v>
      </c>
      <c r="CO265" s="181">
        <f t="shared" si="115"/>
        <v>0</v>
      </c>
      <c r="CP265" s="181">
        <f t="shared" si="115"/>
        <v>0</v>
      </c>
      <c r="CQ265" s="181">
        <f t="shared" si="115"/>
        <v>0</v>
      </c>
      <c r="CR265" s="181">
        <f t="shared" si="115"/>
        <v>0</v>
      </c>
      <c r="CS265" s="181">
        <f t="shared" si="115"/>
        <v>0</v>
      </c>
      <c r="CT265" s="181">
        <f t="shared" si="115"/>
        <v>0</v>
      </c>
      <c r="CU265" s="181">
        <f t="shared" si="115"/>
        <v>0</v>
      </c>
      <c r="CV265" s="181">
        <f t="shared" si="115"/>
        <v>0</v>
      </c>
      <c r="CW265" s="181">
        <f t="shared" si="115"/>
        <v>0</v>
      </c>
      <c r="CX265" s="181">
        <f t="shared" si="115"/>
        <v>0</v>
      </c>
      <c r="CY265" s="181">
        <f t="shared" si="115"/>
        <v>0</v>
      </c>
      <c r="CZ265" s="181">
        <f t="shared" si="115"/>
        <v>0</v>
      </c>
      <c r="DA265" s="181">
        <f t="shared" si="115"/>
        <v>0</v>
      </c>
      <c r="DB265" s="181">
        <f t="shared" si="115"/>
        <v>0</v>
      </c>
      <c r="DC265" s="181">
        <f t="shared" si="115"/>
        <v>0</v>
      </c>
      <c r="DD265" s="181">
        <f t="shared" si="115"/>
        <v>0</v>
      </c>
      <c r="DE265" s="181">
        <f t="shared" si="115"/>
        <v>0</v>
      </c>
      <c r="DF265" s="181">
        <f t="shared" si="115"/>
        <v>0</v>
      </c>
      <c r="DG265" s="181">
        <f t="shared" si="115"/>
        <v>0</v>
      </c>
      <c r="DH265" s="181">
        <f t="shared" si="115"/>
        <v>0</v>
      </c>
      <c r="DI265" s="181">
        <f t="shared" si="115"/>
        <v>0</v>
      </c>
      <c r="DJ265" s="181">
        <f t="shared" si="115"/>
        <v>0</v>
      </c>
      <c r="DK265" s="181">
        <f t="shared" si="115"/>
        <v>0</v>
      </c>
      <c r="DL265" s="181">
        <f t="shared" si="115"/>
        <v>0</v>
      </c>
      <c r="DM265" s="181">
        <f t="shared" si="115"/>
        <v>0</v>
      </c>
      <c r="DN265" s="181">
        <f t="shared" si="115"/>
        <v>0</v>
      </c>
      <c r="DO265" s="181">
        <f t="shared" si="115"/>
        <v>0</v>
      </c>
      <c r="DP265" s="181">
        <f t="shared" si="115"/>
        <v>0</v>
      </c>
      <c r="DQ265" s="181">
        <f t="shared" si="115"/>
        <v>0</v>
      </c>
      <c r="DR265" s="181">
        <f t="shared" si="115"/>
        <v>0</v>
      </c>
      <c r="DS265" s="181">
        <f t="shared" si="115"/>
        <v>0</v>
      </c>
      <c r="DT265" s="181">
        <f t="shared" si="115"/>
        <v>0</v>
      </c>
      <c r="DU265" s="181">
        <f t="shared" si="115"/>
        <v>0</v>
      </c>
      <c r="DV265" s="181">
        <f t="shared" si="115"/>
        <v>0</v>
      </c>
      <c r="DW265" s="181">
        <f t="shared" si="115"/>
        <v>0</v>
      </c>
      <c r="DX265" s="181">
        <f t="shared" si="115"/>
        <v>0</v>
      </c>
      <c r="DY265" s="181">
        <f t="shared" si="115"/>
        <v>0</v>
      </c>
      <c r="DZ265" s="181">
        <f t="shared" si="115"/>
        <v>0</v>
      </c>
      <c r="EA265" s="181">
        <f t="shared" si="115"/>
        <v>0</v>
      </c>
      <c r="EB265" s="181">
        <f t="shared" si="111"/>
        <v>0</v>
      </c>
      <c r="EC265" s="181">
        <f t="shared" si="111"/>
        <v>0</v>
      </c>
      <c r="ED265" s="181">
        <f t="shared" si="111"/>
        <v>0</v>
      </c>
      <c r="EE265" s="181">
        <f t="shared" si="111"/>
        <v>0</v>
      </c>
    </row>
    <row r="266" spans="1:138" s="182" customFormat="1" ht="15.75" hidden="1" outlineLevel="1" x14ac:dyDescent="0.25">
      <c r="A266" s="122">
        <f t="shared" si="108"/>
        <v>0</v>
      </c>
      <c r="B266" s="232" t="str">
        <f t="shared" si="112"/>
        <v>Таможенные платежи НДС</v>
      </c>
      <c r="C266" s="170">
        <f t="shared" si="113"/>
        <v>0</v>
      </c>
      <c r="D266" s="181">
        <f t="shared" si="114"/>
        <v>0</v>
      </c>
      <c r="E266" s="181">
        <f t="shared" si="114"/>
        <v>0</v>
      </c>
      <c r="F266" s="181">
        <f t="shared" si="114"/>
        <v>0</v>
      </c>
      <c r="G266" s="181">
        <f t="shared" si="114"/>
        <v>0</v>
      </c>
      <c r="H266" s="181">
        <f t="shared" si="114"/>
        <v>0</v>
      </c>
      <c r="I266" s="181">
        <f t="shared" si="114"/>
        <v>0</v>
      </c>
      <c r="J266" s="181">
        <f t="shared" si="114"/>
        <v>0</v>
      </c>
      <c r="K266" s="181">
        <f t="shared" si="114"/>
        <v>0</v>
      </c>
      <c r="L266" s="181">
        <f t="shared" si="114"/>
        <v>0</v>
      </c>
      <c r="M266" s="181">
        <f t="shared" si="114"/>
        <v>0</v>
      </c>
      <c r="N266" s="181">
        <f t="shared" si="114"/>
        <v>0</v>
      </c>
      <c r="O266" s="181">
        <f t="shared" si="114"/>
        <v>0</v>
      </c>
      <c r="P266" s="181">
        <f t="shared" si="114"/>
        <v>0</v>
      </c>
      <c r="Q266" s="181">
        <f t="shared" si="114"/>
        <v>0</v>
      </c>
      <c r="R266" s="181">
        <f t="shared" si="114"/>
        <v>0</v>
      </c>
      <c r="S266" s="181">
        <f t="shared" si="114"/>
        <v>0</v>
      </c>
      <c r="T266" s="181">
        <f t="shared" si="114"/>
        <v>0</v>
      </c>
      <c r="U266" s="181">
        <f t="shared" si="114"/>
        <v>0</v>
      </c>
      <c r="V266" s="181">
        <f t="shared" si="114"/>
        <v>0</v>
      </c>
      <c r="W266" s="181">
        <f t="shared" si="114"/>
        <v>0</v>
      </c>
      <c r="X266" s="181">
        <f t="shared" si="114"/>
        <v>0</v>
      </c>
      <c r="Y266" s="181">
        <f t="shared" si="114"/>
        <v>0</v>
      </c>
      <c r="Z266" s="181">
        <f t="shared" si="114"/>
        <v>0</v>
      </c>
      <c r="AA266" s="181">
        <f t="shared" si="114"/>
        <v>0</v>
      </c>
      <c r="AB266" s="181">
        <f t="shared" si="114"/>
        <v>0</v>
      </c>
      <c r="AC266" s="181">
        <f t="shared" si="114"/>
        <v>0</v>
      </c>
      <c r="AD266" s="181">
        <f t="shared" si="114"/>
        <v>0</v>
      </c>
      <c r="AE266" s="181">
        <f t="shared" si="114"/>
        <v>0</v>
      </c>
      <c r="AF266" s="181">
        <f t="shared" si="114"/>
        <v>0</v>
      </c>
      <c r="AG266" s="181">
        <f t="shared" si="114"/>
        <v>0</v>
      </c>
      <c r="AH266" s="181">
        <f t="shared" si="114"/>
        <v>0</v>
      </c>
      <c r="AI266" s="181">
        <f t="shared" si="114"/>
        <v>0</v>
      </c>
      <c r="AJ266" s="181">
        <f t="shared" si="114"/>
        <v>0</v>
      </c>
      <c r="AK266" s="181">
        <f t="shared" si="114"/>
        <v>0</v>
      </c>
      <c r="AL266" s="181">
        <f t="shared" si="114"/>
        <v>0</v>
      </c>
      <c r="AM266" s="181">
        <f t="shared" si="114"/>
        <v>0</v>
      </c>
      <c r="AN266" s="181">
        <f t="shared" si="114"/>
        <v>0</v>
      </c>
      <c r="AO266" s="181">
        <f t="shared" si="114"/>
        <v>0</v>
      </c>
      <c r="AP266" s="181">
        <f t="shared" si="114"/>
        <v>0</v>
      </c>
      <c r="AQ266" s="181">
        <f t="shared" si="114"/>
        <v>0</v>
      </c>
      <c r="AR266" s="181">
        <f t="shared" si="114"/>
        <v>0</v>
      </c>
      <c r="AS266" s="181">
        <f t="shared" si="114"/>
        <v>0</v>
      </c>
      <c r="AT266" s="181">
        <f t="shared" si="114"/>
        <v>0</v>
      </c>
      <c r="AU266" s="181">
        <f t="shared" si="114"/>
        <v>0</v>
      </c>
      <c r="AV266" s="181">
        <f t="shared" si="114"/>
        <v>0</v>
      </c>
      <c r="AW266" s="181">
        <f t="shared" si="114"/>
        <v>0</v>
      </c>
      <c r="AX266" s="181">
        <f t="shared" si="114"/>
        <v>0</v>
      </c>
      <c r="AY266" s="181">
        <f t="shared" si="114"/>
        <v>0</v>
      </c>
      <c r="AZ266" s="181">
        <f t="shared" si="114"/>
        <v>0</v>
      </c>
      <c r="BA266" s="181">
        <f t="shared" si="114"/>
        <v>0</v>
      </c>
      <c r="BB266" s="181">
        <f t="shared" si="114"/>
        <v>0</v>
      </c>
      <c r="BC266" s="181">
        <f t="shared" si="114"/>
        <v>0</v>
      </c>
      <c r="BD266" s="181">
        <f t="shared" si="114"/>
        <v>0</v>
      </c>
      <c r="BE266" s="181">
        <f t="shared" si="114"/>
        <v>0</v>
      </c>
      <c r="BF266" s="181">
        <f t="shared" si="114"/>
        <v>0</v>
      </c>
      <c r="BG266" s="181">
        <f t="shared" si="114"/>
        <v>0</v>
      </c>
      <c r="BH266" s="181">
        <f t="shared" si="114"/>
        <v>0</v>
      </c>
      <c r="BI266" s="181">
        <f t="shared" si="114"/>
        <v>0</v>
      </c>
      <c r="BJ266" s="181">
        <f t="shared" si="114"/>
        <v>0</v>
      </c>
      <c r="BK266" s="181">
        <f t="shared" si="114"/>
        <v>0</v>
      </c>
      <c r="BL266" s="181">
        <f t="shared" si="114"/>
        <v>0</v>
      </c>
      <c r="BM266" s="181">
        <f t="shared" si="114"/>
        <v>0</v>
      </c>
      <c r="BN266" s="181">
        <f t="shared" si="114"/>
        <v>0</v>
      </c>
      <c r="BO266" s="181">
        <f t="shared" si="114"/>
        <v>0</v>
      </c>
      <c r="BP266" s="181">
        <f t="shared" si="115"/>
        <v>0</v>
      </c>
      <c r="BQ266" s="181">
        <f t="shared" si="115"/>
        <v>0</v>
      </c>
      <c r="BR266" s="181">
        <f t="shared" si="115"/>
        <v>0</v>
      </c>
      <c r="BS266" s="181">
        <f t="shared" si="115"/>
        <v>0</v>
      </c>
      <c r="BT266" s="181">
        <f t="shared" si="115"/>
        <v>0</v>
      </c>
      <c r="BU266" s="181">
        <f t="shared" si="115"/>
        <v>0</v>
      </c>
      <c r="BV266" s="181">
        <f t="shared" si="115"/>
        <v>0</v>
      </c>
      <c r="BW266" s="181">
        <f t="shared" si="115"/>
        <v>0</v>
      </c>
      <c r="BX266" s="181">
        <f t="shared" si="115"/>
        <v>0</v>
      </c>
      <c r="BY266" s="181">
        <f t="shared" si="115"/>
        <v>0</v>
      </c>
      <c r="BZ266" s="181">
        <f t="shared" si="115"/>
        <v>0</v>
      </c>
      <c r="CA266" s="181">
        <f t="shared" si="115"/>
        <v>0</v>
      </c>
      <c r="CB266" s="181">
        <f t="shared" si="115"/>
        <v>0</v>
      </c>
      <c r="CC266" s="181">
        <f t="shared" si="115"/>
        <v>0</v>
      </c>
      <c r="CD266" s="181">
        <f t="shared" si="115"/>
        <v>0</v>
      </c>
      <c r="CE266" s="181">
        <f t="shared" si="115"/>
        <v>0</v>
      </c>
      <c r="CF266" s="181">
        <f t="shared" si="115"/>
        <v>0</v>
      </c>
      <c r="CG266" s="181">
        <f t="shared" si="115"/>
        <v>0</v>
      </c>
      <c r="CH266" s="181">
        <f t="shared" si="115"/>
        <v>0</v>
      </c>
      <c r="CI266" s="181">
        <f t="shared" si="115"/>
        <v>0</v>
      </c>
      <c r="CJ266" s="181">
        <f t="shared" si="115"/>
        <v>0</v>
      </c>
      <c r="CK266" s="181">
        <f t="shared" si="115"/>
        <v>0</v>
      </c>
      <c r="CL266" s="181">
        <f t="shared" si="115"/>
        <v>0</v>
      </c>
      <c r="CM266" s="181">
        <f t="shared" si="115"/>
        <v>0</v>
      </c>
      <c r="CN266" s="181">
        <f t="shared" si="115"/>
        <v>0</v>
      </c>
      <c r="CO266" s="181">
        <f t="shared" si="115"/>
        <v>0</v>
      </c>
      <c r="CP266" s="181">
        <f t="shared" si="115"/>
        <v>0</v>
      </c>
      <c r="CQ266" s="181">
        <f t="shared" si="115"/>
        <v>0</v>
      </c>
      <c r="CR266" s="181">
        <f t="shared" si="115"/>
        <v>0</v>
      </c>
      <c r="CS266" s="181">
        <f t="shared" si="115"/>
        <v>0</v>
      </c>
      <c r="CT266" s="181">
        <f t="shared" si="115"/>
        <v>0</v>
      </c>
      <c r="CU266" s="181">
        <f t="shared" si="115"/>
        <v>0</v>
      </c>
      <c r="CV266" s="181">
        <f t="shared" si="115"/>
        <v>0</v>
      </c>
      <c r="CW266" s="181">
        <f t="shared" si="115"/>
        <v>0</v>
      </c>
      <c r="CX266" s="181">
        <f t="shared" si="115"/>
        <v>0</v>
      </c>
      <c r="CY266" s="181">
        <f t="shared" si="115"/>
        <v>0</v>
      </c>
      <c r="CZ266" s="181">
        <f t="shared" si="115"/>
        <v>0</v>
      </c>
      <c r="DA266" s="181">
        <f t="shared" si="115"/>
        <v>0</v>
      </c>
      <c r="DB266" s="181">
        <f t="shared" si="115"/>
        <v>0</v>
      </c>
      <c r="DC266" s="181">
        <f t="shared" si="115"/>
        <v>0</v>
      </c>
      <c r="DD266" s="181">
        <f t="shared" si="115"/>
        <v>0</v>
      </c>
      <c r="DE266" s="181">
        <f t="shared" si="115"/>
        <v>0</v>
      </c>
      <c r="DF266" s="181">
        <f t="shared" si="115"/>
        <v>0</v>
      </c>
      <c r="DG266" s="181">
        <f t="shared" si="115"/>
        <v>0</v>
      </c>
      <c r="DH266" s="181">
        <f t="shared" si="115"/>
        <v>0</v>
      </c>
      <c r="DI266" s="181">
        <f t="shared" si="115"/>
        <v>0</v>
      </c>
      <c r="DJ266" s="181">
        <f t="shared" si="115"/>
        <v>0</v>
      </c>
      <c r="DK266" s="181">
        <f t="shared" si="115"/>
        <v>0</v>
      </c>
      <c r="DL266" s="181">
        <f t="shared" si="115"/>
        <v>0</v>
      </c>
      <c r="DM266" s="181">
        <f t="shared" si="115"/>
        <v>0</v>
      </c>
      <c r="DN266" s="181">
        <f t="shared" si="115"/>
        <v>0</v>
      </c>
      <c r="DO266" s="181">
        <f t="shared" si="115"/>
        <v>0</v>
      </c>
      <c r="DP266" s="181">
        <f t="shared" si="115"/>
        <v>0</v>
      </c>
      <c r="DQ266" s="181">
        <f t="shared" si="115"/>
        <v>0</v>
      </c>
      <c r="DR266" s="181">
        <f t="shared" si="115"/>
        <v>0</v>
      </c>
      <c r="DS266" s="181">
        <f t="shared" si="115"/>
        <v>0</v>
      </c>
      <c r="DT266" s="181">
        <f t="shared" si="115"/>
        <v>0</v>
      </c>
      <c r="DU266" s="181">
        <f t="shared" si="115"/>
        <v>0</v>
      </c>
      <c r="DV266" s="181">
        <f t="shared" si="115"/>
        <v>0</v>
      </c>
      <c r="DW266" s="181">
        <f t="shared" si="115"/>
        <v>0</v>
      </c>
      <c r="DX266" s="181">
        <f t="shared" si="115"/>
        <v>0</v>
      </c>
      <c r="DY266" s="181">
        <f t="shared" si="115"/>
        <v>0</v>
      </c>
      <c r="DZ266" s="181">
        <f t="shared" si="115"/>
        <v>0</v>
      </c>
      <c r="EA266" s="181">
        <f t="shared" ref="EA266:EB268" si="116">EA253*0.18</f>
        <v>0</v>
      </c>
      <c r="EB266" s="181">
        <f t="shared" si="116"/>
        <v>0</v>
      </c>
      <c r="EC266" s="181">
        <f t="shared" si="111"/>
        <v>0</v>
      </c>
      <c r="ED266" s="181">
        <f t="shared" si="111"/>
        <v>0</v>
      </c>
      <c r="EE266" s="181">
        <f t="shared" si="111"/>
        <v>0</v>
      </c>
    </row>
    <row r="267" spans="1:138" s="182" customFormat="1" ht="15.75" hidden="1" outlineLevel="1" x14ac:dyDescent="0.25">
      <c r="A267" s="122">
        <f t="shared" si="108"/>
        <v>0</v>
      </c>
      <c r="B267" s="232" t="str">
        <f t="shared" si="112"/>
        <v>0 НДС</v>
      </c>
      <c r="C267" s="170">
        <f t="shared" si="113"/>
        <v>0</v>
      </c>
      <c r="D267" s="181">
        <f t="shared" ref="D267:BO268" si="117">D254*0.18</f>
        <v>0</v>
      </c>
      <c r="E267" s="181">
        <f t="shared" si="117"/>
        <v>0</v>
      </c>
      <c r="F267" s="181">
        <f t="shared" si="117"/>
        <v>0</v>
      </c>
      <c r="G267" s="181">
        <f t="shared" si="117"/>
        <v>0</v>
      </c>
      <c r="H267" s="181">
        <f t="shared" si="117"/>
        <v>0</v>
      </c>
      <c r="I267" s="181">
        <f t="shared" si="117"/>
        <v>0</v>
      </c>
      <c r="J267" s="181">
        <f t="shared" si="117"/>
        <v>0</v>
      </c>
      <c r="K267" s="181">
        <f t="shared" si="117"/>
        <v>0</v>
      </c>
      <c r="L267" s="181">
        <f t="shared" si="117"/>
        <v>0</v>
      </c>
      <c r="M267" s="181">
        <f t="shared" si="117"/>
        <v>0</v>
      </c>
      <c r="N267" s="181">
        <f t="shared" si="117"/>
        <v>0</v>
      </c>
      <c r="O267" s="181">
        <f t="shared" si="117"/>
        <v>0</v>
      </c>
      <c r="P267" s="181">
        <f t="shared" si="117"/>
        <v>0</v>
      </c>
      <c r="Q267" s="181">
        <f t="shared" si="117"/>
        <v>0</v>
      </c>
      <c r="R267" s="181">
        <f t="shared" si="117"/>
        <v>0</v>
      </c>
      <c r="S267" s="181">
        <f t="shared" si="117"/>
        <v>0</v>
      </c>
      <c r="T267" s="181">
        <f t="shared" si="117"/>
        <v>0</v>
      </c>
      <c r="U267" s="181">
        <f t="shared" si="117"/>
        <v>0</v>
      </c>
      <c r="V267" s="181">
        <f t="shared" si="117"/>
        <v>0</v>
      </c>
      <c r="W267" s="181">
        <f t="shared" si="117"/>
        <v>0</v>
      </c>
      <c r="X267" s="181">
        <f t="shared" si="117"/>
        <v>0</v>
      </c>
      <c r="Y267" s="181">
        <f t="shared" si="117"/>
        <v>0</v>
      </c>
      <c r="Z267" s="181">
        <f t="shared" si="117"/>
        <v>0</v>
      </c>
      <c r="AA267" s="181">
        <f t="shared" si="117"/>
        <v>0</v>
      </c>
      <c r="AB267" s="181">
        <f t="shared" si="117"/>
        <v>0</v>
      </c>
      <c r="AC267" s="181">
        <f t="shared" si="117"/>
        <v>0</v>
      </c>
      <c r="AD267" s="181">
        <f t="shared" si="117"/>
        <v>0</v>
      </c>
      <c r="AE267" s="181">
        <f t="shared" si="117"/>
        <v>0</v>
      </c>
      <c r="AF267" s="181">
        <f t="shared" si="117"/>
        <v>0</v>
      </c>
      <c r="AG267" s="181">
        <f t="shared" si="117"/>
        <v>0</v>
      </c>
      <c r="AH267" s="181">
        <f t="shared" si="117"/>
        <v>0</v>
      </c>
      <c r="AI267" s="181">
        <f t="shared" si="117"/>
        <v>0</v>
      </c>
      <c r="AJ267" s="181">
        <f t="shared" si="117"/>
        <v>0</v>
      </c>
      <c r="AK267" s="181">
        <f t="shared" si="117"/>
        <v>0</v>
      </c>
      <c r="AL267" s="181">
        <f t="shared" si="117"/>
        <v>0</v>
      </c>
      <c r="AM267" s="181">
        <f t="shared" si="117"/>
        <v>0</v>
      </c>
      <c r="AN267" s="181">
        <f t="shared" si="117"/>
        <v>0</v>
      </c>
      <c r="AO267" s="181">
        <f t="shared" si="117"/>
        <v>0</v>
      </c>
      <c r="AP267" s="181">
        <f t="shared" si="117"/>
        <v>0</v>
      </c>
      <c r="AQ267" s="181">
        <f t="shared" si="117"/>
        <v>0</v>
      </c>
      <c r="AR267" s="181">
        <f t="shared" si="117"/>
        <v>0</v>
      </c>
      <c r="AS267" s="181">
        <f t="shared" si="117"/>
        <v>0</v>
      </c>
      <c r="AT267" s="181">
        <f t="shared" si="117"/>
        <v>0</v>
      </c>
      <c r="AU267" s="181">
        <f t="shared" si="117"/>
        <v>0</v>
      </c>
      <c r="AV267" s="181">
        <f t="shared" si="117"/>
        <v>0</v>
      </c>
      <c r="AW267" s="181">
        <f t="shared" si="117"/>
        <v>0</v>
      </c>
      <c r="AX267" s="181">
        <f t="shared" si="117"/>
        <v>0</v>
      </c>
      <c r="AY267" s="181">
        <f t="shared" si="117"/>
        <v>0</v>
      </c>
      <c r="AZ267" s="181">
        <f t="shared" si="117"/>
        <v>0</v>
      </c>
      <c r="BA267" s="181">
        <f t="shared" si="117"/>
        <v>0</v>
      </c>
      <c r="BB267" s="181">
        <f t="shared" si="117"/>
        <v>0</v>
      </c>
      <c r="BC267" s="181">
        <f t="shared" si="117"/>
        <v>0</v>
      </c>
      <c r="BD267" s="181">
        <f t="shared" si="117"/>
        <v>0</v>
      </c>
      <c r="BE267" s="181">
        <f t="shared" si="117"/>
        <v>0</v>
      </c>
      <c r="BF267" s="181">
        <f t="shared" si="117"/>
        <v>0</v>
      </c>
      <c r="BG267" s="181">
        <f t="shared" si="117"/>
        <v>0</v>
      </c>
      <c r="BH267" s="181">
        <f t="shared" si="117"/>
        <v>0</v>
      </c>
      <c r="BI267" s="181">
        <f t="shared" si="117"/>
        <v>0</v>
      </c>
      <c r="BJ267" s="181">
        <f t="shared" si="117"/>
        <v>0</v>
      </c>
      <c r="BK267" s="181">
        <f t="shared" si="117"/>
        <v>0</v>
      </c>
      <c r="BL267" s="181">
        <f t="shared" si="117"/>
        <v>0</v>
      </c>
      <c r="BM267" s="181">
        <f t="shared" si="117"/>
        <v>0</v>
      </c>
      <c r="BN267" s="181">
        <f t="shared" si="117"/>
        <v>0</v>
      </c>
      <c r="BO267" s="181">
        <f>BO254*0.18</f>
        <v>0</v>
      </c>
      <c r="BP267" s="181">
        <f t="shared" ref="BP267:EA268" si="118">BP254*0.18</f>
        <v>0</v>
      </c>
      <c r="BQ267" s="181">
        <f t="shared" si="118"/>
        <v>0</v>
      </c>
      <c r="BR267" s="181">
        <f t="shared" si="118"/>
        <v>0</v>
      </c>
      <c r="BS267" s="181">
        <f t="shared" si="118"/>
        <v>0</v>
      </c>
      <c r="BT267" s="181">
        <f t="shared" si="118"/>
        <v>0</v>
      </c>
      <c r="BU267" s="181">
        <f t="shared" si="118"/>
        <v>0</v>
      </c>
      <c r="BV267" s="181">
        <f t="shared" si="118"/>
        <v>0</v>
      </c>
      <c r="BW267" s="181">
        <f t="shared" si="118"/>
        <v>0</v>
      </c>
      <c r="BX267" s="181">
        <f t="shared" si="118"/>
        <v>0</v>
      </c>
      <c r="BY267" s="181">
        <f t="shared" si="118"/>
        <v>0</v>
      </c>
      <c r="BZ267" s="181">
        <f t="shared" si="118"/>
        <v>0</v>
      </c>
      <c r="CA267" s="181">
        <f t="shared" si="118"/>
        <v>0</v>
      </c>
      <c r="CB267" s="181">
        <f t="shared" si="118"/>
        <v>0</v>
      </c>
      <c r="CC267" s="181">
        <f t="shared" si="118"/>
        <v>0</v>
      </c>
      <c r="CD267" s="181">
        <f t="shared" si="118"/>
        <v>0</v>
      </c>
      <c r="CE267" s="181">
        <f t="shared" si="118"/>
        <v>0</v>
      </c>
      <c r="CF267" s="181">
        <f t="shared" si="118"/>
        <v>0</v>
      </c>
      <c r="CG267" s="181">
        <f t="shared" si="118"/>
        <v>0</v>
      </c>
      <c r="CH267" s="181">
        <f t="shared" si="118"/>
        <v>0</v>
      </c>
      <c r="CI267" s="181">
        <f t="shared" si="118"/>
        <v>0</v>
      </c>
      <c r="CJ267" s="181">
        <f t="shared" si="118"/>
        <v>0</v>
      </c>
      <c r="CK267" s="181">
        <f t="shared" si="118"/>
        <v>0</v>
      </c>
      <c r="CL267" s="181">
        <f t="shared" si="118"/>
        <v>0</v>
      </c>
      <c r="CM267" s="181">
        <f t="shared" si="118"/>
        <v>0</v>
      </c>
      <c r="CN267" s="181">
        <f t="shared" si="118"/>
        <v>0</v>
      </c>
      <c r="CO267" s="181">
        <f t="shared" si="118"/>
        <v>0</v>
      </c>
      <c r="CP267" s="181">
        <f t="shared" si="118"/>
        <v>0</v>
      </c>
      <c r="CQ267" s="181">
        <f t="shared" si="118"/>
        <v>0</v>
      </c>
      <c r="CR267" s="181">
        <f t="shared" si="118"/>
        <v>0</v>
      </c>
      <c r="CS267" s="181">
        <f t="shared" si="118"/>
        <v>0</v>
      </c>
      <c r="CT267" s="181">
        <f t="shared" si="118"/>
        <v>0</v>
      </c>
      <c r="CU267" s="181">
        <f t="shared" si="118"/>
        <v>0</v>
      </c>
      <c r="CV267" s="181">
        <f t="shared" si="118"/>
        <v>0</v>
      </c>
      <c r="CW267" s="181">
        <f t="shared" si="118"/>
        <v>0</v>
      </c>
      <c r="CX267" s="181">
        <f t="shared" si="118"/>
        <v>0</v>
      </c>
      <c r="CY267" s="181">
        <f t="shared" si="118"/>
        <v>0</v>
      </c>
      <c r="CZ267" s="181">
        <f t="shared" si="118"/>
        <v>0</v>
      </c>
      <c r="DA267" s="181">
        <f t="shared" si="118"/>
        <v>0</v>
      </c>
      <c r="DB267" s="181">
        <f t="shared" si="118"/>
        <v>0</v>
      </c>
      <c r="DC267" s="181">
        <f t="shared" si="118"/>
        <v>0</v>
      </c>
      <c r="DD267" s="181">
        <f t="shared" si="118"/>
        <v>0</v>
      </c>
      <c r="DE267" s="181">
        <f t="shared" si="118"/>
        <v>0</v>
      </c>
      <c r="DF267" s="181">
        <f t="shared" si="118"/>
        <v>0</v>
      </c>
      <c r="DG267" s="181">
        <f t="shared" si="118"/>
        <v>0</v>
      </c>
      <c r="DH267" s="181">
        <f t="shared" si="118"/>
        <v>0</v>
      </c>
      <c r="DI267" s="181">
        <f t="shared" si="118"/>
        <v>0</v>
      </c>
      <c r="DJ267" s="181">
        <f t="shared" si="118"/>
        <v>0</v>
      </c>
      <c r="DK267" s="181">
        <f t="shared" si="118"/>
        <v>0</v>
      </c>
      <c r="DL267" s="181">
        <f t="shared" si="118"/>
        <v>0</v>
      </c>
      <c r="DM267" s="181">
        <f t="shared" si="118"/>
        <v>0</v>
      </c>
      <c r="DN267" s="181">
        <f t="shared" si="118"/>
        <v>0</v>
      </c>
      <c r="DO267" s="181">
        <f t="shared" si="118"/>
        <v>0</v>
      </c>
      <c r="DP267" s="181">
        <f t="shared" si="118"/>
        <v>0</v>
      </c>
      <c r="DQ267" s="181">
        <f t="shared" si="118"/>
        <v>0</v>
      </c>
      <c r="DR267" s="181">
        <f t="shared" si="118"/>
        <v>0</v>
      </c>
      <c r="DS267" s="181">
        <f t="shared" si="118"/>
        <v>0</v>
      </c>
      <c r="DT267" s="181">
        <f t="shared" si="118"/>
        <v>0</v>
      </c>
      <c r="DU267" s="181">
        <f t="shared" si="118"/>
        <v>0</v>
      </c>
      <c r="DV267" s="181">
        <f t="shared" si="118"/>
        <v>0</v>
      </c>
      <c r="DW267" s="181">
        <f t="shared" si="118"/>
        <v>0</v>
      </c>
      <c r="DX267" s="181">
        <f t="shared" si="118"/>
        <v>0</v>
      </c>
      <c r="DY267" s="181">
        <f t="shared" si="118"/>
        <v>0</v>
      </c>
      <c r="DZ267" s="181">
        <f t="shared" si="118"/>
        <v>0</v>
      </c>
      <c r="EA267" s="181">
        <f t="shared" si="118"/>
        <v>0</v>
      </c>
      <c r="EB267" s="181">
        <f t="shared" si="116"/>
        <v>0</v>
      </c>
      <c r="EC267" s="181">
        <f t="shared" si="111"/>
        <v>0</v>
      </c>
      <c r="ED267" s="181">
        <f t="shared" si="111"/>
        <v>0</v>
      </c>
      <c r="EE267" s="181">
        <f t="shared" si="111"/>
        <v>0</v>
      </c>
    </row>
    <row r="268" spans="1:138" s="182" customFormat="1" ht="15.75" hidden="1" outlineLevel="1" x14ac:dyDescent="0.25">
      <c r="A268" s="122">
        <f t="shared" si="108"/>
        <v>0</v>
      </c>
      <c r="B268" s="232" t="str">
        <f t="shared" si="112"/>
        <v>Менеджмент резерв НДС</v>
      </c>
      <c r="C268" s="170">
        <f t="shared" si="113"/>
        <v>0</v>
      </c>
      <c r="D268" s="181">
        <f t="shared" si="117"/>
        <v>0</v>
      </c>
      <c r="E268" s="181">
        <f t="shared" si="117"/>
        <v>0</v>
      </c>
      <c r="F268" s="181">
        <f t="shared" si="117"/>
        <v>0</v>
      </c>
      <c r="G268" s="181">
        <f t="shared" si="117"/>
        <v>0</v>
      </c>
      <c r="H268" s="181">
        <f t="shared" si="117"/>
        <v>0</v>
      </c>
      <c r="I268" s="181">
        <f t="shared" si="117"/>
        <v>0</v>
      </c>
      <c r="J268" s="181">
        <f t="shared" si="117"/>
        <v>0</v>
      </c>
      <c r="K268" s="181">
        <f t="shared" si="117"/>
        <v>0</v>
      </c>
      <c r="L268" s="181">
        <f t="shared" si="117"/>
        <v>0</v>
      </c>
      <c r="M268" s="181">
        <f t="shared" si="117"/>
        <v>0</v>
      </c>
      <c r="N268" s="181">
        <f t="shared" si="117"/>
        <v>0</v>
      </c>
      <c r="O268" s="181">
        <f t="shared" si="117"/>
        <v>0</v>
      </c>
      <c r="P268" s="181">
        <f t="shared" si="117"/>
        <v>0</v>
      </c>
      <c r="Q268" s="181">
        <f t="shared" si="117"/>
        <v>0</v>
      </c>
      <c r="R268" s="181">
        <f t="shared" si="117"/>
        <v>0</v>
      </c>
      <c r="S268" s="181">
        <f t="shared" si="117"/>
        <v>0</v>
      </c>
      <c r="T268" s="181">
        <f t="shared" si="117"/>
        <v>0</v>
      </c>
      <c r="U268" s="181">
        <f t="shared" si="117"/>
        <v>0</v>
      </c>
      <c r="V268" s="181">
        <f t="shared" si="117"/>
        <v>0</v>
      </c>
      <c r="W268" s="181">
        <f t="shared" si="117"/>
        <v>0</v>
      </c>
      <c r="X268" s="181">
        <f t="shared" si="117"/>
        <v>0</v>
      </c>
      <c r="Y268" s="181">
        <f t="shared" si="117"/>
        <v>0</v>
      </c>
      <c r="Z268" s="181">
        <f t="shared" si="117"/>
        <v>0</v>
      </c>
      <c r="AA268" s="181">
        <f t="shared" si="117"/>
        <v>0</v>
      </c>
      <c r="AB268" s="181">
        <f t="shared" si="117"/>
        <v>0</v>
      </c>
      <c r="AC268" s="181">
        <f t="shared" si="117"/>
        <v>0</v>
      </c>
      <c r="AD268" s="181">
        <f t="shared" si="117"/>
        <v>0</v>
      </c>
      <c r="AE268" s="181">
        <f t="shared" si="117"/>
        <v>0</v>
      </c>
      <c r="AF268" s="181">
        <f t="shared" si="117"/>
        <v>0</v>
      </c>
      <c r="AG268" s="181">
        <f t="shared" si="117"/>
        <v>0</v>
      </c>
      <c r="AH268" s="181">
        <f t="shared" si="117"/>
        <v>0</v>
      </c>
      <c r="AI268" s="181">
        <f t="shared" si="117"/>
        <v>0</v>
      </c>
      <c r="AJ268" s="181">
        <f t="shared" si="117"/>
        <v>0</v>
      </c>
      <c r="AK268" s="181">
        <f t="shared" si="117"/>
        <v>0</v>
      </c>
      <c r="AL268" s="181">
        <f t="shared" si="117"/>
        <v>0</v>
      </c>
      <c r="AM268" s="181">
        <f t="shared" si="117"/>
        <v>0</v>
      </c>
      <c r="AN268" s="181">
        <f t="shared" si="117"/>
        <v>0</v>
      </c>
      <c r="AO268" s="181">
        <f t="shared" si="117"/>
        <v>0</v>
      </c>
      <c r="AP268" s="181">
        <f t="shared" si="117"/>
        <v>0</v>
      </c>
      <c r="AQ268" s="181">
        <f t="shared" si="117"/>
        <v>0</v>
      </c>
      <c r="AR268" s="181">
        <f t="shared" si="117"/>
        <v>0</v>
      </c>
      <c r="AS268" s="181">
        <f t="shared" si="117"/>
        <v>0</v>
      </c>
      <c r="AT268" s="181">
        <f t="shared" si="117"/>
        <v>0</v>
      </c>
      <c r="AU268" s="181">
        <f t="shared" si="117"/>
        <v>0</v>
      </c>
      <c r="AV268" s="181">
        <f t="shared" si="117"/>
        <v>0</v>
      </c>
      <c r="AW268" s="181">
        <f t="shared" si="117"/>
        <v>0</v>
      </c>
      <c r="AX268" s="181">
        <f t="shared" si="117"/>
        <v>0</v>
      </c>
      <c r="AY268" s="181">
        <f t="shared" si="117"/>
        <v>0</v>
      </c>
      <c r="AZ268" s="181">
        <f t="shared" si="117"/>
        <v>0</v>
      </c>
      <c r="BA268" s="181">
        <f t="shared" si="117"/>
        <v>0</v>
      </c>
      <c r="BB268" s="181">
        <f t="shared" si="117"/>
        <v>0</v>
      </c>
      <c r="BC268" s="181">
        <f t="shared" si="117"/>
        <v>0</v>
      </c>
      <c r="BD268" s="181">
        <f t="shared" si="117"/>
        <v>0</v>
      </c>
      <c r="BE268" s="181">
        <f t="shared" si="117"/>
        <v>0</v>
      </c>
      <c r="BF268" s="181">
        <f t="shared" si="117"/>
        <v>0</v>
      </c>
      <c r="BG268" s="181">
        <f t="shared" si="117"/>
        <v>0</v>
      </c>
      <c r="BH268" s="181">
        <f t="shared" si="117"/>
        <v>0</v>
      </c>
      <c r="BI268" s="181">
        <f t="shared" si="117"/>
        <v>0</v>
      </c>
      <c r="BJ268" s="181">
        <f t="shared" si="117"/>
        <v>0</v>
      </c>
      <c r="BK268" s="181">
        <f t="shared" si="117"/>
        <v>0</v>
      </c>
      <c r="BL268" s="181">
        <f t="shared" si="117"/>
        <v>0</v>
      </c>
      <c r="BM268" s="181">
        <f t="shared" si="117"/>
        <v>0</v>
      </c>
      <c r="BN268" s="181">
        <f t="shared" si="117"/>
        <v>0</v>
      </c>
      <c r="BO268" s="181">
        <f t="shared" si="117"/>
        <v>0</v>
      </c>
      <c r="BP268" s="181">
        <f t="shared" si="118"/>
        <v>0</v>
      </c>
      <c r="BQ268" s="181">
        <f t="shared" si="118"/>
        <v>0</v>
      </c>
      <c r="BR268" s="181">
        <f t="shared" si="118"/>
        <v>0</v>
      </c>
      <c r="BS268" s="181">
        <f t="shared" si="118"/>
        <v>0</v>
      </c>
      <c r="BT268" s="181">
        <f t="shared" si="118"/>
        <v>0</v>
      </c>
      <c r="BU268" s="181">
        <f t="shared" si="118"/>
        <v>0</v>
      </c>
      <c r="BV268" s="181">
        <f t="shared" si="118"/>
        <v>0</v>
      </c>
      <c r="BW268" s="181">
        <f t="shared" si="118"/>
        <v>0</v>
      </c>
      <c r="BX268" s="181">
        <f t="shared" si="118"/>
        <v>0</v>
      </c>
      <c r="BY268" s="181">
        <f t="shared" si="118"/>
        <v>0</v>
      </c>
      <c r="BZ268" s="181">
        <f t="shared" si="118"/>
        <v>0</v>
      </c>
      <c r="CA268" s="181">
        <f t="shared" si="118"/>
        <v>0</v>
      </c>
      <c r="CB268" s="181">
        <f t="shared" si="118"/>
        <v>0</v>
      </c>
      <c r="CC268" s="181">
        <f t="shared" si="118"/>
        <v>0</v>
      </c>
      <c r="CD268" s="181">
        <f t="shared" si="118"/>
        <v>0</v>
      </c>
      <c r="CE268" s="181">
        <f t="shared" si="118"/>
        <v>0</v>
      </c>
      <c r="CF268" s="181">
        <f t="shared" si="118"/>
        <v>0</v>
      </c>
      <c r="CG268" s="181">
        <f t="shared" si="118"/>
        <v>0</v>
      </c>
      <c r="CH268" s="181">
        <f t="shared" si="118"/>
        <v>0</v>
      </c>
      <c r="CI268" s="181">
        <f t="shared" si="118"/>
        <v>0</v>
      </c>
      <c r="CJ268" s="181">
        <f t="shared" si="118"/>
        <v>0</v>
      </c>
      <c r="CK268" s="181">
        <f t="shared" si="118"/>
        <v>0</v>
      </c>
      <c r="CL268" s="181">
        <f t="shared" si="118"/>
        <v>0</v>
      </c>
      <c r="CM268" s="181">
        <f t="shared" si="118"/>
        <v>0</v>
      </c>
      <c r="CN268" s="181">
        <f t="shared" si="118"/>
        <v>0</v>
      </c>
      <c r="CO268" s="181">
        <f t="shared" si="118"/>
        <v>0</v>
      </c>
      <c r="CP268" s="181">
        <f t="shared" si="118"/>
        <v>0</v>
      </c>
      <c r="CQ268" s="181">
        <f t="shared" si="118"/>
        <v>0</v>
      </c>
      <c r="CR268" s="181">
        <f t="shared" si="118"/>
        <v>0</v>
      </c>
      <c r="CS268" s="181">
        <f t="shared" si="118"/>
        <v>0</v>
      </c>
      <c r="CT268" s="181">
        <f t="shared" si="118"/>
        <v>0</v>
      </c>
      <c r="CU268" s="181">
        <f t="shared" si="118"/>
        <v>0</v>
      </c>
      <c r="CV268" s="181">
        <f t="shared" si="118"/>
        <v>0</v>
      </c>
      <c r="CW268" s="181">
        <f t="shared" si="118"/>
        <v>0</v>
      </c>
      <c r="CX268" s="181">
        <f t="shared" si="118"/>
        <v>0</v>
      </c>
      <c r="CY268" s="181">
        <f t="shared" si="118"/>
        <v>0</v>
      </c>
      <c r="CZ268" s="181">
        <f t="shared" si="118"/>
        <v>0</v>
      </c>
      <c r="DA268" s="181">
        <f t="shared" si="118"/>
        <v>0</v>
      </c>
      <c r="DB268" s="181">
        <f t="shared" si="118"/>
        <v>0</v>
      </c>
      <c r="DC268" s="181">
        <f t="shared" si="118"/>
        <v>0</v>
      </c>
      <c r="DD268" s="181">
        <f t="shared" si="118"/>
        <v>0</v>
      </c>
      <c r="DE268" s="181">
        <f t="shared" si="118"/>
        <v>0</v>
      </c>
      <c r="DF268" s="181">
        <f t="shared" si="118"/>
        <v>0</v>
      </c>
      <c r="DG268" s="181">
        <f t="shared" si="118"/>
        <v>0</v>
      </c>
      <c r="DH268" s="181">
        <f t="shared" si="118"/>
        <v>0</v>
      </c>
      <c r="DI268" s="181">
        <f t="shared" si="118"/>
        <v>0</v>
      </c>
      <c r="DJ268" s="181">
        <f t="shared" si="118"/>
        <v>0</v>
      </c>
      <c r="DK268" s="181">
        <f t="shared" si="118"/>
        <v>0</v>
      </c>
      <c r="DL268" s="181">
        <f t="shared" si="118"/>
        <v>0</v>
      </c>
      <c r="DM268" s="181">
        <f t="shared" si="118"/>
        <v>0</v>
      </c>
      <c r="DN268" s="181">
        <f t="shared" si="118"/>
        <v>0</v>
      </c>
      <c r="DO268" s="181">
        <f t="shared" si="118"/>
        <v>0</v>
      </c>
      <c r="DP268" s="181">
        <f t="shared" si="118"/>
        <v>0</v>
      </c>
      <c r="DQ268" s="181">
        <f t="shared" si="118"/>
        <v>0</v>
      </c>
      <c r="DR268" s="181">
        <f t="shared" si="118"/>
        <v>0</v>
      </c>
      <c r="DS268" s="181">
        <f t="shared" si="118"/>
        <v>0</v>
      </c>
      <c r="DT268" s="181">
        <f t="shared" si="118"/>
        <v>0</v>
      </c>
      <c r="DU268" s="181">
        <f t="shared" si="118"/>
        <v>0</v>
      </c>
      <c r="DV268" s="181">
        <f t="shared" si="118"/>
        <v>0</v>
      </c>
      <c r="DW268" s="181">
        <f t="shared" si="118"/>
        <v>0</v>
      </c>
      <c r="DX268" s="181">
        <f t="shared" si="118"/>
        <v>0</v>
      </c>
      <c r="DY268" s="181">
        <f t="shared" si="118"/>
        <v>0</v>
      </c>
      <c r="DZ268" s="181">
        <f t="shared" si="118"/>
        <v>0</v>
      </c>
      <c r="EA268" s="181">
        <f t="shared" si="118"/>
        <v>0</v>
      </c>
      <c r="EB268" s="181">
        <f t="shared" si="116"/>
        <v>0</v>
      </c>
      <c r="EC268" s="181">
        <f t="shared" si="111"/>
        <v>0</v>
      </c>
      <c r="ED268" s="181">
        <f t="shared" si="111"/>
        <v>0</v>
      </c>
      <c r="EE268" s="181">
        <f t="shared" si="111"/>
        <v>0</v>
      </c>
    </row>
    <row r="269" spans="1:138" ht="17.25" hidden="1" outlineLevel="1" thickTop="1" thickBot="1" x14ac:dyDescent="0.3">
      <c r="A269" s="122">
        <f>IF(B242="Объект",,1)</f>
        <v>0</v>
      </c>
      <c r="B269" s="228" t="s">
        <v>236</v>
      </c>
      <c r="C269" s="229">
        <f>SUM(D269:EE269)</f>
        <v>0</v>
      </c>
      <c r="D269" s="175">
        <f>SUM(D259:D268)</f>
        <v>0</v>
      </c>
      <c r="E269" s="230">
        <f t="shared" ref="E269:J269" si="119">SUM(E259:E268)</f>
        <v>0</v>
      </c>
      <c r="F269" s="175">
        <f t="shared" si="119"/>
        <v>0</v>
      </c>
      <c r="G269" s="175">
        <f t="shared" si="119"/>
        <v>0</v>
      </c>
      <c r="H269" s="175">
        <f t="shared" si="119"/>
        <v>0</v>
      </c>
      <c r="I269" s="175">
        <f t="shared" si="119"/>
        <v>0</v>
      </c>
      <c r="J269" s="175">
        <f t="shared" si="119"/>
        <v>0</v>
      </c>
      <c r="K269" s="175">
        <f>SUM(K259:K268)</f>
        <v>0</v>
      </c>
      <c r="L269" s="175">
        <f t="shared" ref="L269:R269" si="120">SUM(L259:L268)</f>
        <v>0</v>
      </c>
      <c r="M269" s="175">
        <f t="shared" si="120"/>
        <v>0</v>
      </c>
      <c r="N269" s="175">
        <f t="shared" si="120"/>
        <v>0</v>
      </c>
      <c r="O269" s="231">
        <f t="shared" si="120"/>
        <v>0</v>
      </c>
      <c r="P269" s="231">
        <f t="shared" si="120"/>
        <v>0</v>
      </c>
      <c r="Q269" s="231">
        <f t="shared" si="120"/>
        <v>0</v>
      </c>
      <c r="R269" s="231">
        <f t="shared" si="120"/>
        <v>0</v>
      </c>
      <c r="S269" s="231">
        <f>SUM(S259:S268)</f>
        <v>0</v>
      </c>
      <c r="T269" s="231">
        <f t="shared" ref="T269:BA269" si="121">SUM(T259:T268)</f>
        <v>0</v>
      </c>
      <c r="U269" s="231">
        <f t="shared" si="121"/>
        <v>0</v>
      </c>
      <c r="V269" s="231">
        <f t="shared" si="121"/>
        <v>0</v>
      </c>
      <c r="W269" s="231">
        <f t="shared" si="121"/>
        <v>0</v>
      </c>
      <c r="X269" s="231">
        <f t="shared" si="121"/>
        <v>0</v>
      </c>
      <c r="Y269" s="231">
        <f t="shared" si="121"/>
        <v>0</v>
      </c>
      <c r="Z269" s="231">
        <f t="shared" si="121"/>
        <v>0</v>
      </c>
      <c r="AA269" s="231">
        <f t="shared" si="121"/>
        <v>0</v>
      </c>
      <c r="AB269" s="231">
        <f t="shared" si="121"/>
        <v>0</v>
      </c>
      <c r="AC269" s="176">
        <f t="shared" si="121"/>
        <v>0</v>
      </c>
      <c r="AD269" s="176">
        <f t="shared" si="121"/>
        <v>0</v>
      </c>
      <c r="AE269" s="175">
        <f t="shared" si="121"/>
        <v>0</v>
      </c>
      <c r="AF269" s="175">
        <f t="shared" si="121"/>
        <v>0</v>
      </c>
      <c r="AG269" s="175">
        <f t="shared" si="121"/>
        <v>0</v>
      </c>
      <c r="AH269" s="175">
        <f t="shared" si="121"/>
        <v>0</v>
      </c>
      <c r="AI269" s="175">
        <f t="shared" si="121"/>
        <v>0</v>
      </c>
      <c r="AJ269" s="175">
        <f t="shared" si="121"/>
        <v>0</v>
      </c>
      <c r="AK269" s="175">
        <f t="shared" si="121"/>
        <v>0</v>
      </c>
      <c r="AL269" s="175">
        <f t="shared" si="121"/>
        <v>0</v>
      </c>
      <c r="AM269" s="175">
        <f t="shared" si="121"/>
        <v>0</v>
      </c>
      <c r="AN269" s="176">
        <f t="shared" si="121"/>
        <v>0</v>
      </c>
      <c r="AO269" s="175">
        <f t="shared" si="121"/>
        <v>0</v>
      </c>
      <c r="AP269" s="175">
        <f t="shared" si="121"/>
        <v>0</v>
      </c>
      <c r="AQ269" s="175">
        <f t="shared" si="121"/>
        <v>0</v>
      </c>
      <c r="AR269" s="175">
        <f t="shared" si="121"/>
        <v>0</v>
      </c>
      <c r="AS269" s="175">
        <f t="shared" si="121"/>
        <v>0</v>
      </c>
      <c r="AT269" s="175">
        <f t="shared" si="121"/>
        <v>0</v>
      </c>
      <c r="AU269" s="175">
        <f t="shared" si="121"/>
        <v>0</v>
      </c>
      <c r="AV269" s="175">
        <f t="shared" si="121"/>
        <v>0</v>
      </c>
      <c r="AW269" s="175">
        <f t="shared" si="121"/>
        <v>0</v>
      </c>
      <c r="AX269" s="175">
        <f t="shared" si="121"/>
        <v>0</v>
      </c>
      <c r="AY269" s="175">
        <f t="shared" si="121"/>
        <v>0</v>
      </c>
      <c r="AZ269" s="176">
        <f t="shared" si="121"/>
        <v>0</v>
      </c>
      <c r="BA269" s="175">
        <f t="shared" si="121"/>
        <v>0</v>
      </c>
      <c r="BB269" s="175">
        <f t="shared" ref="BB269:DM269" si="122">SUM(BB246:BB255)*0.18</f>
        <v>0</v>
      </c>
      <c r="BC269" s="175">
        <f t="shared" si="122"/>
        <v>0</v>
      </c>
      <c r="BD269" s="175">
        <f t="shared" si="122"/>
        <v>0</v>
      </c>
      <c r="BE269" s="175">
        <f t="shared" si="122"/>
        <v>0</v>
      </c>
      <c r="BF269" s="175">
        <f t="shared" si="122"/>
        <v>0</v>
      </c>
      <c r="BG269" s="175">
        <f t="shared" si="122"/>
        <v>0</v>
      </c>
      <c r="BH269" s="175">
        <f t="shared" si="122"/>
        <v>0</v>
      </c>
      <c r="BI269" s="175">
        <f t="shared" si="122"/>
        <v>0</v>
      </c>
      <c r="BJ269" s="175">
        <f t="shared" si="122"/>
        <v>0</v>
      </c>
      <c r="BK269" s="175">
        <f t="shared" si="122"/>
        <v>0</v>
      </c>
      <c r="BL269" s="176">
        <f t="shared" si="122"/>
        <v>0</v>
      </c>
      <c r="BM269" s="175">
        <f t="shared" si="122"/>
        <v>0</v>
      </c>
      <c r="BN269" s="175">
        <f t="shared" si="122"/>
        <v>0</v>
      </c>
      <c r="BO269" s="175">
        <f t="shared" si="122"/>
        <v>0</v>
      </c>
      <c r="BP269" s="175">
        <f t="shared" si="122"/>
        <v>0</v>
      </c>
      <c r="BQ269" s="175">
        <f t="shared" si="122"/>
        <v>0</v>
      </c>
      <c r="BR269" s="175">
        <f t="shared" si="122"/>
        <v>0</v>
      </c>
      <c r="BS269" s="175">
        <f t="shared" si="122"/>
        <v>0</v>
      </c>
      <c r="BT269" s="175">
        <f t="shared" si="122"/>
        <v>0</v>
      </c>
      <c r="BU269" s="175">
        <f t="shared" si="122"/>
        <v>0</v>
      </c>
      <c r="BV269" s="175">
        <f>SUM(BV246:BV255)*0.18</f>
        <v>0</v>
      </c>
      <c r="BW269" s="175">
        <f>SUM(BW246:BW255)*0.18</f>
        <v>0</v>
      </c>
      <c r="BX269" s="175">
        <f>SUM(BX246:BX255)*0.18</f>
        <v>0</v>
      </c>
      <c r="BY269" s="175">
        <f t="shared" si="122"/>
        <v>0</v>
      </c>
      <c r="BZ269" s="175">
        <f t="shared" si="122"/>
        <v>0</v>
      </c>
      <c r="CA269" s="175">
        <f t="shared" si="122"/>
        <v>0</v>
      </c>
      <c r="CB269" s="175">
        <f t="shared" si="122"/>
        <v>0</v>
      </c>
      <c r="CC269" s="175">
        <f t="shared" si="122"/>
        <v>0</v>
      </c>
      <c r="CD269" s="175">
        <f t="shared" si="122"/>
        <v>0</v>
      </c>
      <c r="CE269" s="175">
        <f t="shared" si="122"/>
        <v>0</v>
      </c>
      <c r="CF269" s="175">
        <f t="shared" si="122"/>
        <v>0</v>
      </c>
      <c r="CG269" s="175">
        <f t="shared" si="122"/>
        <v>0</v>
      </c>
      <c r="CH269" s="175">
        <f t="shared" si="122"/>
        <v>0</v>
      </c>
      <c r="CI269" s="175">
        <f t="shared" si="122"/>
        <v>0</v>
      </c>
      <c r="CJ269" s="176">
        <f t="shared" si="122"/>
        <v>0</v>
      </c>
      <c r="CK269" s="175">
        <f t="shared" si="122"/>
        <v>0</v>
      </c>
      <c r="CL269" s="175">
        <f t="shared" si="122"/>
        <v>0</v>
      </c>
      <c r="CM269" s="175">
        <f t="shared" si="122"/>
        <v>0</v>
      </c>
      <c r="CN269" s="175">
        <f t="shared" si="122"/>
        <v>0</v>
      </c>
      <c r="CO269" s="175">
        <f t="shared" si="122"/>
        <v>0</v>
      </c>
      <c r="CP269" s="175">
        <f t="shared" si="122"/>
        <v>0</v>
      </c>
      <c r="CQ269" s="175">
        <f t="shared" si="122"/>
        <v>0</v>
      </c>
      <c r="CR269" s="175">
        <f t="shared" si="122"/>
        <v>0</v>
      </c>
      <c r="CS269" s="175">
        <f t="shared" si="122"/>
        <v>0</v>
      </c>
      <c r="CT269" s="175">
        <f t="shared" si="122"/>
        <v>0</v>
      </c>
      <c r="CU269" s="175">
        <f t="shared" si="122"/>
        <v>0</v>
      </c>
      <c r="CV269" s="176">
        <f t="shared" si="122"/>
        <v>0</v>
      </c>
      <c r="CW269" s="175">
        <f t="shared" si="122"/>
        <v>0</v>
      </c>
      <c r="CX269" s="175">
        <f t="shared" si="122"/>
        <v>0</v>
      </c>
      <c r="CY269" s="175">
        <f t="shared" si="122"/>
        <v>0</v>
      </c>
      <c r="CZ269" s="175">
        <f t="shared" si="122"/>
        <v>0</v>
      </c>
      <c r="DA269" s="175">
        <f t="shared" si="122"/>
        <v>0</v>
      </c>
      <c r="DB269" s="175">
        <f t="shared" si="122"/>
        <v>0</v>
      </c>
      <c r="DC269" s="175">
        <f t="shared" si="122"/>
        <v>0</v>
      </c>
      <c r="DD269" s="175">
        <f t="shared" si="122"/>
        <v>0</v>
      </c>
      <c r="DE269" s="175">
        <f t="shared" si="122"/>
        <v>0</v>
      </c>
      <c r="DF269" s="175">
        <f t="shared" si="122"/>
        <v>0</v>
      </c>
      <c r="DG269" s="175">
        <f t="shared" si="122"/>
        <v>0</v>
      </c>
      <c r="DH269" s="176">
        <f t="shared" si="122"/>
        <v>0</v>
      </c>
      <c r="DI269" s="175">
        <f t="shared" si="122"/>
        <v>0</v>
      </c>
      <c r="DJ269" s="175">
        <f t="shared" si="122"/>
        <v>0</v>
      </c>
      <c r="DK269" s="175">
        <f t="shared" si="122"/>
        <v>0</v>
      </c>
      <c r="DL269" s="175">
        <f t="shared" si="122"/>
        <v>0</v>
      </c>
      <c r="DM269" s="175">
        <f t="shared" si="122"/>
        <v>0</v>
      </c>
      <c r="DN269" s="175">
        <f t="shared" ref="DN269:EA269" si="123">SUM(DN246:DN255)*0.18</f>
        <v>0</v>
      </c>
      <c r="DO269" s="175">
        <f t="shared" si="123"/>
        <v>0</v>
      </c>
      <c r="DP269" s="175">
        <f t="shared" si="123"/>
        <v>0</v>
      </c>
      <c r="DQ269" s="175">
        <f t="shared" si="123"/>
        <v>0</v>
      </c>
      <c r="DR269" s="175">
        <f t="shared" si="123"/>
        <v>0</v>
      </c>
      <c r="DS269" s="175">
        <f t="shared" si="123"/>
        <v>0</v>
      </c>
      <c r="DT269" s="176">
        <f t="shared" si="123"/>
        <v>0</v>
      </c>
      <c r="DU269" s="175">
        <f t="shared" si="123"/>
        <v>0</v>
      </c>
      <c r="DV269" s="175">
        <f t="shared" si="123"/>
        <v>0</v>
      </c>
      <c r="DW269" s="175">
        <f t="shared" si="123"/>
        <v>0</v>
      </c>
      <c r="DX269" s="175">
        <f t="shared" si="123"/>
        <v>0</v>
      </c>
      <c r="DY269" s="175">
        <f t="shared" si="123"/>
        <v>0</v>
      </c>
      <c r="DZ269" s="175">
        <f t="shared" si="123"/>
        <v>0</v>
      </c>
      <c r="EA269" s="175">
        <f t="shared" si="123"/>
        <v>0</v>
      </c>
      <c r="EB269" s="175">
        <f>SUM(EB246:EB255)*0.18</f>
        <v>0</v>
      </c>
      <c r="EC269" s="175">
        <f>SUM(EC246:EC255)*0.18</f>
        <v>0</v>
      </c>
      <c r="ED269" s="175">
        <f>SUM(ED246:ED255)*0.18</f>
        <v>0</v>
      </c>
      <c r="EE269" s="175">
        <f>SUM(EE246:EE255)*0.18</f>
        <v>0</v>
      </c>
      <c r="EF269" s="169"/>
      <c r="EG269" s="169"/>
      <c r="EH269" s="169"/>
    </row>
    <row r="270" spans="1:138" ht="17.25" hidden="1" outlineLevel="1" thickTop="1" thickBot="1" x14ac:dyDescent="0.3">
      <c r="A270" s="122">
        <f>IF(B242="Объект",,1)</f>
        <v>0</v>
      </c>
      <c r="B270" s="233">
        <f>B222</f>
        <v>0</v>
      </c>
      <c r="C270" s="229">
        <f t="shared" si="104"/>
        <v>0</v>
      </c>
      <c r="D270" s="188">
        <f t="shared" ref="D270:BO270" si="124">D258+D269</f>
        <v>0</v>
      </c>
      <c r="E270" s="234">
        <f t="shared" si="124"/>
        <v>0</v>
      </c>
      <c r="F270" s="188">
        <f t="shared" si="124"/>
        <v>0</v>
      </c>
      <c r="G270" s="188">
        <f t="shared" si="124"/>
        <v>0</v>
      </c>
      <c r="H270" s="188">
        <f t="shared" si="124"/>
        <v>0</v>
      </c>
      <c r="I270" s="188">
        <f t="shared" si="124"/>
        <v>0</v>
      </c>
      <c r="J270" s="188">
        <f t="shared" si="124"/>
        <v>0</v>
      </c>
      <c r="K270" s="188">
        <f t="shared" si="124"/>
        <v>0</v>
      </c>
      <c r="L270" s="188">
        <f t="shared" si="124"/>
        <v>0</v>
      </c>
      <c r="M270" s="188">
        <f t="shared" si="124"/>
        <v>0</v>
      </c>
      <c r="N270" s="188">
        <f t="shared" si="124"/>
        <v>0</v>
      </c>
      <c r="O270" s="235">
        <f t="shared" si="124"/>
        <v>0</v>
      </c>
      <c r="P270" s="235">
        <f t="shared" si="124"/>
        <v>0</v>
      </c>
      <c r="Q270" s="235">
        <f t="shared" si="124"/>
        <v>0</v>
      </c>
      <c r="R270" s="235">
        <f t="shared" si="124"/>
        <v>0</v>
      </c>
      <c r="S270" s="235">
        <f t="shared" si="124"/>
        <v>0</v>
      </c>
      <c r="T270" s="235">
        <f t="shared" si="124"/>
        <v>0</v>
      </c>
      <c r="U270" s="235">
        <f t="shared" si="124"/>
        <v>0</v>
      </c>
      <c r="V270" s="235">
        <f t="shared" si="124"/>
        <v>0</v>
      </c>
      <c r="W270" s="235">
        <f t="shared" si="124"/>
        <v>0</v>
      </c>
      <c r="X270" s="235">
        <f t="shared" si="124"/>
        <v>0</v>
      </c>
      <c r="Y270" s="235">
        <f t="shared" si="124"/>
        <v>0</v>
      </c>
      <c r="Z270" s="235">
        <f t="shared" si="124"/>
        <v>0</v>
      </c>
      <c r="AA270" s="235">
        <f t="shared" si="124"/>
        <v>0</v>
      </c>
      <c r="AB270" s="235">
        <f t="shared" si="124"/>
        <v>0</v>
      </c>
      <c r="AC270" s="189">
        <f t="shared" si="124"/>
        <v>0</v>
      </c>
      <c r="AD270" s="189">
        <f t="shared" si="124"/>
        <v>0</v>
      </c>
      <c r="AE270" s="188">
        <f t="shared" si="124"/>
        <v>0</v>
      </c>
      <c r="AF270" s="188">
        <f t="shared" si="124"/>
        <v>0</v>
      </c>
      <c r="AG270" s="188">
        <f t="shared" si="124"/>
        <v>0</v>
      </c>
      <c r="AH270" s="188">
        <f t="shared" si="124"/>
        <v>0</v>
      </c>
      <c r="AI270" s="188">
        <f t="shared" si="124"/>
        <v>0</v>
      </c>
      <c r="AJ270" s="188">
        <f t="shared" si="124"/>
        <v>0</v>
      </c>
      <c r="AK270" s="188">
        <f t="shared" si="124"/>
        <v>0</v>
      </c>
      <c r="AL270" s="188">
        <f t="shared" si="124"/>
        <v>0</v>
      </c>
      <c r="AM270" s="188">
        <f t="shared" si="124"/>
        <v>0</v>
      </c>
      <c r="AN270" s="189">
        <f t="shared" si="124"/>
        <v>0</v>
      </c>
      <c r="AO270" s="188">
        <f t="shared" si="124"/>
        <v>0</v>
      </c>
      <c r="AP270" s="188">
        <f t="shared" si="124"/>
        <v>0</v>
      </c>
      <c r="AQ270" s="188">
        <f t="shared" si="124"/>
        <v>0</v>
      </c>
      <c r="AR270" s="188">
        <f t="shared" si="124"/>
        <v>0</v>
      </c>
      <c r="AS270" s="188">
        <f t="shared" si="124"/>
        <v>0</v>
      </c>
      <c r="AT270" s="188">
        <f t="shared" si="124"/>
        <v>0</v>
      </c>
      <c r="AU270" s="188">
        <f t="shared" si="124"/>
        <v>0</v>
      </c>
      <c r="AV270" s="188">
        <f t="shared" si="124"/>
        <v>0</v>
      </c>
      <c r="AW270" s="188">
        <f t="shared" si="124"/>
        <v>0</v>
      </c>
      <c r="AX270" s="188">
        <f t="shared" si="124"/>
        <v>0</v>
      </c>
      <c r="AY270" s="188">
        <f t="shared" si="124"/>
        <v>0</v>
      </c>
      <c r="AZ270" s="189">
        <f t="shared" si="124"/>
        <v>0</v>
      </c>
      <c r="BA270" s="188">
        <f t="shared" si="124"/>
        <v>0</v>
      </c>
      <c r="BB270" s="188">
        <f t="shared" si="124"/>
        <v>0</v>
      </c>
      <c r="BC270" s="188">
        <f t="shared" si="124"/>
        <v>0</v>
      </c>
      <c r="BD270" s="188">
        <f t="shared" si="124"/>
        <v>0</v>
      </c>
      <c r="BE270" s="188">
        <f t="shared" si="124"/>
        <v>0</v>
      </c>
      <c r="BF270" s="188">
        <f t="shared" si="124"/>
        <v>0</v>
      </c>
      <c r="BG270" s="188">
        <f t="shared" si="124"/>
        <v>0</v>
      </c>
      <c r="BH270" s="188">
        <f t="shared" si="124"/>
        <v>0</v>
      </c>
      <c r="BI270" s="188">
        <f t="shared" si="124"/>
        <v>0</v>
      </c>
      <c r="BJ270" s="188">
        <f t="shared" si="124"/>
        <v>0</v>
      </c>
      <c r="BK270" s="188">
        <f t="shared" si="124"/>
        <v>0</v>
      </c>
      <c r="BL270" s="189">
        <f t="shared" si="124"/>
        <v>0</v>
      </c>
      <c r="BM270" s="188">
        <f t="shared" si="124"/>
        <v>0</v>
      </c>
      <c r="BN270" s="188">
        <f t="shared" si="124"/>
        <v>0</v>
      </c>
      <c r="BO270" s="188">
        <f t="shared" si="124"/>
        <v>0</v>
      </c>
      <c r="BP270" s="188">
        <f t="shared" ref="BP270:EA270" si="125">BP258+BP269</f>
        <v>0</v>
      </c>
      <c r="BQ270" s="188">
        <f t="shared" si="125"/>
        <v>0</v>
      </c>
      <c r="BR270" s="188">
        <f t="shared" si="125"/>
        <v>0</v>
      </c>
      <c r="BS270" s="188">
        <f t="shared" si="125"/>
        <v>0</v>
      </c>
      <c r="BT270" s="188">
        <f t="shared" si="125"/>
        <v>0</v>
      </c>
      <c r="BU270" s="188">
        <f t="shared" si="125"/>
        <v>0</v>
      </c>
      <c r="BV270" s="188">
        <f>BV258+BV269</f>
        <v>0</v>
      </c>
      <c r="BW270" s="188">
        <f>BW258+BW269</f>
        <v>0</v>
      </c>
      <c r="BX270" s="188">
        <f>BX258+BX269</f>
        <v>0</v>
      </c>
      <c r="BY270" s="188">
        <f t="shared" si="125"/>
        <v>0</v>
      </c>
      <c r="BZ270" s="188">
        <f t="shared" si="125"/>
        <v>0</v>
      </c>
      <c r="CA270" s="188">
        <f t="shared" si="125"/>
        <v>0</v>
      </c>
      <c r="CB270" s="188">
        <f t="shared" si="125"/>
        <v>0</v>
      </c>
      <c r="CC270" s="188">
        <f t="shared" si="125"/>
        <v>0</v>
      </c>
      <c r="CD270" s="188">
        <f t="shared" si="125"/>
        <v>0</v>
      </c>
      <c r="CE270" s="188">
        <f t="shared" si="125"/>
        <v>0</v>
      </c>
      <c r="CF270" s="188">
        <f t="shared" si="125"/>
        <v>0</v>
      </c>
      <c r="CG270" s="188">
        <f t="shared" si="125"/>
        <v>0</v>
      </c>
      <c r="CH270" s="188">
        <f t="shared" si="125"/>
        <v>0</v>
      </c>
      <c r="CI270" s="188">
        <f t="shared" si="125"/>
        <v>0</v>
      </c>
      <c r="CJ270" s="189">
        <f t="shared" si="125"/>
        <v>0</v>
      </c>
      <c r="CK270" s="188">
        <f t="shared" si="125"/>
        <v>0</v>
      </c>
      <c r="CL270" s="188">
        <f t="shared" si="125"/>
        <v>0</v>
      </c>
      <c r="CM270" s="188">
        <f t="shared" si="125"/>
        <v>0</v>
      </c>
      <c r="CN270" s="188">
        <f t="shared" si="125"/>
        <v>0</v>
      </c>
      <c r="CO270" s="188">
        <f t="shared" si="125"/>
        <v>0</v>
      </c>
      <c r="CP270" s="188">
        <f t="shared" si="125"/>
        <v>0</v>
      </c>
      <c r="CQ270" s="188">
        <f t="shared" si="125"/>
        <v>0</v>
      </c>
      <c r="CR270" s="188">
        <f t="shared" si="125"/>
        <v>0</v>
      </c>
      <c r="CS270" s="188">
        <f t="shared" si="125"/>
        <v>0</v>
      </c>
      <c r="CT270" s="188">
        <f t="shared" si="125"/>
        <v>0</v>
      </c>
      <c r="CU270" s="188">
        <f t="shared" si="125"/>
        <v>0</v>
      </c>
      <c r="CV270" s="189">
        <f t="shared" si="125"/>
        <v>0</v>
      </c>
      <c r="CW270" s="188">
        <f t="shared" si="125"/>
        <v>0</v>
      </c>
      <c r="CX270" s="188">
        <f t="shared" si="125"/>
        <v>0</v>
      </c>
      <c r="CY270" s="188">
        <f t="shared" si="125"/>
        <v>0</v>
      </c>
      <c r="CZ270" s="188">
        <f t="shared" si="125"/>
        <v>0</v>
      </c>
      <c r="DA270" s="188">
        <f t="shared" si="125"/>
        <v>0</v>
      </c>
      <c r="DB270" s="188">
        <f t="shared" si="125"/>
        <v>0</v>
      </c>
      <c r="DC270" s="188">
        <f t="shared" si="125"/>
        <v>0</v>
      </c>
      <c r="DD270" s="188">
        <f t="shared" si="125"/>
        <v>0</v>
      </c>
      <c r="DE270" s="188">
        <f t="shared" si="125"/>
        <v>0</v>
      </c>
      <c r="DF270" s="188">
        <f t="shared" si="125"/>
        <v>0</v>
      </c>
      <c r="DG270" s="188">
        <f t="shared" si="125"/>
        <v>0</v>
      </c>
      <c r="DH270" s="189">
        <f t="shared" si="125"/>
        <v>0</v>
      </c>
      <c r="DI270" s="188">
        <f t="shared" si="125"/>
        <v>0</v>
      </c>
      <c r="DJ270" s="188">
        <f t="shared" si="125"/>
        <v>0</v>
      </c>
      <c r="DK270" s="188">
        <f t="shared" si="125"/>
        <v>0</v>
      </c>
      <c r="DL270" s="188">
        <f t="shared" si="125"/>
        <v>0</v>
      </c>
      <c r="DM270" s="188">
        <f t="shared" si="125"/>
        <v>0</v>
      </c>
      <c r="DN270" s="188">
        <f t="shared" si="125"/>
        <v>0</v>
      </c>
      <c r="DO270" s="188">
        <f t="shared" si="125"/>
        <v>0</v>
      </c>
      <c r="DP270" s="188">
        <f t="shared" si="125"/>
        <v>0</v>
      </c>
      <c r="DQ270" s="188">
        <f t="shared" si="125"/>
        <v>0</v>
      </c>
      <c r="DR270" s="188">
        <f t="shared" si="125"/>
        <v>0</v>
      </c>
      <c r="DS270" s="188">
        <f t="shared" si="125"/>
        <v>0</v>
      </c>
      <c r="DT270" s="189">
        <f t="shared" si="125"/>
        <v>0</v>
      </c>
      <c r="DU270" s="188">
        <f t="shared" si="125"/>
        <v>0</v>
      </c>
      <c r="DV270" s="188">
        <f t="shared" si="125"/>
        <v>0</v>
      </c>
      <c r="DW270" s="188">
        <f t="shared" si="125"/>
        <v>0</v>
      </c>
      <c r="DX270" s="188">
        <f t="shared" si="125"/>
        <v>0</v>
      </c>
      <c r="DY270" s="188">
        <f t="shared" si="125"/>
        <v>0</v>
      </c>
      <c r="DZ270" s="188">
        <f t="shared" si="125"/>
        <v>0</v>
      </c>
      <c r="EA270" s="188">
        <f t="shared" si="125"/>
        <v>0</v>
      </c>
      <c r="EB270" s="188">
        <f>EB258+EB269</f>
        <v>0</v>
      </c>
      <c r="EC270" s="188">
        <f>EC258+EC269</f>
        <v>0</v>
      </c>
      <c r="ED270" s="188">
        <f>ED258+ED269</f>
        <v>0</v>
      </c>
      <c r="EE270" s="188">
        <f>EE258+EE269</f>
        <v>0</v>
      </c>
      <c r="EF270" s="169"/>
      <c r="EG270" s="169"/>
      <c r="EH270" s="169"/>
    </row>
    <row r="271" spans="1:138" ht="15" hidden="1" outlineLevel="1" x14ac:dyDescent="0.25">
      <c r="A271" s="122">
        <f>IF(B242="Объект",,1)</f>
        <v>0</v>
      </c>
      <c r="C271" s="226" t="e">
        <f>IF(SUM(D259:BP268)/(C258-C257-C256)&lt;&gt;0.18,"ПроверьНДС",)</f>
        <v>#DIV/0!</v>
      </c>
    </row>
    <row r="272" spans="1:138" hidden="1" outlineLevel="1" x14ac:dyDescent="0.2">
      <c r="A272" s="122">
        <f>IF(B242="Объект",,1)</f>
        <v>0</v>
      </c>
    </row>
    <row r="273" spans="1:138" hidden="1" outlineLevel="1" x14ac:dyDescent="0.2">
      <c r="A273" s="122">
        <f>IF(B242="Объект",,1)</f>
        <v>0</v>
      </c>
    </row>
    <row r="274" spans="1:138" hidden="1" outlineLevel="1" x14ac:dyDescent="0.2">
      <c r="A274" s="122">
        <f>IF(B274="Объект",,1)</f>
        <v>0</v>
      </c>
      <c r="B274" s="127" t="s">
        <v>247</v>
      </c>
      <c r="C274" s="54" t="e">
        <f>C242+1</f>
        <v>#REF!</v>
      </c>
    </row>
    <row r="275" spans="1:138" ht="16.5" hidden="1" outlineLevel="1" x14ac:dyDescent="0.3">
      <c r="A275" s="122">
        <f>IF(B274="Объект",,1)</f>
        <v>0</v>
      </c>
      <c r="B275" s="128" t="s">
        <v>201</v>
      </c>
      <c r="C275" s="129"/>
      <c r="D275" s="129"/>
      <c r="E275" s="129"/>
      <c r="F275" s="129"/>
      <c r="G275" s="129"/>
      <c r="H275" s="129"/>
      <c r="I275" s="129"/>
      <c r="J275" s="129"/>
      <c r="K275" s="129"/>
      <c r="L275" s="129"/>
      <c r="M275" s="129"/>
      <c r="N275" s="129"/>
    </row>
    <row r="276" spans="1:138" ht="17.25" hidden="1" customHeight="1" outlineLevel="1" thickBot="1" x14ac:dyDescent="0.25">
      <c r="A276" s="122">
        <f>IF(B274="Объект",,1)</f>
        <v>0</v>
      </c>
    </row>
    <row r="277" spans="1:138" ht="17.25" hidden="1" outlineLevel="1" thickTop="1" thickBot="1" x14ac:dyDescent="0.25">
      <c r="A277" s="122">
        <f>IF(B274="Объект",,1)</f>
        <v>0</v>
      </c>
      <c r="B277" s="160" t="s">
        <v>207</v>
      </c>
      <c r="C277" s="161" t="s">
        <v>208</v>
      </c>
      <c r="D277" s="162">
        <f>$C$4</f>
        <v>42826</v>
      </c>
      <c r="E277" s="162">
        <f t="shared" ref="E277:BP277" si="126">DATE(YEAR(D277),(MONTH(D277)+1),DAY(D277))</f>
        <v>42856</v>
      </c>
      <c r="F277" s="162">
        <f t="shared" si="126"/>
        <v>42887</v>
      </c>
      <c r="G277" s="162">
        <f t="shared" si="126"/>
        <v>42917</v>
      </c>
      <c r="H277" s="162">
        <f t="shared" si="126"/>
        <v>42948</v>
      </c>
      <c r="I277" s="162">
        <f t="shared" si="126"/>
        <v>42979</v>
      </c>
      <c r="J277" s="162">
        <f t="shared" si="126"/>
        <v>43009</v>
      </c>
      <c r="K277" s="162">
        <f t="shared" si="126"/>
        <v>43040</v>
      </c>
      <c r="L277" s="162">
        <f t="shared" si="126"/>
        <v>43070</v>
      </c>
      <c r="M277" s="162">
        <f t="shared" si="126"/>
        <v>43101</v>
      </c>
      <c r="N277" s="162">
        <f t="shared" si="126"/>
        <v>43132</v>
      </c>
      <c r="O277" s="162">
        <f t="shared" si="126"/>
        <v>43160</v>
      </c>
      <c r="P277" s="162">
        <f t="shared" si="126"/>
        <v>43191</v>
      </c>
      <c r="Q277" s="162">
        <f t="shared" si="126"/>
        <v>43221</v>
      </c>
      <c r="R277" s="162">
        <f t="shared" si="126"/>
        <v>43252</v>
      </c>
      <c r="S277" s="162">
        <f t="shared" si="126"/>
        <v>43282</v>
      </c>
      <c r="T277" s="162">
        <f t="shared" si="126"/>
        <v>43313</v>
      </c>
      <c r="U277" s="162">
        <f t="shared" si="126"/>
        <v>43344</v>
      </c>
      <c r="V277" s="162">
        <f t="shared" si="126"/>
        <v>43374</v>
      </c>
      <c r="W277" s="162">
        <f t="shared" si="126"/>
        <v>43405</v>
      </c>
      <c r="X277" s="162">
        <f t="shared" si="126"/>
        <v>43435</v>
      </c>
      <c r="Y277" s="162">
        <f t="shared" si="126"/>
        <v>43466</v>
      </c>
      <c r="Z277" s="162">
        <f t="shared" si="126"/>
        <v>43497</v>
      </c>
      <c r="AA277" s="162">
        <f t="shared" si="126"/>
        <v>43525</v>
      </c>
      <c r="AB277" s="162">
        <f t="shared" si="126"/>
        <v>43556</v>
      </c>
      <c r="AC277" s="162">
        <f t="shared" si="126"/>
        <v>43586</v>
      </c>
      <c r="AD277" s="162">
        <f t="shared" si="126"/>
        <v>43617</v>
      </c>
      <c r="AE277" s="162">
        <f t="shared" si="126"/>
        <v>43647</v>
      </c>
      <c r="AF277" s="162">
        <f t="shared" si="126"/>
        <v>43678</v>
      </c>
      <c r="AG277" s="162">
        <f t="shared" si="126"/>
        <v>43709</v>
      </c>
      <c r="AH277" s="162">
        <f t="shared" si="126"/>
        <v>43739</v>
      </c>
      <c r="AI277" s="162">
        <f t="shared" si="126"/>
        <v>43770</v>
      </c>
      <c r="AJ277" s="162">
        <f t="shared" si="126"/>
        <v>43800</v>
      </c>
      <c r="AK277" s="162">
        <f t="shared" si="126"/>
        <v>43831</v>
      </c>
      <c r="AL277" s="162">
        <f t="shared" si="126"/>
        <v>43862</v>
      </c>
      <c r="AM277" s="162">
        <f t="shared" si="126"/>
        <v>43891</v>
      </c>
      <c r="AN277" s="162">
        <f t="shared" si="126"/>
        <v>43922</v>
      </c>
      <c r="AO277" s="162">
        <f t="shared" si="126"/>
        <v>43952</v>
      </c>
      <c r="AP277" s="162">
        <f t="shared" si="126"/>
        <v>43983</v>
      </c>
      <c r="AQ277" s="162">
        <f t="shared" si="126"/>
        <v>44013</v>
      </c>
      <c r="AR277" s="162">
        <f t="shared" si="126"/>
        <v>44044</v>
      </c>
      <c r="AS277" s="162">
        <f t="shared" si="126"/>
        <v>44075</v>
      </c>
      <c r="AT277" s="162">
        <f t="shared" si="126"/>
        <v>44105</v>
      </c>
      <c r="AU277" s="162">
        <f t="shared" si="126"/>
        <v>44136</v>
      </c>
      <c r="AV277" s="162">
        <f t="shared" si="126"/>
        <v>44166</v>
      </c>
      <c r="AW277" s="162">
        <f t="shared" si="126"/>
        <v>44197</v>
      </c>
      <c r="AX277" s="162">
        <f t="shared" si="126"/>
        <v>44228</v>
      </c>
      <c r="AY277" s="162">
        <f t="shared" si="126"/>
        <v>44256</v>
      </c>
      <c r="AZ277" s="162">
        <f t="shared" si="126"/>
        <v>44287</v>
      </c>
      <c r="BA277" s="162">
        <f t="shared" si="126"/>
        <v>44317</v>
      </c>
      <c r="BB277" s="162">
        <f t="shared" si="126"/>
        <v>44348</v>
      </c>
      <c r="BC277" s="162">
        <f t="shared" si="126"/>
        <v>44378</v>
      </c>
      <c r="BD277" s="162">
        <f t="shared" si="126"/>
        <v>44409</v>
      </c>
      <c r="BE277" s="162">
        <f t="shared" si="126"/>
        <v>44440</v>
      </c>
      <c r="BF277" s="162">
        <f t="shared" si="126"/>
        <v>44470</v>
      </c>
      <c r="BG277" s="162">
        <f t="shared" si="126"/>
        <v>44501</v>
      </c>
      <c r="BH277" s="162">
        <f t="shared" si="126"/>
        <v>44531</v>
      </c>
      <c r="BI277" s="162">
        <f t="shared" si="126"/>
        <v>44562</v>
      </c>
      <c r="BJ277" s="162">
        <f t="shared" si="126"/>
        <v>44593</v>
      </c>
      <c r="BK277" s="162">
        <f t="shared" si="126"/>
        <v>44621</v>
      </c>
      <c r="BL277" s="162">
        <f t="shared" si="126"/>
        <v>44652</v>
      </c>
      <c r="BM277" s="162">
        <f t="shared" si="126"/>
        <v>44682</v>
      </c>
      <c r="BN277" s="162">
        <f t="shared" si="126"/>
        <v>44713</v>
      </c>
      <c r="BO277" s="162">
        <f t="shared" si="126"/>
        <v>44743</v>
      </c>
      <c r="BP277" s="162">
        <f t="shared" si="126"/>
        <v>44774</v>
      </c>
      <c r="BQ277" s="162">
        <f t="shared" ref="BQ277:EB277" si="127">DATE(YEAR(BP277),(MONTH(BP277)+1),DAY(BP277))</f>
        <v>44805</v>
      </c>
      <c r="BR277" s="162">
        <f t="shared" si="127"/>
        <v>44835</v>
      </c>
      <c r="BS277" s="162">
        <f t="shared" si="127"/>
        <v>44866</v>
      </c>
      <c r="BT277" s="162">
        <f t="shared" si="127"/>
        <v>44896</v>
      </c>
      <c r="BU277" s="162">
        <f t="shared" si="127"/>
        <v>44927</v>
      </c>
      <c r="BV277" s="162">
        <f>DATE(YEAR(BU277),(MONTH(BU277)+1),DAY(BU277))</f>
        <v>44958</v>
      </c>
      <c r="BW277" s="162">
        <f>DATE(YEAR(BV277),(MONTH(BV277)+1),DAY(BV277))</f>
        <v>44986</v>
      </c>
      <c r="BX277" s="162">
        <f>DATE(YEAR(BW277),(MONTH(BW277)+1),DAY(BW277))</f>
        <v>45017</v>
      </c>
      <c r="BY277" s="162">
        <f t="shared" si="127"/>
        <v>45047</v>
      </c>
      <c r="BZ277" s="162">
        <f t="shared" si="127"/>
        <v>45078</v>
      </c>
      <c r="CA277" s="162">
        <f t="shared" si="127"/>
        <v>45108</v>
      </c>
      <c r="CB277" s="162">
        <f t="shared" si="127"/>
        <v>45139</v>
      </c>
      <c r="CC277" s="162">
        <f t="shared" si="127"/>
        <v>45170</v>
      </c>
      <c r="CD277" s="162">
        <f t="shared" si="127"/>
        <v>45200</v>
      </c>
      <c r="CE277" s="162">
        <f t="shared" si="127"/>
        <v>45231</v>
      </c>
      <c r="CF277" s="162">
        <f t="shared" si="127"/>
        <v>45261</v>
      </c>
      <c r="CG277" s="162">
        <f t="shared" si="127"/>
        <v>45292</v>
      </c>
      <c r="CH277" s="162">
        <f t="shared" si="127"/>
        <v>45323</v>
      </c>
      <c r="CI277" s="162">
        <f t="shared" si="127"/>
        <v>45352</v>
      </c>
      <c r="CJ277" s="162">
        <f t="shared" si="127"/>
        <v>45383</v>
      </c>
      <c r="CK277" s="162">
        <f t="shared" si="127"/>
        <v>45413</v>
      </c>
      <c r="CL277" s="162">
        <f t="shared" si="127"/>
        <v>45444</v>
      </c>
      <c r="CM277" s="162">
        <f t="shared" si="127"/>
        <v>45474</v>
      </c>
      <c r="CN277" s="162">
        <f t="shared" si="127"/>
        <v>45505</v>
      </c>
      <c r="CO277" s="162">
        <f t="shared" si="127"/>
        <v>45536</v>
      </c>
      <c r="CP277" s="162">
        <f t="shared" si="127"/>
        <v>45566</v>
      </c>
      <c r="CQ277" s="162">
        <f t="shared" si="127"/>
        <v>45597</v>
      </c>
      <c r="CR277" s="162">
        <f t="shared" si="127"/>
        <v>45627</v>
      </c>
      <c r="CS277" s="162">
        <f t="shared" si="127"/>
        <v>45658</v>
      </c>
      <c r="CT277" s="162">
        <f t="shared" si="127"/>
        <v>45689</v>
      </c>
      <c r="CU277" s="162">
        <f t="shared" si="127"/>
        <v>45717</v>
      </c>
      <c r="CV277" s="162">
        <f t="shared" si="127"/>
        <v>45748</v>
      </c>
      <c r="CW277" s="162">
        <f t="shared" si="127"/>
        <v>45778</v>
      </c>
      <c r="CX277" s="162">
        <f t="shared" si="127"/>
        <v>45809</v>
      </c>
      <c r="CY277" s="162">
        <f t="shared" si="127"/>
        <v>45839</v>
      </c>
      <c r="CZ277" s="162">
        <f t="shared" si="127"/>
        <v>45870</v>
      </c>
      <c r="DA277" s="162">
        <f t="shared" si="127"/>
        <v>45901</v>
      </c>
      <c r="DB277" s="162">
        <f t="shared" si="127"/>
        <v>45931</v>
      </c>
      <c r="DC277" s="162">
        <f t="shared" si="127"/>
        <v>45962</v>
      </c>
      <c r="DD277" s="162">
        <f t="shared" si="127"/>
        <v>45992</v>
      </c>
      <c r="DE277" s="162">
        <f t="shared" si="127"/>
        <v>46023</v>
      </c>
      <c r="DF277" s="162">
        <f t="shared" si="127"/>
        <v>46054</v>
      </c>
      <c r="DG277" s="162">
        <f t="shared" si="127"/>
        <v>46082</v>
      </c>
      <c r="DH277" s="162">
        <f t="shared" si="127"/>
        <v>46113</v>
      </c>
      <c r="DI277" s="162">
        <f t="shared" si="127"/>
        <v>46143</v>
      </c>
      <c r="DJ277" s="162">
        <f t="shared" si="127"/>
        <v>46174</v>
      </c>
      <c r="DK277" s="162">
        <f t="shared" si="127"/>
        <v>46204</v>
      </c>
      <c r="DL277" s="162">
        <f t="shared" si="127"/>
        <v>46235</v>
      </c>
      <c r="DM277" s="162">
        <f t="shared" si="127"/>
        <v>46266</v>
      </c>
      <c r="DN277" s="162">
        <f t="shared" si="127"/>
        <v>46296</v>
      </c>
      <c r="DO277" s="162">
        <f t="shared" si="127"/>
        <v>46327</v>
      </c>
      <c r="DP277" s="162">
        <f t="shared" si="127"/>
        <v>46357</v>
      </c>
      <c r="DQ277" s="162">
        <f t="shared" si="127"/>
        <v>46388</v>
      </c>
      <c r="DR277" s="162">
        <f t="shared" si="127"/>
        <v>46419</v>
      </c>
      <c r="DS277" s="162">
        <f t="shared" si="127"/>
        <v>46447</v>
      </c>
      <c r="DT277" s="162">
        <f t="shared" si="127"/>
        <v>46478</v>
      </c>
      <c r="DU277" s="162">
        <f t="shared" si="127"/>
        <v>46508</v>
      </c>
      <c r="DV277" s="162">
        <f t="shared" si="127"/>
        <v>46539</v>
      </c>
      <c r="DW277" s="162">
        <f t="shared" si="127"/>
        <v>46569</v>
      </c>
      <c r="DX277" s="162">
        <f t="shared" si="127"/>
        <v>46600</v>
      </c>
      <c r="DY277" s="162">
        <f t="shared" si="127"/>
        <v>46631</v>
      </c>
      <c r="DZ277" s="162">
        <f t="shared" si="127"/>
        <v>46661</v>
      </c>
      <c r="EA277" s="162">
        <f t="shared" si="127"/>
        <v>46692</v>
      </c>
      <c r="EB277" s="162">
        <f t="shared" si="127"/>
        <v>46722</v>
      </c>
      <c r="EC277" s="162">
        <f>DATE(YEAR(EB277),(MONTH(EB277)+1),DAY(EB277))</f>
        <v>46753</v>
      </c>
      <c r="ED277" s="162">
        <f>DATE(YEAR(EC277),(MONTH(EC277)+1),DAY(EC277))</f>
        <v>46784</v>
      </c>
      <c r="EE277" s="162">
        <f>DATE(YEAR(ED277),(MONTH(ED277)+1),DAY(ED277))</f>
        <v>46813</v>
      </c>
      <c r="EF277" s="164"/>
      <c r="EG277" s="164"/>
      <c r="EH277" s="164"/>
    </row>
    <row r="278" spans="1:138" ht="15.75" hidden="1" outlineLevel="1" x14ac:dyDescent="0.25">
      <c r="A278" s="122">
        <f>IF(B274="Объект",,IF(B278=0,,1))</f>
        <v>0</v>
      </c>
      <c r="B278" s="194" t="str">
        <f t="shared" ref="B278:B285" si="128">B36</f>
        <v xml:space="preserve">Проектно-изыскательские работы </v>
      </c>
      <c r="C278" s="170">
        <f t="shared" ref="C278:C302" si="129">SUM(D278:EE278)</f>
        <v>0</v>
      </c>
      <c r="D278" s="168"/>
      <c r="E278" s="168"/>
      <c r="F278" s="168"/>
      <c r="G278" s="168"/>
      <c r="H278" s="168"/>
      <c r="I278" s="168"/>
      <c r="J278" s="168"/>
      <c r="K278" s="168"/>
      <c r="L278" s="168"/>
      <c r="M278" s="168"/>
      <c r="N278" s="168"/>
      <c r="O278" s="168"/>
      <c r="P278" s="168"/>
      <c r="Q278" s="168"/>
      <c r="R278" s="168"/>
      <c r="S278" s="168"/>
      <c r="T278" s="168"/>
      <c r="U278" s="168"/>
      <c r="V278" s="168"/>
      <c r="W278" s="168"/>
      <c r="X278" s="168"/>
      <c r="Y278" s="168"/>
      <c r="Z278" s="168"/>
      <c r="AA278" s="168"/>
      <c r="AB278" s="168"/>
      <c r="AC278" s="168"/>
      <c r="AD278" s="224"/>
      <c r="AE278" s="168"/>
      <c r="AF278" s="168"/>
      <c r="AG278" s="168"/>
      <c r="AH278" s="168"/>
      <c r="AI278" s="168"/>
      <c r="AJ278" s="168"/>
      <c r="AK278" s="168"/>
      <c r="AL278" s="168"/>
      <c r="AM278" s="168"/>
      <c r="AN278" s="168"/>
      <c r="AO278" s="168"/>
      <c r="AP278" s="168"/>
      <c r="AQ278" s="168"/>
      <c r="AR278" s="168"/>
      <c r="AS278" s="168"/>
      <c r="AT278" s="168"/>
      <c r="AU278" s="168"/>
      <c r="AV278" s="168"/>
      <c r="AW278" s="168"/>
      <c r="AX278" s="168"/>
      <c r="AY278" s="168"/>
      <c r="AZ278" s="168"/>
      <c r="BA278" s="168"/>
      <c r="BB278" s="168"/>
      <c r="BC278" s="168"/>
      <c r="BD278" s="168"/>
      <c r="BE278" s="168"/>
      <c r="BF278" s="168"/>
      <c r="BG278" s="168"/>
      <c r="BH278" s="168"/>
      <c r="BI278" s="168"/>
      <c r="BJ278" s="168"/>
      <c r="BK278" s="168"/>
      <c r="BL278" s="168"/>
      <c r="BM278" s="168"/>
      <c r="BN278" s="168"/>
      <c r="BO278" s="168"/>
      <c r="BP278" s="168"/>
      <c r="BQ278" s="168"/>
      <c r="BR278" s="168"/>
      <c r="BS278" s="168"/>
      <c r="BT278" s="168"/>
      <c r="BU278" s="168"/>
      <c r="BV278" s="168"/>
      <c r="BW278" s="168"/>
      <c r="BX278" s="168"/>
      <c r="BY278" s="168"/>
      <c r="BZ278" s="168"/>
      <c r="CA278" s="168"/>
      <c r="CB278" s="168"/>
      <c r="CC278" s="168"/>
      <c r="CD278" s="168"/>
      <c r="CE278" s="168"/>
      <c r="CF278" s="168"/>
      <c r="CG278" s="168"/>
      <c r="CH278" s="168"/>
      <c r="CI278" s="168"/>
      <c r="CJ278" s="168"/>
      <c r="CK278" s="168"/>
      <c r="CL278" s="168"/>
      <c r="CM278" s="168"/>
      <c r="CN278" s="168"/>
      <c r="CO278" s="168"/>
      <c r="CP278" s="168"/>
      <c r="CQ278" s="168"/>
      <c r="CR278" s="168"/>
      <c r="CS278" s="168"/>
      <c r="CT278" s="168"/>
      <c r="CU278" s="168"/>
      <c r="CV278" s="168"/>
      <c r="CW278" s="168"/>
      <c r="CX278" s="168"/>
      <c r="CY278" s="168"/>
      <c r="CZ278" s="168"/>
      <c r="DA278" s="168"/>
      <c r="DB278" s="168"/>
      <c r="DC278" s="168"/>
      <c r="DD278" s="168"/>
      <c r="DE278" s="168"/>
      <c r="DF278" s="168"/>
      <c r="DG278" s="168"/>
      <c r="DH278" s="168"/>
      <c r="DI278" s="168"/>
      <c r="DJ278" s="168"/>
      <c r="DK278" s="168"/>
      <c r="DL278" s="168"/>
      <c r="DM278" s="168"/>
      <c r="DN278" s="168"/>
      <c r="DO278" s="168"/>
      <c r="DP278" s="168"/>
      <c r="DQ278" s="168"/>
      <c r="DR278" s="168"/>
      <c r="DS278" s="168"/>
      <c r="DT278" s="168"/>
      <c r="DU278" s="168"/>
      <c r="DV278" s="168"/>
      <c r="DW278" s="168"/>
      <c r="DX278" s="168"/>
      <c r="DY278" s="168"/>
      <c r="DZ278" s="168"/>
      <c r="EA278" s="168"/>
      <c r="EB278" s="168"/>
      <c r="EC278" s="168"/>
      <c r="ED278" s="168"/>
      <c r="EE278" s="168"/>
      <c r="EF278" s="169"/>
      <c r="EG278" s="169"/>
      <c r="EH278" s="169"/>
    </row>
    <row r="279" spans="1:138" ht="15.75" hidden="1" outlineLevel="1" x14ac:dyDescent="0.25">
      <c r="A279" s="122">
        <f>IF(B274="Объект",,IF(B279=0,,1))</f>
        <v>0</v>
      </c>
      <c r="B279" s="194" t="str">
        <f t="shared" si="128"/>
        <v>Строительно-монтажные работы (привязка в валюте)</v>
      </c>
      <c r="C279" s="170">
        <f t="shared" si="129"/>
        <v>0</v>
      </c>
      <c r="D279" s="168"/>
      <c r="E279" s="168"/>
      <c r="F279" s="168"/>
      <c r="G279" s="168"/>
      <c r="H279" s="168"/>
      <c r="I279" s="168"/>
      <c r="J279" s="168"/>
      <c r="K279" s="168"/>
      <c r="L279" s="168"/>
      <c r="M279" s="168"/>
      <c r="N279" s="168"/>
      <c r="O279" s="168"/>
      <c r="P279" s="168"/>
      <c r="Q279" s="168"/>
      <c r="R279" s="168"/>
      <c r="S279" s="168"/>
      <c r="T279" s="168"/>
      <c r="U279" s="168"/>
      <c r="V279" s="168"/>
      <c r="W279" s="168"/>
      <c r="X279" s="168"/>
      <c r="Y279" s="168"/>
      <c r="Z279" s="168"/>
      <c r="AA279" s="168"/>
      <c r="AB279" s="168"/>
      <c r="AC279" s="168"/>
      <c r="AD279" s="168"/>
      <c r="AE279" s="168"/>
      <c r="AF279" s="168"/>
      <c r="AG279" s="168"/>
      <c r="AH279" s="168"/>
      <c r="AI279" s="168"/>
      <c r="AJ279" s="168"/>
      <c r="AK279" s="168"/>
      <c r="AL279" s="168"/>
      <c r="AM279" s="168"/>
      <c r="AN279" s="168"/>
      <c r="AO279" s="168"/>
      <c r="AP279" s="168"/>
      <c r="AQ279" s="168"/>
      <c r="AR279" s="168"/>
      <c r="AS279" s="168"/>
      <c r="AT279" s="168"/>
      <c r="AU279" s="168"/>
      <c r="AV279" s="168"/>
      <c r="AW279" s="168"/>
      <c r="AX279" s="168"/>
      <c r="AY279" s="168"/>
      <c r="AZ279" s="168"/>
      <c r="BA279" s="168"/>
      <c r="BB279" s="168"/>
      <c r="BC279" s="168"/>
      <c r="BD279" s="168"/>
      <c r="BE279" s="168"/>
      <c r="BF279" s="168"/>
      <c r="BG279" s="168"/>
      <c r="BH279" s="168"/>
      <c r="BI279" s="168"/>
      <c r="BJ279" s="168"/>
      <c r="BK279" s="168"/>
      <c r="BL279" s="168"/>
      <c r="BM279" s="168"/>
      <c r="BN279" s="168"/>
      <c r="BO279" s="168"/>
      <c r="BP279" s="168"/>
      <c r="BQ279" s="168"/>
      <c r="BR279" s="168"/>
      <c r="BS279" s="168"/>
      <c r="BT279" s="168"/>
      <c r="BU279" s="168"/>
      <c r="BV279" s="168"/>
      <c r="BW279" s="168"/>
      <c r="BX279" s="168"/>
      <c r="BY279" s="168"/>
      <c r="BZ279" s="168"/>
      <c r="CA279" s="168"/>
      <c r="CB279" s="168"/>
      <c r="CC279" s="168"/>
      <c r="CD279" s="168"/>
      <c r="CE279" s="168"/>
      <c r="CF279" s="168"/>
      <c r="CG279" s="168"/>
      <c r="CH279" s="168"/>
      <c r="CI279" s="168"/>
      <c r="CJ279" s="168"/>
      <c r="CK279" s="168"/>
      <c r="CL279" s="168"/>
      <c r="CM279" s="168"/>
      <c r="CN279" s="168"/>
      <c r="CO279" s="168"/>
      <c r="CP279" s="168"/>
      <c r="CQ279" s="168"/>
      <c r="CR279" s="168"/>
      <c r="CS279" s="168"/>
      <c r="CT279" s="168"/>
      <c r="CU279" s="168"/>
      <c r="CV279" s="168"/>
      <c r="CW279" s="168"/>
      <c r="CX279" s="168"/>
      <c r="CY279" s="168"/>
      <c r="CZ279" s="168"/>
      <c r="DA279" s="168"/>
      <c r="DB279" s="168"/>
      <c r="DC279" s="168"/>
      <c r="DD279" s="168"/>
      <c r="DE279" s="168"/>
      <c r="DF279" s="168"/>
      <c r="DG279" s="168"/>
      <c r="DH279" s="168"/>
      <c r="DI279" s="168"/>
      <c r="DJ279" s="168"/>
      <c r="DK279" s="168"/>
      <c r="DL279" s="168"/>
      <c r="DM279" s="168"/>
      <c r="DN279" s="168"/>
      <c r="DO279" s="168"/>
      <c r="DP279" s="168"/>
      <c r="DQ279" s="168"/>
      <c r="DR279" s="168"/>
      <c r="DS279" s="168"/>
      <c r="DT279" s="168"/>
      <c r="DU279" s="168"/>
      <c r="DV279" s="168"/>
      <c r="DW279" s="168"/>
      <c r="DX279" s="168"/>
      <c r="DY279" s="168"/>
      <c r="DZ279" s="168"/>
      <c r="EA279" s="168"/>
      <c r="EB279" s="168"/>
      <c r="EC279" s="168"/>
      <c r="ED279" s="168"/>
      <c r="EE279" s="168"/>
      <c r="EF279" s="169"/>
      <c r="EG279" s="169"/>
      <c r="EH279" s="169"/>
    </row>
    <row r="280" spans="1:138" ht="15.75" hidden="1" outlineLevel="1" x14ac:dyDescent="0.25">
      <c r="A280" s="122">
        <f>IF(B274="Объект",,IF(B280=0,,1))</f>
        <v>0</v>
      </c>
      <c r="B280" s="194" t="str">
        <f t="shared" si="128"/>
        <v>Строительно-монтажные работы рос</v>
      </c>
      <c r="C280" s="170">
        <f t="shared" si="129"/>
        <v>0</v>
      </c>
      <c r="D280" s="168"/>
      <c r="E280" s="168"/>
      <c r="F280" s="168"/>
      <c r="G280" s="168"/>
      <c r="H280" s="168"/>
      <c r="I280" s="168"/>
      <c r="J280" s="168"/>
      <c r="K280" s="168"/>
      <c r="L280" s="168"/>
      <c r="M280" s="168"/>
      <c r="N280" s="168"/>
      <c r="O280" s="168"/>
      <c r="P280" s="168"/>
      <c r="Q280" s="168"/>
      <c r="R280" s="168"/>
      <c r="S280" s="168"/>
      <c r="T280" s="168"/>
      <c r="U280" s="168"/>
      <c r="V280" s="168"/>
      <c r="W280" s="168"/>
      <c r="X280" s="168"/>
      <c r="Y280" s="168"/>
      <c r="Z280" s="168"/>
      <c r="AA280" s="168"/>
      <c r="AB280" s="168"/>
      <c r="AC280" s="168"/>
      <c r="AD280" s="168"/>
      <c r="AE280" s="168"/>
      <c r="AF280" s="168"/>
      <c r="AG280" s="168"/>
      <c r="AH280" s="168"/>
      <c r="AI280" s="168"/>
      <c r="AJ280" s="168"/>
      <c r="AK280" s="168"/>
      <c r="AL280" s="168"/>
      <c r="AM280" s="168"/>
      <c r="AN280" s="168"/>
      <c r="AO280" s="168"/>
      <c r="AP280" s="168"/>
      <c r="AQ280" s="168"/>
      <c r="AR280" s="168"/>
      <c r="AS280" s="168"/>
      <c r="AT280" s="168"/>
      <c r="AU280" s="168"/>
      <c r="AV280" s="168"/>
      <c r="AW280" s="168"/>
      <c r="AX280" s="168"/>
      <c r="AY280" s="168"/>
      <c r="AZ280" s="168"/>
      <c r="BA280" s="168"/>
      <c r="BB280" s="168"/>
      <c r="BC280" s="168"/>
      <c r="BD280" s="168"/>
      <c r="BE280" s="168"/>
      <c r="BF280" s="168"/>
      <c r="BG280" s="168"/>
      <c r="BH280" s="168"/>
      <c r="BI280" s="168"/>
      <c r="BJ280" s="168"/>
      <c r="BK280" s="168"/>
      <c r="BL280" s="168"/>
      <c r="BM280" s="168"/>
      <c r="BN280" s="168"/>
      <c r="BO280" s="168"/>
      <c r="BP280" s="168"/>
      <c r="BQ280" s="168"/>
      <c r="BR280" s="168"/>
      <c r="BS280" s="168"/>
      <c r="BT280" s="168"/>
      <c r="BU280" s="168"/>
      <c r="BV280" s="168"/>
      <c r="BW280" s="168"/>
      <c r="BX280" s="168"/>
      <c r="BY280" s="168"/>
      <c r="BZ280" s="168"/>
      <c r="CA280" s="168"/>
      <c r="CB280" s="168"/>
      <c r="CC280" s="168"/>
      <c r="CD280" s="168"/>
      <c r="CE280" s="168"/>
      <c r="CF280" s="168"/>
      <c r="CG280" s="168"/>
      <c r="CH280" s="168"/>
      <c r="CI280" s="168"/>
      <c r="CJ280" s="168"/>
      <c r="CK280" s="168"/>
      <c r="CL280" s="168"/>
      <c r="CM280" s="168"/>
      <c r="CN280" s="168"/>
      <c r="CO280" s="168"/>
      <c r="CP280" s="168"/>
      <c r="CQ280" s="168"/>
      <c r="CR280" s="168"/>
      <c r="CS280" s="168"/>
      <c r="CT280" s="168"/>
      <c r="CU280" s="168"/>
      <c r="CV280" s="168"/>
      <c r="CW280" s="168"/>
      <c r="CX280" s="168"/>
      <c r="CY280" s="168"/>
      <c r="CZ280" s="168"/>
      <c r="DA280" s="168"/>
      <c r="DB280" s="168"/>
      <c r="DC280" s="168"/>
      <c r="DD280" s="168"/>
      <c r="DE280" s="168"/>
      <c r="DF280" s="168"/>
      <c r="DG280" s="168"/>
      <c r="DH280" s="168"/>
      <c r="DI280" s="168"/>
      <c r="DJ280" s="168"/>
      <c r="DK280" s="168"/>
      <c r="DL280" s="168"/>
      <c r="DM280" s="168"/>
      <c r="DN280" s="168"/>
      <c r="DO280" s="168"/>
      <c r="DP280" s="168"/>
      <c r="DQ280" s="168"/>
      <c r="DR280" s="168"/>
      <c r="DS280" s="168"/>
      <c r="DT280" s="168"/>
      <c r="DU280" s="168"/>
      <c r="DV280" s="168"/>
      <c r="DW280" s="168"/>
      <c r="DX280" s="168"/>
      <c r="DY280" s="168"/>
      <c r="DZ280" s="168"/>
      <c r="EA280" s="168"/>
      <c r="EB280" s="168"/>
      <c r="EC280" s="168"/>
      <c r="ED280" s="168"/>
      <c r="EE280" s="168"/>
      <c r="EF280" s="169"/>
      <c r="EG280" s="169"/>
      <c r="EH280" s="169"/>
    </row>
    <row r="281" spans="1:138" ht="15.75" hidden="1" outlineLevel="1" x14ac:dyDescent="0.25">
      <c r="A281" s="122">
        <f>IF(B274="Объект",,IF(B281=0,,1))</f>
        <v>0</v>
      </c>
      <c r="B281" s="194" t="str">
        <f t="shared" si="128"/>
        <v>ТМЦ</v>
      </c>
      <c r="C281" s="170">
        <f t="shared" si="129"/>
        <v>0</v>
      </c>
      <c r="D281" s="168"/>
      <c r="E281" s="168"/>
      <c r="F281" s="168"/>
      <c r="G281" s="168"/>
      <c r="H281" s="168"/>
      <c r="I281" s="168"/>
      <c r="J281" s="168"/>
      <c r="K281" s="168"/>
      <c r="L281" s="168"/>
      <c r="M281" s="168"/>
      <c r="N281" s="168"/>
      <c r="O281" s="168"/>
      <c r="P281" s="168"/>
      <c r="Q281" s="168"/>
      <c r="R281" s="168"/>
      <c r="S281" s="168"/>
      <c r="T281" s="168"/>
      <c r="U281" s="168"/>
      <c r="V281" s="168"/>
      <c r="W281" s="168"/>
      <c r="X281" s="168"/>
      <c r="Y281" s="168"/>
      <c r="Z281" s="168"/>
      <c r="AA281" s="168"/>
      <c r="AB281" s="168"/>
      <c r="AC281" s="168"/>
      <c r="AD281" s="168"/>
      <c r="AE281" s="168"/>
      <c r="AF281" s="168"/>
      <c r="AG281" s="168"/>
      <c r="AH281" s="168"/>
      <c r="AI281" s="168"/>
      <c r="AJ281" s="168"/>
      <c r="AK281" s="168"/>
      <c r="AL281" s="168"/>
      <c r="AM281" s="168"/>
      <c r="AN281" s="168"/>
      <c r="AO281" s="168"/>
      <c r="AP281" s="168"/>
      <c r="AQ281" s="168"/>
      <c r="AR281" s="168"/>
      <c r="AS281" s="168"/>
      <c r="AT281" s="168"/>
      <c r="AU281" s="168"/>
      <c r="AV281" s="168"/>
      <c r="AW281" s="168"/>
      <c r="AX281" s="168"/>
      <c r="AY281" s="168"/>
      <c r="AZ281" s="168"/>
      <c r="BA281" s="168"/>
      <c r="BB281" s="168"/>
      <c r="BC281" s="168"/>
      <c r="BD281" s="168"/>
      <c r="BE281" s="168"/>
      <c r="BF281" s="168"/>
      <c r="BG281" s="168"/>
      <c r="BH281" s="168"/>
      <c r="BI281" s="168"/>
      <c r="BJ281" s="168"/>
      <c r="BK281" s="168"/>
      <c r="BL281" s="168"/>
      <c r="BM281" s="168"/>
      <c r="BN281" s="168"/>
      <c r="BO281" s="168"/>
      <c r="BP281" s="168"/>
      <c r="BQ281" s="168"/>
      <c r="BR281" s="168"/>
      <c r="BS281" s="168"/>
      <c r="BT281" s="168"/>
      <c r="BU281" s="168"/>
      <c r="BV281" s="168"/>
      <c r="BW281" s="168"/>
      <c r="BX281" s="168"/>
      <c r="BY281" s="168"/>
      <c r="BZ281" s="168"/>
      <c r="CA281" s="168"/>
      <c r="CB281" s="168"/>
      <c r="CC281" s="168"/>
      <c r="CD281" s="168"/>
      <c r="CE281" s="168"/>
      <c r="CF281" s="168"/>
      <c r="CG281" s="168"/>
      <c r="CH281" s="168"/>
      <c r="CI281" s="168"/>
      <c r="CJ281" s="168"/>
      <c r="CK281" s="168"/>
      <c r="CL281" s="168"/>
      <c r="CM281" s="168"/>
      <c r="CN281" s="168"/>
      <c r="CO281" s="168"/>
      <c r="CP281" s="168"/>
      <c r="CQ281" s="168"/>
      <c r="CR281" s="168"/>
      <c r="CS281" s="168"/>
      <c r="CT281" s="168"/>
      <c r="CU281" s="168"/>
      <c r="CV281" s="168"/>
      <c r="CW281" s="168"/>
      <c r="CX281" s="168"/>
      <c r="CY281" s="168"/>
      <c r="CZ281" s="168"/>
      <c r="DA281" s="168"/>
      <c r="DB281" s="168"/>
      <c r="DC281" s="168"/>
      <c r="DD281" s="168"/>
      <c r="DE281" s="168"/>
      <c r="DF281" s="168"/>
      <c r="DG281" s="168"/>
      <c r="DH281" s="168"/>
      <c r="DI281" s="168"/>
      <c r="DJ281" s="168"/>
      <c r="DK281" s="168"/>
      <c r="DL281" s="168"/>
      <c r="DM281" s="168"/>
      <c r="DN281" s="168"/>
      <c r="DO281" s="168"/>
      <c r="DP281" s="168"/>
      <c r="DQ281" s="168"/>
      <c r="DR281" s="168"/>
      <c r="DS281" s="168"/>
      <c r="DT281" s="168"/>
      <c r="DU281" s="168"/>
      <c r="DV281" s="168"/>
      <c r="DW281" s="168"/>
      <c r="DX281" s="168"/>
      <c r="DY281" s="168"/>
      <c r="DZ281" s="168"/>
      <c r="EA281" s="168"/>
      <c r="EB281" s="168"/>
      <c r="EC281" s="168"/>
      <c r="ED281" s="168"/>
      <c r="EE281" s="168"/>
      <c r="EF281" s="169"/>
      <c r="EG281" s="169"/>
      <c r="EH281" s="169"/>
    </row>
    <row r="282" spans="1:138" ht="15.75" hidden="1" outlineLevel="1" x14ac:dyDescent="0.25">
      <c r="A282" s="122">
        <f>IF(B274="Объект",,IF(B282=0,,1))</f>
        <v>0</v>
      </c>
      <c r="B282" s="194" t="str">
        <f t="shared" si="128"/>
        <v>Оборудование (привязка к валюте)</v>
      </c>
      <c r="C282" s="170">
        <f t="shared" si="129"/>
        <v>0</v>
      </c>
      <c r="D282" s="168"/>
      <c r="E282" s="168"/>
      <c r="F282" s="168"/>
      <c r="G282" s="168"/>
      <c r="H282" s="168"/>
      <c r="I282" s="168"/>
      <c r="J282" s="168"/>
      <c r="K282" s="168"/>
      <c r="L282" s="168"/>
      <c r="M282" s="168"/>
      <c r="N282" s="168"/>
      <c r="O282" s="168"/>
      <c r="P282" s="168"/>
      <c r="Q282" s="168"/>
      <c r="R282" s="168"/>
      <c r="S282" s="168"/>
      <c r="T282" s="168"/>
      <c r="U282" s="168"/>
      <c r="V282" s="168"/>
      <c r="W282" s="168"/>
      <c r="X282" s="168"/>
      <c r="Y282" s="168"/>
      <c r="Z282" s="168"/>
      <c r="AA282" s="168"/>
      <c r="AB282" s="168"/>
      <c r="AC282" s="168"/>
      <c r="AD282" s="168"/>
      <c r="AE282" s="168"/>
      <c r="AF282" s="168"/>
      <c r="AG282" s="168"/>
      <c r="AH282" s="168"/>
      <c r="AI282" s="168"/>
      <c r="AJ282" s="168"/>
      <c r="AK282" s="168"/>
      <c r="AL282" s="168"/>
      <c r="AM282" s="168"/>
      <c r="AN282" s="168"/>
      <c r="AO282" s="168"/>
      <c r="AP282" s="168"/>
      <c r="AQ282" s="168"/>
      <c r="AR282" s="168"/>
      <c r="AS282" s="168"/>
      <c r="AT282" s="168"/>
      <c r="AU282" s="168"/>
      <c r="AV282" s="168"/>
      <c r="AW282" s="168"/>
      <c r="AX282" s="168"/>
      <c r="AY282" s="168"/>
      <c r="AZ282" s="168"/>
      <c r="BA282" s="168"/>
      <c r="BB282" s="168"/>
      <c r="BC282" s="168"/>
      <c r="BD282" s="168"/>
      <c r="BE282" s="168"/>
      <c r="BF282" s="168"/>
      <c r="BG282" s="168"/>
      <c r="BH282" s="168"/>
      <c r="BI282" s="168"/>
      <c r="BJ282" s="168"/>
      <c r="BK282" s="168"/>
      <c r="BL282" s="168"/>
      <c r="BM282" s="168"/>
      <c r="BN282" s="168"/>
      <c r="BO282" s="168"/>
      <c r="BP282" s="168"/>
      <c r="BQ282" s="168"/>
      <c r="BR282" s="168"/>
      <c r="BS282" s="168"/>
      <c r="BT282" s="168"/>
      <c r="BU282" s="168"/>
      <c r="BV282" s="168"/>
      <c r="BW282" s="168"/>
      <c r="BX282" s="168"/>
      <c r="BY282" s="168"/>
      <c r="BZ282" s="168"/>
      <c r="CA282" s="168"/>
      <c r="CB282" s="168"/>
      <c r="CC282" s="168"/>
      <c r="CD282" s="168"/>
      <c r="CE282" s="168"/>
      <c r="CF282" s="168"/>
      <c r="CG282" s="168"/>
      <c r="CH282" s="168"/>
      <c r="CI282" s="168"/>
      <c r="CJ282" s="168"/>
      <c r="CK282" s="168"/>
      <c r="CL282" s="168"/>
      <c r="CM282" s="168"/>
      <c r="CN282" s="168"/>
      <c r="CO282" s="168"/>
      <c r="CP282" s="168"/>
      <c r="CQ282" s="168"/>
      <c r="CR282" s="168"/>
      <c r="CS282" s="168"/>
      <c r="CT282" s="168"/>
      <c r="CU282" s="168"/>
      <c r="CV282" s="168"/>
      <c r="CW282" s="168"/>
      <c r="CX282" s="168"/>
      <c r="CY282" s="168"/>
      <c r="CZ282" s="168"/>
      <c r="DA282" s="168"/>
      <c r="DB282" s="168"/>
      <c r="DC282" s="168"/>
      <c r="DD282" s="168"/>
      <c r="DE282" s="168"/>
      <c r="DF282" s="168"/>
      <c r="DG282" s="168"/>
      <c r="DH282" s="168"/>
      <c r="DI282" s="168"/>
      <c r="DJ282" s="168"/>
      <c r="DK282" s="168"/>
      <c r="DL282" s="168"/>
      <c r="DM282" s="168"/>
      <c r="DN282" s="168"/>
      <c r="DO282" s="168"/>
      <c r="DP282" s="168"/>
      <c r="DQ282" s="168"/>
      <c r="DR282" s="168"/>
      <c r="DS282" s="168"/>
      <c r="DT282" s="168"/>
      <c r="DU282" s="168"/>
      <c r="DV282" s="168"/>
      <c r="DW282" s="168"/>
      <c r="DX282" s="168"/>
      <c r="DY282" s="168"/>
      <c r="DZ282" s="168"/>
      <c r="EA282" s="168"/>
      <c r="EB282" s="168"/>
      <c r="EC282" s="168"/>
      <c r="ED282" s="168"/>
      <c r="EE282" s="168"/>
      <c r="EF282" s="169"/>
      <c r="EG282" s="169"/>
      <c r="EH282" s="169"/>
    </row>
    <row r="283" spans="1:138" ht="15.75" hidden="1" outlineLevel="1" x14ac:dyDescent="0.25">
      <c r="A283" s="122">
        <f>IF(B274="Объект",,IF(B283=0,,1))</f>
        <v>0</v>
      </c>
      <c r="B283" s="194" t="str">
        <f t="shared" si="128"/>
        <v>Оборудование рос</v>
      </c>
      <c r="C283" s="170">
        <f t="shared" si="129"/>
        <v>0</v>
      </c>
      <c r="D283" s="168"/>
      <c r="E283" s="168"/>
      <c r="F283" s="168"/>
      <c r="G283" s="168"/>
      <c r="H283" s="168"/>
      <c r="I283" s="168"/>
      <c r="J283" s="168"/>
      <c r="K283" s="168"/>
      <c r="L283" s="168"/>
      <c r="M283" s="168"/>
      <c r="N283" s="168"/>
      <c r="O283" s="168"/>
      <c r="P283" s="168"/>
      <c r="Q283" s="168"/>
      <c r="R283" s="168"/>
      <c r="S283" s="168"/>
      <c r="T283" s="168"/>
      <c r="U283" s="168"/>
      <c r="V283" s="168"/>
      <c r="W283" s="168"/>
      <c r="X283" s="168"/>
      <c r="Y283" s="168"/>
      <c r="Z283" s="168"/>
      <c r="AA283" s="168"/>
      <c r="AB283" s="168"/>
      <c r="AC283" s="168"/>
      <c r="AD283" s="168"/>
      <c r="AE283" s="168"/>
      <c r="AF283" s="168"/>
      <c r="AG283" s="168"/>
      <c r="AH283" s="168"/>
      <c r="AI283" s="168"/>
      <c r="AJ283" s="168"/>
      <c r="AK283" s="168"/>
      <c r="AL283" s="168"/>
      <c r="AM283" s="168"/>
      <c r="AN283" s="168"/>
      <c r="AO283" s="168"/>
      <c r="AP283" s="168"/>
      <c r="AQ283" s="168"/>
      <c r="AR283" s="168"/>
      <c r="AS283" s="168"/>
      <c r="AT283" s="168"/>
      <c r="AU283" s="168"/>
      <c r="AV283" s="168"/>
      <c r="AW283" s="168"/>
      <c r="AX283" s="168"/>
      <c r="AY283" s="168"/>
      <c r="AZ283" s="168"/>
      <c r="BA283" s="168"/>
      <c r="BB283" s="168"/>
      <c r="BC283" s="168"/>
      <c r="BD283" s="168"/>
      <c r="BE283" s="168"/>
      <c r="BF283" s="168"/>
      <c r="BG283" s="168"/>
      <c r="BH283" s="168"/>
      <c r="BI283" s="168"/>
      <c r="BJ283" s="168"/>
      <c r="BK283" s="168"/>
      <c r="BL283" s="168"/>
      <c r="BM283" s="168"/>
      <c r="BN283" s="168"/>
      <c r="BO283" s="168"/>
      <c r="BP283" s="168"/>
      <c r="BQ283" s="168"/>
      <c r="BR283" s="168"/>
      <c r="BS283" s="168"/>
      <c r="BT283" s="168"/>
      <c r="BU283" s="168"/>
      <c r="BV283" s="168"/>
      <c r="BW283" s="168"/>
      <c r="BX283" s="168"/>
      <c r="BY283" s="168"/>
      <c r="BZ283" s="168"/>
      <c r="CA283" s="168"/>
      <c r="CB283" s="168"/>
      <c r="CC283" s="168"/>
      <c r="CD283" s="168"/>
      <c r="CE283" s="168"/>
      <c r="CF283" s="168"/>
      <c r="CG283" s="168"/>
      <c r="CH283" s="168"/>
      <c r="CI283" s="168"/>
      <c r="CJ283" s="168"/>
      <c r="CK283" s="168"/>
      <c r="CL283" s="168"/>
      <c r="CM283" s="168"/>
      <c r="CN283" s="168"/>
      <c r="CO283" s="168"/>
      <c r="CP283" s="168"/>
      <c r="CQ283" s="168"/>
      <c r="CR283" s="168"/>
      <c r="CS283" s="168"/>
      <c r="CT283" s="168"/>
      <c r="CU283" s="168"/>
      <c r="CV283" s="168"/>
      <c r="CW283" s="168"/>
      <c r="CX283" s="168"/>
      <c r="CY283" s="168"/>
      <c r="CZ283" s="168"/>
      <c r="DA283" s="168"/>
      <c r="DB283" s="168"/>
      <c r="DC283" s="168"/>
      <c r="DD283" s="168"/>
      <c r="DE283" s="168"/>
      <c r="DF283" s="168"/>
      <c r="DG283" s="168"/>
      <c r="DH283" s="168"/>
      <c r="DI283" s="168"/>
      <c r="DJ283" s="168"/>
      <c r="DK283" s="168"/>
      <c r="DL283" s="168"/>
      <c r="DM283" s="168"/>
      <c r="DN283" s="168"/>
      <c r="DO283" s="168"/>
      <c r="DP283" s="168"/>
      <c r="DQ283" s="168"/>
      <c r="DR283" s="168"/>
      <c r="DS283" s="168"/>
      <c r="DT283" s="168"/>
      <c r="DU283" s="168"/>
      <c r="DV283" s="168"/>
      <c r="DW283" s="168"/>
      <c r="DX283" s="168"/>
      <c r="DY283" s="168"/>
      <c r="DZ283" s="168"/>
      <c r="EA283" s="168"/>
      <c r="EB283" s="168"/>
      <c r="EC283" s="168"/>
      <c r="ED283" s="168"/>
      <c r="EE283" s="168"/>
      <c r="EF283" s="169"/>
      <c r="EG283" s="169"/>
      <c r="EH283" s="169"/>
    </row>
    <row r="284" spans="1:138" ht="15.75" hidden="1" outlineLevel="1" x14ac:dyDescent="0.25">
      <c r="A284" s="122">
        <f>IF(B274="Объект",,IF(B284=0,,1))</f>
        <v>0</v>
      </c>
      <c r="B284" s="194" t="str">
        <f t="shared" si="128"/>
        <v>Прочие</v>
      </c>
      <c r="C284" s="170">
        <f t="shared" si="129"/>
        <v>0</v>
      </c>
      <c r="D284" s="168"/>
      <c r="E284" s="168"/>
      <c r="F284" s="168"/>
      <c r="G284" s="168"/>
      <c r="H284" s="168"/>
      <c r="I284" s="168"/>
      <c r="J284" s="168"/>
      <c r="K284" s="168"/>
      <c r="L284" s="168"/>
      <c r="M284" s="168"/>
      <c r="N284" s="168"/>
      <c r="O284" s="168"/>
      <c r="P284" s="168"/>
      <c r="Q284" s="168"/>
      <c r="R284" s="168"/>
      <c r="S284" s="168"/>
      <c r="T284" s="168"/>
      <c r="U284" s="168"/>
      <c r="V284" s="168"/>
      <c r="W284" s="168"/>
      <c r="X284" s="168"/>
      <c r="Y284" s="168"/>
      <c r="Z284" s="168"/>
      <c r="AA284" s="168"/>
      <c r="AB284" s="168"/>
      <c r="AC284" s="168"/>
      <c r="AD284" s="168"/>
      <c r="AE284" s="168"/>
      <c r="AF284" s="168"/>
      <c r="AG284" s="168"/>
      <c r="AH284" s="168"/>
      <c r="AI284" s="168"/>
      <c r="AJ284" s="168"/>
      <c r="AK284" s="168"/>
      <c r="AL284" s="168"/>
      <c r="AM284" s="168"/>
      <c r="AN284" s="168"/>
      <c r="AO284" s="168"/>
      <c r="AP284" s="168"/>
      <c r="AQ284" s="168"/>
      <c r="AR284" s="168"/>
      <c r="AS284" s="168"/>
      <c r="AT284" s="168"/>
      <c r="AU284" s="168"/>
      <c r="AV284" s="168"/>
      <c r="AW284" s="168"/>
      <c r="AX284" s="168"/>
      <c r="AY284" s="168"/>
      <c r="AZ284" s="168"/>
      <c r="BA284" s="168"/>
      <c r="BB284" s="168"/>
      <c r="BC284" s="168"/>
      <c r="BD284" s="168"/>
      <c r="BE284" s="168"/>
      <c r="BF284" s="168"/>
      <c r="BG284" s="168"/>
      <c r="BH284" s="168"/>
      <c r="BI284" s="168"/>
      <c r="BJ284" s="168"/>
      <c r="BK284" s="168"/>
      <c r="BL284" s="168"/>
      <c r="BM284" s="168"/>
      <c r="BN284" s="168"/>
      <c r="BO284" s="168"/>
      <c r="BP284" s="168"/>
      <c r="BQ284" s="168"/>
      <c r="BR284" s="168"/>
      <c r="BS284" s="168"/>
      <c r="BT284" s="168"/>
      <c r="BU284" s="168"/>
      <c r="BV284" s="168"/>
      <c r="BW284" s="168"/>
      <c r="BX284" s="168"/>
      <c r="BY284" s="168"/>
      <c r="BZ284" s="168"/>
      <c r="CA284" s="168"/>
      <c r="CB284" s="168"/>
      <c r="CC284" s="168"/>
      <c r="CD284" s="168"/>
      <c r="CE284" s="168"/>
      <c r="CF284" s="168"/>
      <c r="CG284" s="168"/>
      <c r="CH284" s="168"/>
      <c r="CI284" s="168"/>
      <c r="CJ284" s="168"/>
      <c r="CK284" s="168"/>
      <c r="CL284" s="168"/>
      <c r="CM284" s="168"/>
      <c r="CN284" s="168"/>
      <c r="CO284" s="168"/>
      <c r="CP284" s="168"/>
      <c r="CQ284" s="168"/>
      <c r="CR284" s="168"/>
      <c r="CS284" s="168"/>
      <c r="CT284" s="168"/>
      <c r="CU284" s="168"/>
      <c r="CV284" s="168"/>
      <c r="CW284" s="168"/>
      <c r="CX284" s="168"/>
      <c r="CY284" s="168"/>
      <c r="CZ284" s="168"/>
      <c r="DA284" s="168"/>
      <c r="DB284" s="168"/>
      <c r="DC284" s="168"/>
      <c r="DD284" s="168"/>
      <c r="DE284" s="168"/>
      <c r="DF284" s="168"/>
      <c r="DG284" s="168"/>
      <c r="DH284" s="168"/>
      <c r="DI284" s="168"/>
      <c r="DJ284" s="168"/>
      <c r="DK284" s="168"/>
      <c r="DL284" s="168"/>
      <c r="DM284" s="168"/>
      <c r="DN284" s="168"/>
      <c r="DO284" s="168"/>
      <c r="DP284" s="168"/>
      <c r="DQ284" s="168"/>
      <c r="DR284" s="168"/>
      <c r="DS284" s="168"/>
      <c r="DT284" s="168"/>
      <c r="DU284" s="168"/>
      <c r="DV284" s="168"/>
      <c r="DW284" s="168"/>
      <c r="DX284" s="168"/>
      <c r="DY284" s="168"/>
      <c r="DZ284" s="168"/>
      <c r="EA284" s="168"/>
      <c r="EB284" s="168"/>
      <c r="EC284" s="168"/>
      <c r="ED284" s="168"/>
      <c r="EE284" s="168"/>
      <c r="EF284" s="169"/>
      <c r="EG284" s="169"/>
      <c r="EH284" s="169"/>
    </row>
    <row r="285" spans="1:138" ht="15.75" hidden="1" outlineLevel="1" x14ac:dyDescent="0.25">
      <c r="A285" s="122">
        <f>IF(B274="Объект",,IF(B285=0,,1))</f>
        <v>0</v>
      </c>
      <c r="B285" s="194" t="str">
        <f t="shared" si="128"/>
        <v>Таможенные платежи</v>
      </c>
      <c r="C285" s="170">
        <f t="shared" si="129"/>
        <v>0</v>
      </c>
      <c r="D285" s="168"/>
      <c r="E285" s="168"/>
      <c r="F285" s="168"/>
      <c r="G285" s="168"/>
      <c r="H285" s="168"/>
      <c r="I285" s="168"/>
      <c r="J285" s="168"/>
      <c r="K285" s="168"/>
      <c r="L285" s="168"/>
      <c r="M285" s="168"/>
      <c r="N285" s="168"/>
      <c r="O285" s="168"/>
      <c r="P285" s="168"/>
      <c r="Q285" s="168"/>
      <c r="R285" s="168"/>
      <c r="S285" s="168"/>
      <c r="T285" s="168"/>
      <c r="U285" s="168"/>
      <c r="V285" s="168"/>
      <c r="W285" s="168"/>
      <c r="X285" s="168"/>
      <c r="Y285" s="168"/>
      <c r="Z285" s="168"/>
      <c r="AA285" s="168"/>
      <c r="AB285" s="168"/>
      <c r="AC285" s="168"/>
      <c r="AD285" s="168"/>
      <c r="AE285" s="168"/>
      <c r="AF285" s="168"/>
      <c r="AG285" s="168"/>
      <c r="AH285" s="168"/>
      <c r="AI285" s="168"/>
      <c r="AJ285" s="168"/>
      <c r="AK285" s="168"/>
      <c r="AL285" s="168"/>
      <c r="AM285" s="168"/>
      <c r="AN285" s="168"/>
      <c r="AO285" s="168"/>
      <c r="AP285" s="168"/>
      <c r="AQ285" s="168"/>
      <c r="AR285" s="168"/>
      <c r="AS285" s="168"/>
      <c r="AT285" s="168"/>
      <c r="AU285" s="168"/>
      <c r="AV285" s="168"/>
      <c r="AW285" s="168"/>
      <c r="AX285" s="168"/>
      <c r="AY285" s="168"/>
      <c r="AZ285" s="168"/>
      <c r="BA285" s="168"/>
      <c r="BB285" s="168"/>
      <c r="BC285" s="168"/>
      <c r="BD285" s="168"/>
      <c r="BE285" s="168"/>
      <c r="BF285" s="168"/>
      <c r="BG285" s="168"/>
      <c r="BH285" s="168"/>
      <c r="BI285" s="168"/>
      <c r="BJ285" s="168"/>
      <c r="BK285" s="168"/>
      <c r="BL285" s="168"/>
      <c r="BM285" s="168"/>
      <c r="BN285" s="168"/>
      <c r="BO285" s="168"/>
      <c r="BP285" s="168"/>
      <c r="BQ285" s="168"/>
      <c r="BR285" s="168"/>
      <c r="BS285" s="168"/>
      <c r="BT285" s="168"/>
      <c r="BU285" s="168"/>
      <c r="BV285" s="168"/>
      <c r="BW285" s="168"/>
      <c r="BX285" s="168"/>
      <c r="BY285" s="168"/>
      <c r="BZ285" s="168"/>
      <c r="CA285" s="168"/>
      <c r="CB285" s="168"/>
      <c r="CC285" s="168"/>
      <c r="CD285" s="168"/>
      <c r="CE285" s="168"/>
      <c r="CF285" s="168"/>
      <c r="CG285" s="168"/>
      <c r="CH285" s="168"/>
      <c r="CI285" s="168"/>
      <c r="CJ285" s="168"/>
      <c r="CK285" s="168"/>
      <c r="CL285" s="168"/>
      <c r="CM285" s="168"/>
      <c r="CN285" s="168"/>
      <c r="CO285" s="168"/>
      <c r="CP285" s="168"/>
      <c r="CQ285" s="168"/>
      <c r="CR285" s="168"/>
      <c r="CS285" s="168"/>
      <c r="CT285" s="168"/>
      <c r="CU285" s="168"/>
      <c r="CV285" s="168"/>
      <c r="CW285" s="168"/>
      <c r="CX285" s="168"/>
      <c r="CY285" s="168"/>
      <c r="CZ285" s="168"/>
      <c r="DA285" s="168"/>
      <c r="DB285" s="168"/>
      <c r="DC285" s="168"/>
      <c r="DD285" s="168"/>
      <c r="DE285" s="168"/>
      <c r="DF285" s="168"/>
      <c r="DG285" s="168"/>
      <c r="DH285" s="168"/>
      <c r="DI285" s="168"/>
      <c r="DJ285" s="168"/>
      <c r="DK285" s="168"/>
      <c r="DL285" s="168"/>
      <c r="DM285" s="168"/>
      <c r="DN285" s="168"/>
      <c r="DO285" s="168"/>
      <c r="DP285" s="168"/>
      <c r="DQ285" s="168"/>
      <c r="DR285" s="168"/>
      <c r="DS285" s="168"/>
      <c r="DT285" s="168"/>
      <c r="DU285" s="168"/>
      <c r="DV285" s="168"/>
      <c r="DW285" s="168"/>
      <c r="DX285" s="168"/>
      <c r="DY285" s="168"/>
      <c r="DZ285" s="168"/>
      <c r="EA285" s="168"/>
      <c r="EB285" s="168"/>
      <c r="EC285" s="168"/>
      <c r="ED285" s="168"/>
      <c r="EE285" s="168"/>
      <c r="EF285" s="169"/>
      <c r="EG285" s="169"/>
      <c r="EH285" s="169"/>
    </row>
    <row r="286" spans="1:138" ht="15.75" hidden="1" outlineLevel="1" x14ac:dyDescent="0.25">
      <c r="A286" s="122">
        <f>IF(B274="Объект",,IF(B286=0,,1))</f>
        <v>0</v>
      </c>
      <c r="B286" s="194">
        <f>B46</f>
        <v>0</v>
      </c>
      <c r="C286" s="170">
        <f t="shared" si="129"/>
        <v>0</v>
      </c>
      <c r="D286" s="168"/>
      <c r="E286" s="168"/>
      <c r="F286" s="168"/>
      <c r="G286" s="168"/>
      <c r="H286" s="168"/>
      <c r="I286" s="168"/>
      <c r="J286" s="168"/>
      <c r="K286" s="168"/>
      <c r="L286" s="168"/>
      <c r="M286" s="168"/>
      <c r="N286" s="168"/>
      <c r="O286" s="168"/>
      <c r="P286" s="168"/>
      <c r="Q286" s="168"/>
      <c r="R286" s="168"/>
      <c r="S286" s="168"/>
      <c r="T286" s="168"/>
      <c r="U286" s="168"/>
      <c r="V286" s="168"/>
      <c r="W286" s="168"/>
      <c r="X286" s="168"/>
      <c r="Y286" s="168"/>
      <c r="Z286" s="168"/>
      <c r="AA286" s="168"/>
      <c r="AB286" s="168"/>
      <c r="AC286" s="168"/>
      <c r="AD286" s="168"/>
      <c r="AE286" s="168"/>
      <c r="AF286" s="168"/>
      <c r="AG286" s="168"/>
      <c r="AH286" s="168"/>
      <c r="AI286" s="168"/>
      <c r="AJ286" s="168"/>
      <c r="AK286" s="168"/>
      <c r="AL286" s="168"/>
      <c r="AM286" s="168"/>
      <c r="AN286" s="168"/>
      <c r="AO286" s="168"/>
      <c r="AP286" s="168"/>
      <c r="AQ286" s="168"/>
      <c r="AR286" s="168"/>
      <c r="AS286" s="168"/>
      <c r="AT286" s="168"/>
      <c r="AU286" s="168"/>
      <c r="AV286" s="168"/>
      <c r="AW286" s="168"/>
      <c r="AX286" s="168"/>
      <c r="AY286" s="168"/>
      <c r="AZ286" s="168"/>
      <c r="BA286" s="168"/>
      <c r="BB286" s="168"/>
      <c r="BC286" s="168"/>
      <c r="BD286" s="168"/>
      <c r="BE286" s="168"/>
      <c r="BF286" s="168"/>
      <c r="BG286" s="168"/>
      <c r="BH286" s="168"/>
      <c r="BI286" s="168"/>
      <c r="BJ286" s="168"/>
      <c r="BK286" s="168"/>
      <c r="BL286" s="168"/>
      <c r="BM286" s="168"/>
      <c r="BN286" s="168"/>
      <c r="BO286" s="168"/>
      <c r="BP286" s="168"/>
      <c r="BQ286" s="168"/>
      <c r="BR286" s="168"/>
      <c r="BS286" s="168"/>
      <c r="BT286" s="168"/>
      <c r="BU286" s="168"/>
      <c r="BV286" s="168"/>
      <c r="BW286" s="168"/>
      <c r="BX286" s="168"/>
      <c r="BY286" s="168"/>
      <c r="BZ286" s="168"/>
      <c r="CA286" s="168"/>
      <c r="CB286" s="168"/>
      <c r="CC286" s="168"/>
      <c r="CD286" s="168"/>
      <c r="CE286" s="168"/>
      <c r="CF286" s="168"/>
      <c r="CG286" s="168"/>
      <c r="CH286" s="168"/>
      <c r="CI286" s="168"/>
      <c r="CJ286" s="168"/>
      <c r="CK286" s="168"/>
      <c r="CL286" s="168"/>
      <c r="CM286" s="168"/>
      <c r="CN286" s="168"/>
      <c r="CO286" s="168"/>
      <c r="CP286" s="168"/>
      <c r="CQ286" s="168"/>
      <c r="CR286" s="168"/>
      <c r="CS286" s="168"/>
      <c r="CT286" s="168"/>
      <c r="CU286" s="168"/>
      <c r="CV286" s="168"/>
      <c r="CW286" s="168"/>
      <c r="CX286" s="168"/>
      <c r="CY286" s="168"/>
      <c r="CZ286" s="168"/>
      <c r="DA286" s="168"/>
      <c r="DB286" s="168"/>
      <c r="DC286" s="168"/>
      <c r="DD286" s="168"/>
      <c r="DE286" s="168"/>
      <c r="DF286" s="168"/>
      <c r="DG286" s="168"/>
      <c r="DH286" s="168"/>
      <c r="DI286" s="168"/>
      <c r="DJ286" s="168"/>
      <c r="DK286" s="168"/>
      <c r="DL286" s="168"/>
      <c r="DM286" s="168"/>
      <c r="DN286" s="168"/>
      <c r="DO286" s="168"/>
      <c r="DP286" s="168"/>
      <c r="DQ286" s="168"/>
      <c r="DR286" s="168"/>
      <c r="DS286" s="168"/>
      <c r="DT286" s="168"/>
      <c r="DU286" s="168"/>
      <c r="DV286" s="168"/>
      <c r="DW286" s="168"/>
      <c r="DX286" s="168"/>
      <c r="DY286" s="168"/>
      <c r="DZ286" s="168"/>
      <c r="EA286" s="168"/>
      <c r="EB286" s="168"/>
      <c r="EC286" s="168"/>
      <c r="ED286" s="168"/>
      <c r="EE286" s="168"/>
      <c r="EF286" s="169"/>
      <c r="EG286" s="169"/>
      <c r="EH286" s="169"/>
    </row>
    <row r="287" spans="1:138" ht="15.75" hidden="1" outlineLevel="1" x14ac:dyDescent="0.25">
      <c r="A287" s="122">
        <f>IF(B274="Объект",,IF(B287=0,,1))</f>
        <v>0</v>
      </c>
      <c r="B287" s="194" t="str">
        <f>B47</f>
        <v>Менеджмент резерв</v>
      </c>
      <c r="C287" s="170">
        <f t="shared" si="129"/>
        <v>0</v>
      </c>
      <c r="D287" s="168"/>
      <c r="E287" s="168"/>
      <c r="F287" s="168"/>
      <c r="G287" s="168"/>
      <c r="H287" s="168"/>
      <c r="I287" s="168"/>
      <c r="J287" s="168"/>
      <c r="K287" s="168"/>
      <c r="L287" s="168"/>
      <c r="M287" s="168"/>
      <c r="N287" s="168"/>
      <c r="O287" s="168"/>
      <c r="P287" s="168"/>
      <c r="Q287" s="168"/>
      <c r="R287" s="168"/>
      <c r="S287" s="168"/>
      <c r="T287" s="168"/>
      <c r="U287" s="168"/>
      <c r="V287" s="168"/>
      <c r="W287" s="168"/>
      <c r="X287" s="168"/>
      <c r="Y287" s="168"/>
      <c r="Z287" s="168"/>
      <c r="AA287" s="168"/>
      <c r="AB287" s="168"/>
      <c r="AC287" s="168"/>
      <c r="AD287" s="168"/>
      <c r="AE287" s="168"/>
      <c r="AF287" s="168"/>
      <c r="AG287" s="168"/>
      <c r="AH287" s="168"/>
      <c r="AI287" s="168"/>
      <c r="AJ287" s="168"/>
      <c r="AK287" s="168"/>
      <c r="AL287" s="168"/>
      <c r="AM287" s="168"/>
      <c r="AN287" s="168"/>
      <c r="AO287" s="168"/>
      <c r="AP287" s="168"/>
      <c r="AQ287" s="168"/>
      <c r="AR287" s="168"/>
      <c r="AS287" s="168"/>
      <c r="AT287" s="168"/>
      <c r="AU287" s="168"/>
      <c r="AV287" s="168"/>
      <c r="AW287" s="168"/>
      <c r="AX287" s="168"/>
      <c r="AY287" s="168"/>
      <c r="AZ287" s="168"/>
      <c r="BA287" s="168"/>
      <c r="BB287" s="168"/>
      <c r="BC287" s="168"/>
      <c r="BD287" s="168"/>
      <c r="BE287" s="168"/>
      <c r="BF287" s="168"/>
      <c r="BG287" s="168"/>
      <c r="BH287" s="168"/>
      <c r="BI287" s="168"/>
      <c r="BJ287" s="168"/>
      <c r="BK287" s="168"/>
      <c r="BL287" s="168"/>
      <c r="BM287" s="168"/>
      <c r="BN287" s="168"/>
      <c r="BO287" s="168"/>
      <c r="BP287" s="168"/>
      <c r="BQ287" s="168"/>
      <c r="BR287" s="168"/>
      <c r="BS287" s="168"/>
      <c r="BT287" s="168"/>
      <c r="BU287" s="168"/>
      <c r="BV287" s="168"/>
      <c r="BW287" s="168"/>
      <c r="BX287" s="168"/>
      <c r="BY287" s="168"/>
      <c r="BZ287" s="168"/>
      <c r="CA287" s="168"/>
      <c r="CB287" s="168"/>
      <c r="CC287" s="168"/>
      <c r="CD287" s="168"/>
      <c r="CE287" s="168"/>
      <c r="CF287" s="168"/>
      <c r="CG287" s="168"/>
      <c r="CH287" s="168"/>
      <c r="CI287" s="168"/>
      <c r="CJ287" s="168"/>
      <c r="CK287" s="168"/>
      <c r="CL287" s="168"/>
      <c r="CM287" s="168"/>
      <c r="CN287" s="168"/>
      <c r="CO287" s="168"/>
      <c r="CP287" s="168"/>
      <c r="CQ287" s="168"/>
      <c r="CR287" s="168"/>
      <c r="CS287" s="168"/>
      <c r="CT287" s="168"/>
      <c r="CU287" s="168"/>
      <c r="CV287" s="168"/>
      <c r="CW287" s="168"/>
      <c r="CX287" s="168"/>
      <c r="CY287" s="168"/>
      <c r="CZ287" s="168"/>
      <c r="DA287" s="168"/>
      <c r="DB287" s="168"/>
      <c r="DC287" s="168"/>
      <c r="DD287" s="168"/>
      <c r="DE287" s="168"/>
      <c r="DF287" s="168"/>
      <c r="DG287" s="168"/>
      <c r="DH287" s="168"/>
      <c r="DI287" s="168"/>
      <c r="DJ287" s="168"/>
      <c r="DK287" s="168"/>
      <c r="DL287" s="168"/>
      <c r="DM287" s="168"/>
      <c r="DN287" s="168"/>
      <c r="DO287" s="168"/>
      <c r="DP287" s="168"/>
      <c r="DQ287" s="168"/>
      <c r="DR287" s="168"/>
      <c r="DS287" s="168"/>
      <c r="DT287" s="168"/>
      <c r="DU287" s="168"/>
      <c r="DV287" s="168"/>
      <c r="DW287" s="168"/>
      <c r="DX287" s="168"/>
      <c r="DY287" s="168"/>
      <c r="DZ287" s="168"/>
      <c r="EA287" s="168"/>
      <c r="EB287" s="168"/>
      <c r="EC287" s="168"/>
      <c r="ED287" s="168"/>
      <c r="EE287" s="168"/>
      <c r="EF287" s="169"/>
      <c r="EG287" s="169"/>
      <c r="EH287" s="169"/>
    </row>
    <row r="288" spans="1:138" ht="15.75" hidden="1" outlineLevel="1" x14ac:dyDescent="0.25">
      <c r="A288" s="122">
        <f>IF(B274="Объект",,IF(B288=0,,1))</f>
        <v>0</v>
      </c>
      <c r="B288" s="194" t="str">
        <f>B48</f>
        <v>ФОТ МП и РГ</v>
      </c>
      <c r="C288" s="170">
        <f t="shared" si="129"/>
        <v>0</v>
      </c>
      <c r="D288" s="168"/>
      <c r="E288" s="168"/>
      <c r="F288" s="168"/>
      <c r="G288" s="168"/>
      <c r="H288" s="168"/>
      <c r="I288" s="168"/>
      <c r="J288" s="168"/>
      <c r="K288" s="168"/>
      <c r="L288" s="168"/>
      <c r="M288" s="168"/>
      <c r="N288" s="168"/>
      <c r="O288" s="168"/>
      <c r="P288" s="168"/>
      <c r="Q288" s="168"/>
      <c r="R288" s="168"/>
      <c r="S288" s="168"/>
      <c r="T288" s="168"/>
      <c r="U288" s="168"/>
      <c r="V288" s="168"/>
      <c r="W288" s="168"/>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168"/>
      <c r="BE288" s="168"/>
      <c r="BF288" s="168"/>
      <c r="BG288" s="168"/>
      <c r="BH288" s="168"/>
      <c r="BI288" s="168"/>
      <c r="BJ288" s="168"/>
      <c r="BK288" s="168"/>
      <c r="BL288" s="168"/>
      <c r="BM288" s="168"/>
      <c r="BN288" s="168"/>
      <c r="BO288" s="168"/>
      <c r="BP288" s="168"/>
      <c r="BQ288" s="168"/>
      <c r="BR288" s="168"/>
      <c r="BS288" s="168"/>
      <c r="BT288" s="168"/>
      <c r="BU288" s="168"/>
      <c r="BV288" s="168"/>
      <c r="BW288" s="168"/>
      <c r="BX288" s="168"/>
      <c r="BY288" s="168"/>
      <c r="BZ288" s="168"/>
      <c r="CA288" s="168"/>
      <c r="CB288" s="168"/>
      <c r="CC288" s="168"/>
      <c r="CD288" s="168"/>
      <c r="CE288" s="168"/>
      <c r="CF288" s="168"/>
      <c r="CG288" s="168"/>
      <c r="CH288" s="168"/>
      <c r="CI288" s="168"/>
      <c r="CJ288" s="168"/>
      <c r="CK288" s="168"/>
      <c r="CL288" s="168"/>
      <c r="CM288" s="168"/>
      <c r="CN288" s="168"/>
      <c r="CO288" s="168"/>
      <c r="CP288" s="168"/>
      <c r="CQ288" s="168"/>
      <c r="CR288" s="168"/>
      <c r="CS288" s="168"/>
      <c r="CT288" s="168"/>
      <c r="CU288" s="168"/>
      <c r="CV288" s="168"/>
      <c r="CW288" s="168"/>
      <c r="CX288" s="168"/>
      <c r="CY288" s="168"/>
      <c r="CZ288" s="168"/>
      <c r="DA288" s="168"/>
      <c r="DB288" s="168"/>
      <c r="DC288" s="168"/>
      <c r="DD288" s="168"/>
      <c r="DE288" s="168"/>
      <c r="DF288" s="168"/>
      <c r="DG288" s="168"/>
      <c r="DH288" s="168"/>
      <c r="DI288" s="168"/>
      <c r="DJ288" s="168"/>
      <c r="DK288" s="168"/>
      <c r="DL288" s="168"/>
      <c r="DM288" s="168"/>
      <c r="DN288" s="168"/>
      <c r="DO288" s="168"/>
      <c r="DP288" s="168"/>
      <c r="DQ288" s="168"/>
      <c r="DR288" s="168"/>
      <c r="DS288" s="168"/>
      <c r="DT288" s="168"/>
      <c r="DU288" s="168"/>
      <c r="DV288" s="168"/>
      <c r="DW288" s="168"/>
      <c r="DX288" s="168"/>
      <c r="DY288" s="168"/>
      <c r="DZ288" s="168"/>
      <c r="EA288" s="168"/>
      <c r="EB288" s="168"/>
      <c r="EC288" s="168"/>
      <c r="ED288" s="168"/>
      <c r="EE288" s="168"/>
      <c r="EF288" s="169"/>
      <c r="EG288" s="169"/>
      <c r="EH288" s="169"/>
    </row>
    <row r="289" spans="1:138" ht="15.75" hidden="1" outlineLevel="1" x14ac:dyDescent="0.25">
      <c r="A289" s="122">
        <f>IF(B274="Объект",,IF(B289=0,,1))</f>
        <v>0</v>
      </c>
      <c r="B289" s="194" t="str">
        <f>B49</f>
        <v>Мотивационный фонд</v>
      </c>
      <c r="C289" s="170">
        <f t="shared" si="129"/>
        <v>0</v>
      </c>
      <c r="D289" s="168"/>
      <c r="E289" s="168"/>
      <c r="F289" s="168"/>
      <c r="G289" s="168"/>
      <c r="H289" s="168"/>
      <c r="I289" s="168"/>
      <c r="J289" s="168"/>
      <c r="K289" s="168"/>
      <c r="L289" s="168"/>
      <c r="M289" s="168"/>
      <c r="N289" s="168"/>
      <c r="O289" s="168"/>
      <c r="P289" s="168"/>
      <c r="Q289" s="168"/>
      <c r="R289" s="168"/>
      <c r="S289" s="168"/>
      <c r="T289" s="168"/>
      <c r="U289" s="168"/>
      <c r="V289" s="168"/>
      <c r="W289" s="168"/>
      <c r="X289" s="168"/>
      <c r="Y289" s="168"/>
      <c r="Z289" s="168"/>
      <c r="AA289" s="168"/>
      <c r="AB289" s="168"/>
      <c r="AC289" s="168"/>
      <c r="AD289" s="168"/>
      <c r="AE289" s="168"/>
      <c r="AF289" s="168"/>
      <c r="AG289" s="168"/>
      <c r="AH289" s="168"/>
      <c r="AI289" s="168"/>
      <c r="AJ289" s="168"/>
      <c r="AK289" s="168"/>
      <c r="AL289" s="168"/>
      <c r="AM289" s="168"/>
      <c r="AN289" s="168"/>
      <c r="AO289" s="168"/>
      <c r="AP289" s="168"/>
      <c r="AQ289" s="168"/>
      <c r="AR289" s="168"/>
      <c r="AS289" s="168"/>
      <c r="AT289" s="168"/>
      <c r="AU289" s="168"/>
      <c r="AV289" s="168"/>
      <c r="AW289" s="168"/>
      <c r="AX289" s="168"/>
      <c r="AY289" s="168"/>
      <c r="AZ289" s="168"/>
      <c r="BA289" s="168"/>
      <c r="BB289" s="168"/>
      <c r="BC289" s="168"/>
      <c r="BD289" s="168"/>
      <c r="BE289" s="168"/>
      <c r="BF289" s="168"/>
      <c r="BG289" s="168"/>
      <c r="BH289" s="168"/>
      <c r="BI289" s="168"/>
      <c r="BJ289" s="168"/>
      <c r="BK289" s="168"/>
      <c r="BL289" s="168"/>
      <c r="BM289" s="168"/>
      <c r="BN289" s="168"/>
      <c r="BO289" s="168"/>
      <c r="BP289" s="168"/>
      <c r="BQ289" s="168"/>
      <c r="BR289" s="168"/>
      <c r="BS289" s="168"/>
      <c r="BT289" s="168"/>
      <c r="BU289" s="168"/>
      <c r="BV289" s="168"/>
      <c r="BW289" s="168"/>
      <c r="BX289" s="168"/>
      <c r="BY289" s="168"/>
      <c r="BZ289" s="168"/>
      <c r="CA289" s="168"/>
      <c r="CB289" s="168"/>
      <c r="CC289" s="168"/>
      <c r="CD289" s="168"/>
      <c r="CE289" s="168"/>
      <c r="CF289" s="168"/>
      <c r="CG289" s="168"/>
      <c r="CH289" s="168"/>
      <c r="CI289" s="168"/>
      <c r="CJ289" s="168"/>
      <c r="CK289" s="168"/>
      <c r="CL289" s="168"/>
      <c r="CM289" s="168"/>
      <c r="CN289" s="168"/>
      <c r="CO289" s="168"/>
      <c r="CP289" s="168"/>
      <c r="CQ289" s="168"/>
      <c r="CR289" s="168"/>
      <c r="CS289" s="168"/>
      <c r="CT289" s="168"/>
      <c r="CU289" s="168"/>
      <c r="CV289" s="168"/>
      <c r="CW289" s="168"/>
      <c r="CX289" s="168"/>
      <c r="CY289" s="168"/>
      <c r="CZ289" s="168"/>
      <c r="DA289" s="168"/>
      <c r="DB289" s="168"/>
      <c r="DC289" s="168"/>
      <c r="DD289" s="168"/>
      <c r="DE289" s="168"/>
      <c r="DF289" s="168"/>
      <c r="DG289" s="168"/>
      <c r="DH289" s="168"/>
      <c r="DI289" s="168"/>
      <c r="DJ289" s="168"/>
      <c r="DK289" s="168"/>
      <c r="DL289" s="168"/>
      <c r="DM289" s="168"/>
      <c r="DN289" s="168"/>
      <c r="DO289" s="168"/>
      <c r="DP289" s="168"/>
      <c r="DQ289" s="168"/>
      <c r="DR289" s="168"/>
      <c r="DS289" s="168"/>
      <c r="DT289" s="168"/>
      <c r="DU289" s="168"/>
      <c r="DV289" s="168"/>
      <c r="DW289" s="168"/>
      <c r="DX289" s="168"/>
      <c r="DY289" s="168"/>
      <c r="DZ289" s="168"/>
      <c r="EA289" s="168"/>
      <c r="EB289" s="168"/>
      <c r="EC289" s="168"/>
      <c r="ED289" s="168"/>
      <c r="EE289" s="168"/>
      <c r="EF289" s="169"/>
      <c r="EG289" s="169"/>
      <c r="EH289" s="169"/>
    </row>
    <row r="290" spans="1:138" ht="17.25" hidden="1" outlineLevel="1" thickTop="1" thickBot="1" x14ac:dyDescent="0.3">
      <c r="A290" s="122">
        <f>IF(B274="Объект",,1)</f>
        <v>0</v>
      </c>
      <c r="B290" s="228" t="str">
        <f>B258</f>
        <v>Итого без НДС, тыс. $</v>
      </c>
      <c r="C290" s="229">
        <f t="shared" si="129"/>
        <v>0</v>
      </c>
      <c r="D290" s="175">
        <f t="shared" ref="D290:AI290" si="130">SUM(D278:D289)</f>
        <v>0</v>
      </c>
      <c r="E290" s="230">
        <f t="shared" si="130"/>
        <v>0</v>
      </c>
      <c r="F290" s="175">
        <f t="shared" si="130"/>
        <v>0</v>
      </c>
      <c r="G290" s="175">
        <f t="shared" si="130"/>
        <v>0</v>
      </c>
      <c r="H290" s="175">
        <f t="shared" si="130"/>
        <v>0</v>
      </c>
      <c r="I290" s="175">
        <f t="shared" si="130"/>
        <v>0</v>
      </c>
      <c r="J290" s="175">
        <f t="shared" si="130"/>
        <v>0</v>
      </c>
      <c r="K290" s="175">
        <f t="shared" si="130"/>
        <v>0</v>
      </c>
      <c r="L290" s="175">
        <f t="shared" si="130"/>
        <v>0</v>
      </c>
      <c r="M290" s="175">
        <f t="shared" si="130"/>
        <v>0</v>
      </c>
      <c r="N290" s="175">
        <f t="shared" si="130"/>
        <v>0</v>
      </c>
      <c r="O290" s="231">
        <f t="shared" si="130"/>
        <v>0</v>
      </c>
      <c r="P290" s="231">
        <f t="shared" si="130"/>
        <v>0</v>
      </c>
      <c r="Q290" s="231">
        <f t="shared" si="130"/>
        <v>0</v>
      </c>
      <c r="R290" s="231">
        <f t="shared" si="130"/>
        <v>0</v>
      </c>
      <c r="S290" s="231">
        <f t="shared" si="130"/>
        <v>0</v>
      </c>
      <c r="T290" s="231">
        <f t="shared" si="130"/>
        <v>0</v>
      </c>
      <c r="U290" s="231">
        <f t="shared" si="130"/>
        <v>0</v>
      </c>
      <c r="V290" s="231">
        <f t="shared" si="130"/>
        <v>0</v>
      </c>
      <c r="W290" s="231">
        <f t="shared" si="130"/>
        <v>0</v>
      </c>
      <c r="X290" s="231">
        <f t="shared" si="130"/>
        <v>0</v>
      </c>
      <c r="Y290" s="231">
        <f t="shared" si="130"/>
        <v>0</v>
      </c>
      <c r="Z290" s="231">
        <f t="shared" si="130"/>
        <v>0</v>
      </c>
      <c r="AA290" s="231">
        <f t="shared" si="130"/>
        <v>0</v>
      </c>
      <c r="AB290" s="231">
        <f t="shared" si="130"/>
        <v>0</v>
      </c>
      <c r="AC290" s="176">
        <f t="shared" si="130"/>
        <v>0</v>
      </c>
      <c r="AD290" s="176">
        <f t="shared" si="130"/>
        <v>0</v>
      </c>
      <c r="AE290" s="175">
        <f t="shared" si="130"/>
        <v>0</v>
      </c>
      <c r="AF290" s="175">
        <f t="shared" si="130"/>
        <v>0</v>
      </c>
      <c r="AG290" s="175">
        <f t="shared" si="130"/>
        <v>0</v>
      </c>
      <c r="AH290" s="175">
        <f t="shared" si="130"/>
        <v>0</v>
      </c>
      <c r="AI290" s="175">
        <f t="shared" si="130"/>
        <v>0</v>
      </c>
      <c r="AJ290" s="175">
        <f t="shared" ref="AJ290:CU290" si="131">SUM(AJ278:AJ289)</f>
        <v>0</v>
      </c>
      <c r="AK290" s="175">
        <f t="shared" si="131"/>
        <v>0</v>
      </c>
      <c r="AL290" s="175">
        <f t="shared" si="131"/>
        <v>0</v>
      </c>
      <c r="AM290" s="175">
        <f t="shared" si="131"/>
        <v>0</v>
      </c>
      <c r="AN290" s="176">
        <f t="shared" si="131"/>
        <v>0</v>
      </c>
      <c r="AO290" s="175">
        <f t="shared" si="131"/>
        <v>0</v>
      </c>
      <c r="AP290" s="175">
        <f t="shared" si="131"/>
        <v>0</v>
      </c>
      <c r="AQ290" s="175">
        <f t="shared" si="131"/>
        <v>0</v>
      </c>
      <c r="AR290" s="175">
        <f t="shared" si="131"/>
        <v>0</v>
      </c>
      <c r="AS290" s="175">
        <f t="shared" si="131"/>
        <v>0</v>
      </c>
      <c r="AT290" s="175">
        <f t="shared" si="131"/>
        <v>0</v>
      </c>
      <c r="AU290" s="175">
        <f t="shared" si="131"/>
        <v>0</v>
      </c>
      <c r="AV290" s="175">
        <f t="shared" si="131"/>
        <v>0</v>
      </c>
      <c r="AW290" s="175">
        <f t="shared" si="131"/>
        <v>0</v>
      </c>
      <c r="AX290" s="175">
        <f t="shared" si="131"/>
        <v>0</v>
      </c>
      <c r="AY290" s="175">
        <f t="shared" si="131"/>
        <v>0</v>
      </c>
      <c r="AZ290" s="176">
        <f t="shared" si="131"/>
        <v>0</v>
      </c>
      <c r="BA290" s="175">
        <f t="shared" si="131"/>
        <v>0</v>
      </c>
      <c r="BB290" s="175">
        <f t="shared" si="131"/>
        <v>0</v>
      </c>
      <c r="BC290" s="175">
        <f t="shared" si="131"/>
        <v>0</v>
      </c>
      <c r="BD290" s="175">
        <f t="shared" si="131"/>
        <v>0</v>
      </c>
      <c r="BE290" s="175">
        <f t="shared" si="131"/>
        <v>0</v>
      </c>
      <c r="BF290" s="175">
        <f t="shared" si="131"/>
        <v>0</v>
      </c>
      <c r="BG290" s="175">
        <f t="shared" si="131"/>
        <v>0</v>
      </c>
      <c r="BH290" s="175">
        <f t="shared" si="131"/>
        <v>0</v>
      </c>
      <c r="BI290" s="175">
        <f t="shared" si="131"/>
        <v>0</v>
      </c>
      <c r="BJ290" s="175">
        <f t="shared" si="131"/>
        <v>0</v>
      </c>
      <c r="BK290" s="175">
        <f t="shared" si="131"/>
        <v>0</v>
      </c>
      <c r="BL290" s="176">
        <f t="shared" si="131"/>
        <v>0</v>
      </c>
      <c r="BM290" s="175">
        <f t="shared" si="131"/>
        <v>0</v>
      </c>
      <c r="BN290" s="175">
        <f t="shared" si="131"/>
        <v>0</v>
      </c>
      <c r="BO290" s="175">
        <f t="shared" si="131"/>
        <v>0</v>
      </c>
      <c r="BP290" s="175">
        <f t="shared" si="131"/>
        <v>0</v>
      </c>
      <c r="BQ290" s="175">
        <f t="shared" si="131"/>
        <v>0</v>
      </c>
      <c r="BR290" s="175">
        <f t="shared" si="131"/>
        <v>0</v>
      </c>
      <c r="BS290" s="175">
        <f t="shared" si="131"/>
        <v>0</v>
      </c>
      <c r="BT290" s="175">
        <f t="shared" si="131"/>
        <v>0</v>
      </c>
      <c r="BU290" s="175">
        <f t="shared" si="131"/>
        <v>0</v>
      </c>
      <c r="BV290" s="175">
        <f>SUM(BV278:BV289)</f>
        <v>0</v>
      </c>
      <c r="BW290" s="175">
        <f>SUM(BW278:BW289)</f>
        <v>0</v>
      </c>
      <c r="BX290" s="175">
        <f>SUM(BX278:BX289)</f>
        <v>0</v>
      </c>
      <c r="BY290" s="175">
        <f t="shared" si="131"/>
        <v>0</v>
      </c>
      <c r="BZ290" s="175">
        <f t="shared" si="131"/>
        <v>0</v>
      </c>
      <c r="CA290" s="175">
        <f t="shared" si="131"/>
        <v>0</v>
      </c>
      <c r="CB290" s="175">
        <f t="shared" si="131"/>
        <v>0</v>
      </c>
      <c r="CC290" s="175">
        <f t="shared" si="131"/>
        <v>0</v>
      </c>
      <c r="CD290" s="175">
        <f t="shared" si="131"/>
        <v>0</v>
      </c>
      <c r="CE290" s="175">
        <f t="shared" si="131"/>
        <v>0</v>
      </c>
      <c r="CF290" s="175">
        <f t="shared" si="131"/>
        <v>0</v>
      </c>
      <c r="CG290" s="175">
        <f t="shared" si="131"/>
        <v>0</v>
      </c>
      <c r="CH290" s="175">
        <f t="shared" si="131"/>
        <v>0</v>
      </c>
      <c r="CI290" s="175">
        <f t="shared" si="131"/>
        <v>0</v>
      </c>
      <c r="CJ290" s="176">
        <f t="shared" si="131"/>
        <v>0</v>
      </c>
      <c r="CK290" s="175">
        <f t="shared" si="131"/>
        <v>0</v>
      </c>
      <c r="CL290" s="175">
        <f t="shared" si="131"/>
        <v>0</v>
      </c>
      <c r="CM290" s="175">
        <f t="shared" si="131"/>
        <v>0</v>
      </c>
      <c r="CN290" s="175">
        <f t="shared" si="131"/>
        <v>0</v>
      </c>
      <c r="CO290" s="175">
        <f t="shared" si="131"/>
        <v>0</v>
      </c>
      <c r="CP290" s="175">
        <f t="shared" si="131"/>
        <v>0</v>
      </c>
      <c r="CQ290" s="175">
        <f t="shared" si="131"/>
        <v>0</v>
      </c>
      <c r="CR290" s="175">
        <f t="shared" si="131"/>
        <v>0</v>
      </c>
      <c r="CS290" s="175">
        <f t="shared" si="131"/>
        <v>0</v>
      </c>
      <c r="CT290" s="175">
        <f t="shared" si="131"/>
        <v>0</v>
      </c>
      <c r="CU290" s="175">
        <f t="shared" si="131"/>
        <v>0</v>
      </c>
      <c r="CV290" s="176">
        <f t="shared" ref="CV290:EA290" si="132">SUM(CV278:CV289)</f>
        <v>0</v>
      </c>
      <c r="CW290" s="175">
        <f t="shared" si="132"/>
        <v>0</v>
      </c>
      <c r="CX290" s="175">
        <f t="shared" si="132"/>
        <v>0</v>
      </c>
      <c r="CY290" s="175">
        <f t="shared" si="132"/>
        <v>0</v>
      </c>
      <c r="CZ290" s="175">
        <f t="shared" si="132"/>
        <v>0</v>
      </c>
      <c r="DA290" s="175">
        <f t="shared" si="132"/>
        <v>0</v>
      </c>
      <c r="DB290" s="175">
        <f t="shared" si="132"/>
        <v>0</v>
      </c>
      <c r="DC290" s="175">
        <f t="shared" si="132"/>
        <v>0</v>
      </c>
      <c r="DD290" s="175">
        <f t="shared" si="132"/>
        <v>0</v>
      </c>
      <c r="DE290" s="175">
        <f t="shared" si="132"/>
        <v>0</v>
      </c>
      <c r="DF290" s="175">
        <f t="shared" si="132"/>
        <v>0</v>
      </c>
      <c r="DG290" s="175">
        <f t="shared" si="132"/>
        <v>0</v>
      </c>
      <c r="DH290" s="176">
        <f t="shared" si="132"/>
        <v>0</v>
      </c>
      <c r="DI290" s="175">
        <f t="shared" si="132"/>
        <v>0</v>
      </c>
      <c r="DJ290" s="175">
        <f t="shared" si="132"/>
        <v>0</v>
      </c>
      <c r="DK290" s="175">
        <f t="shared" si="132"/>
        <v>0</v>
      </c>
      <c r="DL290" s="175">
        <f t="shared" si="132"/>
        <v>0</v>
      </c>
      <c r="DM290" s="175">
        <f t="shared" si="132"/>
        <v>0</v>
      </c>
      <c r="DN290" s="175">
        <f t="shared" si="132"/>
        <v>0</v>
      </c>
      <c r="DO290" s="175">
        <f t="shared" si="132"/>
        <v>0</v>
      </c>
      <c r="DP290" s="175">
        <f t="shared" si="132"/>
        <v>0</v>
      </c>
      <c r="DQ290" s="175">
        <f t="shared" si="132"/>
        <v>0</v>
      </c>
      <c r="DR290" s="175">
        <f t="shared" si="132"/>
        <v>0</v>
      </c>
      <c r="DS290" s="175">
        <f t="shared" si="132"/>
        <v>0</v>
      </c>
      <c r="DT290" s="176">
        <f t="shared" si="132"/>
        <v>0</v>
      </c>
      <c r="DU290" s="175">
        <f t="shared" si="132"/>
        <v>0</v>
      </c>
      <c r="DV290" s="175">
        <f t="shared" si="132"/>
        <v>0</v>
      </c>
      <c r="DW290" s="175">
        <f t="shared" si="132"/>
        <v>0</v>
      </c>
      <c r="DX290" s="175">
        <f t="shared" si="132"/>
        <v>0</v>
      </c>
      <c r="DY290" s="175">
        <f t="shared" si="132"/>
        <v>0</v>
      </c>
      <c r="DZ290" s="175">
        <f t="shared" si="132"/>
        <v>0</v>
      </c>
      <c r="EA290" s="175">
        <f t="shared" si="132"/>
        <v>0</v>
      </c>
      <c r="EB290" s="175">
        <f>SUM(EB278:EB289)</f>
        <v>0</v>
      </c>
      <c r="EC290" s="175">
        <f>SUM(EC278:EC289)</f>
        <v>0</v>
      </c>
      <c r="ED290" s="175">
        <f>SUM(ED278:ED289)</f>
        <v>0</v>
      </c>
      <c r="EE290" s="175">
        <f>SUM(EE278:EE289)</f>
        <v>0</v>
      </c>
      <c r="EF290" s="169"/>
      <c r="EG290" s="169"/>
      <c r="EH290" s="169"/>
    </row>
    <row r="291" spans="1:138" s="182" customFormat="1" ht="16.5" hidden="1" customHeight="1" outlineLevel="1" thickTop="1" x14ac:dyDescent="0.25">
      <c r="A291" s="122">
        <f t="shared" ref="A291:A300" si="133">IF(B$274="Объект",,IF(B291=0,,1))</f>
        <v>0</v>
      </c>
      <c r="B291" s="232" t="str">
        <f>CONCATENATE(B278," НДС")</f>
        <v>Проектно-изыскательские работы  НДС</v>
      </c>
      <c r="C291" s="170">
        <f t="shared" si="129"/>
        <v>0</v>
      </c>
      <c r="D291" s="181">
        <f t="shared" ref="D291:BO294" si="134">D278*0.18</f>
        <v>0</v>
      </c>
      <c r="E291" s="181">
        <f t="shared" si="134"/>
        <v>0</v>
      </c>
      <c r="F291" s="181">
        <f t="shared" si="134"/>
        <v>0</v>
      </c>
      <c r="G291" s="181">
        <f t="shared" si="134"/>
        <v>0</v>
      </c>
      <c r="H291" s="181">
        <f t="shared" si="134"/>
        <v>0</v>
      </c>
      <c r="I291" s="181">
        <f t="shared" si="134"/>
        <v>0</v>
      </c>
      <c r="J291" s="181">
        <f t="shared" si="134"/>
        <v>0</v>
      </c>
      <c r="K291" s="181">
        <f t="shared" si="134"/>
        <v>0</v>
      </c>
      <c r="L291" s="181">
        <f t="shared" si="134"/>
        <v>0</v>
      </c>
      <c r="M291" s="181">
        <f t="shared" si="134"/>
        <v>0</v>
      </c>
      <c r="N291" s="181">
        <f t="shared" si="134"/>
        <v>0</v>
      </c>
      <c r="O291" s="181">
        <f t="shared" si="134"/>
        <v>0</v>
      </c>
      <c r="P291" s="181">
        <f t="shared" si="134"/>
        <v>0</v>
      </c>
      <c r="Q291" s="181">
        <f t="shared" si="134"/>
        <v>0</v>
      </c>
      <c r="R291" s="181">
        <f t="shared" si="134"/>
        <v>0</v>
      </c>
      <c r="S291" s="181">
        <f t="shared" si="134"/>
        <v>0</v>
      </c>
      <c r="T291" s="181">
        <f t="shared" si="134"/>
        <v>0</v>
      </c>
      <c r="U291" s="181">
        <f t="shared" si="134"/>
        <v>0</v>
      </c>
      <c r="V291" s="181">
        <f t="shared" si="134"/>
        <v>0</v>
      </c>
      <c r="W291" s="181">
        <f t="shared" si="134"/>
        <v>0</v>
      </c>
      <c r="X291" s="181">
        <f t="shared" si="134"/>
        <v>0</v>
      </c>
      <c r="Y291" s="181">
        <f t="shared" si="134"/>
        <v>0</v>
      </c>
      <c r="Z291" s="181">
        <f t="shared" si="134"/>
        <v>0</v>
      </c>
      <c r="AA291" s="181">
        <f t="shared" si="134"/>
        <v>0</v>
      </c>
      <c r="AB291" s="181">
        <f t="shared" si="134"/>
        <v>0</v>
      </c>
      <c r="AC291" s="181">
        <f t="shared" si="134"/>
        <v>0</v>
      </c>
      <c r="AD291" s="181">
        <f t="shared" si="134"/>
        <v>0</v>
      </c>
      <c r="AE291" s="181">
        <f t="shared" si="134"/>
        <v>0</v>
      </c>
      <c r="AF291" s="181">
        <f t="shared" si="134"/>
        <v>0</v>
      </c>
      <c r="AG291" s="181">
        <f t="shared" si="134"/>
        <v>0</v>
      </c>
      <c r="AH291" s="181">
        <f t="shared" si="134"/>
        <v>0</v>
      </c>
      <c r="AI291" s="181">
        <f t="shared" si="134"/>
        <v>0</v>
      </c>
      <c r="AJ291" s="181">
        <f t="shared" si="134"/>
        <v>0</v>
      </c>
      <c r="AK291" s="181">
        <f t="shared" si="134"/>
        <v>0</v>
      </c>
      <c r="AL291" s="181">
        <f t="shared" si="134"/>
        <v>0</v>
      </c>
      <c r="AM291" s="181">
        <f t="shared" si="134"/>
        <v>0</v>
      </c>
      <c r="AN291" s="181">
        <f t="shared" si="134"/>
        <v>0</v>
      </c>
      <c r="AO291" s="181">
        <f t="shared" si="134"/>
        <v>0</v>
      </c>
      <c r="AP291" s="181">
        <f t="shared" si="134"/>
        <v>0</v>
      </c>
      <c r="AQ291" s="181">
        <f t="shared" si="134"/>
        <v>0</v>
      </c>
      <c r="AR291" s="181">
        <f t="shared" si="134"/>
        <v>0</v>
      </c>
      <c r="AS291" s="181">
        <f t="shared" si="134"/>
        <v>0</v>
      </c>
      <c r="AT291" s="181">
        <f t="shared" si="134"/>
        <v>0</v>
      </c>
      <c r="AU291" s="181">
        <f t="shared" si="134"/>
        <v>0</v>
      </c>
      <c r="AV291" s="181">
        <f t="shared" si="134"/>
        <v>0</v>
      </c>
      <c r="AW291" s="181">
        <f t="shared" si="134"/>
        <v>0</v>
      </c>
      <c r="AX291" s="181">
        <f t="shared" si="134"/>
        <v>0</v>
      </c>
      <c r="AY291" s="181">
        <f t="shared" si="134"/>
        <v>0</v>
      </c>
      <c r="AZ291" s="181">
        <f t="shared" si="134"/>
        <v>0</v>
      </c>
      <c r="BA291" s="181">
        <f t="shared" si="134"/>
        <v>0</v>
      </c>
      <c r="BB291" s="181">
        <f t="shared" si="134"/>
        <v>0</v>
      </c>
      <c r="BC291" s="181">
        <f t="shared" si="134"/>
        <v>0</v>
      </c>
      <c r="BD291" s="181">
        <f t="shared" si="134"/>
        <v>0</v>
      </c>
      <c r="BE291" s="181">
        <f t="shared" si="134"/>
        <v>0</v>
      </c>
      <c r="BF291" s="181">
        <f t="shared" si="134"/>
        <v>0</v>
      </c>
      <c r="BG291" s="181">
        <f t="shared" si="134"/>
        <v>0</v>
      </c>
      <c r="BH291" s="181">
        <f t="shared" si="134"/>
        <v>0</v>
      </c>
      <c r="BI291" s="181">
        <f t="shared" si="134"/>
        <v>0</v>
      </c>
      <c r="BJ291" s="181">
        <f t="shared" si="134"/>
        <v>0</v>
      </c>
      <c r="BK291" s="181">
        <f t="shared" si="134"/>
        <v>0</v>
      </c>
      <c r="BL291" s="181">
        <f t="shared" si="134"/>
        <v>0</v>
      </c>
      <c r="BM291" s="181">
        <f t="shared" si="134"/>
        <v>0</v>
      </c>
      <c r="BN291" s="181">
        <f t="shared" si="134"/>
        <v>0</v>
      </c>
      <c r="BO291" s="181">
        <f t="shared" si="134"/>
        <v>0</v>
      </c>
      <c r="BP291" s="181">
        <f t="shared" ref="BP291:EA294" si="135">BP278*0.18</f>
        <v>0</v>
      </c>
      <c r="BQ291" s="181">
        <f t="shared" si="135"/>
        <v>0</v>
      </c>
      <c r="BR291" s="181">
        <f t="shared" si="135"/>
        <v>0</v>
      </c>
      <c r="BS291" s="181">
        <f t="shared" si="135"/>
        <v>0</v>
      </c>
      <c r="BT291" s="181">
        <f t="shared" si="135"/>
        <v>0</v>
      </c>
      <c r="BU291" s="181">
        <f t="shared" si="135"/>
        <v>0</v>
      </c>
      <c r="BV291" s="181">
        <f t="shared" si="135"/>
        <v>0</v>
      </c>
      <c r="BW291" s="181">
        <f t="shared" si="135"/>
        <v>0</v>
      </c>
      <c r="BX291" s="181">
        <f t="shared" si="135"/>
        <v>0</v>
      </c>
      <c r="BY291" s="181">
        <f t="shared" si="135"/>
        <v>0</v>
      </c>
      <c r="BZ291" s="181">
        <f t="shared" si="135"/>
        <v>0</v>
      </c>
      <c r="CA291" s="181">
        <f t="shared" si="135"/>
        <v>0</v>
      </c>
      <c r="CB291" s="181">
        <f t="shared" si="135"/>
        <v>0</v>
      </c>
      <c r="CC291" s="181">
        <f t="shared" si="135"/>
        <v>0</v>
      </c>
      <c r="CD291" s="181">
        <f t="shared" si="135"/>
        <v>0</v>
      </c>
      <c r="CE291" s="181">
        <f t="shared" si="135"/>
        <v>0</v>
      </c>
      <c r="CF291" s="181">
        <f t="shared" si="135"/>
        <v>0</v>
      </c>
      <c r="CG291" s="181">
        <f t="shared" si="135"/>
        <v>0</v>
      </c>
      <c r="CH291" s="181">
        <f t="shared" si="135"/>
        <v>0</v>
      </c>
      <c r="CI291" s="181">
        <f t="shared" si="135"/>
        <v>0</v>
      </c>
      <c r="CJ291" s="181">
        <f t="shared" si="135"/>
        <v>0</v>
      </c>
      <c r="CK291" s="181">
        <f t="shared" si="135"/>
        <v>0</v>
      </c>
      <c r="CL291" s="181">
        <f t="shared" si="135"/>
        <v>0</v>
      </c>
      <c r="CM291" s="181">
        <f t="shared" si="135"/>
        <v>0</v>
      </c>
      <c r="CN291" s="181">
        <f t="shared" si="135"/>
        <v>0</v>
      </c>
      <c r="CO291" s="181">
        <f t="shared" si="135"/>
        <v>0</v>
      </c>
      <c r="CP291" s="181">
        <f t="shared" si="135"/>
        <v>0</v>
      </c>
      <c r="CQ291" s="181">
        <f t="shared" si="135"/>
        <v>0</v>
      </c>
      <c r="CR291" s="181">
        <f t="shared" si="135"/>
        <v>0</v>
      </c>
      <c r="CS291" s="181">
        <f t="shared" si="135"/>
        <v>0</v>
      </c>
      <c r="CT291" s="181">
        <f t="shared" si="135"/>
        <v>0</v>
      </c>
      <c r="CU291" s="181">
        <f t="shared" si="135"/>
        <v>0</v>
      </c>
      <c r="CV291" s="181">
        <f t="shared" si="135"/>
        <v>0</v>
      </c>
      <c r="CW291" s="181">
        <f t="shared" si="135"/>
        <v>0</v>
      </c>
      <c r="CX291" s="181">
        <f t="shared" si="135"/>
        <v>0</v>
      </c>
      <c r="CY291" s="181">
        <f t="shared" si="135"/>
        <v>0</v>
      </c>
      <c r="CZ291" s="181">
        <f t="shared" si="135"/>
        <v>0</v>
      </c>
      <c r="DA291" s="181">
        <f t="shared" si="135"/>
        <v>0</v>
      </c>
      <c r="DB291" s="181">
        <f t="shared" si="135"/>
        <v>0</v>
      </c>
      <c r="DC291" s="181">
        <f t="shared" si="135"/>
        <v>0</v>
      </c>
      <c r="DD291" s="181">
        <f t="shared" si="135"/>
        <v>0</v>
      </c>
      <c r="DE291" s="181">
        <f t="shared" si="135"/>
        <v>0</v>
      </c>
      <c r="DF291" s="181">
        <f t="shared" si="135"/>
        <v>0</v>
      </c>
      <c r="DG291" s="181">
        <f t="shared" si="135"/>
        <v>0</v>
      </c>
      <c r="DH291" s="181">
        <f t="shared" si="135"/>
        <v>0</v>
      </c>
      <c r="DI291" s="181">
        <f t="shared" si="135"/>
        <v>0</v>
      </c>
      <c r="DJ291" s="181">
        <f t="shared" si="135"/>
        <v>0</v>
      </c>
      <c r="DK291" s="181">
        <f t="shared" si="135"/>
        <v>0</v>
      </c>
      <c r="DL291" s="181">
        <f t="shared" si="135"/>
        <v>0</v>
      </c>
      <c r="DM291" s="181">
        <f t="shared" si="135"/>
        <v>0</v>
      </c>
      <c r="DN291" s="181">
        <f t="shared" si="135"/>
        <v>0</v>
      </c>
      <c r="DO291" s="181">
        <f t="shared" si="135"/>
        <v>0</v>
      </c>
      <c r="DP291" s="181">
        <f t="shared" si="135"/>
        <v>0</v>
      </c>
      <c r="DQ291" s="181">
        <f t="shared" si="135"/>
        <v>0</v>
      </c>
      <c r="DR291" s="181">
        <f t="shared" si="135"/>
        <v>0</v>
      </c>
      <c r="DS291" s="181">
        <f t="shared" si="135"/>
        <v>0</v>
      </c>
      <c r="DT291" s="181">
        <f t="shared" si="135"/>
        <v>0</v>
      </c>
      <c r="DU291" s="181">
        <f t="shared" si="135"/>
        <v>0</v>
      </c>
      <c r="DV291" s="181">
        <f t="shared" si="135"/>
        <v>0</v>
      </c>
      <c r="DW291" s="181">
        <f t="shared" si="135"/>
        <v>0</v>
      </c>
      <c r="DX291" s="181">
        <f t="shared" si="135"/>
        <v>0</v>
      </c>
      <c r="DY291" s="181">
        <f t="shared" si="135"/>
        <v>0</v>
      </c>
      <c r="DZ291" s="181">
        <f t="shared" si="135"/>
        <v>0</v>
      </c>
      <c r="EA291" s="181">
        <f t="shared" si="135"/>
        <v>0</v>
      </c>
      <c r="EB291" s="181">
        <f t="shared" ref="EB291:EE300" si="136">EB278*0.18</f>
        <v>0</v>
      </c>
      <c r="EC291" s="181">
        <f t="shared" si="136"/>
        <v>0</v>
      </c>
      <c r="ED291" s="181">
        <f t="shared" si="136"/>
        <v>0</v>
      </c>
      <c r="EE291" s="181">
        <f t="shared" si="136"/>
        <v>0</v>
      </c>
    </row>
    <row r="292" spans="1:138" s="182" customFormat="1" ht="15.75" hidden="1" outlineLevel="1" x14ac:dyDescent="0.25">
      <c r="A292" s="122">
        <f t="shared" si="133"/>
        <v>0</v>
      </c>
      <c r="B292" s="232" t="str">
        <f t="shared" ref="B292:B300" si="137">CONCATENATE(B279," НДС")</f>
        <v>Строительно-монтажные работы (привязка в валюте) НДС</v>
      </c>
      <c r="C292" s="170">
        <f>SUM(D292:EE292)</f>
        <v>0</v>
      </c>
      <c r="D292" s="181">
        <f t="shared" si="134"/>
        <v>0</v>
      </c>
      <c r="E292" s="181">
        <f t="shared" si="134"/>
        <v>0</v>
      </c>
      <c r="F292" s="181">
        <f t="shared" si="134"/>
        <v>0</v>
      </c>
      <c r="G292" s="181">
        <f t="shared" si="134"/>
        <v>0</v>
      </c>
      <c r="H292" s="181">
        <f t="shared" si="134"/>
        <v>0</v>
      </c>
      <c r="I292" s="181">
        <f t="shared" si="134"/>
        <v>0</v>
      </c>
      <c r="J292" s="181">
        <f t="shared" si="134"/>
        <v>0</v>
      </c>
      <c r="K292" s="181">
        <f t="shared" si="134"/>
        <v>0</v>
      </c>
      <c r="L292" s="181">
        <f t="shared" si="134"/>
        <v>0</v>
      </c>
      <c r="M292" s="181">
        <f t="shared" si="134"/>
        <v>0</v>
      </c>
      <c r="N292" s="181">
        <f t="shared" si="134"/>
        <v>0</v>
      </c>
      <c r="O292" s="181">
        <f t="shared" si="134"/>
        <v>0</v>
      </c>
      <c r="P292" s="181">
        <f t="shared" si="134"/>
        <v>0</v>
      </c>
      <c r="Q292" s="181">
        <f t="shared" si="134"/>
        <v>0</v>
      </c>
      <c r="R292" s="181">
        <f t="shared" si="134"/>
        <v>0</v>
      </c>
      <c r="S292" s="181">
        <f t="shared" si="134"/>
        <v>0</v>
      </c>
      <c r="T292" s="181">
        <f t="shared" si="134"/>
        <v>0</v>
      </c>
      <c r="U292" s="181">
        <f t="shared" si="134"/>
        <v>0</v>
      </c>
      <c r="V292" s="181">
        <f t="shared" si="134"/>
        <v>0</v>
      </c>
      <c r="W292" s="181">
        <f t="shared" si="134"/>
        <v>0</v>
      </c>
      <c r="X292" s="181">
        <f t="shared" si="134"/>
        <v>0</v>
      </c>
      <c r="Y292" s="181">
        <f t="shared" si="134"/>
        <v>0</v>
      </c>
      <c r="Z292" s="181">
        <f t="shared" si="134"/>
        <v>0</v>
      </c>
      <c r="AA292" s="181">
        <f t="shared" si="134"/>
        <v>0</v>
      </c>
      <c r="AB292" s="181">
        <f t="shared" si="134"/>
        <v>0</v>
      </c>
      <c r="AC292" s="181">
        <f t="shared" si="134"/>
        <v>0</v>
      </c>
      <c r="AD292" s="181">
        <f t="shared" si="134"/>
        <v>0</v>
      </c>
      <c r="AE292" s="181">
        <f t="shared" si="134"/>
        <v>0</v>
      </c>
      <c r="AF292" s="181">
        <f t="shared" si="134"/>
        <v>0</v>
      </c>
      <c r="AG292" s="181">
        <f t="shared" si="134"/>
        <v>0</v>
      </c>
      <c r="AH292" s="181">
        <f t="shared" si="134"/>
        <v>0</v>
      </c>
      <c r="AI292" s="181">
        <f t="shared" si="134"/>
        <v>0</v>
      </c>
      <c r="AJ292" s="181">
        <f t="shared" si="134"/>
        <v>0</v>
      </c>
      <c r="AK292" s="181">
        <f t="shared" si="134"/>
        <v>0</v>
      </c>
      <c r="AL292" s="181">
        <f t="shared" si="134"/>
        <v>0</v>
      </c>
      <c r="AM292" s="181">
        <f t="shared" si="134"/>
        <v>0</v>
      </c>
      <c r="AN292" s="181">
        <f t="shared" si="134"/>
        <v>0</v>
      </c>
      <c r="AO292" s="181">
        <f t="shared" si="134"/>
        <v>0</v>
      </c>
      <c r="AP292" s="181">
        <f t="shared" si="134"/>
        <v>0</v>
      </c>
      <c r="AQ292" s="181">
        <f t="shared" si="134"/>
        <v>0</v>
      </c>
      <c r="AR292" s="181">
        <f t="shared" si="134"/>
        <v>0</v>
      </c>
      <c r="AS292" s="181">
        <f t="shared" si="134"/>
        <v>0</v>
      </c>
      <c r="AT292" s="181">
        <f t="shared" si="134"/>
        <v>0</v>
      </c>
      <c r="AU292" s="181">
        <f t="shared" si="134"/>
        <v>0</v>
      </c>
      <c r="AV292" s="181">
        <f t="shared" si="134"/>
        <v>0</v>
      </c>
      <c r="AW292" s="181">
        <f t="shared" si="134"/>
        <v>0</v>
      </c>
      <c r="AX292" s="181">
        <f t="shared" si="134"/>
        <v>0</v>
      </c>
      <c r="AY292" s="181">
        <f t="shared" si="134"/>
        <v>0</v>
      </c>
      <c r="AZ292" s="181">
        <f t="shared" si="134"/>
        <v>0</v>
      </c>
      <c r="BA292" s="181">
        <f t="shared" si="134"/>
        <v>0</v>
      </c>
      <c r="BB292" s="181">
        <f t="shared" si="134"/>
        <v>0</v>
      </c>
      <c r="BC292" s="181">
        <f t="shared" si="134"/>
        <v>0</v>
      </c>
      <c r="BD292" s="181">
        <f t="shared" si="134"/>
        <v>0</v>
      </c>
      <c r="BE292" s="181">
        <f t="shared" si="134"/>
        <v>0</v>
      </c>
      <c r="BF292" s="181">
        <f t="shared" si="134"/>
        <v>0</v>
      </c>
      <c r="BG292" s="181">
        <f t="shared" si="134"/>
        <v>0</v>
      </c>
      <c r="BH292" s="181">
        <f t="shared" si="134"/>
        <v>0</v>
      </c>
      <c r="BI292" s="181">
        <f t="shared" si="134"/>
        <v>0</v>
      </c>
      <c r="BJ292" s="181">
        <f t="shared" si="134"/>
        <v>0</v>
      </c>
      <c r="BK292" s="181">
        <f t="shared" si="134"/>
        <v>0</v>
      </c>
      <c r="BL292" s="181">
        <f t="shared" si="134"/>
        <v>0</v>
      </c>
      <c r="BM292" s="181">
        <f t="shared" si="134"/>
        <v>0</v>
      </c>
      <c r="BN292" s="181">
        <f t="shared" si="134"/>
        <v>0</v>
      </c>
      <c r="BO292" s="181">
        <f t="shared" si="134"/>
        <v>0</v>
      </c>
      <c r="BP292" s="181">
        <f t="shared" si="135"/>
        <v>0</v>
      </c>
      <c r="BQ292" s="181">
        <f t="shared" si="135"/>
        <v>0</v>
      </c>
      <c r="BR292" s="181">
        <f t="shared" si="135"/>
        <v>0</v>
      </c>
      <c r="BS292" s="181">
        <f t="shared" si="135"/>
        <v>0</v>
      </c>
      <c r="BT292" s="181">
        <f t="shared" si="135"/>
        <v>0</v>
      </c>
      <c r="BU292" s="181">
        <f t="shared" si="135"/>
        <v>0</v>
      </c>
      <c r="BV292" s="181">
        <f t="shared" si="135"/>
        <v>0</v>
      </c>
      <c r="BW292" s="181">
        <f t="shared" si="135"/>
        <v>0</v>
      </c>
      <c r="BX292" s="181">
        <f t="shared" si="135"/>
        <v>0</v>
      </c>
      <c r="BY292" s="181">
        <f t="shared" si="135"/>
        <v>0</v>
      </c>
      <c r="BZ292" s="181">
        <f t="shared" si="135"/>
        <v>0</v>
      </c>
      <c r="CA292" s="181">
        <f t="shared" si="135"/>
        <v>0</v>
      </c>
      <c r="CB292" s="181">
        <f t="shared" si="135"/>
        <v>0</v>
      </c>
      <c r="CC292" s="181">
        <f t="shared" si="135"/>
        <v>0</v>
      </c>
      <c r="CD292" s="181">
        <f t="shared" si="135"/>
        <v>0</v>
      </c>
      <c r="CE292" s="181">
        <f t="shared" si="135"/>
        <v>0</v>
      </c>
      <c r="CF292" s="181">
        <f t="shared" si="135"/>
        <v>0</v>
      </c>
      <c r="CG292" s="181">
        <f t="shared" si="135"/>
        <v>0</v>
      </c>
      <c r="CH292" s="181">
        <f t="shared" si="135"/>
        <v>0</v>
      </c>
      <c r="CI292" s="181">
        <f t="shared" si="135"/>
        <v>0</v>
      </c>
      <c r="CJ292" s="181">
        <f t="shared" si="135"/>
        <v>0</v>
      </c>
      <c r="CK292" s="181">
        <f t="shared" si="135"/>
        <v>0</v>
      </c>
      <c r="CL292" s="181">
        <f t="shared" si="135"/>
        <v>0</v>
      </c>
      <c r="CM292" s="181">
        <f t="shared" si="135"/>
        <v>0</v>
      </c>
      <c r="CN292" s="181">
        <f t="shared" si="135"/>
        <v>0</v>
      </c>
      <c r="CO292" s="181">
        <f t="shared" si="135"/>
        <v>0</v>
      </c>
      <c r="CP292" s="181">
        <f t="shared" si="135"/>
        <v>0</v>
      </c>
      <c r="CQ292" s="181">
        <f t="shared" si="135"/>
        <v>0</v>
      </c>
      <c r="CR292" s="181">
        <f t="shared" si="135"/>
        <v>0</v>
      </c>
      <c r="CS292" s="181">
        <f t="shared" si="135"/>
        <v>0</v>
      </c>
      <c r="CT292" s="181">
        <f t="shared" si="135"/>
        <v>0</v>
      </c>
      <c r="CU292" s="181">
        <f t="shared" si="135"/>
        <v>0</v>
      </c>
      <c r="CV292" s="181">
        <f t="shared" si="135"/>
        <v>0</v>
      </c>
      <c r="CW292" s="181">
        <f t="shared" si="135"/>
        <v>0</v>
      </c>
      <c r="CX292" s="181">
        <f t="shared" si="135"/>
        <v>0</v>
      </c>
      <c r="CY292" s="181">
        <f t="shared" si="135"/>
        <v>0</v>
      </c>
      <c r="CZ292" s="181">
        <f t="shared" si="135"/>
        <v>0</v>
      </c>
      <c r="DA292" s="181">
        <f t="shared" si="135"/>
        <v>0</v>
      </c>
      <c r="DB292" s="181">
        <f t="shared" si="135"/>
        <v>0</v>
      </c>
      <c r="DC292" s="181">
        <f t="shared" si="135"/>
        <v>0</v>
      </c>
      <c r="DD292" s="181">
        <f t="shared" si="135"/>
        <v>0</v>
      </c>
      <c r="DE292" s="181">
        <f t="shared" si="135"/>
        <v>0</v>
      </c>
      <c r="DF292" s="181">
        <f t="shared" si="135"/>
        <v>0</v>
      </c>
      <c r="DG292" s="181">
        <f t="shared" si="135"/>
        <v>0</v>
      </c>
      <c r="DH292" s="181">
        <f t="shared" si="135"/>
        <v>0</v>
      </c>
      <c r="DI292" s="181">
        <f t="shared" si="135"/>
        <v>0</v>
      </c>
      <c r="DJ292" s="181">
        <f t="shared" si="135"/>
        <v>0</v>
      </c>
      <c r="DK292" s="181">
        <f t="shared" si="135"/>
        <v>0</v>
      </c>
      <c r="DL292" s="181">
        <f t="shared" si="135"/>
        <v>0</v>
      </c>
      <c r="DM292" s="181">
        <f t="shared" si="135"/>
        <v>0</v>
      </c>
      <c r="DN292" s="181">
        <f t="shared" si="135"/>
        <v>0</v>
      </c>
      <c r="DO292" s="181">
        <f t="shared" si="135"/>
        <v>0</v>
      </c>
      <c r="DP292" s="181">
        <f t="shared" si="135"/>
        <v>0</v>
      </c>
      <c r="DQ292" s="181">
        <f t="shared" si="135"/>
        <v>0</v>
      </c>
      <c r="DR292" s="181">
        <f t="shared" si="135"/>
        <v>0</v>
      </c>
      <c r="DS292" s="181">
        <f t="shared" si="135"/>
        <v>0</v>
      </c>
      <c r="DT292" s="181">
        <f t="shared" si="135"/>
        <v>0</v>
      </c>
      <c r="DU292" s="181">
        <f t="shared" si="135"/>
        <v>0</v>
      </c>
      <c r="DV292" s="181">
        <f t="shared" si="135"/>
        <v>0</v>
      </c>
      <c r="DW292" s="181">
        <f t="shared" si="135"/>
        <v>0</v>
      </c>
      <c r="DX292" s="181">
        <f t="shared" si="135"/>
        <v>0</v>
      </c>
      <c r="DY292" s="181">
        <f t="shared" si="135"/>
        <v>0</v>
      </c>
      <c r="DZ292" s="181">
        <f t="shared" si="135"/>
        <v>0</v>
      </c>
      <c r="EA292" s="181">
        <f t="shared" si="135"/>
        <v>0</v>
      </c>
      <c r="EB292" s="181">
        <f t="shared" si="136"/>
        <v>0</v>
      </c>
      <c r="EC292" s="181">
        <f t="shared" si="136"/>
        <v>0</v>
      </c>
      <c r="ED292" s="181">
        <f t="shared" si="136"/>
        <v>0</v>
      </c>
      <c r="EE292" s="181">
        <f t="shared" si="136"/>
        <v>0</v>
      </c>
    </row>
    <row r="293" spans="1:138" s="182" customFormat="1" ht="15.75" hidden="1" outlineLevel="1" x14ac:dyDescent="0.25">
      <c r="A293" s="122">
        <f t="shared" si="133"/>
        <v>0</v>
      </c>
      <c r="B293" s="232" t="str">
        <f t="shared" si="137"/>
        <v>Строительно-монтажные работы рос НДС</v>
      </c>
      <c r="C293" s="170">
        <f t="shared" ref="C293:C300" si="138">SUM(D293:EE293)</f>
        <v>0</v>
      </c>
      <c r="D293" s="181">
        <f t="shared" si="134"/>
        <v>0</v>
      </c>
      <c r="E293" s="181">
        <f t="shared" si="134"/>
        <v>0</v>
      </c>
      <c r="F293" s="181">
        <f t="shared" si="134"/>
        <v>0</v>
      </c>
      <c r="G293" s="181">
        <f t="shared" si="134"/>
        <v>0</v>
      </c>
      <c r="H293" s="181">
        <f t="shared" si="134"/>
        <v>0</v>
      </c>
      <c r="I293" s="181">
        <f t="shared" si="134"/>
        <v>0</v>
      </c>
      <c r="J293" s="181">
        <f t="shared" si="134"/>
        <v>0</v>
      </c>
      <c r="K293" s="181">
        <f t="shared" si="134"/>
        <v>0</v>
      </c>
      <c r="L293" s="181">
        <f t="shared" si="134"/>
        <v>0</v>
      </c>
      <c r="M293" s="181">
        <f t="shared" si="134"/>
        <v>0</v>
      </c>
      <c r="N293" s="181">
        <f t="shared" si="134"/>
        <v>0</v>
      </c>
      <c r="O293" s="181">
        <f t="shared" si="134"/>
        <v>0</v>
      </c>
      <c r="P293" s="181">
        <f t="shared" si="134"/>
        <v>0</v>
      </c>
      <c r="Q293" s="181">
        <f t="shared" si="134"/>
        <v>0</v>
      </c>
      <c r="R293" s="181">
        <f t="shared" si="134"/>
        <v>0</v>
      </c>
      <c r="S293" s="181">
        <f t="shared" si="134"/>
        <v>0</v>
      </c>
      <c r="T293" s="181">
        <f t="shared" si="134"/>
        <v>0</v>
      </c>
      <c r="U293" s="181">
        <f t="shared" si="134"/>
        <v>0</v>
      </c>
      <c r="V293" s="181">
        <f t="shared" si="134"/>
        <v>0</v>
      </c>
      <c r="W293" s="181">
        <f t="shared" si="134"/>
        <v>0</v>
      </c>
      <c r="X293" s="181">
        <f t="shared" si="134"/>
        <v>0</v>
      </c>
      <c r="Y293" s="181">
        <f t="shared" si="134"/>
        <v>0</v>
      </c>
      <c r="Z293" s="181">
        <f t="shared" si="134"/>
        <v>0</v>
      </c>
      <c r="AA293" s="181">
        <f t="shared" si="134"/>
        <v>0</v>
      </c>
      <c r="AB293" s="181">
        <f t="shared" si="134"/>
        <v>0</v>
      </c>
      <c r="AC293" s="181">
        <f t="shared" si="134"/>
        <v>0</v>
      </c>
      <c r="AD293" s="181">
        <f t="shared" si="134"/>
        <v>0</v>
      </c>
      <c r="AE293" s="181">
        <f t="shared" si="134"/>
        <v>0</v>
      </c>
      <c r="AF293" s="181">
        <f t="shared" si="134"/>
        <v>0</v>
      </c>
      <c r="AG293" s="181">
        <f t="shared" si="134"/>
        <v>0</v>
      </c>
      <c r="AH293" s="181">
        <f t="shared" si="134"/>
        <v>0</v>
      </c>
      <c r="AI293" s="181">
        <f t="shared" si="134"/>
        <v>0</v>
      </c>
      <c r="AJ293" s="181">
        <f t="shared" si="134"/>
        <v>0</v>
      </c>
      <c r="AK293" s="181">
        <f t="shared" si="134"/>
        <v>0</v>
      </c>
      <c r="AL293" s="181">
        <f t="shared" si="134"/>
        <v>0</v>
      </c>
      <c r="AM293" s="181">
        <f t="shared" si="134"/>
        <v>0</v>
      </c>
      <c r="AN293" s="181">
        <f t="shared" si="134"/>
        <v>0</v>
      </c>
      <c r="AO293" s="181">
        <f t="shared" si="134"/>
        <v>0</v>
      </c>
      <c r="AP293" s="181">
        <f t="shared" si="134"/>
        <v>0</v>
      </c>
      <c r="AQ293" s="181">
        <f t="shared" si="134"/>
        <v>0</v>
      </c>
      <c r="AR293" s="181">
        <f t="shared" si="134"/>
        <v>0</v>
      </c>
      <c r="AS293" s="181">
        <f t="shared" si="134"/>
        <v>0</v>
      </c>
      <c r="AT293" s="181">
        <f t="shared" si="134"/>
        <v>0</v>
      </c>
      <c r="AU293" s="181">
        <f t="shared" si="134"/>
        <v>0</v>
      </c>
      <c r="AV293" s="181">
        <f t="shared" si="134"/>
        <v>0</v>
      </c>
      <c r="AW293" s="181">
        <f t="shared" si="134"/>
        <v>0</v>
      </c>
      <c r="AX293" s="181">
        <f t="shared" si="134"/>
        <v>0</v>
      </c>
      <c r="AY293" s="181">
        <f t="shared" si="134"/>
        <v>0</v>
      </c>
      <c r="AZ293" s="181">
        <f t="shared" si="134"/>
        <v>0</v>
      </c>
      <c r="BA293" s="181">
        <f t="shared" si="134"/>
        <v>0</v>
      </c>
      <c r="BB293" s="181">
        <f t="shared" si="134"/>
        <v>0</v>
      </c>
      <c r="BC293" s="181">
        <f t="shared" si="134"/>
        <v>0</v>
      </c>
      <c r="BD293" s="181">
        <f t="shared" si="134"/>
        <v>0</v>
      </c>
      <c r="BE293" s="181">
        <f t="shared" si="134"/>
        <v>0</v>
      </c>
      <c r="BF293" s="181">
        <f t="shared" si="134"/>
        <v>0</v>
      </c>
      <c r="BG293" s="181">
        <f t="shared" si="134"/>
        <v>0</v>
      </c>
      <c r="BH293" s="181">
        <f t="shared" si="134"/>
        <v>0</v>
      </c>
      <c r="BI293" s="181">
        <f t="shared" si="134"/>
        <v>0</v>
      </c>
      <c r="BJ293" s="181">
        <f t="shared" si="134"/>
        <v>0</v>
      </c>
      <c r="BK293" s="181">
        <f t="shared" si="134"/>
        <v>0</v>
      </c>
      <c r="BL293" s="181">
        <f t="shared" si="134"/>
        <v>0</v>
      </c>
      <c r="BM293" s="181">
        <f t="shared" si="134"/>
        <v>0</v>
      </c>
      <c r="BN293" s="181">
        <f t="shared" si="134"/>
        <v>0</v>
      </c>
      <c r="BO293" s="181">
        <f t="shared" si="134"/>
        <v>0</v>
      </c>
      <c r="BP293" s="181">
        <f t="shared" si="135"/>
        <v>0</v>
      </c>
      <c r="BQ293" s="181">
        <f t="shared" si="135"/>
        <v>0</v>
      </c>
      <c r="BR293" s="181">
        <f t="shared" si="135"/>
        <v>0</v>
      </c>
      <c r="BS293" s="181">
        <f t="shared" si="135"/>
        <v>0</v>
      </c>
      <c r="BT293" s="181">
        <f t="shared" si="135"/>
        <v>0</v>
      </c>
      <c r="BU293" s="181">
        <f t="shared" si="135"/>
        <v>0</v>
      </c>
      <c r="BV293" s="181">
        <f t="shared" si="135"/>
        <v>0</v>
      </c>
      <c r="BW293" s="181">
        <f t="shared" si="135"/>
        <v>0</v>
      </c>
      <c r="BX293" s="181">
        <f t="shared" si="135"/>
        <v>0</v>
      </c>
      <c r="BY293" s="181">
        <f t="shared" si="135"/>
        <v>0</v>
      </c>
      <c r="BZ293" s="181">
        <f t="shared" si="135"/>
        <v>0</v>
      </c>
      <c r="CA293" s="181">
        <f t="shared" si="135"/>
        <v>0</v>
      </c>
      <c r="CB293" s="181">
        <f t="shared" si="135"/>
        <v>0</v>
      </c>
      <c r="CC293" s="181">
        <f t="shared" si="135"/>
        <v>0</v>
      </c>
      <c r="CD293" s="181">
        <f t="shared" si="135"/>
        <v>0</v>
      </c>
      <c r="CE293" s="181">
        <f t="shared" si="135"/>
        <v>0</v>
      </c>
      <c r="CF293" s="181">
        <f t="shared" si="135"/>
        <v>0</v>
      </c>
      <c r="CG293" s="181">
        <f t="shared" si="135"/>
        <v>0</v>
      </c>
      <c r="CH293" s="181">
        <f t="shared" si="135"/>
        <v>0</v>
      </c>
      <c r="CI293" s="181">
        <f t="shared" si="135"/>
        <v>0</v>
      </c>
      <c r="CJ293" s="181">
        <f t="shared" si="135"/>
        <v>0</v>
      </c>
      <c r="CK293" s="181">
        <f t="shared" si="135"/>
        <v>0</v>
      </c>
      <c r="CL293" s="181">
        <f t="shared" si="135"/>
        <v>0</v>
      </c>
      <c r="CM293" s="181">
        <f t="shared" si="135"/>
        <v>0</v>
      </c>
      <c r="CN293" s="181">
        <f t="shared" si="135"/>
        <v>0</v>
      </c>
      <c r="CO293" s="181">
        <f t="shared" si="135"/>
        <v>0</v>
      </c>
      <c r="CP293" s="181">
        <f t="shared" si="135"/>
        <v>0</v>
      </c>
      <c r="CQ293" s="181">
        <f t="shared" si="135"/>
        <v>0</v>
      </c>
      <c r="CR293" s="181">
        <f t="shared" si="135"/>
        <v>0</v>
      </c>
      <c r="CS293" s="181">
        <f t="shared" si="135"/>
        <v>0</v>
      </c>
      <c r="CT293" s="181">
        <f t="shared" si="135"/>
        <v>0</v>
      </c>
      <c r="CU293" s="181">
        <f t="shared" si="135"/>
        <v>0</v>
      </c>
      <c r="CV293" s="181">
        <f t="shared" si="135"/>
        <v>0</v>
      </c>
      <c r="CW293" s="181">
        <f t="shared" si="135"/>
        <v>0</v>
      </c>
      <c r="CX293" s="181">
        <f t="shared" si="135"/>
        <v>0</v>
      </c>
      <c r="CY293" s="181">
        <f t="shared" si="135"/>
        <v>0</v>
      </c>
      <c r="CZ293" s="181">
        <f t="shared" si="135"/>
        <v>0</v>
      </c>
      <c r="DA293" s="181">
        <f t="shared" si="135"/>
        <v>0</v>
      </c>
      <c r="DB293" s="181">
        <f t="shared" si="135"/>
        <v>0</v>
      </c>
      <c r="DC293" s="181">
        <f t="shared" si="135"/>
        <v>0</v>
      </c>
      <c r="DD293" s="181">
        <f t="shared" si="135"/>
        <v>0</v>
      </c>
      <c r="DE293" s="181">
        <f t="shared" si="135"/>
        <v>0</v>
      </c>
      <c r="DF293" s="181">
        <f t="shared" si="135"/>
        <v>0</v>
      </c>
      <c r="DG293" s="181">
        <f t="shared" si="135"/>
        <v>0</v>
      </c>
      <c r="DH293" s="181">
        <f t="shared" si="135"/>
        <v>0</v>
      </c>
      <c r="DI293" s="181">
        <f t="shared" si="135"/>
        <v>0</v>
      </c>
      <c r="DJ293" s="181">
        <f t="shared" si="135"/>
        <v>0</v>
      </c>
      <c r="DK293" s="181">
        <f t="shared" si="135"/>
        <v>0</v>
      </c>
      <c r="DL293" s="181">
        <f t="shared" si="135"/>
        <v>0</v>
      </c>
      <c r="DM293" s="181">
        <f t="shared" si="135"/>
        <v>0</v>
      </c>
      <c r="DN293" s="181">
        <f t="shared" si="135"/>
        <v>0</v>
      </c>
      <c r="DO293" s="181">
        <f t="shared" si="135"/>
        <v>0</v>
      </c>
      <c r="DP293" s="181">
        <f t="shared" si="135"/>
        <v>0</v>
      </c>
      <c r="DQ293" s="181">
        <f t="shared" si="135"/>
        <v>0</v>
      </c>
      <c r="DR293" s="181">
        <f t="shared" si="135"/>
        <v>0</v>
      </c>
      <c r="DS293" s="181">
        <f t="shared" si="135"/>
        <v>0</v>
      </c>
      <c r="DT293" s="181">
        <f t="shared" si="135"/>
        <v>0</v>
      </c>
      <c r="DU293" s="181">
        <f t="shared" si="135"/>
        <v>0</v>
      </c>
      <c r="DV293" s="181">
        <f t="shared" si="135"/>
        <v>0</v>
      </c>
      <c r="DW293" s="181">
        <f t="shared" si="135"/>
        <v>0</v>
      </c>
      <c r="DX293" s="181">
        <f t="shared" si="135"/>
        <v>0</v>
      </c>
      <c r="DY293" s="181">
        <f t="shared" si="135"/>
        <v>0</v>
      </c>
      <c r="DZ293" s="181">
        <f t="shared" si="135"/>
        <v>0</v>
      </c>
      <c r="EA293" s="181">
        <f t="shared" si="135"/>
        <v>0</v>
      </c>
      <c r="EB293" s="181">
        <f t="shared" si="136"/>
        <v>0</v>
      </c>
      <c r="EC293" s="181">
        <f t="shared" si="136"/>
        <v>0</v>
      </c>
      <c r="ED293" s="181">
        <f t="shared" si="136"/>
        <v>0</v>
      </c>
      <c r="EE293" s="181">
        <f t="shared" si="136"/>
        <v>0</v>
      </c>
    </row>
    <row r="294" spans="1:138" s="182" customFormat="1" ht="15.75" hidden="1" outlineLevel="1" x14ac:dyDescent="0.25">
      <c r="A294" s="122">
        <f t="shared" si="133"/>
        <v>0</v>
      </c>
      <c r="B294" s="232" t="str">
        <f t="shared" si="137"/>
        <v>ТМЦ НДС</v>
      </c>
      <c r="C294" s="170">
        <f t="shared" si="138"/>
        <v>0</v>
      </c>
      <c r="D294" s="181">
        <f t="shared" si="134"/>
        <v>0</v>
      </c>
      <c r="E294" s="181">
        <f t="shared" si="134"/>
        <v>0</v>
      </c>
      <c r="F294" s="181">
        <f t="shared" si="134"/>
        <v>0</v>
      </c>
      <c r="G294" s="181">
        <f t="shared" si="134"/>
        <v>0</v>
      </c>
      <c r="H294" s="181">
        <f t="shared" si="134"/>
        <v>0</v>
      </c>
      <c r="I294" s="181">
        <f t="shared" si="134"/>
        <v>0</v>
      </c>
      <c r="J294" s="181">
        <f t="shared" si="134"/>
        <v>0</v>
      </c>
      <c r="K294" s="181">
        <f t="shared" si="134"/>
        <v>0</v>
      </c>
      <c r="L294" s="181">
        <f t="shared" si="134"/>
        <v>0</v>
      </c>
      <c r="M294" s="181">
        <f t="shared" si="134"/>
        <v>0</v>
      </c>
      <c r="N294" s="181">
        <f t="shared" si="134"/>
        <v>0</v>
      </c>
      <c r="O294" s="181">
        <f t="shared" si="134"/>
        <v>0</v>
      </c>
      <c r="P294" s="181">
        <f t="shared" si="134"/>
        <v>0</v>
      </c>
      <c r="Q294" s="181">
        <f t="shared" si="134"/>
        <v>0</v>
      </c>
      <c r="R294" s="181">
        <f t="shared" si="134"/>
        <v>0</v>
      </c>
      <c r="S294" s="181">
        <f t="shared" si="134"/>
        <v>0</v>
      </c>
      <c r="T294" s="181">
        <f t="shared" si="134"/>
        <v>0</v>
      </c>
      <c r="U294" s="181">
        <f t="shared" si="134"/>
        <v>0</v>
      </c>
      <c r="V294" s="181">
        <f t="shared" si="134"/>
        <v>0</v>
      </c>
      <c r="W294" s="181">
        <f t="shared" si="134"/>
        <v>0</v>
      </c>
      <c r="X294" s="181">
        <f t="shared" si="134"/>
        <v>0</v>
      </c>
      <c r="Y294" s="181">
        <f t="shared" si="134"/>
        <v>0</v>
      </c>
      <c r="Z294" s="181">
        <f t="shared" si="134"/>
        <v>0</v>
      </c>
      <c r="AA294" s="181">
        <f t="shared" si="134"/>
        <v>0</v>
      </c>
      <c r="AB294" s="181">
        <f t="shared" si="134"/>
        <v>0</v>
      </c>
      <c r="AC294" s="181">
        <f t="shared" si="134"/>
        <v>0</v>
      </c>
      <c r="AD294" s="181">
        <f t="shared" si="134"/>
        <v>0</v>
      </c>
      <c r="AE294" s="181">
        <f t="shared" si="134"/>
        <v>0</v>
      </c>
      <c r="AF294" s="181">
        <f t="shared" si="134"/>
        <v>0</v>
      </c>
      <c r="AG294" s="181">
        <f t="shared" si="134"/>
        <v>0</v>
      </c>
      <c r="AH294" s="181">
        <f t="shared" si="134"/>
        <v>0</v>
      </c>
      <c r="AI294" s="181">
        <f t="shared" si="134"/>
        <v>0</v>
      </c>
      <c r="AJ294" s="181">
        <f t="shared" si="134"/>
        <v>0</v>
      </c>
      <c r="AK294" s="181">
        <f t="shared" si="134"/>
        <v>0</v>
      </c>
      <c r="AL294" s="181">
        <f t="shared" si="134"/>
        <v>0</v>
      </c>
      <c r="AM294" s="181">
        <f t="shared" si="134"/>
        <v>0</v>
      </c>
      <c r="AN294" s="181">
        <f t="shared" si="134"/>
        <v>0</v>
      </c>
      <c r="AO294" s="181">
        <f t="shared" si="134"/>
        <v>0</v>
      </c>
      <c r="AP294" s="181">
        <f t="shared" si="134"/>
        <v>0</v>
      </c>
      <c r="AQ294" s="181">
        <f t="shared" si="134"/>
        <v>0</v>
      </c>
      <c r="AR294" s="181">
        <f t="shared" si="134"/>
        <v>0</v>
      </c>
      <c r="AS294" s="181">
        <f t="shared" si="134"/>
        <v>0</v>
      </c>
      <c r="AT294" s="181">
        <f t="shared" si="134"/>
        <v>0</v>
      </c>
      <c r="AU294" s="181">
        <f t="shared" si="134"/>
        <v>0</v>
      </c>
      <c r="AV294" s="181">
        <f t="shared" si="134"/>
        <v>0</v>
      </c>
      <c r="AW294" s="181">
        <f t="shared" si="134"/>
        <v>0</v>
      </c>
      <c r="AX294" s="181">
        <f t="shared" si="134"/>
        <v>0</v>
      </c>
      <c r="AY294" s="181">
        <f t="shared" si="134"/>
        <v>0</v>
      </c>
      <c r="AZ294" s="181">
        <f t="shared" si="134"/>
        <v>0</v>
      </c>
      <c r="BA294" s="181">
        <f t="shared" si="134"/>
        <v>0</v>
      </c>
      <c r="BB294" s="181">
        <f t="shared" si="134"/>
        <v>0</v>
      </c>
      <c r="BC294" s="181">
        <f t="shared" si="134"/>
        <v>0</v>
      </c>
      <c r="BD294" s="181">
        <f t="shared" si="134"/>
        <v>0</v>
      </c>
      <c r="BE294" s="181">
        <f t="shared" si="134"/>
        <v>0</v>
      </c>
      <c r="BF294" s="181">
        <f t="shared" si="134"/>
        <v>0</v>
      </c>
      <c r="BG294" s="181">
        <f t="shared" si="134"/>
        <v>0</v>
      </c>
      <c r="BH294" s="181">
        <f t="shared" si="134"/>
        <v>0</v>
      </c>
      <c r="BI294" s="181">
        <f t="shared" si="134"/>
        <v>0</v>
      </c>
      <c r="BJ294" s="181">
        <f t="shared" si="134"/>
        <v>0</v>
      </c>
      <c r="BK294" s="181">
        <f t="shared" si="134"/>
        <v>0</v>
      </c>
      <c r="BL294" s="181">
        <f t="shared" si="134"/>
        <v>0</v>
      </c>
      <c r="BM294" s="181">
        <f t="shared" si="134"/>
        <v>0</v>
      </c>
      <c r="BN294" s="181">
        <f t="shared" si="134"/>
        <v>0</v>
      </c>
      <c r="BO294" s="181">
        <f>BO281*0.18</f>
        <v>0</v>
      </c>
      <c r="BP294" s="181">
        <f t="shared" si="135"/>
        <v>0</v>
      </c>
      <c r="BQ294" s="181">
        <f t="shared" si="135"/>
        <v>0</v>
      </c>
      <c r="BR294" s="181">
        <f t="shared" si="135"/>
        <v>0</v>
      </c>
      <c r="BS294" s="181">
        <f t="shared" si="135"/>
        <v>0</v>
      </c>
      <c r="BT294" s="181">
        <f t="shared" si="135"/>
        <v>0</v>
      </c>
      <c r="BU294" s="181">
        <f t="shared" si="135"/>
        <v>0</v>
      </c>
      <c r="BV294" s="181">
        <f t="shared" si="135"/>
        <v>0</v>
      </c>
      <c r="BW294" s="181">
        <f t="shared" si="135"/>
        <v>0</v>
      </c>
      <c r="BX294" s="181">
        <f t="shared" si="135"/>
        <v>0</v>
      </c>
      <c r="BY294" s="181">
        <f t="shared" si="135"/>
        <v>0</v>
      </c>
      <c r="BZ294" s="181">
        <f t="shared" si="135"/>
        <v>0</v>
      </c>
      <c r="CA294" s="181">
        <f t="shared" si="135"/>
        <v>0</v>
      </c>
      <c r="CB294" s="181">
        <f t="shared" si="135"/>
        <v>0</v>
      </c>
      <c r="CC294" s="181">
        <f t="shared" si="135"/>
        <v>0</v>
      </c>
      <c r="CD294" s="181">
        <f t="shared" si="135"/>
        <v>0</v>
      </c>
      <c r="CE294" s="181">
        <f t="shared" si="135"/>
        <v>0</v>
      </c>
      <c r="CF294" s="181">
        <f t="shared" si="135"/>
        <v>0</v>
      </c>
      <c r="CG294" s="181">
        <f t="shared" si="135"/>
        <v>0</v>
      </c>
      <c r="CH294" s="181">
        <f t="shared" si="135"/>
        <v>0</v>
      </c>
      <c r="CI294" s="181">
        <f t="shared" si="135"/>
        <v>0</v>
      </c>
      <c r="CJ294" s="181">
        <f t="shared" si="135"/>
        <v>0</v>
      </c>
      <c r="CK294" s="181">
        <f t="shared" si="135"/>
        <v>0</v>
      </c>
      <c r="CL294" s="181">
        <f t="shared" si="135"/>
        <v>0</v>
      </c>
      <c r="CM294" s="181">
        <f t="shared" si="135"/>
        <v>0</v>
      </c>
      <c r="CN294" s="181">
        <f t="shared" si="135"/>
        <v>0</v>
      </c>
      <c r="CO294" s="181">
        <f t="shared" si="135"/>
        <v>0</v>
      </c>
      <c r="CP294" s="181">
        <f t="shared" si="135"/>
        <v>0</v>
      </c>
      <c r="CQ294" s="181">
        <f t="shared" si="135"/>
        <v>0</v>
      </c>
      <c r="CR294" s="181">
        <f t="shared" si="135"/>
        <v>0</v>
      </c>
      <c r="CS294" s="181">
        <f t="shared" si="135"/>
        <v>0</v>
      </c>
      <c r="CT294" s="181">
        <f t="shared" si="135"/>
        <v>0</v>
      </c>
      <c r="CU294" s="181">
        <f t="shared" si="135"/>
        <v>0</v>
      </c>
      <c r="CV294" s="181">
        <f t="shared" si="135"/>
        <v>0</v>
      </c>
      <c r="CW294" s="181">
        <f t="shared" si="135"/>
        <v>0</v>
      </c>
      <c r="CX294" s="181">
        <f t="shared" si="135"/>
        <v>0</v>
      </c>
      <c r="CY294" s="181">
        <f t="shared" si="135"/>
        <v>0</v>
      </c>
      <c r="CZ294" s="181">
        <f t="shared" si="135"/>
        <v>0</v>
      </c>
      <c r="DA294" s="181">
        <f t="shared" si="135"/>
        <v>0</v>
      </c>
      <c r="DB294" s="181">
        <f t="shared" si="135"/>
        <v>0</v>
      </c>
      <c r="DC294" s="181">
        <f t="shared" si="135"/>
        <v>0</v>
      </c>
      <c r="DD294" s="181">
        <f t="shared" si="135"/>
        <v>0</v>
      </c>
      <c r="DE294" s="181">
        <f t="shared" si="135"/>
        <v>0</v>
      </c>
      <c r="DF294" s="181">
        <f t="shared" si="135"/>
        <v>0</v>
      </c>
      <c r="DG294" s="181">
        <f t="shared" si="135"/>
        <v>0</v>
      </c>
      <c r="DH294" s="181">
        <f t="shared" si="135"/>
        <v>0</v>
      </c>
      <c r="DI294" s="181">
        <f t="shared" si="135"/>
        <v>0</v>
      </c>
      <c r="DJ294" s="181">
        <f t="shared" si="135"/>
        <v>0</v>
      </c>
      <c r="DK294" s="181">
        <f t="shared" si="135"/>
        <v>0</v>
      </c>
      <c r="DL294" s="181">
        <f t="shared" si="135"/>
        <v>0</v>
      </c>
      <c r="DM294" s="181">
        <f t="shared" si="135"/>
        <v>0</v>
      </c>
      <c r="DN294" s="181">
        <f t="shared" si="135"/>
        <v>0</v>
      </c>
      <c r="DO294" s="181">
        <f t="shared" si="135"/>
        <v>0</v>
      </c>
      <c r="DP294" s="181">
        <f t="shared" si="135"/>
        <v>0</v>
      </c>
      <c r="DQ294" s="181">
        <f t="shared" si="135"/>
        <v>0</v>
      </c>
      <c r="DR294" s="181">
        <f t="shared" si="135"/>
        <v>0</v>
      </c>
      <c r="DS294" s="181">
        <f t="shared" si="135"/>
        <v>0</v>
      </c>
      <c r="DT294" s="181">
        <f t="shared" si="135"/>
        <v>0</v>
      </c>
      <c r="DU294" s="181">
        <f t="shared" si="135"/>
        <v>0</v>
      </c>
      <c r="DV294" s="181">
        <f t="shared" si="135"/>
        <v>0</v>
      </c>
      <c r="DW294" s="181">
        <f t="shared" si="135"/>
        <v>0</v>
      </c>
      <c r="DX294" s="181">
        <f t="shared" si="135"/>
        <v>0</v>
      </c>
      <c r="DY294" s="181">
        <f t="shared" si="135"/>
        <v>0</v>
      </c>
      <c r="DZ294" s="181">
        <f t="shared" si="135"/>
        <v>0</v>
      </c>
      <c r="EA294" s="181">
        <f>EA281*0.18</f>
        <v>0</v>
      </c>
      <c r="EB294" s="181">
        <f t="shared" si="136"/>
        <v>0</v>
      </c>
      <c r="EC294" s="181">
        <f t="shared" si="136"/>
        <v>0</v>
      </c>
      <c r="ED294" s="181">
        <f t="shared" si="136"/>
        <v>0</v>
      </c>
      <c r="EE294" s="181">
        <f t="shared" si="136"/>
        <v>0</v>
      </c>
    </row>
    <row r="295" spans="1:138" s="182" customFormat="1" ht="15.75" hidden="1" outlineLevel="1" x14ac:dyDescent="0.25">
      <c r="A295" s="122">
        <f t="shared" si="133"/>
        <v>0</v>
      </c>
      <c r="B295" s="232" t="str">
        <f t="shared" si="137"/>
        <v>Оборудование (привязка к валюте) НДС</v>
      </c>
      <c r="C295" s="170">
        <f t="shared" si="138"/>
        <v>0</v>
      </c>
      <c r="D295" s="181">
        <f t="shared" ref="D295:BO296" si="139">D282*0.18</f>
        <v>0</v>
      </c>
      <c r="E295" s="181">
        <f t="shared" si="139"/>
        <v>0</v>
      </c>
      <c r="F295" s="181">
        <f t="shared" si="139"/>
        <v>0</v>
      </c>
      <c r="G295" s="181">
        <f t="shared" si="139"/>
        <v>0</v>
      </c>
      <c r="H295" s="181">
        <f t="shared" si="139"/>
        <v>0</v>
      </c>
      <c r="I295" s="181">
        <f t="shared" si="139"/>
        <v>0</v>
      </c>
      <c r="J295" s="181">
        <f t="shared" si="139"/>
        <v>0</v>
      </c>
      <c r="K295" s="181">
        <f t="shared" si="139"/>
        <v>0</v>
      </c>
      <c r="L295" s="181">
        <f t="shared" si="139"/>
        <v>0</v>
      </c>
      <c r="M295" s="181">
        <f t="shared" si="139"/>
        <v>0</v>
      </c>
      <c r="N295" s="181">
        <f t="shared" si="139"/>
        <v>0</v>
      </c>
      <c r="O295" s="181">
        <f t="shared" si="139"/>
        <v>0</v>
      </c>
      <c r="P295" s="181">
        <f t="shared" si="139"/>
        <v>0</v>
      </c>
      <c r="Q295" s="181">
        <f t="shared" si="139"/>
        <v>0</v>
      </c>
      <c r="R295" s="181">
        <f t="shared" si="139"/>
        <v>0</v>
      </c>
      <c r="S295" s="181">
        <f t="shared" si="139"/>
        <v>0</v>
      </c>
      <c r="T295" s="181">
        <f t="shared" si="139"/>
        <v>0</v>
      </c>
      <c r="U295" s="181">
        <f t="shared" si="139"/>
        <v>0</v>
      </c>
      <c r="V295" s="181">
        <f t="shared" si="139"/>
        <v>0</v>
      </c>
      <c r="W295" s="181">
        <f t="shared" si="139"/>
        <v>0</v>
      </c>
      <c r="X295" s="181">
        <f t="shared" si="139"/>
        <v>0</v>
      </c>
      <c r="Y295" s="181">
        <f t="shared" si="139"/>
        <v>0</v>
      </c>
      <c r="Z295" s="181">
        <f t="shared" si="139"/>
        <v>0</v>
      </c>
      <c r="AA295" s="181">
        <f t="shared" si="139"/>
        <v>0</v>
      </c>
      <c r="AB295" s="181">
        <f t="shared" si="139"/>
        <v>0</v>
      </c>
      <c r="AC295" s="181">
        <f t="shared" si="139"/>
        <v>0</v>
      </c>
      <c r="AD295" s="181">
        <f t="shared" si="139"/>
        <v>0</v>
      </c>
      <c r="AE295" s="181">
        <f t="shared" si="139"/>
        <v>0</v>
      </c>
      <c r="AF295" s="181">
        <f t="shared" si="139"/>
        <v>0</v>
      </c>
      <c r="AG295" s="181">
        <f t="shared" si="139"/>
        <v>0</v>
      </c>
      <c r="AH295" s="181">
        <f t="shared" si="139"/>
        <v>0</v>
      </c>
      <c r="AI295" s="181">
        <f t="shared" si="139"/>
        <v>0</v>
      </c>
      <c r="AJ295" s="181">
        <f t="shared" si="139"/>
        <v>0</v>
      </c>
      <c r="AK295" s="181">
        <f t="shared" si="139"/>
        <v>0</v>
      </c>
      <c r="AL295" s="181">
        <f t="shared" si="139"/>
        <v>0</v>
      </c>
      <c r="AM295" s="181">
        <f t="shared" si="139"/>
        <v>0</v>
      </c>
      <c r="AN295" s="181">
        <f t="shared" si="139"/>
        <v>0</v>
      </c>
      <c r="AO295" s="181">
        <f t="shared" si="139"/>
        <v>0</v>
      </c>
      <c r="AP295" s="181">
        <f t="shared" si="139"/>
        <v>0</v>
      </c>
      <c r="AQ295" s="181">
        <f t="shared" si="139"/>
        <v>0</v>
      </c>
      <c r="AR295" s="181">
        <f t="shared" si="139"/>
        <v>0</v>
      </c>
      <c r="AS295" s="181">
        <f t="shared" si="139"/>
        <v>0</v>
      </c>
      <c r="AT295" s="181">
        <f t="shared" si="139"/>
        <v>0</v>
      </c>
      <c r="AU295" s="181">
        <f t="shared" si="139"/>
        <v>0</v>
      </c>
      <c r="AV295" s="181">
        <f t="shared" si="139"/>
        <v>0</v>
      </c>
      <c r="AW295" s="181">
        <f t="shared" si="139"/>
        <v>0</v>
      </c>
      <c r="AX295" s="181">
        <f t="shared" si="139"/>
        <v>0</v>
      </c>
      <c r="AY295" s="181">
        <f t="shared" si="139"/>
        <v>0</v>
      </c>
      <c r="AZ295" s="181">
        <f t="shared" si="139"/>
        <v>0</v>
      </c>
      <c r="BA295" s="181">
        <f t="shared" si="139"/>
        <v>0</v>
      </c>
      <c r="BB295" s="181">
        <f t="shared" si="139"/>
        <v>0</v>
      </c>
      <c r="BC295" s="181">
        <f t="shared" si="139"/>
        <v>0</v>
      </c>
      <c r="BD295" s="181">
        <f t="shared" si="139"/>
        <v>0</v>
      </c>
      <c r="BE295" s="181">
        <f t="shared" si="139"/>
        <v>0</v>
      </c>
      <c r="BF295" s="181">
        <f t="shared" si="139"/>
        <v>0</v>
      </c>
      <c r="BG295" s="181">
        <f t="shared" si="139"/>
        <v>0</v>
      </c>
      <c r="BH295" s="181">
        <f t="shared" si="139"/>
        <v>0</v>
      </c>
      <c r="BI295" s="181">
        <f t="shared" si="139"/>
        <v>0</v>
      </c>
      <c r="BJ295" s="181">
        <f t="shared" si="139"/>
        <v>0</v>
      </c>
      <c r="BK295" s="181">
        <f t="shared" si="139"/>
        <v>0</v>
      </c>
      <c r="BL295" s="181">
        <f t="shared" si="139"/>
        <v>0</v>
      </c>
      <c r="BM295" s="181">
        <f t="shared" si="139"/>
        <v>0</v>
      </c>
      <c r="BN295" s="181">
        <f t="shared" si="139"/>
        <v>0</v>
      </c>
      <c r="BO295" s="181">
        <f>BO282*0.18</f>
        <v>0</v>
      </c>
      <c r="BP295" s="181">
        <f t="shared" ref="BP295:EA298" si="140">BP282*0.18</f>
        <v>0</v>
      </c>
      <c r="BQ295" s="181">
        <f t="shared" si="140"/>
        <v>0</v>
      </c>
      <c r="BR295" s="181">
        <f t="shared" si="140"/>
        <v>0</v>
      </c>
      <c r="BS295" s="181">
        <f t="shared" si="140"/>
        <v>0</v>
      </c>
      <c r="BT295" s="181">
        <f t="shared" si="140"/>
        <v>0</v>
      </c>
      <c r="BU295" s="181">
        <f t="shared" si="140"/>
        <v>0</v>
      </c>
      <c r="BV295" s="181">
        <f t="shared" si="140"/>
        <v>0</v>
      </c>
      <c r="BW295" s="181">
        <f t="shared" si="140"/>
        <v>0</v>
      </c>
      <c r="BX295" s="181">
        <f t="shared" si="140"/>
        <v>0</v>
      </c>
      <c r="BY295" s="181">
        <f t="shared" si="140"/>
        <v>0</v>
      </c>
      <c r="BZ295" s="181">
        <f t="shared" si="140"/>
        <v>0</v>
      </c>
      <c r="CA295" s="181">
        <f t="shared" si="140"/>
        <v>0</v>
      </c>
      <c r="CB295" s="181">
        <f t="shared" si="140"/>
        <v>0</v>
      </c>
      <c r="CC295" s="181">
        <f t="shared" si="140"/>
        <v>0</v>
      </c>
      <c r="CD295" s="181">
        <f t="shared" si="140"/>
        <v>0</v>
      </c>
      <c r="CE295" s="181">
        <f t="shared" si="140"/>
        <v>0</v>
      </c>
      <c r="CF295" s="181">
        <f t="shared" si="140"/>
        <v>0</v>
      </c>
      <c r="CG295" s="181">
        <f t="shared" si="140"/>
        <v>0</v>
      </c>
      <c r="CH295" s="181">
        <f t="shared" si="140"/>
        <v>0</v>
      </c>
      <c r="CI295" s="181">
        <f t="shared" si="140"/>
        <v>0</v>
      </c>
      <c r="CJ295" s="181">
        <f t="shared" si="140"/>
        <v>0</v>
      </c>
      <c r="CK295" s="181">
        <f t="shared" si="140"/>
        <v>0</v>
      </c>
      <c r="CL295" s="181">
        <f t="shared" si="140"/>
        <v>0</v>
      </c>
      <c r="CM295" s="181">
        <f t="shared" si="140"/>
        <v>0</v>
      </c>
      <c r="CN295" s="181">
        <f t="shared" si="140"/>
        <v>0</v>
      </c>
      <c r="CO295" s="181">
        <f t="shared" si="140"/>
        <v>0</v>
      </c>
      <c r="CP295" s="181">
        <f t="shared" si="140"/>
        <v>0</v>
      </c>
      <c r="CQ295" s="181">
        <f t="shared" si="140"/>
        <v>0</v>
      </c>
      <c r="CR295" s="181">
        <f t="shared" si="140"/>
        <v>0</v>
      </c>
      <c r="CS295" s="181">
        <f t="shared" si="140"/>
        <v>0</v>
      </c>
      <c r="CT295" s="181">
        <f t="shared" si="140"/>
        <v>0</v>
      </c>
      <c r="CU295" s="181">
        <f t="shared" si="140"/>
        <v>0</v>
      </c>
      <c r="CV295" s="181">
        <f t="shared" si="140"/>
        <v>0</v>
      </c>
      <c r="CW295" s="181">
        <f t="shared" si="140"/>
        <v>0</v>
      </c>
      <c r="CX295" s="181">
        <f t="shared" si="140"/>
        <v>0</v>
      </c>
      <c r="CY295" s="181">
        <f t="shared" si="140"/>
        <v>0</v>
      </c>
      <c r="CZ295" s="181">
        <f t="shared" si="140"/>
        <v>0</v>
      </c>
      <c r="DA295" s="181">
        <f t="shared" si="140"/>
        <v>0</v>
      </c>
      <c r="DB295" s="181">
        <f t="shared" si="140"/>
        <v>0</v>
      </c>
      <c r="DC295" s="181">
        <f t="shared" si="140"/>
        <v>0</v>
      </c>
      <c r="DD295" s="181">
        <f t="shared" si="140"/>
        <v>0</v>
      </c>
      <c r="DE295" s="181">
        <f t="shared" si="140"/>
        <v>0</v>
      </c>
      <c r="DF295" s="181">
        <f t="shared" si="140"/>
        <v>0</v>
      </c>
      <c r="DG295" s="181">
        <f t="shared" si="140"/>
        <v>0</v>
      </c>
      <c r="DH295" s="181">
        <f t="shared" si="140"/>
        <v>0</v>
      </c>
      <c r="DI295" s="181">
        <f t="shared" si="140"/>
        <v>0</v>
      </c>
      <c r="DJ295" s="181">
        <f t="shared" si="140"/>
        <v>0</v>
      </c>
      <c r="DK295" s="181">
        <f t="shared" si="140"/>
        <v>0</v>
      </c>
      <c r="DL295" s="181">
        <f t="shared" si="140"/>
        <v>0</v>
      </c>
      <c r="DM295" s="181">
        <f t="shared" si="140"/>
        <v>0</v>
      </c>
      <c r="DN295" s="181">
        <f t="shared" si="140"/>
        <v>0</v>
      </c>
      <c r="DO295" s="181">
        <f t="shared" si="140"/>
        <v>0</v>
      </c>
      <c r="DP295" s="181">
        <f t="shared" si="140"/>
        <v>0</v>
      </c>
      <c r="DQ295" s="181">
        <f t="shared" si="140"/>
        <v>0</v>
      </c>
      <c r="DR295" s="181">
        <f t="shared" si="140"/>
        <v>0</v>
      </c>
      <c r="DS295" s="181">
        <f t="shared" si="140"/>
        <v>0</v>
      </c>
      <c r="DT295" s="181">
        <f t="shared" si="140"/>
        <v>0</v>
      </c>
      <c r="DU295" s="181">
        <f t="shared" si="140"/>
        <v>0</v>
      </c>
      <c r="DV295" s="181">
        <f t="shared" si="140"/>
        <v>0</v>
      </c>
      <c r="DW295" s="181">
        <f t="shared" si="140"/>
        <v>0</v>
      </c>
      <c r="DX295" s="181">
        <f t="shared" si="140"/>
        <v>0</v>
      </c>
      <c r="DY295" s="181">
        <f t="shared" si="140"/>
        <v>0</v>
      </c>
      <c r="DZ295" s="181">
        <f t="shared" si="140"/>
        <v>0</v>
      </c>
      <c r="EA295" s="181">
        <f t="shared" si="140"/>
        <v>0</v>
      </c>
      <c r="EB295" s="181">
        <f t="shared" si="136"/>
        <v>0</v>
      </c>
      <c r="EC295" s="181">
        <f t="shared" si="136"/>
        <v>0</v>
      </c>
      <c r="ED295" s="181">
        <f t="shared" si="136"/>
        <v>0</v>
      </c>
      <c r="EE295" s="181">
        <f t="shared" si="136"/>
        <v>0</v>
      </c>
    </row>
    <row r="296" spans="1:138" s="182" customFormat="1" ht="15.75" hidden="1" outlineLevel="1" x14ac:dyDescent="0.25">
      <c r="A296" s="122">
        <f t="shared" si="133"/>
        <v>0</v>
      </c>
      <c r="B296" s="232" t="str">
        <f t="shared" si="137"/>
        <v>Оборудование рос НДС</v>
      </c>
      <c r="C296" s="170">
        <f t="shared" si="138"/>
        <v>0</v>
      </c>
      <c r="D296" s="181">
        <f>D283*0.18</f>
        <v>0</v>
      </c>
      <c r="E296" s="181">
        <f t="shared" si="139"/>
        <v>0</v>
      </c>
      <c r="F296" s="181">
        <f t="shared" si="139"/>
        <v>0</v>
      </c>
      <c r="G296" s="181">
        <f t="shared" si="139"/>
        <v>0</v>
      </c>
      <c r="H296" s="181">
        <f t="shared" si="139"/>
        <v>0</v>
      </c>
      <c r="I296" s="181">
        <f t="shared" si="139"/>
        <v>0</v>
      </c>
      <c r="J296" s="181">
        <f t="shared" si="139"/>
        <v>0</v>
      </c>
      <c r="K296" s="181">
        <f t="shared" si="139"/>
        <v>0</v>
      </c>
      <c r="L296" s="181">
        <f t="shared" si="139"/>
        <v>0</v>
      </c>
      <c r="M296" s="181">
        <f t="shared" si="139"/>
        <v>0</v>
      </c>
      <c r="N296" s="181">
        <f t="shared" si="139"/>
        <v>0</v>
      </c>
      <c r="O296" s="181">
        <f t="shared" si="139"/>
        <v>0</v>
      </c>
      <c r="P296" s="181">
        <f t="shared" si="139"/>
        <v>0</v>
      </c>
      <c r="Q296" s="181">
        <f t="shared" si="139"/>
        <v>0</v>
      </c>
      <c r="R296" s="181">
        <f t="shared" si="139"/>
        <v>0</v>
      </c>
      <c r="S296" s="181">
        <f t="shared" si="139"/>
        <v>0</v>
      </c>
      <c r="T296" s="181">
        <f t="shared" si="139"/>
        <v>0</v>
      </c>
      <c r="U296" s="181">
        <f t="shared" si="139"/>
        <v>0</v>
      </c>
      <c r="V296" s="181">
        <f t="shared" si="139"/>
        <v>0</v>
      </c>
      <c r="W296" s="181">
        <f t="shared" si="139"/>
        <v>0</v>
      </c>
      <c r="X296" s="181">
        <f t="shared" si="139"/>
        <v>0</v>
      </c>
      <c r="Y296" s="181">
        <f t="shared" si="139"/>
        <v>0</v>
      </c>
      <c r="Z296" s="181">
        <f t="shared" si="139"/>
        <v>0</v>
      </c>
      <c r="AA296" s="181">
        <f t="shared" si="139"/>
        <v>0</v>
      </c>
      <c r="AB296" s="181">
        <f t="shared" si="139"/>
        <v>0</v>
      </c>
      <c r="AC296" s="181">
        <f t="shared" si="139"/>
        <v>0</v>
      </c>
      <c r="AD296" s="181">
        <f t="shared" si="139"/>
        <v>0</v>
      </c>
      <c r="AE296" s="181">
        <f t="shared" si="139"/>
        <v>0</v>
      </c>
      <c r="AF296" s="181">
        <f t="shared" si="139"/>
        <v>0</v>
      </c>
      <c r="AG296" s="181">
        <f t="shared" si="139"/>
        <v>0</v>
      </c>
      <c r="AH296" s="181">
        <f t="shared" si="139"/>
        <v>0</v>
      </c>
      <c r="AI296" s="181">
        <f t="shared" si="139"/>
        <v>0</v>
      </c>
      <c r="AJ296" s="181">
        <f t="shared" si="139"/>
        <v>0</v>
      </c>
      <c r="AK296" s="181">
        <f t="shared" si="139"/>
        <v>0</v>
      </c>
      <c r="AL296" s="181">
        <f t="shared" si="139"/>
        <v>0</v>
      </c>
      <c r="AM296" s="181">
        <f t="shared" si="139"/>
        <v>0</v>
      </c>
      <c r="AN296" s="181">
        <f t="shared" si="139"/>
        <v>0</v>
      </c>
      <c r="AO296" s="181">
        <f t="shared" si="139"/>
        <v>0</v>
      </c>
      <c r="AP296" s="181">
        <f t="shared" si="139"/>
        <v>0</v>
      </c>
      <c r="AQ296" s="181">
        <f t="shared" si="139"/>
        <v>0</v>
      </c>
      <c r="AR296" s="181">
        <f t="shared" si="139"/>
        <v>0</v>
      </c>
      <c r="AS296" s="181">
        <f t="shared" si="139"/>
        <v>0</v>
      </c>
      <c r="AT296" s="181">
        <f t="shared" si="139"/>
        <v>0</v>
      </c>
      <c r="AU296" s="181">
        <f t="shared" si="139"/>
        <v>0</v>
      </c>
      <c r="AV296" s="181">
        <f t="shared" si="139"/>
        <v>0</v>
      </c>
      <c r="AW296" s="181">
        <f t="shared" si="139"/>
        <v>0</v>
      </c>
      <c r="AX296" s="181">
        <f t="shared" si="139"/>
        <v>0</v>
      </c>
      <c r="AY296" s="181">
        <f t="shared" si="139"/>
        <v>0</v>
      </c>
      <c r="AZ296" s="181">
        <f t="shared" si="139"/>
        <v>0</v>
      </c>
      <c r="BA296" s="181">
        <f t="shared" si="139"/>
        <v>0</v>
      </c>
      <c r="BB296" s="181">
        <f t="shared" si="139"/>
        <v>0</v>
      </c>
      <c r="BC296" s="181">
        <f t="shared" si="139"/>
        <v>0</v>
      </c>
      <c r="BD296" s="181">
        <f t="shared" si="139"/>
        <v>0</v>
      </c>
      <c r="BE296" s="181">
        <f t="shared" si="139"/>
        <v>0</v>
      </c>
      <c r="BF296" s="181">
        <f t="shared" si="139"/>
        <v>0</v>
      </c>
      <c r="BG296" s="181">
        <f t="shared" si="139"/>
        <v>0</v>
      </c>
      <c r="BH296" s="181">
        <f t="shared" si="139"/>
        <v>0</v>
      </c>
      <c r="BI296" s="181">
        <f t="shared" si="139"/>
        <v>0</v>
      </c>
      <c r="BJ296" s="181">
        <f t="shared" si="139"/>
        <v>0</v>
      </c>
      <c r="BK296" s="181">
        <f t="shared" si="139"/>
        <v>0</v>
      </c>
      <c r="BL296" s="181">
        <f t="shared" si="139"/>
        <v>0</v>
      </c>
      <c r="BM296" s="181">
        <f t="shared" si="139"/>
        <v>0</v>
      </c>
      <c r="BN296" s="181">
        <f t="shared" si="139"/>
        <v>0</v>
      </c>
      <c r="BO296" s="181">
        <f t="shared" si="139"/>
        <v>0</v>
      </c>
      <c r="BP296" s="181">
        <f t="shared" si="140"/>
        <v>0</v>
      </c>
      <c r="BQ296" s="181">
        <f t="shared" si="140"/>
        <v>0</v>
      </c>
      <c r="BR296" s="181">
        <f t="shared" si="140"/>
        <v>0</v>
      </c>
      <c r="BS296" s="181">
        <f t="shared" si="140"/>
        <v>0</v>
      </c>
      <c r="BT296" s="181">
        <f t="shared" si="140"/>
        <v>0</v>
      </c>
      <c r="BU296" s="181">
        <f t="shared" si="140"/>
        <v>0</v>
      </c>
      <c r="BV296" s="181">
        <f t="shared" si="140"/>
        <v>0</v>
      </c>
      <c r="BW296" s="181">
        <f t="shared" si="140"/>
        <v>0</v>
      </c>
      <c r="BX296" s="181">
        <f t="shared" si="140"/>
        <v>0</v>
      </c>
      <c r="BY296" s="181">
        <f t="shared" si="140"/>
        <v>0</v>
      </c>
      <c r="BZ296" s="181">
        <f t="shared" si="140"/>
        <v>0</v>
      </c>
      <c r="CA296" s="181">
        <f t="shared" si="140"/>
        <v>0</v>
      </c>
      <c r="CB296" s="181">
        <f t="shared" si="140"/>
        <v>0</v>
      </c>
      <c r="CC296" s="181">
        <f t="shared" si="140"/>
        <v>0</v>
      </c>
      <c r="CD296" s="181">
        <f t="shared" si="140"/>
        <v>0</v>
      </c>
      <c r="CE296" s="181">
        <f t="shared" si="140"/>
        <v>0</v>
      </c>
      <c r="CF296" s="181">
        <f t="shared" si="140"/>
        <v>0</v>
      </c>
      <c r="CG296" s="181">
        <f t="shared" si="140"/>
        <v>0</v>
      </c>
      <c r="CH296" s="181">
        <f t="shared" si="140"/>
        <v>0</v>
      </c>
      <c r="CI296" s="181">
        <f t="shared" si="140"/>
        <v>0</v>
      </c>
      <c r="CJ296" s="181">
        <f t="shared" si="140"/>
        <v>0</v>
      </c>
      <c r="CK296" s="181">
        <f t="shared" si="140"/>
        <v>0</v>
      </c>
      <c r="CL296" s="181">
        <f t="shared" si="140"/>
        <v>0</v>
      </c>
      <c r="CM296" s="181">
        <f t="shared" si="140"/>
        <v>0</v>
      </c>
      <c r="CN296" s="181">
        <f t="shared" si="140"/>
        <v>0</v>
      </c>
      <c r="CO296" s="181">
        <f t="shared" si="140"/>
        <v>0</v>
      </c>
      <c r="CP296" s="181">
        <f t="shared" si="140"/>
        <v>0</v>
      </c>
      <c r="CQ296" s="181">
        <f t="shared" si="140"/>
        <v>0</v>
      </c>
      <c r="CR296" s="181">
        <f t="shared" si="140"/>
        <v>0</v>
      </c>
      <c r="CS296" s="181">
        <f t="shared" si="140"/>
        <v>0</v>
      </c>
      <c r="CT296" s="181">
        <f t="shared" si="140"/>
        <v>0</v>
      </c>
      <c r="CU296" s="181">
        <f t="shared" si="140"/>
        <v>0</v>
      </c>
      <c r="CV296" s="181">
        <f t="shared" si="140"/>
        <v>0</v>
      </c>
      <c r="CW296" s="181">
        <f t="shared" si="140"/>
        <v>0</v>
      </c>
      <c r="CX296" s="181">
        <f t="shared" si="140"/>
        <v>0</v>
      </c>
      <c r="CY296" s="181">
        <f t="shared" si="140"/>
        <v>0</v>
      </c>
      <c r="CZ296" s="181">
        <f t="shared" si="140"/>
        <v>0</v>
      </c>
      <c r="DA296" s="181">
        <f t="shared" si="140"/>
        <v>0</v>
      </c>
      <c r="DB296" s="181">
        <f t="shared" si="140"/>
        <v>0</v>
      </c>
      <c r="DC296" s="181">
        <f t="shared" si="140"/>
        <v>0</v>
      </c>
      <c r="DD296" s="181">
        <f t="shared" si="140"/>
        <v>0</v>
      </c>
      <c r="DE296" s="181">
        <f t="shared" si="140"/>
        <v>0</v>
      </c>
      <c r="DF296" s="181">
        <f t="shared" si="140"/>
        <v>0</v>
      </c>
      <c r="DG296" s="181">
        <f t="shared" si="140"/>
        <v>0</v>
      </c>
      <c r="DH296" s="181">
        <f t="shared" si="140"/>
        <v>0</v>
      </c>
      <c r="DI296" s="181">
        <f t="shared" si="140"/>
        <v>0</v>
      </c>
      <c r="DJ296" s="181">
        <f t="shared" si="140"/>
        <v>0</v>
      </c>
      <c r="DK296" s="181">
        <f t="shared" si="140"/>
        <v>0</v>
      </c>
      <c r="DL296" s="181">
        <f t="shared" si="140"/>
        <v>0</v>
      </c>
      <c r="DM296" s="181">
        <f t="shared" si="140"/>
        <v>0</v>
      </c>
      <c r="DN296" s="181">
        <f t="shared" si="140"/>
        <v>0</v>
      </c>
      <c r="DO296" s="181">
        <f t="shared" si="140"/>
        <v>0</v>
      </c>
      <c r="DP296" s="181">
        <f t="shared" si="140"/>
        <v>0</v>
      </c>
      <c r="DQ296" s="181">
        <f t="shared" si="140"/>
        <v>0</v>
      </c>
      <c r="DR296" s="181">
        <f t="shared" si="140"/>
        <v>0</v>
      </c>
      <c r="DS296" s="181">
        <f t="shared" si="140"/>
        <v>0</v>
      </c>
      <c r="DT296" s="181">
        <f t="shared" si="140"/>
        <v>0</v>
      </c>
      <c r="DU296" s="181">
        <f t="shared" si="140"/>
        <v>0</v>
      </c>
      <c r="DV296" s="181">
        <f t="shared" si="140"/>
        <v>0</v>
      </c>
      <c r="DW296" s="181">
        <f t="shared" si="140"/>
        <v>0</v>
      </c>
      <c r="DX296" s="181">
        <f t="shared" si="140"/>
        <v>0</v>
      </c>
      <c r="DY296" s="181">
        <f t="shared" si="140"/>
        <v>0</v>
      </c>
      <c r="DZ296" s="181">
        <f t="shared" si="140"/>
        <v>0</v>
      </c>
      <c r="EA296" s="181">
        <f t="shared" si="140"/>
        <v>0</v>
      </c>
      <c r="EB296" s="181">
        <f t="shared" si="136"/>
        <v>0</v>
      </c>
      <c r="EC296" s="181">
        <f t="shared" si="136"/>
        <v>0</v>
      </c>
      <c r="ED296" s="181">
        <f t="shared" si="136"/>
        <v>0</v>
      </c>
      <c r="EE296" s="181">
        <f t="shared" si="136"/>
        <v>0</v>
      </c>
    </row>
    <row r="297" spans="1:138" s="182" customFormat="1" ht="15.75" hidden="1" outlineLevel="1" x14ac:dyDescent="0.25">
      <c r="A297" s="122">
        <f t="shared" si="133"/>
        <v>0</v>
      </c>
      <c r="B297" s="232" t="str">
        <f t="shared" si="137"/>
        <v>Прочие НДС</v>
      </c>
      <c r="C297" s="170">
        <f t="shared" si="138"/>
        <v>0</v>
      </c>
      <c r="D297" s="181">
        <f t="shared" ref="D297:BO300" si="141">D284*0.18</f>
        <v>0</v>
      </c>
      <c r="E297" s="181">
        <f t="shared" si="141"/>
        <v>0</v>
      </c>
      <c r="F297" s="181">
        <f t="shared" si="141"/>
        <v>0</v>
      </c>
      <c r="G297" s="181">
        <f t="shared" si="141"/>
        <v>0</v>
      </c>
      <c r="H297" s="181">
        <f t="shared" si="141"/>
        <v>0</v>
      </c>
      <c r="I297" s="181">
        <f t="shared" si="141"/>
        <v>0</v>
      </c>
      <c r="J297" s="181">
        <f t="shared" si="141"/>
        <v>0</v>
      </c>
      <c r="K297" s="181">
        <f t="shared" si="141"/>
        <v>0</v>
      </c>
      <c r="L297" s="181">
        <f t="shared" si="141"/>
        <v>0</v>
      </c>
      <c r="M297" s="181">
        <f t="shared" si="141"/>
        <v>0</v>
      </c>
      <c r="N297" s="181">
        <f t="shared" si="141"/>
        <v>0</v>
      </c>
      <c r="O297" s="181">
        <f t="shared" si="141"/>
        <v>0</v>
      </c>
      <c r="P297" s="181">
        <f t="shared" si="141"/>
        <v>0</v>
      </c>
      <c r="Q297" s="181">
        <f t="shared" si="141"/>
        <v>0</v>
      </c>
      <c r="R297" s="181">
        <f t="shared" si="141"/>
        <v>0</v>
      </c>
      <c r="S297" s="181">
        <f t="shared" si="141"/>
        <v>0</v>
      </c>
      <c r="T297" s="181">
        <f t="shared" si="141"/>
        <v>0</v>
      </c>
      <c r="U297" s="181">
        <f t="shared" si="141"/>
        <v>0</v>
      </c>
      <c r="V297" s="181">
        <f t="shared" si="141"/>
        <v>0</v>
      </c>
      <c r="W297" s="181">
        <f t="shared" si="141"/>
        <v>0</v>
      </c>
      <c r="X297" s="181">
        <f t="shared" si="141"/>
        <v>0</v>
      </c>
      <c r="Y297" s="181">
        <f t="shared" si="141"/>
        <v>0</v>
      </c>
      <c r="Z297" s="181">
        <f t="shared" si="141"/>
        <v>0</v>
      </c>
      <c r="AA297" s="181">
        <f t="shared" si="141"/>
        <v>0</v>
      </c>
      <c r="AB297" s="181">
        <f t="shared" si="141"/>
        <v>0</v>
      </c>
      <c r="AC297" s="181">
        <f t="shared" si="141"/>
        <v>0</v>
      </c>
      <c r="AD297" s="181">
        <f t="shared" si="141"/>
        <v>0</v>
      </c>
      <c r="AE297" s="181">
        <f t="shared" si="141"/>
        <v>0</v>
      </c>
      <c r="AF297" s="181">
        <f t="shared" si="141"/>
        <v>0</v>
      </c>
      <c r="AG297" s="181">
        <f t="shared" si="141"/>
        <v>0</v>
      </c>
      <c r="AH297" s="181">
        <f t="shared" si="141"/>
        <v>0</v>
      </c>
      <c r="AI297" s="181">
        <f t="shared" si="141"/>
        <v>0</v>
      </c>
      <c r="AJ297" s="181">
        <f t="shared" si="141"/>
        <v>0</v>
      </c>
      <c r="AK297" s="181">
        <f t="shared" si="141"/>
        <v>0</v>
      </c>
      <c r="AL297" s="181">
        <f t="shared" si="141"/>
        <v>0</v>
      </c>
      <c r="AM297" s="181">
        <f t="shared" si="141"/>
        <v>0</v>
      </c>
      <c r="AN297" s="181">
        <f t="shared" si="141"/>
        <v>0</v>
      </c>
      <c r="AO297" s="181">
        <f t="shared" si="141"/>
        <v>0</v>
      </c>
      <c r="AP297" s="181">
        <f t="shared" si="141"/>
        <v>0</v>
      </c>
      <c r="AQ297" s="181">
        <f t="shared" si="141"/>
        <v>0</v>
      </c>
      <c r="AR297" s="181">
        <f t="shared" si="141"/>
        <v>0</v>
      </c>
      <c r="AS297" s="181">
        <f t="shared" si="141"/>
        <v>0</v>
      </c>
      <c r="AT297" s="181">
        <f t="shared" si="141"/>
        <v>0</v>
      </c>
      <c r="AU297" s="181">
        <f t="shared" si="141"/>
        <v>0</v>
      </c>
      <c r="AV297" s="181">
        <f t="shared" si="141"/>
        <v>0</v>
      </c>
      <c r="AW297" s="181">
        <f t="shared" si="141"/>
        <v>0</v>
      </c>
      <c r="AX297" s="181">
        <f t="shared" si="141"/>
        <v>0</v>
      </c>
      <c r="AY297" s="181">
        <f t="shared" si="141"/>
        <v>0</v>
      </c>
      <c r="AZ297" s="181">
        <f t="shared" si="141"/>
        <v>0</v>
      </c>
      <c r="BA297" s="181">
        <f t="shared" si="141"/>
        <v>0</v>
      </c>
      <c r="BB297" s="181">
        <f t="shared" si="141"/>
        <v>0</v>
      </c>
      <c r="BC297" s="181">
        <f t="shared" si="141"/>
        <v>0</v>
      </c>
      <c r="BD297" s="181">
        <f t="shared" si="141"/>
        <v>0</v>
      </c>
      <c r="BE297" s="181">
        <f t="shared" si="141"/>
        <v>0</v>
      </c>
      <c r="BF297" s="181">
        <f t="shared" si="141"/>
        <v>0</v>
      </c>
      <c r="BG297" s="181">
        <f t="shared" si="141"/>
        <v>0</v>
      </c>
      <c r="BH297" s="181">
        <f t="shared" si="141"/>
        <v>0</v>
      </c>
      <c r="BI297" s="181">
        <f t="shared" si="141"/>
        <v>0</v>
      </c>
      <c r="BJ297" s="181">
        <f t="shared" si="141"/>
        <v>0</v>
      </c>
      <c r="BK297" s="181">
        <f t="shared" si="141"/>
        <v>0</v>
      </c>
      <c r="BL297" s="181">
        <f t="shared" si="141"/>
        <v>0</v>
      </c>
      <c r="BM297" s="181">
        <f t="shared" si="141"/>
        <v>0</v>
      </c>
      <c r="BN297" s="181">
        <f t="shared" si="141"/>
        <v>0</v>
      </c>
      <c r="BO297" s="181">
        <f t="shared" si="141"/>
        <v>0</v>
      </c>
      <c r="BP297" s="181">
        <f t="shared" si="140"/>
        <v>0</v>
      </c>
      <c r="BQ297" s="181">
        <f t="shared" si="140"/>
        <v>0</v>
      </c>
      <c r="BR297" s="181">
        <f t="shared" si="140"/>
        <v>0</v>
      </c>
      <c r="BS297" s="181">
        <f t="shared" si="140"/>
        <v>0</v>
      </c>
      <c r="BT297" s="181">
        <f t="shared" si="140"/>
        <v>0</v>
      </c>
      <c r="BU297" s="181">
        <f t="shared" si="140"/>
        <v>0</v>
      </c>
      <c r="BV297" s="181">
        <f t="shared" si="140"/>
        <v>0</v>
      </c>
      <c r="BW297" s="181">
        <f t="shared" si="140"/>
        <v>0</v>
      </c>
      <c r="BX297" s="181">
        <f t="shared" si="140"/>
        <v>0</v>
      </c>
      <c r="BY297" s="181">
        <f t="shared" si="140"/>
        <v>0</v>
      </c>
      <c r="BZ297" s="181">
        <f t="shared" si="140"/>
        <v>0</v>
      </c>
      <c r="CA297" s="181">
        <f t="shared" si="140"/>
        <v>0</v>
      </c>
      <c r="CB297" s="181">
        <f t="shared" si="140"/>
        <v>0</v>
      </c>
      <c r="CC297" s="181">
        <f t="shared" si="140"/>
        <v>0</v>
      </c>
      <c r="CD297" s="181">
        <f t="shared" si="140"/>
        <v>0</v>
      </c>
      <c r="CE297" s="181">
        <f t="shared" si="140"/>
        <v>0</v>
      </c>
      <c r="CF297" s="181">
        <f t="shared" si="140"/>
        <v>0</v>
      </c>
      <c r="CG297" s="181">
        <f t="shared" si="140"/>
        <v>0</v>
      </c>
      <c r="CH297" s="181">
        <f t="shared" si="140"/>
        <v>0</v>
      </c>
      <c r="CI297" s="181">
        <f t="shared" si="140"/>
        <v>0</v>
      </c>
      <c r="CJ297" s="181">
        <f t="shared" si="140"/>
        <v>0</v>
      </c>
      <c r="CK297" s="181">
        <f t="shared" si="140"/>
        <v>0</v>
      </c>
      <c r="CL297" s="181">
        <f t="shared" si="140"/>
        <v>0</v>
      </c>
      <c r="CM297" s="181">
        <f t="shared" si="140"/>
        <v>0</v>
      </c>
      <c r="CN297" s="181">
        <f t="shared" si="140"/>
        <v>0</v>
      </c>
      <c r="CO297" s="181">
        <f t="shared" si="140"/>
        <v>0</v>
      </c>
      <c r="CP297" s="181">
        <f t="shared" si="140"/>
        <v>0</v>
      </c>
      <c r="CQ297" s="181">
        <f t="shared" si="140"/>
        <v>0</v>
      </c>
      <c r="CR297" s="181">
        <f t="shared" si="140"/>
        <v>0</v>
      </c>
      <c r="CS297" s="181">
        <f t="shared" si="140"/>
        <v>0</v>
      </c>
      <c r="CT297" s="181">
        <f t="shared" si="140"/>
        <v>0</v>
      </c>
      <c r="CU297" s="181">
        <f t="shared" si="140"/>
        <v>0</v>
      </c>
      <c r="CV297" s="181">
        <f t="shared" si="140"/>
        <v>0</v>
      </c>
      <c r="CW297" s="181">
        <f t="shared" si="140"/>
        <v>0</v>
      </c>
      <c r="CX297" s="181">
        <f t="shared" si="140"/>
        <v>0</v>
      </c>
      <c r="CY297" s="181">
        <f t="shared" si="140"/>
        <v>0</v>
      </c>
      <c r="CZ297" s="181">
        <f t="shared" si="140"/>
        <v>0</v>
      </c>
      <c r="DA297" s="181">
        <f t="shared" si="140"/>
        <v>0</v>
      </c>
      <c r="DB297" s="181">
        <f t="shared" si="140"/>
        <v>0</v>
      </c>
      <c r="DC297" s="181">
        <f t="shared" si="140"/>
        <v>0</v>
      </c>
      <c r="DD297" s="181">
        <f t="shared" si="140"/>
        <v>0</v>
      </c>
      <c r="DE297" s="181">
        <f t="shared" si="140"/>
        <v>0</v>
      </c>
      <c r="DF297" s="181">
        <f t="shared" si="140"/>
        <v>0</v>
      </c>
      <c r="DG297" s="181">
        <f t="shared" si="140"/>
        <v>0</v>
      </c>
      <c r="DH297" s="181">
        <f t="shared" si="140"/>
        <v>0</v>
      </c>
      <c r="DI297" s="181">
        <f t="shared" si="140"/>
        <v>0</v>
      </c>
      <c r="DJ297" s="181">
        <f t="shared" si="140"/>
        <v>0</v>
      </c>
      <c r="DK297" s="181">
        <f t="shared" si="140"/>
        <v>0</v>
      </c>
      <c r="DL297" s="181">
        <f t="shared" si="140"/>
        <v>0</v>
      </c>
      <c r="DM297" s="181">
        <f t="shared" si="140"/>
        <v>0</v>
      </c>
      <c r="DN297" s="181">
        <f t="shared" si="140"/>
        <v>0</v>
      </c>
      <c r="DO297" s="181">
        <f t="shared" si="140"/>
        <v>0</v>
      </c>
      <c r="DP297" s="181">
        <f t="shared" si="140"/>
        <v>0</v>
      </c>
      <c r="DQ297" s="181">
        <f t="shared" si="140"/>
        <v>0</v>
      </c>
      <c r="DR297" s="181">
        <f t="shared" si="140"/>
        <v>0</v>
      </c>
      <c r="DS297" s="181">
        <f t="shared" si="140"/>
        <v>0</v>
      </c>
      <c r="DT297" s="181">
        <f t="shared" si="140"/>
        <v>0</v>
      </c>
      <c r="DU297" s="181">
        <f t="shared" si="140"/>
        <v>0</v>
      </c>
      <c r="DV297" s="181">
        <f t="shared" si="140"/>
        <v>0</v>
      </c>
      <c r="DW297" s="181">
        <f t="shared" si="140"/>
        <v>0</v>
      </c>
      <c r="DX297" s="181">
        <f t="shared" si="140"/>
        <v>0</v>
      </c>
      <c r="DY297" s="181">
        <f t="shared" si="140"/>
        <v>0</v>
      </c>
      <c r="DZ297" s="181">
        <f t="shared" si="140"/>
        <v>0</v>
      </c>
      <c r="EA297" s="181">
        <f t="shared" si="140"/>
        <v>0</v>
      </c>
      <c r="EB297" s="181">
        <f t="shared" si="136"/>
        <v>0</v>
      </c>
      <c r="EC297" s="181">
        <f t="shared" si="136"/>
        <v>0</v>
      </c>
      <c r="ED297" s="181">
        <f t="shared" si="136"/>
        <v>0</v>
      </c>
      <c r="EE297" s="181">
        <f t="shared" si="136"/>
        <v>0</v>
      </c>
    </row>
    <row r="298" spans="1:138" s="182" customFormat="1" ht="15.75" hidden="1" outlineLevel="1" x14ac:dyDescent="0.25">
      <c r="A298" s="122">
        <f t="shared" si="133"/>
        <v>0</v>
      </c>
      <c r="B298" s="232" t="str">
        <f t="shared" si="137"/>
        <v>Таможенные платежи НДС</v>
      </c>
      <c r="C298" s="170">
        <f t="shared" si="138"/>
        <v>0</v>
      </c>
      <c r="D298" s="181">
        <f t="shared" si="141"/>
        <v>0</v>
      </c>
      <c r="E298" s="181">
        <f t="shared" si="141"/>
        <v>0</v>
      </c>
      <c r="F298" s="181">
        <f t="shared" si="141"/>
        <v>0</v>
      </c>
      <c r="G298" s="181">
        <f t="shared" si="141"/>
        <v>0</v>
      </c>
      <c r="H298" s="181">
        <f t="shared" si="141"/>
        <v>0</v>
      </c>
      <c r="I298" s="181">
        <f t="shared" si="141"/>
        <v>0</v>
      </c>
      <c r="J298" s="181">
        <f t="shared" si="141"/>
        <v>0</v>
      </c>
      <c r="K298" s="181">
        <f t="shared" si="141"/>
        <v>0</v>
      </c>
      <c r="L298" s="181">
        <f t="shared" si="141"/>
        <v>0</v>
      </c>
      <c r="M298" s="181">
        <f t="shared" si="141"/>
        <v>0</v>
      </c>
      <c r="N298" s="181">
        <f t="shared" si="141"/>
        <v>0</v>
      </c>
      <c r="O298" s="181">
        <f t="shared" si="141"/>
        <v>0</v>
      </c>
      <c r="P298" s="181">
        <f t="shared" si="141"/>
        <v>0</v>
      </c>
      <c r="Q298" s="181">
        <f t="shared" si="141"/>
        <v>0</v>
      </c>
      <c r="R298" s="181">
        <f t="shared" si="141"/>
        <v>0</v>
      </c>
      <c r="S298" s="181">
        <f t="shared" si="141"/>
        <v>0</v>
      </c>
      <c r="T298" s="181">
        <f t="shared" si="141"/>
        <v>0</v>
      </c>
      <c r="U298" s="181">
        <f t="shared" si="141"/>
        <v>0</v>
      </c>
      <c r="V298" s="181">
        <f t="shared" si="141"/>
        <v>0</v>
      </c>
      <c r="W298" s="181">
        <f t="shared" si="141"/>
        <v>0</v>
      </c>
      <c r="X298" s="181">
        <f t="shared" si="141"/>
        <v>0</v>
      </c>
      <c r="Y298" s="181">
        <f t="shared" si="141"/>
        <v>0</v>
      </c>
      <c r="Z298" s="181">
        <f t="shared" si="141"/>
        <v>0</v>
      </c>
      <c r="AA298" s="181">
        <f t="shared" si="141"/>
        <v>0</v>
      </c>
      <c r="AB298" s="181">
        <f t="shared" si="141"/>
        <v>0</v>
      </c>
      <c r="AC298" s="181">
        <f t="shared" si="141"/>
        <v>0</v>
      </c>
      <c r="AD298" s="181">
        <f t="shared" si="141"/>
        <v>0</v>
      </c>
      <c r="AE298" s="181">
        <f t="shared" si="141"/>
        <v>0</v>
      </c>
      <c r="AF298" s="181">
        <f t="shared" si="141"/>
        <v>0</v>
      </c>
      <c r="AG298" s="181">
        <f t="shared" si="141"/>
        <v>0</v>
      </c>
      <c r="AH298" s="181">
        <f t="shared" si="141"/>
        <v>0</v>
      </c>
      <c r="AI298" s="181">
        <f t="shared" si="141"/>
        <v>0</v>
      </c>
      <c r="AJ298" s="181">
        <f t="shared" si="141"/>
        <v>0</v>
      </c>
      <c r="AK298" s="181">
        <f t="shared" si="141"/>
        <v>0</v>
      </c>
      <c r="AL298" s="181">
        <f t="shared" si="141"/>
        <v>0</v>
      </c>
      <c r="AM298" s="181">
        <f t="shared" si="141"/>
        <v>0</v>
      </c>
      <c r="AN298" s="181">
        <f t="shared" si="141"/>
        <v>0</v>
      </c>
      <c r="AO298" s="181">
        <f t="shared" si="141"/>
        <v>0</v>
      </c>
      <c r="AP298" s="181">
        <f t="shared" si="141"/>
        <v>0</v>
      </c>
      <c r="AQ298" s="181">
        <f t="shared" si="141"/>
        <v>0</v>
      </c>
      <c r="AR298" s="181">
        <f t="shared" si="141"/>
        <v>0</v>
      </c>
      <c r="AS298" s="181">
        <f t="shared" si="141"/>
        <v>0</v>
      </c>
      <c r="AT298" s="181">
        <f t="shared" si="141"/>
        <v>0</v>
      </c>
      <c r="AU298" s="181">
        <f t="shared" si="141"/>
        <v>0</v>
      </c>
      <c r="AV298" s="181">
        <f t="shared" si="141"/>
        <v>0</v>
      </c>
      <c r="AW298" s="181">
        <f t="shared" si="141"/>
        <v>0</v>
      </c>
      <c r="AX298" s="181">
        <f t="shared" si="141"/>
        <v>0</v>
      </c>
      <c r="AY298" s="181">
        <f t="shared" si="141"/>
        <v>0</v>
      </c>
      <c r="AZ298" s="181">
        <f t="shared" si="141"/>
        <v>0</v>
      </c>
      <c r="BA298" s="181">
        <f t="shared" si="141"/>
        <v>0</v>
      </c>
      <c r="BB298" s="181">
        <f t="shared" si="141"/>
        <v>0</v>
      </c>
      <c r="BC298" s="181">
        <f t="shared" si="141"/>
        <v>0</v>
      </c>
      <c r="BD298" s="181">
        <f t="shared" si="141"/>
        <v>0</v>
      </c>
      <c r="BE298" s="181">
        <f t="shared" si="141"/>
        <v>0</v>
      </c>
      <c r="BF298" s="181">
        <f t="shared" si="141"/>
        <v>0</v>
      </c>
      <c r="BG298" s="181">
        <f t="shared" si="141"/>
        <v>0</v>
      </c>
      <c r="BH298" s="181">
        <f t="shared" si="141"/>
        <v>0</v>
      </c>
      <c r="BI298" s="181">
        <f t="shared" si="141"/>
        <v>0</v>
      </c>
      <c r="BJ298" s="181">
        <f t="shared" si="141"/>
        <v>0</v>
      </c>
      <c r="BK298" s="181">
        <f t="shared" si="141"/>
        <v>0</v>
      </c>
      <c r="BL298" s="181">
        <f t="shared" si="141"/>
        <v>0</v>
      </c>
      <c r="BM298" s="181">
        <f t="shared" si="141"/>
        <v>0</v>
      </c>
      <c r="BN298" s="181">
        <f t="shared" si="141"/>
        <v>0</v>
      </c>
      <c r="BO298" s="181">
        <f t="shared" si="141"/>
        <v>0</v>
      </c>
      <c r="BP298" s="181">
        <f t="shared" si="140"/>
        <v>0</v>
      </c>
      <c r="BQ298" s="181">
        <f t="shared" si="140"/>
        <v>0</v>
      </c>
      <c r="BR298" s="181">
        <f t="shared" si="140"/>
        <v>0</v>
      </c>
      <c r="BS298" s="181">
        <f t="shared" si="140"/>
        <v>0</v>
      </c>
      <c r="BT298" s="181">
        <f t="shared" si="140"/>
        <v>0</v>
      </c>
      <c r="BU298" s="181">
        <f t="shared" si="140"/>
        <v>0</v>
      </c>
      <c r="BV298" s="181">
        <f t="shared" si="140"/>
        <v>0</v>
      </c>
      <c r="BW298" s="181">
        <f t="shared" si="140"/>
        <v>0</v>
      </c>
      <c r="BX298" s="181">
        <f t="shared" si="140"/>
        <v>0</v>
      </c>
      <c r="BY298" s="181">
        <f t="shared" si="140"/>
        <v>0</v>
      </c>
      <c r="BZ298" s="181">
        <f t="shared" si="140"/>
        <v>0</v>
      </c>
      <c r="CA298" s="181">
        <f t="shared" si="140"/>
        <v>0</v>
      </c>
      <c r="CB298" s="181">
        <f t="shared" si="140"/>
        <v>0</v>
      </c>
      <c r="CC298" s="181">
        <f t="shared" si="140"/>
        <v>0</v>
      </c>
      <c r="CD298" s="181">
        <f t="shared" si="140"/>
        <v>0</v>
      </c>
      <c r="CE298" s="181">
        <f t="shared" si="140"/>
        <v>0</v>
      </c>
      <c r="CF298" s="181">
        <f t="shared" si="140"/>
        <v>0</v>
      </c>
      <c r="CG298" s="181">
        <f t="shared" si="140"/>
        <v>0</v>
      </c>
      <c r="CH298" s="181">
        <f t="shared" si="140"/>
        <v>0</v>
      </c>
      <c r="CI298" s="181">
        <f t="shared" si="140"/>
        <v>0</v>
      </c>
      <c r="CJ298" s="181">
        <f t="shared" si="140"/>
        <v>0</v>
      </c>
      <c r="CK298" s="181">
        <f t="shared" si="140"/>
        <v>0</v>
      </c>
      <c r="CL298" s="181">
        <f t="shared" si="140"/>
        <v>0</v>
      </c>
      <c r="CM298" s="181">
        <f t="shared" si="140"/>
        <v>0</v>
      </c>
      <c r="CN298" s="181">
        <f t="shared" si="140"/>
        <v>0</v>
      </c>
      <c r="CO298" s="181">
        <f t="shared" si="140"/>
        <v>0</v>
      </c>
      <c r="CP298" s="181">
        <f t="shared" si="140"/>
        <v>0</v>
      </c>
      <c r="CQ298" s="181">
        <f t="shared" si="140"/>
        <v>0</v>
      </c>
      <c r="CR298" s="181">
        <f t="shared" si="140"/>
        <v>0</v>
      </c>
      <c r="CS298" s="181">
        <f t="shared" si="140"/>
        <v>0</v>
      </c>
      <c r="CT298" s="181">
        <f t="shared" si="140"/>
        <v>0</v>
      </c>
      <c r="CU298" s="181">
        <f t="shared" si="140"/>
        <v>0</v>
      </c>
      <c r="CV298" s="181">
        <f t="shared" si="140"/>
        <v>0</v>
      </c>
      <c r="CW298" s="181">
        <f t="shared" si="140"/>
        <v>0</v>
      </c>
      <c r="CX298" s="181">
        <f t="shared" si="140"/>
        <v>0</v>
      </c>
      <c r="CY298" s="181">
        <f t="shared" si="140"/>
        <v>0</v>
      </c>
      <c r="CZ298" s="181">
        <f t="shared" si="140"/>
        <v>0</v>
      </c>
      <c r="DA298" s="181">
        <f t="shared" si="140"/>
        <v>0</v>
      </c>
      <c r="DB298" s="181">
        <f t="shared" si="140"/>
        <v>0</v>
      </c>
      <c r="DC298" s="181">
        <f t="shared" si="140"/>
        <v>0</v>
      </c>
      <c r="DD298" s="181">
        <f t="shared" si="140"/>
        <v>0</v>
      </c>
      <c r="DE298" s="181">
        <f t="shared" si="140"/>
        <v>0</v>
      </c>
      <c r="DF298" s="181">
        <f t="shared" si="140"/>
        <v>0</v>
      </c>
      <c r="DG298" s="181">
        <f t="shared" si="140"/>
        <v>0</v>
      </c>
      <c r="DH298" s="181">
        <f t="shared" si="140"/>
        <v>0</v>
      </c>
      <c r="DI298" s="181">
        <f t="shared" si="140"/>
        <v>0</v>
      </c>
      <c r="DJ298" s="181">
        <f t="shared" si="140"/>
        <v>0</v>
      </c>
      <c r="DK298" s="181">
        <f t="shared" si="140"/>
        <v>0</v>
      </c>
      <c r="DL298" s="181">
        <f t="shared" si="140"/>
        <v>0</v>
      </c>
      <c r="DM298" s="181">
        <f t="shared" si="140"/>
        <v>0</v>
      </c>
      <c r="DN298" s="181">
        <f t="shared" si="140"/>
        <v>0</v>
      </c>
      <c r="DO298" s="181">
        <f t="shared" si="140"/>
        <v>0</v>
      </c>
      <c r="DP298" s="181">
        <f t="shared" si="140"/>
        <v>0</v>
      </c>
      <c r="DQ298" s="181">
        <f t="shared" si="140"/>
        <v>0</v>
      </c>
      <c r="DR298" s="181">
        <f t="shared" si="140"/>
        <v>0</v>
      </c>
      <c r="DS298" s="181">
        <f t="shared" si="140"/>
        <v>0</v>
      </c>
      <c r="DT298" s="181">
        <f t="shared" si="140"/>
        <v>0</v>
      </c>
      <c r="DU298" s="181">
        <f t="shared" si="140"/>
        <v>0</v>
      </c>
      <c r="DV298" s="181">
        <f t="shared" si="140"/>
        <v>0</v>
      </c>
      <c r="DW298" s="181">
        <f t="shared" si="140"/>
        <v>0</v>
      </c>
      <c r="DX298" s="181">
        <f t="shared" si="140"/>
        <v>0</v>
      </c>
      <c r="DY298" s="181">
        <f t="shared" si="140"/>
        <v>0</v>
      </c>
      <c r="DZ298" s="181">
        <f t="shared" si="140"/>
        <v>0</v>
      </c>
      <c r="EA298" s="181">
        <f>EA285*0.18</f>
        <v>0</v>
      </c>
      <c r="EB298" s="181">
        <f t="shared" si="136"/>
        <v>0</v>
      </c>
      <c r="EC298" s="181">
        <f t="shared" si="136"/>
        <v>0</v>
      </c>
      <c r="ED298" s="181">
        <f t="shared" si="136"/>
        <v>0</v>
      </c>
      <c r="EE298" s="181">
        <f t="shared" si="136"/>
        <v>0</v>
      </c>
    </row>
    <row r="299" spans="1:138" s="182" customFormat="1" ht="15.75" hidden="1" outlineLevel="1" x14ac:dyDescent="0.25">
      <c r="A299" s="122">
        <f t="shared" si="133"/>
        <v>0</v>
      </c>
      <c r="B299" s="232" t="str">
        <f t="shared" si="137"/>
        <v>0 НДС</v>
      </c>
      <c r="C299" s="170">
        <f t="shared" si="138"/>
        <v>0</v>
      </c>
      <c r="D299" s="181">
        <f t="shared" si="141"/>
        <v>0</v>
      </c>
      <c r="E299" s="181">
        <f t="shared" si="141"/>
        <v>0</v>
      </c>
      <c r="F299" s="181">
        <f t="shared" si="141"/>
        <v>0</v>
      </c>
      <c r="G299" s="181">
        <f t="shared" si="141"/>
        <v>0</v>
      </c>
      <c r="H299" s="181">
        <f t="shared" si="141"/>
        <v>0</v>
      </c>
      <c r="I299" s="181">
        <f t="shared" si="141"/>
        <v>0</v>
      </c>
      <c r="J299" s="181">
        <f t="shared" si="141"/>
        <v>0</v>
      </c>
      <c r="K299" s="181">
        <f t="shared" si="141"/>
        <v>0</v>
      </c>
      <c r="L299" s="181">
        <f t="shared" si="141"/>
        <v>0</v>
      </c>
      <c r="M299" s="181">
        <f t="shared" si="141"/>
        <v>0</v>
      </c>
      <c r="N299" s="181">
        <f t="shared" si="141"/>
        <v>0</v>
      </c>
      <c r="O299" s="181">
        <f t="shared" si="141"/>
        <v>0</v>
      </c>
      <c r="P299" s="181">
        <f t="shared" si="141"/>
        <v>0</v>
      </c>
      <c r="Q299" s="181">
        <f t="shared" si="141"/>
        <v>0</v>
      </c>
      <c r="R299" s="181">
        <f t="shared" si="141"/>
        <v>0</v>
      </c>
      <c r="S299" s="181">
        <f t="shared" si="141"/>
        <v>0</v>
      </c>
      <c r="T299" s="181">
        <f t="shared" si="141"/>
        <v>0</v>
      </c>
      <c r="U299" s="181">
        <f t="shared" si="141"/>
        <v>0</v>
      </c>
      <c r="V299" s="181">
        <f t="shared" si="141"/>
        <v>0</v>
      </c>
      <c r="W299" s="181">
        <f t="shared" si="141"/>
        <v>0</v>
      </c>
      <c r="X299" s="181">
        <f t="shared" si="141"/>
        <v>0</v>
      </c>
      <c r="Y299" s="181">
        <f t="shared" si="141"/>
        <v>0</v>
      </c>
      <c r="Z299" s="181">
        <f t="shared" si="141"/>
        <v>0</v>
      </c>
      <c r="AA299" s="181">
        <f t="shared" si="141"/>
        <v>0</v>
      </c>
      <c r="AB299" s="181">
        <f t="shared" si="141"/>
        <v>0</v>
      </c>
      <c r="AC299" s="181">
        <f t="shared" si="141"/>
        <v>0</v>
      </c>
      <c r="AD299" s="181">
        <f t="shared" si="141"/>
        <v>0</v>
      </c>
      <c r="AE299" s="181">
        <f t="shared" si="141"/>
        <v>0</v>
      </c>
      <c r="AF299" s="181">
        <f t="shared" si="141"/>
        <v>0</v>
      </c>
      <c r="AG299" s="181">
        <f t="shared" si="141"/>
        <v>0</v>
      </c>
      <c r="AH299" s="181">
        <f t="shared" si="141"/>
        <v>0</v>
      </c>
      <c r="AI299" s="181">
        <f t="shared" si="141"/>
        <v>0</v>
      </c>
      <c r="AJ299" s="181">
        <f t="shared" si="141"/>
        <v>0</v>
      </c>
      <c r="AK299" s="181">
        <f t="shared" si="141"/>
        <v>0</v>
      </c>
      <c r="AL299" s="181">
        <f t="shared" si="141"/>
        <v>0</v>
      </c>
      <c r="AM299" s="181">
        <f t="shared" si="141"/>
        <v>0</v>
      </c>
      <c r="AN299" s="181">
        <f t="shared" si="141"/>
        <v>0</v>
      </c>
      <c r="AO299" s="181">
        <f t="shared" si="141"/>
        <v>0</v>
      </c>
      <c r="AP299" s="181">
        <f t="shared" si="141"/>
        <v>0</v>
      </c>
      <c r="AQ299" s="181">
        <f t="shared" si="141"/>
        <v>0</v>
      </c>
      <c r="AR299" s="181">
        <f t="shared" si="141"/>
        <v>0</v>
      </c>
      <c r="AS299" s="181">
        <f t="shared" si="141"/>
        <v>0</v>
      </c>
      <c r="AT299" s="181">
        <f t="shared" si="141"/>
        <v>0</v>
      </c>
      <c r="AU299" s="181">
        <f t="shared" si="141"/>
        <v>0</v>
      </c>
      <c r="AV299" s="181">
        <f t="shared" si="141"/>
        <v>0</v>
      </c>
      <c r="AW299" s="181">
        <f t="shared" si="141"/>
        <v>0</v>
      </c>
      <c r="AX299" s="181">
        <f t="shared" si="141"/>
        <v>0</v>
      </c>
      <c r="AY299" s="181">
        <f t="shared" si="141"/>
        <v>0</v>
      </c>
      <c r="AZ299" s="181">
        <f t="shared" si="141"/>
        <v>0</v>
      </c>
      <c r="BA299" s="181">
        <f t="shared" si="141"/>
        <v>0</v>
      </c>
      <c r="BB299" s="181">
        <f t="shared" si="141"/>
        <v>0</v>
      </c>
      <c r="BC299" s="181">
        <f t="shared" si="141"/>
        <v>0</v>
      </c>
      <c r="BD299" s="181">
        <f t="shared" si="141"/>
        <v>0</v>
      </c>
      <c r="BE299" s="181">
        <f t="shared" si="141"/>
        <v>0</v>
      </c>
      <c r="BF299" s="181">
        <f t="shared" si="141"/>
        <v>0</v>
      </c>
      <c r="BG299" s="181">
        <f t="shared" si="141"/>
        <v>0</v>
      </c>
      <c r="BH299" s="181">
        <f t="shared" si="141"/>
        <v>0</v>
      </c>
      <c r="BI299" s="181">
        <f t="shared" si="141"/>
        <v>0</v>
      </c>
      <c r="BJ299" s="181">
        <f t="shared" si="141"/>
        <v>0</v>
      </c>
      <c r="BK299" s="181">
        <f t="shared" si="141"/>
        <v>0</v>
      </c>
      <c r="BL299" s="181">
        <f t="shared" si="141"/>
        <v>0</v>
      </c>
      <c r="BM299" s="181">
        <f t="shared" si="141"/>
        <v>0</v>
      </c>
      <c r="BN299" s="181">
        <f t="shared" si="141"/>
        <v>0</v>
      </c>
      <c r="BO299" s="181">
        <f t="shared" si="141"/>
        <v>0</v>
      </c>
      <c r="BP299" s="181">
        <f t="shared" ref="BP299:EA300" si="142">BP286*0.18</f>
        <v>0</v>
      </c>
      <c r="BQ299" s="181">
        <f t="shared" si="142"/>
        <v>0</v>
      </c>
      <c r="BR299" s="181">
        <f t="shared" si="142"/>
        <v>0</v>
      </c>
      <c r="BS299" s="181">
        <f t="shared" si="142"/>
        <v>0</v>
      </c>
      <c r="BT299" s="181">
        <f t="shared" si="142"/>
        <v>0</v>
      </c>
      <c r="BU299" s="181">
        <f t="shared" si="142"/>
        <v>0</v>
      </c>
      <c r="BV299" s="181">
        <f t="shared" si="142"/>
        <v>0</v>
      </c>
      <c r="BW299" s="181">
        <f t="shared" si="142"/>
        <v>0</v>
      </c>
      <c r="BX299" s="181">
        <f t="shared" si="142"/>
        <v>0</v>
      </c>
      <c r="BY299" s="181">
        <f t="shared" si="142"/>
        <v>0</v>
      </c>
      <c r="BZ299" s="181">
        <f t="shared" si="142"/>
        <v>0</v>
      </c>
      <c r="CA299" s="181">
        <f t="shared" si="142"/>
        <v>0</v>
      </c>
      <c r="CB299" s="181">
        <f t="shared" si="142"/>
        <v>0</v>
      </c>
      <c r="CC299" s="181">
        <f t="shared" si="142"/>
        <v>0</v>
      </c>
      <c r="CD299" s="181">
        <f t="shared" si="142"/>
        <v>0</v>
      </c>
      <c r="CE299" s="181">
        <f t="shared" si="142"/>
        <v>0</v>
      </c>
      <c r="CF299" s="181">
        <f t="shared" si="142"/>
        <v>0</v>
      </c>
      <c r="CG299" s="181">
        <f t="shared" si="142"/>
        <v>0</v>
      </c>
      <c r="CH299" s="181">
        <f t="shared" si="142"/>
        <v>0</v>
      </c>
      <c r="CI299" s="181">
        <f t="shared" si="142"/>
        <v>0</v>
      </c>
      <c r="CJ299" s="181">
        <f t="shared" si="142"/>
        <v>0</v>
      </c>
      <c r="CK299" s="181">
        <f t="shared" si="142"/>
        <v>0</v>
      </c>
      <c r="CL299" s="181">
        <f t="shared" si="142"/>
        <v>0</v>
      </c>
      <c r="CM299" s="181">
        <f t="shared" si="142"/>
        <v>0</v>
      </c>
      <c r="CN299" s="181">
        <f t="shared" si="142"/>
        <v>0</v>
      </c>
      <c r="CO299" s="181">
        <f t="shared" si="142"/>
        <v>0</v>
      </c>
      <c r="CP299" s="181">
        <f t="shared" si="142"/>
        <v>0</v>
      </c>
      <c r="CQ299" s="181">
        <f t="shared" si="142"/>
        <v>0</v>
      </c>
      <c r="CR299" s="181">
        <f t="shared" si="142"/>
        <v>0</v>
      </c>
      <c r="CS299" s="181">
        <f t="shared" si="142"/>
        <v>0</v>
      </c>
      <c r="CT299" s="181">
        <f t="shared" si="142"/>
        <v>0</v>
      </c>
      <c r="CU299" s="181">
        <f t="shared" si="142"/>
        <v>0</v>
      </c>
      <c r="CV299" s="181">
        <f t="shared" si="142"/>
        <v>0</v>
      </c>
      <c r="CW299" s="181">
        <f t="shared" si="142"/>
        <v>0</v>
      </c>
      <c r="CX299" s="181">
        <f t="shared" si="142"/>
        <v>0</v>
      </c>
      <c r="CY299" s="181">
        <f t="shared" si="142"/>
        <v>0</v>
      </c>
      <c r="CZ299" s="181">
        <f t="shared" si="142"/>
        <v>0</v>
      </c>
      <c r="DA299" s="181">
        <f t="shared" si="142"/>
        <v>0</v>
      </c>
      <c r="DB299" s="181">
        <f t="shared" si="142"/>
        <v>0</v>
      </c>
      <c r="DC299" s="181">
        <f t="shared" si="142"/>
        <v>0</v>
      </c>
      <c r="DD299" s="181">
        <f t="shared" si="142"/>
        <v>0</v>
      </c>
      <c r="DE299" s="181">
        <f t="shared" si="142"/>
        <v>0</v>
      </c>
      <c r="DF299" s="181">
        <f t="shared" si="142"/>
        <v>0</v>
      </c>
      <c r="DG299" s="181">
        <f t="shared" si="142"/>
        <v>0</v>
      </c>
      <c r="DH299" s="181">
        <f t="shared" si="142"/>
        <v>0</v>
      </c>
      <c r="DI299" s="181">
        <f t="shared" si="142"/>
        <v>0</v>
      </c>
      <c r="DJ299" s="181">
        <f t="shared" si="142"/>
        <v>0</v>
      </c>
      <c r="DK299" s="181">
        <f t="shared" si="142"/>
        <v>0</v>
      </c>
      <c r="DL299" s="181">
        <f t="shared" si="142"/>
        <v>0</v>
      </c>
      <c r="DM299" s="181">
        <f t="shared" si="142"/>
        <v>0</v>
      </c>
      <c r="DN299" s="181">
        <f t="shared" si="142"/>
        <v>0</v>
      </c>
      <c r="DO299" s="181">
        <f t="shared" si="142"/>
        <v>0</v>
      </c>
      <c r="DP299" s="181">
        <f t="shared" si="142"/>
        <v>0</v>
      </c>
      <c r="DQ299" s="181">
        <f t="shared" si="142"/>
        <v>0</v>
      </c>
      <c r="DR299" s="181">
        <f t="shared" si="142"/>
        <v>0</v>
      </c>
      <c r="DS299" s="181">
        <f t="shared" si="142"/>
        <v>0</v>
      </c>
      <c r="DT299" s="181">
        <f t="shared" si="142"/>
        <v>0</v>
      </c>
      <c r="DU299" s="181">
        <f t="shared" si="142"/>
        <v>0</v>
      </c>
      <c r="DV299" s="181">
        <f t="shared" si="142"/>
        <v>0</v>
      </c>
      <c r="DW299" s="181">
        <f t="shared" si="142"/>
        <v>0</v>
      </c>
      <c r="DX299" s="181">
        <f t="shared" si="142"/>
        <v>0</v>
      </c>
      <c r="DY299" s="181">
        <f t="shared" si="142"/>
        <v>0</v>
      </c>
      <c r="DZ299" s="181">
        <f t="shared" si="142"/>
        <v>0</v>
      </c>
      <c r="EA299" s="181">
        <f t="shared" si="142"/>
        <v>0</v>
      </c>
      <c r="EB299" s="181">
        <f t="shared" si="136"/>
        <v>0</v>
      </c>
      <c r="EC299" s="181">
        <f t="shared" si="136"/>
        <v>0</v>
      </c>
      <c r="ED299" s="181">
        <f t="shared" si="136"/>
        <v>0</v>
      </c>
      <c r="EE299" s="181">
        <f t="shared" si="136"/>
        <v>0</v>
      </c>
    </row>
    <row r="300" spans="1:138" s="182" customFormat="1" ht="15.75" hidden="1" outlineLevel="1" x14ac:dyDescent="0.25">
      <c r="A300" s="122">
        <f t="shared" si="133"/>
        <v>0</v>
      </c>
      <c r="B300" s="232" t="str">
        <f t="shared" si="137"/>
        <v>Менеджмент резерв НДС</v>
      </c>
      <c r="C300" s="170">
        <f t="shared" si="138"/>
        <v>0</v>
      </c>
      <c r="D300" s="181">
        <f t="shared" si="141"/>
        <v>0</v>
      </c>
      <c r="E300" s="181">
        <f t="shared" si="141"/>
        <v>0</v>
      </c>
      <c r="F300" s="181">
        <f t="shared" si="141"/>
        <v>0</v>
      </c>
      <c r="G300" s="181">
        <f t="shared" si="141"/>
        <v>0</v>
      </c>
      <c r="H300" s="181">
        <f t="shared" si="141"/>
        <v>0</v>
      </c>
      <c r="I300" s="181">
        <f t="shared" si="141"/>
        <v>0</v>
      </c>
      <c r="J300" s="181">
        <f t="shared" si="141"/>
        <v>0</v>
      </c>
      <c r="K300" s="181">
        <f t="shared" si="141"/>
        <v>0</v>
      </c>
      <c r="L300" s="181">
        <f t="shared" si="141"/>
        <v>0</v>
      </c>
      <c r="M300" s="181">
        <f t="shared" si="141"/>
        <v>0</v>
      </c>
      <c r="N300" s="181">
        <f t="shared" si="141"/>
        <v>0</v>
      </c>
      <c r="O300" s="181">
        <f t="shared" si="141"/>
        <v>0</v>
      </c>
      <c r="P300" s="181">
        <f t="shared" si="141"/>
        <v>0</v>
      </c>
      <c r="Q300" s="181">
        <f t="shared" si="141"/>
        <v>0</v>
      </c>
      <c r="R300" s="181">
        <f t="shared" si="141"/>
        <v>0</v>
      </c>
      <c r="S300" s="181">
        <f t="shared" si="141"/>
        <v>0</v>
      </c>
      <c r="T300" s="181">
        <f t="shared" si="141"/>
        <v>0</v>
      </c>
      <c r="U300" s="181">
        <f t="shared" si="141"/>
        <v>0</v>
      </c>
      <c r="V300" s="181">
        <f t="shared" si="141"/>
        <v>0</v>
      </c>
      <c r="W300" s="181">
        <f t="shared" si="141"/>
        <v>0</v>
      </c>
      <c r="X300" s="181">
        <f t="shared" si="141"/>
        <v>0</v>
      </c>
      <c r="Y300" s="181">
        <f t="shared" si="141"/>
        <v>0</v>
      </c>
      <c r="Z300" s="181">
        <f t="shared" si="141"/>
        <v>0</v>
      </c>
      <c r="AA300" s="181">
        <f t="shared" si="141"/>
        <v>0</v>
      </c>
      <c r="AB300" s="181">
        <f t="shared" si="141"/>
        <v>0</v>
      </c>
      <c r="AC300" s="181">
        <f t="shared" si="141"/>
        <v>0</v>
      </c>
      <c r="AD300" s="181">
        <f t="shared" si="141"/>
        <v>0</v>
      </c>
      <c r="AE300" s="181">
        <f t="shared" si="141"/>
        <v>0</v>
      </c>
      <c r="AF300" s="181">
        <f t="shared" si="141"/>
        <v>0</v>
      </c>
      <c r="AG300" s="181">
        <f t="shared" si="141"/>
        <v>0</v>
      </c>
      <c r="AH300" s="181">
        <f t="shared" si="141"/>
        <v>0</v>
      </c>
      <c r="AI300" s="181">
        <f t="shared" si="141"/>
        <v>0</v>
      </c>
      <c r="AJ300" s="181">
        <f t="shared" si="141"/>
        <v>0</v>
      </c>
      <c r="AK300" s="181">
        <f t="shared" si="141"/>
        <v>0</v>
      </c>
      <c r="AL300" s="181">
        <f t="shared" si="141"/>
        <v>0</v>
      </c>
      <c r="AM300" s="181">
        <f t="shared" si="141"/>
        <v>0</v>
      </c>
      <c r="AN300" s="181">
        <f t="shared" si="141"/>
        <v>0</v>
      </c>
      <c r="AO300" s="181">
        <f t="shared" si="141"/>
        <v>0</v>
      </c>
      <c r="AP300" s="181">
        <f t="shared" si="141"/>
        <v>0</v>
      </c>
      <c r="AQ300" s="181">
        <f t="shared" si="141"/>
        <v>0</v>
      </c>
      <c r="AR300" s="181">
        <f t="shared" si="141"/>
        <v>0</v>
      </c>
      <c r="AS300" s="181">
        <f t="shared" si="141"/>
        <v>0</v>
      </c>
      <c r="AT300" s="181">
        <f t="shared" si="141"/>
        <v>0</v>
      </c>
      <c r="AU300" s="181">
        <f t="shared" si="141"/>
        <v>0</v>
      </c>
      <c r="AV300" s="181">
        <f t="shared" si="141"/>
        <v>0</v>
      </c>
      <c r="AW300" s="181">
        <f t="shared" si="141"/>
        <v>0</v>
      </c>
      <c r="AX300" s="181">
        <f t="shared" si="141"/>
        <v>0</v>
      </c>
      <c r="AY300" s="181">
        <f t="shared" si="141"/>
        <v>0</v>
      </c>
      <c r="AZ300" s="181">
        <f t="shared" si="141"/>
        <v>0</v>
      </c>
      <c r="BA300" s="181">
        <f t="shared" si="141"/>
        <v>0</v>
      </c>
      <c r="BB300" s="181">
        <f t="shared" si="141"/>
        <v>0</v>
      </c>
      <c r="BC300" s="181">
        <f t="shared" si="141"/>
        <v>0</v>
      </c>
      <c r="BD300" s="181">
        <f t="shared" si="141"/>
        <v>0</v>
      </c>
      <c r="BE300" s="181">
        <f t="shared" si="141"/>
        <v>0</v>
      </c>
      <c r="BF300" s="181">
        <f t="shared" si="141"/>
        <v>0</v>
      </c>
      <c r="BG300" s="181">
        <f t="shared" si="141"/>
        <v>0</v>
      </c>
      <c r="BH300" s="181">
        <f t="shared" si="141"/>
        <v>0</v>
      </c>
      <c r="BI300" s="181">
        <f t="shared" si="141"/>
        <v>0</v>
      </c>
      <c r="BJ300" s="181">
        <f t="shared" si="141"/>
        <v>0</v>
      </c>
      <c r="BK300" s="181">
        <f t="shared" si="141"/>
        <v>0</v>
      </c>
      <c r="BL300" s="181">
        <f t="shared" si="141"/>
        <v>0</v>
      </c>
      <c r="BM300" s="181">
        <f t="shared" si="141"/>
        <v>0</v>
      </c>
      <c r="BN300" s="181">
        <f t="shared" si="141"/>
        <v>0</v>
      </c>
      <c r="BO300" s="181">
        <f>BO287*0.18</f>
        <v>0</v>
      </c>
      <c r="BP300" s="181">
        <f t="shared" si="142"/>
        <v>0</v>
      </c>
      <c r="BQ300" s="181">
        <f t="shared" si="142"/>
        <v>0</v>
      </c>
      <c r="BR300" s="181">
        <f t="shared" si="142"/>
        <v>0</v>
      </c>
      <c r="BS300" s="181">
        <f t="shared" si="142"/>
        <v>0</v>
      </c>
      <c r="BT300" s="181">
        <f t="shared" si="142"/>
        <v>0</v>
      </c>
      <c r="BU300" s="181">
        <f t="shared" si="142"/>
        <v>0</v>
      </c>
      <c r="BV300" s="181">
        <f t="shared" si="142"/>
        <v>0</v>
      </c>
      <c r="BW300" s="181">
        <f t="shared" si="142"/>
        <v>0</v>
      </c>
      <c r="BX300" s="181">
        <f t="shared" si="142"/>
        <v>0</v>
      </c>
      <c r="BY300" s="181">
        <f t="shared" si="142"/>
        <v>0</v>
      </c>
      <c r="BZ300" s="181">
        <f t="shared" si="142"/>
        <v>0</v>
      </c>
      <c r="CA300" s="181">
        <f t="shared" si="142"/>
        <v>0</v>
      </c>
      <c r="CB300" s="181">
        <f t="shared" si="142"/>
        <v>0</v>
      </c>
      <c r="CC300" s="181">
        <f t="shared" si="142"/>
        <v>0</v>
      </c>
      <c r="CD300" s="181">
        <f t="shared" si="142"/>
        <v>0</v>
      </c>
      <c r="CE300" s="181">
        <f t="shared" si="142"/>
        <v>0</v>
      </c>
      <c r="CF300" s="181">
        <f t="shared" si="142"/>
        <v>0</v>
      </c>
      <c r="CG300" s="181">
        <f t="shared" si="142"/>
        <v>0</v>
      </c>
      <c r="CH300" s="181">
        <f t="shared" si="142"/>
        <v>0</v>
      </c>
      <c r="CI300" s="181">
        <f t="shared" si="142"/>
        <v>0</v>
      </c>
      <c r="CJ300" s="181">
        <f t="shared" si="142"/>
        <v>0</v>
      </c>
      <c r="CK300" s="181">
        <f t="shared" si="142"/>
        <v>0</v>
      </c>
      <c r="CL300" s="181">
        <f t="shared" si="142"/>
        <v>0</v>
      </c>
      <c r="CM300" s="181">
        <f t="shared" si="142"/>
        <v>0</v>
      </c>
      <c r="CN300" s="181">
        <f t="shared" si="142"/>
        <v>0</v>
      </c>
      <c r="CO300" s="181">
        <f t="shared" si="142"/>
        <v>0</v>
      </c>
      <c r="CP300" s="181">
        <f t="shared" si="142"/>
        <v>0</v>
      </c>
      <c r="CQ300" s="181">
        <f t="shared" si="142"/>
        <v>0</v>
      </c>
      <c r="CR300" s="181">
        <f t="shared" si="142"/>
        <v>0</v>
      </c>
      <c r="CS300" s="181">
        <f t="shared" si="142"/>
        <v>0</v>
      </c>
      <c r="CT300" s="181">
        <f t="shared" si="142"/>
        <v>0</v>
      </c>
      <c r="CU300" s="181">
        <f t="shared" si="142"/>
        <v>0</v>
      </c>
      <c r="CV300" s="181">
        <f t="shared" si="142"/>
        <v>0</v>
      </c>
      <c r="CW300" s="181">
        <f t="shared" si="142"/>
        <v>0</v>
      </c>
      <c r="CX300" s="181">
        <f t="shared" si="142"/>
        <v>0</v>
      </c>
      <c r="CY300" s="181">
        <f t="shared" si="142"/>
        <v>0</v>
      </c>
      <c r="CZ300" s="181">
        <f t="shared" si="142"/>
        <v>0</v>
      </c>
      <c r="DA300" s="181">
        <f t="shared" si="142"/>
        <v>0</v>
      </c>
      <c r="DB300" s="181">
        <f t="shared" si="142"/>
        <v>0</v>
      </c>
      <c r="DC300" s="181">
        <f t="shared" si="142"/>
        <v>0</v>
      </c>
      <c r="DD300" s="181">
        <f t="shared" si="142"/>
        <v>0</v>
      </c>
      <c r="DE300" s="181">
        <f t="shared" si="142"/>
        <v>0</v>
      </c>
      <c r="DF300" s="181">
        <f t="shared" si="142"/>
        <v>0</v>
      </c>
      <c r="DG300" s="181">
        <f t="shared" si="142"/>
        <v>0</v>
      </c>
      <c r="DH300" s="181">
        <f t="shared" si="142"/>
        <v>0</v>
      </c>
      <c r="DI300" s="181">
        <f t="shared" si="142"/>
        <v>0</v>
      </c>
      <c r="DJ300" s="181">
        <f t="shared" si="142"/>
        <v>0</v>
      </c>
      <c r="DK300" s="181">
        <f t="shared" si="142"/>
        <v>0</v>
      </c>
      <c r="DL300" s="181">
        <f t="shared" si="142"/>
        <v>0</v>
      </c>
      <c r="DM300" s="181">
        <f t="shared" si="142"/>
        <v>0</v>
      </c>
      <c r="DN300" s="181">
        <f t="shared" si="142"/>
        <v>0</v>
      </c>
      <c r="DO300" s="181">
        <f t="shared" si="142"/>
        <v>0</v>
      </c>
      <c r="DP300" s="181">
        <f t="shared" si="142"/>
        <v>0</v>
      </c>
      <c r="DQ300" s="181">
        <f t="shared" si="142"/>
        <v>0</v>
      </c>
      <c r="DR300" s="181">
        <f t="shared" si="142"/>
        <v>0</v>
      </c>
      <c r="DS300" s="181">
        <f t="shared" si="142"/>
        <v>0</v>
      </c>
      <c r="DT300" s="181">
        <f t="shared" si="142"/>
        <v>0</v>
      </c>
      <c r="DU300" s="181">
        <f t="shared" si="142"/>
        <v>0</v>
      </c>
      <c r="DV300" s="181">
        <f t="shared" si="142"/>
        <v>0</v>
      </c>
      <c r="DW300" s="181">
        <f t="shared" si="142"/>
        <v>0</v>
      </c>
      <c r="DX300" s="181">
        <f t="shared" si="142"/>
        <v>0</v>
      </c>
      <c r="DY300" s="181">
        <f t="shared" si="142"/>
        <v>0</v>
      </c>
      <c r="DZ300" s="181">
        <f t="shared" si="142"/>
        <v>0</v>
      </c>
      <c r="EA300" s="181">
        <f t="shared" si="142"/>
        <v>0</v>
      </c>
      <c r="EB300" s="181">
        <f t="shared" si="136"/>
        <v>0</v>
      </c>
      <c r="EC300" s="181">
        <f t="shared" si="136"/>
        <v>0</v>
      </c>
      <c r="ED300" s="181">
        <f t="shared" si="136"/>
        <v>0</v>
      </c>
      <c r="EE300" s="181">
        <f t="shared" si="136"/>
        <v>0</v>
      </c>
    </row>
    <row r="301" spans="1:138" ht="17.25" hidden="1" outlineLevel="1" thickTop="1" thickBot="1" x14ac:dyDescent="0.3">
      <c r="A301" s="122">
        <f>IF(B274="Объект",,1)</f>
        <v>0</v>
      </c>
      <c r="B301" s="228" t="s">
        <v>236</v>
      </c>
      <c r="C301" s="229">
        <f>SUM(D301:EE301)</f>
        <v>0</v>
      </c>
      <c r="D301" s="175">
        <f>SUM(D291:D300)</f>
        <v>0</v>
      </c>
      <c r="E301" s="230">
        <f t="shared" ref="E301:J301" si="143">SUM(E291:E300)</f>
        <v>0</v>
      </c>
      <c r="F301" s="175">
        <f t="shared" si="143"/>
        <v>0</v>
      </c>
      <c r="G301" s="175">
        <f t="shared" si="143"/>
        <v>0</v>
      </c>
      <c r="H301" s="175">
        <f t="shared" si="143"/>
        <v>0</v>
      </c>
      <c r="I301" s="175">
        <f t="shared" si="143"/>
        <v>0</v>
      </c>
      <c r="J301" s="175">
        <f t="shared" si="143"/>
        <v>0</v>
      </c>
      <c r="K301" s="175">
        <f>SUM(K291:K300)</f>
        <v>0</v>
      </c>
      <c r="L301" s="175">
        <f t="shared" ref="L301:R301" si="144">SUM(L291:L300)</f>
        <v>0</v>
      </c>
      <c r="M301" s="175">
        <f t="shared" si="144"/>
        <v>0</v>
      </c>
      <c r="N301" s="175">
        <f t="shared" si="144"/>
        <v>0</v>
      </c>
      <c r="O301" s="231">
        <f t="shared" si="144"/>
        <v>0</v>
      </c>
      <c r="P301" s="231">
        <f t="shared" si="144"/>
        <v>0</v>
      </c>
      <c r="Q301" s="231">
        <f t="shared" si="144"/>
        <v>0</v>
      </c>
      <c r="R301" s="231">
        <f t="shared" si="144"/>
        <v>0</v>
      </c>
      <c r="S301" s="231">
        <f>SUM(S291:S300)</f>
        <v>0</v>
      </c>
      <c r="T301" s="231">
        <f t="shared" ref="T301:BA301" si="145">SUM(T291:T300)</f>
        <v>0</v>
      </c>
      <c r="U301" s="231">
        <f t="shared" si="145"/>
        <v>0</v>
      </c>
      <c r="V301" s="231">
        <f t="shared" si="145"/>
        <v>0</v>
      </c>
      <c r="W301" s="231">
        <f t="shared" si="145"/>
        <v>0</v>
      </c>
      <c r="X301" s="231">
        <f t="shared" si="145"/>
        <v>0</v>
      </c>
      <c r="Y301" s="231">
        <f t="shared" si="145"/>
        <v>0</v>
      </c>
      <c r="Z301" s="231">
        <f t="shared" si="145"/>
        <v>0</v>
      </c>
      <c r="AA301" s="231">
        <f t="shared" si="145"/>
        <v>0</v>
      </c>
      <c r="AB301" s="231">
        <f t="shared" si="145"/>
        <v>0</v>
      </c>
      <c r="AC301" s="176">
        <f t="shared" si="145"/>
        <v>0</v>
      </c>
      <c r="AD301" s="176">
        <f t="shared" si="145"/>
        <v>0</v>
      </c>
      <c r="AE301" s="175">
        <f t="shared" si="145"/>
        <v>0</v>
      </c>
      <c r="AF301" s="175">
        <f t="shared" si="145"/>
        <v>0</v>
      </c>
      <c r="AG301" s="175">
        <f t="shared" si="145"/>
        <v>0</v>
      </c>
      <c r="AH301" s="175">
        <f t="shared" si="145"/>
        <v>0</v>
      </c>
      <c r="AI301" s="175">
        <f t="shared" si="145"/>
        <v>0</v>
      </c>
      <c r="AJ301" s="175">
        <f t="shared" si="145"/>
        <v>0</v>
      </c>
      <c r="AK301" s="175">
        <f t="shared" si="145"/>
        <v>0</v>
      </c>
      <c r="AL301" s="175">
        <f t="shared" si="145"/>
        <v>0</v>
      </c>
      <c r="AM301" s="175">
        <f t="shared" si="145"/>
        <v>0</v>
      </c>
      <c r="AN301" s="176">
        <f t="shared" si="145"/>
        <v>0</v>
      </c>
      <c r="AO301" s="175">
        <f t="shared" si="145"/>
        <v>0</v>
      </c>
      <c r="AP301" s="175">
        <f t="shared" si="145"/>
        <v>0</v>
      </c>
      <c r="AQ301" s="175">
        <f t="shared" si="145"/>
        <v>0</v>
      </c>
      <c r="AR301" s="175">
        <f t="shared" si="145"/>
        <v>0</v>
      </c>
      <c r="AS301" s="175">
        <f t="shared" si="145"/>
        <v>0</v>
      </c>
      <c r="AT301" s="175">
        <f t="shared" si="145"/>
        <v>0</v>
      </c>
      <c r="AU301" s="175">
        <f t="shared" si="145"/>
        <v>0</v>
      </c>
      <c r="AV301" s="175">
        <f t="shared" si="145"/>
        <v>0</v>
      </c>
      <c r="AW301" s="175">
        <f t="shared" si="145"/>
        <v>0</v>
      </c>
      <c r="AX301" s="175">
        <f t="shared" si="145"/>
        <v>0</v>
      </c>
      <c r="AY301" s="175">
        <f t="shared" si="145"/>
        <v>0</v>
      </c>
      <c r="AZ301" s="176">
        <f t="shared" si="145"/>
        <v>0</v>
      </c>
      <c r="BA301" s="175">
        <f t="shared" si="145"/>
        <v>0</v>
      </c>
      <c r="BB301" s="175">
        <f t="shared" ref="BB301:DM301" si="146">SUM(BB278:BB287)*0.18</f>
        <v>0</v>
      </c>
      <c r="BC301" s="175">
        <f t="shared" si="146"/>
        <v>0</v>
      </c>
      <c r="BD301" s="175">
        <f t="shared" si="146"/>
        <v>0</v>
      </c>
      <c r="BE301" s="175">
        <f t="shared" si="146"/>
        <v>0</v>
      </c>
      <c r="BF301" s="175">
        <f t="shared" si="146"/>
        <v>0</v>
      </c>
      <c r="BG301" s="175">
        <f t="shared" si="146"/>
        <v>0</v>
      </c>
      <c r="BH301" s="175">
        <f t="shared" si="146"/>
        <v>0</v>
      </c>
      <c r="BI301" s="175">
        <f t="shared" si="146"/>
        <v>0</v>
      </c>
      <c r="BJ301" s="175">
        <f t="shared" si="146"/>
        <v>0</v>
      </c>
      <c r="BK301" s="175">
        <f t="shared" si="146"/>
        <v>0</v>
      </c>
      <c r="BL301" s="176">
        <f t="shared" si="146"/>
        <v>0</v>
      </c>
      <c r="BM301" s="175">
        <f t="shared" si="146"/>
        <v>0</v>
      </c>
      <c r="BN301" s="175">
        <f t="shared" si="146"/>
        <v>0</v>
      </c>
      <c r="BO301" s="175">
        <f t="shared" si="146"/>
        <v>0</v>
      </c>
      <c r="BP301" s="175">
        <f t="shared" si="146"/>
        <v>0</v>
      </c>
      <c r="BQ301" s="175">
        <f t="shared" si="146"/>
        <v>0</v>
      </c>
      <c r="BR301" s="175">
        <f t="shared" si="146"/>
        <v>0</v>
      </c>
      <c r="BS301" s="175">
        <f t="shared" si="146"/>
        <v>0</v>
      </c>
      <c r="BT301" s="175">
        <f t="shared" si="146"/>
        <v>0</v>
      </c>
      <c r="BU301" s="175">
        <f t="shared" si="146"/>
        <v>0</v>
      </c>
      <c r="BV301" s="175">
        <f>SUM(BV278:BV287)*0.18</f>
        <v>0</v>
      </c>
      <c r="BW301" s="175">
        <f>SUM(BW278:BW287)*0.18</f>
        <v>0</v>
      </c>
      <c r="BX301" s="175">
        <f>SUM(BX278:BX287)*0.18</f>
        <v>0</v>
      </c>
      <c r="BY301" s="175">
        <f t="shared" si="146"/>
        <v>0</v>
      </c>
      <c r="BZ301" s="175">
        <f t="shared" si="146"/>
        <v>0</v>
      </c>
      <c r="CA301" s="175">
        <f t="shared" si="146"/>
        <v>0</v>
      </c>
      <c r="CB301" s="175">
        <f t="shared" si="146"/>
        <v>0</v>
      </c>
      <c r="CC301" s="175">
        <f t="shared" si="146"/>
        <v>0</v>
      </c>
      <c r="CD301" s="175">
        <f t="shared" si="146"/>
        <v>0</v>
      </c>
      <c r="CE301" s="175">
        <f t="shared" si="146"/>
        <v>0</v>
      </c>
      <c r="CF301" s="175">
        <f t="shared" si="146"/>
        <v>0</v>
      </c>
      <c r="CG301" s="175">
        <f t="shared" si="146"/>
        <v>0</v>
      </c>
      <c r="CH301" s="175">
        <f t="shared" si="146"/>
        <v>0</v>
      </c>
      <c r="CI301" s="175">
        <f t="shared" si="146"/>
        <v>0</v>
      </c>
      <c r="CJ301" s="176">
        <f t="shared" si="146"/>
        <v>0</v>
      </c>
      <c r="CK301" s="175">
        <f t="shared" si="146"/>
        <v>0</v>
      </c>
      <c r="CL301" s="175">
        <f t="shared" si="146"/>
        <v>0</v>
      </c>
      <c r="CM301" s="175">
        <f t="shared" si="146"/>
        <v>0</v>
      </c>
      <c r="CN301" s="175">
        <f t="shared" si="146"/>
        <v>0</v>
      </c>
      <c r="CO301" s="175">
        <f t="shared" si="146"/>
        <v>0</v>
      </c>
      <c r="CP301" s="175">
        <f t="shared" si="146"/>
        <v>0</v>
      </c>
      <c r="CQ301" s="175">
        <f t="shared" si="146"/>
        <v>0</v>
      </c>
      <c r="CR301" s="175">
        <f t="shared" si="146"/>
        <v>0</v>
      </c>
      <c r="CS301" s="175">
        <f t="shared" si="146"/>
        <v>0</v>
      </c>
      <c r="CT301" s="175">
        <f t="shared" si="146"/>
        <v>0</v>
      </c>
      <c r="CU301" s="175">
        <f t="shared" si="146"/>
        <v>0</v>
      </c>
      <c r="CV301" s="176">
        <f t="shared" si="146"/>
        <v>0</v>
      </c>
      <c r="CW301" s="175">
        <f t="shared" si="146"/>
        <v>0</v>
      </c>
      <c r="CX301" s="175">
        <f t="shared" si="146"/>
        <v>0</v>
      </c>
      <c r="CY301" s="175">
        <f t="shared" si="146"/>
        <v>0</v>
      </c>
      <c r="CZ301" s="175">
        <f t="shared" si="146"/>
        <v>0</v>
      </c>
      <c r="DA301" s="175">
        <f t="shared" si="146"/>
        <v>0</v>
      </c>
      <c r="DB301" s="175">
        <f t="shared" si="146"/>
        <v>0</v>
      </c>
      <c r="DC301" s="175">
        <f t="shared" si="146"/>
        <v>0</v>
      </c>
      <c r="DD301" s="175">
        <f t="shared" si="146"/>
        <v>0</v>
      </c>
      <c r="DE301" s="175">
        <f t="shared" si="146"/>
        <v>0</v>
      </c>
      <c r="DF301" s="175">
        <f t="shared" si="146"/>
        <v>0</v>
      </c>
      <c r="DG301" s="175">
        <f t="shared" si="146"/>
        <v>0</v>
      </c>
      <c r="DH301" s="176">
        <f t="shared" si="146"/>
        <v>0</v>
      </c>
      <c r="DI301" s="175">
        <f t="shared" si="146"/>
        <v>0</v>
      </c>
      <c r="DJ301" s="175">
        <f t="shared" si="146"/>
        <v>0</v>
      </c>
      <c r="DK301" s="175">
        <f t="shared" si="146"/>
        <v>0</v>
      </c>
      <c r="DL301" s="175">
        <f t="shared" si="146"/>
        <v>0</v>
      </c>
      <c r="DM301" s="175">
        <f t="shared" si="146"/>
        <v>0</v>
      </c>
      <c r="DN301" s="175">
        <f t="shared" ref="DN301:EA301" si="147">SUM(DN278:DN287)*0.18</f>
        <v>0</v>
      </c>
      <c r="DO301" s="175">
        <f t="shared" si="147"/>
        <v>0</v>
      </c>
      <c r="DP301" s="175">
        <f t="shared" si="147"/>
        <v>0</v>
      </c>
      <c r="DQ301" s="175">
        <f t="shared" si="147"/>
        <v>0</v>
      </c>
      <c r="DR301" s="175">
        <f t="shared" si="147"/>
        <v>0</v>
      </c>
      <c r="DS301" s="175">
        <f t="shared" si="147"/>
        <v>0</v>
      </c>
      <c r="DT301" s="176">
        <f t="shared" si="147"/>
        <v>0</v>
      </c>
      <c r="DU301" s="175">
        <f t="shared" si="147"/>
        <v>0</v>
      </c>
      <c r="DV301" s="175">
        <f t="shared" si="147"/>
        <v>0</v>
      </c>
      <c r="DW301" s="175">
        <f t="shared" si="147"/>
        <v>0</v>
      </c>
      <c r="DX301" s="175">
        <f t="shared" si="147"/>
        <v>0</v>
      </c>
      <c r="DY301" s="175">
        <f t="shared" si="147"/>
        <v>0</v>
      </c>
      <c r="DZ301" s="175">
        <f t="shared" si="147"/>
        <v>0</v>
      </c>
      <c r="EA301" s="175">
        <f t="shared" si="147"/>
        <v>0</v>
      </c>
      <c r="EB301" s="175">
        <f>SUM(EB278:EB287)*0.18</f>
        <v>0</v>
      </c>
      <c r="EC301" s="175">
        <f>SUM(EC278:EC287)*0.18</f>
        <v>0</v>
      </c>
      <c r="ED301" s="175">
        <f>SUM(ED278:ED287)*0.18</f>
        <v>0</v>
      </c>
      <c r="EE301" s="175">
        <f>SUM(EE278:EE287)*0.18</f>
        <v>0</v>
      </c>
      <c r="EF301" s="169"/>
      <c r="EG301" s="169"/>
      <c r="EH301" s="169"/>
    </row>
    <row r="302" spans="1:138" ht="17.25" hidden="1" outlineLevel="1" thickTop="1" thickBot="1" x14ac:dyDescent="0.3">
      <c r="A302" s="122">
        <f>IF(B274="Объект",,1)</f>
        <v>0</v>
      </c>
      <c r="B302" s="233">
        <f>B270</f>
        <v>0</v>
      </c>
      <c r="C302" s="229">
        <f t="shared" si="129"/>
        <v>0</v>
      </c>
      <c r="D302" s="188">
        <f t="shared" ref="D302:BO302" si="148">D290+D301</f>
        <v>0</v>
      </c>
      <c r="E302" s="234">
        <f t="shared" si="148"/>
        <v>0</v>
      </c>
      <c r="F302" s="188">
        <f t="shared" si="148"/>
        <v>0</v>
      </c>
      <c r="G302" s="188">
        <f t="shared" si="148"/>
        <v>0</v>
      </c>
      <c r="H302" s="188">
        <f t="shared" si="148"/>
        <v>0</v>
      </c>
      <c r="I302" s="188">
        <f t="shared" si="148"/>
        <v>0</v>
      </c>
      <c r="J302" s="188">
        <f t="shared" si="148"/>
        <v>0</v>
      </c>
      <c r="K302" s="188">
        <f t="shared" si="148"/>
        <v>0</v>
      </c>
      <c r="L302" s="188">
        <f t="shared" si="148"/>
        <v>0</v>
      </c>
      <c r="M302" s="188">
        <f t="shared" si="148"/>
        <v>0</v>
      </c>
      <c r="N302" s="188">
        <f t="shared" si="148"/>
        <v>0</v>
      </c>
      <c r="O302" s="235">
        <f t="shared" si="148"/>
        <v>0</v>
      </c>
      <c r="P302" s="235">
        <f t="shared" si="148"/>
        <v>0</v>
      </c>
      <c r="Q302" s="235">
        <f t="shared" si="148"/>
        <v>0</v>
      </c>
      <c r="R302" s="235">
        <f t="shared" si="148"/>
        <v>0</v>
      </c>
      <c r="S302" s="235">
        <f t="shared" si="148"/>
        <v>0</v>
      </c>
      <c r="T302" s="235">
        <f t="shared" si="148"/>
        <v>0</v>
      </c>
      <c r="U302" s="235">
        <f t="shared" si="148"/>
        <v>0</v>
      </c>
      <c r="V302" s="235">
        <f t="shared" si="148"/>
        <v>0</v>
      </c>
      <c r="W302" s="235">
        <f t="shared" si="148"/>
        <v>0</v>
      </c>
      <c r="X302" s="235">
        <f t="shared" si="148"/>
        <v>0</v>
      </c>
      <c r="Y302" s="235">
        <f t="shared" si="148"/>
        <v>0</v>
      </c>
      <c r="Z302" s="235">
        <f t="shared" si="148"/>
        <v>0</v>
      </c>
      <c r="AA302" s="235">
        <f t="shared" si="148"/>
        <v>0</v>
      </c>
      <c r="AB302" s="235">
        <f t="shared" si="148"/>
        <v>0</v>
      </c>
      <c r="AC302" s="189">
        <f t="shared" si="148"/>
        <v>0</v>
      </c>
      <c r="AD302" s="189">
        <f t="shared" si="148"/>
        <v>0</v>
      </c>
      <c r="AE302" s="188">
        <f t="shared" si="148"/>
        <v>0</v>
      </c>
      <c r="AF302" s="188">
        <f t="shared" si="148"/>
        <v>0</v>
      </c>
      <c r="AG302" s="188">
        <f t="shared" si="148"/>
        <v>0</v>
      </c>
      <c r="AH302" s="188">
        <f t="shared" si="148"/>
        <v>0</v>
      </c>
      <c r="AI302" s="188">
        <f t="shared" si="148"/>
        <v>0</v>
      </c>
      <c r="AJ302" s="188">
        <f t="shared" si="148"/>
        <v>0</v>
      </c>
      <c r="AK302" s="188">
        <f t="shared" si="148"/>
        <v>0</v>
      </c>
      <c r="AL302" s="188">
        <f t="shared" si="148"/>
        <v>0</v>
      </c>
      <c r="AM302" s="188">
        <f t="shared" si="148"/>
        <v>0</v>
      </c>
      <c r="AN302" s="189">
        <f t="shared" si="148"/>
        <v>0</v>
      </c>
      <c r="AO302" s="188">
        <f t="shared" si="148"/>
        <v>0</v>
      </c>
      <c r="AP302" s="188">
        <f t="shared" si="148"/>
        <v>0</v>
      </c>
      <c r="AQ302" s="188">
        <f t="shared" si="148"/>
        <v>0</v>
      </c>
      <c r="AR302" s="188">
        <f t="shared" si="148"/>
        <v>0</v>
      </c>
      <c r="AS302" s="188">
        <f t="shared" si="148"/>
        <v>0</v>
      </c>
      <c r="AT302" s="188">
        <f t="shared" si="148"/>
        <v>0</v>
      </c>
      <c r="AU302" s="188">
        <f t="shared" si="148"/>
        <v>0</v>
      </c>
      <c r="AV302" s="188">
        <f t="shared" si="148"/>
        <v>0</v>
      </c>
      <c r="AW302" s="188">
        <f t="shared" si="148"/>
        <v>0</v>
      </c>
      <c r="AX302" s="188">
        <f t="shared" si="148"/>
        <v>0</v>
      </c>
      <c r="AY302" s="188">
        <f t="shared" si="148"/>
        <v>0</v>
      </c>
      <c r="AZ302" s="189">
        <f t="shared" si="148"/>
        <v>0</v>
      </c>
      <c r="BA302" s="188">
        <f t="shared" si="148"/>
        <v>0</v>
      </c>
      <c r="BB302" s="188">
        <f t="shared" si="148"/>
        <v>0</v>
      </c>
      <c r="BC302" s="188">
        <f t="shared" si="148"/>
        <v>0</v>
      </c>
      <c r="BD302" s="188">
        <f t="shared" si="148"/>
        <v>0</v>
      </c>
      <c r="BE302" s="188">
        <f t="shared" si="148"/>
        <v>0</v>
      </c>
      <c r="BF302" s="188">
        <f t="shared" si="148"/>
        <v>0</v>
      </c>
      <c r="BG302" s="188">
        <f t="shared" si="148"/>
        <v>0</v>
      </c>
      <c r="BH302" s="188">
        <f t="shared" si="148"/>
        <v>0</v>
      </c>
      <c r="BI302" s="188">
        <f t="shared" si="148"/>
        <v>0</v>
      </c>
      <c r="BJ302" s="188">
        <f t="shared" si="148"/>
        <v>0</v>
      </c>
      <c r="BK302" s="188">
        <f t="shared" si="148"/>
        <v>0</v>
      </c>
      <c r="BL302" s="189">
        <f t="shared" si="148"/>
        <v>0</v>
      </c>
      <c r="BM302" s="188">
        <f t="shared" si="148"/>
        <v>0</v>
      </c>
      <c r="BN302" s="188">
        <f t="shared" si="148"/>
        <v>0</v>
      </c>
      <c r="BO302" s="188">
        <f t="shared" si="148"/>
        <v>0</v>
      </c>
      <c r="BP302" s="188">
        <f t="shared" ref="BP302:EA302" si="149">BP290+BP301</f>
        <v>0</v>
      </c>
      <c r="BQ302" s="188">
        <f t="shared" si="149"/>
        <v>0</v>
      </c>
      <c r="BR302" s="188">
        <f t="shared" si="149"/>
        <v>0</v>
      </c>
      <c r="BS302" s="188">
        <f t="shared" si="149"/>
        <v>0</v>
      </c>
      <c r="BT302" s="188">
        <f t="shared" si="149"/>
        <v>0</v>
      </c>
      <c r="BU302" s="188">
        <f t="shared" si="149"/>
        <v>0</v>
      </c>
      <c r="BV302" s="188">
        <f>BV290+BV301</f>
        <v>0</v>
      </c>
      <c r="BW302" s="188">
        <f>BW290+BW301</f>
        <v>0</v>
      </c>
      <c r="BX302" s="188">
        <f>BX290+BX301</f>
        <v>0</v>
      </c>
      <c r="BY302" s="188">
        <f t="shared" si="149"/>
        <v>0</v>
      </c>
      <c r="BZ302" s="188">
        <f t="shared" si="149"/>
        <v>0</v>
      </c>
      <c r="CA302" s="188">
        <f t="shared" si="149"/>
        <v>0</v>
      </c>
      <c r="CB302" s="188">
        <f t="shared" si="149"/>
        <v>0</v>
      </c>
      <c r="CC302" s="188">
        <f t="shared" si="149"/>
        <v>0</v>
      </c>
      <c r="CD302" s="188">
        <f t="shared" si="149"/>
        <v>0</v>
      </c>
      <c r="CE302" s="188">
        <f t="shared" si="149"/>
        <v>0</v>
      </c>
      <c r="CF302" s="188">
        <f t="shared" si="149"/>
        <v>0</v>
      </c>
      <c r="CG302" s="188">
        <f t="shared" si="149"/>
        <v>0</v>
      </c>
      <c r="CH302" s="188">
        <f t="shared" si="149"/>
        <v>0</v>
      </c>
      <c r="CI302" s="188">
        <f t="shared" si="149"/>
        <v>0</v>
      </c>
      <c r="CJ302" s="189">
        <f t="shared" si="149"/>
        <v>0</v>
      </c>
      <c r="CK302" s="188">
        <f t="shared" si="149"/>
        <v>0</v>
      </c>
      <c r="CL302" s="188">
        <f t="shared" si="149"/>
        <v>0</v>
      </c>
      <c r="CM302" s="188">
        <f t="shared" si="149"/>
        <v>0</v>
      </c>
      <c r="CN302" s="188">
        <f t="shared" si="149"/>
        <v>0</v>
      </c>
      <c r="CO302" s="188">
        <f t="shared" si="149"/>
        <v>0</v>
      </c>
      <c r="CP302" s="188">
        <f t="shared" si="149"/>
        <v>0</v>
      </c>
      <c r="CQ302" s="188">
        <f t="shared" si="149"/>
        <v>0</v>
      </c>
      <c r="CR302" s="188">
        <f t="shared" si="149"/>
        <v>0</v>
      </c>
      <c r="CS302" s="188">
        <f t="shared" si="149"/>
        <v>0</v>
      </c>
      <c r="CT302" s="188">
        <f t="shared" si="149"/>
        <v>0</v>
      </c>
      <c r="CU302" s="188">
        <f t="shared" si="149"/>
        <v>0</v>
      </c>
      <c r="CV302" s="189">
        <f t="shared" si="149"/>
        <v>0</v>
      </c>
      <c r="CW302" s="188">
        <f t="shared" si="149"/>
        <v>0</v>
      </c>
      <c r="CX302" s="188">
        <f t="shared" si="149"/>
        <v>0</v>
      </c>
      <c r="CY302" s="188">
        <f t="shared" si="149"/>
        <v>0</v>
      </c>
      <c r="CZ302" s="188">
        <f t="shared" si="149"/>
        <v>0</v>
      </c>
      <c r="DA302" s="188">
        <f t="shared" si="149"/>
        <v>0</v>
      </c>
      <c r="DB302" s="188">
        <f t="shared" si="149"/>
        <v>0</v>
      </c>
      <c r="DC302" s="188">
        <f t="shared" si="149"/>
        <v>0</v>
      </c>
      <c r="DD302" s="188">
        <f t="shared" si="149"/>
        <v>0</v>
      </c>
      <c r="DE302" s="188">
        <f t="shared" si="149"/>
        <v>0</v>
      </c>
      <c r="DF302" s="188">
        <f t="shared" si="149"/>
        <v>0</v>
      </c>
      <c r="DG302" s="188">
        <f t="shared" si="149"/>
        <v>0</v>
      </c>
      <c r="DH302" s="189">
        <f t="shared" si="149"/>
        <v>0</v>
      </c>
      <c r="DI302" s="188">
        <f t="shared" si="149"/>
        <v>0</v>
      </c>
      <c r="DJ302" s="188">
        <f t="shared" si="149"/>
        <v>0</v>
      </c>
      <c r="DK302" s="188">
        <f t="shared" si="149"/>
        <v>0</v>
      </c>
      <c r="DL302" s="188">
        <f t="shared" si="149"/>
        <v>0</v>
      </c>
      <c r="DM302" s="188">
        <f t="shared" si="149"/>
        <v>0</v>
      </c>
      <c r="DN302" s="188">
        <f t="shared" si="149"/>
        <v>0</v>
      </c>
      <c r="DO302" s="188">
        <f t="shared" si="149"/>
        <v>0</v>
      </c>
      <c r="DP302" s="188">
        <f t="shared" si="149"/>
        <v>0</v>
      </c>
      <c r="DQ302" s="188">
        <f t="shared" si="149"/>
        <v>0</v>
      </c>
      <c r="DR302" s="188">
        <f t="shared" si="149"/>
        <v>0</v>
      </c>
      <c r="DS302" s="188">
        <f t="shared" si="149"/>
        <v>0</v>
      </c>
      <c r="DT302" s="189">
        <f t="shared" si="149"/>
        <v>0</v>
      </c>
      <c r="DU302" s="188">
        <f t="shared" si="149"/>
        <v>0</v>
      </c>
      <c r="DV302" s="188">
        <f t="shared" si="149"/>
        <v>0</v>
      </c>
      <c r="DW302" s="188">
        <f t="shared" si="149"/>
        <v>0</v>
      </c>
      <c r="DX302" s="188">
        <f t="shared" si="149"/>
        <v>0</v>
      </c>
      <c r="DY302" s="188">
        <f t="shared" si="149"/>
        <v>0</v>
      </c>
      <c r="DZ302" s="188">
        <f t="shared" si="149"/>
        <v>0</v>
      </c>
      <c r="EA302" s="188">
        <f t="shared" si="149"/>
        <v>0</v>
      </c>
      <c r="EB302" s="188">
        <f>EB290+EB301</f>
        <v>0</v>
      </c>
      <c r="EC302" s="188">
        <f>EC290+EC301</f>
        <v>0</v>
      </c>
      <c r="ED302" s="188">
        <f>ED290+ED301</f>
        <v>0</v>
      </c>
      <c r="EE302" s="188">
        <f>EE290+EE301</f>
        <v>0</v>
      </c>
      <c r="EF302" s="169"/>
      <c r="EG302" s="169"/>
      <c r="EH302" s="169"/>
    </row>
    <row r="303" spans="1:138" ht="15" hidden="1" outlineLevel="1" x14ac:dyDescent="0.25">
      <c r="A303" s="122">
        <f>IF(B274="Объект",,1)</f>
        <v>0</v>
      </c>
      <c r="C303" s="226" t="e">
        <f>IF(SUM(D291:BP300)/(C290-C289-C288)&lt;&gt;0.18,"ПроверьНДС",)</f>
        <v>#DIV/0!</v>
      </c>
      <c r="E303" s="159"/>
      <c r="BH303" s="35" t="e">
        <f>C301/C290</f>
        <v>#DIV/0!</v>
      </c>
    </row>
    <row r="304" spans="1:138" hidden="1" outlineLevel="1" x14ac:dyDescent="0.2">
      <c r="A304" s="122">
        <f>IF(B274="Объект",,1)</f>
        <v>0</v>
      </c>
    </row>
    <row r="305" spans="1:138" hidden="1" outlineLevel="1" x14ac:dyDescent="0.2">
      <c r="A305" s="122">
        <f>IF(B305="Объект",,1)</f>
        <v>0</v>
      </c>
      <c r="B305" s="127" t="s">
        <v>247</v>
      </c>
      <c r="C305" s="54"/>
    </row>
    <row r="306" spans="1:138" ht="16.5" hidden="1" outlineLevel="1" x14ac:dyDescent="0.3">
      <c r="A306" s="122">
        <f>IF(B305="Объект",,1)</f>
        <v>0</v>
      </c>
      <c r="B306" s="128" t="s">
        <v>201</v>
      </c>
      <c r="C306" s="129"/>
      <c r="D306" s="129"/>
      <c r="E306" s="129"/>
      <c r="F306" s="129"/>
      <c r="G306" s="129"/>
      <c r="H306" s="129"/>
      <c r="I306" s="129"/>
      <c r="J306" s="129"/>
      <c r="K306" s="129"/>
      <c r="L306" s="129"/>
      <c r="M306" s="129"/>
      <c r="N306" s="129"/>
    </row>
    <row r="307" spans="1:138" ht="17.25" hidden="1" customHeight="1" outlineLevel="1" thickBot="1" x14ac:dyDescent="0.25">
      <c r="A307" s="122">
        <f>IF(B305="Объект",,1)</f>
        <v>0</v>
      </c>
    </row>
    <row r="308" spans="1:138" ht="17.25" hidden="1" outlineLevel="1" thickTop="1" thickBot="1" x14ac:dyDescent="0.25">
      <c r="A308" s="122">
        <f>IF(B305="Объект",,1)</f>
        <v>0</v>
      </c>
      <c r="B308" s="160" t="s">
        <v>207</v>
      </c>
      <c r="C308" s="161" t="s">
        <v>208</v>
      </c>
      <c r="D308" s="162">
        <f>$C$4</f>
        <v>42826</v>
      </c>
      <c r="E308" s="162">
        <f t="shared" ref="E308:BP308" si="150">DATE(YEAR(D308),(MONTH(D308)+1),DAY(D308))</f>
        <v>42856</v>
      </c>
      <c r="F308" s="162">
        <f t="shared" si="150"/>
        <v>42887</v>
      </c>
      <c r="G308" s="162">
        <f t="shared" si="150"/>
        <v>42917</v>
      </c>
      <c r="H308" s="162">
        <f t="shared" si="150"/>
        <v>42948</v>
      </c>
      <c r="I308" s="162">
        <f t="shared" si="150"/>
        <v>42979</v>
      </c>
      <c r="J308" s="162">
        <f t="shared" si="150"/>
        <v>43009</v>
      </c>
      <c r="K308" s="162">
        <f t="shared" si="150"/>
        <v>43040</v>
      </c>
      <c r="L308" s="162">
        <f t="shared" si="150"/>
        <v>43070</v>
      </c>
      <c r="M308" s="162">
        <f t="shared" si="150"/>
        <v>43101</v>
      </c>
      <c r="N308" s="162">
        <f t="shared" si="150"/>
        <v>43132</v>
      </c>
      <c r="O308" s="162">
        <f t="shared" si="150"/>
        <v>43160</v>
      </c>
      <c r="P308" s="162">
        <f t="shared" si="150"/>
        <v>43191</v>
      </c>
      <c r="Q308" s="162">
        <f t="shared" si="150"/>
        <v>43221</v>
      </c>
      <c r="R308" s="162">
        <f t="shared" si="150"/>
        <v>43252</v>
      </c>
      <c r="S308" s="162">
        <f t="shared" si="150"/>
        <v>43282</v>
      </c>
      <c r="T308" s="162">
        <f t="shared" si="150"/>
        <v>43313</v>
      </c>
      <c r="U308" s="162">
        <f t="shared" si="150"/>
        <v>43344</v>
      </c>
      <c r="V308" s="162">
        <f t="shared" si="150"/>
        <v>43374</v>
      </c>
      <c r="W308" s="162">
        <f t="shared" si="150"/>
        <v>43405</v>
      </c>
      <c r="X308" s="162">
        <f t="shared" si="150"/>
        <v>43435</v>
      </c>
      <c r="Y308" s="162">
        <f t="shared" si="150"/>
        <v>43466</v>
      </c>
      <c r="Z308" s="162">
        <f t="shared" si="150"/>
        <v>43497</v>
      </c>
      <c r="AA308" s="162">
        <f t="shared" si="150"/>
        <v>43525</v>
      </c>
      <c r="AB308" s="162">
        <f t="shared" si="150"/>
        <v>43556</v>
      </c>
      <c r="AC308" s="162">
        <f t="shared" si="150"/>
        <v>43586</v>
      </c>
      <c r="AD308" s="162">
        <f t="shared" si="150"/>
        <v>43617</v>
      </c>
      <c r="AE308" s="162">
        <f t="shared" si="150"/>
        <v>43647</v>
      </c>
      <c r="AF308" s="162">
        <f t="shared" si="150"/>
        <v>43678</v>
      </c>
      <c r="AG308" s="162">
        <f t="shared" si="150"/>
        <v>43709</v>
      </c>
      <c r="AH308" s="162">
        <f t="shared" si="150"/>
        <v>43739</v>
      </c>
      <c r="AI308" s="162">
        <f t="shared" si="150"/>
        <v>43770</v>
      </c>
      <c r="AJ308" s="162">
        <f t="shared" si="150"/>
        <v>43800</v>
      </c>
      <c r="AK308" s="162">
        <f t="shared" si="150"/>
        <v>43831</v>
      </c>
      <c r="AL308" s="162">
        <f t="shared" si="150"/>
        <v>43862</v>
      </c>
      <c r="AM308" s="162">
        <f t="shared" si="150"/>
        <v>43891</v>
      </c>
      <c r="AN308" s="162">
        <f t="shared" si="150"/>
        <v>43922</v>
      </c>
      <c r="AO308" s="162">
        <f t="shared" si="150"/>
        <v>43952</v>
      </c>
      <c r="AP308" s="162">
        <f t="shared" si="150"/>
        <v>43983</v>
      </c>
      <c r="AQ308" s="162">
        <f t="shared" si="150"/>
        <v>44013</v>
      </c>
      <c r="AR308" s="162">
        <f t="shared" si="150"/>
        <v>44044</v>
      </c>
      <c r="AS308" s="162">
        <f t="shared" si="150"/>
        <v>44075</v>
      </c>
      <c r="AT308" s="162">
        <f t="shared" si="150"/>
        <v>44105</v>
      </c>
      <c r="AU308" s="162">
        <f t="shared" si="150"/>
        <v>44136</v>
      </c>
      <c r="AV308" s="162">
        <f t="shared" si="150"/>
        <v>44166</v>
      </c>
      <c r="AW308" s="162">
        <f t="shared" si="150"/>
        <v>44197</v>
      </c>
      <c r="AX308" s="162">
        <f t="shared" si="150"/>
        <v>44228</v>
      </c>
      <c r="AY308" s="162">
        <f t="shared" si="150"/>
        <v>44256</v>
      </c>
      <c r="AZ308" s="162">
        <f t="shared" si="150"/>
        <v>44287</v>
      </c>
      <c r="BA308" s="162">
        <f t="shared" si="150"/>
        <v>44317</v>
      </c>
      <c r="BB308" s="162">
        <f t="shared" si="150"/>
        <v>44348</v>
      </c>
      <c r="BC308" s="162">
        <f t="shared" si="150"/>
        <v>44378</v>
      </c>
      <c r="BD308" s="162">
        <f t="shared" si="150"/>
        <v>44409</v>
      </c>
      <c r="BE308" s="162">
        <f t="shared" si="150"/>
        <v>44440</v>
      </c>
      <c r="BF308" s="162">
        <f t="shared" si="150"/>
        <v>44470</v>
      </c>
      <c r="BG308" s="162">
        <f t="shared" si="150"/>
        <v>44501</v>
      </c>
      <c r="BH308" s="162">
        <f t="shared" si="150"/>
        <v>44531</v>
      </c>
      <c r="BI308" s="162">
        <f t="shared" si="150"/>
        <v>44562</v>
      </c>
      <c r="BJ308" s="162">
        <f t="shared" si="150"/>
        <v>44593</v>
      </c>
      <c r="BK308" s="162">
        <f t="shared" si="150"/>
        <v>44621</v>
      </c>
      <c r="BL308" s="162">
        <f t="shared" si="150"/>
        <v>44652</v>
      </c>
      <c r="BM308" s="162">
        <f t="shared" si="150"/>
        <v>44682</v>
      </c>
      <c r="BN308" s="162">
        <f t="shared" si="150"/>
        <v>44713</v>
      </c>
      <c r="BO308" s="162">
        <f t="shared" si="150"/>
        <v>44743</v>
      </c>
      <c r="BP308" s="162">
        <f t="shared" si="150"/>
        <v>44774</v>
      </c>
      <c r="BQ308" s="162">
        <f t="shared" ref="BQ308:EB308" si="151">DATE(YEAR(BP308),(MONTH(BP308)+1),DAY(BP308))</f>
        <v>44805</v>
      </c>
      <c r="BR308" s="162">
        <f t="shared" si="151"/>
        <v>44835</v>
      </c>
      <c r="BS308" s="162">
        <f t="shared" si="151"/>
        <v>44866</v>
      </c>
      <c r="BT308" s="162">
        <f t="shared" si="151"/>
        <v>44896</v>
      </c>
      <c r="BU308" s="162">
        <f t="shared" si="151"/>
        <v>44927</v>
      </c>
      <c r="BV308" s="162">
        <f>DATE(YEAR(BU308),(MONTH(BU308)+1),DAY(BU308))</f>
        <v>44958</v>
      </c>
      <c r="BW308" s="162">
        <f>DATE(YEAR(BV308),(MONTH(BV308)+1),DAY(BV308))</f>
        <v>44986</v>
      </c>
      <c r="BX308" s="162">
        <f>DATE(YEAR(BW308),(MONTH(BW308)+1),DAY(BW308))</f>
        <v>45017</v>
      </c>
      <c r="BY308" s="162">
        <f t="shared" si="151"/>
        <v>45047</v>
      </c>
      <c r="BZ308" s="162">
        <f t="shared" si="151"/>
        <v>45078</v>
      </c>
      <c r="CA308" s="162">
        <f t="shared" si="151"/>
        <v>45108</v>
      </c>
      <c r="CB308" s="162">
        <f t="shared" si="151"/>
        <v>45139</v>
      </c>
      <c r="CC308" s="162">
        <f t="shared" si="151"/>
        <v>45170</v>
      </c>
      <c r="CD308" s="162">
        <f t="shared" si="151"/>
        <v>45200</v>
      </c>
      <c r="CE308" s="162">
        <f t="shared" si="151"/>
        <v>45231</v>
      </c>
      <c r="CF308" s="162">
        <f t="shared" si="151"/>
        <v>45261</v>
      </c>
      <c r="CG308" s="162">
        <f t="shared" si="151"/>
        <v>45292</v>
      </c>
      <c r="CH308" s="162">
        <f t="shared" si="151"/>
        <v>45323</v>
      </c>
      <c r="CI308" s="162">
        <f t="shared" si="151"/>
        <v>45352</v>
      </c>
      <c r="CJ308" s="162">
        <f t="shared" si="151"/>
        <v>45383</v>
      </c>
      <c r="CK308" s="162">
        <f t="shared" si="151"/>
        <v>45413</v>
      </c>
      <c r="CL308" s="162">
        <f t="shared" si="151"/>
        <v>45444</v>
      </c>
      <c r="CM308" s="162">
        <f t="shared" si="151"/>
        <v>45474</v>
      </c>
      <c r="CN308" s="162">
        <f t="shared" si="151"/>
        <v>45505</v>
      </c>
      <c r="CO308" s="162">
        <f t="shared" si="151"/>
        <v>45536</v>
      </c>
      <c r="CP308" s="162">
        <f t="shared" si="151"/>
        <v>45566</v>
      </c>
      <c r="CQ308" s="162">
        <f t="shared" si="151"/>
        <v>45597</v>
      </c>
      <c r="CR308" s="162">
        <f t="shared" si="151"/>
        <v>45627</v>
      </c>
      <c r="CS308" s="162">
        <f t="shared" si="151"/>
        <v>45658</v>
      </c>
      <c r="CT308" s="162">
        <f t="shared" si="151"/>
        <v>45689</v>
      </c>
      <c r="CU308" s="162">
        <f t="shared" si="151"/>
        <v>45717</v>
      </c>
      <c r="CV308" s="162">
        <f t="shared" si="151"/>
        <v>45748</v>
      </c>
      <c r="CW308" s="162">
        <f t="shared" si="151"/>
        <v>45778</v>
      </c>
      <c r="CX308" s="162">
        <f t="shared" si="151"/>
        <v>45809</v>
      </c>
      <c r="CY308" s="162">
        <f t="shared" si="151"/>
        <v>45839</v>
      </c>
      <c r="CZ308" s="162">
        <f t="shared" si="151"/>
        <v>45870</v>
      </c>
      <c r="DA308" s="162">
        <f t="shared" si="151"/>
        <v>45901</v>
      </c>
      <c r="DB308" s="162">
        <f t="shared" si="151"/>
        <v>45931</v>
      </c>
      <c r="DC308" s="162">
        <f t="shared" si="151"/>
        <v>45962</v>
      </c>
      <c r="DD308" s="162">
        <f t="shared" si="151"/>
        <v>45992</v>
      </c>
      <c r="DE308" s="162">
        <f t="shared" si="151"/>
        <v>46023</v>
      </c>
      <c r="DF308" s="162">
        <f t="shared" si="151"/>
        <v>46054</v>
      </c>
      <c r="DG308" s="162">
        <f t="shared" si="151"/>
        <v>46082</v>
      </c>
      <c r="DH308" s="162">
        <f t="shared" si="151"/>
        <v>46113</v>
      </c>
      <c r="DI308" s="162">
        <f t="shared" si="151"/>
        <v>46143</v>
      </c>
      <c r="DJ308" s="162">
        <f t="shared" si="151"/>
        <v>46174</v>
      </c>
      <c r="DK308" s="162">
        <f t="shared" si="151"/>
        <v>46204</v>
      </c>
      <c r="DL308" s="162">
        <f t="shared" si="151"/>
        <v>46235</v>
      </c>
      <c r="DM308" s="162">
        <f t="shared" si="151"/>
        <v>46266</v>
      </c>
      <c r="DN308" s="162">
        <f t="shared" si="151"/>
        <v>46296</v>
      </c>
      <c r="DO308" s="162">
        <f t="shared" si="151"/>
        <v>46327</v>
      </c>
      <c r="DP308" s="162">
        <f t="shared" si="151"/>
        <v>46357</v>
      </c>
      <c r="DQ308" s="162">
        <f t="shared" si="151"/>
        <v>46388</v>
      </c>
      <c r="DR308" s="162">
        <f t="shared" si="151"/>
        <v>46419</v>
      </c>
      <c r="DS308" s="162">
        <f t="shared" si="151"/>
        <v>46447</v>
      </c>
      <c r="DT308" s="162">
        <f t="shared" si="151"/>
        <v>46478</v>
      </c>
      <c r="DU308" s="162">
        <f t="shared" si="151"/>
        <v>46508</v>
      </c>
      <c r="DV308" s="162">
        <f t="shared" si="151"/>
        <v>46539</v>
      </c>
      <c r="DW308" s="162">
        <f t="shared" si="151"/>
        <v>46569</v>
      </c>
      <c r="DX308" s="162">
        <f t="shared" si="151"/>
        <v>46600</v>
      </c>
      <c r="DY308" s="162">
        <f t="shared" si="151"/>
        <v>46631</v>
      </c>
      <c r="DZ308" s="162">
        <f t="shared" si="151"/>
        <v>46661</v>
      </c>
      <c r="EA308" s="162">
        <f t="shared" si="151"/>
        <v>46692</v>
      </c>
      <c r="EB308" s="162">
        <f t="shared" si="151"/>
        <v>46722</v>
      </c>
      <c r="EC308" s="162">
        <f>DATE(YEAR(EB308),(MONTH(EB308)+1),DAY(EB308))</f>
        <v>46753</v>
      </c>
      <c r="ED308" s="162">
        <f>DATE(YEAR(EC308),(MONTH(EC308)+1),DAY(EC308))</f>
        <v>46784</v>
      </c>
      <c r="EE308" s="162">
        <f>DATE(YEAR(ED308),(MONTH(ED308)+1),DAY(ED308))</f>
        <v>46813</v>
      </c>
      <c r="EF308" s="164"/>
      <c r="EG308" s="164"/>
      <c r="EH308" s="164"/>
    </row>
    <row r="309" spans="1:138" ht="15.75" hidden="1" outlineLevel="1" x14ac:dyDescent="0.25">
      <c r="A309" s="122">
        <f>IF(B305="Объект",,IF(B309=0,,1))</f>
        <v>0</v>
      </c>
      <c r="B309" s="194" t="str">
        <f t="shared" ref="B309:B314" si="152">B68</f>
        <v>Проектно-изыскательские работы имп</v>
      </c>
      <c r="C309" s="170">
        <f t="shared" ref="C309:C333" si="153">SUM(D309:EE309)</f>
        <v>0</v>
      </c>
      <c r="D309" s="168"/>
      <c r="E309" s="168"/>
      <c r="F309" s="168"/>
      <c r="G309" s="168"/>
      <c r="H309" s="168"/>
      <c r="I309" s="168"/>
      <c r="J309" s="168"/>
      <c r="K309" s="168"/>
      <c r="L309" s="168"/>
      <c r="M309" s="168"/>
      <c r="N309" s="168"/>
      <c r="O309" s="168"/>
      <c r="P309" s="168"/>
      <c r="Q309" s="168"/>
      <c r="R309" s="168"/>
      <c r="S309" s="168"/>
      <c r="T309" s="168"/>
      <c r="U309" s="168"/>
      <c r="V309" s="168"/>
      <c r="W309" s="168"/>
      <c r="X309" s="168"/>
      <c r="Y309" s="168"/>
      <c r="Z309" s="168"/>
      <c r="AA309" s="168"/>
      <c r="AB309" s="168"/>
      <c r="AC309" s="168"/>
      <c r="AD309" s="224"/>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c r="AY309" s="168"/>
      <c r="AZ309" s="168"/>
      <c r="BA309" s="168"/>
      <c r="BB309" s="168"/>
      <c r="BC309" s="168"/>
      <c r="BD309" s="168"/>
      <c r="BE309" s="168"/>
      <c r="BF309" s="168"/>
      <c r="BG309" s="168"/>
      <c r="BH309" s="168"/>
      <c r="BI309" s="168"/>
      <c r="BJ309" s="168"/>
      <c r="BK309" s="168"/>
      <c r="BL309" s="168"/>
      <c r="BM309" s="168"/>
      <c r="BN309" s="168"/>
      <c r="BO309" s="168"/>
      <c r="BP309" s="168"/>
      <c r="BQ309" s="168"/>
      <c r="BR309" s="168"/>
      <c r="BS309" s="168"/>
      <c r="BT309" s="168"/>
      <c r="BU309" s="168"/>
      <c r="BV309" s="168"/>
      <c r="BW309" s="168"/>
      <c r="BX309" s="168"/>
      <c r="BY309" s="168"/>
      <c r="BZ309" s="168"/>
      <c r="CA309" s="168"/>
      <c r="CB309" s="168"/>
      <c r="CC309" s="168"/>
      <c r="CD309" s="168"/>
      <c r="CE309" s="168"/>
      <c r="CF309" s="168"/>
      <c r="CG309" s="168"/>
      <c r="CH309" s="168"/>
      <c r="CI309" s="168"/>
      <c r="CJ309" s="168"/>
      <c r="CK309" s="168"/>
      <c r="CL309" s="168"/>
      <c r="CM309" s="168"/>
      <c r="CN309" s="168"/>
      <c r="CO309" s="168"/>
      <c r="CP309" s="168"/>
      <c r="CQ309" s="168"/>
      <c r="CR309" s="168"/>
      <c r="CS309" s="168"/>
      <c r="CT309" s="168"/>
      <c r="CU309" s="168"/>
      <c r="CV309" s="168"/>
      <c r="CW309" s="168"/>
      <c r="CX309" s="168"/>
      <c r="CY309" s="168"/>
      <c r="CZ309" s="168"/>
      <c r="DA309" s="168"/>
      <c r="DB309" s="168"/>
      <c r="DC309" s="168"/>
      <c r="DD309" s="168"/>
      <c r="DE309" s="168"/>
      <c r="DF309" s="168"/>
      <c r="DG309" s="168"/>
      <c r="DH309" s="168"/>
      <c r="DI309" s="168"/>
      <c r="DJ309" s="168"/>
      <c r="DK309" s="168"/>
      <c r="DL309" s="168"/>
      <c r="DM309" s="168"/>
      <c r="DN309" s="168"/>
      <c r="DO309" s="168"/>
      <c r="DP309" s="168"/>
      <c r="DQ309" s="168"/>
      <c r="DR309" s="168"/>
      <c r="DS309" s="168"/>
      <c r="DT309" s="168"/>
      <c r="DU309" s="168"/>
      <c r="DV309" s="168"/>
      <c r="DW309" s="168"/>
      <c r="DX309" s="168"/>
      <c r="DY309" s="168"/>
      <c r="DZ309" s="168"/>
      <c r="EA309" s="168"/>
      <c r="EB309" s="168"/>
      <c r="EC309" s="168"/>
      <c r="ED309" s="168"/>
      <c r="EE309" s="168"/>
      <c r="EF309" s="169"/>
      <c r="EG309" s="169"/>
      <c r="EH309" s="169"/>
    </row>
    <row r="310" spans="1:138" ht="15.75" hidden="1" outlineLevel="1" x14ac:dyDescent="0.25">
      <c r="A310" s="122">
        <f>IF(B305="Объект",,IF(B310=0,,1))</f>
        <v>0</v>
      </c>
      <c r="B310" s="194" t="str">
        <f t="shared" si="152"/>
        <v>Проектно-изыскательские работы рос</v>
      </c>
      <c r="C310" s="170">
        <f t="shared" si="153"/>
        <v>0</v>
      </c>
      <c r="D310" s="168"/>
      <c r="E310" s="168"/>
      <c r="F310" s="168"/>
      <c r="G310" s="168"/>
      <c r="H310" s="168"/>
      <c r="I310" s="168"/>
      <c r="J310" s="168"/>
      <c r="K310" s="168"/>
      <c r="L310" s="168"/>
      <c r="M310" s="168"/>
      <c r="N310" s="168"/>
      <c r="O310" s="168"/>
      <c r="P310" s="168"/>
      <c r="Q310" s="168"/>
      <c r="R310" s="168"/>
      <c r="S310" s="168"/>
      <c r="T310" s="168"/>
      <c r="U310" s="168"/>
      <c r="V310" s="168"/>
      <c r="W310" s="168"/>
      <c r="X310" s="168"/>
      <c r="Y310" s="168"/>
      <c r="Z310" s="168"/>
      <c r="AA310" s="168"/>
      <c r="AB310" s="168"/>
      <c r="AC310" s="168"/>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c r="AY310" s="168"/>
      <c r="AZ310" s="168"/>
      <c r="BA310" s="168"/>
      <c r="BB310" s="168"/>
      <c r="BC310" s="168"/>
      <c r="BD310" s="168"/>
      <c r="BE310" s="168"/>
      <c r="BF310" s="168"/>
      <c r="BG310" s="168"/>
      <c r="BH310" s="168"/>
      <c r="BI310" s="168"/>
      <c r="BJ310" s="168"/>
      <c r="BK310" s="168"/>
      <c r="BL310" s="168"/>
      <c r="BM310" s="168"/>
      <c r="BN310" s="168"/>
      <c r="BO310" s="168"/>
      <c r="BP310" s="168"/>
      <c r="BQ310" s="168"/>
      <c r="BR310" s="168"/>
      <c r="BS310" s="168"/>
      <c r="BT310" s="168"/>
      <c r="BU310" s="168"/>
      <c r="BV310" s="168"/>
      <c r="BW310" s="168"/>
      <c r="BX310" s="168"/>
      <c r="BY310" s="168"/>
      <c r="BZ310" s="168"/>
      <c r="CA310" s="168"/>
      <c r="CB310" s="168"/>
      <c r="CC310" s="168"/>
      <c r="CD310" s="168"/>
      <c r="CE310" s="168"/>
      <c r="CF310" s="168"/>
      <c r="CG310" s="168"/>
      <c r="CH310" s="168"/>
      <c r="CI310" s="168"/>
      <c r="CJ310" s="168"/>
      <c r="CK310" s="168"/>
      <c r="CL310" s="168"/>
      <c r="CM310" s="168"/>
      <c r="CN310" s="168"/>
      <c r="CO310" s="168"/>
      <c r="CP310" s="168"/>
      <c r="CQ310" s="168"/>
      <c r="CR310" s="168"/>
      <c r="CS310" s="168"/>
      <c r="CT310" s="168"/>
      <c r="CU310" s="168"/>
      <c r="CV310" s="168"/>
      <c r="CW310" s="168"/>
      <c r="CX310" s="168"/>
      <c r="CY310" s="168"/>
      <c r="CZ310" s="168"/>
      <c r="DA310" s="168"/>
      <c r="DB310" s="168"/>
      <c r="DC310" s="168"/>
      <c r="DD310" s="168"/>
      <c r="DE310" s="168"/>
      <c r="DF310" s="168"/>
      <c r="DG310" s="168"/>
      <c r="DH310" s="168"/>
      <c r="DI310" s="168"/>
      <c r="DJ310" s="168"/>
      <c r="DK310" s="168"/>
      <c r="DL310" s="168"/>
      <c r="DM310" s="168"/>
      <c r="DN310" s="168"/>
      <c r="DO310" s="168"/>
      <c r="DP310" s="168"/>
      <c r="DQ310" s="168"/>
      <c r="DR310" s="168"/>
      <c r="DS310" s="168"/>
      <c r="DT310" s="168"/>
      <c r="DU310" s="168"/>
      <c r="DV310" s="168"/>
      <c r="DW310" s="168"/>
      <c r="DX310" s="168"/>
      <c r="DY310" s="168"/>
      <c r="DZ310" s="168"/>
      <c r="EA310" s="168"/>
      <c r="EB310" s="168"/>
      <c r="EC310" s="168"/>
      <c r="ED310" s="168"/>
      <c r="EE310" s="168"/>
      <c r="EF310" s="169"/>
      <c r="EG310" s="169"/>
      <c r="EH310" s="169"/>
    </row>
    <row r="311" spans="1:138" ht="15.75" hidden="1" outlineLevel="1" x14ac:dyDescent="0.25">
      <c r="A311" s="122">
        <f>IF(B305="Объект",,IF(B311=0,,1))</f>
        <v>0</v>
      </c>
      <c r="B311" s="194" t="str">
        <f t="shared" si="152"/>
        <v>Строительно-монтажные работы имп</v>
      </c>
      <c r="C311" s="170">
        <f t="shared" si="153"/>
        <v>0</v>
      </c>
      <c r="D311" s="168"/>
      <c r="E311" s="168"/>
      <c r="F311" s="168"/>
      <c r="G311" s="168"/>
      <c r="H311" s="168"/>
      <c r="I311" s="168"/>
      <c r="J311" s="168"/>
      <c r="K311" s="168"/>
      <c r="L311" s="168"/>
      <c r="M311" s="168"/>
      <c r="N311" s="168"/>
      <c r="O311" s="168"/>
      <c r="P311" s="168"/>
      <c r="Q311" s="168"/>
      <c r="R311" s="168"/>
      <c r="S311" s="168"/>
      <c r="T311" s="168"/>
      <c r="U311" s="168"/>
      <c r="V311" s="168"/>
      <c r="W311" s="168"/>
      <c r="X311" s="168"/>
      <c r="Y311" s="168"/>
      <c r="Z311" s="168"/>
      <c r="AA311" s="168"/>
      <c r="AB311" s="168"/>
      <c r="AC311" s="168"/>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c r="AY311" s="168"/>
      <c r="AZ311" s="168"/>
      <c r="BA311" s="168"/>
      <c r="BB311" s="168"/>
      <c r="BC311" s="168"/>
      <c r="BD311" s="168"/>
      <c r="BE311" s="168"/>
      <c r="BF311" s="168"/>
      <c r="BG311" s="168"/>
      <c r="BH311" s="168"/>
      <c r="BI311" s="168"/>
      <c r="BJ311" s="168"/>
      <c r="BK311" s="168"/>
      <c r="BL311" s="168"/>
      <c r="BM311" s="168"/>
      <c r="BN311" s="168"/>
      <c r="BO311" s="168"/>
      <c r="BP311" s="168"/>
      <c r="BQ311" s="168"/>
      <c r="BR311" s="168"/>
      <c r="BS311" s="168"/>
      <c r="BT311" s="168"/>
      <c r="BU311" s="168"/>
      <c r="BV311" s="168"/>
      <c r="BW311" s="168"/>
      <c r="BX311" s="168"/>
      <c r="BY311" s="168"/>
      <c r="BZ311" s="168"/>
      <c r="CA311" s="168"/>
      <c r="CB311" s="168"/>
      <c r="CC311" s="168"/>
      <c r="CD311" s="168"/>
      <c r="CE311" s="168"/>
      <c r="CF311" s="168"/>
      <c r="CG311" s="168"/>
      <c r="CH311" s="168"/>
      <c r="CI311" s="168"/>
      <c r="CJ311" s="168"/>
      <c r="CK311" s="168"/>
      <c r="CL311" s="168"/>
      <c r="CM311" s="168"/>
      <c r="CN311" s="168"/>
      <c r="CO311" s="168"/>
      <c r="CP311" s="168"/>
      <c r="CQ311" s="168"/>
      <c r="CR311" s="168"/>
      <c r="CS311" s="168"/>
      <c r="CT311" s="168"/>
      <c r="CU311" s="168"/>
      <c r="CV311" s="168"/>
      <c r="CW311" s="168"/>
      <c r="CX311" s="168"/>
      <c r="CY311" s="168"/>
      <c r="CZ311" s="168"/>
      <c r="DA311" s="168"/>
      <c r="DB311" s="168"/>
      <c r="DC311" s="168"/>
      <c r="DD311" s="168"/>
      <c r="DE311" s="168"/>
      <c r="DF311" s="168"/>
      <c r="DG311" s="168"/>
      <c r="DH311" s="168"/>
      <c r="DI311" s="168"/>
      <c r="DJ311" s="168"/>
      <c r="DK311" s="168"/>
      <c r="DL311" s="168"/>
      <c r="DM311" s="168"/>
      <c r="DN311" s="168"/>
      <c r="DO311" s="168"/>
      <c r="DP311" s="168"/>
      <c r="DQ311" s="168"/>
      <c r="DR311" s="168"/>
      <c r="DS311" s="168"/>
      <c r="DT311" s="168"/>
      <c r="DU311" s="168"/>
      <c r="DV311" s="168"/>
      <c r="DW311" s="168"/>
      <c r="DX311" s="168"/>
      <c r="DY311" s="168"/>
      <c r="DZ311" s="168"/>
      <c r="EA311" s="168"/>
      <c r="EB311" s="168"/>
      <c r="EC311" s="168"/>
      <c r="ED311" s="168"/>
      <c r="EE311" s="168"/>
      <c r="EF311" s="169"/>
      <c r="EG311" s="169"/>
      <c r="EH311" s="169"/>
    </row>
    <row r="312" spans="1:138" ht="15.75" hidden="1" outlineLevel="1" x14ac:dyDescent="0.25">
      <c r="A312" s="122">
        <f>IF(B305="Объект",,IF(B312=0,,1))</f>
        <v>0</v>
      </c>
      <c r="B312" s="194" t="str">
        <f t="shared" si="152"/>
        <v>Строительно-монтажные работы рос</v>
      </c>
      <c r="C312" s="170">
        <f t="shared" si="153"/>
        <v>0</v>
      </c>
      <c r="D312" s="168"/>
      <c r="E312" s="168"/>
      <c r="F312" s="168"/>
      <c r="G312" s="168"/>
      <c r="H312" s="168"/>
      <c r="I312" s="168"/>
      <c r="J312" s="168"/>
      <c r="K312" s="168"/>
      <c r="L312" s="168"/>
      <c r="M312" s="168"/>
      <c r="N312" s="168"/>
      <c r="O312" s="168"/>
      <c r="P312" s="168"/>
      <c r="Q312" s="168"/>
      <c r="R312" s="168"/>
      <c r="S312" s="168"/>
      <c r="T312" s="168"/>
      <c r="U312" s="168"/>
      <c r="V312" s="168"/>
      <c r="W312" s="168"/>
      <c r="X312" s="168"/>
      <c r="Y312" s="168"/>
      <c r="Z312" s="168"/>
      <c r="AA312" s="168"/>
      <c r="AB312" s="168"/>
      <c r="AC312" s="168"/>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c r="AY312" s="168"/>
      <c r="AZ312" s="168"/>
      <c r="BA312" s="168"/>
      <c r="BB312" s="168"/>
      <c r="BC312" s="168"/>
      <c r="BD312" s="168"/>
      <c r="BE312" s="168"/>
      <c r="BF312" s="168"/>
      <c r="BG312" s="168"/>
      <c r="BH312" s="168"/>
      <c r="BI312" s="168"/>
      <c r="BJ312" s="168"/>
      <c r="BK312" s="168"/>
      <c r="BL312" s="168"/>
      <c r="BM312" s="168"/>
      <c r="BN312" s="168"/>
      <c r="BO312" s="168"/>
      <c r="BP312" s="168"/>
      <c r="BQ312" s="168"/>
      <c r="BR312" s="168"/>
      <c r="BS312" s="168"/>
      <c r="BT312" s="168"/>
      <c r="BU312" s="168"/>
      <c r="BV312" s="168"/>
      <c r="BW312" s="168"/>
      <c r="BX312" s="168"/>
      <c r="BY312" s="168"/>
      <c r="BZ312" s="168"/>
      <c r="CA312" s="168"/>
      <c r="CB312" s="168"/>
      <c r="CC312" s="168"/>
      <c r="CD312" s="168"/>
      <c r="CE312" s="168"/>
      <c r="CF312" s="168"/>
      <c r="CG312" s="168"/>
      <c r="CH312" s="168"/>
      <c r="CI312" s="168"/>
      <c r="CJ312" s="168"/>
      <c r="CK312" s="168"/>
      <c r="CL312" s="168"/>
      <c r="CM312" s="168"/>
      <c r="CN312" s="168"/>
      <c r="CO312" s="168"/>
      <c r="CP312" s="168"/>
      <c r="CQ312" s="168"/>
      <c r="CR312" s="168"/>
      <c r="CS312" s="168"/>
      <c r="CT312" s="168"/>
      <c r="CU312" s="168"/>
      <c r="CV312" s="168"/>
      <c r="CW312" s="168"/>
      <c r="CX312" s="168"/>
      <c r="CY312" s="168"/>
      <c r="CZ312" s="168"/>
      <c r="DA312" s="168"/>
      <c r="DB312" s="168"/>
      <c r="DC312" s="168"/>
      <c r="DD312" s="168"/>
      <c r="DE312" s="168"/>
      <c r="DF312" s="168"/>
      <c r="DG312" s="168"/>
      <c r="DH312" s="168"/>
      <c r="DI312" s="168"/>
      <c r="DJ312" s="168"/>
      <c r="DK312" s="168"/>
      <c r="DL312" s="168"/>
      <c r="DM312" s="168"/>
      <c r="DN312" s="168"/>
      <c r="DO312" s="168"/>
      <c r="DP312" s="168"/>
      <c r="DQ312" s="168"/>
      <c r="DR312" s="168"/>
      <c r="DS312" s="168"/>
      <c r="DT312" s="168"/>
      <c r="DU312" s="168"/>
      <c r="DV312" s="168"/>
      <c r="DW312" s="168"/>
      <c r="DX312" s="168"/>
      <c r="DY312" s="168"/>
      <c r="DZ312" s="168"/>
      <c r="EA312" s="168"/>
      <c r="EB312" s="168"/>
      <c r="EC312" s="168"/>
      <c r="ED312" s="168"/>
      <c r="EE312" s="168"/>
      <c r="EF312" s="169"/>
      <c r="EG312" s="169"/>
      <c r="EH312" s="169"/>
    </row>
    <row r="313" spans="1:138" ht="15.75" hidden="1" outlineLevel="1" x14ac:dyDescent="0.25">
      <c r="A313" s="122">
        <f>IF(B305="Объект",,IF(B313=0,,1))</f>
        <v>0</v>
      </c>
      <c r="B313" s="194" t="str">
        <f t="shared" si="152"/>
        <v>ТМЦ имп</v>
      </c>
      <c r="C313" s="170">
        <f t="shared" si="153"/>
        <v>0</v>
      </c>
      <c r="D313" s="168"/>
      <c r="E313" s="168"/>
      <c r="F313" s="168"/>
      <c r="G313" s="168"/>
      <c r="H313" s="168"/>
      <c r="I313" s="168"/>
      <c r="J313" s="168"/>
      <c r="K313" s="168"/>
      <c r="L313" s="168"/>
      <c r="M313" s="168"/>
      <c r="N313" s="168"/>
      <c r="O313" s="168"/>
      <c r="P313" s="168"/>
      <c r="Q313" s="168"/>
      <c r="R313" s="168"/>
      <c r="S313" s="168"/>
      <c r="T313" s="168"/>
      <c r="U313" s="168"/>
      <c r="V313" s="168"/>
      <c r="W313" s="168"/>
      <c r="X313" s="168"/>
      <c r="Y313" s="168"/>
      <c r="Z313" s="168"/>
      <c r="AA313" s="168"/>
      <c r="AB313" s="168"/>
      <c r="AC313" s="168"/>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c r="AY313" s="168"/>
      <c r="AZ313" s="168"/>
      <c r="BA313" s="168"/>
      <c r="BB313" s="168"/>
      <c r="BC313" s="168"/>
      <c r="BD313" s="168"/>
      <c r="BE313" s="168"/>
      <c r="BF313" s="168"/>
      <c r="BG313" s="168"/>
      <c r="BH313" s="168"/>
      <c r="BI313" s="168"/>
      <c r="BJ313" s="168"/>
      <c r="BK313" s="168"/>
      <c r="BL313" s="168"/>
      <c r="BM313" s="168"/>
      <c r="BN313" s="168"/>
      <c r="BO313" s="168"/>
      <c r="BP313" s="168"/>
      <c r="BQ313" s="168"/>
      <c r="BR313" s="168"/>
      <c r="BS313" s="168"/>
      <c r="BT313" s="168"/>
      <c r="BU313" s="168"/>
      <c r="BV313" s="168"/>
      <c r="BW313" s="168"/>
      <c r="BX313" s="168"/>
      <c r="BY313" s="168"/>
      <c r="BZ313" s="168"/>
      <c r="CA313" s="168"/>
      <c r="CB313" s="168"/>
      <c r="CC313" s="168"/>
      <c r="CD313" s="168"/>
      <c r="CE313" s="168"/>
      <c r="CF313" s="168"/>
      <c r="CG313" s="168"/>
      <c r="CH313" s="168"/>
      <c r="CI313" s="168"/>
      <c r="CJ313" s="168"/>
      <c r="CK313" s="168"/>
      <c r="CL313" s="168"/>
      <c r="CM313" s="168"/>
      <c r="CN313" s="168"/>
      <c r="CO313" s="168"/>
      <c r="CP313" s="168"/>
      <c r="CQ313" s="168"/>
      <c r="CR313" s="168"/>
      <c r="CS313" s="168"/>
      <c r="CT313" s="168"/>
      <c r="CU313" s="168"/>
      <c r="CV313" s="168"/>
      <c r="CW313" s="168"/>
      <c r="CX313" s="168"/>
      <c r="CY313" s="168"/>
      <c r="CZ313" s="168"/>
      <c r="DA313" s="168"/>
      <c r="DB313" s="168"/>
      <c r="DC313" s="168"/>
      <c r="DD313" s="168"/>
      <c r="DE313" s="168"/>
      <c r="DF313" s="168"/>
      <c r="DG313" s="168"/>
      <c r="DH313" s="168"/>
      <c r="DI313" s="168"/>
      <c r="DJ313" s="168"/>
      <c r="DK313" s="168"/>
      <c r="DL313" s="168"/>
      <c r="DM313" s="168"/>
      <c r="DN313" s="168"/>
      <c r="DO313" s="168"/>
      <c r="DP313" s="168"/>
      <c r="DQ313" s="168"/>
      <c r="DR313" s="168"/>
      <c r="DS313" s="168"/>
      <c r="DT313" s="168"/>
      <c r="DU313" s="168"/>
      <c r="DV313" s="168"/>
      <c r="DW313" s="168"/>
      <c r="DX313" s="168"/>
      <c r="DY313" s="168"/>
      <c r="DZ313" s="168"/>
      <c r="EA313" s="168"/>
      <c r="EB313" s="168"/>
      <c r="EC313" s="168"/>
      <c r="ED313" s="168"/>
      <c r="EE313" s="168"/>
      <c r="EF313" s="169"/>
      <c r="EG313" s="169"/>
      <c r="EH313" s="169"/>
    </row>
    <row r="314" spans="1:138" ht="15.75" hidden="1" outlineLevel="1" x14ac:dyDescent="0.25">
      <c r="A314" s="122">
        <f>IF(B305="Объект",,IF(B314=0,,1))</f>
        <v>0</v>
      </c>
      <c r="B314" s="194" t="str">
        <f t="shared" si="152"/>
        <v>ТМЦ рос</v>
      </c>
      <c r="C314" s="170">
        <f t="shared" si="153"/>
        <v>0</v>
      </c>
      <c r="D314" s="168"/>
      <c r="E314" s="168"/>
      <c r="F314" s="168"/>
      <c r="G314" s="168"/>
      <c r="H314" s="168"/>
      <c r="I314" s="168"/>
      <c r="J314" s="168"/>
      <c r="K314" s="168"/>
      <c r="L314" s="168"/>
      <c r="M314" s="168"/>
      <c r="N314" s="168"/>
      <c r="O314" s="168"/>
      <c r="P314" s="168"/>
      <c r="Q314" s="168"/>
      <c r="R314" s="168"/>
      <c r="S314" s="168"/>
      <c r="T314" s="168"/>
      <c r="U314" s="168"/>
      <c r="V314" s="168"/>
      <c r="W314" s="168"/>
      <c r="X314" s="168"/>
      <c r="Y314" s="168"/>
      <c r="Z314" s="168"/>
      <c r="AA314" s="168"/>
      <c r="AB314" s="168"/>
      <c r="AC314" s="168"/>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c r="AY314" s="168"/>
      <c r="AZ314" s="168"/>
      <c r="BA314" s="168"/>
      <c r="BB314" s="168"/>
      <c r="BC314" s="168"/>
      <c r="BD314" s="168"/>
      <c r="BE314" s="168"/>
      <c r="BF314" s="168"/>
      <c r="BG314" s="168"/>
      <c r="BH314" s="168"/>
      <c r="BI314" s="168"/>
      <c r="BJ314" s="168"/>
      <c r="BK314" s="168"/>
      <c r="BL314" s="168"/>
      <c r="BM314" s="168"/>
      <c r="BN314" s="168"/>
      <c r="BO314" s="168"/>
      <c r="BP314" s="168"/>
      <c r="BQ314" s="168"/>
      <c r="BR314" s="168"/>
      <c r="BS314" s="168"/>
      <c r="BT314" s="168"/>
      <c r="BU314" s="168"/>
      <c r="BV314" s="168"/>
      <c r="BW314" s="168"/>
      <c r="BX314" s="168"/>
      <c r="BY314" s="168"/>
      <c r="BZ314" s="168"/>
      <c r="CA314" s="168"/>
      <c r="CB314" s="168"/>
      <c r="CC314" s="168"/>
      <c r="CD314" s="168"/>
      <c r="CE314" s="168"/>
      <c r="CF314" s="168"/>
      <c r="CG314" s="168"/>
      <c r="CH314" s="168"/>
      <c r="CI314" s="168"/>
      <c r="CJ314" s="168"/>
      <c r="CK314" s="168"/>
      <c r="CL314" s="168"/>
      <c r="CM314" s="168"/>
      <c r="CN314" s="168"/>
      <c r="CO314" s="168"/>
      <c r="CP314" s="168"/>
      <c r="CQ314" s="168"/>
      <c r="CR314" s="168"/>
      <c r="CS314" s="168"/>
      <c r="CT314" s="168"/>
      <c r="CU314" s="168"/>
      <c r="CV314" s="168"/>
      <c r="CW314" s="168"/>
      <c r="CX314" s="168"/>
      <c r="CY314" s="168"/>
      <c r="CZ314" s="168"/>
      <c r="DA314" s="168"/>
      <c r="DB314" s="168"/>
      <c r="DC314" s="168"/>
      <c r="DD314" s="168"/>
      <c r="DE314" s="168"/>
      <c r="DF314" s="168"/>
      <c r="DG314" s="168"/>
      <c r="DH314" s="168"/>
      <c r="DI314" s="168"/>
      <c r="DJ314" s="168"/>
      <c r="DK314" s="168"/>
      <c r="DL314" s="168"/>
      <c r="DM314" s="168"/>
      <c r="DN314" s="168"/>
      <c r="DO314" s="168"/>
      <c r="DP314" s="168"/>
      <c r="DQ314" s="168"/>
      <c r="DR314" s="168"/>
      <c r="DS314" s="168"/>
      <c r="DT314" s="168"/>
      <c r="DU314" s="168"/>
      <c r="DV314" s="168"/>
      <c r="DW314" s="168"/>
      <c r="DX314" s="168"/>
      <c r="DY314" s="168"/>
      <c r="DZ314" s="168"/>
      <c r="EA314" s="168"/>
      <c r="EB314" s="168"/>
      <c r="EC314" s="168"/>
      <c r="ED314" s="168"/>
      <c r="EE314" s="168"/>
      <c r="EF314" s="169"/>
      <c r="EG314" s="169"/>
      <c r="EH314" s="169"/>
    </row>
    <row r="315" spans="1:138" ht="15.75" hidden="1" outlineLevel="1" x14ac:dyDescent="0.25">
      <c r="A315" s="122">
        <f>IF(B305="Объект",,IF(B315=0,,1))</f>
        <v>0</v>
      </c>
      <c r="B315" s="194" t="str">
        <f t="shared" ref="B315:B320" si="154">B76</f>
        <v>Прочие имп</v>
      </c>
      <c r="C315" s="170">
        <f t="shared" si="153"/>
        <v>0</v>
      </c>
      <c r="D315" s="168"/>
      <c r="E315" s="168"/>
      <c r="F315" s="168"/>
      <c r="G315" s="168"/>
      <c r="H315" s="168"/>
      <c r="I315" s="168"/>
      <c r="J315" s="168"/>
      <c r="K315" s="168"/>
      <c r="L315" s="168"/>
      <c r="M315" s="168"/>
      <c r="N315" s="168"/>
      <c r="O315" s="168"/>
      <c r="P315" s="168"/>
      <c r="Q315" s="168"/>
      <c r="R315" s="168"/>
      <c r="S315" s="168"/>
      <c r="T315" s="168"/>
      <c r="U315" s="168"/>
      <c r="V315" s="168"/>
      <c r="W315" s="168"/>
      <c r="X315" s="168"/>
      <c r="Y315" s="168"/>
      <c r="Z315" s="168"/>
      <c r="AA315" s="168"/>
      <c r="AB315" s="168"/>
      <c r="AC315" s="168"/>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c r="AY315" s="168"/>
      <c r="AZ315" s="168"/>
      <c r="BA315" s="168"/>
      <c r="BB315" s="168"/>
      <c r="BC315" s="168"/>
      <c r="BD315" s="168"/>
      <c r="BE315" s="168"/>
      <c r="BF315" s="168"/>
      <c r="BG315" s="168"/>
      <c r="BH315" s="168"/>
      <c r="BI315" s="168"/>
      <c r="BJ315" s="168"/>
      <c r="BK315" s="168"/>
      <c r="BL315" s="168"/>
      <c r="BM315" s="168"/>
      <c r="BN315" s="168"/>
      <c r="BO315" s="168"/>
      <c r="BP315" s="168"/>
      <c r="BQ315" s="168"/>
      <c r="BR315" s="168"/>
      <c r="BS315" s="168"/>
      <c r="BT315" s="168"/>
      <c r="BU315" s="168"/>
      <c r="BV315" s="168"/>
      <c r="BW315" s="168"/>
      <c r="BX315" s="168"/>
      <c r="BY315" s="168"/>
      <c r="BZ315" s="168"/>
      <c r="CA315" s="168"/>
      <c r="CB315" s="168"/>
      <c r="CC315" s="168"/>
      <c r="CD315" s="168"/>
      <c r="CE315" s="168"/>
      <c r="CF315" s="168"/>
      <c r="CG315" s="168"/>
      <c r="CH315" s="168"/>
      <c r="CI315" s="168"/>
      <c r="CJ315" s="168"/>
      <c r="CK315" s="168"/>
      <c r="CL315" s="168"/>
      <c r="CM315" s="168"/>
      <c r="CN315" s="168"/>
      <c r="CO315" s="168"/>
      <c r="CP315" s="168"/>
      <c r="CQ315" s="168"/>
      <c r="CR315" s="168"/>
      <c r="CS315" s="168"/>
      <c r="CT315" s="168"/>
      <c r="CU315" s="168"/>
      <c r="CV315" s="168"/>
      <c r="CW315" s="168"/>
      <c r="CX315" s="168"/>
      <c r="CY315" s="168"/>
      <c r="CZ315" s="168"/>
      <c r="DA315" s="168"/>
      <c r="DB315" s="168"/>
      <c r="DC315" s="168"/>
      <c r="DD315" s="168"/>
      <c r="DE315" s="168"/>
      <c r="DF315" s="168"/>
      <c r="DG315" s="168"/>
      <c r="DH315" s="168"/>
      <c r="DI315" s="168"/>
      <c r="DJ315" s="168"/>
      <c r="DK315" s="168"/>
      <c r="DL315" s="168"/>
      <c r="DM315" s="168"/>
      <c r="DN315" s="168"/>
      <c r="DO315" s="168"/>
      <c r="DP315" s="168"/>
      <c r="DQ315" s="168"/>
      <c r="DR315" s="168"/>
      <c r="DS315" s="168"/>
      <c r="DT315" s="168"/>
      <c r="DU315" s="168"/>
      <c r="DV315" s="168"/>
      <c r="DW315" s="168"/>
      <c r="DX315" s="168"/>
      <c r="DY315" s="168"/>
      <c r="DZ315" s="168"/>
      <c r="EA315" s="168"/>
      <c r="EB315" s="168"/>
      <c r="EC315" s="168"/>
      <c r="ED315" s="168"/>
      <c r="EE315" s="168"/>
      <c r="EF315" s="169"/>
      <c r="EG315" s="169"/>
      <c r="EH315" s="169"/>
    </row>
    <row r="316" spans="1:138" ht="15.75" hidden="1" outlineLevel="1" x14ac:dyDescent="0.25">
      <c r="A316" s="122">
        <f>IF(B305="Объект",,IF(B316=0,,1))</f>
        <v>0</v>
      </c>
      <c r="B316" s="194" t="str">
        <f t="shared" si="154"/>
        <v>Прочие рос</v>
      </c>
      <c r="C316" s="170">
        <f t="shared" si="153"/>
        <v>0</v>
      </c>
      <c r="D316" s="168"/>
      <c r="E316" s="168"/>
      <c r="F316" s="168"/>
      <c r="G316" s="168"/>
      <c r="H316" s="168"/>
      <c r="I316" s="168"/>
      <c r="J316" s="168"/>
      <c r="K316" s="168"/>
      <c r="L316" s="168"/>
      <c r="M316" s="168"/>
      <c r="N316" s="168"/>
      <c r="O316" s="168"/>
      <c r="P316" s="168"/>
      <c r="Q316" s="168"/>
      <c r="R316" s="168"/>
      <c r="S316" s="168"/>
      <c r="T316" s="168"/>
      <c r="U316" s="168"/>
      <c r="V316" s="168"/>
      <c r="W316" s="168"/>
      <c r="X316" s="168"/>
      <c r="Y316" s="168"/>
      <c r="Z316" s="168"/>
      <c r="AA316" s="168"/>
      <c r="AB316" s="168"/>
      <c r="AC316" s="168"/>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c r="AY316" s="168"/>
      <c r="AZ316" s="168"/>
      <c r="BA316" s="168"/>
      <c r="BB316" s="168"/>
      <c r="BC316" s="168"/>
      <c r="BD316" s="168"/>
      <c r="BE316" s="168"/>
      <c r="BF316" s="168"/>
      <c r="BG316" s="168"/>
      <c r="BH316" s="168"/>
      <c r="BI316" s="168"/>
      <c r="BJ316" s="168"/>
      <c r="BK316" s="168"/>
      <c r="BL316" s="168"/>
      <c r="BM316" s="168"/>
      <c r="BN316" s="168"/>
      <c r="BO316" s="168"/>
      <c r="BP316" s="168"/>
      <c r="BQ316" s="168"/>
      <c r="BR316" s="168"/>
      <c r="BS316" s="168"/>
      <c r="BT316" s="168"/>
      <c r="BU316" s="168"/>
      <c r="BV316" s="168"/>
      <c r="BW316" s="168"/>
      <c r="BX316" s="168"/>
      <c r="BY316" s="168"/>
      <c r="BZ316" s="168"/>
      <c r="CA316" s="168"/>
      <c r="CB316" s="168"/>
      <c r="CC316" s="168"/>
      <c r="CD316" s="168"/>
      <c r="CE316" s="168"/>
      <c r="CF316" s="168"/>
      <c r="CG316" s="168"/>
      <c r="CH316" s="168"/>
      <c r="CI316" s="168"/>
      <c r="CJ316" s="168"/>
      <c r="CK316" s="168"/>
      <c r="CL316" s="168"/>
      <c r="CM316" s="168"/>
      <c r="CN316" s="168"/>
      <c r="CO316" s="168"/>
      <c r="CP316" s="168"/>
      <c r="CQ316" s="168"/>
      <c r="CR316" s="168"/>
      <c r="CS316" s="168"/>
      <c r="CT316" s="168"/>
      <c r="CU316" s="168"/>
      <c r="CV316" s="168"/>
      <c r="CW316" s="168"/>
      <c r="CX316" s="168"/>
      <c r="CY316" s="168"/>
      <c r="CZ316" s="168"/>
      <c r="DA316" s="168"/>
      <c r="DB316" s="168"/>
      <c r="DC316" s="168"/>
      <c r="DD316" s="168"/>
      <c r="DE316" s="168"/>
      <c r="DF316" s="168"/>
      <c r="DG316" s="168"/>
      <c r="DH316" s="168"/>
      <c r="DI316" s="168"/>
      <c r="DJ316" s="168"/>
      <c r="DK316" s="168"/>
      <c r="DL316" s="168"/>
      <c r="DM316" s="168"/>
      <c r="DN316" s="168"/>
      <c r="DO316" s="168"/>
      <c r="DP316" s="168"/>
      <c r="DQ316" s="168"/>
      <c r="DR316" s="168"/>
      <c r="DS316" s="168"/>
      <c r="DT316" s="168"/>
      <c r="DU316" s="168"/>
      <c r="DV316" s="168"/>
      <c r="DW316" s="168"/>
      <c r="DX316" s="168"/>
      <c r="DY316" s="168"/>
      <c r="DZ316" s="168"/>
      <c r="EA316" s="168"/>
      <c r="EB316" s="168"/>
      <c r="EC316" s="168"/>
      <c r="ED316" s="168"/>
      <c r="EE316" s="168"/>
      <c r="EF316" s="169"/>
      <c r="EG316" s="169"/>
      <c r="EH316" s="169"/>
    </row>
    <row r="317" spans="1:138" ht="15.75" hidden="1" outlineLevel="1" x14ac:dyDescent="0.25">
      <c r="A317" s="122">
        <f>IF(B305="Объект",,IF(B317=0,,1))</f>
        <v>0</v>
      </c>
      <c r="B317" s="194" t="str">
        <f t="shared" si="154"/>
        <v>Таможенные платежи</v>
      </c>
      <c r="C317" s="170">
        <f t="shared" si="153"/>
        <v>0</v>
      </c>
      <c r="D317" s="168"/>
      <c r="E317" s="168"/>
      <c r="F317" s="168"/>
      <c r="G317" s="168"/>
      <c r="H317" s="168"/>
      <c r="I317" s="168"/>
      <c r="J317" s="168"/>
      <c r="K317" s="168"/>
      <c r="L317" s="168"/>
      <c r="M317" s="168"/>
      <c r="N317" s="168"/>
      <c r="O317" s="168"/>
      <c r="P317" s="168"/>
      <c r="Q317" s="168"/>
      <c r="R317" s="168"/>
      <c r="S317" s="168"/>
      <c r="T317" s="168"/>
      <c r="U317" s="168"/>
      <c r="V317" s="168"/>
      <c r="W317" s="168"/>
      <c r="X317" s="168"/>
      <c r="Y317" s="168"/>
      <c r="Z317" s="168"/>
      <c r="AA317" s="168"/>
      <c r="AB317" s="168"/>
      <c r="AC317" s="168"/>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c r="AY317" s="168"/>
      <c r="AZ317" s="168"/>
      <c r="BA317" s="168"/>
      <c r="BB317" s="168"/>
      <c r="BC317" s="168"/>
      <c r="BD317" s="168"/>
      <c r="BE317" s="168"/>
      <c r="BF317" s="168"/>
      <c r="BG317" s="168"/>
      <c r="BH317" s="168"/>
      <c r="BI317" s="168"/>
      <c r="BJ317" s="168"/>
      <c r="BK317" s="168"/>
      <c r="BL317" s="168"/>
      <c r="BM317" s="168"/>
      <c r="BN317" s="168"/>
      <c r="BO317" s="168"/>
      <c r="BP317" s="168"/>
      <c r="BQ317" s="168"/>
      <c r="BR317" s="168"/>
      <c r="BS317" s="168"/>
      <c r="BT317" s="168"/>
      <c r="BU317" s="168"/>
      <c r="BV317" s="168"/>
      <c r="BW317" s="168"/>
      <c r="BX317" s="168"/>
      <c r="BY317" s="168"/>
      <c r="BZ317" s="168"/>
      <c r="CA317" s="168"/>
      <c r="CB317" s="168"/>
      <c r="CC317" s="168"/>
      <c r="CD317" s="168"/>
      <c r="CE317" s="168"/>
      <c r="CF317" s="168"/>
      <c r="CG317" s="168"/>
      <c r="CH317" s="168"/>
      <c r="CI317" s="168"/>
      <c r="CJ317" s="168"/>
      <c r="CK317" s="168"/>
      <c r="CL317" s="168"/>
      <c r="CM317" s="168"/>
      <c r="CN317" s="168"/>
      <c r="CO317" s="168"/>
      <c r="CP317" s="168"/>
      <c r="CQ317" s="168"/>
      <c r="CR317" s="168"/>
      <c r="CS317" s="168"/>
      <c r="CT317" s="168"/>
      <c r="CU317" s="168"/>
      <c r="CV317" s="168"/>
      <c r="CW317" s="168"/>
      <c r="CX317" s="168"/>
      <c r="CY317" s="168"/>
      <c r="CZ317" s="168"/>
      <c r="DA317" s="168"/>
      <c r="DB317" s="168"/>
      <c r="DC317" s="168"/>
      <c r="DD317" s="168"/>
      <c r="DE317" s="168"/>
      <c r="DF317" s="168"/>
      <c r="DG317" s="168"/>
      <c r="DH317" s="168"/>
      <c r="DI317" s="168"/>
      <c r="DJ317" s="168"/>
      <c r="DK317" s="168"/>
      <c r="DL317" s="168"/>
      <c r="DM317" s="168"/>
      <c r="DN317" s="168"/>
      <c r="DO317" s="168"/>
      <c r="DP317" s="168"/>
      <c r="DQ317" s="168"/>
      <c r="DR317" s="168"/>
      <c r="DS317" s="168"/>
      <c r="DT317" s="168"/>
      <c r="DU317" s="168"/>
      <c r="DV317" s="168"/>
      <c r="DW317" s="168"/>
      <c r="DX317" s="168"/>
      <c r="DY317" s="168"/>
      <c r="DZ317" s="168"/>
      <c r="EA317" s="168"/>
      <c r="EB317" s="168"/>
      <c r="EC317" s="168"/>
      <c r="ED317" s="168"/>
      <c r="EE317" s="168"/>
      <c r="EF317" s="169"/>
      <c r="EG317" s="169"/>
      <c r="EH317" s="169"/>
    </row>
    <row r="318" spans="1:138" ht="15.75" hidden="1" outlineLevel="1" x14ac:dyDescent="0.25">
      <c r="A318" s="122">
        <f>IF(B305="Объект",,IF(B318=0,,1))</f>
        <v>0</v>
      </c>
      <c r="B318" s="194" t="str">
        <f t="shared" si="154"/>
        <v>Менеджмент резерв</v>
      </c>
      <c r="C318" s="170">
        <f t="shared" si="153"/>
        <v>0</v>
      </c>
      <c r="D318" s="168"/>
      <c r="E318" s="168"/>
      <c r="F318" s="168"/>
      <c r="G318" s="168"/>
      <c r="H318" s="168"/>
      <c r="I318" s="168"/>
      <c r="J318" s="168"/>
      <c r="K318" s="168"/>
      <c r="L318" s="168"/>
      <c r="M318" s="168"/>
      <c r="N318" s="168"/>
      <c r="O318" s="168"/>
      <c r="P318" s="168"/>
      <c r="Q318" s="168"/>
      <c r="R318" s="168"/>
      <c r="S318" s="168"/>
      <c r="T318" s="168"/>
      <c r="U318" s="168"/>
      <c r="V318" s="168"/>
      <c r="W318" s="168"/>
      <c r="X318" s="168"/>
      <c r="Y318" s="168"/>
      <c r="Z318" s="168"/>
      <c r="AA318" s="168"/>
      <c r="AB318" s="168"/>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c r="AY318" s="168"/>
      <c r="AZ318" s="168"/>
      <c r="BA318" s="168"/>
      <c r="BB318" s="168"/>
      <c r="BC318" s="168"/>
      <c r="BD318" s="168"/>
      <c r="BE318" s="168"/>
      <c r="BF318" s="168"/>
      <c r="BG318" s="168"/>
      <c r="BH318" s="168"/>
      <c r="BI318" s="168"/>
      <c r="BJ318" s="168"/>
      <c r="BK318" s="168"/>
      <c r="BL318" s="168"/>
      <c r="BM318" s="168"/>
      <c r="BN318" s="168"/>
      <c r="BO318" s="168"/>
      <c r="BP318" s="168"/>
      <c r="BQ318" s="168"/>
      <c r="BR318" s="168"/>
      <c r="BS318" s="168"/>
      <c r="BT318" s="168"/>
      <c r="BU318" s="168"/>
      <c r="BV318" s="168"/>
      <c r="BW318" s="168"/>
      <c r="BX318" s="168"/>
      <c r="BY318" s="168"/>
      <c r="BZ318" s="168"/>
      <c r="CA318" s="168"/>
      <c r="CB318" s="168"/>
      <c r="CC318" s="168"/>
      <c r="CD318" s="168"/>
      <c r="CE318" s="168"/>
      <c r="CF318" s="168"/>
      <c r="CG318" s="168"/>
      <c r="CH318" s="168"/>
      <c r="CI318" s="168"/>
      <c r="CJ318" s="168"/>
      <c r="CK318" s="168"/>
      <c r="CL318" s="168"/>
      <c r="CM318" s="168"/>
      <c r="CN318" s="168"/>
      <c r="CO318" s="168"/>
      <c r="CP318" s="168"/>
      <c r="CQ318" s="168"/>
      <c r="CR318" s="168"/>
      <c r="CS318" s="168"/>
      <c r="CT318" s="168"/>
      <c r="CU318" s="168"/>
      <c r="CV318" s="168"/>
      <c r="CW318" s="168"/>
      <c r="CX318" s="168"/>
      <c r="CY318" s="168"/>
      <c r="CZ318" s="168"/>
      <c r="DA318" s="168"/>
      <c r="DB318" s="168"/>
      <c r="DC318" s="168"/>
      <c r="DD318" s="168"/>
      <c r="DE318" s="168"/>
      <c r="DF318" s="168"/>
      <c r="DG318" s="168"/>
      <c r="DH318" s="168"/>
      <c r="DI318" s="168"/>
      <c r="DJ318" s="168"/>
      <c r="DK318" s="168"/>
      <c r="DL318" s="168"/>
      <c r="DM318" s="168"/>
      <c r="DN318" s="168"/>
      <c r="DO318" s="168"/>
      <c r="DP318" s="168"/>
      <c r="DQ318" s="168"/>
      <c r="DR318" s="168"/>
      <c r="DS318" s="168"/>
      <c r="DT318" s="168"/>
      <c r="DU318" s="168"/>
      <c r="DV318" s="168"/>
      <c r="DW318" s="168"/>
      <c r="DX318" s="168"/>
      <c r="DY318" s="168"/>
      <c r="DZ318" s="168"/>
      <c r="EA318" s="168"/>
      <c r="EB318" s="168"/>
      <c r="EC318" s="168"/>
      <c r="ED318" s="168"/>
      <c r="EE318" s="168"/>
      <c r="EF318" s="169"/>
      <c r="EG318" s="169"/>
      <c r="EH318" s="169"/>
    </row>
    <row r="319" spans="1:138" ht="15.75" hidden="1" outlineLevel="1" x14ac:dyDescent="0.25">
      <c r="A319" s="122">
        <f>IF(B305="Объект",,IF(B319=0,,1))</f>
        <v>0</v>
      </c>
      <c r="B319" s="194" t="str">
        <f t="shared" si="154"/>
        <v>ФОТ МП и РГ</v>
      </c>
      <c r="C319" s="170">
        <f t="shared" si="153"/>
        <v>0</v>
      </c>
      <c r="D319" s="168"/>
      <c r="E319" s="168"/>
      <c r="F319" s="168"/>
      <c r="G319" s="168"/>
      <c r="H319" s="168"/>
      <c r="I319" s="168"/>
      <c r="J319" s="168"/>
      <c r="K319" s="168"/>
      <c r="L319" s="168"/>
      <c r="M319" s="168"/>
      <c r="N319" s="168"/>
      <c r="O319" s="168"/>
      <c r="P319" s="168"/>
      <c r="Q319" s="168"/>
      <c r="R319" s="168"/>
      <c r="S319" s="168"/>
      <c r="T319" s="168"/>
      <c r="U319" s="168"/>
      <c r="V319" s="168"/>
      <c r="W319" s="168"/>
      <c r="X319" s="168"/>
      <c r="Y319" s="168"/>
      <c r="Z319" s="168"/>
      <c r="AA319" s="168"/>
      <c r="AB319" s="168"/>
      <c r="AC319" s="168"/>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c r="AY319" s="168"/>
      <c r="AZ319" s="168"/>
      <c r="BA319" s="168"/>
      <c r="BB319" s="168"/>
      <c r="BC319" s="168"/>
      <c r="BD319" s="168"/>
      <c r="BE319" s="168"/>
      <c r="BF319" s="168"/>
      <c r="BG319" s="168"/>
      <c r="BH319" s="168"/>
      <c r="BI319" s="168"/>
      <c r="BJ319" s="168"/>
      <c r="BK319" s="168"/>
      <c r="BL319" s="168"/>
      <c r="BM319" s="168"/>
      <c r="BN319" s="168"/>
      <c r="BO319" s="168"/>
      <c r="BP319" s="168"/>
      <c r="BQ319" s="168"/>
      <c r="BR319" s="168"/>
      <c r="BS319" s="168"/>
      <c r="BT319" s="168"/>
      <c r="BU319" s="168"/>
      <c r="BV319" s="168"/>
      <c r="BW319" s="168"/>
      <c r="BX319" s="168"/>
      <c r="BY319" s="168"/>
      <c r="BZ319" s="168"/>
      <c r="CA319" s="168"/>
      <c r="CB319" s="168"/>
      <c r="CC319" s="168"/>
      <c r="CD319" s="168"/>
      <c r="CE319" s="168"/>
      <c r="CF319" s="168"/>
      <c r="CG319" s="168"/>
      <c r="CH319" s="168"/>
      <c r="CI319" s="168"/>
      <c r="CJ319" s="168"/>
      <c r="CK319" s="168"/>
      <c r="CL319" s="168"/>
      <c r="CM319" s="168"/>
      <c r="CN319" s="168"/>
      <c r="CO319" s="168"/>
      <c r="CP319" s="168"/>
      <c r="CQ319" s="168"/>
      <c r="CR319" s="168"/>
      <c r="CS319" s="168"/>
      <c r="CT319" s="168"/>
      <c r="CU319" s="168"/>
      <c r="CV319" s="168"/>
      <c r="CW319" s="168"/>
      <c r="CX319" s="168"/>
      <c r="CY319" s="168"/>
      <c r="CZ319" s="168"/>
      <c r="DA319" s="168"/>
      <c r="DB319" s="168"/>
      <c r="DC319" s="168"/>
      <c r="DD319" s="168"/>
      <c r="DE319" s="168"/>
      <c r="DF319" s="168"/>
      <c r="DG319" s="168"/>
      <c r="DH319" s="168"/>
      <c r="DI319" s="168"/>
      <c r="DJ319" s="168"/>
      <c r="DK319" s="168"/>
      <c r="DL319" s="168"/>
      <c r="DM319" s="168"/>
      <c r="DN319" s="168"/>
      <c r="DO319" s="168"/>
      <c r="DP319" s="168"/>
      <c r="DQ319" s="168"/>
      <c r="DR319" s="168"/>
      <c r="DS319" s="168"/>
      <c r="DT319" s="168"/>
      <c r="DU319" s="168"/>
      <c r="DV319" s="168"/>
      <c r="DW319" s="168"/>
      <c r="DX319" s="168"/>
      <c r="DY319" s="168"/>
      <c r="DZ319" s="168"/>
      <c r="EA319" s="168"/>
      <c r="EB319" s="168"/>
      <c r="EC319" s="168"/>
      <c r="ED319" s="168"/>
      <c r="EE319" s="168"/>
      <c r="EF319" s="169"/>
      <c r="EG319" s="169"/>
      <c r="EH319" s="169"/>
    </row>
    <row r="320" spans="1:138" ht="15.75" hidden="1" outlineLevel="1" x14ac:dyDescent="0.25">
      <c r="A320" s="122">
        <f>IF(B305="Объект",,IF(B320=0,,1))</f>
        <v>0</v>
      </c>
      <c r="B320" s="194" t="str">
        <f t="shared" si="154"/>
        <v>Мотивационный фонд</v>
      </c>
      <c r="C320" s="170">
        <f t="shared" si="153"/>
        <v>0</v>
      </c>
      <c r="D320" s="168"/>
      <c r="E320" s="168"/>
      <c r="F320" s="168"/>
      <c r="G320" s="168"/>
      <c r="H320" s="168"/>
      <c r="I320" s="168"/>
      <c r="J320" s="168"/>
      <c r="K320" s="168"/>
      <c r="L320" s="168"/>
      <c r="M320" s="168"/>
      <c r="N320" s="168"/>
      <c r="O320" s="168"/>
      <c r="P320" s="168"/>
      <c r="Q320" s="168"/>
      <c r="R320" s="168"/>
      <c r="S320" s="168"/>
      <c r="T320" s="168"/>
      <c r="U320" s="168"/>
      <c r="V320" s="168"/>
      <c r="W320" s="168"/>
      <c r="X320" s="168"/>
      <c r="Y320" s="168"/>
      <c r="Z320" s="168"/>
      <c r="AA320" s="168"/>
      <c r="AB320" s="168"/>
      <c r="AC320" s="168"/>
      <c r="AD320" s="168"/>
      <c r="AE320" s="168"/>
      <c r="AF320" s="168"/>
      <c r="AG320" s="168"/>
      <c r="AH320" s="168"/>
      <c r="AI320" s="168"/>
      <c r="AJ320" s="168"/>
      <c r="AK320" s="168"/>
      <c r="AL320" s="168"/>
      <c r="AM320" s="168"/>
      <c r="AN320" s="168"/>
      <c r="AO320" s="168"/>
      <c r="AP320" s="168"/>
      <c r="AQ320" s="168"/>
      <c r="AR320" s="168"/>
      <c r="AS320" s="168"/>
      <c r="AT320" s="168"/>
      <c r="AU320" s="168"/>
      <c r="AV320" s="168"/>
      <c r="AW320" s="168"/>
      <c r="AX320" s="168"/>
      <c r="AY320" s="168"/>
      <c r="AZ320" s="168"/>
      <c r="BA320" s="168"/>
      <c r="BB320" s="168"/>
      <c r="BC320" s="168"/>
      <c r="BD320" s="168"/>
      <c r="BE320" s="168"/>
      <c r="BF320" s="168"/>
      <c r="BG320" s="168"/>
      <c r="BH320" s="168"/>
      <c r="BI320" s="168"/>
      <c r="BJ320" s="168"/>
      <c r="BK320" s="168"/>
      <c r="BL320" s="168"/>
      <c r="BM320" s="168"/>
      <c r="BN320" s="168"/>
      <c r="BO320" s="168"/>
      <c r="BP320" s="168"/>
      <c r="BQ320" s="168"/>
      <c r="BR320" s="168"/>
      <c r="BS320" s="168"/>
      <c r="BT320" s="168"/>
      <c r="BU320" s="168"/>
      <c r="BV320" s="168"/>
      <c r="BW320" s="168"/>
      <c r="BX320" s="168"/>
      <c r="BY320" s="168"/>
      <c r="BZ320" s="168"/>
      <c r="CA320" s="168"/>
      <c r="CB320" s="168"/>
      <c r="CC320" s="168"/>
      <c r="CD320" s="168"/>
      <c r="CE320" s="168"/>
      <c r="CF320" s="168"/>
      <c r="CG320" s="168"/>
      <c r="CH320" s="168"/>
      <c r="CI320" s="168"/>
      <c r="CJ320" s="168"/>
      <c r="CK320" s="168"/>
      <c r="CL320" s="168"/>
      <c r="CM320" s="168"/>
      <c r="CN320" s="168"/>
      <c r="CO320" s="168"/>
      <c r="CP320" s="168"/>
      <c r="CQ320" s="168"/>
      <c r="CR320" s="168"/>
      <c r="CS320" s="168"/>
      <c r="CT320" s="168"/>
      <c r="CU320" s="168"/>
      <c r="CV320" s="168"/>
      <c r="CW320" s="168"/>
      <c r="CX320" s="168"/>
      <c r="CY320" s="168"/>
      <c r="CZ320" s="168"/>
      <c r="DA320" s="168"/>
      <c r="DB320" s="168"/>
      <c r="DC320" s="168"/>
      <c r="DD320" s="168"/>
      <c r="DE320" s="168"/>
      <c r="DF320" s="168"/>
      <c r="DG320" s="168"/>
      <c r="DH320" s="168"/>
      <c r="DI320" s="168"/>
      <c r="DJ320" s="168"/>
      <c r="DK320" s="168"/>
      <c r="DL320" s="168"/>
      <c r="DM320" s="168"/>
      <c r="DN320" s="168"/>
      <c r="DO320" s="168"/>
      <c r="DP320" s="168"/>
      <c r="DQ320" s="168"/>
      <c r="DR320" s="168"/>
      <c r="DS320" s="168"/>
      <c r="DT320" s="168"/>
      <c r="DU320" s="168"/>
      <c r="DV320" s="168"/>
      <c r="DW320" s="168"/>
      <c r="DX320" s="168"/>
      <c r="DY320" s="168"/>
      <c r="DZ320" s="168"/>
      <c r="EA320" s="168"/>
      <c r="EB320" s="168"/>
      <c r="EC320" s="168"/>
      <c r="ED320" s="168"/>
      <c r="EE320" s="168"/>
      <c r="EF320" s="169"/>
      <c r="EG320" s="169"/>
      <c r="EH320" s="169"/>
    </row>
    <row r="321" spans="1:138" ht="17.25" hidden="1" outlineLevel="1" thickTop="1" thickBot="1" x14ac:dyDescent="0.3">
      <c r="A321" s="122">
        <f>IF(B305="Объект",,1)</f>
        <v>0</v>
      </c>
      <c r="B321" s="228" t="str">
        <f>B290</f>
        <v>Итого без НДС, тыс. $</v>
      </c>
      <c r="C321" s="229">
        <f t="shared" si="153"/>
        <v>0</v>
      </c>
      <c r="D321" s="175">
        <f t="shared" ref="D321:AI321" si="155">SUM(D309:D320)</f>
        <v>0</v>
      </c>
      <c r="E321" s="230">
        <f t="shared" si="155"/>
        <v>0</v>
      </c>
      <c r="F321" s="175">
        <f t="shared" si="155"/>
        <v>0</v>
      </c>
      <c r="G321" s="175">
        <f t="shared" si="155"/>
        <v>0</v>
      </c>
      <c r="H321" s="175">
        <f t="shared" si="155"/>
        <v>0</v>
      </c>
      <c r="I321" s="175">
        <f t="shared" si="155"/>
        <v>0</v>
      </c>
      <c r="J321" s="175">
        <f t="shared" si="155"/>
        <v>0</v>
      </c>
      <c r="K321" s="175">
        <f t="shared" si="155"/>
        <v>0</v>
      </c>
      <c r="L321" s="175">
        <f t="shared" si="155"/>
        <v>0</v>
      </c>
      <c r="M321" s="175">
        <f t="shared" si="155"/>
        <v>0</v>
      </c>
      <c r="N321" s="175">
        <f t="shared" si="155"/>
        <v>0</v>
      </c>
      <c r="O321" s="231">
        <f t="shared" si="155"/>
        <v>0</v>
      </c>
      <c r="P321" s="231">
        <f t="shared" si="155"/>
        <v>0</v>
      </c>
      <c r="Q321" s="231">
        <f t="shared" si="155"/>
        <v>0</v>
      </c>
      <c r="R321" s="231">
        <f t="shared" si="155"/>
        <v>0</v>
      </c>
      <c r="S321" s="231">
        <f t="shared" si="155"/>
        <v>0</v>
      </c>
      <c r="T321" s="231">
        <f t="shared" si="155"/>
        <v>0</v>
      </c>
      <c r="U321" s="231">
        <f t="shared" si="155"/>
        <v>0</v>
      </c>
      <c r="V321" s="231">
        <f t="shared" si="155"/>
        <v>0</v>
      </c>
      <c r="W321" s="231">
        <f t="shared" si="155"/>
        <v>0</v>
      </c>
      <c r="X321" s="231">
        <f t="shared" si="155"/>
        <v>0</v>
      </c>
      <c r="Y321" s="231">
        <f t="shared" si="155"/>
        <v>0</v>
      </c>
      <c r="Z321" s="231">
        <f t="shared" si="155"/>
        <v>0</v>
      </c>
      <c r="AA321" s="231">
        <f t="shared" si="155"/>
        <v>0</v>
      </c>
      <c r="AB321" s="231">
        <f t="shared" si="155"/>
        <v>0</v>
      </c>
      <c r="AC321" s="176">
        <f t="shared" si="155"/>
        <v>0</v>
      </c>
      <c r="AD321" s="176">
        <f t="shared" si="155"/>
        <v>0</v>
      </c>
      <c r="AE321" s="175">
        <f t="shared" si="155"/>
        <v>0</v>
      </c>
      <c r="AF321" s="175">
        <f t="shared" si="155"/>
        <v>0</v>
      </c>
      <c r="AG321" s="175">
        <f t="shared" si="155"/>
        <v>0</v>
      </c>
      <c r="AH321" s="175">
        <f t="shared" si="155"/>
        <v>0</v>
      </c>
      <c r="AI321" s="175">
        <f t="shared" si="155"/>
        <v>0</v>
      </c>
      <c r="AJ321" s="175">
        <f t="shared" ref="AJ321:CU321" si="156">SUM(AJ309:AJ320)</f>
        <v>0</v>
      </c>
      <c r="AK321" s="175">
        <f t="shared" si="156"/>
        <v>0</v>
      </c>
      <c r="AL321" s="175">
        <f t="shared" si="156"/>
        <v>0</v>
      </c>
      <c r="AM321" s="175">
        <f t="shared" si="156"/>
        <v>0</v>
      </c>
      <c r="AN321" s="176">
        <f t="shared" si="156"/>
        <v>0</v>
      </c>
      <c r="AO321" s="175">
        <f t="shared" si="156"/>
        <v>0</v>
      </c>
      <c r="AP321" s="175">
        <f t="shared" si="156"/>
        <v>0</v>
      </c>
      <c r="AQ321" s="175">
        <f t="shared" si="156"/>
        <v>0</v>
      </c>
      <c r="AR321" s="175">
        <f t="shared" si="156"/>
        <v>0</v>
      </c>
      <c r="AS321" s="175">
        <f t="shared" si="156"/>
        <v>0</v>
      </c>
      <c r="AT321" s="175">
        <f t="shared" si="156"/>
        <v>0</v>
      </c>
      <c r="AU321" s="175">
        <f t="shared" si="156"/>
        <v>0</v>
      </c>
      <c r="AV321" s="175">
        <f t="shared" si="156"/>
        <v>0</v>
      </c>
      <c r="AW321" s="175">
        <f t="shared" si="156"/>
        <v>0</v>
      </c>
      <c r="AX321" s="175">
        <f t="shared" si="156"/>
        <v>0</v>
      </c>
      <c r="AY321" s="175">
        <f t="shared" si="156"/>
        <v>0</v>
      </c>
      <c r="AZ321" s="176">
        <f t="shared" si="156"/>
        <v>0</v>
      </c>
      <c r="BA321" s="175">
        <f t="shared" si="156"/>
        <v>0</v>
      </c>
      <c r="BB321" s="175">
        <f t="shared" si="156"/>
        <v>0</v>
      </c>
      <c r="BC321" s="175">
        <f t="shared" si="156"/>
        <v>0</v>
      </c>
      <c r="BD321" s="175">
        <f t="shared" si="156"/>
        <v>0</v>
      </c>
      <c r="BE321" s="175">
        <f t="shared" si="156"/>
        <v>0</v>
      </c>
      <c r="BF321" s="175">
        <f t="shared" si="156"/>
        <v>0</v>
      </c>
      <c r="BG321" s="175">
        <f t="shared" si="156"/>
        <v>0</v>
      </c>
      <c r="BH321" s="175">
        <f t="shared" si="156"/>
        <v>0</v>
      </c>
      <c r="BI321" s="175">
        <f t="shared" si="156"/>
        <v>0</v>
      </c>
      <c r="BJ321" s="175">
        <f t="shared" si="156"/>
        <v>0</v>
      </c>
      <c r="BK321" s="175">
        <f t="shared" si="156"/>
        <v>0</v>
      </c>
      <c r="BL321" s="176">
        <f t="shared" si="156"/>
        <v>0</v>
      </c>
      <c r="BM321" s="175">
        <f t="shared" si="156"/>
        <v>0</v>
      </c>
      <c r="BN321" s="175">
        <f t="shared" si="156"/>
        <v>0</v>
      </c>
      <c r="BO321" s="175">
        <f t="shared" si="156"/>
        <v>0</v>
      </c>
      <c r="BP321" s="175">
        <f t="shared" si="156"/>
        <v>0</v>
      </c>
      <c r="BQ321" s="175">
        <f t="shared" si="156"/>
        <v>0</v>
      </c>
      <c r="BR321" s="175">
        <f t="shared" si="156"/>
        <v>0</v>
      </c>
      <c r="BS321" s="175">
        <f t="shared" si="156"/>
        <v>0</v>
      </c>
      <c r="BT321" s="175">
        <f t="shared" si="156"/>
        <v>0</v>
      </c>
      <c r="BU321" s="175">
        <f t="shared" si="156"/>
        <v>0</v>
      </c>
      <c r="BV321" s="175">
        <f>SUM(BV309:BV320)</f>
        <v>0</v>
      </c>
      <c r="BW321" s="175">
        <f>SUM(BW309:BW320)</f>
        <v>0</v>
      </c>
      <c r="BX321" s="175">
        <f>SUM(BX309:BX320)</f>
        <v>0</v>
      </c>
      <c r="BY321" s="175">
        <f t="shared" si="156"/>
        <v>0</v>
      </c>
      <c r="BZ321" s="175">
        <f t="shared" si="156"/>
        <v>0</v>
      </c>
      <c r="CA321" s="175">
        <f t="shared" si="156"/>
        <v>0</v>
      </c>
      <c r="CB321" s="175">
        <f t="shared" si="156"/>
        <v>0</v>
      </c>
      <c r="CC321" s="175">
        <f t="shared" si="156"/>
        <v>0</v>
      </c>
      <c r="CD321" s="175">
        <f t="shared" si="156"/>
        <v>0</v>
      </c>
      <c r="CE321" s="175">
        <f t="shared" si="156"/>
        <v>0</v>
      </c>
      <c r="CF321" s="175">
        <f t="shared" si="156"/>
        <v>0</v>
      </c>
      <c r="CG321" s="175">
        <f t="shared" si="156"/>
        <v>0</v>
      </c>
      <c r="CH321" s="175">
        <f t="shared" si="156"/>
        <v>0</v>
      </c>
      <c r="CI321" s="175">
        <f t="shared" si="156"/>
        <v>0</v>
      </c>
      <c r="CJ321" s="176">
        <f t="shared" si="156"/>
        <v>0</v>
      </c>
      <c r="CK321" s="175">
        <f t="shared" si="156"/>
        <v>0</v>
      </c>
      <c r="CL321" s="175">
        <f t="shared" si="156"/>
        <v>0</v>
      </c>
      <c r="CM321" s="175">
        <f t="shared" si="156"/>
        <v>0</v>
      </c>
      <c r="CN321" s="175">
        <f t="shared" si="156"/>
        <v>0</v>
      </c>
      <c r="CO321" s="175">
        <f t="shared" si="156"/>
        <v>0</v>
      </c>
      <c r="CP321" s="175">
        <f t="shared" si="156"/>
        <v>0</v>
      </c>
      <c r="CQ321" s="175">
        <f t="shared" si="156"/>
        <v>0</v>
      </c>
      <c r="CR321" s="175">
        <f t="shared" si="156"/>
        <v>0</v>
      </c>
      <c r="CS321" s="175">
        <f t="shared" si="156"/>
        <v>0</v>
      </c>
      <c r="CT321" s="175">
        <f t="shared" si="156"/>
        <v>0</v>
      </c>
      <c r="CU321" s="175">
        <f t="shared" si="156"/>
        <v>0</v>
      </c>
      <c r="CV321" s="176">
        <f t="shared" ref="CV321:EA321" si="157">SUM(CV309:CV320)</f>
        <v>0</v>
      </c>
      <c r="CW321" s="175">
        <f t="shared" si="157"/>
        <v>0</v>
      </c>
      <c r="CX321" s="175">
        <f t="shared" si="157"/>
        <v>0</v>
      </c>
      <c r="CY321" s="175">
        <f t="shared" si="157"/>
        <v>0</v>
      </c>
      <c r="CZ321" s="175">
        <f t="shared" si="157"/>
        <v>0</v>
      </c>
      <c r="DA321" s="175">
        <f t="shared" si="157"/>
        <v>0</v>
      </c>
      <c r="DB321" s="175">
        <f t="shared" si="157"/>
        <v>0</v>
      </c>
      <c r="DC321" s="175">
        <f t="shared" si="157"/>
        <v>0</v>
      </c>
      <c r="DD321" s="175">
        <f t="shared" si="157"/>
        <v>0</v>
      </c>
      <c r="DE321" s="175">
        <f t="shared" si="157"/>
        <v>0</v>
      </c>
      <c r="DF321" s="175">
        <f t="shared" si="157"/>
        <v>0</v>
      </c>
      <c r="DG321" s="175">
        <f t="shared" si="157"/>
        <v>0</v>
      </c>
      <c r="DH321" s="176">
        <f t="shared" si="157"/>
        <v>0</v>
      </c>
      <c r="DI321" s="175">
        <f t="shared" si="157"/>
        <v>0</v>
      </c>
      <c r="DJ321" s="175">
        <f t="shared" si="157"/>
        <v>0</v>
      </c>
      <c r="DK321" s="175">
        <f t="shared" si="157"/>
        <v>0</v>
      </c>
      <c r="DL321" s="175">
        <f t="shared" si="157"/>
        <v>0</v>
      </c>
      <c r="DM321" s="175">
        <f t="shared" si="157"/>
        <v>0</v>
      </c>
      <c r="DN321" s="175">
        <f t="shared" si="157"/>
        <v>0</v>
      </c>
      <c r="DO321" s="175">
        <f t="shared" si="157"/>
        <v>0</v>
      </c>
      <c r="DP321" s="175">
        <f t="shared" si="157"/>
        <v>0</v>
      </c>
      <c r="DQ321" s="175">
        <f t="shared" si="157"/>
        <v>0</v>
      </c>
      <c r="DR321" s="175">
        <f t="shared" si="157"/>
        <v>0</v>
      </c>
      <c r="DS321" s="175">
        <f t="shared" si="157"/>
        <v>0</v>
      </c>
      <c r="DT321" s="176">
        <f t="shared" si="157"/>
        <v>0</v>
      </c>
      <c r="DU321" s="175">
        <f t="shared" si="157"/>
        <v>0</v>
      </c>
      <c r="DV321" s="175">
        <f t="shared" si="157"/>
        <v>0</v>
      </c>
      <c r="DW321" s="175">
        <f t="shared" si="157"/>
        <v>0</v>
      </c>
      <c r="DX321" s="175">
        <f t="shared" si="157"/>
        <v>0</v>
      </c>
      <c r="DY321" s="175">
        <f t="shared" si="157"/>
        <v>0</v>
      </c>
      <c r="DZ321" s="175">
        <f t="shared" si="157"/>
        <v>0</v>
      </c>
      <c r="EA321" s="175">
        <f t="shared" si="157"/>
        <v>0</v>
      </c>
      <c r="EB321" s="175">
        <f>SUM(EB309:EB320)</f>
        <v>0</v>
      </c>
      <c r="EC321" s="175">
        <f>SUM(EC309:EC320)</f>
        <v>0</v>
      </c>
      <c r="ED321" s="175">
        <f>SUM(ED309:ED320)</f>
        <v>0</v>
      </c>
      <c r="EE321" s="175">
        <f>SUM(EE309:EE320)</f>
        <v>0</v>
      </c>
      <c r="EF321" s="169"/>
      <c r="EG321" s="169"/>
      <c r="EH321" s="169"/>
    </row>
    <row r="322" spans="1:138" s="182" customFormat="1" ht="16.5" hidden="1" customHeight="1" outlineLevel="1" thickTop="1" x14ac:dyDescent="0.25">
      <c r="A322" s="122">
        <f t="shared" ref="A322:A331" si="158">IF(B$305="Объект",,IF(B322=0,,1))</f>
        <v>0</v>
      </c>
      <c r="B322" s="232" t="str">
        <f>CONCATENATE(B309," НДС")</f>
        <v>Проектно-изыскательские работы имп НДС</v>
      </c>
      <c r="C322" s="170">
        <f t="shared" si="153"/>
        <v>0</v>
      </c>
      <c r="D322" s="181">
        <f t="shared" ref="D322:BO325" si="159">D309*0.18</f>
        <v>0</v>
      </c>
      <c r="E322" s="181">
        <f t="shared" si="159"/>
        <v>0</v>
      </c>
      <c r="F322" s="181">
        <f t="shared" si="159"/>
        <v>0</v>
      </c>
      <c r="G322" s="181">
        <f t="shared" si="159"/>
        <v>0</v>
      </c>
      <c r="H322" s="181">
        <f t="shared" si="159"/>
        <v>0</v>
      </c>
      <c r="I322" s="181">
        <f t="shared" si="159"/>
        <v>0</v>
      </c>
      <c r="J322" s="181">
        <f t="shared" si="159"/>
        <v>0</v>
      </c>
      <c r="K322" s="181">
        <f t="shared" si="159"/>
        <v>0</v>
      </c>
      <c r="L322" s="181">
        <f t="shared" si="159"/>
        <v>0</v>
      </c>
      <c r="M322" s="181">
        <f t="shared" si="159"/>
        <v>0</v>
      </c>
      <c r="N322" s="181">
        <f t="shared" si="159"/>
        <v>0</v>
      </c>
      <c r="O322" s="181">
        <f t="shared" si="159"/>
        <v>0</v>
      </c>
      <c r="P322" s="181">
        <f t="shared" si="159"/>
        <v>0</v>
      </c>
      <c r="Q322" s="181">
        <f t="shared" si="159"/>
        <v>0</v>
      </c>
      <c r="R322" s="181">
        <f t="shared" si="159"/>
        <v>0</v>
      </c>
      <c r="S322" s="181">
        <f t="shared" si="159"/>
        <v>0</v>
      </c>
      <c r="T322" s="181">
        <f t="shared" si="159"/>
        <v>0</v>
      </c>
      <c r="U322" s="181">
        <f t="shared" si="159"/>
        <v>0</v>
      </c>
      <c r="V322" s="181">
        <f t="shared" si="159"/>
        <v>0</v>
      </c>
      <c r="W322" s="181">
        <f t="shared" si="159"/>
        <v>0</v>
      </c>
      <c r="X322" s="181">
        <f t="shared" si="159"/>
        <v>0</v>
      </c>
      <c r="Y322" s="181">
        <f t="shared" si="159"/>
        <v>0</v>
      </c>
      <c r="Z322" s="181">
        <f t="shared" si="159"/>
        <v>0</v>
      </c>
      <c r="AA322" s="181">
        <f t="shared" si="159"/>
        <v>0</v>
      </c>
      <c r="AB322" s="181">
        <f t="shared" si="159"/>
        <v>0</v>
      </c>
      <c r="AC322" s="181">
        <f t="shared" si="159"/>
        <v>0</v>
      </c>
      <c r="AD322" s="181">
        <f t="shared" si="159"/>
        <v>0</v>
      </c>
      <c r="AE322" s="181">
        <f t="shared" si="159"/>
        <v>0</v>
      </c>
      <c r="AF322" s="181">
        <f t="shared" si="159"/>
        <v>0</v>
      </c>
      <c r="AG322" s="181">
        <f t="shared" si="159"/>
        <v>0</v>
      </c>
      <c r="AH322" s="181">
        <f t="shared" si="159"/>
        <v>0</v>
      </c>
      <c r="AI322" s="181">
        <f t="shared" si="159"/>
        <v>0</v>
      </c>
      <c r="AJ322" s="181">
        <f t="shared" si="159"/>
        <v>0</v>
      </c>
      <c r="AK322" s="181">
        <f t="shared" si="159"/>
        <v>0</v>
      </c>
      <c r="AL322" s="181">
        <f t="shared" si="159"/>
        <v>0</v>
      </c>
      <c r="AM322" s="181">
        <f t="shared" si="159"/>
        <v>0</v>
      </c>
      <c r="AN322" s="181">
        <f t="shared" si="159"/>
        <v>0</v>
      </c>
      <c r="AO322" s="181">
        <f t="shared" si="159"/>
        <v>0</v>
      </c>
      <c r="AP322" s="181">
        <f t="shared" si="159"/>
        <v>0</v>
      </c>
      <c r="AQ322" s="181">
        <f t="shared" si="159"/>
        <v>0</v>
      </c>
      <c r="AR322" s="181">
        <f t="shared" si="159"/>
        <v>0</v>
      </c>
      <c r="AS322" s="181">
        <f t="shared" si="159"/>
        <v>0</v>
      </c>
      <c r="AT322" s="181">
        <f t="shared" si="159"/>
        <v>0</v>
      </c>
      <c r="AU322" s="181">
        <f t="shared" si="159"/>
        <v>0</v>
      </c>
      <c r="AV322" s="181">
        <f t="shared" si="159"/>
        <v>0</v>
      </c>
      <c r="AW322" s="181">
        <f t="shared" si="159"/>
        <v>0</v>
      </c>
      <c r="AX322" s="181">
        <f t="shared" si="159"/>
        <v>0</v>
      </c>
      <c r="AY322" s="181">
        <f t="shared" si="159"/>
        <v>0</v>
      </c>
      <c r="AZ322" s="181">
        <f t="shared" si="159"/>
        <v>0</v>
      </c>
      <c r="BA322" s="181">
        <f t="shared" si="159"/>
        <v>0</v>
      </c>
      <c r="BB322" s="181">
        <f t="shared" si="159"/>
        <v>0</v>
      </c>
      <c r="BC322" s="181">
        <f t="shared" si="159"/>
        <v>0</v>
      </c>
      <c r="BD322" s="181">
        <f t="shared" si="159"/>
        <v>0</v>
      </c>
      <c r="BE322" s="181">
        <f t="shared" si="159"/>
        <v>0</v>
      </c>
      <c r="BF322" s="181">
        <f t="shared" si="159"/>
        <v>0</v>
      </c>
      <c r="BG322" s="181">
        <f t="shared" si="159"/>
        <v>0</v>
      </c>
      <c r="BH322" s="181">
        <f t="shared" si="159"/>
        <v>0</v>
      </c>
      <c r="BI322" s="181">
        <f t="shared" si="159"/>
        <v>0</v>
      </c>
      <c r="BJ322" s="181">
        <f t="shared" si="159"/>
        <v>0</v>
      </c>
      <c r="BK322" s="181">
        <f t="shared" si="159"/>
        <v>0</v>
      </c>
      <c r="BL322" s="181">
        <f t="shared" si="159"/>
        <v>0</v>
      </c>
      <c r="BM322" s="181">
        <f t="shared" si="159"/>
        <v>0</v>
      </c>
      <c r="BN322" s="181">
        <f t="shared" si="159"/>
        <v>0</v>
      </c>
      <c r="BO322" s="181">
        <f t="shared" si="159"/>
        <v>0</v>
      </c>
      <c r="BP322" s="181">
        <f t="shared" ref="BP322:EA325" si="160">BP309*0.18</f>
        <v>0</v>
      </c>
      <c r="BQ322" s="181">
        <f t="shared" si="160"/>
        <v>0</v>
      </c>
      <c r="BR322" s="181">
        <f t="shared" si="160"/>
        <v>0</v>
      </c>
      <c r="BS322" s="181">
        <f t="shared" si="160"/>
        <v>0</v>
      </c>
      <c r="BT322" s="181">
        <f t="shared" si="160"/>
        <v>0</v>
      </c>
      <c r="BU322" s="181">
        <f t="shared" si="160"/>
        <v>0</v>
      </c>
      <c r="BV322" s="181">
        <f t="shared" si="160"/>
        <v>0</v>
      </c>
      <c r="BW322" s="181">
        <f t="shared" si="160"/>
        <v>0</v>
      </c>
      <c r="BX322" s="181">
        <f t="shared" si="160"/>
        <v>0</v>
      </c>
      <c r="BY322" s="181">
        <f t="shared" si="160"/>
        <v>0</v>
      </c>
      <c r="BZ322" s="181">
        <f t="shared" si="160"/>
        <v>0</v>
      </c>
      <c r="CA322" s="181">
        <f t="shared" si="160"/>
        <v>0</v>
      </c>
      <c r="CB322" s="181">
        <f t="shared" si="160"/>
        <v>0</v>
      </c>
      <c r="CC322" s="181">
        <f t="shared" si="160"/>
        <v>0</v>
      </c>
      <c r="CD322" s="181">
        <f t="shared" si="160"/>
        <v>0</v>
      </c>
      <c r="CE322" s="181">
        <f t="shared" si="160"/>
        <v>0</v>
      </c>
      <c r="CF322" s="181">
        <f t="shared" si="160"/>
        <v>0</v>
      </c>
      <c r="CG322" s="181">
        <f t="shared" si="160"/>
        <v>0</v>
      </c>
      <c r="CH322" s="181">
        <f t="shared" si="160"/>
        <v>0</v>
      </c>
      <c r="CI322" s="181">
        <f t="shared" si="160"/>
        <v>0</v>
      </c>
      <c r="CJ322" s="181">
        <f t="shared" si="160"/>
        <v>0</v>
      </c>
      <c r="CK322" s="181">
        <f t="shared" si="160"/>
        <v>0</v>
      </c>
      <c r="CL322" s="181">
        <f t="shared" si="160"/>
        <v>0</v>
      </c>
      <c r="CM322" s="181">
        <f t="shared" si="160"/>
        <v>0</v>
      </c>
      <c r="CN322" s="181">
        <f t="shared" si="160"/>
        <v>0</v>
      </c>
      <c r="CO322" s="181">
        <f t="shared" si="160"/>
        <v>0</v>
      </c>
      <c r="CP322" s="181">
        <f t="shared" si="160"/>
        <v>0</v>
      </c>
      <c r="CQ322" s="181">
        <f t="shared" si="160"/>
        <v>0</v>
      </c>
      <c r="CR322" s="181">
        <f t="shared" si="160"/>
        <v>0</v>
      </c>
      <c r="CS322" s="181">
        <f t="shared" si="160"/>
        <v>0</v>
      </c>
      <c r="CT322" s="181">
        <f t="shared" si="160"/>
        <v>0</v>
      </c>
      <c r="CU322" s="181">
        <f t="shared" si="160"/>
        <v>0</v>
      </c>
      <c r="CV322" s="181">
        <f t="shared" si="160"/>
        <v>0</v>
      </c>
      <c r="CW322" s="181">
        <f t="shared" si="160"/>
        <v>0</v>
      </c>
      <c r="CX322" s="181">
        <f t="shared" si="160"/>
        <v>0</v>
      </c>
      <c r="CY322" s="181">
        <f t="shared" si="160"/>
        <v>0</v>
      </c>
      <c r="CZ322" s="181">
        <f t="shared" si="160"/>
        <v>0</v>
      </c>
      <c r="DA322" s="181">
        <f t="shared" si="160"/>
        <v>0</v>
      </c>
      <c r="DB322" s="181">
        <f t="shared" si="160"/>
        <v>0</v>
      </c>
      <c r="DC322" s="181">
        <f t="shared" si="160"/>
        <v>0</v>
      </c>
      <c r="DD322" s="181">
        <f t="shared" si="160"/>
        <v>0</v>
      </c>
      <c r="DE322" s="181">
        <f t="shared" si="160"/>
        <v>0</v>
      </c>
      <c r="DF322" s="181">
        <f t="shared" si="160"/>
        <v>0</v>
      </c>
      <c r="DG322" s="181">
        <f t="shared" si="160"/>
        <v>0</v>
      </c>
      <c r="DH322" s="181">
        <f t="shared" si="160"/>
        <v>0</v>
      </c>
      <c r="DI322" s="181">
        <f t="shared" si="160"/>
        <v>0</v>
      </c>
      <c r="DJ322" s="181">
        <f t="shared" si="160"/>
        <v>0</v>
      </c>
      <c r="DK322" s="181">
        <f t="shared" si="160"/>
        <v>0</v>
      </c>
      <c r="DL322" s="181">
        <f t="shared" si="160"/>
        <v>0</v>
      </c>
      <c r="DM322" s="181">
        <f t="shared" si="160"/>
        <v>0</v>
      </c>
      <c r="DN322" s="181">
        <f t="shared" si="160"/>
        <v>0</v>
      </c>
      <c r="DO322" s="181">
        <f t="shared" si="160"/>
        <v>0</v>
      </c>
      <c r="DP322" s="181">
        <f t="shared" si="160"/>
        <v>0</v>
      </c>
      <c r="DQ322" s="181">
        <f t="shared" si="160"/>
        <v>0</v>
      </c>
      <c r="DR322" s="181">
        <f t="shared" si="160"/>
        <v>0</v>
      </c>
      <c r="DS322" s="181">
        <f t="shared" si="160"/>
        <v>0</v>
      </c>
      <c r="DT322" s="181">
        <f t="shared" si="160"/>
        <v>0</v>
      </c>
      <c r="DU322" s="181">
        <f t="shared" si="160"/>
        <v>0</v>
      </c>
      <c r="DV322" s="181">
        <f t="shared" si="160"/>
        <v>0</v>
      </c>
      <c r="DW322" s="181">
        <f t="shared" si="160"/>
        <v>0</v>
      </c>
      <c r="DX322" s="181">
        <f t="shared" si="160"/>
        <v>0</v>
      </c>
      <c r="DY322" s="181">
        <f t="shared" si="160"/>
        <v>0</v>
      </c>
      <c r="DZ322" s="181">
        <f t="shared" si="160"/>
        <v>0</v>
      </c>
      <c r="EA322" s="181">
        <f t="shared" si="160"/>
        <v>0</v>
      </c>
      <c r="EB322" s="181">
        <f t="shared" ref="EB322:EE331" si="161">EB309*0.18</f>
        <v>0</v>
      </c>
      <c r="EC322" s="181">
        <f t="shared" si="161"/>
        <v>0</v>
      </c>
      <c r="ED322" s="181">
        <f t="shared" si="161"/>
        <v>0</v>
      </c>
      <c r="EE322" s="181">
        <f t="shared" si="161"/>
        <v>0</v>
      </c>
    </row>
    <row r="323" spans="1:138" s="182" customFormat="1" ht="15.75" hidden="1" outlineLevel="1" x14ac:dyDescent="0.25">
      <c r="A323" s="122">
        <f t="shared" si="158"/>
        <v>0</v>
      </c>
      <c r="B323" s="232" t="str">
        <f t="shared" ref="B323:B331" si="162">CONCATENATE(B310," НДС")</f>
        <v>Проектно-изыскательские работы рос НДС</v>
      </c>
      <c r="C323" s="170">
        <f>SUM(D323:EE323)</f>
        <v>0</v>
      </c>
      <c r="D323" s="181">
        <f t="shared" si="159"/>
        <v>0</v>
      </c>
      <c r="E323" s="181">
        <f t="shared" si="159"/>
        <v>0</v>
      </c>
      <c r="F323" s="181">
        <f t="shared" si="159"/>
        <v>0</v>
      </c>
      <c r="G323" s="181">
        <f t="shared" si="159"/>
        <v>0</v>
      </c>
      <c r="H323" s="181">
        <f t="shared" si="159"/>
        <v>0</v>
      </c>
      <c r="I323" s="181">
        <f t="shared" si="159"/>
        <v>0</v>
      </c>
      <c r="J323" s="181">
        <f t="shared" si="159"/>
        <v>0</v>
      </c>
      <c r="K323" s="181">
        <f t="shared" si="159"/>
        <v>0</v>
      </c>
      <c r="L323" s="181">
        <f t="shared" si="159"/>
        <v>0</v>
      </c>
      <c r="M323" s="181">
        <f t="shared" si="159"/>
        <v>0</v>
      </c>
      <c r="N323" s="181">
        <f t="shared" si="159"/>
        <v>0</v>
      </c>
      <c r="O323" s="181">
        <f t="shared" si="159"/>
        <v>0</v>
      </c>
      <c r="P323" s="181">
        <f t="shared" si="159"/>
        <v>0</v>
      </c>
      <c r="Q323" s="181">
        <f t="shared" si="159"/>
        <v>0</v>
      </c>
      <c r="R323" s="181">
        <f t="shared" si="159"/>
        <v>0</v>
      </c>
      <c r="S323" s="181">
        <f t="shared" si="159"/>
        <v>0</v>
      </c>
      <c r="T323" s="181">
        <f t="shared" si="159"/>
        <v>0</v>
      </c>
      <c r="U323" s="181">
        <f t="shared" si="159"/>
        <v>0</v>
      </c>
      <c r="V323" s="181">
        <f t="shared" si="159"/>
        <v>0</v>
      </c>
      <c r="W323" s="181">
        <f t="shared" si="159"/>
        <v>0</v>
      </c>
      <c r="X323" s="181">
        <f t="shared" si="159"/>
        <v>0</v>
      </c>
      <c r="Y323" s="181">
        <f t="shared" si="159"/>
        <v>0</v>
      </c>
      <c r="Z323" s="181">
        <f t="shared" si="159"/>
        <v>0</v>
      </c>
      <c r="AA323" s="181">
        <f t="shared" si="159"/>
        <v>0</v>
      </c>
      <c r="AB323" s="181">
        <f t="shared" si="159"/>
        <v>0</v>
      </c>
      <c r="AC323" s="181">
        <f t="shared" si="159"/>
        <v>0</v>
      </c>
      <c r="AD323" s="181">
        <f t="shared" si="159"/>
        <v>0</v>
      </c>
      <c r="AE323" s="181">
        <f t="shared" si="159"/>
        <v>0</v>
      </c>
      <c r="AF323" s="181">
        <f t="shared" si="159"/>
        <v>0</v>
      </c>
      <c r="AG323" s="181">
        <f t="shared" si="159"/>
        <v>0</v>
      </c>
      <c r="AH323" s="181">
        <f t="shared" si="159"/>
        <v>0</v>
      </c>
      <c r="AI323" s="181">
        <f t="shared" si="159"/>
        <v>0</v>
      </c>
      <c r="AJ323" s="181">
        <f t="shared" si="159"/>
        <v>0</v>
      </c>
      <c r="AK323" s="181">
        <f t="shared" si="159"/>
        <v>0</v>
      </c>
      <c r="AL323" s="181">
        <f t="shared" si="159"/>
        <v>0</v>
      </c>
      <c r="AM323" s="181">
        <f t="shared" si="159"/>
        <v>0</v>
      </c>
      <c r="AN323" s="181">
        <f t="shared" si="159"/>
        <v>0</v>
      </c>
      <c r="AO323" s="181">
        <f t="shared" si="159"/>
        <v>0</v>
      </c>
      <c r="AP323" s="181">
        <f t="shared" si="159"/>
        <v>0</v>
      </c>
      <c r="AQ323" s="181">
        <f t="shared" si="159"/>
        <v>0</v>
      </c>
      <c r="AR323" s="181">
        <f t="shared" si="159"/>
        <v>0</v>
      </c>
      <c r="AS323" s="181">
        <f t="shared" si="159"/>
        <v>0</v>
      </c>
      <c r="AT323" s="181">
        <f t="shared" si="159"/>
        <v>0</v>
      </c>
      <c r="AU323" s="181">
        <f t="shared" si="159"/>
        <v>0</v>
      </c>
      <c r="AV323" s="181">
        <f t="shared" si="159"/>
        <v>0</v>
      </c>
      <c r="AW323" s="181">
        <f t="shared" si="159"/>
        <v>0</v>
      </c>
      <c r="AX323" s="181">
        <f t="shared" si="159"/>
        <v>0</v>
      </c>
      <c r="AY323" s="181">
        <f t="shared" si="159"/>
        <v>0</v>
      </c>
      <c r="AZ323" s="181">
        <f t="shared" si="159"/>
        <v>0</v>
      </c>
      <c r="BA323" s="181">
        <f t="shared" si="159"/>
        <v>0</v>
      </c>
      <c r="BB323" s="181">
        <f t="shared" si="159"/>
        <v>0</v>
      </c>
      <c r="BC323" s="181">
        <f t="shared" si="159"/>
        <v>0</v>
      </c>
      <c r="BD323" s="181">
        <f t="shared" si="159"/>
        <v>0</v>
      </c>
      <c r="BE323" s="181">
        <f t="shared" si="159"/>
        <v>0</v>
      </c>
      <c r="BF323" s="181">
        <f t="shared" si="159"/>
        <v>0</v>
      </c>
      <c r="BG323" s="181">
        <f t="shared" si="159"/>
        <v>0</v>
      </c>
      <c r="BH323" s="181">
        <f t="shared" si="159"/>
        <v>0</v>
      </c>
      <c r="BI323" s="181">
        <f t="shared" si="159"/>
        <v>0</v>
      </c>
      <c r="BJ323" s="181">
        <f t="shared" si="159"/>
        <v>0</v>
      </c>
      <c r="BK323" s="181">
        <f t="shared" si="159"/>
        <v>0</v>
      </c>
      <c r="BL323" s="181">
        <f t="shared" si="159"/>
        <v>0</v>
      </c>
      <c r="BM323" s="181">
        <f t="shared" si="159"/>
        <v>0</v>
      </c>
      <c r="BN323" s="181">
        <f t="shared" si="159"/>
        <v>0</v>
      </c>
      <c r="BO323" s="181">
        <f t="shared" si="159"/>
        <v>0</v>
      </c>
      <c r="BP323" s="181">
        <f t="shared" si="160"/>
        <v>0</v>
      </c>
      <c r="BQ323" s="181">
        <f t="shared" si="160"/>
        <v>0</v>
      </c>
      <c r="BR323" s="181">
        <f t="shared" si="160"/>
        <v>0</v>
      </c>
      <c r="BS323" s="181">
        <f t="shared" si="160"/>
        <v>0</v>
      </c>
      <c r="BT323" s="181">
        <f t="shared" si="160"/>
        <v>0</v>
      </c>
      <c r="BU323" s="181">
        <f t="shared" si="160"/>
        <v>0</v>
      </c>
      <c r="BV323" s="181">
        <f t="shared" si="160"/>
        <v>0</v>
      </c>
      <c r="BW323" s="181">
        <f t="shared" si="160"/>
        <v>0</v>
      </c>
      <c r="BX323" s="181">
        <f t="shared" si="160"/>
        <v>0</v>
      </c>
      <c r="BY323" s="181">
        <f t="shared" si="160"/>
        <v>0</v>
      </c>
      <c r="BZ323" s="181">
        <f t="shared" si="160"/>
        <v>0</v>
      </c>
      <c r="CA323" s="181">
        <f t="shared" si="160"/>
        <v>0</v>
      </c>
      <c r="CB323" s="181">
        <f t="shared" si="160"/>
        <v>0</v>
      </c>
      <c r="CC323" s="181">
        <f t="shared" si="160"/>
        <v>0</v>
      </c>
      <c r="CD323" s="181">
        <f t="shared" si="160"/>
        <v>0</v>
      </c>
      <c r="CE323" s="181">
        <f t="shared" si="160"/>
        <v>0</v>
      </c>
      <c r="CF323" s="181">
        <f t="shared" si="160"/>
        <v>0</v>
      </c>
      <c r="CG323" s="181">
        <f t="shared" si="160"/>
        <v>0</v>
      </c>
      <c r="CH323" s="181">
        <f t="shared" si="160"/>
        <v>0</v>
      </c>
      <c r="CI323" s="181">
        <f t="shared" si="160"/>
        <v>0</v>
      </c>
      <c r="CJ323" s="181">
        <f t="shared" si="160"/>
        <v>0</v>
      </c>
      <c r="CK323" s="181">
        <f t="shared" si="160"/>
        <v>0</v>
      </c>
      <c r="CL323" s="181">
        <f t="shared" si="160"/>
        <v>0</v>
      </c>
      <c r="CM323" s="181">
        <f t="shared" si="160"/>
        <v>0</v>
      </c>
      <c r="CN323" s="181">
        <f t="shared" si="160"/>
        <v>0</v>
      </c>
      <c r="CO323" s="181">
        <f t="shared" si="160"/>
        <v>0</v>
      </c>
      <c r="CP323" s="181">
        <f t="shared" si="160"/>
        <v>0</v>
      </c>
      <c r="CQ323" s="181">
        <f t="shared" si="160"/>
        <v>0</v>
      </c>
      <c r="CR323" s="181">
        <f t="shared" si="160"/>
        <v>0</v>
      </c>
      <c r="CS323" s="181">
        <f t="shared" si="160"/>
        <v>0</v>
      </c>
      <c r="CT323" s="181">
        <f t="shared" si="160"/>
        <v>0</v>
      </c>
      <c r="CU323" s="181">
        <f t="shared" si="160"/>
        <v>0</v>
      </c>
      <c r="CV323" s="181">
        <f t="shared" si="160"/>
        <v>0</v>
      </c>
      <c r="CW323" s="181">
        <f t="shared" si="160"/>
        <v>0</v>
      </c>
      <c r="CX323" s="181">
        <f t="shared" si="160"/>
        <v>0</v>
      </c>
      <c r="CY323" s="181">
        <f t="shared" si="160"/>
        <v>0</v>
      </c>
      <c r="CZ323" s="181">
        <f t="shared" si="160"/>
        <v>0</v>
      </c>
      <c r="DA323" s="181">
        <f t="shared" si="160"/>
        <v>0</v>
      </c>
      <c r="DB323" s="181">
        <f t="shared" si="160"/>
        <v>0</v>
      </c>
      <c r="DC323" s="181">
        <f t="shared" si="160"/>
        <v>0</v>
      </c>
      <c r="DD323" s="181">
        <f t="shared" si="160"/>
        <v>0</v>
      </c>
      <c r="DE323" s="181">
        <f t="shared" si="160"/>
        <v>0</v>
      </c>
      <c r="DF323" s="181">
        <f t="shared" si="160"/>
        <v>0</v>
      </c>
      <c r="DG323" s="181">
        <f t="shared" si="160"/>
        <v>0</v>
      </c>
      <c r="DH323" s="181">
        <f t="shared" si="160"/>
        <v>0</v>
      </c>
      <c r="DI323" s="181">
        <f t="shared" si="160"/>
        <v>0</v>
      </c>
      <c r="DJ323" s="181">
        <f t="shared" si="160"/>
        <v>0</v>
      </c>
      <c r="DK323" s="181">
        <f t="shared" si="160"/>
        <v>0</v>
      </c>
      <c r="DL323" s="181">
        <f t="shared" si="160"/>
        <v>0</v>
      </c>
      <c r="DM323" s="181">
        <f t="shared" si="160"/>
        <v>0</v>
      </c>
      <c r="DN323" s="181">
        <f t="shared" si="160"/>
        <v>0</v>
      </c>
      <c r="DO323" s="181">
        <f t="shared" si="160"/>
        <v>0</v>
      </c>
      <c r="DP323" s="181">
        <f t="shared" si="160"/>
        <v>0</v>
      </c>
      <c r="DQ323" s="181">
        <f t="shared" si="160"/>
        <v>0</v>
      </c>
      <c r="DR323" s="181">
        <f t="shared" si="160"/>
        <v>0</v>
      </c>
      <c r="DS323" s="181">
        <f t="shared" si="160"/>
        <v>0</v>
      </c>
      <c r="DT323" s="181">
        <f t="shared" si="160"/>
        <v>0</v>
      </c>
      <c r="DU323" s="181">
        <f t="shared" si="160"/>
        <v>0</v>
      </c>
      <c r="DV323" s="181">
        <f t="shared" si="160"/>
        <v>0</v>
      </c>
      <c r="DW323" s="181">
        <f t="shared" si="160"/>
        <v>0</v>
      </c>
      <c r="DX323" s="181">
        <f t="shared" si="160"/>
        <v>0</v>
      </c>
      <c r="DY323" s="181">
        <f t="shared" si="160"/>
        <v>0</v>
      </c>
      <c r="DZ323" s="181">
        <f t="shared" si="160"/>
        <v>0</v>
      </c>
      <c r="EA323" s="181">
        <f t="shared" si="160"/>
        <v>0</v>
      </c>
      <c r="EB323" s="181">
        <f t="shared" si="161"/>
        <v>0</v>
      </c>
      <c r="EC323" s="181">
        <f t="shared" si="161"/>
        <v>0</v>
      </c>
      <c r="ED323" s="181">
        <f t="shared" si="161"/>
        <v>0</v>
      </c>
      <c r="EE323" s="181">
        <f t="shared" si="161"/>
        <v>0</v>
      </c>
    </row>
    <row r="324" spans="1:138" s="182" customFormat="1" ht="15.75" hidden="1" outlineLevel="1" x14ac:dyDescent="0.25">
      <c r="A324" s="122">
        <f t="shared" si="158"/>
        <v>0</v>
      </c>
      <c r="B324" s="232" t="str">
        <f t="shared" si="162"/>
        <v>Строительно-монтажные работы имп НДС</v>
      </c>
      <c r="C324" s="170">
        <f t="shared" ref="C324:C331" si="163">SUM(D324:EE324)</f>
        <v>0</v>
      </c>
      <c r="D324" s="181">
        <f t="shared" si="159"/>
        <v>0</v>
      </c>
      <c r="E324" s="181">
        <f t="shared" si="159"/>
        <v>0</v>
      </c>
      <c r="F324" s="181">
        <f t="shared" si="159"/>
        <v>0</v>
      </c>
      <c r="G324" s="181">
        <f t="shared" si="159"/>
        <v>0</v>
      </c>
      <c r="H324" s="181">
        <f t="shared" si="159"/>
        <v>0</v>
      </c>
      <c r="I324" s="181">
        <f t="shared" si="159"/>
        <v>0</v>
      </c>
      <c r="J324" s="181">
        <f t="shared" si="159"/>
        <v>0</v>
      </c>
      <c r="K324" s="181">
        <f t="shared" si="159"/>
        <v>0</v>
      </c>
      <c r="L324" s="181">
        <f t="shared" si="159"/>
        <v>0</v>
      </c>
      <c r="M324" s="181">
        <f t="shared" si="159"/>
        <v>0</v>
      </c>
      <c r="N324" s="181">
        <f t="shared" si="159"/>
        <v>0</v>
      </c>
      <c r="O324" s="181">
        <f t="shared" si="159"/>
        <v>0</v>
      </c>
      <c r="P324" s="181">
        <f t="shared" si="159"/>
        <v>0</v>
      </c>
      <c r="Q324" s="181">
        <f t="shared" si="159"/>
        <v>0</v>
      </c>
      <c r="R324" s="181">
        <f t="shared" si="159"/>
        <v>0</v>
      </c>
      <c r="S324" s="181">
        <f t="shared" si="159"/>
        <v>0</v>
      </c>
      <c r="T324" s="181">
        <f t="shared" si="159"/>
        <v>0</v>
      </c>
      <c r="U324" s="181">
        <f t="shared" si="159"/>
        <v>0</v>
      </c>
      <c r="V324" s="181">
        <f t="shared" si="159"/>
        <v>0</v>
      </c>
      <c r="W324" s="181">
        <f t="shared" si="159"/>
        <v>0</v>
      </c>
      <c r="X324" s="181">
        <f t="shared" si="159"/>
        <v>0</v>
      </c>
      <c r="Y324" s="181">
        <f t="shared" si="159"/>
        <v>0</v>
      </c>
      <c r="Z324" s="181">
        <f t="shared" si="159"/>
        <v>0</v>
      </c>
      <c r="AA324" s="181">
        <f t="shared" si="159"/>
        <v>0</v>
      </c>
      <c r="AB324" s="181">
        <f t="shared" si="159"/>
        <v>0</v>
      </c>
      <c r="AC324" s="181">
        <f t="shared" si="159"/>
        <v>0</v>
      </c>
      <c r="AD324" s="181">
        <f t="shared" si="159"/>
        <v>0</v>
      </c>
      <c r="AE324" s="181">
        <f t="shared" si="159"/>
        <v>0</v>
      </c>
      <c r="AF324" s="181">
        <f t="shared" si="159"/>
        <v>0</v>
      </c>
      <c r="AG324" s="181">
        <f t="shared" si="159"/>
        <v>0</v>
      </c>
      <c r="AH324" s="181">
        <f t="shared" si="159"/>
        <v>0</v>
      </c>
      <c r="AI324" s="181">
        <f t="shared" si="159"/>
        <v>0</v>
      </c>
      <c r="AJ324" s="181">
        <f t="shared" si="159"/>
        <v>0</v>
      </c>
      <c r="AK324" s="181">
        <f t="shared" si="159"/>
        <v>0</v>
      </c>
      <c r="AL324" s="181">
        <f t="shared" si="159"/>
        <v>0</v>
      </c>
      <c r="AM324" s="181">
        <f t="shared" si="159"/>
        <v>0</v>
      </c>
      <c r="AN324" s="181">
        <f t="shared" si="159"/>
        <v>0</v>
      </c>
      <c r="AO324" s="181">
        <f t="shared" si="159"/>
        <v>0</v>
      </c>
      <c r="AP324" s="181">
        <f t="shared" si="159"/>
        <v>0</v>
      </c>
      <c r="AQ324" s="181">
        <f t="shared" si="159"/>
        <v>0</v>
      </c>
      <c r="AR324" s="181">
        <f t="shared" si="159"/>
        <v>0</v>
      </c>
      <c r="AS324" s="181">
        <f t="shared" si="159"/>
        <v>0</v>
      </c>
      <c r="AT324" s="181">
        <f t="shared" si="159"/>
        <v>0</v>
      </c>
      <c r="AU324" s="181">
        <f t="shared" si="159"/>
        <v>0</v>
      </c>
      <c r="AV324" s="181">
        <f t="shared" si="159"/>
        <v>0</v>
      </c>
      <c r="AW324" s="181">
        <f t="shared" si="159"/>
        <v>0</v>
      </c>
      <c r="AX324" s="181">
        <f t="shared" si="159"/>
        <v>0</v>
      </c>
      <c r="AY324" s="181">
        <f t="shared" si="159"/>
        <v>0</v>
      </c>
      <c r="AZ324" s="181">
        <f t="shared" si="159"/>
        <v>0</v>
      </c>
      <c r="BA324" s="181">
        <f t="shared" si="159"/>
        <v>0</v>
      </c>
      <c r="BB324" s="181">
        <f t="shared" si="159"/>
        <v>0</v>
      </c>
      <c r="BC324" s="181">
        <f t="shared" si="159"/>
        <v>0</v>
      </c>
      <c r="BD324" s="181">
        <f t="shared" si="159"/>
        <v>0</v>
      </c>
      <c r="BE324" s="181">
        <f t="shared" si="159"/>
        <v>0</v>
      </c>
      <c r="BF324" s="181">
        <f t="shared" si="159"/>
        <v>0</v>
      </c>
      <c r="BG324" s="181">
        <f t="shared" si="159"/>
        <v>0</v>
      </c>
      <c r="BH324" s="181">
        <f t="shared" si="159"/>
        <v>0</v>
      </c>
      <c r="BI324" s="181">
        <f t="shared" si="159"/>
        <v>0</v>
      </c>
      <c r="BJ324" s="181">
        <f t="shared" si="159"/>
        <v>0</v>
      </c>
      <c r="BK324" s="181">
        <f t="shared" si="159"/>
        <v>0</v>
      </c>
      <c r="BL324" s="181">
        <f t="shared" si="159"/>
        <v>0</v>
      </c>
      <c r="BM324" s="181">
        <f t="shared" si="159"/>
        <v>0</v>
      </c>
      <c r="BN324" s="181">
        <f t="shared" si="159"/>
        <v>0</v>
      </c>
      <c r="BO324" s="181">
        <f t="shared" si="159"/>
        <v>0</v>
      </c>
      <c r="BP324" s="181">
        <f t="shared" si="160"/>
        <v>0</v>
      </c>
      <c r="BQ324" s="181">
        <f t="shared" si="160"/>
        <v>0</v>
      </c>
      <c r="BR324" s="181">
        <f t="shared" si="160"/>
        <v>0</v>
      </c>
      <c r="BS324" s="181">
        <f t="shared" si="160"/>
        <v>0</v>
      </c>
      <c r="BT324" s="181">
        <f t="shared" si="160"/>
        <v>0</v>
      </c>
      <c r="BU324" s="181">
        <f t="shared" si="160"/>
        <v>0</v>
      </c>
      <c r="BV324" s="181">
        <f t="shared" si="160"/>
        <v>0</v>
      </c>
      <c r="BW324" s="181">
        <f t="shared" si="160"/>
        <v>0</v>
      </c>
      <c r="BX324" s="181">
        <f t="shared" si="160"/>
        <v>0</v>
      </c>
      <c r="BY324" s="181">
        <f t="shared" si="160"/>
        <v>0</v>
      </c>
      <c r="BZ324" s="181">
        <f t="shared" si="160"/>
        <v>0</v>
      </c>
      <c r="CA324" s="181">
        <f t="shared" si="160"/>
        <v>0</v>
      </c>
      <c r="CB324" s="181">
        <f t="shared" si="160"/>
        <v>0</v>
      </c>
      <c r="CC324" s="181">
        <f t="shared" si="160"/>
        <v>0</v>
      </c>
      <c r="CD324" s="181">
        <f t="shared" si="160"/>
        <v>0</v>
      </c>
      <c r="CE324" s="181">
        <f t="shared" si="160"/>
        <v>0</v>
      </c>
      <c r="CF324" s="181">
        <f t="shared" si="160"/>
        <v>0</v>
      </c>
      <c r="CG324" s="181">
        <f t="shared" si="160"/>
        <v>0</v>
      </c>
      <c r="CH324" s="181">
        <f t="shared" si="160"/>
        <v>0</v>
      </c>
      <c r="CI324" s="181">
        <f t="shared" si="160"/>
        <v>0</v>
      </c>
      <c r="CJ324" s="181">
        <f t="shared" si="160"/>
        <v>0</v>
      </c>
      <c r="CK324" s="181">
        <f t="shared" si="160"/>
        <v>0</v>
      </c>
      <c r="CL324" s="181">
        <f t="shared" si="160"/>
        <v>0</v>
      </c>
      <c r="CM324" s="181">
        <f t="shared" si="160"/>
        <v>0</v>
      </c>
      <c r="CN324" s="181">
        <f t="shared" si="160"/>
        <v>0</v>
      </c>
      <c r="CO324" s="181">
        <f t="shared" si="160"/>
        <v>0</v>
      </c>
      <c r="CP324" s="181">
        <f t="shared" si="160"/>
        <v>0</v>
      </c>
      <c r="CQ324" s="181">
        <f t="shared" si="160"/>
        <v>0</v>
      </c>
      <c r="CR324" s="181">
        <f t="shared" si="160"/>
        <v>0</v>
      </c>
      <c r="CS324" s="181">
        <f t="shared" si="160"/>
        <v>0</v>
      </c>
      <c r="CT324" s="181">
        <f t="shared" si="160"/>
        <v>0</v>
      </c>
      <c r="CU324" s="181">
        <f t="shared" si="160"/>
        <v>0</v>
      </c>
      <c r="CV324" s="181">
        <f t="shared" si="160"/>
        <v>0</v>
      </c>
      <c r="CW324" s="181">
        <f t="shared" si="160"/>
        <v>0</v>
      </c>
      <c r="CX324" s="181">
        <f t="shared" si="160"/>
        <v>0</v>
      </c>
      <c r="CY324" s="181">
        <f t="shared" si="160"/>
        <v>0</v>
      </c>
      <c r="CZ324" s="181">
        <f t="shared" si="160"/>
        <v>0</v>
      </c>
      <c r="DA324" s="181">
        <f t="shared" si="160"/>
        <v>0</v>
      </c>
      <c r="DB324" s="181">
        <f t="shared" si="160"/>
        <v>0</v>
      </c>
      <c r="DC324" s="181">
        <f t="shared" si="160"/>
        <v>0</v>
      </c>
      <c r="DD324" s="181">
        <f t="shared" si="160"/>
        <v>0</v>
      </c>
      <c r="DE324" s="181">
        <f t="shared" si="160"/>
        <v>0</v>
      </c>
      <c r="DF324" s="181">
        <f t="shared" si="160"/>
        <v>0</v>
      </c>
      <c r="DG324" s="181">
        <f t="shared" si="160"/>
        <v>0</v>
      </c>
      <c r="DH324" s="181">
        <f t="shared" si="160"/>
        <v>0</v>
      </c>
      <c r="DI324" s="181">
        <f t="shared" si="160"/>
        <v>0</v>
      </c>
      <c r="DJ324" s="181">
        <f t="shared" si="160"/>
        <v>0</v>
      </c>
      <c r="DK324" s="181">
        <f t="shared" si="160"/>
        <v>0</v>
      </c>
      <c r="DL324" s="181">
        <f t="shared" si="160"/>
        <v>0</v>
      </c>
      <c r="DM324" s="181">
        <f t="shared" si="160"/>
        <v>0</v>
      </c>
      <c r="DN324" s="181">
        <f t="shared" si="160"/>
        <v>0</v>
      </c>
      <c r="DO324" s="181">
        <f t="shared" si="160"/>
        <v>0</v>
      </c>
      <c r="DP324" s="181">
        <f t="shared" si="160"/>
        <v>0</v>
      </c>
      <c r="DQ324" s="181">
        <f t="shared" si="160"/>
        <v>0</v>
      </c>
      <c r="DR324" s="181">
        <f t="shared" si="160"/>
        <v>0</v>
      </c>
      <c r="DS324" s="181">
        <f t="shared" si="160"/>
        <v>0</v>
      </c>
      <c r="DT324" s="181">
        <f t="shared" si="160"/>
        <v>0</v>
      </c>
      <c r="DU324" s="181">
        <f t="shared" si="160"/>
        <v>0</v>
      </c>
      <c r="DV324" s="181">
        <f t="shared" si="160"/>
        <v>0</v>
      </c>
      <c r="DW324" s="181">
        <f t="shared" si="160"/>
        <v>0</v>
      </c>
      <c r="DX324" s="181">
        <f t="shared" si="160"/>
        <v>0</v>
      </c>
      <c r="DY324" s="181">
        <f t="shared" si="160"/>
        <v>0</v>
      </c>
      <c r="DZ324" s="181">
        <f t="shared" si="160"/>
        <v>0</v>
      </c>
      <c r="EA324" s="181">
        <f t="shared" si="160"/>
        <v>0</v>
      </c>
      <c r="EB324" s="181">
        <f t="shared" si="161"/>
        <v>0</v>
      </c>
      <c r="EC324" s="181">
        <f t="shared" si="161"/>
        <v>0</v>
      </c>
      <c r="ED324" s="181">
        <f t="shared" si="161"/>
        <v>0</v>
      </c>
      <c r="EE324" s="181">
        <f t="shared" si="161"/>
        <v>0</v>
      </c>
    </row>
    <row r="325" spans="1:138" s="182" customFormat="1" ht="15.75" hidden="1" outlineLevel="1" x14ac:dyDescent="0.25">
      <c r="A325" s="122">
        <f t="shared" si="158"/>
        <v>0</v>
      </c>
      <c r="B325" s="232" t="str">
        <f t="shared" si="162"/>
        <v>Строительно-монтажные работы рос НДС</v>
      </c>
      <c r="C325" s="170">
        <f t="shared" si="163"/>
        <v>0</v>
      </c>
      <c r="D325" s="181">
        <f t="shared" si="159"/>
        <v>0</v>
      </c>
      <c r="E325" s="181">
        <f t="shared" si="159"/>
        <v>0</v>
      </c>
      <c r="F325" s="181">
        <f t="shared" si="159"/>
        <v>0</v>
      </c>
      <c r="G325" s="181">
        <f t="shared" si="159"/>
        <v>0</v>
      </c>
      <c r="H325" s="181">
        <f t="shared" si="159"/>
        <v>0</v>
      </c>
      <c r="I325" s="181">
        <f t="shared" si="159"/>
        <v>0</v>
      </c>
      <c r="J325" s="181">
        <f t="shared" si="159"/>
        <v>0</v>
      </c>
      <c r="K325" s="181">
        <f t="shared" si="159"/>
        <v>0</v>
      </c>
      <c r="L325" s="181">
        <f t="shared" si="159"/>
        <v>0</v>
      </c>
      <c r="M325" s="181">
        <f t="shared" si="159"/>
        <v>0</v>
      </c>
      <c r="N325" s="181">
        <f t="shared" si="159"/>
        <v>0</v>
      </c>
      <c r="O325" s="181">
        <f t="shared" si="159"/>
        <v>0</v>
      </c>
      <c r="P325" s="181">
        <f t="shared" si="159"/>
        <v>0</v>
      </c>
      <c r="Q325" s="181">
        <f t="shared" si="159"/>
        <v>0</v>
      </c>
      <c r="R325" s="181">
        <f t="shared" si="159"/>
        <v>0</v>
      </c>
      <c r="S325" s="181">
        <f t="shared" si="159"/>
        <v>0</v>
      </c>
      <c r="T325" s="181">
        <f t="shared" si="159"/>
        <v>0</v>
      </c>
      <c r="U325" s="181">
        <f t="shared" si="159"/>
        <v>0</v>
      </c>
      <c r="V325" s="181">
        <f t="shared" si="159"/>
        <v>0</v>
      </c>
      <c r="W325" s="181">
        <f t="shared" si="159"/>
        <v>0</v>
      </c>
      <c r="X325" s="181">
        <f t="shared" si="159"/>
        <v>0</v>
      </c>
      <c r="Y325" s="181">
        <f t="shared" si="159"/>
        <v>0</v>
      </c>
      <c r="Z325" s="181">
        <f t="shared" si="159"/>
        <v>0</v>
      </c>
      <c r="AA325" s="181">
        <f t="shared" si="159"/>
        <v>0</v>
      </c>
      <c r="AB325" s="181">
        <f t="shared" si="159"/>
        <v>0</v>
      </c>
      <c r="AC325" s="181">
        <f t="shared" si="159"/>
        <v>0</v>
      </c>
      <c r="AD325" s="181">
        <f t="shared" si="159"/>
        <v>0</v>
      </c>
      <c r="AE325" s="181">
        <f t="shared" si="159"/>
        <v>0</v>
      </c>
      <c r="AF325" s="181">
        <f t="shared" si="159"/>
        <v>0</v>
      </c>
      <c r="AG325" s="181">
        <f t="shared" si="159"/>
        <v>0</v>
      </c>
      <c r="AH325" s="181">
        <f t="shared" si="159"/>
        <v>0</v>
      </c>
      <c r="AI325" s="181">
        <f t="shared" si="159"/>
        <v>0</v>
      </c>
      <c r="AJ325" s="181">
        <f t="shared" si="159"/>
        <v>0</v>
      </c>
      <c r="AK325" s="181">
        <f t="shared" si="159"/>
        <v>0</v>
      </c>
      <c r="AL325" s="181">
        <f t="shared" si="159"/>
        <v>0</v>
      </c>
      <c r="AM325" s="181">
        <f t="shared" si="159"/>
        <v>0</v>
      </c>
      <c r="AN325" s="181">
        <f t="shared" si="159"/>
        <v>0</v>
      </c>
      <c r="AO325" s="181">
        <f t="shared" si="159"/>
        <v>0</v>
      </c>
      <c r="AP325" s="181">
        <f t="shared" si="159"/>
        <v>0</v>
      </c>
      <c r="AQ325" s="181">
        <f t="shared" si="159"/>
        <v>0</v>
      </c>
      <c r="AR325" s="181">
        <f t="shared" si="159"/>
        <v>0</v>
      </c>
      <c r="AS325" s="181">
        <f t="shared" si="159"/>
        <v>0</v>
      </c>
      <c r="AT325" s="181">
        <f t="shared" si="159"/>
        <v>0</v>
      </c>
      <c r="AU325" s="181">
        <f t="shared" si="159"/>
        <v>0</v>
      </c>
      <c r="AV325" s="181">
        <f t="shared" si="159"/>
        <v>0</v>
      </c>
      <c r="AW325" s="181">
        <f t="shared" si="159"/>
        <v>0</v>
      </c>
      <c r="AX325" s="181">
        <f t="shared" si="159"/>
        <v>0</v>
      </c>
      <c r="AY325" s="181">
        <f t="shared" si="159"/>
        <v>0</v>
      </c>
      <c r="AZ325" s="181">
        <f t="shared" si="159"/>
        <v>0</v>
      </c>
      <c r="BA325" s="181">
        <f t="shared" si="159"/>
        <v>0</v>
      </c>
      <c r="BB325" s="181">
        <f t="shared" si="159"/>
        <v>0</v>
      </c>
      <c r="BC325" s="181">
        <f t="shared" si="159"/>
        <v>0</v>
      </c>
      <c r="BD325" s="181">
        <f t="shared" si="159"/>
        <v>0</v>
      </c>
      <c r="BE325" s="181">
        <f t="shared" si="159"/>
        <v>0</v>
      </c>
      <c r="BF325" s="181">
        <f t="shared" si="159"/>
        <v>0</v>
      </c>
      <c r="BG325" s="181">
        <f t="shared" si="159"/>
        <v>0</v>
      </c>
      <c r="BH325" s="181">
        <f t="shared" si="159"/>
        <v>0</v>
      </c>
      <c r="BI325" s="181">
        <f t="shared" si="159"/>
        <v>0</v>
      </c>
      <c r="BJ325" s="181">
        <f t="shared" si="159"/>
        <v>0</v>
      </c>
      <c r="BK325" s="181">
        <f t="shared" si="159"/>
        <v>0</v>
      </c>
      <c r="BL325" s="181">
        <f t="shared" si="159"/>
        <v>0</v>
      </c>
      <c r="BM325" s="181">
        <f t="shared" si="159"/>
        <v>0</v>
      </c>
      <c r="BN325" s="181">
        <f t="shared" si="159"/>
        <v>0</v>
      </c>
      <c r="BO325" s="181">
        <f>BO312*0.18</f>
        <v>0</v>
      </c>
      <c r="BP325" s="181">
        <f t="shared" si="160"/>
        <v>0</v>
      </c>
      <c r="BQ325" s="181">
        <f t="shared" si="160"/>
        <v>0</v>
      </c>
      <c r="BR325" s="181">
        <f t="shared" si="160"/>
        <v>0</v>
      </c>
      <c r="BS325" s="181">
        <f t="shared" si="160"/>
        <v>0</v>
      </c>
      <c r="BT325" s="181">
        <f t="shared" si="160"/>
        <v>0</v>
      </c>
      <c r="BU325" s="181">
        <f t="shared" si="160"/>
        <v>0</v>
      </c>
      <c r="BV325" s="181">
        <f t="shared" si="160"/>
        <v>0</v>
      </c>
      <c r="BW325" s="181">
        <f t="shared" si="160"/>
        <v>0</v>
      </c>
      <c r="BX325" s="181">
        <f t="shared" si="160"/>
        <v>0</v>
      </c>
      <c r="BY325" s="181">
        <f t="shared" si="160"/>
        <v>0</v>
      </c>
      <c r="BZ325" s="181">
        <f t="shared" si="160"/>
        <v>0</v>
      </c>
      <c r="CA325" s="181">
        <f t="shared" si="160"/>
        <v>0</v>
      </c>
      <c r="CB325" s="181">
        <f t="shared" si="160"/>
        <v>0</v>
      </c>
      <c r="CC325" s="181">
        <f t="shared" si="160"/>
        <v>0</v>
      </c>
      <c r="CD325" s="181">
        <f t="shared" si="160"/>
        <v>0</v>
      </c>
      <c r="CE325" s="181">
        <f t="shared" si="160"/>
        <v>0</v>
      </c>
      <c r="CF325" s="181">
        <f t="shared" si="160"/>
        <v>0</v>
      </c>
      <c r="CG325" s="181">
        <f t="shared" si="160"/>
        <v>0</v>
      </c>
      <c r="CH325" s="181">
        <f t="shared" si="160"/>
        <v>0</v>
      </c>
      <c r="CI325" s="181">
        <f t="shared" si="160"/>
        <v>0</v>
      </c>
      <c r="CJ325" s="181">
        <f t="shared" si="160"/>
        <v>0</v>
      </c>
      <c r="CK325" s="181">
        <f t="shared" si="160"/>
        <v>0</v>
      </c>
      <c r="CL325" s="181">
        <f t="shared" si="160"/>
        <v>0</v>
      </c>
      <c r="CM325" s="181">
        <f t="shared" si="160"/>
        <v>0</v>
      </c>
      <c r="CN325" s="181">
        <f t="shared" si="160"/>
        <v>0</v>
      </c>
      <c r="CO325" s="181">
        <f t="shared" si="160"/>
        <v>0</v>
      </c>
      <c r="CP325" s="181">
        <f t="shared" si="160"/>
        <v>0</v>
      </c>
      <c r="CQ325" s="181">
        <f t="shared" si="160"/>
        <v>0</v>
      </c>
      <c r="CR325" s="181">
        <f t="shared" si="160"/>
        <v>0</v>
      </c>
      <c r="CS325" s="181">
        <f t="shared" si="160"/>
        <v>0</v>
      </c>
      <c r="CT325" s="181">
        <f t="shared" si="160"/>
        <v>0</v>
      </c>
      <c r="CU325" s="181">
        <f t="shared" si="160"/>
        <v>0</v>
      </c>
      <c r="CV325" s="181">
        <f t="shared" si="160"/>
        <v>0</v>
      </c>
      <c r="CW325" s="181">
        <f t="shared" si="160"/>
        <v>0</v>
      </c>
      <c r="CX325" s="181">
        <f t="shared" si="160"/>
        <v>0</v>
      </c>
      <c r="CY325" s="181">
        <f t="shared" si="160"/>
        <v>0</v>
      </c>
      <c r="CZ325" s="181">
        <f t="shared" si="160"/>
        <v>0</v>
      </c>
      <c r="DA325" s="181">
        <f t="shared" si="160"/>
        <v>0</v>
      </c>
      <c r="DB325" s="181">
        <f t="shared" si="160"/>
        <v>0</v>
      </c>
      <c r="DC325" s="181">
        <f t="shared" si="160"/>
        <v>0</v>
      </c>
      <c r="DD325" s="181">
        <f t="shared" si="160"/>
        <v>0</v>
      </c>
      <c r="DE325" s="181">
        <f t="shared" si="160"/>
        <v>0</v>
      </c>
      <c r="DF325" s="181">
        <f t="shared" si="160"/>
        <v>0</v>
      </c>
      <c r="DG325" s="181">
        <f t="shared" si="160"/>
        <v>0</v>
      </c>
      <c r="DH325" s="181">
        <f t="shared" si="160"/>
        <v>0</v>
      </c>
      <c r="DI325" s="181">
        <f t="shared" si="160"/>
        <v>0</v>
      </c>
      <c r="DJ325" s="181">
        <f t="shared" si="160"/>
        <v>0</v>
      </c>
      <c r="DK325" s="181">
        <f t="shared" si="160"/>
        <v>0</v>
      </c>
      <c r="DL325" s="181">
        <f t="shared" si="160"/>
        <v>0</v>
      </c>
      <c r="DM325" s="181">
        <f t="shared" si="160"/>
        <v>0</v>
      </c>
      <c r="DN325" s="181">
        <f t="shared" si="160"/>
        <v>0</v>
      </c>
      <c r="DO325" s="181">
        <f t="shared" si="160"/>
        <v>0</v>
      </c>
      <c r="DP325" s="181">
        <f t="shared" si="160"/>
        <v>0</v>
      </c>
      <c r="DQ325" s="181">
        <f t="shared" si="160"/>
        <v>0</v>
      </c>
      <c r="DR325" s="181">
        <f t="shared" si="160"/>
        <v>0</v>
      </c>
      <c r="DS325" s="181">
        <f t="shared" si="160"/>
        <v>0</v>
      </c>
      <c r="DT325" s="181">
        <f t="shared" si="160"/>
        <v>0</v>
      </c>
      <c r="DU325" s="181">
        <f t="shared" si="160"/>
        <v>0</v>
      </c>
      <c r="DV325" s="181">
        <f t="shared" si="160"/>
        <v>0</v>
      </c>
      <c r="DW325" s="181">
        <f t="shared" si="160"/>
        <v>0</v>
      </c>
      <c r="DX325" s="181">
        <f t="shared" si="160"/>
        <v>0</v>
      </c>
      <c r="DY325" s="181">
        <f t="shared" si="160"/>
        <v>0</v>
      </c>
      <c r="DZ325" s="181">
        <f t="shared" si="160"/>
        <v>0</v>
      </c>
      <c r="EA325" s="181">
        <f>EA312*0.18</f>
        <v>0</v>
      </c>
      <c r="EB325" s="181">
        <f t="shared" si="161"/>
        <v>0</v>
      </c>
      <c r="EC325" s="181">
        <f t="shared" si="161"/>
        <v>0</v>
      </c>
      <c r="ED325" s="181">
        <f t="shared" si="161"/>
        <v>0</v>
      </c>
      <c r="EE325" s="181">
        <f t="shared" si="161"/>
        <v>0</v>
      </c>
    </row>
    <row r="326" spans="1:138" s="182" customFormat="1" ht="15.75" hidden="1" outlineLevel="1" x14ac:dyDescent="0.25">
      <c r="A326" s="122">
        <f t="shared" si="158"/>
        <v>0</v>
      </c>
      <c r="B326" s="232" t="str">
        <f t="shared" si="162"/>
        <v>ТМЦ имп НДС</v>
      </c>
      <c r="C326" s="170">
        <f t="shared" si="163"/>
        <v>0</v>
      </c>
      <c r="D326" s="181">
        <f t="shared" ref="D326:BO329" si="164">D313*0.18</f>
        <v>0</v>
      </c>
      <c r="E326" s="181">
        <f t="shared" si="164"/>
        <v>0</v>
      </c>
      <c r="F326" s="181">
        <f t="shared" si="164"/>
        <v>0</v>
      </c>
      <c r="G326" s="181">
        <f t="shared" si="164"/>
        <v>0</v>
      </c>
      <c r="H326" s="181">
        <f t="shared" si="164"/>
        <v>0</v>
      </c>
      <c r="I326" s="181">
        <f t="shared" si="164"/>
        <v>0</v>
      </c>
      <c r="J326" s="181">
        <f t="shared" si="164"/>
        <v>0</v>
      </c>
      <c r="K326" s="181">
        <f t="shared" si="164"/>
        <v>0</v>
      </c>
      <c r="L326" s="181">
        <f t="shared" si="164"/>
        <v>0</v>
      </c>
      <c r="M326" s="181">
        <f t="shared" si="164"/>
        <v>0</v>
      </c>
      <c r="N326" s="181">
        <f t="shared" si="164"/>
        <v>0</v>
      </c>
      <c r="O326" s="181">
        <f t="shared" si="164"/>
        <v>0</v>
      </c>
      <c r="P326" s="181">
        <f t="shared" si="164"/>
        <v>0</v>
      </c>
      <c r="Q326" s="181">
        <f t="shared" si="164"/>
        <v>0</v>
      </c>
      <c r="R326" s="181">
        <f t="shared" si="164"/>
        <v>0</v>
      </c>
      <c r="S326" s="181">
        <f t="shared" si="164"/>
        <v>0</v>
      </c>
      <c r="T326" s="181">
        <f t="shared" si="164"/>
        <v>0</v>
      </c>
      <c r="U326" s="181">
        <f t="shared" si="164"/>
        <v>0</v>
      </c>
      <c r="V326" s="181">
        <f t="shared" si="164"/>
        <v>0</v>
      </c>
      <c r="W326" s="181">
        <f t="shared" si="164"/>
        <v>0</v>
      </c>
      <c r="X326" s="181">
        <f t="shared" si="164"/>
        <v>0</v>
      </c>
      <c r="Y326" s="181">
        <f t="shared" si="164"/>
        <v>0</v>
      </c>
      <c r="Z326" s="181">
        <f t="shared" si="164"/>
        <v>0</v>
      </c>
      <c r="AA326" s="181">
        <f t="shared" si="164"/>
        <v>0</v>
      </c>
      <c r="AB326" s="181">
        <f t="shared" si="164"/>
        <v>0</v>
      </c>
      <c r="AC326" s="181">
        <f t="shared" si="164"/>
        <v>0</v>
      </c>
      <c r="AD326" s="181">
        <f t="shared" si="164"/>
        <v>0</v>
      </c>
      <c r="AE326" s="181">
        <f t="shared" si="164"/>
        <v>0</v>
      </c>
      <c r="AF326" s="181">
        <f t="shared" si="164"/>
        <v>0</v>
      </c>
      <c r="AG326" s="181">
        <f t="shared" si="164"/>
        <v>0</v>
      </c>
      <c r="AH326" s="181">
        <f t="shared" si="164"/>
        <v>0</v>
      </c>
      <c r="AI326" s="181">
        <f t="shared" si="164"/>
        <v>0</v>
      </c>
      <c r="AJ326" s="181">
        <f t="shared" si="164"/>
        <v>0</v>
      </c>
      <c r="AK326" s="181">
        <f t="shared" si="164"/>
        <v>0</v>
      </c>
      <c r="AL326" s="181">
        <f t="shared" si="164"/>
        <v>0</v>
      </c>
      <c r="AM326" s="181">
        <f t="shared" si="164"/>
        <v>0</v>
      </c>
      <c r="AN326" s="181">
        <f t="shared" si="164"/>
        <v>0</v>
      </c>
      <c r="AO326" s="181">
        <f t="shared" si="164"/>
        <v>0</v>
      </c>
      <c r="AP326" s="181">
        <f t="shared" si="164"/>
        <v>0</v>
      </c>
      <c r="AQ326" s="181">
        <f t="shared" si="164"/>
        <v>0</v>
      </c>
      <c r="AR326" s="181">
        <f t="shared" si="164"/>
        <v>0</v>
      </c>
      <c r="AS326" s="181">
        <f t="shared" si="164"/>
        <v>0</v>
      </c>
      <c r="AT326" s="181">
        <f t="shared" si="164"/>
        <v>0</v>
      </c>
      <c r="AU326" s="181">
        <f t="shared" si="164"/>
        <v>0</v>
      </c>
      <c r="AV326" s="181">
        <f t="shared" si="164"/>
        <v>0</v>
      </c>
      <c r="AW326" s="181">
        <f t="shared" si="164"/>
        <v>0</v>
      </c>
      <c r="AX326" s="181">
        <f t="shared" si="164"/>
        <v>0</v>
      </c>
      <c r="AY326" s="181">
        <f t="shared" si="164"/>
        <v>0</v>
      </c>
      <c r="AZ326" s="181">
        <f t="shared" si="164"/>
        <v>0</v>
      </c>
      <c r="BA326" s="181">
        <f t="shared" si="164"/>
        <v>0</v>
      </c>
      <c r="BB326" s="181">
        <f t="shared" si="164"/>
        <v>0</v>
      </c>
      <c r="BC326" s="181">
        <f t="shared" si="164"/>
        <v>0</v>
      </c>
      <c r="BD326" s="181">
        <f t="shared" si="164"/>
        <v>0</v>
      </c>
      <c r="BE326" s="181">
        <f t="shared" si="164"/>
        <v>0</v>
      </c>
      <c r="BF326" s="181">
        <f t="shared" si="164"/>
        <v>0</v>
      </c>
      <c r="BG326" s="181">
        <f t="shared" si="164"/>
        <v>0</v>
      </c>
      <c r="BH326" s="181">
        <f t="shared" si="164"/>
        <v>0</v>
      </c>
      <c r="BI326" s="181">
        <f t="shared" si="164"/>
        <v>0</v>
      </c>
      <c r="BJ326" s="181">
        <f t="shared" si="164"/>
        <v>0</v>
      </c>
      <c r="BK326" s="181">
        <f t="shared" si="164"/>
        <v>0</v>
      </c>
      <c r="BL326" s="181">
        <f t="shared" si="164"/>
        <v>0</v>
      </c>
      <c r="BM326" s="181">
        <f t="shared" si="164"/>
        <v>0</v>
      </c>
      <c r="BN326" s="181">
        <f t="shared" si="164"/>
        <v>0</v>
      </c>
      <c r="BO326" s="181">
        <f>BO313*0.18</f>
        <v>0</v>
      </c>
      <c r="BP326" s="181">
        <f t="shared" ref="BP326:EA329" si="165">BP313*0.18</f>
        <v>0</v>
      </c>
      <c r="BQ326" s="181">
        <f t="shared" si="165"/>
        <v>0</v>
      </c>
      <c r="BR326" s="181">
        <f t="shared" si="165"/>
        <v>0</v>
      </c>
      <c r="BS326" s="181">
        <f t="shared" si="165"/>
        <v>0</v>
      </c>
      <c r="BT326" s="181">
        <f t="shared" si="165"/>
        <v>0</v>
      </c>
      <c r="BU326" s="181">
        <f t="shared" si="165"/>
        <v>0</v>
      </c>
      <c r="BV326" s="181">
        <f t="shared" si="165"/>
        <v>0</v>
      </c>
      <c r="BW326" s="181">
        <f t="shared" si="165"/>
        <v>0</v>
      </c>
      <c r="BX326" s="181">
        <f t="shared" si="165"/>
        <v>0</v>
      </c>
      <c r="BY326" s="181">
        <f t="shared" si="165"/>
        <v>0</v>
      </c>
      <c r="BZ326" s="181">
        <f t="shared" si="165"/>
        <v>0</v>
      </c>
      <c r="CA326" s="181">
        <f t="shared" si="165"/>
        <v>0</v>
      </c>
      <c r="CB326" s="181">
        <f t="shared" si="165"/>
        <v>0</v>
      </c>
      <c r="CC326" s="181">
        <f t="shared" si="165"/>
        <v>0</v>
      </c>
      <c r="CD326" s="181">
        <f t="shared" si="165"/>
        <v>0</v>
      </c>
      <c r="CE326" s="181">
        <f t="shared" si="165"/>
        <v>0</v>
      </c>
      <c r="CF326" s="181">
        <f t="shared" si="165"/>
        <v>0</v>
      </c>
      <c r="CG326" s="181">
        <f t="shared" si="165"/>
        <v>0</v>
      </c>
      <c r="CH326" s="181">
        <f t="shared" si="165"/>
        <v>0</v>
      </c>
      <c r="CI326" s="181">
        <f t="shared" si="165"/>
        <v>0</v>
      </c>
      <c r="CJ326" s="181">
        <f t="shared" si="165"/>
        <v>0</v>
      </c>
      <c r="CK326" s="181">
        <f t="shared" si="165"/>
        <v>0</v>
      </c>
      <c r="CL326" s="181">
        <f t="shared" si="165"/>
        <v>0</v>
      </c>
      <c r="CM326" s="181">
        <f t="shared" si="165"/>
        <v>0</v>
      </c>
      <c r="CN326" s="181">
        <f t="shared" si="165"/>
        <v>0</v>
      </c>
      <c r="CO326" s="181">
        <f t="shared" si="165"/>
        <v>0</v>
      </c>
      <c r="CP326" s="181">
        <f t="shared" si="165"/>
        <v>0</v>
      </c>
      <c r="CQ326" s="181">
        <f t="shared" si="165"/>
        <v>0</v>
      </c>
      <c r="CR326" s="181">
        <f t="shared" si="165"/>
        <v>0</v>
      </c>
      <c r="CS326" s="181">
        <f t="shared" si="165"/>
        <v>0</v>
      </c>
      <c r="CT326" s="181">
        <f t="shared" si="165"/>
        <v>0</v>
      </c>
      <c r="CU326" s="181">
        <f t="shared" si="165"/>
        <v>0</v>
      </c>
      <c r="CV326" s="181">
        <f t="shared" si="165"/>
        <v>0</v>
      </c>
      <c r="CW326" s="181">
        <f t="shared" si="165"/>
        <v>0</v>
      </c>
      <c r="CX326" s="181">
        <f t="shared" si="165"/>
        <v>0</v>
      </c>
      <c r="CY326" s="181">
        <f t="shared" si="165"/>
        <v>0</v>
      </c>
      <c r="CZ326" s="181">
        <f t="shared" si="165"/>
        <v>0</v>
      </c>
      <c r="DA326" s="181">
        <f t="shared" si="165"/>
        <v>0</v>
      </c>
      <c r="DB326" s="181">
        <f t="shared" si="165"/>
        <v>0</v>
      </c>
      <c r="DC326" s="181">
        <f t="shared" si="165"/>
        <v>0</v>
      </c>
      <c r="DD326" s="181">
        <f t="shared" si="165"/>
        <v>0</v>
      </c>
      <c r="DE326" s="181">
        <f t="shared" si="165"/>
        <v>0</v>
      </c>
      <c r="DF326" s="181">
        <f t="shared" si="165"/>
        <v>0</v>
      </c>
      <c r="DG326" s="181">
        <f t="shared" si="165"/>
        <v>0</v>
      </c>
      <c r="DH326" s="181">
        <f t="shared" si="165"/>
        <v>0</v>
      </c>
      <c r="DI326" s="181">
        <f t="shared" si="165"/>
        <v>0</v>
      </c>
      <c r="DJ326" s="181">
        <f t="shared" si="165"/>
        <v>0</v>
      </c>
      <c r="DK326" s="181">
        <f t="shared" si="165"/>
        <v>0</v>
      </c>
      <c r="DL326" s="181">
        <f t="shared" si="165"/>
        <v>0</v>
      </c>
      <c r="DM326" s="181">
        <f t="shared" si="165"/>
        <v>0</v>
      </c>
      <c r="DN326" s="181">
        <f t="shared" si="165"/>
        <v>0</v>
      </c>
      <c r="DO326" s="181">
        <f t="shared" si="165"/>
        <v>0</v>
      </c>
      <c r="DP326" s="181">
        <f t="shared" si="165"/>
        <v>0</v>
      </c>
      <c r="DQ326" s="181">
        <f t="shared" si="165"/>
        <v>0</v>
      </c>
      <c r="DR326" s="181">
        <f t="shared" si="165"/>
        <v>0</v>
      </c>
      <c r="DS326" s="181">
        <f t="shared" si="165"/>
        <v>0</v>
      </c>
      <c r="DT326" s="181">
        <f t="shared" si="165"/>
        <v>0</v>
      </c>
      <c r="DU326" s="181">
        <f t="shared" si="165"/>
        <v>0</v>
      </c>
      <c r="DV326" s="181">
        <f t="shared" si="165"/>
        <v>0</v>
      </c>
      <c r="DW326" s="181">
        <f t="shared" si="165"/>
        <v>0</v>
      </c>
      <c r="DX326" s="181">
        <f t="shared" si="165"/>
        <v>0</v>
      </c>
      <c r="DY326" s="181">
        <f t="shared" si="165"/>
        <v>0</v>
      </c>
      <c r="DZ326" s="181">
        <f t="shared" si="165"/>
        <v>0</v>
      </c>
      <c r="EA326" s="181">
        <f t="shared" si="165"/>
        <v>0</v>
      </c>
      <c r="EB326" s="181">
        <f t="shared" si="161"/>
        <v>0</v>
      </c>
      <c r="EC326" s="181">
        <f t="shared" si="161"/>
        <v>0</v>
      </c>
      <c r="ED326" s="181">
        <f t="shared" si="161"/>
        <v>0</v>
      </c>
      <c r="EE326" s="181">
        <f t="shared" si="161"/>
        <v>0</v>
      </c>
    </row>
    <row r="327" spans="1:138" s="182" customFormat="1" ht="15.75" hidden="1" outlineLevel="1" x14ac:dyDescent="0.25">
      <c r="A327" s="122">
        <f t="shared" si="158"/>
        <v>0</v>
      </c>
      <c r="B327" s="232" t="str">
        <f t="shared" si="162"/>
        <v>ТМЦ рос НДС</v>
      </c>
      <c r="C327" s="170">
        <f t="shared" si="163"/>
        <v>0</v>
      </c>
      <c r="D327" s="181">
        <f t="shared" si="164"/>
        <v>0</v>
      </c>
      <c r="E327" s="181">
        <f t="shared" si="164"/>
        <v>0</v>
      </c>
      <c r="F327" s="181">
        <f t="shared" si="164"/>
        <v>0</v>
      </c>
      <c r="G327" s="181">
        <f t="shared" si="164"/>
        <v>0</v>
      </c>
      <c r="H327" s="181">
        <f t="shared" si="164"/>
        <v>0</v>
      </c>
      <c r="I327" s="181">
        <f t="shared" si="164"/>
        <v>0</v>
      </c>
      <c r="J327" s="181">
        <f t="shared" si="164"/>
        <v>0</v>
      </c>
      <c r="K327" s="181">
        <f t="shared" si="164"/>
        <v>0</v>
      </c>
      <c r="L327" s="181">
        <f t="shared" si="164"/>
        <v>0</v>
      </c>
      <c r="M327" s="181">
        <f t="shared" si="164"/>
        <v>0</v>
      </c>
      <c r="N327" s="181">
        <f t="shared" si="164"/>
        <v>0</v>
      </c>
      <c r="O327" s="181">
        <f t="shared" si="164"/>
        <v>0</v>
      </c>
      <c r="P327" s="181">
        <f t="shared" si="164"/>
        <v>0</v>
      </c>
      <c r="Q327" s="181">
        <f t="shared" si="164"/>
        <v>0</v>
      </c>
      <c r="R327" s="181">
        <f t="shared" si="164"/>
        <v>0</v>
      </c>
      <c r="S327" s="181">
        <f t="shared" si="164"/>
        <v>0</v>
      </c>
      <c r="T327" s="181">
        <f t="shared" si="164"/>
        <v>0</v>
      </c>
      <c r="U327" s="181">
        <f t="shared" si="164"/>
        <v>0</v>
      </c>
      <c r="V327" s="181">
        <f t="shared" si="164"/>
        <v>0</v>
      </c>
      <c r="W327" s="181">
        <f t="shared" si="164"/>
        <v>0</v>
      </c>
      <c r="X327" s="181">
        <f t="shared" si="164"/>
        <v>0</v>
      </c>
      <c r="Y327" s="181">
        <f t="shared" si="164"/>
        <v>0</v>
      </c>
      <c r="Z327" s="181">
        <f t="shared" si="164"/>
        <v>0</v>
      </c>
      <c r="AA327" s="181">
        <f t="shared" si="164"/>
        <v>0</v>
      </c>
      <c r="AB327" s="181">
        <f t="shared" si="164"/>
        <v>0</v>
      </c>
      <c r="AC327" s="181">
        <f t="shared" si="164"/>
        <v>0</v>
      </c>
      <c r="AD327" s="181">
        <f t="shared" si="164"/>
        <v>0</v>
      </c>
      <c r="AE327" s="181">
        <f t="shared" si="164"/>
        <v>0</v>
      </c>
      <c r="AF327" s="181">
        <f t="shared" si="164"/>
        <v>0</v>
      </c>
      <c r="AG327" s="181">
        <f t="shared" si="164"/>
        <v>0</v>
      </c>
      <c r="AH327" s="181">
        <f t="shared" si="164"/>
        <v>0</v>
      </c>
      <c r="AI327" s="181">
        <f t="shared" si="164"/>
        <v>0</v>
      </c>
      <c r="AJ327" s="181">
        <f t="shared" si="164"/>
        <v>0</v>
      </c>
      <c r="AK327" s="181">
        <f t="shared" si="164"/>
        <v>0</v>
      </c>
      <c r="AL327" s="181">
        <f t="shared" si="164"/>
        <v>0</v>
      </c>
      <c r="AM327" s="181">
        <f t="shared" si="164"/>
        <v>0</v>
      </c>
      <c r="AN327" s="181">
        <f t="shared" si="164"/>
        <v>0</v>
      </c>
      <c r="AO327" s="181">
        <f t="shared" si="164"/>
        <v>0</v>
      </c>
      <c r="AP327" s="181">
        <f t="shared" si="164"/>
        <v>0</v>
      </c>
      <c r="AQ327" s="181">
        <f t="shared" si="164"/>
        <v>0</v>
      </c>
      <c r="AR327" s="181">
        <f t="shared" si="164"/>
        <v>0</v>
      </c>
      <c r="AS327" s="181">
        <f t="shared" si="164"/>
        <v>0</v>
      </c>
      <c r="AT327" s="181">
        <f t="shared" si="164"/>
        <v>0</v>
      </c>
      <c r="AU327" s="181">
        <f t="shared" si="164"/>
        <v>0</v>
      </c>
      <c r="AV327" s="181">
        <f t="shared" si="164"/>
        <v>0</v>
      </c>
      <c r="AW327" s="181">
        <f t="shared" si="164"/>
        <v>0</v>
      </c>
      <c r="AX327" s="181">
        <f t="shared" si="164"/>
        <v>0</v>
      </c>
      <c r="AY327" s="181">
        <f t="shared" si="164"/>
        <v>0</v>
      </c>
      <c r="AZ327" s="181">
        <f t="shared" si="164"/>
        <v>0</v>
      </c>
      <c r="BA327" s="181">
        <f t="shared" si="164"/>
        <v>0</v>
      </c>
      <c r="BB327" s="181">
        <f t="shared" si="164"/>
        <v>0</v>
      </c>
      <c r="BC327" s="181">
        <f t="shared" si="164"/>
        <v>0</v>
      </c>
      <c r="BD327" s="181">
        <f t="shared" si="164"/>
        <v>0</v>
      </c>
      <c r="BE327" s="181">
        <f t="shared" si="164"/>
        <v>0</v>
      </c>
      <c r="BF327" s="181">
        <f t="shared" si="164"/>
        <v>0</v>
      </c>
      <c r="BG327" s="181">
        <f t="shared" si="164"/>
        <v>0</v>
      </c>
      <c r="BH327" s="181">
        <f t="shared" si="164"/>
        <v>0</v>
      </c>
      <c r="BI327" s="181">
        <f t="shared" si="164"/>
        <v>0</v>
      </c>
      <c r="BJ327" s="181">
        <f t="shared" si="164"/>
        <v>0</v>
      </c>
      <c r="BK327" s="181">
        <f t="shared" si="164"/>
        <v>0</v>
      </c>
      <c r="BL327" s="181">
        <f t="shared" si="164"/>
        <v>0</v>
      </c>
      <c r="BM327" s="181">
        <f t="shared" si="164"/>
        <v>0</v>
      </c>
      <c r="BN327" s="181">
        <f t="shared" si="164"/>
        <v>0</v>
      </c>
      <c r="BO327" s="181">
        <f t="shared" si="164"/>
        <v>0</v>
      </c>
      <c r="BP327" s="181">
        <f t="shared" si="165"/>
        <v>0</v>
      </c>
      <c r="BQ327" s="181">
        <f t="shared" si="165"/>
        <v>0</v>
      </c>
      <c r="BR327" s="181">
        <f t="shared" si="165"/>
        <v>0</v>
      </c>
      <c r="BS327" s="181">
        <f t="shared" si="165"/>
        <v>0</v>
      </c>
      <c r="BT327" s="181">
        <f t="shared" si="165"/>
        <v>0</v>
      </c>
      <c r="BU327" s="181">
        <f t="shared" si="165"/>
        <v>0</v>
      </c>
      <c r="BV327" s="181">
        <f t="shared" si="165"/>
        <v>0</v>
      </c>
      <c r="BW327" s="181">
        <f t="shared" si="165"/>
        <v>0</v>
      </c>
      <c r="BX327" s="181">
        <f t="shared" si="165"/>
        <v>0</v>
      </c>
      <c r="BY327" s="181">
        <f t="shared" si="165"/>
        <v>0</v>
      </c>
      <c r="BZ327" s="181">
        <f t="shared" si="165"/>
        <v>0</v>
      </c>
      <c r="CA327" s="181">
        <f t="shared" si="165"/>
        <v>0</v>
      </c>
      <c r="CB327" s="181">
        <f t="shared" si="165"/>
        <v>0</v>
      </c>
      <c r="CC327" s="181">
        <f t="shared" si="165"/>
        <v>0</v>
      </c>
      <c r="CD327" s="181">
        <f t="shared" si="165"/>
        <v>0</v>
      </c>
      <c r="CE327" s="181">
        <f t="shared" si="165"/>
        <v>0</v>
      </c>
      <c r="CF327" s="181">
        <f t="shared" si="165"/>
        <v>0</v>
      </c>
      <c r="CG327" s="181">
        <f t="shared" si="165"/>
        <v>0</v>
      </c>
      <c r="CH327" s="181">
        <f t="shared" si="165"/>
        <v>0</v>
      </c>
      <c r="CI327" s="181">
        <f t="shared" si="165"/>
        <v>0</v>
      </c>
      <c r="CJ327" s="181">
        <f t="shared" si="165"/>
        <v>0</v>
      </c>
      <c r="CK327" s="181">
        <f t="shared" si="165"/>
        <v>0</v>
      </c>
      <c r="CL327" s="181">
        <f t="shared" si="165"/>
        <v>0</v>
      </c>
      <c r="CM327" s="181">
        <f t="shared" si="165"/>
        <v>0</v>
      </c>
      <c r="CN327" s="181">
        <f t="shared" si="165"/>
        <v>0</v>
      </c>
      <c r="CO327" s="181">
        <f t="shared" si="165"/>
        <v>0</v>
      </c>
      <c r="CP327" s="181">
        <f t="shared" si="165"/>
        <v>0</v>
      </c>
      <c r="CQ327" s="181">
        <f t="shared" si="165"/>
        <v>0</v>
      </c>
      <c r="CR327" s="181">
        <f t="shared" si="165"/>
        <v>0</v>
      </c>
      <c r="CS327" s="181">
        <f t="shared" si="165"/>
        <v>0</v>
      </c>
      <c r="CT327" s="181">
        <f t="shared" si="165"/>
        <v>0</v>
      </c>
      <c r="CU327" s="181">
        <f t="shared" si="165"/>
        <v>0</v>
      </c>
      <c r="CV327" s="181">
        <f t="shared" si="165"/>
        <v>0</v>
      </c>
      <c r="CW327" s="181">
        <f t="shared" si="165"/>
        <v>0</v>
      </c>
      <c r="CX327" s="181">
        <f t="shared" si="165"/>
        <v>0</v>
      </c>
      <c r="CY327" s="181">
        <f t="shared" si="165"/>
        <v>0</v>
      </c>
      <c r="CZ327" s="181">
        <f t="shared" si="165"/>
        <v>0</v>
      </c>
      <c r="DA327" s="181">
        <f t="shared" si="165"/>
        <v>0</v>
      </c>
      <c r="DB327" s="181">
        <f t="shared" si="165"/>
        <v>0</v>
      </c>
      <c r="DC327" s="181">
        <f t="shared" si="165"/>
        <v>0</v>
      </c>
      <c r="DD327" s="181">
        <f t="shared" si="165"/>
        <v>0</v>
      </c>
      <c r="DE327" s="181">
        <f t="shared" si="165"/>
        <v>0</v>
      </c>
      <c r="DF327" s="181">
        <f t="shared" si="165"/>
        <v>0</v>
      </c>
      <c r="DG327" s="181">
        <f t="shared" si="165"/>
        <v>0</v>
      </c>
      <c r="DH327" s="181">
        <f t="shared" si="165"/>
        <v>0</v>
      </c>
      <c r="DI327" s="181">
        <f t="shared" si="165"/>
        <v>0</v>
      </c>
      <c r="DJ327" s="181">
        <f t="shared" si="165"/>
        <v>0</v>
      </c>
      <c r="DK327" s="181">
        <f t="shared" si="165"/>
        <v>0</v>
      </c>
      <c r="DL327" s="181">
        <f t="shared" si="165"/>
        <v>0</v>
      </c>
      <c r="DM327" s="181">
        <f t="shared" si="165"/>
        <v>0</v>
      </c>
      <c r="DN327" s="181">
        <f t="shared" si="165"/>
        <v>0</v>
      </c>
      <c r="DO327" s="181">
        <f t="shared" si="165"/>
        <v>0</v>
      </c>
      <c r="DP327" s="181">
        <f t="shared" si="165"/>
        <v>0</v>
      </c>
      <c r="DQ327" s="181">
        <f t="shared" si="165"/>
        <v>0</v>
      </c>
      <c r="DR327" s="181">
        <f t="shared" si="165"/>
        <v>0</v>
      </c>
      <c r="DS327" s="181">
        <f t="shared" si="165"/>
        <v>0</v>
      </c>
      <c r="DT327" s="181">
        <f t="shared" si="165"/>
        <v>0</v>
      </c>
      <c r="DU327" s="181">
        <f t="shared" si="165"/>
        <v>0</v>
      </c>
      <c r="DV327" s="181">
        <f t="shared" si="165"/>
        <v>0</v>
      </c>
      <c r="DW327" s="181">
        <f t="shared" si="165"/>
        <v>0</v>
      </c>
      <c r="DX327" s="181">
        <f t="shared" si="165"/>
        <v>0</v>
      </c>
      <c r="DY327" s="181">
        <f t="shared" si="165"/>
        <v>0</v>
      </c>
      <c r="DZ327" s="181">
        <f t="shared" si="165"/>
        <v>0</v>
      </c>
      <c r="EA327" s="181">
        <f t="shared" si="165"/>
        <v>0</v>
      </c>
      <c r="EB327" s="181">
        <f t="shared" si="161"/>
        <v>0</v>
      </c>
      <c r="EC327" s="181">
        <f t="shared" si="161"/>
        <v>0</v>
      </c>
      <c r="ED327" s="181">
        <f t="shared" si="161"/>
        <v>0</v>
      </c>
      <c r="EE327" s="181">
        <f t="shared" si="161"/>
        <v>0</v>
      </c>
    </row>
    <row r="328" spans="1:138" s="182" customFormat="1" ht="15.75" hidden="1" outlineLevel="1" x14ac:dyDescent="0.25">
      <c r="A328" s="122">
        <f t="shared" si="158"/>
        <v>0</v>
      </c>
      <c r="B328" s="232" t="str">
        <f t="shared" si="162"/>
        <v>Прочие имп НДС</v>
      </c>
      <c r="C328" s="170">
        <f t="shared" si="163"/>
        <v>0</v>
      </c>
      <c r="D328" s="181">
        <f t="shared" si="164"/>
        <v>0</v>
      </c>
      <c r="E328" s="181">
        <f t="shared" si="164"/>
        <v>0</v>
      </c>
      <c r="F328" s="181">
        <f t="shared" si="164"/>
        <v>0</v>
      </c>
      <c r="G328" s="181">
        <f t="shared" si="164"/>
        <v>0</v>
      </c>
      <c r="H328" s="181">
        <f t="shared" si="164"/>
        <v>0</v>
      </c>
      <c r="I328" s="181">
        <f t="shared" si="164"/>
        <v>0</v>
      </c>
      <c r="J328" s="181">
        <f t="shared" si="164"/>
        <v>0</v>
      </c>
      <c r="K328" s="181">
        <f t="shared" si="164"/>
        <v>0</v>
      </c>
      <c r="L328" s="181">
        <f t="shared" si="164"/>
        <v>0</v>
      </c>
      <c r="M328" s="181">
        <f t="shared" si="164"/>
        <v>0</v>
      </c>
      <c r="N328" s="181">
        <f t="shared" si="164"/>
        <v>0</v>
      </c>
      <c r="O328" s="181">
        <f t="shared" si="164"/>
        <v>0</v>
      </c>
      <c r="P328" s="181">
        <f t="shared" si="164"/>
        <v>0</v>
      </c>
      <c r="Q328" s="181">
        <f t="shared" si="164"/>
        <v>0</v>
      </c>
      <c r="R328" s="181">
        <f t="shared" si="164"/>
        <v>0</v>
      </c>
      <c r="S328" s="181">
        <f t="shared" si="164"/>
        <v>0</v>
      </c>
      <c r="T328" s="181">
        <f t="shared" si="164"/>
        <v>0</v>
      </c>
      <c r="U328" s="181">
        <f t="shared" si="164"/>
        <v>0</v>
      </c>
      <c r="V328" s="181">
        <f t="shared" si="164"/>
        <v>0</v>
      </c>
      <c r="W328" s="181">
        <f t="shared" si="164"/>
        <v>0</v>
      </c>
      <c r="X328" s="181">
        <f t="shared" si="164"/>
        <v>0</v>
      </c>
      <c r="Y328" s="181">
        <f t="shared" si="164"/>
        <v>0</v>
      </c>
      <c r="Z328" s="181">
        <f t="shared" si="164"/>
        <v>0</v>
      </c>
      <c r="AA328" s="181">
        <f t="shared" si="164"/>
        <v>0</v>
      </c>
      <c r="AB328" s="181">
        <f t="shared" si="164"/>
        <v>0</v>
      </c>
      <c r="AC328" s="181">
        <f t="shared" si="164"/>
        <v>0</v>
      </c>
      <c r="AD328" s="181">
        <f t="shared" si="164"/>
        <v>0</v>
      </c>
      <c r="AE328" s="181">
        <f t="shared" si="164"/>
        <v>0</v>
      </c>
      <c r="AF328" s="181">
        <f t="shared" si="164"/>
        <v>0</v>
      </c>
      <c r="AG328" s="181">
        <f t="shared" si="164"/>
        <v>0</v>
      </c>
      <c r="AH328" s="181">
        <f t="shared" si="164"/>
        <v>0</v>
      </c>
      <c r="AI328" s="181">
        <f t="shared" si="164"/>
        <v>0</v>
      </c>
      <c r="AJ328" s="181">
        <f t="shared" si="164"/>
        <v>0</v>
      </c>
      <c r="AK328" s="181">
        <f t="shared" si="164"/>
        <v>0</v>
      </c>
      <c r="AL328" s="181">
        <f t="shared" si="164"/>
        <v>0</v>
      </c>
      <c r="AM328" s="181">
        <f t="shared" si="164"/>
        <v>0</v>
      </c>
      <c r="AN328" s="181">
        <f t="shared" si="164"/>
        <v>0</v>
      </c>
      <c r="AO328" s="181">
        <f t="shared" si="164"/>
        <v>0</v>
      </c>
      <c r="AP328" s="181">
        <f t="shared" si="164"/>
        <v>0</v>
      </c>
      <c r="AQ328" s="181">
        <f t="shared" si="164"/>
        <v>0</v>
      </c>
      <c r="AR328" s="181">
        <f t="shared" si="164"/>
        <v>0</v>
      </c>
      <c r="AS328" s="181">
        <f t="shared" si="164"/>
        <v>0</v>
      </c>
      <c r="AT328" s="181">
        <f t="shared" si="164"/>
        <v>0</v>
      </c>
      <c r="AU328" s="181">
        <f t="shared" si="164"/>
        <v>0</v>
      </c>
      <c r="AV328" s="181">
        <f t="shared" si="164"/>
        <v>0</v>
      </c>
      <c r="AW328" s="181">
        <f t="shared" si="164"/>
        <v>0</v>
      </c>
      <c r="AX328" s="181">
        <f t="shared" si="164"/>
        <v>0</v>
      </c>
      <c r="AY328" s="181">
        <f t="shared" si="164"/>
        <v>0</v>
      </c>
      <c r="AZ328" s="181">
        <f t="shared" si="164"/>
        <v>0</v>
      </c>
      <c r="BA328" s="181">
        <f t="shared" si="164"/>
        <v>0</v>
      </c>
      <c r="BB328" s="181">
        <f t="shared" si="164"/>
        <v>0</v>
      </c>
      <c r="BC328" s="181">
        <f t="shared" si="164"/>
        <v>0</v>
      </c>
      <c r="BD328" s="181">
        <f t="shared" si="164"/>
        <v>0</v>
      </c>
      <c r="BE328" s="181">
        <f t="shared" si="164"/>
        <v>0</v>
      </c>
      <c r="BF328" s="181">
        <f t="shared" si="164"/>
        <v>0</v>
      </c>
      <c r="BG328" s="181">
        <f t="shared" si="164"/>
        <v>0</v>
      </c>
      <c r="BH328" s="181">
        <f t="shared" si="164"/>
        <v>0</v>
      </c>
      <c r="BI328" s="181">
        <f t="shared" si="164"/>
        <v>0</v>
      </c>
      <c r="BJ328" s="181">
        <f t="shared" si="164"/>
        <v>0</v>
      </c>
      <c r="BK328" s="181">
        <f t="shared" si="164"/>
        <v>0</v>
      </c>
      <c r="BL328" s="181">
        <f t="shared" si="164"/>
        <v>0</v>
      </c>
      <c r="BM328" s="181">
        <f t="shared" si="164"/>
        <v>0</v>
      </c>
      <c r="BN328" s="181">
        <f t="shared" si="164"/>
        <v>0</v>
      </c>
      <c r="BO328" s="181">
        <f t="shared" si="164"/>
        <v>0</v>
      </c>
      <c r="BP328" s="181">
        <f t="shared" si="165"/>
        <v>0</v>
      </c>
      <c r="BQ328" s="181">
        <f t="shared" si="165"/>
        <v>0</v>
      </c>
      <c r="BR328" s="181">
        <f t="shared" si="165"/>
        <v>0</v>
      </c>
      <c r="BS328" s="181">
        <f t="shared" si="165"/>
        <v>0</v>
      </c>
      <c r="BT328" s="181">
        <f t="shared" si="165"/>
        <v>0</v>
      </c>
      <c r="BU328" s="181">
        <f t="shared" si="165"/>
        <v>0</v>
      </c>
      <c r="BV328" s="181">
        <f t="shared" si="165"/>
        <v>0</v>
      </c>
      <c r="BW328" s="181">
        <f t="shared" si="165"/>
        <v>0</v>
      </c>
      <c r="BX328" s="181">
        <f t="shared" si="165"/>
        <v>0</v>
      </c>
      <c r="BY328" s="181">
        <f t="shared" si="165"/>
        <v>0</v>
      </c>
      <c r="BZ328" s="181">
        <f t="shared" si="165"/>
        <v>0</v>
      </c>
      <c r="CA328" s="181">
        <f t="shared" si="165"/>
        <v>0</v>
      </c>
      <c r="CB328" s="181">
        <f t="shared" si="165"/>
        <v>0</v>
      </c>
      <c r="CC328" s="181">
        <f t="shared" si="165"/>
        <v>0</v>
      </c>
      <c r="CD328" s="181">
        <f t="shared" si="165"/>
        <v>0</v>
      </c>
      <c r="CE328" s="181">
        <f t="shared" si="165"/>
        <v>0</v>
      </c>
      <c r="CF328" s="181">
        <f t="shared" si="165"/>
        <v>0</v>
      </c>
      <c r="CG328" s="181">
        <f t="shared" si="165"/>
        <v>0</v>
      </c>
      <c r="CH328" s="181">
        <f t="shared" si="165"/>
        <v>0</v>
      </c>
      <c r="CI328" s="181">
        <f t="shared" si="165"/>
        <v>0</v>
      </c>
      <c r="CJ328" s="181">
        <f t="shared" si="165"/>
        <v>0</v>
      </c>
      <c r="CK328" s="181">
        <f t="shared" si="165"/>
        <v>0</v>
      </c>
      <c r="CL328" s="181">
        <f t="shared" si="165"/>
        <v>0</v>
      </c>
      <c r="CM328" s="181">
        <f t="shared" si="165"/>
        <v>0</v>
      </c>
      <c r="CN328" s="181">
        <f t="shared" si="165"/>
        <v>0</v>
      </c>
      <c r="CO328" s="181">
        <f t="shared" si="165"/>
        <v>0</v>
      </c>
      <c r="CP328" s="181">
        <f t="shared" si="165"/>
        <v>0</v>
      </c>
      <c r="CQ328" s="181">
        <f t="shared" si="165"/>
        <v>0</v>
      </c>
      <c r="CR328" s="181">
        <f t="shared" si="165"/>
        <v>0</v>
      </c>
      <c r="CS328" s="181">
        <f t="shared" si="165"/>
        <v>0</v>
      </c>
      <c r="CT328" s="181">
        <f t="shared" si="165"/>
        <v>0</v>
      </c>
      <c r="CU328" s="181">
        <f t="shared" si="165"/>
        <v>0</v>
      </c>
      <c r="CV328" s="181">
        <f t="shared" si="165"/>
        <v>0</v>
      </c>
      <c r="CW328" s="181">
        <f t="shared" si="165"/>
        <v>0</v>
      </c>
      <c r="CX328" s="181">
        <f t="shared" si="165"/>
        <v>0</v>
      </c>
      <c r="CY328" s="181">
        <f t="shared" si="165"/>
        <v>0</v>
      </c>
      <c r="CZ328" s="181">
        <f t="shared" si="165"/>
        <v>0</v>
      </c>
      <c r="DA328" s="181">
        <f t="shared" si="165"/>
        <v>0</v>
      </c>
      <c r="DB328" s="181">
        <f t="shared" si="165"/>
        <v>0</v>
      </c>
      <c r="DC328" s="181">
        <f t="shared" si="165"/>
        <v>0</v>
      </c>
      <c r="DD328" s="181">
        <f t="shared" si="165"/>
        <v>0</v>
      </c>
      <c r="DE328" s="181">
        <f t="shared" si="165"/>
        <v>0</v>
      </c>
      <c r="DF328" s="181">
        <f t="shared" si="165"/>
        <v>0</v>
      </c>
      <c r="DG328" s="181">
        <f t="shared" si="165"/>
        <v>0</v>
      </c>
      <c r="DH328" s="181">
        <f t="shared" si="165"/>
        <v>0</v>
      </c>
      <c r="DI328" s="181">
        <f t="shared" si="165"/>
        <v>0</v>
      </c>
      <c r="DJ328" s="181">
        <f t="shared" si="165"/>
        <v>0</v>
      </c>
      <c r="DK328" s="181">
        <f t="shared" si="165"/>
        <v>0</v>
      </c>
      <c r="DL328" s="181">
        <f t="shared" si="165"/>
        <v>0</v>
      </c>
      <c r="DM328" s="181">
        <f t="shared" si="165"/>
        <v>0</v>
      </c>
      <c r="DN328" s="181">
        <f t="shared" si="165"/>
        <v>0</v>
      </c>
      <c r="DO328" s="181">
        <f t="shared" si="165"/>
        <v>0</v>
      </c>
      <c r="DP328" s="181">
        <f t="shared" si="165"/>
        <v>0</v>
      </c>
      <c r="DQ328" s="181">
        <f t="shared" si="165"/>
        <v>0</v>
      </c>
      <c r="DR328" s="181">
        <f t="shared" si="165"/>
        <v>0</v>
      </c>
      <c r="DS328" s="181">
        <f t="shared" si="165"/>
        <v>0</v>
      </c>
      <c r="DT328" s="181">
        <f t="shared" si="165"/>
        <v>0</v>
      </c>
      <c r="DU328" s="181">
        <f t="shared" si="165"/>
        <v>0</v>
      </c>
      <c r="DV328" s="181">
        <f t="shared" si="165"/>
        <v>0</v>
      </c>
      <c r="DW328" s="181">
        <f t="shared" si="165"/>
        <v>0</v>
      </c>
      <c r="DX328" s="181">
        <f t="shared" si="165"/>
        <v>0</v>
      </c>
      <c r="DY328" s="181">
        <f t="shared" si="165"/>
        <v>0</v>
      </c>
      <c r="DZ328" s="181">
        <f t="shared" si="165"/>
        <v>0</v>
      </c>
      <c r="EA328" s="181">
        <f t="shared" si="165"/>
        <v>0</v>
      </c>
      <c r="EB328" s="181">
        <f t="shared" si="161"/>
        <v>0</v>
      </c>
      <c r="EC328" s="181">
        <f t="shared" si="161"/>
        <v>0</v>
      </c>
      <c r="ED328" s="181">
        <f t="shared" si="161"/>
        <v>0</v>
      </c>
      <c r="EE328" s="181">
        <f t="shared" si="161"/>
        <v>0</v>
      </c>
    </row>
    <row r="329" spans="1:138" s="182" customFormat="1" ht="15.75" hidden="1" outlineLevel="1" x14ac:dyDescent="0.25">
      <c r="A329" s="122">
        <f t="shared" si="158"/>
        <v>0</v>
      </c>
      <c r="B329" s="232" t="str">
        <f t="shared" si="162"/>
        <v>Прочие рос НДС</v>
      </c>
      <c r="C329" s="170">
        <f t="shared" si="163"/>
        <v>0</v>
      </c>
      <c r="D329" s="181">
        <f t="shared" si="164"/>
        <v>0</v>
      </c>
      <c r="E329" s="181">
        <f t="shared" si="164"/>
        <v>0</v>
      </c>
      <c r="F329" s="181">
        <f t="shared" si="164"/>
        <v>0</v>
      </c>
      <c r="G329" s="181">
        <f t="shared" si="164"/>
        <v>0</v>
      </c>
      <c r="H329" s="181">
        <f t="shared" si="164"/>
        <v>0</v>
      </c>
      <c r="I329" s="181">
        <f t="shared" si="164"/>
        <v>0</v>
      </c>
      <c r="J329" s="181">
        <f t="shared" si="164"/>
        <v>0</v>
      </c>
      <c r="K329" s="181">
        <f t="shared" si="164"/>
        <v>0</v>
      </c>
      <c r="L329" s="181">
        <f t="shared" si="164"/>
        <v>0</v>
      </c>
      <c r="M329" s="181">
        <f t="shared" si="164"/>
        <v>0</v>
      </c>
      <c r="N329" s="181">
        <f t="shared" si="164"/>
        <v>0</v>
      </c>
      <c r="O329" s="181">
        <f t="shared" si="164"/>
        <v>0</v>
      </c>
      <c r="P329" s="181">
        <f t="shared" si="164"/>
        <v>0</v>
      </c>
      <c r="Q329" s="181">
        <f t="shared" si="164"/>
        <v>0</v>
      </c>
      <c r="R329" s="181">
        <f t="shared" si="164"/>
        <v>0</v>
      </c>
      <c r="S329" s="181">
        <f t="shared" si="164"/>
        <v>0</v>
      </c>
      <c r="T329" s="181">
        <f t="shared" si="164"/>
        <v>0</v>
      </c>
      <c r="U329" s="181">
        <f t="shared" si="164"/>
        <v>0</v>
      </c>
      <c r="V329" s="181">
        <f t="shared" si="164"/>
        <v>0</v>
      </c>
      <c r="W329" s="181">
        <f t="shared" si="164"/>
        <v>0</v>
      </c>
      <c r="X329" s="181">
        <f t="shared" si="164"/>
        <v>0</v>
      </c>
      <c r="Y329" s="181">
        <f t="shared" si="164"/>
        <v>0</v>
      </c>
      <c r="Z329" s="181">
        <f t="shared" si="164"/>
        <v>0</v>
      </c>
      <c r="AA329" s="181">
        <f t="shared" si="164"/>
        <v>0</v>
      </c>
      <c r="AB329" s="181">
        <f t="shared" si="164"/>
        <v>0</v>
      </c>
      <c r="AC329" s="181">
        <f t="shared" si="164"/>
        <v>0</v>
      </c>
      <c r="AD329" s="181">
        <f t="shared" si="164"/>
        <v>0</v>
      </c>
      <c r="AE329" s="181">
        <f t="shared" si="164"/>
        <v>0</v>
      </c>
      <c r="AF329" s="181">
        <f t="shared" si="164"/>
        <v>0</v>
      </c>
      <c r="AG329" s="181">
        <f t="shared" si="164"/>
        <v>0</v>
      </c>
      <c r="AH329" s="181">
        <f t="shared" si="164"/>
        <v>0</v>
      </c>
      <c r="AI329" s="181">
        <f t="shared" si="164"/>
        <v>0</v>
      </c>
      <c r="AJ329" s="181">
        <f t="shared" si="164"/>
        <v>0</v>
      </c>
      <c r="AK329" s="181">
        <f t="shared" si="164"/>
        <v>0</v>
      </c>
      <c r="AL329" s="181">
        <f t="shared" si="164"/>
        <v>0</v>
      </c>
      <c r="AM329" s="181">
        <f t="shared" si="164"/>
        <v>0</v>
      </c>
      <c r="AN329" s="181">
        <f t="shared" si="164"/>
        <v>0</v>
      </c>
      <c r="AO329" s="181">
        <f t="shared" si="164"/>
        <v>0</v>
      </c>
      <c r="AP329" s="181">
        <f t="shared" si="164"/>
        <v>0</v>
      </c>
      <c r="AQ329" s="181">
        <f t="shared" si="164"/>
        <v>0</v>
      </c>
      <c r="AR329" s="181">
        <f t="shared" si="164"/>
        <v>0</v>
      </c>
      <c r="AS329" s="181">
        <f t="shared" si="164"/>
        <v>0</v>
      </c>
      <c r="AT329" s="181">
        <f t="shared" si="164"/>
        <v>0</v>
      </c>
      <c r="AU329" s="181">
        <f t="shared" si="164"/>
        <v>0</v>
      </c>
      <c r="AV329" s="181">
        <f t="shared" si="164"/>
        <v>0</v>
      </c>
      <c r="AW329" s="181">
        <f t="shared" si="164"/>
        <v>0</v>
      </c>
      <c r="AX329" s="181">
        <f t="shared" si="164"/>
        <v>0</v>
      </c>
      <c r="AY329" s="181">
        <f t="shared" si="164"/>
        <v>0</v>
      </c>
      <c r="AZ329" s="181">
        <f t="shared" si="164"/>
        <v>0</v>
      </c>
      <c r="BA329" s="181">
        <f t="shared" si="164"/>
        <v>0</v>
      </c>
      <c r="BB329" s="181">
        <f t="shared" si="164"/>
        <v>0</v>
      </c>
      <c r="BC329" s="181">
        <f t="shared" si="164"/>
        <v>0</v>
      </c>
      <c r="BD329" s="181">
        <f t="shared" si="164"/>
        <v>0</v>
      </c>
      <c r="BE329" s="181">
        <f t="shared" si="164"/>
        <v>0</v>
      </c>
      <c r="BF329" s="181">
        <f t="shared" si="164"/>
        <v>0</v>
      </c>
      <c r="BG329" s="181">
        <f t="shared" si="164"/>
        <v>0</v>
      </c>
      <c r="BH329" s="181">
        <f t="shared" si="164"/>
        <v>0</v>
      </c>
      <c r="BI329" s="181">
        <f t="shared" si="164"/>
        <v>0</v>
      </c>
      <c r="BJ329" s="181">
        <f t="shared" si="164"/>
        <v>0</v>
      </c>
      <c r="BK329" s="181">
        <f t="shared" si="164"/>
        <v>0</v>
      </c>
      <c r="BL329" s="181">
        <f t="shared" si="164"/>
        <v>0</v>
      </c>
      <c r="BM329" s="181">
        <f t="shared" si="164"/>
        <v>0</v>
      </c>
      <c r="BN329" s="181">
        <f t="shared" si="164"/>
        <v>0</v>
      </c>
      <c r="BO329" s="181">
        <f t="shared" si="164"/>
        <v>0</v>
      </c>
      <c r="BP329" s="181">
        <f t="shared" si="165"/>
        <v>0</v>
      </c>
      <c r="BQ329" s="181">
        <f t="shared" si="165"/>
        <v>0</v>
      </c>
      <c r="BR329" s="181">
        <f t="shared" si="165"/>
        <v>0</v>
      </c>
      <c r="BS329" s="181">
        <f t="shared" si="165"/>
        <v>0</v>
      </c>
      <c r="BT329" s="181">
        <f t="shared" si="165"/>
        <v>0</v>
      </c>
      <c r="BU329" s="181">
        <f t="shared" si="165"/>
        <v>0</v>
      </c>
      <c r="BV329" s="181">
        <f t="shared" si="165"/>
        <v>0</v>
      </c>
      <c r="BW329" s="181">
        <f t="shared" si="165"/>
        <v>0</v>
      </c>
      <c r="BX329" s="181">
        <f t="shared" si="165"/>
        <v>0</v>
      </c>
      <c r="BY329" s="181">
        <f t="shared" si="165"/>
        <v>0</v>
      </c>
      <c r="BZ329" s="181">
        <f t="shared" si="165"/>
        <v>0</v>
      </c>
      <c r="CA329" s="181">
        <f t="shared" si="165"/>
        <v>0</v>
      </c>
      <c r="CB329" s="181">
        <f t="shared" si="165"/>
        <v>0</v>
      </c>
      <c r="CC329" s="181">
        <f t="shared" si="165"/>
        <v>0</v>
      </c>
      <c r="CD329" s="181">
        <f t="shared" si="165"/>
        <v>0</v>
      </c>
      <c r="CE329" s="181">
        <f t="shared" si="165"/>
        <v>0</v>
      </c>
      <c r="CF329" s="181">
        <f t="shared" si="165"/>
        <v>0</v>
      </c>
      <c r="CG329" s="181">
        <f t="shared" si="165"/>
        <v>0</v>
      </c>
      <c r="CH329" s="181">
        <f t="shared" si="165"/>
        <v>0</v>
      </c>
      <c r="CI329" s="181">
        <f t="shared" si="165"/>
        <v>0</v>
      </c>
      <c r="CJ329" s="181">
        <f t="shared" si="165"/>
        <v>0</v>
      </c>
      <c r="CK329" s="181">
        <f t="shared" si="165"/>
        <v>0</v>
      </c>
      <c r="CL329" s="181">
        <f t="shared" si="165"/>
        <v>0</v>
      </c>
      <c r="CM329" s="181">
        <f t="shared" si="165"/>
        <v>0</v>
      </c>
      <c r="CN329" s="181">
        <f t="shared" si="165"/>
        <v>0</v>
      </c>
      <c r="CO329" s="181">
        <f t="shared" si="165"/>
        <v>0</v>
      </c>
      <c r="CP329" s="181">
        <f t="shared" si="165"/>
        <v>0</v>
      </c>
      <c r="CQ329" s="181">
        <f t="shared" si="165"/>
        <v>0</v>
      </c>
      <c r="CR329" s="181">
        <f t="shared" si="165"/>
        <v>0</v>
      </c>
      <c r="CS329" s="181">
        <f t="shared" si="165"/>
        <v>0</v>
      </c>
      <c r="CT329" s="181">
        <f t="shared" si="165"/>
        <v>0</v>
      </c>
      <c r="CU329" s="181">
        <f t="shared" si="165"/>
        <v>0</v>
      </c>
      <c r="CV329" s="181">
        <f t="shared" si="165"/>
        <v>0</v>
      </c>
      <c r="CW329" s="181">
        <f t="shared" si="165"/>
        <v>0</v>
      </c>
      <c r="CX329" s="181">
        <f t="shared" si="165"/>
        <v>0</v>
      </c>
      <c r="CY329" s="181">
        <f t="shared" si="165"/>
        <v>0</v>
      </c>
      <c r="CZ329" s="181">
        <f t="shared" si="165"/>
        <v>0</v>
      </c>
      <c r="DA329" s="181">
        <f t="shared" si="165"/>
        <v>0</v>
      </c>
      <c r="DB329" s="181">
        <f t="shared" si="165"/>
        <v>0</v>
      </c>
      <c r="DC329" s="181">
        <f t="shared" si="165"/>
        <v>0</v>
      </c>
      <c r="DD329" s="181">
        <f t="shared" si="165"/>
        <v>0</v>
      </c>
      <c r="DE329" s="181">
        <f t="shared" si="165"/>
        <v>0</v>
      </c>
      <c r="DF329" s="181">
        <f t="shared" si="165"/>
        <v>0</v>
      </c>
      <c r="DG329" s="181">
        <f t="shared" si="165"/>
        <v>0</v>
      </c>
      <c r="DH329" s="181">
        <f t="shared" si="165"/>
        <v>0</v>
      </c>
      <c r="DI329" s="181">
        <f t="shared" si="165"/>
        <v>0</v>
      </c>
      <c r="DJ329" s="181">
        <f t="shared" si="165"/>
        <v>0</v>
      </c>
      <c r="DK329" s="181">
        <f t="shared" si="165"/>
        <v>0</v>
      </c>
      <c r="DL329" s="181">
        <f t="shared" si="165"/>
        <v>0</v>
      </c>
      <c r="DM329" s="181">
        <f t="shared" si="165"/>
        <v>0</v>
      </c>
      <c r="DN329" s="181">
        <f t="shared" si="165"/>
        <v>0</v>
      </c>
      <c r="DO329" s="181">
        <f t="shared" si="165"/>
        <v>0</v>
      </c>
      <c r="DP329" s="181">
        <f t="shared" si="165"/>
        <v>0</v>
      </c>
      <c r="DQ329" s="181">
        <f t="shared" si="165"/>
        <v>0</v>
      </c>
      <c r="DR329" s="181">
        <f t="shared" si="165"/>
        <v>0</v>
      </c>
      <c r="DS329" s="181">
        <f t="shared" si="165"/>
        <v>0</v>
      </c>
      <c r="DT329" s="181">
        <f t="shared" si="165"/>
        <v>0</v>
      </c>
      <c r="DU329" s="181">
        <f t="shared" si="165"/>
        <v>0</v>
      </c>
      <c r="DV329" s="181">
        <f t="shared" si="165"/>
        <v>0</v>
      </c>
      <c r="DW329" s="181">
        <f t="shared" si="165"/>
        <v>0</v>
      </c>
      <c r="DX329" s="181">
        <f t="shared" si="165"/>
        <v>0</v>
      </c>
      <c r="DY329" s="181">
        <f t="shared" si="165"/>
        <v>0</v>
      </c>
      <c r="DZ329" s="181">
        <f t="shared" si="165"/>
        <v>0</v>
      </c>
      <c r="EA329" s="181">
        <f t="shared" ref="EA329:EB331" si="166">EA316*0.18</f>
        <v>0</v>
      </c>
      <c r="EB329" s="181">
        <f t="shared" si="166"/>
        <v>0</v>
      </c>
      <c r="EC329" s="181">
        <f t="shared" si="161"/>
        <v>0</v>
      </c>
      <c r="ED329" s="181">
        <f t="shared" si="161"/>
        <v>0</v>
      </c>
      <c r="EE329" s="181">
        <f t="shared" si="161"/>
        <v>0</v>
      </c>
    </row>
    <row r="330" spans="1:138" s="182" customFormat="1" ht="15.75" hidden="1" outlineLevel="1" x14ac:dyDescent="0.25">
      <c r="A330" s="122">
        <f t="shared" si="158"/>
        <v>0</v>
      </c>
      <c r="B330" s="232" t="str">
        <f t="shared" si="162"/>
        <v>Таможенные платежи НДС</v>
      </c>
      <c r="C330" s="170">
        <f t="shared" si="163"/>
        <v>0</v>
      </c>
      <c r="D330" s="181">
        <f t="shared" ref="D330:BO331" si="167">D317*0.18</f>
        <v>0</v>
      </c>
      <c r="E330" s="181">
        <f t="shared" si="167"/>
        <v>0</v>
      </c>
      <c r="F330" s="181">
        <f t="shared" si="167"/>
        <v>0</v>
      </c>
      <c r="G330" s="181">
        <f t="shared" si="167"/>
        <v>0</v>
      </c>
      <c r="H330" s="181">
        <f t="shared" si="167"/>
        <v>0</v>
      </c>
      <c r="I330" s="181">
        <f t="shared" si="167"/>
        <v>0</v>
      </c>
      <c r="J330" s="181">
        <f t="shared" si="167"/>
        <v>0</v>
      </c>
      <c r="K330" s="181">
        <f t="shared" si="167"/>
        <v>0</v>
      </c>
      <c r="L330" s="181">
        <f t="shared" si="167"/>
        <v>0</v>
      </c>
      <c r="M330" s="181">
        <f t="shared" si="167"/>
        <v>0</v>
      </c>
      <c r="N330" s="181">
        <f t="shared" si="167"/>
        <v>0</v>
      </c>
      <c r="O330" s="181">
        <f t="shared" si="167"/>
        <v>0</v>
      </c>
      <c r="P330" s="181">
        <f t="shared" si="167"/>
        <v>0</v>
      </c>
      <c r="Q330" s="181">
        <f t="shared" si="167"/>
        <v>0</v>
      </c>
      <c r="R330" s="181">
        <f t="shared" si="167"/>
        <v>0</v>
      </c>
      <c r="S330" s="181">
        <f t="shared" si="167"/>
        <v>0</v>
      </c>
      <c r="T330" s="181">
        <f t="shared" si="167"/>
        <v>0</v>
      </c>
      <c r="U330" s="181">
        <f t="shared" si="167"/>
        <v>0</v>
      </c>
      <c r="V330" s="181">
        <f t="shared" si="167"/>
        <v>0</v>
      </c>
      <c r="W330" s="181">
        <f t="shared" si="167"/>
        <v>0</v>
      </c>
      <c r="X330" s="181">
        <f t="shared" si="167"/>
        <v>0</v>
      </c>
      <c r="Y330" s="181">
        <f t="shared" si="167"/>
        <v>0</v>
      </c>
      <c r="Z330" s="181">
        <f t="shared" si="167"/>
        <v>0</v>
      </c>
      <c r="AA330" s="181">
        <f t="shared" si="167"/>
        <v>0</v>
      </c>
      <c r="AB330" s="181">
        <f t="shared" si="167"/>
        <v>0</v>
      </c>
      <c r="AC330" s="181">
        <f t="shared" si="167"/>
        <v>0</v>
      </c>
      <c r="AD330" s="181">
        <f t="shared" si="167"/>
        <v>0</v>
      </c>
      <c r="AE330" s="181">
        <f t="shared" si="167"/>
        <v>0</v>
      </c>
      <c r="AF330" s="181">
        <f t="shared" si="167"/>
        <v>0</v>
      </c>
      <c r="AG330" s="181">
        <f t="shared" si="167"/>
        <v>0</v>
      </c>
      <c r="AH330" s="181">
        <f t="shared" si="167"/>
        <v>0</v>
      </c>
      <c r="AI330" s="181">
        <f t="shared" si="167"/>
        <v>0</v>
      </c>
      <c r="AJ330" s="181">
        <f t="shared" si="167"/>
        <v>0</v>
      </c>
      <c r="AK330" s="181">
        <f t="shared" si="167"/>
        <v>0</v>
      </c>
      <c r="AL330" s="181">
        <f t="shared" si="167"/>
        <v>0</v>
      </c>
      <c r="AM330" s="181">
        <f t="shared" si="167"/>
        <v>0</v>
      </c>
      <c r="AN330" s="181">
        <f t="shared" si="167"/>
        <v>0</v>
      </c>
      <c r="AO330" s="181">
        <f t="shared" si="167"/>
        <v>0</v>
      </c>
      <c r="AP330" s="181">
        <f t="shared" si="167"/>
        <v>0</v>
      </c>
      <c r="AQ330" s="181">
        <f t="shared" si="167"/>
        <v>0</v>
      </c>
      <c r="AR330" s="181">
        <f t="shared" si="167"/>
        <v>0</v>
      </c>
      <c r="AS330" s="181">
        <f t="shared" si="167"/>
        <v>0</v>
      </c>
      <c r="AT330" s="181">
        <f t="shared" si="167"/>
        <v>0</v>
      </c>
      <c r="AU330" s="181">
        <f t="shared" si="167"/>
        <v>0</v>
      </c>
      <c r="AV330" s="181">
        <f t="shared" si="167"/>
        <v>0</v>
      </c>
      <c r="AW330" s="181">
        <f t="shared" si="167"/>
        <v>0</v>
      </c>
      <c r="AX330" s="181">
        <f t="shared" si="167"/>
        <v>0</v>
      </c>
      <c r="AY330" s="181">
        <f t="shared" si="167"/>
        <v>0</v>
      </c>
      <c r="AZ330" s="181">
        <f t="shared" si="167"/>
        <v>0</v>
      </c>
      <c r="BA330" s="181">
        <f t="shared" si="167"/>
        <v>0</v>
      </c>
      <c r="BB330" s="181">
        <f t="shared" si="167"/>
        <v>0</v>
      </c>
      <c r="BC330" s="181">
        <f t="shared" si="167"/>
        <v>0</v>
      </c>
      <c r="BD330" s="181">
        <f t="shared" si="167"/>
        <v>0</v>
      </c>
      <c r="BE330" s="181">
        <f t="shared" si="167"/>
        <v>0</v>
      </c>
      <c r="BF330" s="181">
        <f t="shared" si="167"/>
        <v>0</v>
      </c>
      <c r="BG330" s="181">
        <f t="shared" si="167"/>
        <v>0</v>
      </c>
      <c r="BH330" s="181">
        <f t="shared" si="167"/>
        <v>0</v>
      </c>
      <c r="BI330" s="181">
        <f t="shared" si="167"/>
        <v>0</v>
      </c>
      <c r="BJ330" s="181">
        <f t="shared" si="167"/>
        <v>0</v>
      </c>
      <c r="BK330" s="181">
        <f t="shared" si="167"/>
        <v>0</v>
      </c>
      <c r="BL330" s="181">
        <f t="shared" si="167"/>
        <v>0</v>
      </c>
      <c r="BM330" s="181">
        <f t="shared" si="167"/>
        <v>0</v>
      </c>
      <c r="BN330" s="181">
        <f t="shared" si="167"/>
        <v>0</v>
      </c>
      <c r="BO330" s="181">
        <f>BO317*0.18</f>
        <v>0</v>
      </c>
      <c r="BP330" s="181">
        <f t="shared" ref="BP330:EA331" si="168">BP317*0.18</f>
        <v>0</v>
      </c>
      <c r="BQ330" s="181">
        <f t="shared" si="168"/>
        <v>0</v>
      </c>
      <c r="BR330" s="181">
        <f t="shared" si="168"/>
        <v>0</v>
      </c>
      <c r="BS330" s="181">
        <f t="shared" si="168"/>
        <v>0</v>
      </c>
      <c r="BT330" s="181">
        <f t="shared" si="168"/>
        <v>0</v>
      </c>
      <c r="BU330" s="181">
        <f t="shared" si="168"/>
        <v>0</v>
      </c>
      <c r="BV330" s="181">
        <f t="shared" si="168"/>
        <v>0</v>
      </c>
      <c r="BW330" s="181">
        <f t="shared" si="168"/>
        <v>0</v>
      </c>
      <c r="BX330" s="181">
        <f t="shared" si="168"/>
        <v>0</v>
      </c>
      <c r="BY330" s="181">
        <f t="shared" si="168"/>
        <v>0</v>
      </c>
      <c r="BZ330" s="181">
        <f t="shared" si="168"/>
        <v>0</v>
      </c>
      <c r="CA330" s="181">
        <f t="shared" si="168"/>
        <v>0</v>
      </c>
      <c r="CB330" s="181">
        <f t="shared" si="168"/>
        <v>0</v>
      </c>
      <c r="CC330" s="181">
        <f t="shared" si="168"/>
        <v>0</v>
      </c>
      <c r="CD330" s="181">
        <f t="shared" si="168"/>
        <v>0</v>
      </c>
      <c r="CE330" s="181">
        <f t="shared" si="168"/>
        <v>0</v>
      </c>
      <c r="CF330" s="181">
        <f t="shared" si="168"/>
        <v>0</v>
      </c>
      <c r="CG330" s="181">
        <f t="shared" si="168"/>
        <v>0</v>
      </c>
      <c r="CH330" s="181">
        <f t="shared" si="168"/>
        <v>0</v>
      </c>
      <c r="CI330" s="181">
        <f t="shared" si="168"/>
        <v>0</v>
      </c>
      <c r="CJ330" s="181">
        <f t="shared" si="168"/>
        <v>0</v>
      </c>
      <c r="CK330" s="181">
        <f t="shared" si="168"/>
        <v>0</v>
      </c>
      <c r="CL330" s="181">
        <f t="shared" si="168"/>
        <v>0</v>
      </c>
      <c r="CM330" s="181">
        <f t="shared" si="168"/>
        <v>0</v>
      </c>
      <c r="CN330" s="181">
        <f t="shared" si="168"/>
        <v>0</v>
      </c>
      <c r="CO330" s="181">
        <f t="shared" si="168"/>
        <v>0</v>
      </c>
      <c r="CP330" s="181">
        <f t="shared" si="168"/>
        <v>0</v>
      </c>
      <c r="CQ330" s="181">
        <f t="shared" si="168"/>
        <v>0</v>
      </c>
      <c r="CR330" s="181">
        <f t="shared" si="168"/>
        <v>0</v>
      </c>
      <c r="CS330" s="181">
        <f t="shared" si="168"/>
        <v>0</v>
      </c>
      <c r="CT330" s="181">
        <f t="shared" si="168"/>
        <v>0</v>
      </c>
      <c r="CU330" s="181">
        <f t="shared" si="168"/>
        <v>0</v>
      </c>
      <c r="CV330" s="181">
        <f t="shared" si="168"/>
        <v>0</v>
      </c>
      <c r="CW330" s="181">
        <f t="shared" si="168"/>
        <v>0</v>
      </c>
      <c r="CX330" s="181">
        <f t="shared" si="168"/>
        <v>0</v>
      </c>
      <c r="CY330" s="181">
        <f t="shared" si="168"/>
        <v>0</v>
      </c>
      <c r="CZ330" s="181">
        <f t="shared" si="168"/>
        <v>0</v>
      </c>
      <c r="DA330" s="181">
        <f t="shared" si="168"/>
        <v>0</v>
      </c>
      <c r="DB330" s="181">
        <f t="shared" si="168"/>
        <v>0</v>
      </c>
      <c r="DC330" s="181">
        <f t="shared" si="168"/>
        <v>0</v>
      </c>
      <c r="DD330" s="181">
        <f t="shared" si="168"/>
        <v>0</v>
      </c>
      <c r="DE330" s="181">
        <f t="shared" si="168"/>
        <v>0</v>
      </c>
      <c r="DF330" s="181">
        <f t="shared" si="168"/>
        <v>0</v>
      </c>
      <c r="DG330" s="181">
        <f t="shared" si="168"/>
        <v>0</v>
      </c>
      <c r="DH330" s="181">
        <f t="shared" si="168"/>
        <v>0</v>
      </c>
      <c r="DI330" s="181">
        <f t="shared" si="168"/>
        <v>0</v>
      </c>
      <c r="DJ330" s="181">
        <f t="shared" si="168"/>
        <v>0</v>
      </c>
      <c r="DK330" s="181">
        <f t="shared" si="168"/>
        <v>0</v>
      </c>
      <c r="DL330" s="181">
        <f t="shared" si="168"/>
        <v>0</v>
      </c>
      <c r="DM330" s="181">
        <f t="shared" si="168"/>
        <v>0</v>
      </c>
      <c r="DN330" s="181">
        <f t="shared" si="168"/>
        <v>0</v>
      </c>
      <c r="DO330" s="181">
        <f t="shared" si="168"/>
        <v>0</v>
      </c>
      <c r="DP330" s="181">
        <f t="shared" si="168"/>
        <v>0</v>
      </c>
      <c r="DQ330" s="181">
        <f t="shared" si="168"/>
        <v>0</v>
      </c>
      <c r="DR330" s="181">
        <f t="shared" si="168"/>
        <v>0</v>
      </c>
      <c r="DS330" s="181">
        <f t="shared" si="168"/>
        <v>0</v>
      </c>
      <c r="DT330" s="181">
        <f t="shared" si="168"/>
        <v>0</v>
      </c>
      <c r="DU330" s="181">
        <f t="shared" si="168"/>
        <v>0</v>
      </c>
      <c r="DV330" s="181">
        <f t="shared" si="168"/>
        <v>0</v>
      </c>
      <c r="DW330" s="181">
        <f t="shared" si="168"/>
        <v>0</v>
      </c>
      <c r="DX330" s="181">
        <f t="shared" si="168"/>
        <v>0</v>
      </c>
      <c r="DY330" s="181">
        <f t="shared" si="168"/>
        <v>0</v>
      </c>
      <c r="DZ330" s="181">
        <f t="shared" si="168"/>
        <v>0</v>
      </c>
      <c r="EA330" s="181">
        <f t="shared" si="168"/>
        <v>0</v>
      </c>
      <c r="EB330" s="181">
        <f t="shared" si="166"/>
        <v>0</v>
      </c>
      <c r="EC330" s="181">
        <f t="shared" si="161"/>
        <v>0</v>
      </c>
      <c r="ED330" s="181">
        <f t="shared" si="161"/>
        <v>0</v>
      </c>
      <c r="EE330" s="181">
        <f t="shared" si="161"/>
        <v>0</v>
      </c>
    </row>
    <row r="331" spans="1:138" s="182" customFormat="1" ht="15.75" hidden="1" outlineLevel="1" x14ac:dyDescent="0.25">
      <c r="A331" s="122">
        <f t="shared" si="158"/>
        <v>0</v>
      </c>
      <c r="B331" s="232" t="str">
        <f t="shared" si="162"/>
        <v>Менеджмент резерв НДС</v>
      </c>
      <c r="C331" s="170">
        <f t="shared" si="163"/>
        <v>0</v>
      </c>
      <c r="D331" s="181">
        <f t="shared" si="167"/>
        <v>0</v>
      </c>
      <c r="E331" s="181">
        <f t="shared" si="167"/>
        <v>0</v>
      </c>
      <c r="F331" s="181">
        <f t="shared" si="167"/>
        <v>0</v>
      </c>
      <c r="G331" s="181">
        <f t="shared" si="167"/>
        <v>0</v>
      </c>
      <c r="H331" s="181">
        <f t="shared" si="167"/>
        <v>0</v>
      </c>
      <c r="I331" s="181">
        <f t="shared" si="167"/>
        <v>0</v>
      </c>
      <c r="J331" s="181">
        <f t="shared" si="167"/>
        <v>0</v>
      </c>
      <c r="K331" s="181">
        <f t="shared" si="167"/>
        <v>0</v>
      </c>
      <c r="L331" s="181">
        <f t="shared" si="167"/>
        <v>0</v>
      </c>
      <c r="M331" s="181">
        <f t="shared" si="167"/>
        <v>0</v>
      </c>
      <c r="N331" s="181">
        <f t="shared" si="167"/>
        <v>0</v>
      </c>
      <c r="O331" s="181">
        <f t="shared" si="167"/>
        <v>0</v>
      </c>
      <c r="P331" s="181">
        <f t="shared" si="167"/>
        <v>0</v>
      </c>
      <c r="Q331" s="181">
        <f t="shared" si="167"/>
        <v>0</v>
      </c>
      <c r="R331" s="181">
        <f t="shared" si="167"/>
        <v>0</v>
      </c>
      <c r="S331" s="181">
        <f t="shared" si="167"/>
        <v>0</v>
      </c>
      <c r="T331" s="181">
        <f t="shared" si="167"/>
        <v>0</v>
      </c>
      <c r="U331" s="181">
        <f t="shared" si="167"/>
        <v>0</v>
      </c>
      <c r="V331" s="181">
        <f t="shared" si="167"/>
        <v>0</v>
      </c>
      <c r="W331" s="181">
        <f t="shared" si="167"/>
        <v>0</v>
      </c>
      <c r="X331" s="181">
        <f t="shared" si="167"/>
        <v>0</v>
      </c>
      <c r="Y331" s="181">
        <f t="shared" si="167"/>
        <v>0</v>
      </c>
      <c r="Z331" s="181">
        <f t="shared" si="167"/>
        <v>0</v>
      </c>
      <c r="AA331" s="181">
        <f t="shared" si="167"/>
        <v>0</v>
      </c>
      <c r="AB331" s="181">
        <f t="shared" si="167"/>
        <v>0</v>
      </c>
      <c r="AC331" s="181">
        <f t="shared" si="167"/>
        <v>0</v>
      </c>
      <c r="AD331" s="181">
        <f t="shared" si="167"/>
        <v>0</v>
      </c>
      <c r="AE331" s="181">
        <f t="shared" si="167"/>
        <v>0</v>
      </c>
      <c r="AF331" s="181">
        <f t="shared" si="167"/>
        <v>0</v>
      </c>
      <c r="AG331" s="181">
        <f t="shared" si="167"/>
        <v>0</v>
      </c>
      <c r="AH331" s="181">
        <f t="shared" si="167"/>
        <v>0</v>
      </c>
      <c r="AI331" s="181">
        <f t="shared" si="167"/>
        <v>0</v>
      </c>
      <c r="AJ331" s="181">
        <f t="shared" si="167"/>
        <v>0</v>
      </c>
      <c r="AK331" s="181">
        <f t="shared" si="167"/>
        <v>0</v>
      </c>
      <c r="AL331" s="181">
        <f t="shared" si="167"/>
        <v>0</v>
      </c>
      <c r="AM331" s="181">
        <f t="shared" si="167"/>
        <v>0</v>
      </c>
      <c r="AN331" s="181">
        <f t="shared" si="167"/>
        <v>0</v>
      </c>
      <c r="AO331" s="181">
        <f t="shared" si="167"/>
        <v>0</v>
      </c>
      <c r="AP331" s="181">
        <f t="shared" si="167"/>
        <v>0</v>
      </c>
      <c r="AQ331" s="181">
        <f t="shared" si="167"/>
        <v>0</v>
      </c>
      <c r="AR331" s="181">
        <f t="shared" si="167"/>
        <v>0</v>
      </c>
      <c r="AS331" s="181">
        <f t="shared" si="167"/>
        <v>0</v>
      </c>
      <c r="AT331" s="181">
        <f t="shared" si="167"/>
        <v>0</v>
      </c>
      <c r="AU331" s="181">
        <f t="shared" si="167"/>
        <v>0</v>
      </c>
      <c r="AV331" s="181">
        <f t="shared" si="167"/>
        <v>0</v>
      </c>
      <c r="AW331" s="181">
        <f t="shared" si="167"/>
        <v>0</v>
      </c>
      <c r="AX331" s="181">
        <f t="shared" si="167"/>
        <v>0</v>
      </c>
      <c r="AY331" s="181">
        <f t="shared" si="167"/>
        <v>0</v>
      </c>
      <c r="AZ331" s="181">
        <f t="shared" si="167"/>
        <v>0</v>
      </c>
      <c r="BA331" s="181">
        <f t="shared" si="167"/>
        <v>0</v>
      </c>
      <c r="BB331" s="181">
        <f t="shared" si="167"/>
        <v>0</v>
      </c>
      <c r="BC331" s="181">
        <f t="shared" si="167"/>
        <v>0</v>
      </c>
      <c r="BD331" s="181">
        <f t="shared" si="167"/>
        <v>0</v>
      </c>
      <c r="BE331" s="181">
        <f t="shared" si="167"/>
        <v>0</v>
      </c>
      <c r="BF331" s="181">
        <f t="shared" si="167"/>
        <v>0</v>
      </c>
      <c r="BG331" s="181">
        <f t="shared" si="167"/>
        <v>0</v>
      </c>
      <c r="BH331" s="181">
        <f t="shared" si="167"/>
        <v>0</v>
      </c>
      <c r="BI331" s="181">
        <f t="shared" si="167"/>
        <v>0</v>
      </c>
      <c r="BJ331" s="181">
        <f t="shared" si="167"/>
        <v>0</v>
      </c>
      <c r="BK331" s="181">
        <f t="shared" si="167"/>
        <v>0</v>
      </c>
      <c r="BL331" s="181">
        <f t="shared" si="167"/>
        <v>0</v>
      </c>
      <c r="BM331" s="181">
        <f t="shared" si="167"/>
        <v>0</v>
      </c>
      <c r="BN331" s="181">
        <f t="shared" si="167"/>
        <v>0</v>
      </c>
      <c r="BO331" s="181">
        <f t="shared" si="167"/>
        <v>0</v>
      </c>
      <c r="BP331" s="181">
        <f t="shared" si="168"/>
        <v>0</v>
      </c>
      <c r="BQ331" s="181">
        <f t="shared" si="168"/>
        <v>0</v>
      </c>
      <c r="BR331" s="181">
        <f t="shared" si="168"/>
        <v>0</v>
      </c>
      <c r="BS331" s="181">
        <f t="shared" si="168"/>
        <v>0</v>
      </c>
      <c r="BT331" s="181">
        <f t="shared" si="168"/>
        <v>0</v>
      </c>
      <c r="BU331" s="181">
        <f t="shared" si="168"/>
        <v>0</v>
      </c>
      <c r="BV331" s="181">
        <f t="shared" si="168"/>
        <v>0</v>
      </c>
      <c r="BW331" s="181">
        <f t="shared" si="168"/>
        <v>0</v>
      </c>
      <c r="BX331" s="181">
        <f t="shared" si="168"/>
        <v>0</v>
      </c>
      <c r="BY331" s="181">
        <f t="shared" si="168"/>
        <v>0</v>
      </c>
      <c r="BZ331" s="181">
        <f t="shared" si="168"/>
        <v>0</v>
      </c>
      <c r="CA331" s="181">
        <f t="shared" si="168"/>
        <v>0</v>
      </c>
      <c r="CB331" s="181">
        <f t="shared" si="168"/>
        <v>0</v>
      </c>
      <c r="CC331" s="181">
        <f t="shared" si="168"/>
        <v>0</v>
      </c>
      <c r="CD331" s="181">
        <f t="shared" si="168"/>
        <v>0</v>
      </c>
      <c r="CE331" s="181">
        <f t="shared" si="168"/>
        <v>0</v>
      </c>
      <c r="CF331" s="181">
        <f t="shared" si="168"/>
        <v>0</v>
      </c>
      <c r="CG331" s="181">
        <f t="shared" si="168"/>
        <v>0</v>
      </c>
      <c r="CH331" s="181">
        <f t="shared" si="168"/>
        <v>0</v>
      </c>
      <c r="CI331" s="181">
        <f t="shared" si="168"/>
        <v>0</v>
      </c>
      <c r="CJ331" s="181">
        <f t="shared" si="168"/>
        <v>0</v>
      </c>
      <c r="CK331" s="181">
        <f t="shared" si="168"/>
        <v>0</v>
      </c>
      <c r="CL331" s="181">
        <f t="shared" si="168"/>
        <v>0</v>
      </c>
      <c r="CM331" s="181">
        <f t="shared" si="168"/>
        <v>0</v>
      </c>
      <c r="CN331" s="181">
        <f t="shared" si="168"/>
        <v>0</v>
      </c>
      <c r="CO331" s="181">
        <f t="shared" si="168"/>
        <v>0</v>
      </c>
      <c r="CP331" s="181">
        <f t="shared" si="168"/>
        <v>0</v>
      </c>
      <c r="CQ331" s="181">
        <f t="shared" si="168"/>
        <v>0</v>
      </c>
      <c r="CR331" s="181">
        <f t="shared" si="168"/>
        <v>0</v>
      </c>
      <c r="CS331" s="181">
        <f t="shared" si="168"/>
        <v>0</v>
      </c>
      <c r="CT331" s="181">
        <f t="shared" si="168"/>
        <v>0</v>
      </c>
      <c r="CU331" s="181">
        <f t="shared" si="168"/>
        <v>0</v>
      </c>
      <c r="CV331" s="181">
        <f t="shared" si="168"/>
        <v>0</v>
      </c>
      <c r="CW331" s="181">
        <f t="shared" si="168"/>
        <v>0</v>
      </c>
      <c r="CX331" s="181">
        <f t="shared" si="168"/>
        <v>0</v>
      </c>
      <c r="CY331" s="181">
        <f t="shared" si="168"/>
        <v>0</v>
      </c>
      <c r="CZ331" s="181">
        <f t="shared" si="168"/>
        <v>0</v>
      </c>
      <c r="DA331" s="181">
        <f t="shared" si="168"/>
        <v>0</v>
      </c>
      <c r="DB331" s="181">
        <f t="shared" si="168"/>
        <v>0</v>
      </c>
      <c r="DC331" s="181">
        <f t="shared" si="168"/>
        <v>0</v>
      </c>
      <c r="DD331" s="181">
        <f t="shared" si="168"/>
        <v>0</v>
      </c>
      <c r="DE331" s="181">
        <f t="shared" si="168"/>
        <v>0</v>
      </c>
      <c r="DF331" s="181">
        <f t="shared" si="168"/>
        <v>0</v>
      </c>
      <c r="DG331" s="181">
        <f t="shared" si="168"/>
        <v>0</v>
      </c>
      <c r="DH331" s="181">
        <f t="shared" si="168"/>
        <v>0</v>
      </c>
      <c r="DI331" s="181">
        <f t="shared" si="168"/>
        <v>0</v>
      </c>
      <c r="DJ331" s="181">
        <f t="shared" si="168"/>
        <v>0</v>
      </c>
      <c r="DK331" s="181">
        <f t="shared" si="168"/>
        <v>0</v>
      </c>
      <c r="DL331" s="181">
        <f t="shared" si="168"/>
        <v>0</v>
      </c>
      <c r="DM331" s="181">
        <f t="shared" si="168"/>
        <v>0</v>
      </c>
      <c r="DN331" s="181">
        <f t="shared" si="168"/>
        <v>0</v>
      </c>
      <c r="DO331" s="181">
        <f t="shared" si="168"/>
        <v>0</v>
      </c>
      <c r="DP331" s="181">
        <f t="shared" si="168"/>
        <v>0</v>
      </c>
      <c r="DQ331" s="181">
        <f t="shared" si="168"/>
        <v>0</v>
      </c>
      <c r="DR331" s="181">
        <f t="shared" si="168"/>
        <v>0</v>
      </c>
      <c r="DS331" s="181">
        <f t="shared" si="168"/>
        <v>0</v>
      </c>
      <c r="DT331" s="181">
        <f t="shared" si="168"/>
        <v>0</v>
      </c>
      <c r="DU331" s="181">
        <f t="shared" si="168"/>
        <v>0</v>
      </c>
      <c r="DV331" s="181">
        <f t="shared" si="168"/>
        <v>0</v>
      </c>
      <c r="DW331" s="181">
        <f t="shared" si="168"/>
        <v>0</v>
      </c>
      <c r="DX331" s="181">
        <f t="shared" si="168"/>
        <v>0</v>
      </c>
      <c r="DY331" s="181">
        <f t="shared" si="168"/>
        <v>0</v>
      </c>
      <c r="DZ331" s="181">
        <f t="shared" si="168"/>
        <v>0</v>
      </c>
      <c r="EA331" s="181">
        <f t="shared" si="168"/>
        <v>0</v>
      </c>
      <c r="EB331" s="181">
        <f t="shared" si="166"/>
        <v>0</v>
      </c>
      <c r="EC331" s="181">
        <f t="shared" si="161"/>
        <v>0</v>
      </c>
      <c r="ED331" s="181">
        <f t="shared" si="161"/>
        <v>0</v>
      </c>
      <c r="EE331" s="181">
        <f t="shared" si="161"/>
        <v>0</v>
      </c>
    </row>
    <row r="332" spans="1:138" ht="17.25" hidden="1" outlineLevel="1" thickTop="1" thickBot="1" x14ac:dyDescent="0.3">
      <c r="A332" s="122">
        <f>IF(B305="Объект",,1)</f>
        <v>0</v>
      </c>
      <c r="B332" s="228" t="s">
        <v>236</v>
      </c>
      <c r="C332" s="229">
        <f>SUM(D332:EE332)</f>
        <v>0</v>
      </c>
      <c r="D332" s="175">
        <f>SUM(D322:D331)</f>
        <v>0</v>
      </c>
      <c r="E332" s="230">
        <f t="shared" ref="E332:J332" si="169">SUM(E322:E331)</f>
        <v>0</v>
      </c>
      <c r="F332" s="175">
        <f t="shared" si="169"/>
        <v>0</v>
      </c>
      <c r="G332" s="175">
        <f t="shared" si="169"/>
        <v>0</v>
      </c>
      <c r="H332" s="175">
        <f t="shared" si="169"/>
        <v>0</v>
      </c>
      <c r="I332" s="175">
        <f t="shared" si="169"/>
        <v>0</v>
      </c>
      <c r="J332" s="175">
        <f t="shared" si="169"/>
        <v>0</v>
      </c>
      <c r="K332" s="175">
        <f>SUM(K322:K331)</f>
        <v>0</v>
      </c>
      <c r="L332" s="175">
        <f t="shared" ref="L332:R332" si="170">SUM(L322:L331)</f>
        <v>0</v>
      </c>
      <c r="M332" s="175">
        <f t="shared" si="170"/>
        <v>0</v>
      </c>
      <c r="N332" s="175">
        <f t="shared" si="170"/>
        <v>0</v>
      </c>
      <c r="O332" s="231">
        <f t="shared" si="170"/>
        <v>0</v>
      </c>
      <c r="P332" s="231">
        <f t="shared" si="170"/>
        <v>0</v>
      </c>
      <c r="Q332" s="231">
        <f t="shared" si="170"/>
        <v>0</v>
      </c>
      <c r="R332" s="231">
        <f t="shared" si="170"/>
        <v>0</v>
      </c>
      <c r="S332" s="231">
        <f>SUM(S322:S331)</f>
        <v>0</v>
      </c>
      <c r="T332" s="231">
        <f t="shared" ref="T332:BA332" si="171">SUM(T322:T331)</f>
        <v>0</v>
      </c>
      <c r="U332" s="231">
        <f t="shared" si="171"/>
        <v>0</v>
      </c>
      <c r="V332" s="231">
        <f t="shared" si="171"/>
        <v>0</v>
      </c>
      <c r="W332" s="231">
        <f t="shared" si="171"/>
        <v>0</v>
      </c>
      <c r="X332" s="231">
        <f t="shared" si="171"/>
        <v>0</v>
      </c>
      <c r="Y332" s="231">
        <f t="shared" si="171"/>
        <v>0</v>
      </c>
      <c r="Z332" s="231">
        <f t="shared" si="171"/>
        <v>0</v>
      </c>
      <c r="AA332" s="231">
        <f t="shared" si="171"/>
        <v>0</v>
      </c>
      <c r="AB332" s="231">
        <f t="shared" si="171"/>
        <v>0</v>
      </c>
      <c r="AC332" s="176">
        <f t="shared" si="171"/>
        <v>0</v>
      </c>
      <c r="AD332" s="176">
        <f t="shared" si="171"/>
        <v>0</v>
      </c>
      <c r="AE332" s="175">
        <f t="shared" si="171"/>
        <v>0</v>
      </c>
      <c r="AF332" s="175">
        <f t="shared" si="171"/>
        <v>0</v>
      </c>
      <c r="AG332" s="175">
        <f t="shared" si="171"/>
        <v>0</v>
      </c>
      <c r="AH332" s="175">
        <f t="shared" si="171"/>
        <v>0</v>
      </c>
      <c r="AI332" s="175">
        <f t="shared" si="171"/>
        <v>0</v>
      </c>
      <c r="AJ332" s="175">
        <f t="shared" si="171"/>
        <v>0</v>
      </c>
      <c r="AK332" s="175">
        <f t="shared" si="171"/>
        <v>0</v>
      </c>
      <c r="AL332" s="175">
        <f t="shared" si="171"/>
        <v>0</v>
      </c>
      <c r="AM332" s="175">
        <f t="shared" si="171"/>
        <v>0</v>
      </c>
      <c r="AN332" s="176">
        <f t="shared" si="171"/>
        <v>0</v>
      </c>
      <c r="AO332" s="175">
        <f t="shared" si="171"/>
        <v>0</v>
      </c>
      <c r="AP332" s="175">
        <f t="shared" si="171"/>
        <v>0</v>
      </c>
      <c r="AQ332" s="175">
        <f t="shared" si="171"/>
        <v>0</v>
      </c>
      <c r="AR332" s="175">
        <f t="shared" si="171"/>
        <v>0</v>
      </c>
      <c r="AS332" s="175">
        <f t="shared" si="171"/>
        <v>0</v>
      </c>
      <c r="AT332" s="175">
        <f t="shared" si="171"/>
        <v>0</v>
      </c>
      <c r="AU332" s="175">
        <f t="shared" si="171"/>
        <v>0</v>
      </c>
      <c r="AV332" s="175">
        <f t="shared" si="171"/>
        <v>0</v>
      </c>
      <c r="AW332" s="175">
        <f t="shared" si="171"/>
        <v>0</v>
      </c>
      <c r="AX332" s="175">
        <f t="shared" si="171"/>
        <v>0</v>
      </c>
      <c r="AY332" s="175">
        <f t="shared" si="171"/>
        <v>0</v>
      </c>
      <c r="AZ332" s="176">
        <f t="shared" si="171"/>
        <v>0</v>
      </c>
      <c r="BA332" s="175">
        <f t="shared" si="171"/>
        <v>0</v>
      </c>
      <c r="BB332" s="175">
        <f t="shared" ref="BB332:DM332" si="172">SUM(BB309:BB318)*0.18</f>
        <v>0</v>
      </c>
      <c r="BC332" s="175">
        <f t="shared" si="172"/>
        <v>0</v>
      </c>
      <c r="BD332" s="175">
        <f t="shared" si="172"/>
        <v>0</v>
      </c>
      <c r="BE332" s="175">
        <f t="shared" si="172"/>
        <v>0</v>
      </c>
      <c r="BF332" s="175">
        <f t="shared" si="172"/>
        <v>0</v>
      </c>
      <c r="BG332" s="175">
        <f t="shared" si="172"/>
        <v>0</v>
      </c>
      <c r="BH332" s="175">
        <f t="shared" si="172"/>
        <v>0</v>
      </c>
      <c r="BI332" s="175">
        <f t="shared" si="172"/>
        <v>0</v>
      </c>
      <c r="BJ332" s="175">
        <f t="shared" si="172"/>
        <v>0</v>
      </c>
      <c r="BK332" s="175">
        <f t="shared" si="172"/>
        <v>0</v>
      </c>
      <c r="BL332" s="176">
        <f t="shared" si="172"/>
        <v>0</v>
      </c>
      <c r="BM332" s="175">
        <f t="shared" si="172"/>
        <v>0</v>
      </c>
      <c r="BN332" s="175">
        <f t="shared" si="172"/>
        <v>0</v>
      </c>
      <c r="BO332" s="175">
        <f t="shared" si="172"/>
        <v>0</v>
      </c>
      <c r="BP332" s="175">
        <f t="shared" si="172"/>
        <v>0</v>
      </c>
      <c r="BQ332" s="175">
        <f t="shared" si="172"/>
        <v>0</v>
      </c>
      <c r="BR332" s="175">
        <f t="shared" si="172"/>
        <v>0</v>
      </c>
      <c r="BS332" s="175">
        <f t="shared" si="172"/>
        <v>0</v>
      </c>
      <c r="BT332" s="175">
        <f t="shared" si="172"/>
        <v>0</v>
      </c>
      <c r="BU332" s="175">
        <f t="shared" si="172"/>
        <v>0</v>
      </c>
      <c r="BV332" s="175">
        <f>SUM(BV309:BV318)*0.18</f>
        <v>0</v>
      </c>
      <c r="BW332" s="175">
        <f>SUM(BW309:BW318)*0.18</f>
        <v>0</v>
      </c>
      <c r="BX332" s="175">
        <f>SUM(BX309:BX318)*0.18</f>
        <v>0</v>
      </c>
      <c r="BY332" s="175">
        <f t="shared" si="172"/>
        <v>0</v>
      </c>
      <c r="BZ332" s="175">
        <f t="shared" si="172"/>
        <v>0</v>
      </c>
      <c r="CA332" s="175">
        <f t="shared" si="172"/>
        <v>0</v>
      </c>
      <c r="CB332" s="175">
        <f t="shared" si="172"/>
        <v>0</v>
      </c>
      <c r="CC332" s="175">
        <f t="shared" si="172"/>
        <v>0</v>
      </c>
      <c r="CD332" s="175">
        <f t="shared" si="172"/>
        <v>0</v>
      </c>
      <c r="CE332" s="175">
        <f t="shared" si="172"/>
        <v>0</v>
      </c>
      <c r="CF332" s="175">
        <f t="shared" si="172"/>
        <v>0</v>
      </c>
      <c r="CG332" s="175">
        <f t="shared" si="172"/>
        <v>0</v>
      </c>
      <c r="CH332" s="175">
        <f t="shared" si="172"/>
        <v>0</v>
      </c>
      <c r="CI332" s="175">
        <f t="shared" si="172"/>
        <v>0</v>
      </c>
      <c r="CJ332" s="176">
        <f t="shared" si="172"/>
        <v>0</v>
      </c>
      <c r="CK332" s="175">
        <f t="shared" si="172"/>
        <v>0</v>
      </c>
      <c r="CL332" s="175">
        <f t="shared" si="172"/>
        <v>0</v>
      </c>
      <c r="CM332" s="175">
        <f t="shared" si="172"/>
        <v>0</v>
      </c>
      <c r="CN332" s="175">
        <f t="shared" si="172"/>
        <v>0</v>
      </c>
      <c r="CO332" s="175">
        <f t="shared" si="172"/>
        <v>0</v>
      </c>
      <c r="CP332" s="175">
        <f t="shared" si="172"/>
        <v>0</v>
      </c>
      <c r="CQ332" s="175">
        <f t="shared" si="172"/>
        <v>0</v>
      </c>
      <c r="CR332" s="175">
        <f t="shared" si="172"/>
        <v>0</v>
      </c>
      <c r="CS332" s="175">
        <f t="shared" si="172"/>
        <v>0</v>
      </c>
      <c r="CT332" s="175">
        <f t="shared" si="172"/>
        <v>0</v>
      </c>
      <c r="CU332" s="175">
        <f t="shared" si="172"/>
        <v>0</v>
      </c>
      <c r="CV332" s="176">
        <f t="shared" si="172"/>
        <v>0</v>
      </c>
      <c r="CW332" s="175">
        <f t="shared" si="172"/>
        <v>0</v>
      </c>
      <c r="CX332" s="175">
        <f t="shared" si="172"/>
        <v>0</v>
      </c>
      <c r="CY332" s="175">
        <f t="shared" si="172"/>
        <v>0</v>
      </c>
      <c r="CZ332" s="175">
        <f t="shared" si="172"/>
        <v>0</v>
      </c>
      <c r="DA332" s="175">
        <f t="shared" si="172"/>
        <v>0</v>
      </c>
      <c r="DB332" s="175">
        <f t="shared" si="172"/>
        <v>0</v>
      </c>
      <c r="DC332" s="175">
        <f t="shared" si="172"/>
        <v>0</v>
      </c>
      <c r="DD332" s="175">
        <f t="shared" si="172"/>
        <v>0</v>
      </c>
      <c r="DE332" s="175">
        <f t="shared" si="172"/>
        <v>0</v>
      </c>
      <c r="DF332" s="175">
        <f t="shared" si="172"/>
        <v>0</v>
      </c>
      <c r="DG332" s="175">
        <f t="shared" si="172"/>
        <v>0</v>
      </c>
      <c r="DH332" s="176">
        <f t="shared" si="172"/>
        <v>0</v>
      </c>
      <c r="DI332" s="175">
        <f t="shared" si="172"/>
        <v>0</v>
      </c>
      <c r="DJ332" s="175">
        <f t="shared" si="172"/>
        <v>0</v>
      </c>
      <c r="DK332" s="175">
        <f t="shared" si="172"/>
        <v>0</v>
      </c>
      <c r="DL332" s="175">
        <f t="shared" si="172"/>
        <v>0</v>
      </c>
      <c r="DM332" s="175">
        <f t="shared" si="172"/>
        <v>0</v>
      </c>
      <c r="DN332" s="175">
        <f t="shared" ref="DN332:EA332" si="173">SUM(DN309:DN318)*0.18</f>
        <v>0</v>
      </c>
      <c r="DO332" s="175">
        <f t="shared" si="173"/>
        <v>0</v>
      </c>
      <c r="DP332" s="175">
        <f t="shared" si="173"/>
        <v>0</v>
      </c>
      <c r="DQ332" s="175">
        <f t="shared" si="173"/>
        <v>0</v>
      </c>
      <c r="DR332" s="175">
        <f t="shared" si="173"/>
        <v>0</v>
      </c>
      <c r="DS332" s="175">
        <f t="shared" si="173"/>
        <v>0</v>
      </c>
      <c r="DT332" s="176">
        <f t="shared" si="173"/>
        <v>0</v>
      </c>
      <c r="DU332" s="175">
        <f t="shared" si="173"/>
        <v>0</v>
      </c>
      <c r="DV332" s="175">
        <f t="shared" si="173"/>
        <v>0</v>
      </c>
      <c r="DW332" s="175">
        <f t="shared" si="173"/>
        <v>0</v>
      </c>
      <c r="DX332" s="175">
        <f t="shared" si="173"/>
        <v>0</v>
      </c>
      <c r="DY332" s="175">
        <f t="shared" si="173"/>
        <v>0</v>
      </c>
      <c r="DZ332" s="175">
        <f t="shared" si="173"/>
        <v>0</v>
      </c>
      <c r="EA332" s="175">
        <f t="shared" si="173"/>
        <v>0</v>
      </c>
      <c r="EB332" s="175">
        <f>SUM(EB309:EB318)*0.18</f>
        <v>0</v>
      </c>
      <c r="EC332" s="175">
        <f>SUM(EC309:EC318)*0.18</f>
        <v>0</v>
      </c>
      <c r="ED332" s="175">
        <f>SUM(ED309:ED318)*0.18</f>
        <v>0</v>
      </c>
      <c r="EE332" s="175">
        <f>SUM(EE309:EE318)*0.18</f>
        <v>0</v>
      </c>
      <c r="EF332" s="169"/>
      <c r="EG332" s="169"/>
      <c r="EH332" s="169"/>
    </row>
    <row r="333" spans="1:138" ht="17.25" hidden="1" outlineLevel="1" thickTop="1" thickBot="1" x14ac:dyDescent="0.3">
      <c r="A333" s="122">
        <f>IF(B305="Объект",,1)</f>
        <v>0</v>
      </c>
      <c r="B333" s="233">
        <f>B302</f>
        <v>0</v>
      </c>
      <c r="C333" s="229">
        <f t="shared" si="153"/>
        <v>0</v>
      </c>
      <c r="D333" s="188">
        <f t="shared" ref="D333:BO333" si="174">D321+D332</f>
        <v>0</v>
      </c>
      <c r="E333" s="234">
        <f t="shared" si="174"/>
        <v>0</v>
      </c>
      <c r="F333" s="188">
        <f t="shared" si="174"/>
        <v>0</v>
      </c>
      <c r="G333" s="188">
        <f t="shared" si="174"/>
        <v>0</v>
      </c>
      <c r="H333" s="188">
        <f t="shared" si="174"/>
        <v>0</v>
      </c>
      <c r="I333" s="188">
        <f t="shared" si="174"/>
        <v>0</v>
      </c>
      <c r="J333" s="188">
        <f t="shared" si="174"/>
        <v>0</v>
      </c>
      <c r="K333" s="188">
        <f t="shared" si="174"/>
        <v>0</v>
      </c>
      <c r="L333" s="188">
        <f t="shared" si="174"/>
        <v>0</v>
      </c>
      <c r="M333" s="188">
        <f t="shared" si="174"/>
        <v>0</v>
      </c>
      <c r="N333" s="188">
        <f t="shared" si="174"/>
        <v>0</v>
      </c>
      <c r="O333" s="235">
        <f t="shared" si="174"/>
        <v>0</v>
      </c>
      <c r="P333" s="235">
        <f t="shared" si="174"/>
        <v>0</v>
      </c>
      <c r="Q333" s="235">
        <f t="shared" si="174"/>
        <v>0</v>
      </c>
      <c r="R333" s="235">
        <f t="shared" si="174"/>
        <v>0</v>
      </c>
      <c r="S333" s="235">
        <f t="shared" si="174"/>
        <v>0</v>
      </c>
      <c r="T333" s="235">
        <f t="shared" si="174"/>
        <v>0</v>
      </c>
      <c r="U333" s="235">
        <f t="shared" si="174"/>
        <v>0</v>
      </c>
      <c r="V333" s="235">
        <f t="shared" si="174"/>
        <v>0</v>
      </c>
      <c r="W333" s="235">
        <f t="shared" si="174"/>
        <v>0</v>
      </c>
      <c r="X333" s="235">
        <f t="shared" si="174"/>
        <v>0</v>
      </c>
      <c r="Y333" s="235">
        <f t="shared" si="174"/>
        <v>0</v>
      </c>
      <c r="Z333" s="235">
        <f t="shared" si="174"/>
        <v>0</v>
      </c>
      <c r="AA333" s="235">
        <f t="shared" si="174"/>
        <v>0</v>
      </c>
      <c r="AB333" s="235">
        <f t="shared" si="174"/>
        <v>0</v>
      </c>
      <c r="AC333" s="189">
        <f t="shared" si="174"/>
        <v>0</v>
      </c>
      <c r="AD333" s="189">
        <f t="shared" si="174"/>
        <v>0</v>
      </c>
      <c r="AE333" s="188">
        <f t="shared" si="174"/>
        <v>0</v>
      </c>
      <c r="AF333" s="188">
        <f t="shared" si="174"/>
        <v>0</v>
      </c>
      <c r="AG333" s="188">
        <f t="shared" si="174"/>
        <v>0</v>
      </c>
      <c r="AH333" s="188">
        <f t="shared" si="174"/>
        <v>0</v>
      </c>
      <c r="AI333" s="188">
        <f t="shared" si="174"/>
        <v>0</v>
      </c>
      <c r="AJ333" s="188">
        <f t="shared" si="174"/>
        <v>0</v>
      </c>
      <c r="AK333" s="188">
        <f t="shared" si="174"/>
        <v>0</v>
      </c>
      <c r="AL333" s="188">
        <f t="shared" si="174"/>
        <v>0</v>
      </c>
      <c r="AM333" s="188">
        <f t="shared" si="174"/>
        <v>0</v>
      </c>
      <c r="AN333" s="189">
        <f t="shared" si="174"/>
        <v>0</v>
      </c>
      <c r="AO333" s="188">
        <f t="shared" si="174"/>
        <v>0</v>
      </c>
      <c r="AP333" s="188">
        <f t="shared" si="174"/>
        <v>0</v>
      </c>
      <c r="AQ333" s="188">
        <f t="shared" si="174"/>
        <v>0</v>
      </c>
      <c r="AR333" s="188">
        <f t="shared" si="174"/>
        <v>0</v>
      </c>
      <c r="AS333" s="188">
        <f t="shared" si="174"/>
        <v>0</v>
      </c>
      <c r="AT333" s="188">
        <f t="shared" si="174"/>
        <v>0</v>
      </c>
      <c r="AU333" s="188">
        <f t="shared" si="174"/>
        <v>0</v>
      </c>
      <c r="AV333" s="188">
        <f t="shared" si="174"/>
        <v>0</v>
      </c>
      <c r="AW333" s="188">
        <f t="shared" si="174"/>
        <v>0</v>
      </c>
      <c r="AX333" s="188">
        <f t="shared" si="174"/>
        <v>0</v>
      </c>
      <c r="AY333" s="188">
        <f t="shared" si="174"/>
        <v>0</v>
      </c>
      <c r="AZ333" s="189">
        <f t="shared" si="174"/>
        <v>0</v>
      </c>
      <c r="BA333" s="188">
        <f t="shared" si="174"/>
        <v>0</v>
      </c>
      <c r="BB333" s="188">
        <f t="shared" si="174"/>
        <v>0</v>
      </c>
      <c r="BC333" s="188">
        <f t="shared" si="174"/>
        <v>0</v>
      </c>
      <c r="BD333" s="188">
        <f t="shared" si="174"/>
        <v>0</v>
      </c>
      <c r="BE333" s="188">
        <f t="shared" si="174"/>
        <v>0</v>
      </c>
      <c r="BF333" s="188">
        <f t="shared" si="174"/>
        <v>0</v>
      </c>
      <c r="BG333" s="188">
        <f t="shared" si="174"/>
        <v>0</v>
      </c>
      <c r="BH333" s="188">
        <f t="shared" si="174"/>
        <v>0</v>
      </c>
      <c r="BI333" s="188">
        <f t="shared" si="174"/>
        <v>0</v>
      </c>
      <c r="BJ333" s="188">
        <f t="shared" si="174"/>
        <v>0</v>
      </c>
      <c r="BK333" s="188">
        <f t="shared" si="174"/>
        <v>0</v>
      </c>
      <c r="BL333" s="189">
        <f t="shared" si="174"/>
        <v>0</v>
      </c>
      <c r="BM333" s="188">
        <f t="shared" si="174"/>
        <v>0</v>
      </c>
      <c r="BN333" s="188">
        <f t="shared" si="174"/>
        <v>0</v>
      </c>
      <c r="BO333" s="188">
        <f t="shared" si="174"/>
        <v>0</v>
      </c>
      <c r="BP333" s="188">
        <f t="shared" ref="BP333:EA333" si="175">BP321+BP332</f>
        <v>0</v>
      </c>
      <c r="BQ333" s="188">
        <f t="shared" si="175"/>
        <v>0</v>
      </c>
      <c r="BR333" s="188">
        <f t="shared" si="175"/>
        <v>0</v>
      </c>
      <c r="BS333" s="188">
        <f t="shared" si="175"/>
        <v>0</v>
      </c>
      <c r="BT333" s="188">
        <f t="shared" si="175"/>
        <v>0</v>
      </c>
      <c r="BU333" s="188">
        <f t="shared" si="175"/>
        <v>0</v>
      </c>
      <c r="BV333" s="188">
        <f>BV321+BV332</f>
        <v>0</v>
      </c>
      <c r="BW333" s="188">
        <f>BW321+BW332</f>
        <v>0</v>
      </c>
      <c r="BX333" s="188">
        <f>BX321+BX332</f>
        <v>0</v>
      </c>
      <c r="BY333" s="188">
        <f t="shared" si="175"/>
        <v>0</v>
      </c>
      <c r="BZ333" s="188">
        <f t="shared" si="175"/>
        <v>0</v>
      </c>
      <c r="CA333" s="188">
        <f t="shared" si="175"/>
        <v>0</v>
      </c>
      <c r="CB333" s="188">
        <f t="shared" si="175"/>
        <v>0</v>
      </c>
      <c r="CC333" s="188">
        <f t="shared" si="175"/>
        <v>0</v>
      </c>
      <c r="CD333" s="188">
        <f t="shared" si="175"/>
        <v>0</v>
      </c>
      <c r="CE333" s="188">
        <f t="shared" si="175"/>
        <v>0</v>
      </c>
      <c r="CF333" s="188">
        <f t="shared" si="175"/>
        <v>0</v>
      </c>
      <c r="CG333" s="188">
        <f t="shared" si="175"/>
        <v>0</v>
      </c>
      <c r="CH333" s="188">
        <f t="shared" si="175"/>
        <v>0</v>
      </c>
      <c r="CI333" s="188">
        <f t="shared" si="175"/>
        <v>0</v>
      </c>
      <c r="CJ333" s="189">
        <f t="shared" si="175"/>
        <v>0</v>
      </c>
      <c r="CK333" s="188">
        <f t="shared" si="175"/>
        <v>0</v>
      </c>
      <c r="CL333" s="188">
        <f t="shared" si="175"/>
        <v>0</v>
      </c>
      <c r="CM333" s="188">
        <f t="shared" si="175"/>
        <v>0</v>
      </c>
      <c r="CN333" s="188">
        <f t="shared" si="175"/>
        <v>0</v>
      </c>
      <c r="CO333" s="188">
        <f t="shared" si="175"/>
        <v>0</v>
      </c>
      <c r="CP333" s="188">
        <f t="shared" si="175"/>
        <v>0</v>
      </c>
      <c r="CQ333" s="188">
        <f t="shared" si="175"/>
        <v>0</v>
      </c>
      <c r="CR333" s="188">
        <f t="shared" si="175"/>
        <v>0</v>
      </c>
      <c r="CS333" s="188">
        <f t="shared" si="175"/>
        <v>0</v>
      </c>
      <c r="CT333" s="188">
        <f t="shared" si="175"/>
        <v>0</v>
      </c>
      <c r="CU333" s="188">
        <f t="shared" si="175"/>
        <v>0</v>
      </c>
      <c r="CV333" s="189">
        <f t="shared" si="175"/>
        <v>0</v>
      </c>
      <c r="CW333" s="188">
        <f t="shared" si="175"/>
        <v>0</v>
      </c>
      <c r="CX333" s="188">
        <f t="shared" si="175"/>
        <v>0</v>
      </c>
      <c r="CY333" s="188">
        <f t="shared" si="175"/>
        <v>0</v>
      </c>
      <c r="CZ333" s="188">
        <f t="shared" si="175"/>
        <v>0</v>
      </c>
      <c r="DA333" s="188">
        <f t="shared" si="175"/>
        <v>0</v>
      </c>
      <c r="DB333" s="188">
        <f t="shared" si="175"/>
        <v>0</v>
      </c>
      <c r="DC333" s="188">
        <f t="shared" si="175"/>
        <v>0</v>
      </c>
      <c r="DD333" s="188">
        <f t="shared" si="175"/>
        <v>0</v>
      </c>
      <c r="DE333" s="188">
        <f t="shared" si="175"/>
        <v>0</v>
      </c>
      <c r="DF333" s="188">
        <f t="shared" si="175"/>
        <v>0</v>
      </c>
      <c r="DG333" s="188">
        <f t="shared" si="175"/>
        <v>0</v>
      </c>
      <c r="DH333" s="189">
        <f t="shared" si="175"/>
        <v>0</v>
      </c>
      <c r="DI333" s="188">
        <f t="shared" si="175"/>
        <v>0</v>
      </c>
      <c r="DJ333" s="188">
        <f t="shared" si="175"/>
        <v>0</v>
      </c>
      <c r="DK333" s="188">
        <f t="shared" si="175"/>
        <v>0</v>
      </c>
      <c r="DL333" s="188">
        <f t="shared" si="175"/>
        <v>0</v>
      </c>
      <c r="DM333" s="188">
        <f t="shared" si="175"/>
        <v>0</v>
      </c>
      <c r="DN333" s="188">
        <f t="shared" si="175"/>
        <v>0</v>
      </c>
      <c r="DO333" s="188">
        <f t="shared" si="175"/>
        <v>0</v>
      </c>
      <c r="DP333" s="188">
        <f t="shared" si="175"/>
        <v>0</v>
      </c>
      <c r="DQ333" s="188">
        <f t="shared" si="175"/>
        <v>0</v>
      </c>
      <c r="DR333" s="188">
        <f t="shared" si="175"/>
        <v>0</v>
      </c>
      <c r="DS333" s="188">
        <f t="shared" si="175"/>
        <v>0</v>
      </c>
      <c r="DT333" s="189">
        <f t="shared" si="175"/>
        <v>0</v>
      </c>
      <c r="DU333" s="188">
        <f t="shared" si="175"/>
        <v>0</v>
      </c>
      <c r="DV333" s="188">
        <f t="shared" si="175"/>
        <v>0</v>
      </c>
      <c r="DW333" s="188">
        <f t="shared" si="175"/>
        <v>0</v>
      </c>
      <c r="DX333" s="188">
        <f t="shared" si="175"/>
        <v>0</v>
      </c>
      <c r="DY333" s="188">
        <f t="shared" si="175"/>
        <v>0</v>
      </c>
      <c r="DZ333" s="188">
        <f t="shared" si="175"/>
        <v>0</v>
      </c>
      <c r="EA333" s="188">
        <f t="shared" si="175"/>
        <v>0</v>
      </c>
      <c r="EB333" s="188">
        <f>EB321+EB332</f>
        <v>0</v>
      </c>
      <c r="EC333" s="188">
        <f>EC321+EC332</f>
        <v>0</v>
      </c>
      <c r="ED333" s="188">
        <f>ED321+ED332</f>
        <v>0</v>
      </c>
      <c r="EE333" s="188">
        <f>EE321+EE332</f>
        <v>0</v>
      </c>
      <c r="EF333" s="169"/>
      <c r="EG333" s="169"/>
      <c r="EH333" s="169"/>
    </row>
    <row r="334" spans="1:138" ht="15" hidden="1" outlineLevel="1" x14ac:dyDescent="0.25">
      <c r="A334" s="122">
        <f>IF(B305="Объект",,1)</f>
        <v>0</v>
      </c>
      <c r="C334" s="226" t="e">
        <f>IF(SUM(D322:BP331)/(C321-C320-C319)&lt;&gt;0.18,"ПроверьНДС",)</f>
        <v>#DIV/0!</v>
      </c>
    </row>
    <row r="335" spans="1:138" hidden="1" outlineLevel="1" x14ac:dyDescent="0.2">
      <c r="A335" s="122">
        <f>IF(B305="Объект",,1)</f>
        <v>0</v>
      </c>
    </row>
    <row r="336" spans="1:138" hidden="1" outlineLevel="1" x14ac:dyDescent="0.2">
      <c r="A336" s="122">
        <f>IF(B305="Объект",,1)</f>
        <v>0</v>
      </c>
    </row>
    <row r="337" spans="1:138" hidden="1" outlineLevel="1" x14ac:dyDescent="0.2">
      <c r="A337" s="122">
        <f>IF(B337="Объект",,1)</f>
        <v>0</v>
      </c>
      <c r="B337" s="127" t="s">
        <v>247</v>
      </c>
      <c r="C337" s="54">
        <f>C305+1</f>
        <v>1</v>
      </c>
    </row>
    <row r="338" spans="1:138" ht="16.5" hidden="1" outlineLevel="1" x14ac:dyDescent="0.3">
      <c r="A338" s="122">
        <f>IF(B337="Объект",,1)</f>
        <v>0</v>
      </c>
      <c r="B338" s="128" t="s">
        <v>201</v>
      </c>
      <c r="C338" s="129"/>
      <c r="D338" s="129"/>
      <c r="E338" s="129"/>
      <c r="F338" s="129"/>
      <c r="G338" s="129"/>
      <c r="H338" s="129"/>
      <c r="I338" s="129"/>
      <c r="J338" s="129"/>
      <c r="K338" s="129"/>
      <c r="L338" s="129"/>
      <c r="M338" s="129"/>
      <c r="N338" s="129"/>
    </row>
    <row r="339" spans="1:138" ht="17.25" hidden="1" customHeight="1" outlineLevel="1" thickBot="1" x14ac:dyDescent="0.25">
      <c r="A339" s="122">
        <f>IF(B337="Объект",,1)</f>
        <v>0</v>
      </c>
    </row>
    <row r="340" spans="1:138" ht="17.25" hidden="1" outlineLevel="1" thickTop="1" thickBot="1" x14ac:dyDescent="0.25">
      <c r="A340" s="122">
        <f>IF(B337="Объект",,1)</f>
        <v>0</v>
      </c>
      <c r="B340" s="160" t="s">
        <v>207</v>
      </c>
      <c r="C340" s="161" t="s">
        <v>208</v>
      </c>
      <c r="D340" s="162">
        <f>$C$4</f>
        <v>42826</v>
      </c>
      <c r="E340" s="162">
        <f t="shared" ref="E340:BP340" si="176">DATE(YEAR(D340),(MONTH(D340)+1),DAY(D340))</f>
        <v>42856</v>
      </c>
      <c r="F340" s="162">
        <f t="shared" si="176"/>
        <v>42887</v>
      </c>
      <c r="G340" s="162">
        <f t="shared" si="176"/>
        <v>42917</v>
      </c>
      <c r="H340" s="162">
        <f t="shared" si="176"/>
        <v>42948</v>
      </c>
      <c r="I340" s="162">
        <f t="shared" si="176"/>
        <v>42979</v>
      </c>
      <c r="J340" s="162">
        <f t="shared" si="176"/>
        <v>43009</v>
      </c>
      <c r="K340" s="162">
        <f t="shared" si="176"/>
        <v>43040</v>
      </c>
      <c r="L340" s="162">
        <f t="shared" si="176"/>
        <v>43070</v>
      </c>
      <c r="M340" s="162">
        <f t="shared" si="176"/>
        <v>43101</v>
      </c>
      <c r="N340" s="162">
        <f t="shared" si="176"/>
        <v>43132</v>
      </c>
      <c r="O340" s="162">
        <f t="shared" si="176"/>
        <v>43160</v>
      </c>
      <c r="P340" s="162">
        <f t="shared" si="176"/>
        <v>43191</v>
      </c>
      <c r="Q340" s="162">
        <f t="shared" si="176"/>
        <v>43221</v>
      </c>
      <c r="R340" s="162">
        <f t="shared" si="176"/>
        <v>43252</v>
      </c>
      <c r="S340" s="162">
        <f t="shared" si="176"/>
        <v>43282</v>
      </c>
      <c r="T340" s="162">
        <f t="shared" si="176"/>
        <v>43313</v>
      </c>
      <c r="U340" s="162">
        <f t="shared" si="176"/>
        <v>43344</v>
      </c>
      <c r="V340" s="162">
        <f t="shared" si="176"/>
        <v>43374</v>
      </c>
      <c r="W340" s="162">
        <f t="shared" si="176"/>
        <v>43405</v>
      </c>
      <c r="X340" s="162">
        <f t="shared" si="176"/>
        <v>43435</v>
      </c>
      <c r="Y340" s="162">
        <f t="shared" si="176"/>
        <v>43466</v>
      </c>
      <c r="Z340" s="162">
        <f t="shared" si="176"/>
        <v>43497</v>
      </c>
      <c r="AA340" s="162">
        <f t="shared" si="176"/>
        <v>43525</v>
      </c>
      <c r="AB340" s="162">
        <f t="shared" si="176"/>
        <v>43556</v>
      </c>
      <c r="AC340" s="162">
        <f t="shared" si="176"/>
        <v>43586</v>
      </c>
      <c r="AD340" s="162">
        <f t="shared" si="176"/>
        <v>43617</v>
      </c>
      <c r="AE340" s="162">
        <f t="shared" si="176"/>
        <v>43647</v>
      </c>
      <c r="AF340" s="162">
        <f t="shared" si="176"/>
        <v>43678</v>
      </c>
      <c r="AG340" s="162">
        <f t="shared" si="176"/>
        <v>43709</v>
      </c>
      <c r="AH340" s="162">
        <f t="shared" si="176"/>
        <v>43739</v>
      </c>
      <c r="AI340" s="162">
        <f t="shared" si="176"/>
        <v>43770</v>
      </c>
      <c r="AJ340" s="162">
        <f t="shared" si="176"/>
        <v>43800</v>
      </c>
      <c r="AK340" s="162">
        <f t="shared" si="176"/>
        <v>43831</v>
      </c>
      <c r="AL340" s="162">
        <f t="shared" si="176"/>
        <v>43862</v>
      </c>
      <c r="AM340" s="162">
        <f t="shared" si="176"/>
        <v>43891</v>
      </c>
      <c r="AN340" s="162">
        <f t="shared" si="176"/>
        <v>43922</v>
      </c>
      <c r="AO340" s="162">
        <f t="shared" si="176"/>
        <v>43952</v>
      </c>
      <c r="AP340" s="162">
        <f t="shared" si="176"/>
        <v>43983</v>
      </c>
      <c r="AQ340" s="162">
        <f t="shared" si="176"/>
        <v>44013</v>
      </c>
      <c r="AR340" s="162">
        <f t="shared" si="176"/>
        <v>44044</v>
      </c>
      <c r="AS340" s="162">
        <f t="shared" si="176"/>
        <v>44075</v>
      </c>
      <c r="AT340" s="162">
        <f t="shared" si="176"/>
        <v>44105</v>
      </c>
      <c r="AU340" s="162">
        <f t="shared" si="176"/>
        <v>44136</v>
      </c>
      <c r="AV340" s="162">
        <f t="shared" si="176"/>
        <v>44166</v>
      </c>
      <c r="AW340" s="162">
        <f t="shared" si="176"/>
        <v>44197</v>
      </c>
      <c r="AX340" s="162">
        <f t="shared" si="176"/>
        <v>44228</v>
      </c>
      <c r="AY340" s="162">
        <f t="shared" si="176"/>
        <v>44256</v>
      </c>
      <c r="AZ340" s="162">
        <f t="shared" si="176"/>
        <v>44287</v>
      </c>
      <c r="BA340" s="162">
        <f t="shared" si="176"/>
        <v>44317</v>
      </c>
      <c r="BB340" s="162">
        <f t="shared" si="176"/>
        <v>44348</v>
      </c>
      <c r="BC340" s="162">
        <f t="shared" si="176"/>
        <v>44378</v>
      </c>
      <c r="BD340" s="162">
        <f t="shared" si="176"/>
        <v>44409</v>
      </c>
      <c r="BE340" s="162">
        <f t="shared" si="176"/>
        <v>44440</v>
      </c>
      <c r="BF340" s="162">
        <f t="shared" si="176"/>
        <v>44470</v>
      </c>
      <c r="BG340" s="162">
        <f t="shared" si="176"/>
        <v>44501</v>
      </c>
      <c r="BH340" s="162">
        <f t="shared" si="176"/>
        <v>44531</v>
      </c>
      <c r="BI340" s="162">
        <f t="shared" si="176"/>
        <v>44562</v>
      </c>
      <c r="BJ340" s="162">
        <f t="shared" si="176"/>
        <v>44593</v>
      </c>
      <c r="BK340" s="162">
        <f t="shared" si="176"/>
        <v>44621</v>
      </c>
      <c r="BL340" s="162">
        <f t="shared" si="176"/>
        <v>44652</v>
      </c>
      <c r="BM340" s="162">
        <f t="shared" si="176"/>
        <v>44682</v>
      </c>
      <c r="BN340" s="162">
        <f t="shared" si="176"/>
        <v>44713</v>
      </c>
      <c r="BO340" s="162">
        <f t="shared" si="176"/>
        <v>44743</v>
      </c>
      <c r="BP340" s="162">
        <f t="shared" si="176"/>
        <v>44774</v>
      </c>
      <c r="BQ340" s="162">
        <f t="shared" ref="BQ340:EB340" si="177">DATE(YEAR(BP340),(MONTH(BP340)+1),DAY(BP340))</f>
        <v>44805</v>
      </c>
      <c r="BR340" s="162">
        <f t="shared" si="177"/>
        <v>44835</v>
      </c>
      <c r="BS340" s="162">
        <f t="shared" si="177"/>
        <v>44866</v>
      </c>
      <c r="BT340" s="162">
        <f t="shared" si="177"/>
        <v>44896</v>
      </c>
      <c r="BU340" s="162">
        <f t="shared" si="177"/>
        <v>44927</v>
      </c>
      <c r="BV340" s="162">
        <f>DATE(YEAR(BU340),(MONTH(BU340)+1),DAY(BU340))</f>
        <v>44958</v>
      </c>
      <c r="BW340" s="162">
        <f>DATE(YEAR(BV340),(MONTH(BV340)+1),DAY(BV340))</f>
        <v>44986</v>
      </c>
      <c r="BX340" s="162">
        <f>DATE(YEAR(BW340),(MONTH(BW340)+1),DAY(BW340))</f>
        <v>45017</v>
      </c>
      <c r="BY340" s="162">
        <f t="shared" si="177"/>
        <v>45047</v>
      </c>
      <c r="BZ340" s="162">
        <f t="shared" si="177"/>
        <v>45078</v>
      </c>
      <c r="CA340" s="162">
        <f t="shared" si="177"/>
        <v>45108</v>
      </c>
      <c r="CB340" s="162">
        <f t="shared" si="177"/>
        <v>45139</v>
      </c>
      <c r="CC340" s="162">
        <f t="shared" si="177"/>
        <v>45170</v>
      </c>
      <c r="CD340" s="162">
        <f t="shared" si="177"/>
        <v>45200</v>
      </c>
      <c r="CE340" s="162">
        <f t="shared" si="177"/>
        <v>45231</v>
      </c>
      <c r="CF340" s="162">
        <f t="shared" si="177"/>
        <v>45261</v>
      </c>
      <c r="CG340" s="162">
        <f t="shared" si="177"/>
        <v>45292</v>
      </c>
      <c r="CH340" s="162">
        <f t="shared" si="177"/>
        <v>45323</v>
      </c>
      <c r="CI340" s="162">
        <f t="shared" si="177"/>
        <v>45352</v>
      </c>
      <c r="CJ340" s="162">
        <f t="shared" si="177"/>
        <v>45383</v>
      </c>
      <c r="CK340" s="162">
        <f t="shared" si="177"/>
        <v>45413</v>
      </c>
      <c r="CL340" s="162">
        <f t="shared" si="177"/>
        <v>45444</v>
      </c>
      <c r="CM340" s="162">
        <f t="shared" si="177"/>
        <v>45474</v>
      </c>
      <c r="CN340" s="162">
        <f t="shared" si="177"/>
        <v>45505</v>
      </c>
      <c r="CO340" s="162">
        <f t="shared" si="177"/>
        <v>45536</v>
      </c>
      <c r="CP340" s="162">
        <f t="shared" si="177"/>
        <v>45566</v>
      </c>
      <c r="CQ340" s="162">
        <f t="shared" si="177"/>
        <v>45597</v>
      </c>
      <c r="CR340" s="162">
        <f t="shared" si="177"/>
        <v>45627</v>
      </c>
      <c r="CS340" s="162">
        <f t="shared" si="177"/>
        <v>45658</v>
      </c>
      <c r="CT340" s="162">
        <f t="shared" si="177"/>
        <v>45689</v>
      </c>
      <c r="CU340" s="162">
        <f t="shared" si="177"/>
        <v>45717</v>
      </c>
      <c r="CV340" s="162">
        <f t="shared" si="177"/>
        <v>45748</v>
      </c>
      <c r="CW340" s="162">
        <f t="shared" si="177"/>
        <v>45778</v>
      </c>
      <c r="CX340" s="162">
        <f t="shared" si="177"/>
        <v>45809</v>
      </c>
      <c r="CY340" s="162">
        <f t="shared" si="177"/>
        <v>45839</v>
      </c>
      <c r="CZ340" s="162">
        <f t="shared" si="177"/>
        <v>45870</v>
      </c>
      <c r="DA340" s="162">
        <f t="shared" si="177"/>
        <v>45901</v>
      </c>
      <c r="DB340" s="162">
        <f t="shared" si="177"/>
        <v>45931</v>
      </c>
      <c r="DC340" s="162">
        <f t="shared" si="177"/>
        <v>45962</v>
      </c>
      <c r="DD340" s="162">
        <f t="shared" si="177"/>
        <v>45992</v>
      </c>
      <c r="DE340" s="162">
        <f t="shared" si="177"/>
        <v>46023</v>
      </c>
      <c r="DF340" s="162">
        <f t="shared" si="177"/>
        <v>46054</v>
      </c>
      <c r="DG340" s="162">
        <f t="shared" si="177"/>
        <v>46082</v>
      </c>
      <c r="DH340" s="162">
        <f t="shared" si="177"/>
        <v>46113</v>
      </c>
      <c r="DI340" s="162">
        <f t="shared" si="177"/>
        <v>46143</v>
      </c>
      <c r="DJ340" s="162">
        <f t="shared" si="177"/>
        <v>46174</v>
      </c>
      <c r="DK340" s="162">
        <f t="shared" si="177"/>
        <v>46204</v>
      </c>
      <c r="DL340" s="162">
        <f t="shared" si="177"/>
        <v>46235</v>
      </c>
      <c r="DM340" s="162">
        <f t="shared" si="177"/>
        <v>46266</v>
      </c>
      <c r="DN340" s="162">
        <f t="shared" si="177"/>
        <v>46296</v>
      </c>
      <c r="DO340" s="162">
        <f t="shared" si="177"/>
        <v>46327</v>
      </c>
      <c r="DP340" s="162">
        <f t="shared" si="177"/>
        <v>46357</v>
      </c>
      <c r="DQ340" s="162">
        <f t="shared" si="177"/>
        <v>46388</v>
      </c>
      <c r="DR340" s="162">
        <f t="shared" si="177"/>
        <v>46419</v>
      </c>
      <c r="DS340" s="162">
        <f t="shared" si="177"/>
        <v>46447</v>
      </c>
      <c r="DT340" s="162">
        <f t="shared" si="177"/>
        <v>46478</v>
      </c>
      <c r="DU340" s="162">
        <f t="shared" si="177"/>
        <v>46508</v>
      </c>
      <c r="DV340" s="162">
        <f t="shared" si="177"/>
        <v>46539</v>
      </c>
      <c r="DW340" s="162">
        <f t="shared" si="177"/>
        <v>46569</v>
      </c>
      <c r="DX340" s="162">
        <f t="shared" si="177"/>
        <v>46600</v>
      </c>
      <c r="DY340" s="162">
        <f t="shared" si="177"/>
        <v>46631</v>
      </c>
      <c r="DZ340" s="162">
        <f t="shared" si="177"/>
        <v>46661</v>
      </c>
      <c r="EA340" s="162">
        <f t="shared" si="177"/>
        <v>46692</v>
      </c>
      <c r="EB340" s="162">
        <f t="shared" si="177"/>
        <v>46722</v>
      </c>
      <c r="EC340" s="162">
        <f>DATE(YEAR(EB340),(MONTH(EB340)+1),DAY(EB340))</f>
        <v>46753</v>
      </c>
      <c r="ED340" s="162">
        <f>DATE(YEAR(EC340),(MONTH(EC340)+1),DAY(EC340))</f>
        <v>46784</v>
      </c>
      <c r="EE340" s="162">
        <f>DATE(YEAR(ED340),(MONTH(ED340)+1),DAY(ED340))</f>
        <v>46813</v>
      </c>
      <c r="EF340" s="164"/>
      <c r="EG340" s="164"/>
      <c r="EH340" s="164"/>
    </row>
    <row r="341" spans="1:138" ht="15.75" hidden="1" outlineLevel="1" x14ac:dyDescent="0.25">
      <c r="A341" s="122">
        <f>IF(B337="Объект",,IF(B341=0,,1))</f>
        <v>0</v>
      </c>
      <c r="B341" s="194" t="str">
        <f t="shared" ref="B341:B352" si="178">B198</f>
        <v xml:space="preserve">Проектно-изыскательские работы </v>
      </c>
      <c r="C341" s="170">
        <f t="shared" ref="C341:C365" si="179">SUM(D341:EE341)</f>
        <v>0</v>
      </c>
      <c r="D341" s="168"/>
      <c r="E341" s="168"/>
      <c r="F341" s="168"/>
      <c r="G341" s="168"/>
      <c r="H341" s="168"/>
      <c r="I341" s="168"/>
      <c r="J341" s="168"/>
      <c r="K341" s="168"/>
      <c r="L341" s="168"/>
      <c r="M341" s="168"/>
      <c r="N341" s="168"/>
      <c r="O341" s="168"/>
      <c r="P341" s="168"/>
      <c r="Q341" s="168"/>
      <c r="R341" s="168"/>
      <c r="S341" s="168"/>
      <c r="T341" s="168"/>
      <c r="U341" s="168"/>
      <c r="V341" s="168"/>
      <c r="W341" s="168"/>
      <c r="X341" s="168"/>
      <c r="Y341" s="168"/>
      <c r="Z341" s="168"/>
      <c r="AA341" s="168"/>
      <c r="AB341" s="168"/>
      <c r="AC341" s="168"/>
      <c r="AD341" s="224"/>
      <c r="AE341" s="168"/>
      <c r="AF341" s="168"/>
      <c r="AG341" s="168"/>
      <c r="AH341" s="168"/>
      <c r="AI341" s="168"/>
      <c r="AJ341" s="168"/>
      <c r="AK341" s="168"/>
      <c r="AL341" s="168"/>
      <c r="AM341" s="168"/>
      <c r="AN341" s="168"/>
      <c r="AO341" s="168"/>
      <c r="AP341" s="168"/>
      <c r="AQ341" s="168"/>
      <c r="AR341" s="168"/>
      <c r="AS341" s="168"/>
      <c r="AT341" s="168"/>
      <c r="AU341" s="168"/>
      <c r="AV341" s="168"/>
      <c r="AW341" s="168"/>
      <c r="AX341" s="168"/>
      <c r="AY341" s="168"/>
      <c r="AZ341" s="168"/>
      <c r="BA341" s="168"/>
      <c r="BB341" s="168"/>
      <c r="BC341" s="168"/>
      <c r="BD341" s="168"/>
      <c r="BE341" s="168"/>
      <c r="BF341" s="168"/>
      <c r="BG341" s="168"/>
      <c r="BH341" s="168"/>
      <c r="BI341" s="168"/>
      <c r="BJ341" s="168"/>
      <c r="BK341" s="168"/>
      <c r="BL341" s="168"/>
      <c r="BM341" s="168"/>
      <c r="BN341" s="168"/>
      <c r="BO341" s="168"/>
      <c r="BP341" s="168"/>
      <c r="BQ341" s="168"/>
      <c r="BR341" s="168"/>
      <c r="BS341" s="168"/>
      <c r="BT341" s="168"/>
      <c r="BU341" s="168"/>
      <c r="BV341" s="168"/>
      <c r="BW341" s="168"/>
      <c r="BX341" s="168"/>
      <c r="BY341" s="168"/>
      <c r="BZ341" s="168"/>
      <c r="CA341" s="168"/>
      <c r="CB341" s="168"/>
      <c r="CC341" s="168"/>
      <c r="CD341" s="168"/>
      <c r="CE341" s="168"/>
      <c r="CF341" s="168"/>
      <c r="CG341" s="168"/>
      <c r="CH341" s="168"/>
      <c r="CI341" s="168"/>
      <c r="CJ341" s="168"/>
      <c r="CK341" s="168"/>
      <c r="CL341" s="168"/>
      <c r="CM341" s="168"/>
      <c r="CN341" s="168"/>
      <c r="CO341" s="168"/>
      <c r="CP341" s="168"/>
      <c r="CQ341" s="168"/>
      <c r="CR341" s="168"/>
      <c r="CS341" s="168"/>
      <c r="CT341" s="168"/>
      <c r="CU341" s="168"/>
      <c r="CV341" s="168"/>
      <c r="CW341" s="168"/>
      <c r="CX341" s="168"/>
      <c r="CY341" s="168"/>
      <c r="CZ341" s="168"/>
      <c r="DA341" s="168"/>
      <c r="DB341" s="168"/>
      <c r="DC341" s="168"/>
      <c r="DD341" s="168"/>
      <c r="DE341" s="168"/>
      <c r="DF341" s="168"/>
      <c r="DG341" s="168"/>
      <c r="DH341" s="168"/>
      <c r="DI341" s="168"/>
      <c r="DJ341" s="168"/>
      <c r="DK341" s="168"/>
      <c r="DL341" s="168"/>
      <c r="DM341" s="168"/>
      <c r="DN341" s="168"/>
      <c r="DO341" s="168"/>
      <c r="DP341" s="168"/>
      <c r="DQ341" s="168"/>
      <c r="DR341" s="168"/>
      <c r="DS341" s="168"/>
      <c r="DT341" s="168"/>
      <c r="DU341" s="168"/>
      <c r="DV341" s="168"/>
      <c r="DW341" s="168"/>
      <c r="DX341" s="168"/>
      <c r="DY341" s="168"/>
      <c r="DZ341" s="168"/>
      <c r="EA341" s="168"/>
      <c r="EB341" s="168"/>
      <c r="EC341" s="168"/>
      <c r="ED341" s="168"/>
      <c r="EE341" s="168"/>
      <c r="EF341" s="169"/>
      <c r="EG341" s="169"/>
      <c r="EH341" s="169"/>
    </row>
    <row r="342" spans="1:138" ht="15.75" hidden="1" outlineLevel="1" x14ac:dyDescent="0.25">
      <c r="A342" s="122">
        <f>IF(B337="Объект",,IF(B342=0,,1))</f>
        <v>0</v>
      </c>
      <c r="B342" s="194" t="str">
        <f t="shared" si="178"/>
        <v>Строительно-монтажные работы (привязка в валюте)</v>
      </c>
      <c r="C342" s="170">
        <f t="shared" si="179"/>
        <v>0</v>
      </c>
      <c r="D342" s="168"/>
      <c r="E342" s="168"/>
      <c r="F342" s="168"/>
      <c r="G342" s="168"/>
      <c r="H342" s="168"/>
      <c r="I342" s="168"/>
      <c r="J342" s="168"/>
      <c r="K342" s="168"/>
      <c r="L342" s="168"/>
      <c r="M342" s="168"/>
      <c r="N342" s="168"/>
      <c r="O342" s="168"/>
      <c r="P342" s="168"/>
      <c r="Q342" s="168"/>
      <c r="R342" s="168"/>
      <c r="S342" s="168"/>
      <c r="T342" s="168"/>
      <c r="U342" s="168"/>
      <c r="V342" s="168"/>
      <c r="W342" s="168"/>
      <c r="X342" s="168"/>
      <c r="Y342" s="168"/>
      <c r="Z342" s="168"/>
      <c r="AA342" s="168"/>
      <c r="AB342" s="168"/>
      <c r="AC342" s="168"/>
      <c r="AD342" s="168"/>
      <c r="AE342" s="168"/>
      <c r="AF342" s="168"/>
      <c r="AG342" s="168"/>
      <c r="AH342" s="168"/>
      <c r="AI342" s="168"/>
      <c r="AJ342" s="168"/>
      <c r="AK342" s="168"/>
      <c r="AL342" s="168"/>
      <c r="AM342" s="168"/>
      <c r="AN342" s="168"/>
      <c r="AO342" s="168"/>
      <c r="AP342" s="168"/>
      <c r="AQ342" s="168"/>
      <c r="AR342" s="168"/>
      <c r="AS342" s="168"/>
      <c r="AT342" s="168"/>
      <c r="AU342" s="168"/>
      <c r="AV342" s="168"/>
      <c r="AW342" s="168"/>
      <c r="AX342" s="168"/>
      <c r="AY342" s="168"/>
      <c r="AZ342" s="168"/>
      <c r="BA342" s="168"/>
      <c r="BB342" s="168"/>
      <c r="BC342" s="168"/>
      <c r="BD342" s="168"/>
      <c r="BE342" s="168"/>
      <c r="BF342" s="168"/>
      <c r="BG342" s="168"/>
      <c r="BH342" s="168"/>
      <c r="BI342" s="168"/>
      <c r="BJ342" s="168"/>
      <c r="BK342" s="168"/>
      <c r="BL342" s="168"/>
      <c r="BM342" s="168"/>
      <c r="BN342" s="168"/>
      <c r="BO342" s="168"/>
      <c r="BP342" s="168"/>
      <c r="BQ342" s="168"/>
      <c r="BR342" s="168"/>
      <c r="BS342" s="168"/>
      <c r="BT342" s="168"/>
      <c r="BU342" s="168"/>
      <c r="BV342" s="168"/>
      <c r="BW342" s="168"/>
      <c r="BX342" s="168"/>
      <c r="BY342" s="168"/>
      <c r="BZ342" s="168"/>
      <c r="CA342" s="168"/>
      <c r="CB342" s="168"/>
      <c r="CC342" s="168"/>
      <c r="CD342" s="168"/>
      <c r="CE342" s="168"/>
      <c r="CF342" s="168"/>
      <c r="CG342" s="168"/>
      <c r="CH342" s="168"/>
      <c r="CI342" s="168"/>
      <c r="CJ342" s="168"/>
      <c r="CK342" s="168"/>
      <c r="CL342" s="168"/>
      <c r="CM342" s="168"/>
      <c r="CN342" s="168"/>
      <c r="CO342" s="168"/>
      <c r="CP342" s="168"/>
      <c r="CQ342" s="168"/>
      <c r="CR342" s="168"/>
      <c r="CS342" s="168"/>
      <c r="CT342" s="168"/>
      <c r="CU342" s="168"/>
      <c r="CV342" s="168"/>
      <c r="CW342" s="168"/>
      <c r="CX342" s="168"/>
      <c r="CY342" s="168"/>
      <c r="CZ342" s="168"/>
      <c r="DA342" s="168"/>
      <c r="DB342" s="168"/>
      <c r="DC342" s="168"/>
      <c r="DD342" s="168"/>
      <c r="DE342" s="168"/>
      <c r="DF342" s="168"/>
      <c r="DG342" s="168"/>
      <c r="DH342" s="168"/>
      <c r="DI342" s="168"/>
      <c r="DJ342" s="168"/>
      <c r="DK342" s="168"/>
      <c r="DL342" s="168"/>
      <c r="DM342" s="168"/>
      <c r="DN342" s="168"/>
      <c r="DO342" s="168"/>
      <c r="DP342" s="168"/>
      <c r="DQ342" s="168"/>
      <c r="DR342" s="168"/>
      <c r="DS342" s="168"/>
      <c r="DT342" s="168"/>
      <c r="DU342" s="168"/>
      <c r="DV342" s="168"/>
      <c r="DW342" s="168"/>
      <c r="DX342" s="168"/>
      <c r="DY342" s="168"/>
      <c r="DZ342" s="168"/>
      <c r="EA342" s="168"/>
      <c r="EB342" s="168"/>
      <c r="EC342" s="168"/>
      <c r="ED342" s="168"/>
      <c r="EE342" s="168"/>
      <c r="EF342" s="169"/>
      <c r="EG342" s="169"/>
      <c r="EH342" s="169"/>
    </row>
    <row r="343" spans="1:138" ht="15.75" hidden="1" outlineLevel="1" x14ac:dyDescent="0.25">
      <c r="A343" s="122">
        <f>IF(B337="Объект",,IF(B343=0,,1))</f>
        <v>0</v>
      </c>
      <c r="B343" s="194" t="str">
        <f t="shared" si="178"/>
        <v>Строительно-монтажные работы рос</v>
      </c>
      <c r="C343" s="170">
        <f t="shared" si="179"/>
        <v>0</v>
      </c>
      <c r="D343" s="168"/>
      <c r="E343" s="168"/>
      <c r="F343" s="168"/>
      <c r="G343" s="168"/>
      <c r="H343" s="168"/>
      <c r="I343" s="168"/>
      <c r="J343" s="168"/>
      <c r="K343" s="168"/>
      <c r="L343" s="168"/>
      <c r="M343" s="168"/>
      <c r="N343" s="168"/>
      <c r="O343" s="168"/>
      <c r="P343" s="168"/>
      <c r="Q343" s="168"/>
      <c r="R343" s="168"/>
      <c r="S343" s="168"/>
      <c r="T343" s="168"/>
      <c r="U343" s="168"/>
      <c r="V343" s="168"/>
      <c r="W343" s="168"/>
      <c r="X343" s="168"/>
      <c r="Y343" s="168"/>
      <c r="Z343" s="168"/>
      <c r="AA343" s="168"/>
      <c r="AB343" s="168"/>
      <c r="AC343" s="168"/>
      <c r="AD343" s="168"/>
      <c r="AE343" s="168"/>
      <c r="AF343" s="168"/>
      <c r="AG343" s="168"/>
      <c r="AH343" s="168"/>
      <c r="AI343" s="168"/>
      <c r="AJ343" s="168"/>
      <c r="AK343" s="168"/>
      <c r="AL343" s="168"/>
      <c r="AM343" s="168"/>
      <c r="AN343" s="168"/>
      <c r="AO343" s="168"/>
      <c r="AP343" s="168"/>
      <c r="AQ343" s="168"/>
      <c r="AR343" s="168"/>
      <c r="AS343" s="168"/>
      <c r="AT343" s="168"/>
      <c r="AU343" s="168"/>
      <c r="AV343" s="168"/>
      <c r="AW343" s="168"/>
      <c r="AX343" s="168"/>
      <c r="AY343" s="168"/>
      <c r="AZ343" s="168"/>
      <c r="BA343" s="168"/>
      <c r="BB343" s="168"/>
      <c r="BC343" s="168"/>
      <c r="BD343" s="168"/>
      <c r="BE343" s="168"/>
      <c r="BF343" s="168"/>
      <c r="BG343" s="168"/>
      <c r="BH343" s="168"/>
      <c r="BI343" s="168"/>
      <c r="BJ343" s="168"/>
      <c r="BK343" s="168"/>
      <c r="BL343" s="168"/>
      <c r="BM343" s="168"/>
      <c r="BN343" s="168"/>
      <c r="BO343" s="168"/>
      <c r="BP343" s="168"/>
      <c r="BQ343" s="168"/>
      <c r="BR343" s="168"/>
      <c r="BS343" s="168"/>
      <c r="BT343" s="168"/>
      <c r="BU343" s="168"/>
      <c r="BV343" s="168"/>
      <c r="BW343" s="168"/>
      <c r="BX343" s="168"/>
      <c r="BY343" s="168"/>
      <c r="BZ343" s="168"/>
      <c r="CA343" s="168"/>
      <c r="CB343" s="168"/>
      <c r="CC343" s="168"/>
      <c r="CD343" s="168"/>
      <c r="CE343" s="168"/>
      <c r="CF343" s="168"/>
      <c r="CG343" s="168"/>
      <c r="CH343" s="168"/>
      <c r="CI343" s="168"/>
      <c r="CJ343" s="168"/>
      <c r="CK343" s="168"/>
      <c r="CL343" s="168"/>
      <c r="CM343" s="168"/>
      <c r="CN343" s="168"/>
      <c r="CO343" s="168"/>
      <c r="CP343" s="168"/>
      <c r="CQ343" s="168"/>
      <c r="CR343" s="168"/>
      <c r="CS343" s="168"/>
      <c r="CT343" s="168"/>
      <c r="CU343" s="168"/>
      <c r="CV343" s="168"/>
      <c r="CW343" s="168"/>
      <c r="CX343" s="168"/>
      <c r="CY343" s="168"/>
      <c r="CZ343" s="168"/>
      <c r="DA343" s="168"/>
      <c r="DB343" s="168"/>
      <c r="DC343" s="168"/>
      <c r="DD343" s="168"/>
      <c r="DE343" s="168"/>
      <c r="DF343" s="168"/>
      <c r="DG343" s="168"/>
      <c r="DH343" s="168"/>
      <c r="DI343" s="168"/>
      <c r="DJ343" s="168"/>
      <c r="DK343" s="168"/>
      <c r="DL343" s="168"/>
      <c r="DM343" s="168"/>
      <c r="DN343" s="168"/>
      <c r="DO343" s="168"/>
      <c r="DP343" s="168"/>
      <c r="DQ343" s="168"/>
      <c r="DR343" s="168"/>
      <c r="DS343" s="168"/>
      <c r="DT343" s="168"/>
      <c r="DU343" s="168"/>
      <c r="DV343" s="168"/>
      <c r="DW343" s="168"/>
      <c r="DX343" s="168"/>
      <c r="DY343" s="168"/>
      <c r="DZ343" s="168"/>
      <c r="EA343" s="168"/>
      <c r="EB343" s="168"/>
      <c r="EC343" s="168"/>
      <c r="ED343" s="168"/>
      <c r="EE343" s="168"/>
      <c r="EF343" s="169"/>
      <c r="EG343" s="169"/>
      <c r="EH343" s="169"/>
    </row>
    <row r="344" spans="1:138" ht="15.75" hidden="1" outlineLevel="1" x14ac:dyDescent="0.25">
      <c r="A344" s="122">
        <f>IF(B337="Объект",,IF(B344=0,,1))</f>
        <v>0</v>
      </c>
      <c r="B344" s="194" t="str">
        <f t="shared" si="178"/>
        <v>ТМЦ</v>
      </c>
      <c r="C344" s="170">
        <f t="shared" si="179"/>
        <v>0</v>
      </c>
      <c r="D344" s="168"/>
      <c r="E344" s="168"/>
      <c r="F344" s="168"/>
      <c r="G344" s="168"/>
      <c r="H344" s="168"/>
      <c r="I344" s="168"/>
      <c r="J344" s="168"/>
      <c r="K344" s="168"/>
      <c r="L344" s="168"/>
      <c r="M344" s="168"/>
      <c r="N344" s="168"/>
      <c r="O344" s="168"/>
      <c r="P344" s="168"/>
      <c r="Q344" s="168"/>
      <c r="R344" s="168"/>
      <c r="S344" s="168"/>
      <c r="T344" s="168"/>
      <c r="U344" s="168"/>
      <c r="V344" s="168"/>
      <c r="W344" s="168"/>
      <c r="X344" s="168"/>
      <c r="Y344" s="168"/>
      <c r="Z344" s="168"/>
      <c r="AA344" s="168"/>
      <c r="AB344" s="168"/>
      <c r="AC344" s="168"/>
      <c r="AD344" s="168"/>
      <c r="AE344" s="168"/>
      <c r="AF344" s="168"/>
      <c r="AG344" s="168"/>
      <c r="AH344" s="168"/>
      <c r="AI344" s="168"/>
      <c r="AJ344" s="168"/>
      <c r="AK344" s="168"/>
      <c r="AL344" s="168"/>
      <c r="AM344" s="168"/>
      <c r="AN344" s="224"/>
      <c r="AO344" s="168"/>
      <c r="AP344" s="168"/>
      <c r="AQ344" s="168"/>
      <c r="AR344" s="168"/>
      <c r="AS344" s="168"/>
      <c r="AT344" s="224"/>
      <c r="AU344" s="168"/>
      <c r="AV344" s="168"/>
      <c r="AW344" s="168"/>
      <c r="AX344" s="168"/>
      <c r="AY344" s="168"/>
      <c r="AZ344" s="168"/>
      <c r="BA344" s="168"/>
      <c r="BB344" s="168"/>
      <c r="BC344" s="168"/>
      <c r="BD344" s="168"/>
      <c r="BE344" s="168"/>
      <c r="BF344" s="168"/>
      <c r="BG344" s="168"/>
      <c r="BH344" s="168"/>
      <c r="BI344" s="168"/>
      <c r="BJ344" s="168"/>
      <c r="BK344" s="168"/>
      <c r="BL344" s="168"/>
      <c r="BM344" s="168"/>
      <c r="BN344" s="168"/>
      <c r="BO344" s="168"/>
      <c r="BP344" s="168"/>
      <c r="BQ344" s="168"/>
      <c r="BR344" s="168"/>
      <c r="BS344" s="168"/>
      <c r="BT344" s="168"/>
      <c r="BU344" s="168"/>
      <c r="BV344" s="168"/>
      <c r="BW344" s="168"/>
      <c r="BX344" s="168"/>
      <c r="BY344" s="168"/>
      <c r="BZ344" s="168"/>
      <c r="CA344" s="168"/>
      <c r="CB344" s="168"/>
      <c r="CC344" s="168"/>
      <c r="CD344" s="168"/>
      <c r="CE344" s="168"/>
      <c r="CF344" s="168"/>
      <c r="CG344" s="168"/>
      <c r="CH344" s="168"/>
      <c r="CI344" s="168"/>
      <c r="CJ344" s="168"/>
      <c r="CK344" s="168"/>
      <c r="CL344" s="168"/>
      <c r="CM344" s="168"/>
      <c r="CN344" s="168"/>
      <c r="CO344" s="168"/>
      <c r="CP344" s="168"/>
      <c r="CQ344" s="168"/>
      <c r="CR344" s="168"/>
      <c r="CS344" s="168"/>
      <c r="CT344" s="168"/>
      <c r="CU344" s="168"/>
      <c r="CV344" s="168"/>
      <c r="CW344" s="168"/>
      <c r="CX344" s="168"/>
      <c r="CY344" s="168"/>
      <c r="CZ344" s="168"/>
      <c r="DA344" s="168"/>
      <c r="DB344" s="168"/>
      <c r="DC344" s="168"/>
      <c r="DD344" s="168"/>
      <c r="DE344" s="168"/>
      <c r="DF344" s="168"/>
      <c r="DG344" s="168"/>
      <c r="DH344" s="168"/>
      <c r="DI344" s="168"/>
      <c r="DJ344" s="168"/>
      <c r="DK344" s="168"/>
      <c r="DL344" s="168"/>
      <c r="DM344" s="168"/>
      <c r="DN344" s="168"/>
      <c r="DO344" s="168"/>
      <c r="DP344" s="168"/>
      <c r="DQ344" s="168"/>
      <c r="DR344" s="168"/>
      <c r="DS344" s="168"/>
      <c r="DT344" s="168"/>
      <c r="DU344" s="168"/>
      <c r="DV344" s="168"/>
      <c r="DW344" s="168"/>
      <c r="DX344" s="168"/>
      <c r="DY344" s="168"/>
      <c r="DZ344" s="168"/>
      <c r="EA344" s="168"/>
      <c r="EB344" s="168"/>
      <c r="EC344" s="168"/>
      <c r="ED344" s="168"/>
      <c r="EE344" s="168"/>
      <c r="EF344" s="169"/>
      <c r="EG344" s="169"/>
      <c r="EH344" s="169"/>
    </row>
    <row r="345" spans="1:138" ht="15.75" hidden="1" outlineLevel="1" x14ac:dyDescent="0.25">
      <c r="A345" s="122">
        <f>IF(B337="Объект",,IF(B345=0,,1))</f>
        <v>0</v>
      </c>
      <c r="B345" s="194" t="str">
        <f t="shared" si="178"/>
        <v>Оборудование (привязка к валюте)</v>
      </c>
      <c r="C345" s="170">
        <f t="shared" si="179"/>
        <v>0</v>
      </c>
      <c r="D345" s="168"/>
      <c r="E345" s="168"/>
      <c r="F345" s="168"/>
      <c r="G345" s="168"/>
      <c r="H345" s="168"/>
      <c r="I345" s="168"/>
      <c r="J345" s="168"/>
      <c r="K345" s="168"/>
      <c r="L345" s="168"/>
      <c r="M345" s="168"/>
      <c r="N345" s="168"/>
      <c r="O345" s="168"/>
      <c r="P345" s="168"/>
      <c r="Q345" s="168"/>
      <c r="R345" s="168"/>
      <c r="S345" s="168"/>
      <c r="T345" s="168"/>
      <c r="U345" s="168"/>
      <c r="V345" s="168"/>
      <c r="W345" s="168"/>
      <c r="X345" s="168"/>
      <c r="Y345" s="168"/>
      <c r="Z345" s="168"/>
      <c r="AA345" s="168"/>
      <c r="AB345" s="168"/>
      <c r="AC345" s="168"/>
      <c r="AD345" s="168"/>
      <c r="AE345" s="168"/>
      <c r="AF345" s="168"/>
      <c r="AG345" s="168"/>
      <c r="AH345" s="168"/>
      <c r="AI345" s="168"/>
      <c r="AJ345" s="168"/>
      <c r="AK345" s="168"/>
      <c r="AL345" s="168"/>
      <c r="AM345" s="168"/>
      <c r="AN345" s="168"/>
      <c r="AO345" s="168"/>
      <c r="AP345" s="168"/>
      <c r="AQ345" s="168"/>
      <c r="AR345" s="168"/>
      <c r="AS345" s="168"/>
      <c r="AT345" s="168"/>
      <c r="AU345" s="168"/>
      <c r="AV345" s="168"/>
      <c r="AW345" s="168"/>
      <c r="AX345" s="168"/>
      <c r="AY345" s="168"/>
      <c r="AZ345" s="168"/>
      <c r="BA345" s="168"/>
      <c r="BB345" s="168"/>
      <c r="BC345" s="168"/>
      <c r="BD345" s="168"/>
      <c r="BE345" s="168"/>
      <c r="BF345" s="168"/>
      <c r="BG345" s="168"/>
      <c r="BH345" s="168"/>
      <c r="BI345" s="168"/>
      <c r="BJ345" s="168"/>
      <c r="BK345" s="168"/>
      <c r="BL345" s="168"/>
      <c r="BM345" s="168"/>
      <c r="BN345" s="168"/>
      <c r="BO345" s="168"/>
      <c r="BP345" s="168"/>
      <c r="BQ345" s="168"/>
      <c r="BR345" s="168"/>
      <c r="BS345" s="168"/>
      <c r="BT345" s="168"/>
      <c r="BU345" s="168"/>
      <c r="BV345" s="168"/>
      <c r="BW345" s="168"/>
      <c r="BX345" s="168"/>
      <c r="BY345" s="168"/>
      <c r="BZ345" s="168"/>
      <c r="CA345" s="168"/>
      <c r="CB345" s="168"/>
      <c r="CC345" s="168"/>
      <c r="CD345" s="168"/>
      <c r="CE345" s="168"/>
      <c r="CF345" s="168"/>
      <c r="CG345" s="168"/>
      <c r="CH345" s="168"/>
      <c r="CI345" s="168"/>
      <c r="CJ345" s="168"/>
      <c r="CK345" s="168"/>
      <c r="CL345" s="168"/>
      <c r="CM345" s="168"/>
      <c r="CN345" s="168"/>
      <c r="CO345" s="168"/>
      <c r="CP345" s="168"/>
      <c r="CQ345" s="168"/>
      <c r="CR345" s="168"/>
      <c r="CS345" s="168"/>
      <c r="CT345" s="168"/>
      <c r="CU345" s="168"/>
      <c r="CV345" s="168"/>
      <c r="CW345" s="168"/>
      <c r="CX345" s="168"/>
      <c r="CY345" s="168"/>
      <c r="CZ345" s="168"/>
      <c r="DA345" s="168"/>
      <c r="DB345" s="168"/>
      <c r="DC345" s="168"/>
      <c r="DD345" s="168"/>
      <c r="DE345" s="168"/>
      <c r="DF345" s="168"/>
      <c r="DG345" s="168"/>
      <c r="DH345" s="168"/>
      <c r="DI345" s="168"/>
      <c r="DJ345" s="168"/>
      <c r="DK345" s="168"/>
      <c r="DL345" s="168"/>
      <c r="DM345" s="168"/>
      <c r="DN345" s="168"/>
      <c r="DO345" s="168"/>
      <c r="DP345" s="168"/>
      <c r="DQ345" s="168"/>
      <c r="DR345" s="168"/>
      <c r="DS345" s="168"/>
      <c r="DT345" s="168"/>
      <c r="DU345" s="168"/>
      <c r="DV345" s="168"/>
      <c r="DW345" s="168"/>
      <c r="DX345" s="168"/>
      <c r="DY345" s="168"/>
      <c r="DZ345" s="168"/>
      <c r="EA345" s="168"/>
      <c r="EB345" s="168"/>
      <c r="EC345" s="168"/>
      <c r="ED345" s="168"/>
      <c r="EE345" s="168"/>
      <c r="EF345" s="169"/>
      <c r="EG345" s="169"/>
      <c r="EH345" s="169"/>
    </row>
    <row r="346" spans="1:138" ht="15.75" hidden="1" outlineLevel="1" x14ac:dyDescent="0.25">
      <c r="A346" s="122">
        <f>IF(B337="Объект",,IF(B346=0,,1))</f>
        <v>0</v>
      </c>
      <c r="B346" s="194" t="str">
        <f t="shared" si="178"/>
        <v>Оборудование рос</v>
      </c>
      <c r="C346" s="170">
        <f t="shared" si="179"/>
        <v>0</v>
      </c>
      <c r="D346" s="168"/>
      <c r="E346" s="168"/>
      <c r="F346" s="168"/>
      <c r="G346" s="168"/>
      <c r="H346" s="168"/>
      <c r="I346" s="168"/>
      <c r="J346" s="168"/>
      <c r="K346" s="168"/>
      <c r="L346" s="168"/>
      <c r="M346" s="168"/>
      <c r="N346" s="168"/>
      <c r="O346" s="168"/>
      <c r="P346" s="168"/>
      <c r="Q346" s="168"/>
      <c r="R346" s="168"/>
      <c r="S346" s="168"/>
      <c r="T346" s="168"/>
      <c r="U346" s="168"/>
      <c r="V346" s="168"/>
      <c r="W346" s="168"/>
      <c r="X346" s="168"/>
      <c r="Y346" s="168"/>
      <c r="Z346" s="168"/>
      <c r="AA346" s="168"/>
      <c r="AB346" s="168"/>
      <c r="AC346" s="168"/>
      <c r="AD346" s="168"/>
      <c r="AE346" s="168"/>
      <c r="AF346" s="168"/>
      <c r="AG346" s="168"/>
      <c r="AH346" s="168"/>
      <c r="AI346" s="168"/>
      <c r="AJ346" s="168"/>
      <c r="AK346" s="168"/>
      <c r="AL346" s="168"/>
      <c r="AM346" s="168"/>
      <c r="AN346" s="168"/>
      <c r="AO346" s="168"/>
      <c r="AP346" s="168"/>
      <c r="AQ346" s="168"/>
      <c r="AR346" s="168"/>
      <c r="AS346" s="168"/>
      <c r="AT346" s="168"/>
      <c r="AU346" s="168"/>
      <c r="AV346" s="168"/>
      <c r="AW346" s="168"/>
      <c r="AX346" s="168"/>
      <c r="AY346" s="168"/>
      <c r="AZ346" s="168"/>
      <c r="BA346" s="168"/>
      <c r="BB346" s="168"/>
      <c r="BC346" s="168"/>
      <c r="BD346" s="168"/>
      <c r="BE346" s="168"/>
      <c r="BF346" s="168"/>
      <c r="BG346" s="168"/>
      <c r="BH346" s="168"/>
      <c r="BI346" s="168"/>
      <c r="BJ346" s="168"/>
      <c r="BK346" s="168"/>
      <c r="BL346" s="168"/>
      <c r="BM346" s="168"/>
      <c r="BN346" s="168"/>
      <c r="BO346" s="168"/>
      <c r="BP346" s="168"/>
      <c r="BQ346" s="168"/>
      <c r="BR346" s="168"/>
      <c r="BS346" s="168"/>
      <c r="BT346" s="168"/>
      <c r="BU346" s="168"/>
      <c r="BV346" s="168"/>
      <c r="BW346" s="168"/>
      <c r="BX346" s="168"/>
      <c r="BY346" s="168"/>
      <c r="BZ346" s="168"/>
      <c r="CA346" s="168"/>
      <c r="CB346" s="168"/>
      <c r="CC346" s="168"/>
      <c r="CD346" s="168"/>
      <c r="CE346" s="168"/>
      <c r="CF346" s="168"/>
      <c r="CG346" s="168"/>
      <c r="CH346" s="168"/>
      <c r="CI346" s="168"/>
      <c r="CJ346" s="168"/>
      <c r="CK346" s="168"/>
      <c r="CL346" s="168"/>
      <c r="CM346" s="168"/>
      <c r="CN346" s="168"/>
      <c r="CO346" s="168"/>
      <c r="CP346" s="168"/>
      <c r="CQ346" s="168"/>
      <c r="CR346" s="168"/>
      <c r="CS346" s="168"/>
      <c r="CT346" s="168"/>
      <c r="CU346" s="168"/>
      <c r="CV346" s="168"/>
      <c r="CW346" s="168"/>
      <c r="CX346" s="168"/>
      <c r="CY346" s="168"/>
      <c r="CZ346" s="168"/>
      <c r="DA346" s="168"/>
      <c r="DB346" s="168"/>
      <c r="DC346" s="168"/>
      <c r="DD346" s="168"/>
      <c r="DE346" s="168"/>
      <c r="DF346" s="168"/>
      <c r="DG346" s="168"/>
      <c r="DH346" s="168"/>
      <c r="DI346" s="168"/>
      <c r="DJ346" s="168"/>
      <c r="DK346" s="168"/>
      <c r="DL346" s="168"/>
      <c r="DM346" s="168"/>
      <c r="DN346" s="168"/>
      <c r="DO346" s="168"/>
      <c r="DP346" s="168"/>
      <c r="DQ346" s="168"/>
      <c r="DR346" s="168"/>
      <c r="DS346" s="168"/>
      <c r="DT346" s="168"/>
      <c r="DU346" s="168"/>
      <c r="DV346" s="168"/>
      <c r="DW346" s="168"/>
      <c r="DX346" s="168"/>
      <c r="DY346" s="168"/>
      <c r="DZ346" s="168"/>
      <c r="EA346" s="168"/>
      <c r="EB346" s="168"/>
      <c r="EC346" s="168"/>
      <c r="ED346" s="168"/>
      <c r="EE346" s="168"/>
      <c r="EF346" s="169"/>
      <c r="EG346" s="169"/>
      <c r="EH346" s="169"/>
    </row>
    <row r="347" spans="1:138" ht="15.75" hidden="1" outlineLevel="1" x14ac:dyDescent="0.25">
      <c r="A347" s="122">
        <f>IF(B337="Объект",,IF(B347=0,,1))</f>
        <v>0</v>
      </c>
      <c r="B347" s="194" t="str">
        <f t="shared" si="178"/>
        <v>Прочие</v>
      </c>
      <c r="C347" s="170">
        <f t="shared" si="179"/>
        <v>0</v>
      </c>
      <c r="D347" s="168"/>
      <c r="E347" s="168"/>
      <c r="F347" s="168"/>
      <c r="G347" s="168"/>
      <c r="H347" s="168"/>
      <c r="I347" s="168"/>
      <c r="J347" s="168"/>
      <c r="K347" s="168"/>
      <c r="L347" s="168"/>
      <c r="M347" s="168"/>
      <c r="N347" s="168"/>
      <c r="O347" s="168"/>
      <c r="P347" s="168"/>
      <c r="Q347" s="168"/>
      <c r="R347" s="168"/>
      <c r="S347" s="168"/>
      <c r="T347" s="168"/>
      <c r="U347" s="168"/>
      <c r="V347" s="168"/>
      <c r="W347" s="168"/>
      <c r="X347" s="168"/>
      <c r="Y347" s="168"/>
      <c r="Z347" s="168"/>
      <c r="AA347" s="168"/>
      <c r="AB347" s="168"/>
      <c r="AC347" s="168"/>
      <c r="AD347" s="168"/>
      <c r="AE347" s="168"/>
      <c r="AF347" s="168"/>
      <c r="AG347" s="168"/>
      <c r="AH347" s="168"/>
      <c r="AI347" s="168"/>
      <c r="AJ347" s="168"/>
      <c r="AK347" s="168"/>
      <c r="AL347" s="168"/>
      <c r="AM347" s="168"/>
      <c r="AN347" s="168"/>
      <c r="AO347" s="168"/>
      <c r="AP347" s="168"/>
      <c r="AQ347" s="168"/>
      <c r="AR347" s="168"/>
      <c r="AS347" s="168"/>
      <c r="AT347" s="168"/>
      <c r="AU347" s="168"/>
      <c r="AV347" s="168"/>
      <c r="AW347" s="168"/>
      <c r="AX347" s="168"/>
      <c r="AY347" s="168"/>
      <c r="AZ347" s="168"/>
      <c r="BA347" s="168"/>
      <c r="BB347" s="168"/>
      <c r="BC347" s="168"/>
      <c r="BD347" s="168"/>
      <c r="BE347" s="168"/>
      <c r="BF347" s="168"/>
      <c r="BG347" s="168"/>
      <c r="BH347" s="168"/>
      <c r="BI347" s="168"/>
      <c r="BJ347" s="168"/>
      <c r="BK347" s="168"/>
      <c r="BL347" s="168"/>
      <c r="BM347" s="168"/>
      <c r="BN347" s="168"/>
      <c r="BO347" s="168"/>
      <c r="BP347" s="168"/>
      <c r="BQ347" s="168"/>
      <c r="BR347" s="168"/>
      <c r="BS347" s="168"/>
      <c r="BT347" s="168"/>
      <c r="BU347" s="168"/>
      <c r="BV347" s="168"/>
      <c r="BW347" s="168"/>
      <c r="BX347" s="168"/>
      <c r="BY347" s="168"/>
      <c r="BZ347" s="168"/>
      <c r="CA347" s="168"/>
      <c r="CB347" s="168"/>
      <c r="CC347" s="168"/>
      <c r="CD347" s="168"/>
      <c r="CE347" s="168"/>
      <c r="CF347" s="168"/>
      <c r="CG347" s="168"/>
      <c r="CH347" s="168"/>
      <c r="CI347" s="168"/>
      <c r="CJ347" s="168"/>
      <c r="CK347" s="168"/>
      <c r="CL347" s="168"/>
      <c r="CM347" s="168"/>
      <c r="CN347" s="168"/>
      <c r="CO347" s="168"/>
      <c r="CP347" s="168"/>
      <c r="CQ347" s="168"/>
      <c r="CR347" s="168"/>
      <c r="CS347" s="168"/>
      <c r="CT347" s="168"/>
      <c r="CU347" s="168"/>
      <c r="CV347" s="168"/>
      <c r="CW347" s="168"/>
      <c r="CX347" s="168"/>
      <c r="CY347" s="168"/>
      <c r="CZ347" s="168"/>
      <c r="DA347" s="168"/>
      <c r="DB347" s="168"/>
      <c r="DC347" s="168"/>
      <c r="DD347" s="168"/>
      <c r="DE347" s="168"/>
      <c r="DF347" s="168"/>
      <c r="DG347" s="168"/>
      <c r="DH347" s="168"/>
      <c r="DI347" s="168"/>
      <c r="DJ347" s="168"/>
      <c r="DK347" s="168"/>
      <c r="DL347" s="168"/>
      <c r="DM347" s="168"/>
      <c r="DN347" s="168"/>
      <c r="DO347" s="168"/>
      <c r="DP347" s="168"/>
      <c r="DQ347" s="168"/>
      <c r="DR347" s="168"/>
      <c r="DS347" s="168"/>
      <c r="DT347" s="168"/>
      <c r="DU347" s="168"/>
      <c r="DV347" s="168"/>
      <c r="DW347" s="168"/>
      <c r="DX347" s="168"/>
      <c r="DY347" s="168"/>
      <c r="DZ347" s="168"/>
      <c r="EA347" s="168"/>
      <c r="EB347" s="168"/>
      <c r="EC347" s="168"/>
      <c r="ED347" s="168"/>
      <c r="EE347" s="168"/>
      <c r="EF347" s="169"/>
      <c r="EG347" s="169"/>
      <c r="EH347" s="169"/>
    </row>
    <row r="348" spans="1:138" ht="15.75" hidden="1" outlineLevel="1" x14ac:dyDescent="0.25">
      <c r="A348" s="122">
        <f>IF(B337="Объект",,IF(B348=0,,1))</f>
        <v>0</v>
      </c>
      <c r="B348" s="194" t="str">
        <f t="shared" si="178"/>
        <v>Таможенные платежи</v>
      </c>
      <c r="C348" s="170">
        <f t="shared" si="179"/>
        <v>0</v>
      </c>
      <c r="D348" s="168"/>
      <c r="E348" s="168"/>
      <c r="F348" s="168"/>
      <c r="G348" s="168"/>
      <c r="H348" s="168"/>
      <c r="I348" s="168"/>
      <c r="J348" s="168"/>
      <c r="K348" s="168"/>
      <c r="L348" s="168"/>
      <c r="M348" s="168"/>
      <c r="N348" s="168"/>
      <c r="O348" s="168"/>
      <c r="P348" s="168"/>
      <c r="Q348" s="168"/>
      <c r="R348" s="168"/>
      <c r="S348" s="168"/>
      <c r="T348" s="168"/>
      <c r="U348" s="168"/>
      <c r="V348" s="168"/>
      <c r="W348" s="168"/>
      <c r="X348" s="168"/>
      <c r="Y348" s="168"/>
      <c r="Z348" s="168"/>
      <c r="AA348" s="168"/>
      <c r="AB348" s="168"/>
      <c r="AC348" s="168"/>
      <c r="AD348" s="168"/>
      <c r="AE348" s="168"/>
      <c r="AF348" s="168"/>
      <c r="AG348" s="168"/>
      <c r="AH348" s="168"/>
      <c r="AI348" s="168"/>
      <c r="AJ348" s="168"/>
      <c r="AK348" s="168"/>
      <c r="AL348" s="168"/>
      <c r="AM348" s="168"/>
      <c r="AN348" s="168"/>
      <c r="AO348" s="168"/>
      <c r="AP348" s="168"/>
      <c r="AQ348" s="168"/>
      <c r="AR348" s="168"/>
      <c r="AS348" s="168"/>
      <c r="AT348" s="168"/>
      <c r="AU348" s="168"/>
      <c r="AV348" s="168"/>
      <c r="AW348" s="168"/>
      <c r="AX348" s="168"/>
      <c r="AY348" s="168"/>
      <c r="AZ348" s="168"/>
      <c r="BA348" s="168"/>
      <c r="BB348" s="168"/>
      <c r="BC348" s="168"/>
      <c r="BD348" s="168"/>
      <c r="BE348" s="168"/>
      <c r="BF348" s="168"/>
      <c r="BG348" s="168"/>
      <c r="BH348" s="168"/>
      <c r="BI348" s="168"/>
      <c r="BJ348" s="168"/>
      <c r="BK348" s="168"/>
      <c r="BL348" s="168"/>
      <c r="BM348" s="168"/>
      <c r="BN348" s="168"/>
      <c r="BO348" s="168"/>
      <c r="BP348" s="168"/>
      <c r="BQ348" s="168"/>
      <c r="BR348" s="168"/>
      <c r="BS348" s="168"/>
      <c r="BT348" s="168"/>
      <c r="BU348" s="168"/>
      <c r="BV348" s="168"/>
      <c r="BW348" s="168"/>
      <c r="BX348" s="168"/>
      <c r="BY348" s="168"/>
      <c r="BZ348" s="168"/>
      <c r="CA348" s="168"/>
      <c r="CB348" s="168"/>
      <c r="CC348" s="168"/>
      <c r="CD348" s="168"/>
      <c r="CE348" s="168"/>
      <c r="CF348" s="168"/>
      <c r="CG348" s="168"/>
      <c r="CH348" s="168"/>
      <c r="CI348" s="168"/>
      <c r="CJ348" s="168"/>
      <c r="CK348" s="168"/>
      <c r="CL348" s="168"/>
      <c r="CM348" s="168"/>
      <c r="CN348" s="168"/>
      <c r="CO348" s="168"/>
      <c r="CP348" s="168"/>
      <c r="CQ348" s="168"/>
      <c r="CR348" s="168"/>
      <c r="CS348" s="168"/>
      <c r="CT348" s="168"/>
      <c r="CU348" s="168"/>
      <c r="CV348" s="168"/>
      <c r="CW348" s="168"/>
      <c r="CX348" s="168"/>
      <c r="CY348" s="168"/>
      <c r="CZ348" s="168"/>
      <c r="DA348" s="168"/>
      <c r="DB348" s="168"/>
      <c r="DC348" s="168"/>
      <c r="DD348" s="168"/>
      <c r="DE348" s="168"/>
      <c r="DF348" s="168"/>
      <c r="DG348" s="168"/>
      <c r="DH348" s="168"/>
      <c r="DI348" s="168"/>
      <c r="DJ348" s="168"/>
      <c r="DK348" s="168"/>
      <c r="DL348" s="168"/>
      <c r="DM348" s="168"/>
      <c r="DN348" s="168"/>
      <c r="DO348" s="168"/>
      <c r="DP348" s="168"/>
      <c r="DQ348" s="168"/>
      <c r="DR348" s="168"/>
      <c r="DS348" s="168"/>
      <c r="DT348" s="168"/>
      <c r="DU348" s="168"/>
      <c r="DV348" s="168"/>
      <c r="DW348" s="168"/>
      <c r="DX348" s="168"/>
      <c r="DY348" s="168"/>
      <c r="DZ348" s="168"/>
      <c r="EA348" s="168"/>
      <c r="EB348" s="168"/>
      <c r="EC348" s="168"/>
      <c r="ED348" s="168"/>
      <c r="EE348" s="168"/>
      <c r="EF348" s="169"/>
      <c r="EG348" s="169"/>
      <c r="EH348" s="169"/>
    </row>
    <row r="349" spans="1:138" ht="15.75" hidden="1" outlineLevel="1" x14ac:dyDescent="0.25">
      <c r="A349" s="122">
        <f>IF(B337="Объект",,IF(B349=0,,1))</f>
        <v>0</v>
      </c>
      <c r="B349" s="194">
        <f t="shared" si="178"/>
        <v>0</v>
      </c>
      <c r="C349" s="170">
        <f t="shared" si="179"/>
        <v>0</v>
      </c>
      <c r="D349" s="168"/>
      <c r="E349" s="168"/>
      <c r="F349" s="168"/>
      <c r="G349" s="168"/>
      <c r="H349" s="168"/>
      <c r="I349" s="168"/>
      <c r="J349" s="168"/>
      <c r="K349" s="168"/>
      <c r="L349" s="168"/>
      <c r="M349" s="168"/>
      <c r="N349" s="168"/>
      <c r="O349" s="168"/>
      <c r="P349" s="168"/>
      <c r="Q349" s="168"/>
      <c r="R349" s="168"/>
      <c r="S349" s="168"/>
      <c r="T349" s="168"/>
      <c r="U349" s="168"/>
      <c r="V349" s="168"/>
      <c r="W349" s="168"/>
      <c r="X349" s="168"/>
      <c r="Y349" s="168"/>
      <c r="Z349" s="168"/>
      <c r="AA349" s="168"/>
      <c r="AB349" s="168"/>
      <c r="AC349" s="168"/>
      <c r="AD349" s="168"/>
      <c r="AE349" s="168"/>
      <c r="AF349" s="168"/>
      <c r="AG349" s="168"/>
      <c r="AH349" s="168"/>
      <c r="AI349" s="168"/>
      <c r="AJ349" s="168"/>
      <c r="AK349" s="168"/>
      <c r="AL349" s="168"/>
      <c r="AM349" s="168"/>
      <c r="AN349" s="168"/>
      <c r="AO349" s="168"/>
      <c r="AP349" s="168"/>
      <c r="AQ349" s="168"/>
      <c r="AR349" s="168"/>
      <c r="AS349" s="168"/>
      <c r="AT349" s="168"/>
      <c r="AU349" s="168"/>
      <c r="AV349" s="168"/>
      <c r="AW349" s="168"/>
      <c r="AX349" s="168"/>
      <c r="AY349" s="168"/>
      <c r="AZ349" s="168"/>
      <c r="BA349" s="168"/>
      <c r="BB349" s="168"/>
      <c r="BC349" s="168"/>
      <c r="BD349" s="168"/>
      <c r="BE349" s="168"/>
      <c r="BF349" s="168"/>
      <c r="BG349" s="168"/>
      <c r="BH349" s="168"/>
      <c r="BI349" s="168"/>
      <c r="BJ349" s="168"/>
      <c r="BK349" s="168"/>
      <c r="BL349" s="168"/>
      <c r="BM349" s="168"/>
      <c r="BN349" s="168"/>
      <c r="BO349" s="168"/>
      <c r="BP349" s="168"/>
      <c r="BQ349" s="168"/>
      <c r="BR349" s="168"/>
      <c r="BS349" s="168"/>
      <c r="BT349" s="168"/>
      <c r="BU349" s="168"/>
      <c r="BV349" s="168"/>
      <c r="BW349" s="168"/>
      <c r="BX349" s="168"/>
      <c r="BY349" s="168"/>
      <c r="BZ349" s="168"/>
      <c r="CA349" s="168"/>
      <c r="CB349" s="168"/>
      <c r="CC349" s="168"/>
      <c r="CD349" s="168"/>
      <c r="CE349" s="168"/>
      <c r="CF349" s="168"/>
      <c r="CG349" s="168"/>
      <c r="CH349" s="168"/>
      <c r="CI349" s="168"/>
      <c r="CJ349" s="168"/>
      <c r="CK349" s="168"/>
      <c r="CL349" s="168"/>
      <c r="CM349" s="168"/>
      <c r="CN349" s="168"/>
      <c r="CO349" s="168"/>
      <c r="CP349" s="168"/>
      <c r="CQ349" s="168"/>
      <c r="CR349" s="168"/>
      <c r="CS349" s="168"/>
      <c r="CT349" s="168"/>
      <c r="CU349" s="168"/>
      <c r="CV349" s="168"/>
      <c r="CW349" s="168"/>
      <c r="CX349" s="168"/>
      <c r="CY349" s="168"/>
      <c r="CZ349" s="168"/>
      <c r="DA349" s="168"/>
      <c r="DB349" s="168"/>
      <c r="DC349" s="168"/>
      <c r="DD349" s="168"/>
      <c r="DE349" s="168"/>
      <c r="DF349" s="168"/>
      <c r="DG349" s="168"/>
      <c r="DH349" s="168"/>
      <c r="DI349" s="168"/>
      <c r="DJ349" s="168"/>
      <c r="DK349" s="168"/>
      <c r="DL349" s="168"/>
      <c r="DM349" s="168"/>
      <c r="DN349" s="168"/>
      <c r="DO349" s="168"/>
      <c r="DP349" s="168"/>
      <c r="DQ349" s="168"/>
      <c r="DR349" s="168"/>
      <c r="DS349" s="168"/>
      <c r="DT349" s="168"/>
      <c r="DU349" s="168"/>
      <c r="DV349" s="168"/>
      <c r="DW349" s="168"/>
      <c r="DX349" s="168"/>
      <c r="DY349" s="168"/>
      <c r="DZ349" s="168"/>
      <c r="EA349" s="168"/>
      <c r="EB349" s="168"/>
      <c r="EC349" s="168"/>
      <c r="ED349" s="168"/>
      <c r="EE349" s="168"/>
      <c r="EF349" s="169"/>
      <c r="EG349" s="169"/>
      <c r="EH349" s="169"/>
    </row>
    <row r="350" spans="1:138" ht="15.75" hidden="1" outlineLevel="1" x14ac:dyDescent="0.25">
      <c r="A350" s="122">
        <f>IF(B337="Объект",,IF(B350=0,,1))</f>
        <v>0</v>
      </c>
      <c r="B350" s="194" t="str">
        <f t="shared" si="178"/>
        <v>Менеджмент резерв</v>
      </c>
      <c r="C350" s="170">
        <f t="shared" si="179"/>
        <v>0</v>
      </c>
      <c r="D350" s="168"/>
      <c r="E350" s="168"/>
      <c r="F350" s="168"/>
      <c r="G350" s="168"/>
      <c r="H350" s="168"/>
      <c r="I350" s="168"/>
      <c r="J350" s="168"/>
      <c r="K350" s="168"/>
      <c r="L350" s="168"/>
      <c r="M350" s="168"/>
      <c r="N350" s="168"/>
      <c r="O350" s="168"/>
      <c r="P350" s="168"/>
      <c r="Q350" s="168"/>
      <c r="R350" s="168"/>
      <c r="S350" s="168"/>
      <c r="T350" s="168"/>
      <c r="U350" s="168"/>
      <c r="V350" s="168"/>
      <c r="W350" s="168"/>
      <c r="X350" s="168"/>
      <c r="Y350" s="168"/>
      <c r="Z350" s="168"/>
      <c r="AA350" s="168"/>
      <c r="AB350" s="168"/>
      <c r="AC350" s="168"/>
      <c r="AD350" s="168"/>
      <c r="AE350" s="168"/>
      <c r="AF350" s="168"/>
      <c r="AG350" s="168"/>
      <c r="AH350" s="168"/>
      <c r="AI350" s="168"/>
      <c r="AJ350" s="168"/>
      <c r="AK350" s="168"/>
      <c r="AL350" s="168"/>
      <c r="AM350" s="168"/>
      <c r="AN350" s="168"/>
      <c r="AO350" s="168"/>
      <c r="AP350" s="168"/>
      <c r="AQ350" s="168"/>
      <c r="AR350" s="168"/>
      <c r="AS350" s="168"/>
      <c r="AT350" s="168"/>
      <c r="AU350" s="168"/>
      <c r="AV350" s="168"/>
      <c r="AW350" s="168"/>
      <c r="AX350" s="168"/>
      <c r="AY350" s="168"/>
      <c r="AZ350" s="168"/>
      <c r="BA350" s="168"/>
      <c r="BB350" s="168"/>
      <c r="BC350" s="168"/>
      <c r="BD350" s="168"/>
      <c r="BE350" s="168"/>
      <c r="BF350" s="168"/>
      <c r="BG350" s="168"/>
      <c r="BH350" s="168"/>
      <c r="BI350" s="168"/>
      <c r="BJ350" s="168"/>
      <c r="BK350" s="168"/>
      <c r="BL350" s="168"/>
      <c r="BM350" s="168"/>
      <c r="BN350" s="168"/>
      <c r="BO350" s="168"/>
      <c r="BP350" s="168"/>
      <c r="BQ350" s="168"/>
      <c r="BR350" s="168"/>
      <c r="BS350" s="168"/>
      <c r="BT350" s="168"/>
      <c r="BU350" s="168"/>
      <c r="BV350" s="168"/>
      <c r="BW350" s="168"/>
      <c r="BX350" s="168"/>
      <c r="BY350" s="168"/>
      <c r="BZ350" s="168"/>
      <c r="CA350" s="168"/>
      <c r="CB350" s="168"/>
      <c r="CC350" s="168"/>
      <c r="CD350" s="168"/>
      <c r="CE350" s="168"/>
      <c r="CF350" s="168"/>
      <c r="CG350" s="168"/>
      <c r="CH350" s="168"/>
      <c r="CI350" s="168"/>
      <c r="CJ350" s="168"/>
      <c r="CK350" s="168"/>
      <c r="CL350" s="168"/>
      <c r="CM350" s="168"/>
      <c r="CN350" s="168"/>
      <c r="CO350" s="168"/>
      <c r="CP350" s="168"/>
      <c r="CQ350" s="168"/>
      <c r="CR350" s="168"/>
      <c r="CS350" s="168"/>
      <c r="CT350" s="168"/>
      <c r="CU350" s="168"/>
      <c r="CV350" s="168"/>
      <c r="CW350" s="168"/>
      <c r="CX350" s="168"/>
      <c r="CY350" s="168"/>
      <c r="CZ350" s="168"/>
      <c r="DA350" s="168"/>
      <c r="DB350" s="168"/>
      <c r="DC350" s="168"/>
      <c r="DD350" s="168"/>
      <c r="DE350" s="168"/>
      <c r="DF350" s="168"/>
      <c r="DG350" s="168"/>
      <c r="DH350" s="168"/>
      <c r="DI350" s="168"/>
      <c r="DJ350" s="168"/>
      <c r="DK350" s="168"/>
      <c r="DL350" s="168"/>
      <c r="DM350" s="168"/>
      <c r="DN350" s="168"/>
      <c r="DO350" s="168"/>
      <c r="DP350" s="168"/>
      <c r="DQ350" s="168"/>
      <c r="DR350" s="168"/>
      <c r="DS350" s="168"/>
      <c r="DT350" s="168"/>
      <c r="DU350" s="168"/>
      <c r="DV350" s="168"/>
      <c r="DW350" s="168"/>
      <c r="DX350" s="168"/>
      <c r="DY350" s="168"/>
      <c r="DZ350" s="168"/>
      <c r="EA350" s="168"/>
      <c r="EB350" s="168"/>
      <c r="EC350" s="168"/>
      <c r="ED350" s="168"/>
      <c r="EE350" s="168"/>
      <c r="EF350" s="169"/>
      <c r="EG350" s="169"/>
      <c r="EH350" s="169"/>
    </row>
    <row r="351" spans="1:138" ht="15.75" hidden="1" outlineLevel="1" x14ac:dyDescent="0.25">
      <c r="A351" s="122">
        <f>IF(B337="Объект",,IF(B351=0,,1))</f>
        <v>0</v>
      </c>
      <c r="B351" s="194" t="str">
        <f t="shared" si="178"/>
        <v>ФОТ МП и РГ</v>
      </c>
      <c r="C351" s="170">
        <f t="shared" si="179"/>
        <v>0</v>
      </c>
      <c r="D351" s="168"/>
      <c r="E351" s="168"/>
      <c r="F351" s="168"/>
      <c r="G351" s="168"/>
      <c r="H351" s="168"/>
      <c r="I351" s="168"/>
      <c r="J351" s="168"/>
      <c r="K351" s="168"/>
      <c r="L351" s="168"/>
      <c r="M351" s="168"/>
      <c r="N351" s="168"/>
      <c r="O351" s="168"/>
      <c r="P351" s="168"/>
      <c r="Q351" s="168"/>
      <c r="R351" s="168"/>
      <c r="S351" s="168"/>
      <c r="T351" s="168"/>
      <c r="U351" s="168"/>
      <c r="V351" s="168"/>
      <c r="W351" s="168"/>
      <c r="X351" s="168"/>
      <c r="Y351" s="168"/>
      <c r="Z351" s="168"/>
      <c r="AA351" s="168"/>
      <c r="AB351" s="168"/>
      <c r="AC351" s="168"/>
      <c r="AD351" s="168"/>
      <c r="AE351" s="168"/>
      <c r="AF351" s="168"/>
      <c r="AG351" s="168"/>
      <c r="AH351" s="168"/>
      <c r="AI351" s="168"/>
      <c r="AJ351" s="168"/>
      <c r="AK351" s="168"/>
      <c r="AL351" s="168"/>
      <c r="AM351" s="168"/>
      <c r="AN351" s="168"/>
      <c r="AO351" s="168"/>
      <c r="AP351" s="168"/>
      <c r="AQ351" s="168"/>
      <c r="AR351" s="168"/>
      <c r="AS351" s="168"/>
      <c r="AT351" s="168"/>
      <c r="AU351" s="168"/>
      <c r="AV351" s="168"/>
      <c r="AW351" s="168"/>
      <c r="AX351" s="168"/>
      <c r="AY351" s="168"/>
      <c r="AZ351" s="168"/>
      <c r="BA351" s="168"/>
      <c r="BB351" s="168"/>
      <c r="BC351" s="168"/>
      <c r="BD351" s="168"/>
      <c r="BE351" s="168"/>
      <c r="BF351" s="168"/>
      <c r="BG351" s="168"/>
      <c r="BH351" s="168"/>
      <c r="BI351" s="168"/>
      <c r="BJ351" s="168"/>
      <c r="BK351" s="168"/>
      <c r="BL351" s="168"/>
      <c r="BM351" s="168"/>
      <c r="BN351" s="168"/>
      <c r="BO351" s="168"/>
      <c r="BP351" s="168"/>
      <c r="BQ351" s="168"/>
      <c r="BR351" s="168"/>
      <c r="BS351" s="168"/>
      <c r="BT351" s="168"/>
      <c r="BU351" s="168"/>
      <c r="BV351" s="168"/>
      <c r="BW351" s="168"/>
      <c r="BX351" s="168"/>
      <c r="BY351" s="168"/>
      <c r="BZ351" s="168"/>
      <c r="CA351" s="168"/>
      <c r="CB351" s="168"/>
      <c r="CC351" s="168"/>
      <c r="CD351" s="168"/>
      <c r="CE351" s="168"/>
      <c r="CF351" s="168"/>
      <c r="CG351" s="168"/>
      <c r="CH351" s="168"/>
      <c r="CI351" s="168"/>
      <c r="CJ351" s="168"/>
      <c r="CK351" s="168"/>
      <c r="CL351" s="168"/>
      <c r="CM351" s="168"/>
      <c r="CN351" s="168"/>
      <c r="CO351" s="168"/>
      <c r="CP351" s="168"/>
      <c r="CQ351" s="168"/>
      <c r="CR351" s="168"/>
      <c r="CS351" s="168"/>
      <c r="CT351" s="168"/>
      <c r="CU351" s="168"/>
      <c r="CV351" s="168"/>
      <c r="CW351" s="168"/>
      <c r="CX351" s="168"/>
      <c r="CY351" s="168"/>
      <c r="CZ351" s="168"/>
      <c r="DA351" s="168"/>
      <c r="DB351" s="168"/>
      <c r="DC351" s="168"/>
      <c r="DD351" s="168"/>
      <c r="DE351" s="168"/>
      <c r="DF351" s="168"/>
      <c r="DG351" s="168"/>
      <c r="DH351" s="168"/>
      <c r="DI351" s="168"/>
      <c r="DJ351" s="168"/>
      <c r="DK351" s="168"/>
      <c r="DL351" s="168"/>
      <c r="DM351" s="168"/>
      <c r="DN351" s="168"/>
      <c r="DO351" s="168"/>
      <c r="DP351" s="168"/>
      <c r="DQ351" s="168"/>
      <c r="DR351" s="168"/>
      <c r="DS351" s="168"/>
      <c r="DT351" s="168"/>
      <c r="DU351" s="168"/>
      <c r="DV351" s="168"/>
      <c r="DW351" s="168"/>
      <c r="DX351" s="168"/>
      <c r="DY351" s="168"/>
      <c r="DZ351" s="168"/>
      <c r="EA351" s="168"/>
      <c r="EB351" s="168"/>
      <c r="EC351" s="168"/>
      <c r="ED351" s="168"/>
      <c r="EE351" s="168"/>
      <c r="EF351" s="169"/>
      <c r="EG351" s="169"/>
      <c r="EH351" s="169"/>
    </row>
    <row r="352" spans="1:138" ht="15.75" hidden="1" outlineLevel="1" x14ac:dyDescent="0.25">
      <c r="A352" s="122">
        <f>IF(B337="Объект",,IF(B352=0,,1))</f>
        <v>0</v>
      </c>
      <c r="B352" s="194" t="str">
        <f t="shared" si="178"/>
        <v>Мотивационный фонд</v>
      </c>
      <c r="C352" s="170">
        <f t="shared" si="179"/>
        <v>0</v>
      </c>
      <c r="D352" s="168"/>
      <c r="E352" s="168"/>
      <c r="F352" s="168"/>
      <c r="G352" s="168"/>
      <c r="H352" s="168"/>
      <c r="I352" s="168"/>
      <c r="J352" s="168"/>
      <c r="K352" s="168"/>
      <c r="L352" s="168"/>
      <c r="M352" s="168"/>
      <c r="N352" s="168"/>
      <c r="O352" s="168"/>
      <c r="P352" s="168"/>
      <c r="Q352" s="168"/>
      <c r="R352" s="168"/>
      <c r="S352" s="168"/>
      <c r="T352" s="168"/>
      <c r="U352" s="168"/>
      <c r="V352" s="168"/>
      <c r="W352" s="168"/>
      <c r="X352" s="168"/>
      <c r="Y352" s="168"/>
      <c r="Z352" s="168"/>
      <c r="AA352" s="168"/>
      <c r="AB352" s="168"/>
      <c r="AC352" s="168"/>
      <c r="AD352" s="168"/>
      <c r="AE352" s="168"/>
      <c r="AF352" s="168"/>
      <c r="AG352" s="168"/>
      <c r="AH352" s="168"/>
      <c r="AI352" s="168"/>
      <c r="AJ352" s="168"/>
      <c r="AK352" s="168"/>
      <c r="AL352" s="168"/>
      <c r="AM352" s="168"/>
      <c r="AN352" s="168"/>
      <c r="AO352" s="168"/>
      <c r="AP352" s="168"/>
      <c r="AQ352" s="168"/>
      <c r="AR352" s="168"/>
      <c r="AS352" s="168"/>
      <c r="AT352" s="168"/>
      <c r="AU352" s="168"/>
      <c r="AV352" s="168"/>
      <c r="AW352" s="168"/>
      <c r="AX352" s="168"/>
      <c r="AY352" s="168"/>
      <c r="AZ352" s="168"/>
      <c r="BA352" s="168"/>
      <c r="BB352" s="168"/>
      <c r="BC352" s="168"/>
      <c r="BD352" s="168"/>
      <c r="BE352" s="168"/>
      <c r="BF352" s="168"/>
      <c r="BG352" s="168"/>
      <c r="BH352" s="168"/>
      <c r="BI352" s="168"/>
      <c r="BJ352" s="168"/>
      <c r="BK352" s="168"/>
      <c r="BL352" s="168"/>
      <c r="BM352" s="168"/>
      <c r="BN352" s="168"/>
      <c r="BO352" s="168"/>
      <c r="BP352" s="168"/>
      <c r="BQ352" s="168"/>
      <c r="BR352" s="168"/>
      <c r="BS352" s="168"/>
      <c r="BT352" s="168"/>
      <c r="BU352" s="168"/>
      <c r="BV352" s="168"/>
      <c r="BW352" s="168"/>
      <c r="BX352" s="168"/>
      <c r="BY352" s="168"/>
      <c r="BZ352" s="168"/>
      <c r="CA352" s="168"/>
      <c r="CB352" s="168"/>
      <c r="CC352" s="168"/>
      <c r="CD352" s="168"/>
      <c r="CE352" s="168"/>
      <c r="CF352" s="168"/>
      <c r="CG352" s="168"/>
      <c r="CH352" s="168"/>
      <c r="CI352" s="168"/>
      <c r="CJ352" s="168"/>
      <c r="CK352" s="168"/>
      <c r="CL352" s="168"/>
      <c r="CM352" s="168"/>
      <c r="CN352" s="168"/>
      <c r="CO352" s="168"/>
      <c r="CP352" s="168"/>
      <c r="CQ352" s="168"/>
      <c r="CR352" s="168"/>
      <c r="CS352" s="168"/>
      <c r="CT352" s="168"/>
      <c r="CU352" s="168"/>
      <c r="CV352" s="168"/>
      <c r="CW352" s="168"/>
      <c r="CX352" s="168"/>
      <c r="CY352" s="168"/>
      <c r="CZ352" s="168"/>
      <c r="DA352" s="168"/>
      <c r="DB352" s="168"/>
      <c r="DC352" s="168"/>
      <c r="DD352" s="168"/>
      <c r="DE352" s="168"/>
      <c r="DF352" s="168"/>
      <c r="DG352" s="168"/>
      <c r="DH352" s="168"/>
      <c r="DI352" s="168"/>
      <c r="DJ352" s="168"/>
      <c r="DK352" s="168"/>
      <c r="DL352" s="168"/>
      <c r="DM352" s="168"/>
      <c r="DN352" s="168"/>
      <c r="DO352" s="168"/>
      <c r="DP352" s="168"/>
      <c r="DQ352" s="168"/>
      <c r="DR352" s="168"/>
      <c r="DS352" s="168"/>
      <c r="DT352" s="168"/>
      <c r="DU352" s="168"/>
      <c r="DV352" s="168"/>
      <c r="DW352" s="168"/>
      <c r="DX352" s="168"/>
      <c r="DY352" s="168"/>
      <c r="DZ352" s="168"/>
      <c r="EA352" s="168"/>
      <c r="EB352" s="168"/>
      <c r="EC352" s="168"/>
      <c r="ED352" s="168"/>
      <c r="EE352" s="168"/>
      <c r="EF352" s="169"/>
      <c r="EG352" s="169"/>
      <c r="EH352" s="169"/>
    </row>
    <row r="353" spans="1:138" ht="17.25" hidden="1" outlineLevel="1" thickTop="1" thickBot="1" x14ac:dyDescent="0.3">
      <c r="A353" s="122">
        <f>IF(B337="Объект",,1)</f>
        <v>0</v>
      </c>
      <c r="B353" s="228" t="str">
        <f>B321</f>
        <v>Итого без НДС, тыс. $</v>
      </c>
      <c r="C353" s="229">
        <f t="shared" si="179"/>
        <v>0</v>
      </c>
      <c r="D353" s="175">
        <f t="shared" ref="D353:AI353" si="180">SUM(D341:D352)</f>
        <v>0</v>
      </c>
      <c r="E353" s="230">
        <f t="shared" si="180"/>
        <v>0</v>
      </c>
      <c r="F353" s="175">
        <f t="shared" si="180"/>
        <v>0</v>
      </c>
      <c r="G353" s="175">
        <f t="shared" si="180"/>
        <v>0</v>
      </c>
      <c r="H353" s="175">
        <f t="shared" si="180"/>
        <v>0</v>
      </c>
      <c r="I353" s="175">
        <f t="shared" si="180"/>
        <v>0</v>
      </c>
      <c r="J353" s="175">
        <f t="shared" si="180"/>
        <v>0</v>
      </c>
      <c r="K353" s="175">
        <f t="shared" si="180"/>
        <v>0</v>
      </c>
      <c r="L353" s="175">
        <f t="shared" si="180"/>
        <v>0</v>
      </c>
      <c r="M353" s="175">
        <f t="shared" si="180"/>
        <v>0</v>
      </c>
      <c r="N353" s="175">
        <f t="shared" si="180"/>
        <v>0</v>
      </c>
      <c r="O353" s="231">
        <f t="shared" si="180"/>
        <v>0</v>
      </c>
      <c r="P353" s="231">
        <f t="shared" si="180"/>
        <v>0</v>
      </c>
      <c r="Q353" s="231">
        <f t="shared" si="180"/>
        <v>0</v>
      </c>
      <c r="R353" s="231">
        <f t="shared" si="180"/>
        <v>0</v>
      </c>
      <c r="S353" s="231">
        <f t="shared" si="180"/>
        <v>0</v>
      </c>
      <c r="T353" s="231">
        <f t="shared" si="180"/>
        <v>0</v>
      </c>
      <c r="U353" s="231">
        <f t="shared" si="180"/>
        <v>0</v>
      </c>
      <c r="V353" s="231">
        <f t="shared" si="180"/>
        <v>0</v>
      </c>
      <c r="W353" s="231">
        <f t="shared" si="180"/>
        <v>0</v>
      </c>
      <c r="X353" s="231">
        <f t="shared" si="180"/>
        <v>0</v>
      </c>
      <c r="Y353" s="231">
        <f t="shared" si="180"/>
        <v>0</v>
      </c>
      <c r="Z353" s="231">
        <f t="shared" si="180"/>
        <v>0</v>
      </c>
      <c r="AA353" s="231">
        <f t="shared" si="180"/>
        <v>0</v>
      </c>
      <c r="AB353" s="231">
        <f t="shared" si="180"/>
        <v>0</v>
      </c>
      <c r="AC353" s="176">
        <f t="shared" si="180"/>
        <v>0</v>
      </c>
      <c r="AD353" s="176">
        <f t="shared" si="180"/>
        <v>0</v>
      </c>
      <c r="AE353" s="175">
        <f t="shared" si="180"/>
        <v>0</v>
      </c>
      <c r="AF353" s="175">
        <f t="shared" si="180"/>
        <v>0</v>
      </c>
      <c r="AG353" s="175">
        <f t="shared" si="180"/>
        <v>0</v>
      </c>
      <c r="AH353" s="175">
        <f t="shared" si="180"/>
        <v>0</v>
      </c>
      <c r="AI353" s="175">
        <f t="shared" si="180"/>
        <v>0</v>
      </c>
      <c r="AJ353" s="175">
        <f t="shared" ref="AJ353:CU353" si="181">SUM(AJ341:AJ352)</f>
        <v>0</v>
      </c>
      <c r="AK353" s="175">
        <f t="shared" si="181"/>
        <v>0</v>
      </c>
      <c r="AL353" s="175">
        <f t="shared" si="181"/>
        <v>0</v>
      </c>
      <c r="AM353" s="175">
        <f t="shared" si="181"/>
        <v>0</v>
      </c>
      <c r="AN353" s="176">
        <f t="shared" si="181"/>
        <v>0</v>
      </c>
      <c r="AO353" s="175">
        <f t="shared" si="181"/>
        <v>0</v>
      </c>
      <c r="AP353" s="175">
        <f t="shared" si="181"/>
        <v>0</v>
      </c>
      <c r="AQ353" s="175">
        <f t="shared" si="181"/>
        <v>0</v>
      </c>
      <c r="AR353" s="175">
        <f t="shared" si="181"/>
        <v>0</v>
      </c>
      <c r="AS353" s="175">
        <f t="shared" si="181"/>
        <v>0</v>
      </c>
      <c r="AT353" s="175">
        <f t="shared" si="181"/>
        <v>0</v>
      </c>
      <c r="AU353" s="175">
        <f t="shared" si="181"/>
        <v>0</v>
      </c>
      <c r="AV353" s="175">
        <f t="shared" si="181"/>
        <v>0</v>
      </c>
      <c r="AW353" s="175">
        <f t="shared" si="181"/>
        <v>0</v>
      </c>
      <c r="AX353" s="175">
        <f t="shared" si="181"/>
        <v>0</v>
      </c>
      <c r="AY353" s="175">
        <f t="shared" si="181"/>
        <v>0</v>
      </c>
      <c r="AZ353" s="176">
        <f t="shared" si="181"/>
        <v>0</v>
      </c>
      <c r="BA353" s="175">
        <f t="shared" si="181"/>
        <v>0</v>
      </c>
      <c r="BB353" s="175">
        <f t="shared" si="181"/>
        <v>0</v>
      </c>
      <c r="BC353" s="175">
        <f t="shared" si="181"/>
        <v>0</v>
      </c>
      <c r="BD353" s="175">
        <f t="shared" si="181"/>
        <v>0</v>
      </c>
      <c r="BE353" s="175">
        <f t="shared" si="181"/>
        <v>0</v>
      </c>
      <c r="BF353" s="175">
        <f t="shared" si="181"/>
        <v>0</v>
      </c>
      <c r="BG353" s="175">
        <f t="shared" si="181"/>
        <v>0</v>
      </c>
      <c r="BH353" s="175">
        <f t="shared" si="181"/>
        <v>0</v>
      </c>
      <c r="BI353" s="175">
        <f t="shared" si="181"/>
        <v>0</v>
      </c>
      <c r="BJ353" s="175">
        <f t="shared" si="181"/>
        <v>0</v>
      </c>
      <c r="BK353" s="175">
        <f t="shared" si="181"/>
        <v>0</v>
      </c>
      <c r="BL353" s="176">
        <f t="shared" si="181"/>
        <v>0</v>
      </c>
      <c r="BM353" s="175">
        <f t="shared" si="181"/>
        <v>0</v>
      </c>
      <c r="BN353" s="175">
        <f t="shared" si="181"/>
        <v>0</v>
      </c>
      <c r="BO353" s="175">
        <f t="shared" si="181"/>
        <v>0</v>
      </c>
      <c r="BP353" s="175">
        <f t="shared" si="181"/>
        <v>0</v>
      </c>
      <c r="BQ353" s="175">
        <f t="shared" si="181"/>
        <v>0</v>
      </c>
      <c r="BR353" s="175">
        <f t="shared" si="181"/>
        <v>0</v>
      </c>
      <c r="BS353" s="175">
        <f t="shared" si="181"/>
        <v>0</v>
      </c>
      <c r="BT353" s="175">
        <f t="shared" si="181"/>
        <v>0</v>
      </c>
      <c r="BU353" s="175">
        <f t="shared" si="181"/>
        <v>0</v>
      </c>
      <c r="BV353" s="175">
        <f>SUM(BV341:BV352)</f>
        <v>0</v>
      </c>
      <c r="BW353" s="175">
        <f>SUM(BW341:BW352)</f>
        <v>0</v>
      </c>
      <c r="BX353" s="175">
        <f>SUM(BX341:BX352)</f>
        <v>0</v>
      </c>
      <c r="BY353" s="175">
        <f t="shared" si="181"/>
        <v>0</v>
      </c>
      <c r="BZ353" s="175">
        <f t="shared" si="181"/>
        <v>0</v>
      </c>
      <c r="CA353" s="175">
        <f t="shared" si="181"/>
        <v>0</v>
      </c>
      <c r="CB353" s="175">
        <f t="shared" si="181"/>
        <v>0</v>
      </c>
      <c r="CC353" s="175">
        <f t="shared" si="181"/>
        <v>0</v>
      </c>
      <c r="CD353" s="175">
        <f t="shared" si="181"/>
        <v>0</v>
      </c>
      <c r="CE353" s="175">
        <f t="shared" si="181"/>
        <v>0</v>
      </c>
      <c r="CF353" s="175">
        <f t="shared" si="181"/>
        <v>0</v>
      </c>
      <c r="CG353" s="175">
        <f t="shared" si="181"/>
        <v>0</v>
      </c>
      <c r="CH353" s="175">
        <f t="shared" si="181"/>
        <v>0</v>
      </c>
      <c r="CI353" s="175">
        <f t="shared" si="181"/>
        <v>0</v>
      </c>
      <c r="CJ353" s="176">
        <f t="shared" si="181"/>
        <v>0</v>
      </c>
      <c r="CK353" s="175">
        <f t="shared" si="181"/>
        <v>0</v>
      </c>
      <c r="CL353" s="175">
        <f t="shared" si="181"/>
        <v>0</v>
      </c>
      <c r="CM353" s="175">
        <f t="shared" si="181"/>
        <v>0</v>
      </c>
      <c r="CN353" s="175">
        <f t="shared" si="181"/>
        <v>0</v>
      </c>
      <c r="CO353" s="175">
        <f t="shared" si="181"/>
        <v>0</v>
      </c>
      <c r="CP353" s="175">
        <f t="shared" si="181"/>
        <v>0</v>
      </c>
      <c r="CQ353" s="175">
        <f t="shared" si="181"/>
        <v>0</v>
      </c>
      <c r="CR353" s="175">
        <f t="shared" si="181"/>
        <v>0</v>
      </c>
      <c r="CS353" s="175">
        <f t="shared" si="181"/>
        <v>0</v>
      </c>
      <c r="CT353" s="175">
        <f t="shared" si="181"/>
        <v>0</v>
      </c>
      <c r="CU353" s="175">
        <f t="shared" si="181"/>
        <v>0</v>
      </c>
      <c r="CV353" s="176">
        <f t="shared" ref="CV353:EA353" si="182">SUM(CV341:CV352)</f>
        <v>0</v>
      </c>
      <c r="CW353" s="175">
        <f t="shared" si="182"/>
        <v>0</v>
      </c>
      <c r="CX353" s="175">
        <f t="shared" si="182"/>
        <v>0</v>
      </c>
      <c r="CY353" s="175">
        <f t="shared" si="182"/>
        <v>0</v>
      </c>
      <c r="CZ353" s="175">
        <f t="shared" si="182"/>
        <v>0</v>
      </c>
      <c r="DA353" s="175">
        <f t="shared" si="182"/>
        <v>0</v>
      </c>
      <c r="DB353" s="175">
        <f t="shared" si="182"/>
        <v>0</v>
      </c>
      <c r="DC353" s="175">
        <f t="shared" si="182"/>
        <v>0</v>
      </c>
      <c r="DD353" s="175">
        <f t="shared" si="182"/>
        <v>0</v>
      </c>
      <c r="DE353" s="175">
        <f t="shared" si="182"/>
        <v>0</v>
      </c>
      <c r="DF353" s="175">
        <f t="shared" si="182"/>
        <v>0</v>
      </c>
      <c r="DG353" s="175">
        <f t="shared" si="182"/>
        <v>0</v>
      </c>
      <c r="DH353" s="176">
        <f t="shared" si="182"/>
        <v>0</v>
      </c>
      <c r="DI353" s="175">
        <f t="shared" si="182"/>
        <v>0</v>
      </c>
      <c r="DJ353" s="175">
        <f t="shared" si="182"/>
        <v>0</v>
      </c>
      <c r="DK353" s="175">
        <f t="shared" si="182"/>
        <v>0</v>
      </c>
      <c r="DL353" s="175">
        <f t="shared" si="182"/>
        <v>0</v>
      </c>
      <c r="DM353" s="175">
        <f t="shared" si="182"/>
        <v>0</v>
      </c>
      <c r="DN353" s="175">
        <f t="shared" si="182"/>
        <v>0</v>
      </c>
      <c r="DO353" s="175">
        <f t="shared" si="182"/>
        <v>0</v>
      </c>
      <c r="DP353" s="175">
        <f t="shared" si="182"/>
        <v>0</v>
      </c>
      <c r="DQ353" s="175">
        <f t="shared" si="182"/>
        <v>0</v>
      </c>
      <c r="DR353" s="175">
        <f t="shared" si="182"/>
        <v>0</v>
      </c>
      <c r="DS353" s="175">
        <f t="shared" si="182"/>
        <v>0</v>
      </c>
      <c r="DT353" s="176">
        <f t="shared" si="182"/>
        <v>0</v>
      </c>
      <c r="DU353" s="175">
        <f t="shared" si="182"/>
        <v>0</v>
      </c>
      <c r="DV353" s="175">
        <f t="shared" si="182"/>
        <v>0</v>
      </c>
      <c r="DW353" s="175">
        <f t="shared" si="182"/>
        <v>0</v>
      </c>
      <c r="DX353" s="175">
        <f t="shared" si="182"/>
        <v>0</v>
      </c>
      <c r="DY353" s="175">
        <f t="shared" si="182"/>
        <v>0</v>
      </c>
      <c r="DZ353" s="175">
        <f t="shared" si="182"/>
        <v>0</v>
      </c>
      <c r="EA353" s="175">
        <f t="shared" si="182"/>
        <v>0</v>
      </c>
      <c r="EB353" s="175">
        <f>SUM(EB341:EB352)</f>
        <v>0</v>
      </c>
      <c r="EC353" s="175">
        <f>SUM(EC341:EC352)</f>
        <v>0</v>
      </c>
      <c r="ED353" s="175">
        <f>SUM(ED341:ED352)</f>
        <v>0</v>
      </c>
      <c r="EE353" s="175">
        <f>SUM(EE341:EE352)</f>
        <v>0</v>
      </c>
      <c r="EF353" s="169"/>
      <c r="EG353" s="169"/>
      <c r="EH353" s="169"/>
    </row>
    <row r="354" spans="1:138" s="182" customFormat="1" ht="16.5" hidden="1" customHeight="1" outlineLevel="1" thickTop="1" x14ac:dyDescent="0.25">
      <c r="A354" s="122">
        <f t="shared" ref="A354:A363" si="183">IF(B$337="Объект",,IF(B354=0,,1))</f>
        <v>0</v>
      </c>
      <c r="B354" s="232" t="str">
        <f>CONCATENATE(B341," НДС")</f>
        <v>Проектно-изыскательские работы  НДС</v>
      </c>
      <c r="C354" s="170">
        <f t="shared" si="179"/>
        <v>0</v>
      </c>
      <c r="D354" s="181">
        <f t="shared" ref="D354:BO357" si="184">D341*0.18</f>
        <v>0</v>
      </c>
      <c r="E354" s="181">
        <f t="shared" si="184"/>
        <v>0</v>
      </c>
      <c r="F354" s="181">
        <f t="shared" si="184"/>
        <v>0</v>
      </c>
      <c r="G354" s="181">
        <f t="shared" si="184"/>
        <v>0</v>
      </c>
      <c r="H354" s="181">
        <f t="shared" si="184"/>
        <v>0</v>
      </c>
      <c r="I354" s="181">
        <f t="shared" si="184"/>
        <v>0</v>
      </c>
      <c r="J354" s="181">
        <f t="shared" si="184"/>
        <v>0</v>
      </c>
      <c r="K354" s="181">
        <f t="shared" si="184"/>
        <v>0</v>
      </c>
      <c r="L354" s="181">
        <f t="shared" si="184"/>
        <v>0</v>
      </c>
      <c r="M354" s="181">
        <f t="shared" si="184"/>
        <v>0</v>
      </c>
      <c r="N354" s="181">
        <f t="shared" si="184"/>
        <v>0</v>
      </c>
      <c r="O354" s="181">
        <f t="shared" si="184"/>
        <v>0</v>
      </c>
      <c r="P354" s="181">
        <f t="shared" si="184"/>
        <v>0</v>
      </c>
      <c r="Q354" s="181">
        <f t="shared" si="184"/>
        <v>0</v>
      </c>
      <c r="R354" s="181">
        <f t="shared" si="184"/>
        <v>0</v>
      </c>
      <c r="S354" s="181">
        <f t="shared" si="184"/>
        <v>0</v>
      </c>
      <c r="T354" s="181">
        <f t="shared" si="184"/>
        <v>0</v>
      </c>
      <c r="U354" s="181">
        <f t="shared" si="184"/>
        <v>0</v>
      </c>
      <c r="V354" s="181">
        <f t="shared" si="184"/>
        <v>0</v>
      </c>
      <c r="W354" s="181">
        <f t="shared" si="184"/>
        <v>0</v>
      </c>
      <c r="X354" s="181">
        <f t="shared" si="184"/>
        <v>0</v>
      </c>
      <c r="Y354" s="181">
        <f t="shared" si="184"/>
        <v>0</v>
      </c>
      <c r="Z354" s="181">
        <f t="shared" si="184"/>
        <v>0</v>
      </c>
      <c r="AA354" s="181">
        <f t="shared" si="184"/>
        <v>0</v>
      </c>
      <c r="AB354" s="181">
        <f t="shared" si="184"/>
        <v>0</v>
      </c>
      <c r="AC354" s="181">
        <f t="shared" si="184"/>
        <v>0</v>
      </c>
      <c r="AD354" s="181">
        <f t="shared" si="184"/>
        <v>0</v>
      </c>
      <c r="AE354" s="181">
        <f t="shared" si="184"/>
        <v>0</v>
      </c>
      <c r="AF354" s="181">
        <f t="shared" si="184"/>
        <v>0</v>
      </c>
      <c r="AG354" s="181">
        <f t="shared" si="184"/>
        <v>0</v>
      </c>
      <c r="AH354" s="181">
        <f t="shared" si="184"/>
        <v>0</v>
      </c>
      <c r="AI354" s="181">
        <f t="shared" si="184"/>
        <v>0</v>
      </c>
      <c r="AJ354" s="181">
        <f t="shared" si="184"/>
        <v>0</v>
      </c>
      <c r="AK354" s="181">
        <f t="shared" si="184"/>
        <v>0</v>
      </c>
      <c r="AL354" s="181">
        <f t="shared" si="184"/>
        <v>0</v>
      </c>
      <c r="AM354" s="181">
        <f t="shared" si="184"/>
        <v>0</v>
      </c>
      <c r="AN354" s="181">
        <f t="shared" si="184"/>
        <v>0</v>
      </c>
      <c r="AO354" s="181">
        <f t="shared" si="184"/>
        <v>0</v>
      </c>
      <c r="AP354" s="181">
        <f t="shared" si="184"/>
        <v>0</v>
      </c>
      <c r="AQ354" s="181">
        <f t="shared" si="184"/>
        <v>0</v>
      </c>
      <c r="AR354" s="181">
        <f t="shared" si="184"/>
        <v>0</v>
      </c>
      <c r="AS354" s="181">
        <f t="shared" si="184"/>
        <v>0</v>
      </c>
      <c r="AT354" s="181">
        <f t="shared" si="184"/>
        <v>0</v>
      </c>
      <c r="AU354" s="181">
        <f t="shared" si="184"/>
        <v>0</v>
      </c>
      <c r="AV354" s="181">
        <f t="shared" si="184"/>
        <v>0</v>
      </c>
      <c r="AW354" s="181">
        <f t="shared" si="184"/>
        <v>0</v>
      </c>
      <c r="AX354" s="181">
        <f t="shared" si="184"/>
        <v>0</v>
      </c>
      <c r="AY354" s="181">
        <f t="shared" si="184"/>
        <v>0</v>
      </c>
      <c r="AZ354" s="181">
        <f t="shared" si="184"/>
        <v>0</v>
      </c>
      <c r="BA354" s="181">
        <f t="shared" si="184"/>
        <v>0</v>
      </c>
      <c r="BB354" s="181">
        <f t="shared" si="184"/>
        <v>0</v>
      </c>
      <c r="BC354" s="181">
        <f t="shared" si="184"/>
        <v>0</v>
      </c>
      <c r="BD354" s="181">
        <f t="shared" si="184"/>
        <v>0</v>
      </c>
      <c r="BE354" s="181">
        <f t="shared" si="184"/>
        <v>0</v>
      </c>
      <c r="BF354" s="181">
        <f t="shared" si="184"/>
        <v>0</v>
      </c>
      <c r="BG354" s="181">
        <f t="shared" si="184"/>
        <v>0</v>
      </c>
      <c r="BH354" s="181">
        <f t="shared" si="184"/>
        <v>0</v>
      </c>
      <c r="BI354" s="181">
        <f t="shared" si="184"/>
        <v>0</v>
      </c>
      <c r="BJ354" s="181">
        <f t="shared" si="184"/>
        <v>0</v>
      </c>
      <c r="BK354" s="181">
        <f t="shared" si="184"/>
        <v>0</v>
      </c>
      <c r="BL354" s="181">
        <f t="shared" si="184"/>
        <v>0</v>
      </c>
      <c r="BM354" s="181">
        <f t="shared" si="184"/>
        <v>0</v>
      </c>
      <c r="BN354" s="181">
        <f t="shared" si="184"/>
        <v>0</v>
      </c>
      <c r="BO354" s="181">
        <f t="shared" si="184"/>
        <v>0</v>
      </c>
      <c r="BP354" s="181">
        <f t="shared" ref="BP354:EA357" si="185">BP341*0.18</f>
        <v>0</v>
      </c>
      <c r="BQ354" s="181">
        <f t="shared" si="185"/>
        <v>0</v>
      </c>
      <c r="BR354" s="181">
        <f t="shared" si="185"/>
        <v>0</v>
      </c>
      <c r="BS354" s="181">
        <f t="shared" si="185"/>
        <v>0</v>
      </c>
      <c r="BT354" s="181">
        <f t="shared" si="185"/>
        <v>0</v>
      </c>
      <c r="BU354" s="181">
        <f t="shared" si="185"/>
        <v>0</v>
      </c>
      <c r="BV354" s="181">
        <f t="shared" si="185"/>
        <v>0</v>
      </c>
      <c r="BW354" s="181">
        <f t="shared" si="185"/>
        <v>0</v>
      </c>
      <c r="BX354" s="181">
        <f t="shared" si="185"/>
        <v>0</v>
      </c>
      <c r="BY354" s="181">
        <f t="shared" si="185"/>
        <v>0</v>
      </c>
      <c r="BZ354" s="181">
        <f t="shared" si="185"/>
        <v>0</v>
      </c>
      <c r="CA354" s="181">
        <f t="shared" si="185"/>
        <v>0</v>
      </c>
      <c r="CB354" s="181">
        <f t="shared" si="185"/>
        <v>0</v>
      </c>
      <c r="CC354" s="181">
        <f t="shared" si="185"/>
        <v>0</v>
      </c>
      <c r="CD354" s="181">
        <f t="shared" si="185"/>
        <v>0</v>
      </c>
      <c r="CE354" s="181">
        <f t="shared" si="185"/>
        <v>0</v>
      </c>
      <c r="CF354" s="181">
        <f t="shared" si="185"/>
        <v>0</v>
      </c>
      <c r="CG354" s="181">
        <f t="shared" si="185"/>
        <v>0</v>
      </c>
      <c r="CH354" s="181">
        <f t="shared" si="185"/>
        <v>0</v>
      </c>
      <c r="CI354" s="181">
        <f t="shared" si="185"/>
        <v>0</v>
      </c>
      <c r="CJ354" s="181">
        <f t="shared" si="185"/>
        <v>0</v>
      </c>
      <c r="CK354" s="181">
        <f t="shared" si="185"/>
        <v>0</v>
      </c>
      <c r="CL354" s="181">
        <f t="shared" si="185"/>
        <v>0</v>
      </c>
      <c r="CM354" s="181">
        <f t="shared" si="185"/>
        <v>0</v>
      </c>
      <c r="CN354" s="181">
        <f t="shared" si="185"/>
        <v>0</v>
      </c>
      <c r="CO354" s="181">
        <f t="shared" si="185"/>
        <v>0</v>
      </c>
      <c r="CP354" s="181">
        <f t="shared" si="185"/>
        <v>0</v>
      </c>
      <c r="CQ354" s="181">
        <f t="shared" si="185"/>
        <v>0</v>
      </c>
      <c r="CR354" s="181">
        <f t="shared" si="185"/>
        <v>0</v>
      </c>
      <c r="CS354" s="181">
        <f t="shared" si="185"/>
        <v>0</v>
      </c>
      <c r="CT354" s="181">
        <f t="shared" si="185"/>
        <v>0</v>
      </c>
      <c r="CU354" s="181">
        <f t="shared" si="185"/>
        <v>0</v>
      </c>
      <c r="CV354" s="181">
        <f t="shared" si="185"/>
        <v>0</v>
      </c>
      <c r="CW354" s="181">
        <f t="shared" si="185"/>
        <v>0</v>
      </c>
      <c r="CX354" s="181">
        <f t="shared" si="185"/>
        <v>0</v>
      </c>
      <c r="CY354" s="181">
        <f t="shared" si="185"/>
        <v>0</v>
      </c>
      <c r="CZ354" s="181">
        <f t="shared" si="185"/>
        <v>0</v>
      </c>
      <c r="DA354" s="181">
        <f t="shared" si="185"/>
        <v>0</v>
      </c>
      <c r="DB354" s="181">
        <f t="shared" si="185"/>
        <v>0</v>
      </c>
      <c r="DC354" s="181">
        <f t="shared" si="185"/>
        <v>0</v>
      </c>
      <c r="DD354" s="181">
        <f t="shared" si="185"/>
        <v>0</v>
      </c>
      <c r="DE354" s="181">
        <f t="shared" si="185"/>
        <v>0</v>
      </c>
      <c r="DF354" s="181">
        <f t="shared" si="185"/>
        <v>0</v>
      </c>
      <c r="DG354" s="181">
        <f t="shared" si="185"/>
        <v>0</v>
      </c>
      <c r="DH354" s="181">
        <f t="shared" si="185"/>
        <v>0</v>
      </c>
      <c r="DI354" s="181">
        <f t="shared" si="185"/>
        <v>0</v>
      </c>
      <c r="DJ354" s="181">
        <f t="shared" si="185"/>
        <v>0</v>
      </c>
      <c r="DK354" s="181">
        <f t="shared" si="185"/>
        <v>0</v>
      </c>
      <c r="DL354" s="181">
        <f t="shared" si="185"/>
        <v>0</v>
      </c>
      <c r="DM354" s="181">
        <f t="shared" si="185"/>
        <v>0</v>
      </c>
      <c r="DN354" s="181">
        <f t="shared" si="185"/>
        <v>0</v>
      </c>
      <c r="DO354" s="181">
        <f t="shared" si="185"/>
        <v>0</v>
      </c>
      <c r="DP354" s="181">
        <f t="shared" si="185"/>
        <v>0</v>
      </c>
      <c r="DQ354" s="181">
        <f t="shared" si="185"/>
        <v>0</v>
      </c>
      <c r="DR354" s="181">
        <f t="shared" si="185"/>
        <v>0</v>
      </c>
      <c r="DS354" s="181">
        <f t="shared" si="185"/>
        <v>0</v>
      </c>
      <c r="DT354" s="181">
        <f t="shared" si="185"/>
        <v>0</v>
      </c>
      <c r="DU354" s="181">
        <f t="shared" si="185"/>
        <v>0</v>
      </c>
      <c r="DV354" s="181">
        <f t="shared" si="185"/>
        <v>0</v>
      </c>
      <c r="DW354" s="181">
        <f t="shared" si="185"/>
        <v>0</v>
      </c>
      <c r="DX354" s="181">
        <f t="shared" si="185"/>
        <v>0</v>
      </c>
      <c r="DY354" s="181">
        <f t="shared" si="185"/>
        <v>0</v>
      </c>
      <c r="DZ354" s="181">
        <f t="shared" si="185"/>
        <v>0</v>
      </c>
      <c r="EA354" s="181">
        <f t="shared" si="185"/>
        <v>0</v>
      </c>
      <c r="EB354" s="181">
        <f t="shared" ref="EB354:EE363" si="186">EB341*0.18</f>
        <v>0</v>
      </c>
      <c r="EC354" s="181">
        <f t="shared" si="186"/>
        <v>0</v>
      </c>
      <c r="ED354" s="181">
        <f t="shared" si="186"/>
        <v>0</v>
      </c>
      <c r="EE354" s="181">
        <f t="shared" si="186"/>
        <v>0</v>
      </c>
    </row>
    <row r="355" spans="1:138" s="182" customFormat="1" ht="15.75" hidden="1" outlineLevel="1" x14ac:dyDescent="0.25">
      <c r="A355" s="122">
        <f t="shared" si="183"/>
        <v>0</v>
      </c>
      <c r="B355" s="232" t="str">
        <f t="shared" ref="B355:B363" si="187">CONCATENATE(B342," НДС")</f>
        <v>Строительно-монтажные работы (привязка в валюте) НДС</v>
      </c>
      <c r="C355" s="170">
        <f>SUM(D355:EE355)</f>
        <v>0</v>
      </c>
      <c r="D355" s="181">
        <f t="shared" si="184"/>
        <v>0</v>
      </c>
      <c r="E355" s="181">
        <f t="shared" si="184"/>
        <v>0</v>
      </c>
      <c r="F355" s="181">
        <f t="shared" si="184"/>
        <v>0</v>
      </c>
      <c r="G355" s="181">
        <f t="shared" si="184"/>
        <v>0</v>
      </c>
      <c r="H355" s="181">
        <f t="shared" si="184"/>
        <v>0</v>
      </c>
      <c r="I355" s="181">
        <f t="shared" si="184"/>
        <v>0</v>
      </c>
      <c r="J355" s="181">
        <f t="shared" si="184"/>
        <v>0</v>
      </c>
      <c r="K355" s="181">
        <f t="shared" si="184"/>
        <v>0</v>
      </c>
      <c r="L355" s="181">
        <f t="shared" si="184"/>
        <v>0</v>
      </c>
      <c r="M355" s="181">
        <f t="shared" si="184"/>
        <v>0</v>
      </c>
      <c r="N355" s="181">
        <f t="shared" si="184"/>
        <v>0</v>
      </c>
      <c r="O355" s="181">
        <f t="shared" si="184"/>
        <v>0</v>
      </c>
      <c r="P355" s="181">
        <f t="shared" si="184"/>
        <v>0</v>
      </c>
      <c r="Q355" s="181">
        <f t="shared" si="184"/>
        <v>0</v>
      </c>
      <c r="R355" s="181">
        <f t="shared" si="184"/>
        <v>0</v>
      </c>
      <c r="S355" s="181">
        <f t="shared" si="184"/>
        <v>0</v>
      </c>
      <c r="T355" s="181">
        <f t="shared" si="184"/>
        <v>0</v>
      </c>
      <c r="U355" s="181">
        <f t="shared" si="184"/>
        <v>0</v>
      </c>
      <c r="V355" s="181">
        <f t="shared" si="184"/>
        <v>0</v>
      </c>
      <c r="W355" s="181">
        <f t="shared" si="184"/>
        <v>0</v>
      </c>
      <c r="X355" s="181">
        <f t="shared" si="184"/>
        <v>0</v>
      </c>
      <c r="Y355" s="181">
        <f t="shared" si="184"/>
        <v>0</v>
      </c>
      <c r="Z355" s="181">
        <f t="shared" si="184"/>
        <v>0</v>
      </c>
      <c r="AA355" s="181">
        <f t="shared" si="184"/>
        <v>0</v>
      </c>
      <c r="AB355" s="181">
        <f t="shared" si="184"/>
        <v>0</v>
      </c>
      <c r="AC355" s="181">
        <f t="shared" si="184"/>
        <v>0</v>
      </c>
      <c r="AD355" s="181">
        <f t="shared" si="184"/>
        <v>0</v>
      </c>
      <c r="AE355" s="181">
        <f t="shared" si="184"/>
        <v>0</v>
      </c>
      <c r="AF355" s="181">
        <f t="shared" si="184"/>
        <v>0</v>
      </c>
      <c r="AG355" s="181">
        <f t="shared" si="184"/>
        <v>0</v>
      </c>
      <c r="AH355" s="181">
        <f t="shared" si="184"/>
        <v>0</v>
      </c>
      <c r="AI355" s="181">
        <f t="shared" si="184"/>
        <v>0</v>
      </c>
      <c r="AJ355" s="181">
        <f t="shared" si="184"/>
        <v>0</v>
      </c>
      <c r="AK355" s="181">
        <f t="shared" si="184"/>
        <v>0</v>
      </c>
      <c r="AL355" s="181">
        <f t="shared" si="184"/>
        <v>0</v>
      </c>
      <c r="AM355" s="181">
        <f t="shared" si="184"/>
        <v>0</v>
      </c>
      <c r="AN355" s="181">
        <f t="shared" si="184"/>
        <v>0</v>
      </c>
      <c r="AO355" s="181">
        <f t="shared" si="184"/>
        <v>0</v>
      </c>
      <c r="AP355" s="181">
        <f t="shared" si="184"/>
        <v>0</v>
      </c>
      <c r="AQ355" s="181">
        <f t="shared" si="184"/>
        <v>0</v>
      </c>
      <c r="AR355" s="181">
        <f t="shared" si="184"/>
        <v>0</v>
      </c>
      <c r="AS355" s="181">
        <f t="shared" si="184"/>
        <v>0</v>
      </c>
      <c r="AT355" s="181">
        <f t="shared" si="184"/>
        <v>0</v>
      </c>
      <c r="AU355" s="181">
        <f t="shared" si="184"/>
        <v>0</v>
      </c>
      <c r="AV355" s="181">
        <f t="shared" si="184"/>
        <v>0</v>
      </c>
      <c r="AW355" s="181">
        <f t="shared" si="184"/>
        <v>0</v>
      </c>
      <c r="AX355" s="181">
        <f t="shared" si="184"/>
        <v>0</v>
      </c>
      <c r="AY355" s="181">
        <f t="shared" si="184"/>
        <v>0</v>
      </c>
      <c r="AZ355" s="181">
        <f t="shared" si="184"/>
        <v>0</v>
      </c>
      <c r="BA355" s="181">
        <f t="shared" si="184"/>
        <v>0</v>
      </c>
      <c r="BB355" s="181">
        <f t="shared" si="184"/>
        <v>0</v>
      </c>
      <c r="BC355" s="181">
        <f t="shared" si="184"/>
        <v>0</v>
      </c>
      <c r="BD355" s="181">
        <f t="shared" si="184"/>
        <v>0</v>
      </c>
      <c r="BE355" s="181">
        <f t="shared" si="184"/>
        <v>0</v>
      </c>
      <c r="BF355" s="181">
        <f t="shared" si="184"/>
        <v>0</v>
      </c>
      <c r="BG355" s="181">
        <f t="shared" si="184"/>
        <v>0</v>
      </c>
      <c r="BH355" s="181">
        <f t="shared" si="184"/>
        <v>0</v>
      </c>
      <c r="BI355" s="181">
        <f t="shared" si="184"/>
        <v>0</v>
      </c>
      <c r="BJ355" s="181">
        <f t="shared" si="184"/>
        <v>0</v>
      </c>
      <c r="BK355" s="181">
        <f t="shared" si="184"/>
        <v>0</v>
      </c>
      <c r="BL355" s="181">
        <f t="shared" si="184"/>
        <v>0</v>
      </c>
      <c r="BM355" s="181">
        <f t="shared" si="184"/>
        <v>0</v>
      </c>
      <c r="BN355" s="181">
        <f t="shared" si="184"/>
        <v>0</v>
      </c>
      <c r="BO355" s="181">
        <f t="shared" si="184"/>
        <v>0</v>
      </c>
      <c r="BP355" s="181">
        <f t="shared" si="185"/>
        <v>0</v>
      </c>
      <c r="BQ355" s="181">
        <f t="shared" si="185"/>
        <v>0</v>
      </c>
      <c r="BR355" s="181">
        <f t="shared" si="185"/>
        <v>0</v>
      </c>
      <c r="BS355" s="181">
        <f t="shared" si="185"/>
        <v>0</v>
      </c>
      <c r="BT355" s="181">
        <f t="shared" si="185"/>
        <v>0</v>
      </c>
      <c r="BU355" s="181">
        <f t="shared" si="185"/>
        <v>0</v>
      </c>
      <c r="BV355" s="181">
        <f t="shared" si="185"/>
        <v>0</v>
      </c>
      <c r="BW355" s="181">
        <f t="shared" si="185"/>
        <v>0</v>
      </c>
      <c r="BX355" s="181">
        <f t="shared" si="185"/>
        <v>0</v>
      </c>
      <c r="BY355" s="181">
        <f t="shared" si="185"/>
        <v>0</v>
      </c>
      <c r="BZ355" s="181">
        <f t="shared" si="185"/>
        <v>0</v>
      </c>
      <c r="CA355" s="181">
        <f t="shared" si="185"/>
        <v>0</v>
      </c>
      <c r="CB355" s="181">
        <f t="shared" si="185"/>
        <v>0</v>
      </c>
      <c r="CC355" s="181">
        <f t="shared" si="185"/>
        <v>0</v>
      </c>
      <c r="CD355" s="181">
        <f t="shared" si="185"/>
        <v>0</v>
      </c>
      <c r="CE355" s="181">
        <f t="shared" si="185"/>
        <v>0</v>
      </c>
      <c r="CF355" s="181">
        <f t="shared" si="185"/>
        <v>0</v>
      </c>
      <c r="CG355" s="181">
        <f t="shared" si="185"/>
        <v>0</v>
      </c>
      <c r="CH355" s="181">
        <f t="shared" si="185"/>
        <v>0</v>
      </c>
      <c r="CI355" s="181">
        <f t="shared" si="185"/>
        <v>0</v>
      </c>
      <c r="CJ355" s="181">
        <f t="shared" si="185"/>
        <v>0</v>
      </c>
      <c r="CK355" s="181">
        <f t="shared" si="185"/>
        <v>0</v>
      </c>
      <c r="CL355" s="181">
        <f t="shared" si="185"/>
        <v>0</v>
      </c>
      <c r="CM355" s="181">
        <f t="shared" si="185"/>
        <v>0</v>
      </c>
      <c r="CN355" s="181">
        <f t="shared" si="185"/>
        <v>0</v>
      </c>
      <c r="CO355" s="181">
        <f t="shared" si="185"/>
        <v>0</v>
      </c>
      <c r="CP355" s="181">
        <f t="shared" si="185"/>
        <v>0</v>
      </c>
      <c r="CQ355" s="181">
        <f t="shared" si="185"/>
        <v>0</v>
      </c>
      <c r="CR355" s="181">
        <f t="shared" si="185"/>
        <v>0</v>
      </c>
      <c r="CS355" s="181">
        <f t="shared" si="185"/>
        <v>0</v>
      </c>
      <c r="CT355" s="181">
        <f t="shared" si="185"/>
        <v>0</v>
      </c>
      <c r="CU355" s="181">
        <f t="shared" si="185"/>
        <v>0</v>
      </c>
      <c r="CV355" s="181">
        <f t="shared" si="185"/>
        <v>0</v>
      </c>
      <c r="CW355" s="181">
        <f t="shared" si="185"/>
        <v>0</v>
      </c>
      <c r="CX355" s="181">
        <f t="shared" si="185"/>
        <v>0</v>
      </c>
      <c r="CY355" s="181">
        <f t="shared" si="185"/>
        <v>0</v>
      </c>
      <c r="CZ355" s="181">
        <f t="shared" si="185"/>
        <v>0</v>
      </c>
      <c r="DA355" s="181">
        <f t="shared" si="185"/>
        <v>0</v>
      </c>
      <c r="DB355" s="181">
        <f t="shared" si="185"/>
        <v>0</v>
      </c>
      <c r="DC355" s="181">
        <f t="shared" si="185"/>
        <v>0</v>
      </c>
      <c r="DD355" s="181">
        <f t="shared" si="185"/>
        <v>0</v>
      </c>
      <c r="DE355" s="181">
        <f t="shared" si="185"/>
        <v>0</v>
      </c>
      <c r="DF355" s="181">
        <f t="shared" si="185"/>
        <v>0</v>
      </c>
      <c r="DG355" s="181">
        <f t="shared" si="185"/>
        <v>0</v>
      </c>
      <c r="DH355" s="181">
        <f t="shared" si="185"/>
        <v>0</v>
      </c>
      <c r="DI355" s="181">
        <f t="shared" si="185"/>
        <v>0</v>
      </c>
      <c r="DJ355" s="181">
        <f t="shared" si="185"/>
        <v>0</v>
      </c>
      <c r="DK355" s="181">
        <f t="shared" si="185"/>
        <v>0</v>
      </c>
      <c r="DL355" s="181">
        <f t="shared" si="185"/>
        <v>0</v>
      </c>
      <c r="DM355" s="181">
        <f t="shared" si="185"/>
        <v>0</v>
      </c>
      <c r="DN355" s="181">
        <f t="shared" si="185"/>
        <v>0</v>
      </c>
      <c r="DO355" s="181">
        <f t="shared" si="185"/>
        <v>0</v>
      </c>
      <c r="DP355" s="181">
        <f t="shared" si="185"/>
        <v>0</v>
      </c>
      <c r="DQ355" s="181">
        <f t="shared" si="185"/>
        <v>0</v>
      </c>
      <c r="DR355" s="181">
        <f t="shared" si="185"/>
        <v>0</v>
      </c>
      <c r="DS355" s="181">
        <f t="shared" si="185"/>
        <v>0</v>
      </c>
      <c r="DT355" s="181">
        <f t="shared" si="185"/>
        <v>0</v>
      </c>
      <c r="DU355" s="181">
        <f t="shared" si="185"/>
        <v>0</v>
      </c>
      <c r="DV355" s="181">
        <f t="shared" si="185"/>
        <v>0</v>
      </c>
      <c r="DW355" s="181">
        <f t="shared" si="185"/>
        <v>0</v>
      </c>
      <c r="DX355" s="181">
        <f t="shared" si="185"/>
        <v>0</v>
      </c>
      <c r="DY355" s="181">
        <f t="shared" si="185"/>
        <v>0</v>
      </c>
      <c r="DZ355" s="181">
        <f t="shared" si="185"/>
        <v>0</v>
      </c>
      <c r="EA355" s="181">
        <f t="shared" si="185"/>
        <v>0</v>
      </c>
      <c r="EB355" s="181">
        <f t="shared" si="186"/>
        <v>0</v>
      </c>
      <c r="EC355" s="181">
        <f t="shared" si="186"/>
        <v>0</v>
      </c>
      <c r="ED355" s="181">
        <f t="shared" si="186"/>
        <v>0</v>
      </c>
      <c r="EE355" s="181">
        <f t="shared" si="186"/>
        <v>0</v>
      </c>
    </row>
    <row r="356" spans="1:138" s="182" customFormat="1" ht="15.75" hidden="1" outlineLevel="1" x14ac:dyDescent="0.25">
      <c r="A356" s="122">
        <f t="shared" si="183"/>
        <v>0</v>
      </c>
      <c r="B356" s="232" t="str">
        <f t="shared" si="187"/>
        <v>Строительно-монтажные работы рос НДС</v>
      </c>
      <c r="C356" s="170">
        <f t="shared" ref="C356:C363" si="188">SUM(D356:EE356)</f>
        <v>0</v>
      </c>
      <c r="D356" s="181">
        <f t="shared" si="184"/>
        <v>0</v>
      </c>
      <c r="E356" s="181">
        <f t="shared" si="184"/>
        <v>0</v>
      </c>
      <c r="F356" s="181">
        <f t="shared" si="184"/>
        <v>0</v>
      </c>
      <c r="G356" s="181">
        <f t="shared" si="184"/>
        <v>0</v>
      </c>
      <c r="H356" s="181">
        <f t="shared" si="184"/>
        <v>0</v>
      </c>
      <c r="I356" s="181">
        <f t="shared" si="184"/>
        <v>0</v>
      </c>
      <c r="J356" s="181">
        <f t="shared" si="184"/>
        <v>0</v>
      </c>
      <c r="K356" s="181">
        <f t="shared" si="184"/>
        <v>0</v>
      </c>
      <c r="L356" s="181">
        <f t="shared" si="184"/>
        <v>0</v>
      </c>
      <c r="M356" s="181">
        <f t="shared" si="184"/>
        <v>0</v>
      </c>
      <c r="N356" s="181">
        <f t="shared" si="184"/>
        <v>0</v>
      </c>
      <c r="O356" s="181">
        <f t="shared" si="184"/>
        <v>0</v>
      </c>
      <c r="P356" s="181">
        <f t="shared" si="184"/>
        <v>0</v>
      </c>
      <c r="Q356" s="181">
        <f t="shared" si="184"/>
        <v>0</v>
      </c>
      <c r="R356" s="181">
        <f t="shared" si="184"/>
        <v>0</v>
      </c>
      <c r="S356" s="181">
        <f t="shared" si="184"/>
        <v>0</v>
      </c>
      <c r="T356" s="181">
        <f t="shared" si="184"/>
        <v>0</v>
      </c>
      <c r="U356" s="181">
        <f t="shared" si="184"/>
        <v>0</v>
      </c>
      <c r="V356" s="181">
        <f t="shared" si="184"/>
        <v>0</v>
      </c>
      <c r="W356" s="181">
        <f t="shared" si="184"/>
        <v>0</v>
      </c>
      <c r="X356" s="181">
        <f t="shared" si="184"/>
        <v>0</v>
      </c>
      <c r="Y356" s="181">
        <f t="shared" si="184"/>
        <v>0</v>
      </c>
      <c r="Z356" s="181">
        <f t="shared" si="184"/>
        <v>0</v>
      </c>
      <c r="AA356" s="181">
        <f t="shared" si="184"/>
        <v>0</v>
      </c>
      <c r="AB356" s="181">
        <f t="shared" si="184"/>
        <v>0</v>
      </c>
      <c r="AC356" s="181">
        <f t="shared" si="184"/>
        <v>0</v>
      </c>
      <c r="AD356" s="181">
        <f t="shared" si="184"/>
        <v>0</v>
      </c>
      <c r="AE356" s="181">
        <f t="shared" si="184"/>
        <v>0</v>
      </c>
      <c r="AF356" s="181">
        <f t="shared" si="184"/>
        <v>0</v>
      </c>
      <c r="AG356" s="181">
        <f t="shared" si="184"/>
        <v>0</v>
      </c>
      <c r="AH356" s="181">
        <f t="shared" si="184"/>
        <v>0</v>
      </c>
      <c r="AI356" s="181">
        <f t="shared" si="184"/>
        <v>0</v>
      </c>
      <c r="AJ356" s="181">
        <f t="shared" si="184"/>
        <v>0</v>
      </c>
      <c r="AK356" s="181">
        <f t="shared" si="184"/>
        <v>0</v>
      </c>
      <c r="AL356" s="181">
        <f t="shared" si="184"/>
        <v>0</v>
      </c>
      <c r="AM356" s="181">
        <f t="shared" si="184"/>
        <v>0</v>
      </c>
      <c r="AN356" s="181">
        <f t="shared" si="184"/>
        <v>0</v>
      </c>
      <c r="AO356" s="181">
        <f t="shared" si="184"/>
        <v>0</v>
      </c>
      <c r="AP356" s="181">
        <f t="shared" si="184"/>
        <v>0</v>
      </c>
      <c r="AQ356" s="181">
        <f t="shared" si="184"/>
        <v>0</v>
      </c>
      <c r="AR356" s="181">
        <f t="shared" si="184"/>
        <v>0</v>
      </c>
      <c r="AS356" s="181">
        <f t="shared" si="184"/>
        <v>0</v>
      </c>
      <c r="AT356" s="181">
        <f t="shared" si="184"/>
        <v>0</v>
      </c>
      <c r="AU356" s="181">
        <f t="shared" si="184"/>
        <v>0</v>
      </c>
      <c r="AV356" s="181">
        <f t="shared" si="184"/>
        <v>0</v>
      </c>
      <c r="AW356" s="181">
        <f t="shared" si="184"/>
        <v>0</v>
      </c>
      <c r="AX356" s="181">
        <f t="shared" si="184"/>
        <v>0</v>
      </c>
      <c r="AY356" s="181">
        <f t="shared" si="184"/>
        <v>0</v>
      </c>
      <c r="AZ356" s="181">
        <f t="shared" si="184"/>
        <v>0</v>
      </c>
      <c r="BA356" s="181">
        <f t="shared" si="184"/>
        <v>0</v>
      </c>
      <c r="BB356" s="181">
        <f t="shared" si="184"/>
        <v>0</v>
      </c>
      <c r="BC356" s="181">
        <f t="shared" si="184"/>
        <v>0</v>
      </c>
      <c r="BD356" s="181">
        <f t="shared" si="184"/>
        <v>0</v>
      </c>
      <c r="BE356" s="181">
        <f t="shared" si="184"/>
        <v>0</v>
      </c>
      <c r="BF356" s="181">
        <f t="shared" si="184"/>
        <v>0</v>
      </c>
      <c r="BG356" s="181">
        <f t="shared" si="184"/>
        <v>0</v>
      </c>
      <c r="BH356" s="181">
        <f t="shared" si="184"/>
        <v>0</v>
      </c>
      <c r="BI356" s="181">
        <f t="shared" si="184"/>
        <v>0</v>
      </c>
      <c r="BJ356" s="181">
        <f t="shared" si="184"/>
        <v>0</v>
      </c>
      <c r="BK356" s="181">
        <f t="shared" si="184"/>
        <v>0</v>
      </c>
      <c r="BL356" s="181">
        <f t="shared" si="184"/>
        <v>0</v>
      </c>
      <c r="BM356" s="181">
        <f t="shared" si="184"/>
        <v>0</v>
      </c>
      <c r="BN356" s="181">
        <f t="shared" si="184"/>
        <v>0</v>
      </c>
      <c r="BO356" s="181">
        <f t="shared" si="184"/>
        <v>0</v>
      </c>
      <c r="BP356" s="181">
        <f t="shared" si="185"/>
        <v>0</v>
      </c>
      <c r="BQ356" s="181">
        <f t="shared" si="185"/>
        <v>0</v>
      </c>
      <c r="BR356" s="181">
        <f t="shared" si="185"/>
        <v>0</v>
      </c>
      <c r="BS356" s="181">
        <f t="shared" si="185"/>
        <v>0</v>
      </c>
      <c r="BT356" s="181">
        <f t="shared" si="185"/>
        <v>0</v>
      </c>
      <c r="BU356" s="181">
        <f t="shared" si="185"/>
        <v>0</v>
      </c>
      <c r="BV356" s="181">
        <f t="shared" si="185"/>
        <v>0</v>
      </c>
      <c r="BW356" s="181">
        <f t="shared" si="185"/>
        <v>0</v>
      </c>
      <c r="BX356" s="181">
        <f t="shared" si="185"/>
        <v>0</v>
      </c>
      <c r="BY356" s="181">
        <f t="shared" si="185"/>
        <v>0</v>
      </c>
      <c r="BZ356" s="181">
        <f t="shared" si="185"/>
        <v>0</v>
      </c>
      <c r="CA356" s="181">
        <f t="shared" si="185"/>
        <v>0</v>
      </c>
      <c r="CB356" s="181">
        <f t="shared" si="185"/>
        <v>0</v>
      </c>
      <c r="CC356" s="181">
        <f t="shared" si="185"/>
        <v>0</v>
      </c>
      <c r="CD356" s="181">
        <f t="shared" si="185"/>
        <v>0</v>
      </c>
      <c r="CE356" s="181">
        <f t="shared" si="185"/>
        <v>0</v>
      </c>
      <c r="CF356" s="181">
        <f t="shared" si="185"/>
        <v>0</v>
      </c>
      <c r="CG356" s="181">
        <f t="shared" si="185"/>
        <v>0</v>
      </c>
      <c r="CH356" s="181">
        <f t="shared" si="185"/>
        <v>0</v>
      </c>
      <c r="CI356" s="181">
        <f t="shared" si="185"/>
        <v>0</v>
      </c>
      <c r="CJ356" s="181">
        <f t="shared" si="185"/>
        <v>0</v>
      </c>
      <c r="CK356" s="181">
        <f t="shared" si="185"/>
        <v>0</v>
      </c>
      <c r="CL356" s="181">
        <f t="shared" si="185"/>
        <v>0</v>
      </c>
      <c r="CM356" s="181">
        <f t="shared" si="185"/>
        <v>0</v>
      </c>
      <c r="CN356" s="181">
        <f t="shared" si="185"/>
        <v>0</v>
      </c>
      <c r="CO356" s="181">
        <f t="shared" si="185"/>
        <v>0</v>
      </c>
      <c r="CP356" s="181">
        <f t="shared" si="185"/>
        <v>0</v>
      </c>
      <c r="CQ356" s="181">
        <f t="shared" si="185"/>
        <v>0</v>
      </c>
      <c r="CR356" s="181">
        <f t="shared" si="185"/>
        <v>0</v>
      </c>
      <c r="CS356" s="181">
        <f t="shared" si="185"/>
        <v>0</v>
      </c>
      <c r="CT356" s="181">
        <f t="shared" si="185"/>
        <v>0</v>
      </c>
      <c r="CU356" s="181">
        <f t="shared" si="185"/>
        <v>0</v>
      </c>
      <c r="CV356" s="181">
        <f t="shared" si="185"/>
        <v>0</v>
      </c>
      <c r="CW356" s="181">
        <f t="shared" si="185"/>
        <v>0</v>
      </c>
      <c r="CX356" s="181">
        <f t="shared" si="185"/>
        <v>0</v>
      </c>
      <c r="CY356" s="181">
        <f t="shared" si="185"/>
        <v>0</v>
      </c>
      <c r="CZ356" s="181">
        <f t="shared" si="185"/>
        <v>0</v>
      </c>
      <c r="DA356" s="181">
        <f t="shared" si="185"/>
        <v>0</v>
      </c>
      <c r="DB356" s="181">
        <f t="shared" si="185"/>
        <v>0</v>
      </c>
      <c r="DC356" s="181">
        <f t="shared" si="185"/>
        <v>0</v>
      </c>
      <c r="DD356" s="181">
        <f t="shared" si="185"/>
        <v>0</v>
      </c>
      <c r="DE356" s="181">
        <f t="shared" si="185"/>
        <v>0</v>
      </c>
      <c r="DF356" s="181">
        <f t="shared" si="185"/>
        <v>0</v>
      </c>
      <c r="DG356" s="181">
        <f t="shared" si="185"/>
        <v>0</v>
      </c>
      <c r="DH356" s="181">
        <f t="shared" si="185"/>
        <v>0</v>
      </c>
      <c r="DI356" s="181">
        <f t="shared" si="185"/>
        <v>0</v>
      </c>
      <c r="DJ356" s="181">
        <f t="shared" si="185"/>
        <v>0</v>
      </c>
      <c r="DK356" s="181">
        <f t="shared" si="185"/>
        <v>0</v>
      </c>
      <c r="DL356" s="181">
        <f t="shared" si="185"/>
        <v>0</v>
      </c>
      <c r="DM356" s="181">
        <f t="shared" si="185"/>
        <v>0</v>
      </c>
      <c r="DN356" s="181">
        <f t="shared" si="185"/>
        <v>0</v>
      </c>
      <c r="DO356" s="181">
        <f t="shared" si="185"/>
        <v>0</v>
      </c>
      <c r="DP356" s="181">
        <f t="shared" si="185"/>
        <v>0</v>
      </c>
      <c r="DQ356" s="181">
        <f t="shared" si="185"/>
        <v>0</v>
      </c>
      <c r="DR356" s="181">
        <f t="shared" si="185"/>
        <v>0</v>
      </c>
      <c r="DS356" s="181">
        <f t="shared" si="185"/>
        <v>0</v>
      </c>
      <c r="DT356" s="181">
        <f t="shared" si="185"/>
        <v>0</v>
      </c>
      <c r="DU356" s="181">
        <f t="shared" si="185"/>
        <v>0</v>
      </c>
      <c r="DV356" s="181">
        <f t="shared" si="185"/>
        <v>0</v>
      </c>
      <c r="DW356" s="181">
        <f t="shared" si="185"/>
        <v>0</v>
      </c>
      <c r="DX356" s="181">
        <f t="shared" si="185"/>
        <v>0</v>
      </c>
      <c r="DY356" s="181">
        <f t="shared" si="185"/>
        <v>0</v>
      </c>
      <c r="DZ356" s="181">
        <f t="shared" si="185"/>
        <v>0</v>
      </c>
      <c r="EA356" s="181">
        <f t="shared" si="185"/>
        <v>0</v>
      </c>
      <c r="EB356" s="181">
        <f t="shared" si="186"/>
        <v>0</v>
      </c>
      <c r="EC356" s="181">
        <f t="shared" si="186"/>
        <v>0</v>
      </c>
      <c r="ED356" s="181">
        <f t="shared" si="186"/>
        <v>0</v>
      </c>
      <c r="EE356" s="181">
        <f t="shared" si="186"/>
        <v>0</v>
      </c>
    </row>
    <row r="357" spans="1:138" s="182" customFormat="1" ht="15.75" hidden="1" outlineLevel="1" x14ac:dyDescent="0.25">
      <c r="A357" s="122">
        <f t="shared" si="183"/>
        <v>0</v>
      </c>
      <c r="B357" s="232" t="str">
        <f t="shared" si="187"/>
        <v>ТМЦ НДС</v>
      </c>
      <c r="C357" s="170">
        <f t="shared" si="188"/>
        <v>0</v>
      </c>
      <c r="D357" s="181">
        <f t="shared" si="184"/>
        <v>0</v>
      </c>
      <c r="E357" s="181">
        <f t="shared" si="184"/>
        <v>0</v>
      </c>
      <c r="F357" s="181">
        <f t="shared" si="184"/>
        <v>0</v>
      </c>
      <c r="G357" s="181">
        <f t="shared" si="184"/>
        <v>0</v>
      </c>
      <c r="H357" s="181">
        <f t="shared" si="184"/>
        <v>0</v>
      </c>
      <c r="I357" s="181">
        <f t="shared" si="184"/>
        <v>0</v>
      </c>
      <c r="J357" s="181">
        <f t="shared" si="184"/>
        <v>0</v>
      </c>
      <c r="K357" s="181">
        <f t="shared" si="184"/>
        <v>0</v>
      </c>
      <c r="L357" s="181">
        <f t="shared" si="184"/>
        <v>0</v>
      </c>
      <c r="M357" s="181">
        <f t="shared" si="184"/>
        <v>0</v>
      </c>
      <c r="N357" s="181">
        <f t="shared" si="184"/>
        <v>0</v>
      </c>
      <c r="O357" s="181">
        <f t="shared" si="184"/>
        <v>0</v>
      </c>
      <c r="P357" s="181">
        <f t="shared" si="184"/>
        <v>0</v>
      </c>
      <c r="Q357" s="181">
        <f t="shared" si="184"/>
        <v>0</v>
      </c>
      <c r="R357" s="181">
        <f t="shared" si="184"/>
        <v>0</v>
      </c>
      <c r="S357" s="181">
        <f t="shared" si="184"/>
        <v>0</v>
      </c>
      <c r="T357" s="181">
        <f t="shared" si="184"/>
        <v>0</v>
      </c>
      <c r="U357" s="181">
        <f t="shared" si="184"/>
        <v>0</v>
      </c>
      <c r="V357" s="181">
        <f t="shared" si="184"/>
        <v>0</v>
      </c>
      <c r="W357" s="181">
        <f t="shared" si="184"/>
        <v>0</v>
      </c>
      <c r="X357" s="181">
        <f t="shared" si="184"/>
        <v>0</v>
      </c>
      <c r="Y357" s="181">
        <f t="shared" si="184"/>
        <v>0</v>
      </c>
      <c r="Z357" s="181">
        <f t="shared" si="184"/>
        <v>0</v>
      </c>
      <c r="AA357" s="181">
        <f t="shared" si="184"/>
        <v>0</v>
      </c>
      <c r="AB357" s="181">
        <f t="shared" si="184"/>
        <v>0</v>
      </c>
      <c r="AC357" s="181">
        <f t="shared" si="184"/>
        <v>0</v>
      </c>
      <c r="AD357" s="181">
        <f t="shared" si="184"/>
        <v>0</v>
      </c>
      <c r="AE357" s="181">
        <f t="shared" si="184"/>
        <v>0</v>
      </c>
      <c r="AF357" s="181">
        <f t="shared" si="184"/>
        <v>0</v>
      </c>
      <c r="AG357" s="181">
        <f t="shared" si="184"/>
        <v>0</v>
      </c>
      <c r="AH357" s="181">
        <f t="shared" si="184"/>
        <v>0</v>
      </c>
      <c r="AI357" s="181">
        <f t="shared" si="184"/>
        <v>0</v>
      </c>
      <c r="AJ357" s="181">
        <f t="shared" si="184"/>
        <v>0</v>
      </c>
      <c r="AK357" s="181">
        <f t="shared" si="184"/>
        <v>0</v>
      </c>
      <c r="AL357" s="181">
        <f t="shared" si="184"/>
        <v>0</v>
      </c>
      <c r="AM357" s="181">
        <f t="shared" si="184"/>
        <v>0</v>
      </c>
      <c r="AN357" s="181">
        <f t="shared" si="184"/>
        <v>0</v>
      </c>
      <c r="AO357" s="181">
        <f t="shared" si="184"/>
        <v>0</v>
      </c>
      <c r="AP357" s="181">
        <f t="shared" si="184"/>
        <v>0</v>
      </c>
      <c r="AQ357" s="181">
        <f t="shared" si="184"/>
        <v>0</v>
      </c>
      <c r="AR357" s="181">
        <f t="shared" si="184"/>
        <v>0</v>
      </c>
      <c r="AS357" s="181">
        <f t="shared" si="184"/>
        <v>0</v>
      </c>
      <c r="AT357" s="181">
        <f t="shared" si="184"/>
        <v>0</v>
      </c>
      <c r="AU357" s="181">
        <f t="shared" si="184"/>
        <v>0</v>
      </c>
      <c r="AV357" s="181">
        <f t="shared" si="184"/>
        <v>0</v>
      </c>
      <c r="AW357" s="181">
        <f t="shared" si="184"/>
        <v>0</v>
      </c>
      <c r="AX357" s="181">
        <f t="shared" si="184"/>
        <v>0</v>
      </c>
      <c r="AY357" s="181">
        <f t="shared" si="184"/>
        <v>0</v>
      </c>
      <c r="AZ357" s="181">
        <f t="shared" si="184"/>
        <v>0</v>
      </c>
      <c r="BA357" s="181">
        <f t="shared" si="184"/>
        <v>0</v>
      </c>
      <c r="BB357" s="181">
        <f t="shared" si="184"/>
        <v>0</v>
      </c>
      <c r="BC357" s="181">
        <f t="shared" si="184"/>
        <v>0</v>
      </c>
      <c r="BD357" s="181">
        <f t="shared" si="184"/>
        <v>0</v>
      </c>
      <c r="BE357" s="181">
        <f t="shared" si="184"/>
        <v>0</v>
      </c>
      <c r="BF357" s="181">
        <f t="shared" si="184"/>
        <v>0</v>
      </c>
      <c r="BG357" s="181">
        <f t="shared" si="184"/>
        <v>0</v>
      </c>
      <c r="BH357" s="181">
        <f t="shared" si="184"/>
        <v>0</v>
      </c>
      <c r="BI357" s="181">
        <f t="shared" si="184"/>
        <v>0</v>
      </c>
      <c r="BJ357" s="181">
        <f t="shared" si="184"/>
        <v>0</v>
      </c>
      <c r="BK357" s="181">
        <f t="shared" si="184"/>
        <v>0</v>
      </c>
      <c r="BL357" s="181">
        <f t="shared" si="184"/>
        <v>0</v>
      </c>
      <c r="BM357" s="181">
        <f t="shared" si="184"/>
        <v>0</v>
      </c>
      <c r="BN357" s="181">
        <f t="shared" si="184"/>
        <v>0</v>
      </c>
      <c r="BO357" s="181">
        <f>BO344*0.18</f>
        <v>0</v>
      </c>
      <c r="BP357" s="181">
        <f t="shared" si="185"/>
        <v>0</v>
      </c>
      <c r="BQ357" s="181">
        <f t="shared" si="185"/>
        <v>0</v>
      </c>
      <c r="BR357" s="181">
        <f t="shared" si="185"/>
        <v>0</v>
      </c>
      <c r="BS357" s="181">
        <f t="shared" si="185"/>
        <v>0</v>
      </c>
      <c r="BT357" s="181">
        <f t="shared" si="185"/>
        <v>0</v>
      </c>
      <c r="BU357" s="181">
        <f t="shared" si="185"/>
        <v>0</v>
      </c>
      <c r="BV357" s="181">
        <f t="shared" si="185"/>
        <v>0</v>
      </c>
      <c r="BW357" s="181">
        <f t="shared" si="185"/>
        <v>0</v>
      </c>
      <c r="BX357" s="181">
        <f t="shared" si="185"/>
        <v>0</v>
      </c>
      <c r="BY357" s="181">
        <f t="shared" si="185"/>
        <v>0</v>
      </c>
      <c r="BZ357" s="181">
        <f t="shared" si="185"/>
        <v>0</v>
      </c>
      <c r="CA357" s="181">
        <f t="shared" si="185"/>
        <v>0</v>
      </c>
      <c r="CB357" s="181">
        <f t="shared" si="185"/>
        <v>0</v>
      </c>
      <c r="CC357" s="181">
        <f t="shared" si="185"/>
        <v>0</v>
      </c>
      <c r="CD357" s="181">
        <f t="shared" si="185"/>
        <v>0</v>
      </c>
      <c r="CE357" s="181">
        <f t="shared" si="185"/>
        <v>0</v>
      </c>
      <c r="CF357" s="181">
        <f t="shared" si="185"/>
        <v>0</v>
      </c>
      <c r="CG357" s="181">
        <f t="shared" si="185"/>
        <v>0</v>
      </c>
      <c r="CH357" s="181">
        <f t="shared" si="185"/>
        <v>0</v>
      </c>
      <c r="CI357" s="181">
        <f t="shared" si="185"/>
        <v>0</v>
      </c>
      <c r="CJ357" s="181">
        <f t="shared" si="185"/>
        <v>0</v>
      </c>
      <c r="CK357" s="181">
        <f t="shared" si="185"/>
        <v>0</v>
      </c>
      <c r="CL357" s="181">
        <f t="shared" si="185"/>
        <v>0</v>
      </c>
      <c r="CM357" s="181">
        <f t="shared" si="185"/>
        <v>0</v>
      </c>
      <c r="CN357" s="181">
        <f t="shared" si="185"/>
        <v>0</v>
      </c>
      <c r="CO357" s="181">
        <f t="shared" si="185"/>
        <v>0</v>
      </c>
      <c r="CP357" s="181">
        <f t="shared" si="185"/>
        <v>0</v>
      </c>
      <c r="CQ357" s="181">
        <f t="shared" si="185"/>
        <v>0</v>
      </c>
      <c r="CR357" s="181">
        <f t="shared" si="185"/>
        <v>0</v>
      </c>
      <c r="CS357" s="181">
        <f t="shared" si="185"/>
        <v>0</v>
      </c>
      <c r="CT357" s="181">
        <f t="shared" si="185"/>
        <v>0</v>
      </c>
      <c r="CU357" s="181">
        <f t="shared" si="185"/>
        <v>0</v>
      </c>
      <c r="CV357" s="181">
        <f t="shared" si="185"/>
        <v>0</v>
      </c>
      <c r="CW357" s="181">
        <f t="shared" si="185"/>
        <v>0</v>
      </c>
      <c r="CX357" s="181">
        <f t="shared" si="185"/>
        <v>0</v>
      </c>
      <c r="CY357" s="181">
        <f t="shared" si="185"/>
        <v>0</v>
      </c>
      <c r="CZ357" s="181">
        <f t="shared" si="185"/>
        <v>0</v>
      </c>
      <c r="DA357" s="181">
        <f t="shared" si="185"/>
        <v>0</v>
      </c>
      <c r="DB357" s="181">
        <f t="shared" si="185"/>
        <v>0</v>
      </c>
      <c r="DC357" s="181">
        <f t="shared" si="185"/>
        <v>0</v>
      </c>
      <c r="DD357" s="181">
        <f t="shared" si="185"/>
        <v>0</v>
      </c>
      <c r="DE357" s="181">
        <f t="shared" si="185"/>
        <v>0</v>
      </c>
      <c r="DF357" s="181">
        <f t="shared" si="185"/>
        <v>0</v>
      </c>
      <c r="DG357" s="181">
        <f t="shared" si="185"/>
        <v>0</v>
      </c>
      <c r="DH357" s="181">
        <f t="shared" si="185"/>
        <v>0</v>
      </c>
      <c r="DI357" s="181">
        <f t="shared" si="185"/>
        <v>0</v>
      </c>
      <c r="DJ357" s="181">
        <f t="shared" si="185"/>
        <v>0</v>
      </c>
      <c r="DK357" s="181">
        <f t="shared" si="185"/>
        <v>0</v>
      </c>
      <c r="DL357" s="181">
        <f t="shared" si="185"/>
        <v>0</v>
      </c>
      <c r="DM357" s="181">
        <f t="shared" si="185"/>
        <v>0</v>
      </c>
      <c r="DN357" s="181">
        <f t="shared" si="185"/>
        <v>0</v>
      </c>
      <c r="DO357" s="181">
        <f t="shared" si="185"/>
        <v>0</v>
      </c>
      <c r="DP357" s="181">
        <f t="shared" si="185"/>
        <v>0</v>
      </c>
      <c r="DQ357" s="181">
        <f t="shared" si="185"/>
        <v>0</v>
      </c>
      <c r="DR357" s="181">
        <f t="shared" si="185"/>
        <v>0</v>
      </c>
      <c r="DS357" s="181">
        <f t="shared" si="185"/>
        <v>0</v>
      </c>
      <c r="DT357" s="181">
        <f t="shared" si="185"/>
        <v>0</v>
      </c>
      <c r="DU357" s="181">
        <f t="shared" si="185"/>
        <v>0</v>
      </c>
      <c r="DV357" s="181">
        <f t="shared" si="185"/>
        <v>0</v>
      </c>
      <c r="DW357" s="181">
        <f t="shared" si="185"/>
        <v>0</v>
      </c>
      <c r="DX357" s="181">
        <f t="shared" si="185"/>
        <v>0</v>
      </c>
      <c r="DY357" s="181">
        <f t="shared" si="185"/>
        <v>0</v>
      </c>
      <c r="DZ357" s="181">
        <f t="shared" si="185"/>
        <v>0</v>
      </c>
      <c r="EA357" s="181">
        <f>EA344*0.18</f>
        <v>0</v>
      </c>
      <c r="EB357" s="181">
        <f t="shared" si="186"/>
        <v>0</v>
      </c>
      <c r="EC357" s="181">
        <f t="shared" si="186"/>
        <v>0</v>
      </c>
      <c r="ED357" s="181">
        <f t="shared" si="186"/>
        <v>0</v>
      </c>
      <c r="EE357" s="181">
        <f t="shared" si="186"/>
        <v>0</v>
      </c>
    </row>
    <row r="358" spans="1:138" s="182" customFormat="1" ht="15.75" hidden="1" outlineLevel="1" x14ac:dyDescent="0.25">
      <c r="A358" s="122">
        <f t="shared" si="183"/>
        <v>0</v>
      </c>
      <c r="B358" s="232" t="str">
        <f t="shared" si="187"/>
        <v>Оборудование (привязка к валюте) НДС</v>
      </c>
      <c r="C358" s="170">
        <f t="shared" si="188"/>
        <v>0</v>
      </c>
      <c r="D358" s="181">
        <f t="shared" ref="D358:BO361" si="189">D345*0.18</f>
        <v>0</v>
      </c>
      <c r="E358" s="181">
        <f t="shared" si="189"/>
        <v>0</v>
      </c>
      <c r="F358" s="181">
        <f t="shared" si="189"/>
        <v>0</v>
      </c>
      <c r="G358" s="181">
        <f t="shared" si="189"/>
        <v>0</v>
      </c>
      <c r="H358" s="181">
        <f t="shared" si="189"/>
        <v>0</v>
      </c>
      <c r="I358" s="181">
        <f t="shared" si="189"/>
        <v>0</v>
      </c>
      <c r="J358" s="181">
        <f t="shared" si="189"/>
        <v>0</v>
      </c>
      <c r="K358" s="181">
        <f t="shared" si="189"/>
        <v>0</v>
      </c>
      <c r="L358" s="181">
        <f t="shared" si="189"/>
        <v>0</v>
      </c>
      <c r="M358" s="181">
        <f t="shared" si="189"/>
        <v>0</v>
      </c>
      <c r="N358" s="181">
        <f t="shared" si="189"/>
        <v>0</v>
      </c>
      <c r="O358" s="181">
        <f t="shared" si="189"/>
        <v>0</v>
      </c>
      <c r="P358" s="181">
        <f t="shared" si="189"/>
        <v>0</v>
      </c>
      <c r="Q358" s="181">
        <f t="shared" si="189"/>
        <v>0</v>
      </c>
      <c r="R358" s="181">
        <f t="shared" si="189"/>
        <v>0</v>
      </c>
      <c r="S358" s="181">
        <f t="shared" si="189"/>
        <v>0</v>
      </c>
      <c r="T358" s="181">
        <f t="shared" si="189"/>
        <v>0</v>
      </c>
      <c r="U358" s="181">
        <f t="shared" si="189"/>
        <v>0</v>
      </c>
      <c r="V358" s="181">
        <f t="shared" si="189"/>
        <v>0</v>
      </c>
      <c r="W358" s="181">
        <f t="shared" si="189"/>
        <v>0</v>
      </c>
      <c r="X358" s="181">
        <f t="shared" si="189"/>
        <v>0</v>
      </c>
      <c r="Y358" s="181">
        <f t="shared" si="189"/>
        <v>0</v>
      </c>
      <c r="Z358" s="181">
        <f t="shared" si="189"/>
        <v>0</v>
      </c>
      <c r="AA358" s="181">
        <f t="shared" si="189"/>
        <v>0</v>
      </c>
      <c r="AB358" s="181">
        <f t="shared" si="189"/>
        <v>0</v>
      </c>
      <c r="AC358" s="181">
        <f t="shared" si="189"/>
        <v>0</v>
      </c>
      <c r="AD358" s="181">
        <f t="shared" si="189"/>
        <v>0</v>
      </c>
      <c r="AE358" s="181">
        <f t="shared" si="189"/>
        <v>0</v>
      </c>
      <c r="AF358" s="181">
        <f t="shared" si="189"/>
        <v>0</v>
      </c>
      <c r="AG358" s="181">
        <f t="shared" si="189"/>
        <v>0</v>
      </c>
      <c r="AH358" s="181">
        <f t="shared" si="189"/>
        <v>0</v>
      </c>
      <c r="AI358" s="181">
        <f t="shared" si="189"/>
        <v>0</v>
      </c>
      <c r="AJ358" s="181">
        <f t="shared" si="189"/>
        <v>0</v>
      </c>
      <c r="AK358" s="181">
        <f t="shared" si="189"/>
        <v>0</v>
      </c>
      <c r="AL358" s="181">
        <f t="shared" si="189"/>
        <v>0</v>
      </c>
      <c r="AM358" s="181">
        <f t="shared" si="189"/>
        <v>0</v>
      </c>
      <c r="AN358" s="181">
        <f t="shared" si="189"/>
        <v>0</v>
      </c>
      <c r="AO358" s="181">
        <f t="shared" si="189"/>
        <v>0</v>
      </c>
      <c r="AP358" s="181">
        <f t="shared" si="189"/>
        <v>0</v>
      </c>
      <c r="AQ358" s="181">
        <f t="shared" si="189"/>
        <v>0</v>
      </c>
      <c r="AR358" s="181">
        <f t="shared" si="189"/>
        <v>0</v>
      </c>
      <c r="AS358" s="181">
        <f t="shared" si="189"/>
        <v>0</v>
      </c>
      <c r="AT358" s="181">
        <f t="shared" si="189"/>
        <v>0</v>
      </c>
      <c r="AU358" s="181">
        <f t="shared" si="189"/>
        <v>0</v>
      </c>
      <c r="AV358" s="181">
        <f t="shared" si="189"/>
        <v>0</v>
      </c>
      <c r="AW358" s="181">
        <f t="shared" si="189"/>
        <v>0</v>
      </c>
      <c r="AX358" s="181">
        <f t="shared" si="189"/>
        <v>0</v>
      </c>
      <c r="AY358" s="181">
        <f t="shared" si="189"/>
        <v>0</v>
      </c>
      <c r="AZ358" s="181">
        <f t="shared" si="189"/>
        <v>0</v>
      </c>
      <c r="BA358" s="181">
        <f t="shared" si="189"/>
        <v>0</v>
      </c>
      <c r="BB358" s="181">
        <f t="shared" si="189"/>
        <v>0</v>
      </c>
      <c r="BC358" s="181">
        <f t="shared" si="189"/>
        <v>0</v>
      </c>
      <c r="BD358" s="181">
        <f t="shared" si="189"/>
        <v>0</v>
      </c>
      <c r="BE358" s="181">
        <f t="shared" si="189"/>
        <v>0</v>
      </c>
      <c r="BF358" s="181">
        <f t="shared" si="189"/>
        <v>0</v>
      </c>
      <c r="BG358" s="181">
        <f t="shared" si="189"/>
        <v>0</v>
      </c>
      <c r="BH358" s="181">
        <f t="shared" si="189"/>
        <v>0</v>
      </c>
      <c r="BI358" s="181">
        <f t="shared" si="189"/>
        <v>0</v>
      </c>
      <c r="BJ358" s="181">
        <f t="shared" si="189"/>
        <v>0</v>
      </c>
      <c r="BK358" s="181">
        <f t="shared" si="189"/>
        <v>0</v>
      </c>
      <c r="BL358" s="181">
        <f t="shared" si="189"/>
        <v>0</v>
      </c>
      <c r="BM358" s="181">
        <f t="shared" si="189"/>
        <v>0</v>
      </c>
      <c r="BN358" s="181">
        <f t="shared" si="189"/>
        <v>0</v>
      </c>
      <c r="BO358" s="181">
        <f>BO345*0.18</f>
        <v>0</v>
      </c>
      <c r="BP358" s="181">
        <f t="shared" ref="BP358:EA361" si="190">BP345*0.18</f>
        <v>0</v>
      </c>
      <c r="BQ358" s="181">
        <f t="shared" si="190"/>
        <v>0</v>
      </c>
      <c r="BR358" s="181">
        <f t="shared" si="190"/>
        <v>0</v>
      </c>
      <c r="BS358" s="181">
        <f t="shared" si="190"/>
        <v>0</v>
      </c>
      <c r="BT358" s="181">
        <f t="shared" si="190"/>
        <v>0</v>
      </c>
      <c r="BU358" s="181">
        <f t="shared" si="190"/>
        <v>0</v>
      </c>
      <c r="BV358" s="181">
        <f t="shared" si="190"/>
        <v>0</v>
      </c>
      <c r="BW358" s="181">
        <f t="shared" si="190"/>
        <v>0</v>
      </c>
      <c r="BX358" s="181">
        <f t="shared" si="190"/>
        <v>0</v>
      </c>
      <c r="BY358" s="181">
        <f t="shared" si="190"/>
        <v>0</v>
      </c>
      <c r="BZ358" s="181">
        <f t="shared" si="190"/>
        <v>0</v>
      </c>
      <c r="CA358" s="181">
        <f t="shared" si="190"/>
        <v>0</v>
      </c>
      <c r="CB358" s="181">
        <f t="shared" si="190"/>
        <v>0</v>
      </c>
      <c r="CC358" s="181">
        <f t="shared" si="190"/>
        <v>0</v>
      </c>
      <c r="CD358" s="181">
        <f t="shared" si="190"/>
        <v>0</v>
      </c>
      <c r="CE358" s="181">
        <f t="shared" si="190"/>
        <v>0</v>
      </c>
      <c r="CF358" s="181">
        <f t="shared" si="190"/>
        <v>0</v>
      </c>
      <c r="CG358" s="181">
        <f t="shared" si="190"/>
        <v>0</v>
      </c>
      <c r="CH358" s="181">
        <f t="shared" si="190"/>
        <v>0</v>
      </c>
      <c r="CI358" s="181">
        <f t="shared" si="190"/>
        <v>0</v>
      </c>
      <c r="CJ358" s="181">
        <f t="shared" si="190"/>
        <v>0</v>
      </c>
      <c r="CK358" s="181">
        <f t="shared" si="190"/>
        <v>0</v>
      </c>
      <c r="CL358" s="181">
        <f t="shared" si="190"/>
        <v>0</v>
      </c>
      <c r="CM358" s="181">
        <f t="shared" si="190"/>
        <v>0</v>
      </c>
      <c r="CN358" s="181">
        <f t="shared" si="190"/>
        <v>0</v>
      </c>
      <c r="CO358" s="181">
        <f t="shared" si="190"/>
        <v>0</v>
      </c>
      <c r="CP358" s="181">
        <f t="shared" si="190"/>
        <v>0</v>
      </c>
      <c r="CQ358" s="181">
        <f t="shared" si="190"/>
        <v>0</v>
      </c>
      <c r="CR358" s="181">
        <f t="shared" si="190"/>
        <v>0</v>
      </c>
      <c r="CS358" s="181">
        <f t="shared" si="190"/>
        <v>0</v>
      </c>
      <c r="CT358" s="181">
        <f t="shared" si="190"/>
        <v>0</v>
      </c>
      <c r="CU358" s="181">
        <f t="shared" si="190"/>
        <v>0</v>
      </c>
      <c r="CV358" s="181">
        <f t="shared" si="190"/>
        <v>0</v>
      </c>
      <c r="CW358" s="181">
        <f t="shared" si="190"/>
        <v>0</v>
      </c>
      <c r="CX358" s="181">
        <f t="shared" si="190"/>
        <v>0</v>
      </c>
      <c r="CY358" s="181">
        <f t="shared" si="190"/>
        <v>0</v>
      </c>
      <c r="CZ358" s="181">
        <f t="shared" si="190"/>
        <v>0</v>
      </c>
      <c r="DA358" s="181">
        <f t="shared" si="190"/>
        <v>0</v>
      </c>
      <c r="DB358" s="181">
        <f t="shared" si="190"/>
        <v>0</v>
      </c>
      <c r="DC358" s="181">
        <f t="shared" si="190"/>
        <v>0</v>
      </c>
      <c r="DD358" s="181">
        <f t="shared" si="190"/>
        <v>0</v>
      </c>
      <c r="DE358" s="181">
        <f t="shared" si="190"/>
        <v>0</v>
      </c>
      <c r="DF358" s="181">
        <f t="shared" si="190"/>
        <v>0</v>
      </c>
      <c r="DG358" s="181">
        <f t="shared" si="190"/>
        <v>0</v>
      </c>
      <c r="DH358" s="181">
        <f t="shared" si="190"/>
        <v>0</v>
      </c>
      <c r="DI358" s="181">
        <f t="shared" si="190"/>
        <v>0</v>
      </c>
      <c r="DJ358" s="181">
        <f t="shared" si="190"/>
        <v>0</v>
      </c>
      <c r="DK358" s="181">
        <f t="shared" si="190"/>
        <v>0</v>
      </c>
      <c r="DL358" s="181">
        <f t="shared" si="190"/>
        <v>0</v>
      </c>
      <c r="DM358" s="181">
        <f t="shared" si="190"/>
        <v>0</v>
      </c>
      <c r="DN358" s="181">
        <f t="shared" si="190"/>
        <v>0</v>
      </c>
      <c r="DO358" s="181">
        <f t="shared" si="190"/>
        <v>0</v>
      </c>
      <c r="DP358" s="181">
        <f t="shared" si="190"/>
        <v>0</v>
      </c>
      <c r="DQ358" s="181">
        <f t="shared" si="190"/>
        <v>0</v>
      </c>
      <c r="DR358" s="181">
        <f t="shared" si="190"/>
        <v>0</v>
      </c>
      <c r="DS358" s="181">
        <f t="shared" si="190"/>
        <v>0</v>
      </c>
      <c r="DT358" s="181">
        <f t="shared" si="190"/>
        <v>0</v>
      </c>
      <c r="DU358" s="181">
        <f t="shared" si="190"/>
        <v>0</v>
      </c>
      <c r="DV358" s="181">
        <f t="shared" si="190"/>
        <v>0</v>
      </c>
      <c r="DW358" s="181">
        <f t="shared" si="190"/>
        <v>0</v>
      </c>
      <c r="DX358" s="181">
        <f t="shared" si="190"/>
        <v>0</v>
      </c>
      <c r="DY358" s="181">
        <f t="shared" si="190"/>
        <v>0</v>
      </c>
      <c r="DZ358" s="181">
        <f t="shared" si="190"/>
        <v>0</v>
      </c>
      <c r="EA358" s="181">
        <f t="shared" si="190"/>
        <v>0</v>
      </c>
      <c r="EB358" s="181">
        <f t="shared" si="186"/>
        <v>0</v>
      </c>
      <c r="EC358" s="181">
        <f t="shared" si="186"/>
        <v>0</v>
      </c>
      <c r="ED358" s="181">
        <f t="shared" si="186"/>
        <v>0</v>
      </c>
      <c r="EE358" s="181">
        <f t="shared" si="186"/>
        <v>0</v>
      </c>
    </row>
    <row r="359" spans="1:138" s="182" customFormat="1" ht="15.75" hidden="1" outlineLevel="1" x14ac:dyDescent="0.25">
      <c r="A359" s="122">
        <f t="shared" si="183"/>
        <v>0</v>
      </c>
      <c r="B359" s="232" t="str">
        <f t="shared" si="187"/>
        <v>Оборудование рос НДС</v>
      </c>
      <c r="C359" s="170">
        <f t="shared" si="188"/>
        <v>0</v>
      </c>
      <c r="D359" s="181">
        <f t="shared" si="189"/>
        <v>0</v>
      </c>
      <c r="E359" s="181">
        <f t="shared" si="189"/>
        <v>0</v>
      </c>
      <c r="F359" s="181">
        <f t="shared" si="189"/>
        <v>0</v>
      </c>
      <c r="G359" s="181">
        <f t="shared" si="189"/>
        <v>0</v>
      </c>
      <c r="H359" s="181">
        <f t="shared" si="189"/>
        <v>0</v>
      </c>
      <c r="I359" s="181">
        <f t="shared" si="189"/>
        <v>0</v>
      </c>
      <c r="J359" s="181">
        <f t="shared" si="189"/>
        <v>0</v>
      </c>
      <c r="K359" s="181">
        <f t="shared" si="189"/>
        <v>0</v>
      </c>
      <c r="L359" s="181">
        <f t="shared" si="189"/>
        <v>0</v>
      </c>
      <c r="M359" s="181">
        <f t="shared" si="189"/>
        <v>0</v>
      </c>
      <c r="N359" s="181">
        <f t="shared" si="189"/>
        <v>0</v>
      </c>
      <c r="O359" s="181">
        <f t="shared" si="189"/>
        <v>0</v>
      </c>
      <c r="P359" s="181">
        <f t="shared" si="189"/>
        <v>0</v>
      </c>
      <c r="Q359" s="181">
        <f t="shared" si="189"/>
        <v>0</v>
      </c>
      <c r="R359" s="181">
        <f t="shared" si="189"/>
        <v>0</v>
      </c>
      <c r="S359" s="181">
        <f t="shared" si="189"/>
        <v>0</v>
      </c>
      <c r="T359" s="181">
        <f t="shared" si="189"/>
        <v>0</v>
      </c>
      <c r="U359" s="181">
        <f t="shared" si="189"/>
        <v>0</v>
      </c>
      <c r="V359" s="181">
        <f t="shared" si="189"/>
        <v>0</v>
      </c>
      <c r="W359" s="181">
        <f t="shared" si="189"/>
        <v>0</v>
      </c>
      <c r="X359" s="181">
        <f t="shared" si="189"/>
        <v>0</v>
      </c>
      <c r="Y359" s="181">
        <f t="shared" si="189"/>
        <v>0</v>
      </c>
      <c r="Z359" s="181">
        <f t="shared" si="189"/>
        <v>0</v>
      </c>
      <c r="AA359" s="181">
        <f t="shared" si="189"/>
        <v>0</v>
      </c>
      <c r="AB359" s="181">
        <f t="shared" si="189"/>
        <v>0</v>
      </c>
      <c r="AC359" s="181">
        <f t="shared" si="189"/>
        <v>0</v>
      </c>
      <c r="AD359" s="181">
        <f t="shared" si="189"/>
        <v>0</v>
      </c>
      <c r="AE359" s="181">
        <f t="shared" si="189"/>
        <v>0</v>
      </c>
      <c r="AF359" s="181">
        <f t="shared" si="189"/>
        <v>0</v>
      </c>
      <c r="AG359" s="181">
        <f t="shared" si="189"/>
        <v>0</v>
      </c>
      <c r="AH359" s="181">
        <f t="shared" si="189"/>
        <v>0</v>
      </c>
      <c r="AI359" s="181">
        <f t="shared" si="189"/>
        <v>0</v>
      </c>
      <c r="AJ359" s="181">
        <f t="shared" si="189"/>
        <v>0</v>
      </c>
      <c r="AK359" s="181">
        <f t="shared" si="189"/>
        <v>0</v>
      </c>
      <c r="AL359" s="181">
        <f t="shared" si="189"/>
        <v>0</v>
      </c>
      <c r="AM359" s="181">
        <f t="shared" si="189"/>
        <v>0</v>
      </c>
      <c r="AN359" s="181">
        <f t="shared" si="189"/>
        <v>0</v>
      </c>
      <c r="AO359" s="181">
        <f t="shared" si="189"/>
        <v>0</v>
      </c>
      <c r="AP359" s="181">
        <f t="shared" si="189"/>
        <v>0</v>
      </c>
      <c r="AQ359" s="181">
        <f t="shared" si="189"/>
        <v>0</v>
      </c>
      <c r="AR359" s="181">
        <f t="shared" si="189"/>
        <v>0</v>
      </c>
      <c r="AS359" s="181">
        <f t="shared" si="189"/>
        <v>0</v>
      </c>
      <c r="AT359" s="181">
        <f t="shared" si="189"/>
        <v>0</v>
      </c>
      <c r="AU359" s="181">
        <f t="shared" si="189"/>
        <v>0</v>
      </c>
      <c r="AV359" s="181">
        <f t="shared" si="189"/>
        <v>0</v>
      </c>
      <c r="AW359" s="181">
        <f t="shared" si="189"/>
        <v>0</v>
      </c>
      <c r="AX359" s="181">
        <f t="shared" si="189"/>
        <v>0</v>
      </c>
      <c r="AY359" s="181">
        <f t="shared" si="189"/>
        <v>0</v>
      </c>
      <c r="AZ359" s="181">
        <f t="shared" si="189"/>
        <v>0</v>
      </c>
      <c r="BA359" s="181">
        <f t="shared" si="189"/>
        <v>0</v>
      </c>
      <c r="BB359" s="181">
        <f t="shared" si="189"/>
        <v>0</v>
      </c>
      <c r="BC359" s="181">
        <f t="shared" si="189"/>
        <v>0</v>
      </c>
      <c r="BD359" s="181">
        <f t="shared" si="189"/>
        <v>0</v>
      </c>
      <c r="BE359" s="181">
        <f t="shared" si="189"/>
        <v>0</v>
      </c>
      <c r="BF359" s="181">
        <f t="shared" si="189"/>
        <v>0</v>
      </c>
      <c r="BG359" s="181">
        <f t="shared" si="189"/>
        <v>0</v>
      </c>
      <c r="BH359" s="181">
        <f t="shared" si="189"/>
        <v>0</v>
      </c>
      <c r="BI359" s="181">
        <f t="shared" si="189"/>
        <v>0</v>
      </c>
      <c r="BJ359" s="181">
        <f t="shared" si="189"/>
        <v>0</v>
      </c>
      <c r="BK359" s="181">
        <f t="shared" si="189"/>
        <v>0</v>
      </c>
      <c r="BL359" s="181">
        <f t="shared" si="189"/>
        <v>0</v>
      </c>
      <c r="BM359" s="181">
        <f t="shared" si="189"/>
        <v>0</v>
      </c>
      <c r="BN359" s="181">
        <f t="shared" si="189"/>
        <v>0</v>
      </c>
      <c r="BO359" s="181">
        <f t="shared" si="189"/>
        <v>0</v>
      </c>
      <c r="BP359" s="181">
        <f t="shared" si="190"/>
        <v>0</v>
      </c>
      <c r="BQ359" s="181">
        <f t="shared" si="190"/>
        <v>0</v>
      </c>
      <c r="BR359" s="181">
        <f t="shared" si="190"/>
        <v>0</v>
      </c>
      <c r="BS359" s="181">
        <f t="shared" si="190"/>
        <v>0</v>
      </c>
      <c r="BT359" s="181">
        <f t="shared" si="190"/>
        <v>0</v>
      </c>
      <c r="BU359" s="181">
        <f t="shared" si="190"/>
        <v>0</v>
      </c>
      <c r="BV359" s="181">
        <f t="shared" si="190"/>
        <v>0</v>
      </c>
      <c r="BW359" s="181">
        <f t="shared" si="190"/>
        <v>0</v>
      </c>
      <c r="BX359" s="181">
        <f t="shared" si="190"/>
        <v>0</v>
      </c>
      <c r="BY359" s="181">
        <f t="shared" si="190"/>
        <v>0</v>
      </c>
      <c r="BZ359" s="181">
        <f t="shared" si="190"/>
        <v>0</v>
      </c>
      <c r="CA359" s="181">
        <f t="shared" si="190"/>
        <v>0</v>
      </c>
      <c r="CB359" s="181">
        <f t="shared" si="190"/>
        <v>0</v>
      </c>
      <c r="CC359" s="181">
        <f t="shared" si="190"/>
        <v>0</v>
      </c>
      <c r="CD359" s="181">
        <f t="shared" si="190"/>
        <v>0</v>
      </c>
      <c r="CE359" s="181">
        <f t="shared" si="190"/>
        <v>0</v>
      </c>
      <c r="CF359" s="181">
        <f t="shared" si="190"/>
        <v>0</v>
      </c>
      <c r="CG359" s="181">
        <f t="shared" si="190"/>
        <v>0</v>
      </c>
      <c r="CH359" s="181">
        <f t="shared" si="190"/>
        <v>0</v>
      </c>
      <c r="CI359" s="181">
        <f t="shared" si="190"/>
        <v>0</v>
      </c>
      <c r="CJ359" s="181">
        <f t="shared" si="190"/>
        <v>0</v>
      </c>
      <c r="CK359" s="181">
        <f t="shared" si="190"/>
        <v>0</v>
      </c>
      <c r="CL359" s="181">
        <f t="shared" si="190"/>
        <v>0</v>
      </c>
      <c r="CM359" s="181">
        <f t="shared" si="190"/>
        <v>0</v>
      </c>
      <c r="CN359" s="181">
        <f t="shared" si="190"/>
        <v>0</v>
      </c>
      <c r="CO359" s="181">
        <f t="shared" si="190"/>
        <v>0</v>
      </c>
      <c r="CP359" s="181">
        <f t="shared" si="190"/>
        <v>0</v>
      </c>
      <c r="CQ359" s="181">
        <f t="shared" si="190"/>
        <v>0</v>
      </c>
      <c r="CR359" s="181">
        <f t="shared" si="190"/>
        <v>0</v>
      </c>
      <c r="CS359" s="181">
        <f t="shared" si="190"/>
        <v>0</v>
      </c>
      <c r="CT359" s="181">
        <f t="shared" si="190"/>
        <v>0</v>
      </c>
      <c r="CU359" s="181">
        <f t="shared" si="190"/>
        <v>0</v>
      </c>
      <c r="CV359" s="181">
        <f t="shared" si="190"/>
        <v>0</v>
      </c>
      <c r="CW359" s="181">
        <f t="shared" si="190"/>
        <v>0</v>
      </c>
      <c r="CX359" s="181">
        <f t="shared" si="190"/>
        <v>0</v>
      </c>
      <c r="CY359" s="181">
        <f t="shared" si="190"/>
        <v>0</v>
      </c>
      <c r="CZ359" s="181">
        <f t="shared" si="190"/>
        <v>0</v>
      </c>
      <c r="DA359" s="181">
        <f t="shared" si="190"/>
        <v>0</v>
      </c>
      <c r="DB359" s="181">
        <f t="shared" si="190"/>
        <v>0</v>
      </c>
      <c r="DC359" s="181">
        <f t="shared" si="190"/>
        <v>0</v>
      </c>
      <c r="DD359" s="181">
        <f t="shared" si="190"/>
        <v>0</v>
      </c>
      <c r="DE359" s="181">
        <f t="shared" si="190"/>
        <v>0</v>
      </c>
      <c r="DF359" s="181">
        <f t="shared" si="190"/>
        <v>0</v>
      </c>
      <c r="DG359" s="181">
        <f t="shared" si="190"/>
        <v>0</v>
      </c>
      <c r="DH359" s="181">
        <f t="shared" si="190"/>
        <v>0</v>
      </c>
      <c r="DI359" s="181">
        <f t="shared" si="190"/>
        <v>0</v>
      </c>
      <c r="DJ359" s="181">
        <f t="shared" si="190"/>
        <v>0</v>
      </c>
      <c r="DK359" s="181">
        <f t="shared" si="190"/>
        <v>0</v>
      </c>
      <c r="DL359" s="181">
        <f t="shared" si="190"/>
        <v>0</v>
      </c>
      <c r="DM359" s="181">
        <f t="shared" si="190"/>
        <v>0</v>
      </c>
      <c r="DN359" s="181">
        <f t="shared" si="190"/>
        <v>0</v>
      </c>
      <c r="DO359" s="181">
        <f t="shared" si="190"/>
        <v>0</v>
      </c>
      <c r="DP359" s="181">
        <f t="shared" si="190"/>
        <v>0</v>
      </c>
      <c r="DQ359" s="181">
        <f t="shared" si="190"/>
        <v>0</v>
      </c>
      <c r="DR359" s="181">
        <f t="shared" si="190"/>
        <v>0</v>
      </c>
      <c r="DS359" s="181">
        <f t="shared" si="190"/>
        <v>0</v>
      </c>
      <c r="DT359" s="181">
        <f t="shared" si="190"/>
        <v>0</v>
      </c>
      <c r="DU359" s="181">
        <f t="shared" si="190"/>
        <v>0</v>
      </c>
      <c r="DV359" s="181">
        <f t="shared" si="190"/>
        <v>0</v>
      </c>
      <c r="DW359" s="181">
        <f t="shared" si="190"/>
        <v>0</v>
      </c>
      <c r="DX359" s="181">
        <f t="shared" si="190"/>
        <v>0</v>
      </c>
      <c r="DY359" s="181">
        <f t="shared" si="190"/>
        <v>0</v>
      </c>
      <c r="DZ359" s="181">
        <f t="shared" si="190"/>
        <v>0</v>
      </c>
      <c r="EA359" s="181">
        <f t="shared" si="190"/>
        <v>0</v>
      </c>
      <c r="EB359" s="181">
        <f t="shared" si="186"/>
        <v>0</v>
      </c>
      <c r="EC359" s="181">
        <f t="shared" si="186"/>
        <v>0</v>
      </c>
      <c r="ED359" s="181">
        <f t="shared" si="186"/>
        <v>0</v>
      </c>
      <c r="EE359" s="181">
        <f t="shared" si="186"/>
        <v>0</v>
      </c>
    </row>
    <row r="360" spans="1:138" s="182" customFormat="1" ht="15.75" hidden="1" outlineLevel="1" x14ac:dyDescent="0.25">
      <c r="A360" s="122">
        <f t="shared" si="183"/>
        <v>0</v>
      </c>
      <c r="B360" s="232" t="str">
        <f t="shared" si="187"/>
        <v>Прочие НДС</v>
      </c>
      <c r="C360" s="170">
        <f t="shared" si="188"/>
        <v>0</v>
      </c>
      <c r="D360" s="181">
        <f t="shared" si="189"/>
        <v>0</v>
      </c>
      <c r="E360" s="181">
        <f t="shared" si="189"/>
        <v>0</v>
      </c>
      <c r="F360" s="181">
        <f t="shared" si="189"/>
        <v>0</v>
      </c>
      <c r="G360" s="181">
        <f t="shared" si="189"/>
        <v>0</v>
      </c>
      <c r="H360" s="181">
        <f t="shared" si="189"/>
        <v>0</v>
      </c>
      <c r="I360" s="181">
        <f t="shared" si="189"/>
        <v>0</v>
      </c>
      <c r="J360" s="181">
        <f t="shared" si="189"/>
        <v>0</v>
      </c>
      <c r="K360" s="181">
        <f t="shared" si="189"/>
        <v>0</v>
      </c>
      <c r="L360" s="181">
        <f t="shared" si="189"/>
        <v>0</v>
      </c>
      <c r="M360" s="181">
        <f t="shared" si="189"/>
        <v>0</v>
      </c>
      <c r="N360" s="181">
        <f t="shared" si="189"/>
        <v>0</v>
      </c>
      <c r="O360" s="181">
        <f t="shared" si="189"/>
        <v>0</v>
      </c>
      <c r="P360" s="181">
        <f t="shared" si="189"/>
        <v>0</v>
      </c>
      <c r="Q360" s="181">
        <f t="shared" si="189"/>
        <v>0</v>
      </c>
      <c r="R360" s="181">
        <f t="shared" si="189"/>
        <v>0</v>
      </c>
      <c r="S360" s="181">
        <f t="shared" si="189"/>
        <v>0</v>
      </c>
      <c r="T360" s="181">
        <f t="shared" si="189"/>
        <v>0</v>
      </c>
      <c r="U360" s="181">
        <f t="shared" si="189"/>
        <v>0</v>
      </c>
      <c r="V360" s="181">
        <f t="shared" si="189"/>
        <v>0</v>
      </c>
      <c r="W360" s="181">
        <f t="shared" si="189"/>
        <v>0</v>
      </c>
      <c r="X360" s="181">
        <f t="shared" si="189"/>
        <v>0</v>
      </c>
      <c r="Y360" s="181">
        <f t="shared" si="189"/>
        <v>0</v>
      </c>
      <c r="Z360" s="181">
        <f t="shared" si="189"/>
        <v>0</v>
      </c>
      <c r="AA360" s="181">
        <f t="shared" si="189"/>
        <v>0</v>
      </c>
      <c r="AB360" s="181">
        <f t="shared" si="189"/>
        <v>0</v>
      </c>
      <c r="AC360" s="181">
        <f t="shared" si="189"/>
        <v>0</v>
      </c>
      <c r="AD360" s="181">
        <f t="shared" si="189"/>
        <v>0</v>
      </c>
      <c r="AE360" s="181">
        <f t="shared" si="189"/>
        <v>0</v>
      </c>
      <c r="AF360" s="181">
        <f t="shared" si="189"/>
        <v>0</v>
      </c>
      <c r="AG360" s="181">
        <f t="shared" si="189"/>
        <v>0</v>
      </c>
      <c r="AH360" s="181">
        <f t="shared" si="189"/>
        <v>0</v>
      </c>
      <c r="AI360" s="181">
        <f t="shared" si="189"/>
        <v>0</v>
      </c>
      <c r="AJ360" s="181">
        <f t="shared" si="189"/>
        <v>0</v>
      </c>
      <c r="AK360" s="181">
        <f t="shared" si="189"/>
        <v>0</v>
      </c>
      <c r="AL360" s="181">
        <f t="shared" si="189"/>
        <v>0</v>
      </c>
      <c r="AM360" s="181">
        <f t="shared" si="189"/>
        <v>0</v>
      </c>
      <c r="AN360" s="181">
        <f t="shared" si="189"/>
        <v>0</v>
      </c>
      <c r="AO360" s="181">
        <f t="shared" si="189"/>
        <v>0</v>
      </c>
      <c r="AP360" s="181">
        <f t="shared" si="189"/>
        <v>0</v>
      </c>
      <c r="AQ360" s="181">
        <f t="shared" si="189"/>
        <v>0</v>
      </c>
      <c r="AR360" s="181">
        <f t="shared" si="189"/>
        <v>0</v>
      </c>
      <c r="AS360" s="181">
        <f t="shared" si="189"/>
        <v>0</v>
      </c>
      <c r="AT360" s="181">
        <f t="shared" si="189"/>
        <v>0</v>
      </c>
      <c r="AU360" s="181">
        <f t="shared" si="189"/>
        <v>0</v>
      </c>
      <c r="AV360" s="181">
        <f t="shared" si="189"/>
        <v>0</v>
      </c>
      <c r="AW360" s="181">
        <f t="shared" si="189"/>
        <v>0</v>
      </c>
      <c r="AX360" s="181">
        <f t="shared" si="189"/>
        <v>0</v>
      </c>
      <c r="AY360" s="181">
        <f t="shared" si="189"/>
        <v>0</v>
      </c>
      <c r="AZ360" s="181">
        <f t="shared" si="189"/>
        <v>0</v>
      </c>
      <c r="BA360" s="181">
        <f t="shared" si="189"/>
        <v>0</v>
      </c>
      <c r="BB360" s="181">
        <f t="shared" si="189"/>
        <v>0</v>
      </c>
      <c r="BC360" s="181">
        <f t="shared" si="189"/>
        <v>0</v>
      </c>
      <c r="BD360" s="181">
        <f t="shared" si="189"/>
        <v>0</v>
      </c>
      <c r="BE360" s="181">
        <f t="shared" si="189"/>
        <v>0</v>
      </c>
      <c r="BF360" s="181">
        <f t="shared" si="189"/>
        <v>0</v>
      </c>
      <c r="BG360" s="181">
        <f t="shared" si="189"/>
        <v>0</v>
      </c>
      <c r="BH360" s="181">
        <f t="shared" si="189"/>
        <v>0</v>
      </c>
      <c r="BI360" s="181">
        <f t="shared" si="189"/>
        <v>0</v>
      </c>
      <c r="BJ360" s="181">
        <f t="shared" si="189"/>
        <v>0</v>
      </c>
      <c r="BK360" s="181">
        <f t="shared" si="189"/>
        <v>0</v>
      </c>
      <c r="BL360" s="181">
        <f t="shared" si="189"/>
        <v>0</v>
      </c>
      <c r="BM360" s="181">
        <f t="shared" si="189"/>
        <v>0</v>
      </c>
      <c r="BN360" s="181">
        <f t="shared" si="189"/>
        <v>0</v>
      </c>
      <c r="BO360" s="181">
        <f t="shared" si="189"/>
        <v>0</v>
      </c>
      <c r="BP360" s="181">
        <f t="shared" si="190"/>
        <v>0</v>
      </c>
      <c r="BQ360" s="181">
        <f t="shared" si="190"/>
        <v>0</v>
      </c>
      <c r="BR360" s="181">
        <f t="shared" si="190"/>
        <v>0</v>
      </c>
      <c r="BS360" s="181">
        <f t="shared" si="190"/>
        <v>0</v>
      </c>
      <c r="BT360" s="181">
        <f t="shared" si="190"/>
        <v>0</v>
      </c>
      <c r="BU360" s="181">
        <f t="shared" si="190"/>
        <v>0</v>
      </c>
      <c r="BV360" s="181">
        <f t="shared" si="190"/>
        <v>0</v>
      </c>
      <c r="BW360" s="181">
        <f t="shared" si="190"/>
        <v>0</v>
      </c>
      <c r="BX360" s="181">
        <f t="shared" si="190"/>
        <v>0</v>
      </c>
      <c r="BY360" s="181">
        <f t="shared" si="190"/>
        <v>0</v>
      </c>
      <c r="BZ360" s="181">
        <f t="shared" si="190"/>
        <v>0</v>
      </c>
      <c r="CA360" s="181">
        <f t="shared" si="190"/>
        <v>0</v>
      </c>
      <c r="CB360" s="181">
        <f t="shared" si="190"/>
        <v>0</v>
      </c>
      <c r="CC360" s="181">
        <f t="shared" si="190"/>
        <v>0</v>
      </c>
      <c r="CD360" s="181">
        <f t="shared" si="190"/>
        <v>0</v>
      </c>
      <c r="CE360" s="181">
        <f t="shared" si="190"/>
        <v>0</v>
      </c>
      <c r="CF360" s="181">
        <f t="shared" si="190"/>
        <v>0</v>
      </c>
      <c r="CG360" s="181">
        <f t="shared" si="190"/>
        <v>0</v>
      </c>
      <c r="CH360" s="181">
        <f t="shared" si="190"/>
        <v>0</v>
      </c>
      <c r="CI360" s="181">
        <f t="shared" si="190"/>
        <v>0</v>
      </c>
      <c r="CJ360" s="181">
        <f t="shared" si="190"/>
        <v>0</v>
      </c>
      <c r="CK360" s="181">
        <f t="shared" si="190"/>
        <v>0</v>
      </c>
      <c r="CL360" s="181">
        <f t="shared" si="190"/>
        <v>0</v>
      </c>
      <c r="CM360" s="181">
        <f t="shared" si="190"/>
        <v>0</v>
      </c>
      <c r="CN360" s="181">
        <f t="shared" si="190"/>
        <v>0</v>
      </c>
      <c r="CO360" s="181">
        <f t="shared" si="190"/>
        <v>0</v>
      </c>
      <c r="CP360" s="181">
        <f t="shared" si="190"/>
        <v>0</v>
      </c>
      <c r="CQ360" s="181">
        <f t="shared" si="190"/>
        <v>0</v>
      </c>
      <c r="CR360" s="181">
        <f t="shared" si="190"/>
        <v>0</v>
      </c>
      <c r="CS360" s="181">
        <f t="shared" si="190"/>
        <v>0</v>
      </c>
      <c r="CT360" s="181">
        <f t="shared" si="190"/>
        <v>0</v>
      </c>
      <c r="CU360" s="181">
        <f t="shared" si="190"/>
        <v>0</v>
      </c>
      <c r="CV360" s="181">
        <f t="shared" si="190"/>
        <v>0</v>
      </c>
      <c r="CW360" s="181">
        <f t="shared" si="190"/>
        <v>0</v>
      </c>
      <c r="CX360" s="181">
        <f t="shared" si="190"/>
        <v>0</v>
      </c>
      <c r="CY360" s="181">
        <f t="shared" si="190"/>
        <v>0</v>
      </c>
      <c r="CZ360" s="181">
        <f t="shared" si="190"/>
        <v>0</v>
      </c>
      <c r="DA360" s="181">
        <f t="shared" si="190"/>
        <v>0</v>
      </c>
      <c r="DB360" s="181">
        <f t="shared" si="190"/>
        <v>0</v>
      </c>
      <c r="DC360" s="181">
        <f t="shared" si="190"/>
        <v>0</v>
      </c>
      <c r="DD360" s="181">
        <f t="shared" si="190"/>
        <v>0</v>
      </c>
      <c r="DE360" s="181">
        <f t="shared" si="190"/>
        <v>0</v>
      </c>
      <c r="DF360" s="181">
        <f t="shared" si="190"/>
        <v>0</v>
      </c>
      <c r="DG360" s="181">
        <f t="shared" si="190"/>
        <v>0</v>
      </c>
      <c r="DH360" s="181">
        <f t="shared" si="190"/>
        <v>0</v>
      </c>
      <c r="DI360" s="181">
        <f t="shared" si="190"/>
        <v>0</v>
      </c>
      <c r="DJ360" s="181">
        <f t="shared" si="190"/>
        <v>0</v>
      </c>
      <c r="DK360" s="181">
        <f t="shared" si="190"/>
        <v>0</v>
      </c>
      <c r="DL360" s="181">
        <f t="shared" si="190"/>
        <v>0</v>
      </c>
      <c r="DM360" s="181">
        <f t="shared" si="190"/>
        <v>0</v>
      </c>
      <c r="DN360" s="181">
        <f t="shared" si="190"/>
        <v>0</v>
      </c>
      <c r="DO360" s="181">
        <f t="shared" si="190"/>
        <v>0</v>
      </c>
      <c r="DP360" s="181">
        <f t="shared" si="190"/>
        <v>0</v>
      </c>
      <c r="DQ360" s="181">
        <f t="shared" si="190"/>
        <v>0</v>
      </c>
      <c r="DR360" s="181">
        <f t="shared" si="190"/>
        <v>0</v>
      </c>
      <c r="DS360" s="181">
        <f t="shared" si="190"/>
        <v>0</v>
      </c>
      <c r="DT360" s="181">
        <f t="shared" si="190"/>
        <v>0</v>
      </c>
      <c r="DU360" s="181">
        <f t="shared" si="190"/>
        <v>0</v>
      </c>
      <c r="DV360" s="181">
        <f t="shared" si="190"/>
        <v>0</v>
      </c>
      <c r="DW360" s="181">
        <f t="shared" si="190"/>
        <v>0</v>
      </c>
      <c r="DX360" s="181">
        <f t="shared" si="190"/>
        <v>0</v>
      </c>
      <c r="DY360" s="181">
        <f t="shared" si="190"/>
        <v>0</v>
      </c>
      <c r="DZ360" s="181">
        <f t="shared" si="190"/>
        <v>0</v>
      </c>
      <c r="EA360" s="181">
        <f t="shared" si="190"/>
        <v>0</v>
      </c>
      <c r="EB360" s="181">
        <f t="shared" si="186"/>
        <v>0</v>
      </c>
      <c r="EC360" s="181">
        <f t="shared" si="186"/>
        <v>0</v>
      </c>
      <c r="ED360" s="181">
        <f t="shared" si="186"/>
        <v>0</v>
      </c>
      <c r="EE360" s="181">
        <f t="shared" si="186"/>
        <v>0</v>
      </c>
    </row>
    <row r="361" spans="1:138" s="182" customFormat="1" ht="15.75" hidden="1" outlineLevel="1" x14ac:dyDescent="0.25">
      <c r="A361" s="122">
        <f t="shared" si="183"/>
        <v>0</v>
      </c>
      <c r="B361" s="232" t="str">
        <f t="shared" si="187"/>
        <v>Таможенные платежи НДС</v>
      </c>
      <c r="C361" s="170">
        <f t="shared" si="188"/>
        <v>0</v>
      </c>
      <c r="D361" s="181">
        <f t="shared" si="189"/>
        <v>0</v>
      </c>
      <c r="E361" s="181">
        <f t="shared" si="189"/>
        <v>0</v>
      </c>
      <c r="F361" s="181">
        <f t="shared" si="189"/>
        <v>0</v>
      </c>
      <c r="G361" s="181">
        <f t="shared" si="189"/>
        <v>0</v>
      </c>
      <c r="H361" s="181">
        <f t="shared" si="189"/>
        <v>0</v>
      </c>
      <c r="I361" s="181">
        <f t="shared" si="189"/>
        <v>0</v>
      </c>
      <c r="J361" s="181">
        <f t="shared" si="189"/>
        <v>0</v>
      </c>
      <c r="K361" s="181">
        <f t="shared" si="189"/>
        <v>0</v>
      </c>
      <c r="L361" s="181">
        <f t="shared" si="189"/>
        <v>0</v>
      </c>
      <c r="M361" s="181">
        <f t="shared" si="189"/>
        <v>0</v>
      </c>
      <c r="N361" s="181">
        <f t="shared" si="189"/>
        <v>0</v>
      </c>
      <c r="O361" s="181">
        <f t="shared" si="189"/>
        <v>0</v>
      </c>
      <c r="P361" s="181">
        <f t="shared" si="189"/>
        <v>0</v>
      </c>
      <c r="Q361" s="181">
        <f t="shared" si="189"/>
        <v>0</v>
      </c>
      <c r="R361" s="181">
        <f t="shared" si="189"/>
        <v>0</v>
      </c>
      <c r="S361" s="181">
        <f t="shared" si="189"/>
        <v>0</v>
      </c>
      <c r="T361" s="181">
        <f t="shared" si="189"/>
        <v>0</v>
      </c>
      <c r="U361" s="181">
        <f t="shared" si="189"/>
        <v>0</v>
      </c>
      <c r="V361" s="181">
        <f t="shared" si="189"/>
        <v>0</v>
      </c>
      <c r="W361" s="181">
        <f t="shared" si="189"/>
        <v>0</v>
      </c>
      <c r="X361" s="181">
        <f t="shared" si="189"/>
        <v>0</v>
      </c>
      <c r="Y361" s="181">
        <f t="shared" si="189"/>
        <v>0</v>
      </c>
      <c r="Z361" s="181">
        <f t="shared" si="189"/>
        <v>0</v>
      </c>
      <c r="AA361" s="181">
        <f t="shared" si="189"/>
        <v>0</v>
      </c>
      <c r="AB361" s="181">
        <f t="shared" si="189"/>
        <v>0</v>
      </c>
      <c r="AC361" s="181">
        <f t="shared" si="189"/>
        <v>0</v>
      </c>
      <c r="AD361" s="181">
        <f t="shared" si="189"/>
        <v>0</v>
      </c>
      <c r="AE361" s="181">
        <f t="shared" si="189"/>
        <v>0</v>
      </c>
      <c r="AF361" s="181">
        <f t="shared" si="189"/>
        <v>0</v>
      </c>
      <c r="AG361" s="181">
        <f t="shared" si="189"/>
        <v>0</v>
      </c>
      <c r="AH361" s="181">
        <f t="shared" si="189"/>
        <v>0</v>
      </c>
      <c r="AI361" s="181">
        <f t="shared" si="189"/>
        <v>0</v>
      </c>
      <c r="AJ361" s="181">
        <f t="shared" si="189"/>
        <v>0</v>
      </c>
      <c r="AK361" s="181">
        <f t="shared" si="189"/>
        <v>0</v>
      </c>
      <c r="AL361" s="181">
        <f t="shared" si="189"/>
        <v>0</v>
      </c>
      <c r="AM361" s="181">
        <f t="shared" si="189"/>
        <v>0</v>
      </c>
      <c r="AN361" s="181">
        <f t="shared" si="189"/>
        <v>0</v>
      </c>
      <c r="AO361" s="181">
        <f t="shared" si="189"/>
        <v>0</v>
      </c>
      <c r="AP361" s="181">
        <f t="shared" si="189"/>
        <v>0</v>
      </c>
      <c r="AQ361" s="181">
        <f t="shared" si="189"/>
        <v>0</v>
      </c>
      <c r="AR361" s="181">
        <f t="shared" si="189"/>
        <v>0</v>
      </c>
      <c r="AS361" s="181">
        <f t="shared" si="189"/>
        <v>0</v>
      </c>
      <c r="AT361" s="181">
        <f t="shared" si="189"/>
        <v>0</v>
      </c>
      <c r="AU361" s="181">
        <f t="shared" si="189"/>
        <v>0</v>
      </c>
      <c r="AV361" s="181">
        <f t="shared" si="189"/>
        <v>0</v>
      </c>
      <c r="AW361" s="181">
        <f t="shared" si="189"/>
        <v>0</v>
      </c>
      <c r="AX361" s="181">
        <f t="shared" si="189"/>
        <v>0</v>
      </c>
      <c r="AY361" s="181">
        <f t="shared" si="189"/>
        <v>0</v>
      </c>
      <c r="AZ361" s="181">
        <f t="shared" si="189"/>
        <v>0</v>
      </c>
      <c r="BA361" s="181">
        <f t="shared" si="189"/>
        <v>0</v>
      </c>
      <c r="BB361" s="181">
        <f t="shared" si="189"/>
        <v>0</v>
      </c>
      <c r="BC361" s="181">
        <f t="shared" si="189"/>
        <v>0</v>
      </c>
      <c r="BD361" s="181">
        <f t="shared" si="189"/>
        <v>0</v>
      </c>
      <c r="BE361" s="181">
        <f t="shared" si="189"/>
        <v>0</v>
      </c>
      <c r="BF361" s="181">
        <f t="shared" si="189"/>
        <v>0</v>
      </c>
      <c r="BG361" s="181">
        <f t="shared" si="189"/>
        <v>0</v>
      </c>
      <c r="BH361" s="181">
        <f t="shared" si="189"/>
        <v>0</v>
      </c>
      <c r="BI361" s="181">
        <f t="shared" si="189"/>
        <v>0</v>
      </c>
      <c r="BJ361" s="181">
        <f t="shared" si="189"/>
        <v>0</v>
      </c>
      <c r="BK361" s="181">
        <f t="shared" si="189"/>
        <v>0</v>
      </c>
      <c r="BL361" s="181">
        <f t="shared" si="189"/>
        <v>0</v>
      </c>
      <c r="BM361" s="181">
        <f t="shared" si="189"/>
        <v>0</v>
      </c>
      <c r="BN361" s="181">
        <f t="shared" si="189"/>
        <v>0</v>
      </c>
      <c r="BO361" s="181">
        <f t="shared" si="189"/>
        <v>0</v>
      </c>
      <c r="BP361" s="181">
        <f t="shared" si="190"/>
        <v>0</v>
      </c>
      <c r="BQ361" s="181">
        <f t="shared" si="190"/>
        <v>0</v>
      </c>
      <c r="BR361" s="181">
        <f t="shared" si="190"/>
        <v>0</v>
      </c>
      <c r="BS361" s="181">
        <f t="shared" si="190"/>
        <v>0</v>
      </c>
      <c r="BT361" s="181">
        <f t="shared" si="190"/>
        <v>0</v>
      </c>
      <c r="BU361" s="181">
        <f t="shared" si="190"/>
        <v>0</v>
      </c>
      <c r="BV361" s="181">
        <f t="shared" si="190"/>
        <v>0</v>
      </c>
      <c r="BW361" s="181">
        <f t="shared" si="190"/>
        <v>0</v>
      </c>
      <c r="BX361" s="181">
        <f t="shared" si="190"/>
        <v>0</v>
      </c>
      <c r="BY361" s="181">
        <f t="shared" si="190"/>
        <v>0</v>
      </c>
      <c r="BZ361" s="181">
        <f t="shared" si="190"/>
        <v>0</v>
      </c>
      <c r="CA361" s="181">
        <f t="shared" si="190"/>
        <v>0</v>
      </c>
      <c r="CB361" s="181">
        <f t="shared" si="190"/>
        <v>0</v>
      </c>
      <c r="CC361" s="181">
        <f t="shared" si="190"/>
        <v>0</v>
      </c>
      <c r="CD361" s="181">
        <f t="shared" si="190"/>
        <v>0</v>
      </c>
      <c r="CE361" s="181">
        <f t="shared" si="190"/>
        <v>0</v>
      </c>
      <c r="CF361" s="181">
        <f t="shared" si="190"/>
        <v>0</v>
      </c>
      <c r="CG361" s="181">
        <f t="shared" si="190"/>
        <v>0</v>
      </c>
      <c r="CH361" s="181">
        <f t="shared" si="190"/>
        <v>0</v>
      </c>
      <c r="CI361" s="181">
        <f t="shared" si="190"/>
        <v>0</v>
      </c>
      <c r="CJ361" s="181">
        <f t="shared" si="190"/>
        <v>0</v>
      </c>
      <c r="CK361" s="181">
        <f t="shared" si="190"/>
        <v>0</v>
      </c>
      <c r="CL361" s="181">
        <f t="shared" si="190"/>
        <v>0</v>
      </c>
      <c r="CM361" s="181">
        <f t="shared" si="190"/>
        <v>0</v>
      </c>
      <c r="CN361" s="181">
        <f t="shared" si="190"/>
        <v>0</v>
      </c>
      <c r="CO361" s="181">
        <f t="shared" si="190"/>
        <v>0</v>
      </c>
      <c r="CP361" s="181">
        <f t="shared" si="190"/>
        <v>0</v>
      </c>
      <c r="CQ361" s="181">
        <f t="shared" si="190"/>
        <v>0</v>
      </c>
      <c r="CR361" s="181">
        <f t="shared" si="190"/>
        <v>0</v>
      </c>
      <c r="CS361" s="181">
        <f t="shared" si="190"/>
        <v>0</v>
      </c>
      <c r="CT361" s="181">
        <f t="shared" si="190"/>
        <v>0</v>
      </c>
      <c r="CU361" s="181">
        <f t="shared" si="190"/>
        <v>0</v>
      </c>
      <c r="CV361" s="181">
        <f t="shared" si="190"/>
        <v>0</v>
      </c>
      <c r="CW361" s="181">
        <f t="shared" si="190"/>
        <v>0</v>
      </c>
      <c r="CX361" s="181">
        <f t="shared" si="190"/>
        <v>0</v>
      </c>
      <c r="CY361" s="181">
        <f t="shared" si="190"/>
        <v>0</v>
      </c>
      <c r="CZ361" s="181">
        <f t="shared" si="190"/>
        <v>0</v>
      </c>
      <c r="DA361" s="181">
        <f t="shared" si="190"/>
        <v>0</v>
      </c>
      <c r="DB361" s="181">
        <f t="shared" si="190"/>
        <v>0</v>
      </c>
      <c r="DC361" s="181">
        <f t="shared" si="190"/>
        <v>0</v>
      </c>
      <c r="DD361" s="181">
        <f t="shared" si="190"/>
        <v>0</v>
      </c>
      <c r="DE361" s="181">
        <f t="shared" si="190"/>
        <v>0</v>
      </c>
      <c r="DF361" s="181">
        <f t="shared" si="190"/>
        <v>0</v>
      </c>
      <c r="DG361" s="181">
        <f t="shared" si="190"/>
        <v>0</v>
      </c>
      <c r="DH361" s="181">
        <f t="shared" si="190"/>
        <v>0</v>
      </c>
      <c r="DI361" s="181">
        <f t="shared" si="190"/>
        <v>0</v>
      </c>
      <c r="DJ361" s="181">
        <f t="shared" si="190"/>
        <v>0</v>
      </c>
      <c r="DK361" s="181">
        <f t="shared" si="190"/>
        <v>0</v>
      </c>
      <c r="DL361" s="181">
        <f t="shared" si="190"/>
        <v>0</v>
      </c>
      <c r="DM361" s="181">
        <f t="shared" si="190"/>
        <v>0</v>
      </c>
      <c r="DN361" s="181">
        <f t="shared" si="190"/>
        <v>0</v>
      </c>
      <c r="DO361" s="181">
        <f t="shared" si="190"/>
        <v>0</v>
      </c>
      <c r="DP361" s="181">
        <f t="shared" si="190"/>
        <v>0</v>
      </c>
      <c r="DQ361" s="181">
        <f t="shared" si="190"/>
        <v>0</v>
      </c>
      <c r="DR361" s="181">
        <f t="shared" si="190"/>
        <v>0</v>
      </c>
      <c r="DS361" s="181">
        <f t="shared" si="190"/>
        <v>0</v>
      </c>
      <c r="DT361" s="181">
        <f t="shared" si="190"/>
        <v>0</v>
      </c>
      <c r="DU361" s="181">
        <f t="shared" si="190"/>
        <v>0</v>
      </c>
      <c r="DV361" s="181">
        <f t="shared" si="190"/>
        <v>0</v>
      </c>
      <c r="DW361" s="181">
        <f t="shared" si="190"/>
        <v>0</v>
      </c>
      <c r="DX361" s="181">
        <f t="shared" si="190"/>
        <v>0</v>
      </c>
      <c r="DY361" s="181">
        <f t="shared" si="190"/>
        <v>0</v>
      </c>
      <c r="DZ361" s="181">
        <f t="shared" si="190"/>
        <v>0</v>
      </c>
      <c r="EA361" s="181">
        <f t="shared" ref="EA361:EB363" si="191">EA348*0.18</f>
        <v>0</v>
      </c>
      <c r="EB361" s="181">
        <f t="shared" si="191"/>
        <v>0</v>
      </c>
      <c r="EC361" s="181">
        <f t="shared" si="186"/>
        <v>0</v>
      </c>
      <c r="ED361" s="181">
        <f t="shared" si="186"/>
        <v>0</v>
      </c>
      <c r="EE361" s="181">
        <f t="shared" si="186"/>
        <v>0</v>
      </c>
    </row>
    <row r="362" spans="1:138" s="182" customFormat="1" ht="15.75" hidden="1" outlineLevel="1" x14ac:dyDescent="0.25">
      <c r="A362" s="122">
        <f t="shared" si="183"/>
        <v>0</v>
      </c>
      <c r="B362" s="232" t="str">
        <f t="shared" si="187"/>
        <v>0 НДС</v>
      </c>
      <c r="C362" s="170">
        <f t="shared" si="188"/>
        <v>0</v>
      </c>
      <c r="D362" s="181">
        <f t="shared" ref="D362:BO363" si="192">D349*0.18</f>
        <v>0</v>
      </c>
      <c r="E362" s="181">
        <f t="shared" si="192"/>
        <v>0</v>
      </c>
      <c r="F362" s="181">
        <f t="shared" si="192"/>
        <v>0</v>
      </c>
      <c r="G362" s="181">
        <f t="shared" si="192"/>
        <v>0</v>
      </c>
      <c r="H362" s="181">
        <f t="shared" si="192"/>
        <v>0</v>
      </c>
      <c r="I362" s="181">
        <f t="shared" si="192"/>
        <v>0</v>
      </c>
      <c r="J362" s="181">
        <f t="shared" si="192"/>
        <v>0</v>
      </c>
      <c r="K362" s="181">
        <f t="shared" si="192"/>
        <v>0</v>
      </c>
      <c r="L362" s="181">
        <f t="shared" si="192"/>
        <v>0</v>
      </c>
      <c r="M362" s="181">
        <f t="shared" si="192"/>
        <v>0</v>
      </c>
      <c r="N362" s="181">
        <f t="shared" si="192"/>
        <v>0</v>
      </c>
      <c r="O362" s="181">
        <f t="shared" si="192"/>
        <v>0</v>
      </c>
      <c r="P362" s="181">
        <f t="shared" si="192"/>
        <v>0</v>
      </c>
      <c r="Q362" s="181">
        <f t="shared" si="192"/>
        <v>0</v>
      </c>
      <c r="R362" s="181">
        <f t="shared" si="192"/>
        <v>0</v>
      </c>
      <c r="S362" s="181">
        <f t="shared" si="192"/>
        <v>0</v>
      </c>
      <c r="T362" s="181">
        <f t="shared" si="192"/>
        <v>0</v>
      </c>
      <c r="U362" s="181">
        <f t="shared" si="192"/>
        <v>0</v>
      </c>
      <c r="V362" s="181">
        <f t="shared" si="192"/>
        <v>0</v>
      </c>
      <c r="W362" s="181">
        <f t="shared" si="192"/>
        <v>0</v>
      </c>
      <c r="X362" s="181">
        <f t="shared" si="192"/>
        <v>0</v>
      </c>
      <c r="Y362" s="181">
        <f t="shared" si="192"/>
        <v>0</v>
      </c>
      <c r="Z362" s="181">
        <f t="shared" si="192"/>
        <v>0</v>
      </c>
      <c r="AA362" s="181">
        <f t="shared" si="192"/>
        <v>0</v>
      </c>
      <c r="AB362" s="181">
        <f t="shared" si="192"/>
        <v>0</v>
      </c>
      <c r="AC362" s="181">
        <f t="shared" si="192"/>
        <v>0</v>
      </c>
      <c r="AD362" s="181">
        <f t="shared" si="192"/>
        <v>0</v>
      </c>
      <c r="AE362" s="181">
        <f t="shared" si="192"/>
        <v>0</v>
      </c>
      <c r="AF362" s="181">
        <f t="shared" si="192"/>
        <v>0</v>
      </c>
      <c r="AG362" s="181">
        <f t="shared" si="192"/>
        <v>0</v>
      </c>
      <c r="AH362" s="181">
        <f t="shared" si="192"/>
        <v>0</v>
      </c>
      <c r="AI362" s="181">
        <f t="shared" si="192"/>
        <v>0</v>
      </c>
      <c r="AJ362" s="181">
        <f t="shared" si="192"/>
        <v>0</v>
      </c>
      <c r="AK362" s="181">
        <f t="shared" si="192"/>
        <v>0</v>
      </c>
      <c r="AL362" s="181">
        <f t="shared" si="192"/>
        <v>0</v>
      </c>
      <c r="AM362" s="181">
        <f t="shared" si="192"/>
        <v>0</v>
      </c>
      <c r="AN362" s="181">
        <f t="shared" si="192"/>
        <v>0</v>
      </c>
      <c r="AO362" s="181">
        <f t="shared" si="192"/>
        <v>0</v>
      </c>
      <c r="AP362" s="181">
        <f t="shared" si="192"/>
        <v>0</v>
      </c>
      <c r="AQ362" s="181">
        <f t="shared" si="192"/>
        <v>0</v>
      </c>
      <c r="AR362" s="181">
        <f t="shared" si="192"/>
        <v>0</v>
      </c>
      <c r="AS362" s="181">
        <f t="shared" si="192"/>
        <v>0</v>
      </c>
      <c r="AT362" s="181">
        <f t="shared" si="192"/>
        <v>0</v>
      </c>
      <c r="AU362" s="181">
        <f t="shared" si="192"/>
        <v>0</v>
      </c>
      <c r="AV362" s="181">
        <f t="shared" si="192"/>
        <v>0</v>
      </c>
      <c r="AW362" s="181">
        <f t="shared" si="192"/>
        <v>0</v>
      </c>
      <c r="AX362" s="181">
        <f t="shared" si="192"/>
        <v>0</v>
      </c>
      <c r="AY362" s="181">
        <f t="shared" si="192"/>
        <v>0</v>
      </c>
      <c r="AZ362" s="181">
        <f t="shared" si="192"/>
        <v>0</v>
      </c>
      <c r="BA362" s="181">
        <f t="shared" si="192"/>
        <v>0</v>
      </c>
      <c r="BB362" s="181">
        <f t="shared" si="192"/>
        <v>0</v>
      </c>
      <c r="BC362" s="181">
        <f t="shared" si="192"/>
        <v>0</v>
      </c>
      <c r="BD362" s="181">
        <f t="shared" si="192"/>
        <v>0</v>
      </c>
      <c r="BE362" s="181">
        <f t="shared" si="192"/>
        <v>0</v>
      </c>
      <c r="BF362" s="181">
        <f t="shared" si="192"/>
        <v>0</v>
      </c>
      <c r="BG362" s="181">
        <f t="shared" si="192"/>
        <v>0</v>
      </c>
      <c r="BH362" s="181">
        <f t="shared" si="192"/>
        <v>0</v>
      </c>
      <c r="BI362" s="181">
        <f t="shared" si="192"/>
        <v>0</v>
      </c>
      <c r="BJ362" s="181">
        <f t="shared" si="192"/>
        <v>0</v>
      </c>
      <c r="BK362" s="181">
        <f t="shared" si="192"/>
        <v>0</v>
      </c>
      <c r="BL362" s="181">
        <f t="shared" si="192"/>
        <v>0</v>
      </c>
      <c r="BM362" s="181">
        <f t="shared" si="192"/>
        <v>0</v>
      </c>
      <c r="BN362" s="181">
        <f t="shared" si="192"/>
        <v>0</v>
      </c>
      <c r="BO362" s="181">
        <f>BO349*0.18</f>
        <v>0</v>
      </c>
      <c r="BP362" s="181">
        <f t="shared" ref="BP362:EA363" si="193">BP349*0.18</f>
        <v>0</v>
      </c>
      <c r="BQ362" s="181">
        <f t="shared" si="193"/>
        <v>0</v>
      </c>
      <c r="BR362" s="181">
        <f t="shared" si="193"/>
        <v>0</v>
      </c>
      <c r="BS362" s="181">
        <f t="shared" si="193"/>
        <v>0</v>
      </c>
      <c r="BT362" s="181">
        <f t="shared" si="193"/>
        <v>0</v>
      </c>
      <c r="BU362" s="181">
        <f t="shared" si="193"/>
        <v>0</v>
      </c>
      <c r="BV362" s="181">
        <f t="shared" si="193"/>
        <v>0</v>
      </c>
      <c r="BW362" s="181">
        <f t="shared" si="193"/>
        <v>0</v>
      </c>
      <c r="BX362" s="181">
        <f t="shared" si="193"/>
        <v>0</v>
      </c>
      <c r="BY362" s="181">
        <f t="shared" si="193"/>
        <v>0</v>
      </c>
      <c r="BZ362" s="181">
        <f t="shared" si="193"/>
        <v>0</v>
      </c>
      <c r="CA362" s="181">
        <f t="shared" si="193"/>
        <v>0</v>
      </c>
      <c r="CB362" s="181">
        <f t="shared" si="193"/>
        <v>0</v>
      </c>
      <c r="CC362" s="181">
        <f t="shared" si="193"/>
        <v>0</v>
      </c>
      <c r="CD362" s="181">
        <f t="shared" si="193"/>
        <v>0</v>
      </c>
      <c r="CE362" s="181">
        <f t="shared" si="193"/>
        <v>0</v>
      </c>
      <c r="CF362" s="181">
        <f t="shared" si="193"/>
        <v>0</v>
      </c>
      <c r="CG362" s="181">
        <f t="shared" si="193"/>
        <v>0</v>
      </c>
      <c r="CH362" s="181">
        <f t="shared" si="193"/>
        <v>0</v>
      </c>
      <c r="CI362" s="181">
        <f t="shared" si="193"/>
        <v>0</v>
      </c>
      <c r="CJ362" s="181">
        <f t="shared" si="193"/>
        <v>0</v>
      </c>
      <c r="CK362" s="181">
        <f t="shared" si="193"/>
        <v>0</v>
      </c>
      <c r="CL362" s="181">
        <f t="shared" si="193"/>
        <v>0</v>
      </c>
      <c r="CM362" s="181">
        <f t="shared" si="193"/>
        <v>0</v>
      </c>
      <c r="CN362" s="181">
        <f t="shared" si="193"/>
        <v>0</v>
      </c>
      <c r="CO362" s="181">
        <f t="shared" si="193"/>
        <v>0</v>
      </c>
      <c r="CP362" s="181">
        <f t="shared" si="193"/>
        <v>0</v>
      </c>
      <c r="CQ362" s="181">
        <f t="shared" si="193"/>
        <v>0</v>
      </c>
      <c r="CR362" s="181">
        <f t="shared" si="193"/>
        <v>0</v>
      </c>
      <c r="CS362" s="181">
        <f t="shared" si="193"/>
        <v>0</v>
      </c>
      <c r="CT362" s="181">
        <f t="shared" si="193"/>
        <v>0</v>
      </c>
      <c r="CU362" s="181">
        <f t="shared" si="193"/>
        <v>0</v>
      </c>
      <c r="CV362" s="181">
        <f t="shared" si="193"/>
        <v>0</v>
      </c>
      <c r="CW362" s="181">
        <f t="shared" si="193"/>
        <v>0</v>
      </c>
      <c r="CX362" s="181">
        <f t="shared" si="193"/>
        <v>0</v>
      </c>
      <c r="CY362" s="181">
        <f t="shared" si="193"/>
        <v>0</v>
      </c>
      <c r="CZ362" s="181">
        <f t="shared" si="193"/>
        <v>0</v>
      </c>
      <c r="DA362" s="181">
        <f t="shared" si="193"/>
        <v>0</v>
      </c>
      <c r="DB362" s="181">
        <f t="shared" si="193"/>
        <v>0</v>
      </c>
      <c r="DC362" s="181">
        <f t="shared" si="193"/>
        <v>0</v>
      </c>
      <c r="DD362" s="181">
        <f t="shared" si="193"/>
        <v>0</v>
      </c>
      <c r="DE362" s="181">
        <f t="shared" si="193"/>
        <v>0</v>
      </c>
      <c r="DF362" s="181">
        <f t="shared" si="193"/>
        <v>0</v>
      </c>
      <c r="DG362" s="181">
        <f t="shared" si="193"/>
        <v>0</v>
      </c>
      <c r="DH362" s="181">
        <f t="shared" si="193"/>
        <v>0</v>
      </c>
      <c r="DI362" s="181">
        <f t="shared" si="193"/>
        <v>0</v>
      </c>
      <c r="DJ362" s="181">
        <f t="shared" si="193"/>
        <v>0</v>
      </c>
      <c r="DK362" s="181">
        <f t="shared" si="193"/>
        <v>0</v>
      </c>
      <c r="DL362" s="181">
        <f t="shared" si="193"/>
        <v>0</v>
      </c>
      <c r="DM362" s="181">
        <f t="shared" si="193"/>
        <v>0</v>
      </c>
      <c r="DN362" s="181">
        <f t="shared" si="193"/>
        <v>0</v>
      </c>
      <c r="DO362" s="181">
        <f t="shared" si="193"/>
        <v>0</v>
      </c>
      <c r="DP362" s="181">
        <f t="shared" si="193"/>
        <v>0</v>
      </c>
      <c r="DQ362" s="181">
        <f t="shared" si="193"/>
        <v>0</v>
      </c>
      <c r="DR362" s="181">
        <f t="shared" si="193"/>
        <v>0</v>
      </c>
      <c r="DS362" s="181">
        <f t="shared" si="193"/>
        <v>0</v>
      </c>
      <c r="DT362" s="181">
        <f t="shared" si="193"/>
        <v>0</v>
      </c>
      <c r="DU362" s="181">
        <f t="shared" si="193"/>
        <v>0</v>
      </c>
      <c r="DV362" s="181">
        <f t="shared" si="193"/>
        <v>0</v>
      </c>
      <c r="DW362" s="181">
        <f t="shared" si="193"/>
        <v>0</v>
      </c>
      <c r="DX362" s="181">
        <f t="shared" si="193"/>
        <v>0</v>
      </c>
      <c r="DY362" s="181">
        <f t="shared" si="193"/>
        <v>0</v>
      </c>
      <c r="DZ362" s="181">
        <f t="shared" si="193"/>
        <v>0</v>
      </c>
      <c r="EA362" s="181">
        <f t="shared" si="193"/>
        <v>0</v>
      </c>
      <c r="EB362" s="181">
        <f t="shared" si="191"/>
        <v>0</v>
      </c>
      <c r="EC362" s="181">
        <f t="shared" si="186"/>
        <v>0</v>
      </c>
      <c r="ED362" s="181">
        <f t="shared" si="186"/>
        <v>0</v>
      </c>
      <c r="EE362" s="181">
        <f t="shared" si="186"/>
        <v>0</v>
      </c>
    </row>
    <row r="363" spans="1:138" s="182" customFormat="1" ht="15.75" hidden="1" outlineLevel="1" x14ac:dyDescent="0.25">
      <c r="A363" s="122">
        <f t="shared" si="183"/>
        <v>0</v>
      </c>
      <c r="B363" s="232" t="str">
        <f t="shared" si="187"/>
        <v>Менеджмент резерв НДС</v>
      </c>
      <c r="C363" s="170">
        <f t="shared" si="188"/>
        <v>0</v>
      </c>
      <c r="D363" s="181">
        <f t="shared" si="192"/>
        <v>0</v>
      </c>
      <c r="E363" s="181">
        <f t="shared" si="192"/>
        <v>0</v>
      </c>
      <c r="F363" s="181">
        <f t="shared" si="192"/>
        <v>0</v>
      </c>
      <c r="G363" s="181">
        <f t="shared" si="192"/>
        <v>0</v>
      </c>
      <c r="H363" s="181">
        <f t="shared" si="192"/>
        <v>0</v>
      </c>
      <c r="I363" s="181">
        <f t="shared" si="192"/>
        <v>0</v>
      </c>
      <c r="J363" s="181">
        <f t="shared" si="192"/>
        <v>0</v>
      </c>
      <c r="K363" s="181">
        <f t="shared" si="192"/>
        <v>0</v>
      </c>
      <c r="L363" s="181">
        <f t="shared" si="192"/>
        <v>0</v>
      </c>
      <c r="M363" s="181">
        <f t="shared" si="192"/>
        <v>0</v>
      </c>
      <c r="N363" s="181">
        <f t="shared" si="192"/>
        <v>0</v>
      </c>
      <c r="O363" s="181">
        <f t="shared" si="192"/>
        <v>0</v>
      </c>
      <c r="P363" s="181">
        <f t="shared" si="192"/>
        <v>0</v>
      </c>
      <c r="Q363" s="181">
        <f t="shared" si="192"/>
        <v>0</v>
      </c>
      <c r="R363" s="181">
        <f t="shared" si="192"/>
        <v>0</v>
      </c>
      <c r="S363" s="181">
        <f t="shared" si="192"/>
        <v>0</v>
      </c>
      <c r="T363" s="181">
        <f t="shared" si="192"/>
        <v>0</v>
      </c>
      <c r="U363" s="181">
        <f t="shared" si="192"/>
        <v>0</v>
      </c>
      <c r="V363" s="181">
        <f t="shared" si="192"/>
        <v>0</v>
      </c>
      <c r="W363" s="181">
        <f t="shared" si="192"/>
        <v>0</v>
      </c>
      <c r="X363" s="181">
        <f t="shared" si="192"/>
        <v>0</v>
      </c>
      <c r="Y363" s="181">
        <f t="shared" si="192"/>
        <v>0</v>
      </c>
      <c r="Z363" s="181">
        <f t="shared" si="192"/>
        <v>0</v>
      </c>
      <c r="AA363" s="181">
        <f t="shared" si="192"/>
        <v>0</v>
      </c>
      <c r="AB363" s="181">
        <f t="shared" si="192"/>
        <v>0</v>
      </c>
      <c r="AC363" s="181">
        <f t="shared" si="192"/>
        <v>0</v>
      </c>
      <c r="AD363" s="181">
        <f t="shared" si="192"/>
        <v>0</v>
      </c>
      <c r="AE363" s="181">
        <f t="shared" si="192"/>
        <v>0</v>
      </c>
      <c r="AF363" s="181">
        <f t="shared" si="192"/>
        <v>0</v>
      </c>
      <c r="AG363" s="181">
        <f t="shared" si="192"/>
        <v>0</v>
      </c>
      <c r="AH363" s="181">
        <f t="shared" si="192"/>
        <v>0</v>
      </c>
      <c r="AI363" s="181">
        <f t="shared" si="192"/>
        <v>0</v>
      </c>
      <c r="AJ363" s="181">
        <f t="shared" si="192"/>
        <v>0</v>
      </c>
      <c r="AK363" s="181">
        <f t="shared" si="192"/>
        <v>0</v>
      </c>
      <c r="AL363" s="181">
        <f t="shared" si="192"/>
        <v>0</v>
      </c>
      <c r="AM363" s="181">
        <f t="shared" si="192"/>
        <v>0</v>
      </c>
      <c r="AN363" s="181">
        <f t="shared" si="192"/>
        <v>0</v>
      </c>
      <c r="AO363" s="181">
        <f t="shared" si="192"/>
        <v>0</v>
      </c>
      <c r="AP363" s="181">
        <f t="shared" si="192"/>
        <v>0</v>
      </c>
      <c r="AQ363" s="181">
        <f t="shared" si="192"/>
        <v>0</v>
      </c>
      <c r="AR363" s="181">
        <f t="shared" si="192"/>
        <v>0</v>
      </c>
      <c r="AS363" s="181">
        <f t="shared" si="192"/>
        <v>0</v>
      </c>
      <c r="AT363" s="181">
        <f t="shared" si="192"/>
        <v>0</v>
      </c>
      <c r="AU363" s="181">
        <f t="shared" si="192"/>
        <v>0</v>
      </c>
      <c r="AV363" s="181">
        <f t="shared" si="192"/>
        <v>0</v>
      </c>
      <c r="AW363" s="181">
        <f t="shared" si="192"/>
        <v>0</v>
      </c>
      <c r="AX363" s="181">
        <f t="shared" si="192"/>
        <v>0</v>
      </c>
      <c r="AY363" s="181">
        <f t="shared" si="192"/>
        <v>0</v>
      </c>
      <c r="AZ363" s="181">
        <f t="shared" si="192"/>
        <v>0</v>
      </c>
      <c r="BA363" s="181">
        <f t="shared" si="192"/>
        <v>0</v>
      </c>
      <c r="BB363" s="181">
        <f t="shared" si="192"/>
        <v>0</v>
      </c>
      <c r="BC363" s="181">
        <f t="shared" si="192"/>
        <v>0</v>
      </c>
      <c r="BD363" s="181">
        <f t="shared" si="192"/>
        <v>0</v>
      </c>
      <c r="BE363" s="181">
        <f t="shared" si="192"/>
        <v>0</v>
      </c>
      <c r="BF363" s="181">
        <f t="shared" si="192"/>
        <v>0</v>
      </c>
      <c r="BG363" s="181">
        <f t="shared" si="192"/>
        <v>0</v>
      </c>
      <c r="BH363" s="181">
        <f t="shared" si="192"/>
        <v>0</v>
      </c>
      <c r="BI363" s="181">
        <f t="shared" si="192"/>
        <v>0</v>
      </c>
      <c r="BJ363" s="181">
        <f t="shared" si="192"/>
        <v>0</v>
      </c>
      <c r="BK363" s="181">
        <f t="shared" si="192"/>
        <v>0</v>
      </c>
      <c r="BL363" s="181">
        <f t="shared" si="192"/>
        <v>0</v>
      </c>
      <c r="BM363" s="181">
        <f t="shared" si="192"/>
        <v>0</v>
      </c>
      <c r="BN363" s="181">
        <f t="shared" si="192"/>
        <v>0</v>
      </c>
      <c r="BO363" s="181">
        <f t="shared" si="192"/>
        <v>0</v>
      </c>
      <c r="BP363" s="181">
        <f t="shared" si="193"/>
        <v>0</v>
      </c>
      <c r="BQ363" s="181">
        <f t="shared" si="193"/>
        <v>0</v>
      </c>
      <c r="BR363" s="181">
        <f t="shared" si="193"/>
        <v>0</v>
      </c>
      <c r="BS363" s="181">
        <f t="shared" si="193"/>
        <v>0</v>
      </c>
      <c r="BT363" s="181">
        <f t="shared" si="193"/>
        <v>0</v>
      </c>
      <c r="BU363" s="181">
        <f t="shared" si="193"/>
        <v>0</v>
      </c>
      <c r="BV363" s="181">
        <f t="shared" si="193"/>
        <v>0</v>
      </c>
      <c r="BW363" s="181">
        <f t="shared" si="193"/>
        <v>0</v>
      </c>
      <c r="BX363" s="181">
        <f t="shared" si="193"/>
        <v>0</v>
      </c>
      <c r="BY363" s="181">
        <f t="shared" si="193"/>
        <v>0</v>
      </c>
      <c r="BZ363" s="181">
        <f t="shared" si="193"/>
        <v>0</v>
      </c>
      <c r="CA363" s="181">
        <f t="shared" si="193"/>
        <v>0</v>
      </c>
      <c r="CB363" s="181">
        <f t="shared" si="193"/>
        <v>0</v>
      </c>
      <c r="CC363" s="181">
        <f t="shared" si="193"/>
        <v>0</v>
      </c>
      <c r="CD363" s="181">
        <f t="shared" si="193"/>
        <v>0</v>
      </c>
      <c r="CE363" s="181">
        <f t="shared" si="193"/>
        <v>0</v>
      </c>
      <c r="CF363" s="181">
        <f t="shared" si="193"/>
        <v>0</v>
      </c>
      <c r="CG363" s="181">
        <f t="shared" si="193"/>
        <v>0</v>
      </c>
      <c r="CH363" s="181">
        <f t="shared" si="193"/>
        <v>0</v>
      </c>
      <c r="CI363" s="181">
        <f t="shared" si="193"/>
        <v>0</v>
      </c>
      <c r="CJ363" s="181">
        <f t="shared" si="193"/>
        <v>0</v>
      </c>
      <c r="CK363" s="181">
        <f t="shared" si="193"/>
        <v>0</v>
      </c>
      <c r="CL363" s="181">
        <f t="shared" si="193"/>
        <v>0</v>
      </c>
      <c r="CM363" s="181">
        <f t="shared" si="193"/>
        <v>0</v>
      </c>
      <c r="CN363" s="181">
        <f t="shared" si="193"/>
        <v>0</v>
      </c>
      <c r="CO363" s="181">
        <f t="shared" si="193"/>
        <v>0</v>
      </c>
      <c r="CP363" s="181">
        <f t="shared" si="193"/>
        <v>0</v>
      </c>
      <c r="CQ363" s="181">
        <f t="shared" si="193"/>
        <v>0</v>
      </c>
      <c r="CR363" s="181">
        <f t="shared" si="193"/>
        <v>0</v>
      </c>
      <c r="CS363" s="181">
        <f t="shared" si="193"/>
        <v>0</v>
      </c>
      <c r="CT363" s="181">
        <f t="shared" si="193"/>
        <v>0</v>
      </c>
      <c r="CU363" s="181">
        <f t="shared" si="193"/>
        <v>0</v>
      </c>
      <c r="CV363" s="181">
        <f t="shared" si="193"/>
        <v>0</v>
      </c>
      <c r="CW363" s="181">
        <f t="shared" si="193"/>
        <v>0</v>
      </c>
      <c r="CX363" s="181">
        <f t="shared" si="193"/>
        <v>0</v>
      </c>
      <c r="CY363" s="181">
        <f t="shared" si="193"/>
        <v>0</v>
      </c>
      <c r="CZ363" s="181">
        <f t="shared" si="193"/>
        <v>0</v>
      </c>
      <c r="DA363" s="181">
        <f t="shared" si="193"/>
        <v>0</v>
      </c>
      <c r="DB363" s="181">
        <f t="shared" si="193"/>
        <v>0</v>
      </c>
      <c r="DC363" s="181">
        <f t="shared" si="193"/>
        <v>0</v>
      </c>
      <c r="DD363" s="181">
        <f t="shared" si="193"/>
        <v>0</v>
      </c>
      <c r="DE363" s="181">
        <f t="shared" si="193"/>
        <v>0</v>
      </c>
      <c r="DF363" s="181">
        <f t="shared" si="193"/>
        <v>0</v>
      </c>
      <c r="DG363" s="181">
        <f t="shared" si="193"/>
        <v>0</v>
      </c>
      <c r="DH363" s="181">
        <f t="shared" si="193"/>
        <v>0</v>
      </c>
      <c r="DI363" s="181">
        <f t="shared" si="193"/>
        <v>0</v>
      </c>
      <c r="DJ363" s="181">
        <f t="shared" si="193"/>
        <v>0</v>
      </c>
      <c r="DK363" s="181">
        <f t="shared" si="193"/>
        <v>0</v>
      </c>
      <c r="DL363" s="181">
        <f t="shared" si="193"/>
        <v>0</v>
      </c>
      <c r="DM363" s="181">
        <f t="shared" si="193"/>
        <v>0</v>
      </c>
      <c r="DN363" s="181">
        <f t="shared" si="193"/>
        <v>0</v>
      </c>
      <c r="DO363" s="181">
        <f t="shared" si="193"/>
        <v>0</v>
      </c>
      <c r="DP363" s="181">
        <f t="shared" si="193"/>
        <v>0</v>
      </c>
      <c r="DQ363" s="181">
        <f t="shared" si="193"/>
        <v>0</v>
      </c>
      <c r="DR363" s="181">
        <f t="shared" si="193"/>
        <v>0</v>
      </c>
      <c r="DS363" s="181">
        <f t="shared" si="193"/>
        <v>0</v>
      </c>
      <c r="DT363" s="181">
        <f t="shared" si="193"/>
        <v>0</v>
      </c>
      <c r="DU363" s="181">
        <f t="shared" si="193"/>
        <v>0</v>
      </c>
      <c r="DV363" s="181">
        <f t="shared" si="193"/>
        <v>0</v>
      </c>
      <c r="DW363" s="181">
        <f t="shared" si="193"/>
        <v>0</v>
      </c>
      <c r="DX363" s="181">
        <f t="shared" si="193"/>
        <v>0</v>
      </c>
      <c r="DY363" s="181">
        <f t="shared" si="193"/>
        <v>0</v>
      </c>
      <c r="DZ363" s="181">
        <f t="shared" si="193"/>
        <v>0</v>
      </c>
      <c r="EA363" s="181">
        <f t="shared" si="193"/>
        <v>0</v>
      </c>
      <c r="EB363" s="181">
        <f t="shared" si="191"/>
        <v>0</v>
      </c>
      <c r="EC363" s="181">
        <f t="shared" si="186"/>
        <v>0</v>
      </c>
      <c r="ED363" s="181">
        <f t="shared" si="186"/>
        <v>0</v>
      </c>
      <c r="EE363" s="181">
        <f t="shared" si="186"/>
        <v>0</v>
      </c>
    </row>
    <row r="364" spans="1:138" ht="17.25" hidden="1" outlineLevel="1" thickTop="1" thickBot="1" x14ac:dyDescent="0.3">
      <c r="A364" s="122">
        <f>IF(B337="Объект",,1)</f>
        <v>0</v>
      </c>
      <c r="B364" s="228" t="s">
        <v>236</v>
      </c>
      <c r="C364" s="229">
        <f>SUM(D364:EE364)</f>
        <v>0</v>
      </c>
      <c r="D364" s="175">
        <f>SUM(D354:D363)</f>
        <v>0</v>
      </c>
      <c r="E364" s="230">
        <f t="shared" ref="E364:J364" si="194">SUM(E354:E363)</f>
        <v>0</v>
      </c>
      <c r="F364" s="175">
        <f t="shared" si="194"/>
        <v>0</v>
      </c>
      <c r="G364" s="175">
        <f t="shared" si="194"/>
        <v>0</v>
      </c>
      <c r="H364" s="175">
        <f t="shared" si="194"/>
        <v>0</v>
      </c>
      <c r="I364" s="175">
        <f t="shared" si="194"/>
        <v>0</v>
      </c>
      <c r="J364" s="175">
        <f t="shared" si="194"/>
        <v>0</v>
      </c>
      <c r="K364" s="175">
        <f>SUM(K354:K363)</f>
        <v>0</v>
      </c>
      <c r="L364" s="175">
        <f t="shared" ref="L364:R364" si="195">SUM(L354:L363)</f>
        <v>0</v>
      </c>
      <c r="M364" s="175">
        <f t="shared" si="195"/>
        <v>0</v>
      </c>
      <c r="N364" s="175">
        <f t="shared" si="195"/>
        <v>0</v>
      </c>
      <c r="O364" s="231">
        <f t="shared" si="195"/>
        <v>0</v>
      </c>
      <c r="P364" s="231">
        <f t="shared" si="195"/>
        <v>0</v>
      </c>
      <c r="Q364" s="231">
        <f t="shared" si="195"/>
        <v>0</v>
      </c>
      <c r="R364" s="231">
        <f t="shared" si="195"/>
        <v>0</v>
      </c>
      <c r="S364" s="231">
        <f>SUM(S354:S363)</f>
        <v>0</v>
      </c>
      <c r="T364" s="231">
        <f t="shared" ref="T364:BA364" si="196">SUM(T354:T363)</f>
        <v>0</v>
      </c>
      <c r="U364" s="231">
        <f t="shared" si="196"/>
        <v>0</v>
      </c>
      <c r="V364" s="231">
        <f t="shared" si="196"/>
        <v>0</v>
      </c>
      <c r="W364" s="231">
        <f t="shared" si="196"/>
        <v>0</v>
      </c>
      <c r="X364" s="231">
        <f t="shared" si="196"/>
        <v>0</v>
      </c>
      <c r="Y364" s="231">
        <f t="shared" si="196"/>
        <v>0</v>
      </c>
      <c r="Z364" s="231">
        <f t="shared" si="196"/>
        <v>0</v>
      </c>
      <c r="AA364" s="231">
        <f t="shared" si="196"/>
        <v>0</v>
      </c>
      <c r="AB364" s="231">
        <f t="shared" si="196"/>
        <v>0</v>
      </c>
      <c r="AC364" s="176">
        <f t="shared" si="196"/>
        <v>0</v>
      </c>
      <c r="AD364" s="176">
        <f t="shared" si="196"/>
        <v>0</v>
      </c>
      <c r="AE364" s="175">
        <f t="shared" si="196"/>
        <v>0</v>
      </c>
      <c r="AF364" s="175">
        <f t="shared" si="196"/>
        <v>0</v>
      </c>
      <c r="AG364" s="175">
        <f t="shared" si="196"/>
        <v>0</v>
      </c>
      <c r="AH364" s="175">
        <f t="shared" si="196"/>
        <v>0</v>
      </c>
      <c r="AI364" s="175">
        <f t="shared" si="196"/>
        <v>0</v>
      </c>
      <c r="AJ364" s="175">
        <f t="shared" si="196"/>
        <v>0</v>
      </c>
      <c r="AK364" s="175">
        <f t="shared" si="196"/>
        <v>0</v>
      </c>
      <c r="AL364" s="175">
        <f t="shared" si="196"/>
        <v>0</v>
      </c>
      <c r="AM364" s="175">
        <f t="shared" si="196"/>
        <v>0</v>
      </c>
      <c r="AN364" s="176">
        <f t="shared" si="196"/>
        <v>0</v>
      </c>
      <c r="AO364" s="175">
        <f t="shared" si="196"/>
        <v>0</v>
      </c>
      <c r="AP364" s="175">
        <f t="shared" si="196"/>
        <v>0</v>
      </c>
      <c r="AQ364" s="175">
        <f t="shared" si="196"/>
        <v>0</v>
      </c>
      <c r="AR364" s="175">
        <f t="shared" si="196"/>
        <v>0</v>
      </c>
      <c r="AS364" s="175">
        <f t="shared" si="196"/>
        <v>0</v>
      </c>
      <c r="AT364" s="175">
        <f t="shared" si="196"/>
        <v>0</v>
      </c>
      <c r="AU364" s="175">
        <f t="shared" si="196"/>
        <v>0</v>
      </c>
      <c r="AV364" s="175">
        <f t="shared" si="196"/>
        <v>0</v>
      </c>
      <c r="AW364" s="175">
        <f t="shared" si="196"/>
        <v>0</v>
      </c>
      <c r="AX364" s="175">
        <f t="shared" si="196"/>
        <v>0</v>
      </c>
      <c r="AY364" s="175">
        <f t="shared" si="196"/>
        <v>0</v>
      </c>
      <c r="AZ364" s="176">
        <f t="shared" si="196"/>
        <v>0</v>
      </c>
      <c r="BA364" s="175">
        <f t="shared" si="196"/>
        <v>0</v>
      </c>
      <c r="BB364" s="175">
        <f t="shared" ref="BB364:DM364" si="197">SUM(BB341:BB350)*0.18</f>
        <v>0</v>
      </c>
      <c r="BC364" s="175">
        <f t="shared" si="197"/>
        <v>0</v>
      </c>
      <c r="BD364" s="175">
        <f t="shared" si="197"/>
        <v>0</v>
      </c>
      <c r="BE364" s="175">
        <f t="shared" si="197"/>
        <v>0</v>
      </c>
      <c r="BF364" s="175">
        <f t="shared" si="197"/>
        <v>0</v>
      </c>
      <c r="BG364" s="175">
        <f t="shared" si="197"/>
        <v>0</v>
      </c>
      <c r="BH364" s="175">
        <f t="shared" si="197"/>
        <v>0</v>
      </c>
      <c r="BI364" s="175">
        <f t="shared" si="197"/>
        <v>0</v>
      </c>
      <c r="BJ364" s="175">
        <f t="shared" si="197"/>
        <v>0</v>
      </c>
      <c r="BK364" s="175">
        <f t="shared" si="197"/>
        <v>0</v>
      </c>
      <c r="BL364" s="176">
        <f t="shared" si="197"/>
        <v>0</v>
      </c>
      <c r="BM364" s="175">
        <f t="shared" si="197"/>
        <v>0</v>
      </c>
      <c r="BN364" s="175">
        <f t="shared" si="197"/>
        <v>0</v>
      </c>
      <c r="BO364" s="175">
        <f t="shared" si="197"/>
        <v>0</v>
      </c>
      <c r="BP364" s="175">
        <f t="shared" si="197"/>
        <v>0</v>
      </c>
      <c r="BQ364" s="175">
        <f t="shared" si="197"/>
        <v>0</v>
      </c>
      <c r="BR364" s="175">
        <f t="shared" si="197"/>
        <v>0</v>
      </c>
      <c r="BS364" s="175">
        <f t="shared" si="197"/>
        <v>0</v>
      </c>
      <c r="BT364" s="175">
        <f t="shared" si="197"/>
        <v>0</v>
      </c>
      <c r="BU364" s="175">
        <f t="shared" si="197"/>
        <v>0</v>
      </c>
      <c r="BV364" s="175">
        <f>SUM(BV341:BV350)*0.18</f>
        <v>0</v>
      </c>
      <c r="BW364" s="175">
        <f>SUM(BW341:BW350)*0.18</f>
        <v>0</v>
      </c>
      <c r="BX364" s="175">
        <f>SUM(BX341:BX350)*0.18</f>
        <v>0</v>
      </c>
      <c r="BY364" s="175">
        <f t="shared" si="197"/>
        <v>0</v>
      </c>
      <c r="BZ364" s="175">
        <f t="shared" si="197"/>
        <v>0</v>
      </c>
      <c r="CA364" s="175">
        <f t="shared" si="197"/>
        <v>0</v>
      </c>
      <c r="CB364" s="175">
        <f t="shared" si="197"/>
        <v>0</v>
      </c>
      <c r="CC364" s="175">
        <f t="shared" si="197"/>
        <v>0</v>
      </c>
      <c r="CD364" s="175">
        <f t="shared" si="197"/>
        <v>0</v>
      </c>
      <c r="CE364" s="175">
        <f t="shared" si="197"/>
        <v>0</v>
      </c>
      <c r="CF364" s="175">
        <f t="shared" si="197"/>
        <v>0</v>
      </c>
      <c r="CG364" s="175">
        <f t="shared" si="197"/>
        <v>0</v>
      </c>
      <c r="CH364" s="175">
        <f t="shared" si="197"/>
        <v>0</v>
      </c>
      <c r="CI364" s="175">
        <f t="shared" si="197"/>
        <v>0</v>
      </c>
      <c r="CJ364" s="176">
        <f t="shared" si="197"/>
        <v>0</v>
      </c>
      <c r="CK364" s="175">
        <f t="shared" si="197"/>
        <v>0</v>
      </c>
      <c r="CL364" s="175">
        <f t="shared" si="197"/>
        <v>0</v>
      </c>
      <c r="CM364" s="175">
        <f t="shared" si="197"/>
        <v>0</v>
      </c>
      <c r="CN364" s="175">
        <f t="shared" si="197"/>
        <v>0</v>
      </c>
      <c r="CO364" s="175">
        <f t="shared" si="197"/>
        <v>0</v>
      </c>
      <c r="CP364" s="175">
        <f t="shared" si="197"/>
        <v>0</v>
      </c>
      <c r="CQ364" s="175">
        <f t="shared" si="197"/>
        <v>0</v>
      </c>
      <c r="CR364" s="175">
        <f t="shared" si="197"/>
        <v>0</v>
      </c>
      <c r="CS364" s="175">
        <f t="shared" si="197"/>
        <v>0</v>
      </c>
      <c r="CT364" s="175">
        <f t="shared" si="197"/>
        <v>0</v>
      </c>
      <c r="CU364" s="175">
        <f t="shared" si="197"/>
        <v>0</v>
      </c>
      <c r="CV364" s="176">
        <f t="shared" si="197"/>
        <v>0</v>
      </c>
      <c r="CW364" s="175">
        <f t="shared" si="197"/>
        <v>0</v>
      </c>
      <c r="CX364" s="175">
        <f t="shared" si="197"/>
        <v>0</v>
      </c>
      <c r="CY364" s="175">
        <f t="shared" si="197"/>
        <v>0</v>
      </c>
      <c r="CZ364" s="175">
        <f t="shared" si="197"/>
        <v>0</v>
      </c>
      <c r="DA364" s="175">
        <f t="shared" si="197"/>
        <v>0</v>
      </c>
      <c r="DB364" s="175">
        <f t="shared" si="197"/>
        <v>0</v>
      </c>
      <c r="DC364" s="175">
        <f t="shared" si="197"/>
        <v>0</v>
      </c>
      <c r="DD364" s="175">
        <f t="shared" si="197"/>
        <v>0</v>
      </c>
      <c r="DE364" s="175">
        <f t="shared" si="197"/>
        <v>0</v>
      </c>
      <c r="DF364" s="175">
        <f t="shared" si="197"/>
        <v>0</v>
      </c>
      <c r="DG364" s="175">
        <f t="shared" si="197"/>
        <v>0</v>
      </c>
      <c r="DH364" s="176">
        <f t="shared" si="197"/>
        <v>0</v>
      </c>
      <c r="DI364" s="175">
        <f t="shared" si="197"/>
        <v>0</v>
      </c>
      <c r="DJ364" s="175">
        <f t="shared" si="197"/>
        <v>0</v>
      </c>
      <c r="DK364" s="175">
        <f t="shared" si="197"/>
        <v>0</v>
      </c>
      <c r="DL364" s="175">
        <f t="shared" si="197"/>
        <v>0</v>
      </c>
      <c r="DM364" s="175">
        <f t="shared" si="197"/>
        <v>0</v>
      </c>
      <c r="DN364" s="175">
        <f t="shared" ref="DN364:EA364" si="198">SUM(DN341:DN350)*0.18</f>
        <v>0</v>
      </c>
      <c r="DO364" s="175">
        <f t="shared" si="198"/>
        <v>0</v>
      </c>
      <c r="DP364" s="175">
        <f t="shared" si="198"/>
        <v>0</v>
      </c>
      <c r="DQ364" s="175">
        <f t="shared" si="198"/>
        <v>0</v>
      </c>
      <c r="DR364" s="175">
        <f t="shared" si="198"/>
        <v>0</v>
      </c>
      <c r="DS364" s="175">
        <f t="shared" si="198"/>
        <v>0</v>
      </c>
      <c r="DT364" s="176">
        <f t="shared" si="198"/>
        <v>0</v>
      </c>
      <c r="DU364" s="175">
        <f t="shared" si="198"/>
        <v>0</v>
      </c>
      <c r="DV364" s="175">
        <f t="shared" si="198"/>
        <v>0</v>
      </c>
      <c r="DW364" s="175">
        <f t="shared" si="198"/>
        <v>0</v>
      </c>
      <c r="DX364" s="175">
        <f t="shared" si="198"/>
        <v>0</v>
      </c>
      <c r="DY364" s="175">
        <f t="shared" si="198"/>
        <v>0</v>
      </c>
      <c r="DZ364" s="175">
        <f t="shared" si="198"/>
        <v>0</v>
      </c>
      <c r="EA364" s="175">
        <f t="shared" si="198"/>
        <v>0</v>
      </c>
      <c r="EB364" s="175">
        <f>SUM(EB341:EB350)*0.18</f>
        <v>0</v>
      </c>
      <c r="EC364" s="175">
        <f>SUM(EC341:EC350)*0.18</f>
        <v>0</v>
      </c>
      <c r="ED364" s="175">
        <f>SUM(ED341:ED350)*0.18</f>
        <v>0</v>
      </c>
      <c r="EE364" s="175">
        <f>SUM(EE341:EE350)*0.18</f>
        <v>0</v>
      </c>
      <c r="EF364" s="169"/>
      <c r="EG364" s="169"/>
      <c r="EH364" s="169"/>
    </row>
    <row r="365" spans="1:138" ht="17.25" hidden="1" outlineLevel="1" thickTop="1" thickBot="1" x14ac:dyDescent="0.3">
      <c r="A365" s="122">
        <f>IF(B337="Объект",,1)</f>
        <v>0</v>
      </c>
      <c r="B365" s="233">
        <f>B333</f>
        <v>0</v>
      </c>
      <c r="C365" s="229">
        <f t="shared" si="179"/>
        <v>0</v>
      </c>
      <c r="D365" s="188">
        <f t="shared" ref="D365:BO365" si="199">D353+D364</f>
        <v>0</v>
      </c>
      <c r="E365" s="234">
        <f t="shared" si="199"/>
        <v>0</v>
      </c>
      <c r="F365" s="188">
        <f t="shared" si="199"/>
        <v>0</v>
      </c>
      <c r="G365" s="188">
        <f t="shared" si="199"/>
        <v>0</v>
      </c>
      <c r="H365" s="188">
        <f t="shared" si="199"/>
        <v>0</v>
      </c>
      <c r="I365" s="188">
        <f t="shared" si="199"/>
        <v>0</v>
      </c>
      <c r="J365" s="188">
        <f t="shared" si="199"/>
        <v>0</v>
      </c>
      <c r="K365" s="188">
        <f t="shared" si="199"/>
        <v>0</v>
      </c>
      <c r="L365" s="188">
        <f t="shared" si="199"/>
        <v>0</v>
      </c>
      <c r="M365" s="188">
        <f t="shared" si="199"/>
        <v>0</v>
      </c>
      <c r="N365" s="188">
        <f t="shared" si="199"/>
        <v>0</v>
      </c>
      <c r="O365" s="235">
        <f t="shared" si="199"/>
        <v>0</v>
      </c>
      <c r="P365" s="235">
        <f t="shared" si="199"/>
        <v>0</v>
      </c>
      <c r="Q365" s="235">
        <f t="shared" si="199"/>
        <v>0</v>
      </c>
      <c r="R365" s="235">
        <f t="shared" si="199"/>
        <v>0</v>
      </c>
      <c r="S365" s="235">
        <f t="shared" si="199"/>
        <v>0</v>
      </c>
      <c r="T365" s="235">
        <f t="shared" si="199"/>
        <v>0</v>
      </c>
      <c r="U365" s="235">
        <f t="shared" si="199"/>
        <v>0</v>
      </c>
      <c r="V365" s="235">
        <f t="shared" si="199"/>
        <v>0</v>
      </c>
      <c r="W365" s="235">
        <f t="shared" si="199"/>
        <v>0</v>
      </c>
      <c r="X365" s="235">
        <f t="shared" si="199"/>
        <v>0</v>
      </c>
      <c r="Y365" s="235">
        <f t="shared" si="199"/>
        <v>0</v>
      </c>
      <c r="Z365" s="235">
        <f t="shared" si="199"/>
        <v>0</v>
      </c>
      <c r="AA365" s="235">
        <f t="shared" si="199"/>
        <v>0</v>
      </c>
      <c r="AB365" s="235">
        <f t="shared" si="199"/>
        <v>0</v>
      </c>
      <c r="AC365" s="189">
        <f t="shared" si="199"/>
        <v>0</v>
      </c>
      <c r="AD365" s="189">
        <f t="shared" si="199"/>
        <v>0</v>
      </c>
      <c r="AE365" s="188">
        <f t="shared" si="199"/>
        <v>0</v>
      </c>
      <c r="AF365" s="188">
        <f t="shared" si="199"/>
        <v>0</v>
      </c>
      <c r="AG365" s="188">
        <f t="shared" si="199"/>
        <v>0</v>
      </c>
      <c r="AH365" s="188">
        <f t="shared" si="199"/>
        <v>0</v>
      </c>
      <c r="AI365" s="188">
        <f t="shared" si="199"/>
        <v>0</v>
      </c>
      <c r="AJ365" s="188">
        <f t="shared" si="199"/>
        <v>0</v>
      </c>
      <c r="AK365" s="188">
        <f t="shared" si="199"/>
        <v>0</v>
      </c>
      <c r="AL365" s="188">
        <f t="shared" si="199"/>
        <v>0</v>
      </c>
      <c r="AM365" s="188">
        <f t="shared" si="199"/>
        <v>0</v>
      </c>
      <c r="AN365" s="189">
        <f t="shared" si="199"/>
        <v>0</v>
      </c>
      <c r="AO365" s="188">
        <f t="shared" si="199"/>
        <v>0</v>
      </c>
      <c r="AP365" s="188">
        <f t="shared" si="199"/>
        <v>0</v>
      </c>
      <c r="AQ365" s="188">
        <f t="shared" si="199"/>
        <v>0</v>
      </c>
      <c r="AR365" s="188">
        <f t="shared" si="199"/>
        <v>0</v>
      </c>
      <c r="AS365" s="188">
        <f t="shared" si="199"/>
        <v>0</v>
      </c>
      <c r="AT365" s="188">
        <f t="shared" si="199"/>
        <v>0</v>
      </c>
      <c r="AU365" s="188">
        <f t="shared" si="199"/>
        <v>0</v>
      </c>
      <c r="AV365" s="188">
        <f t="shared" si="199"/>
        <v>0</v>
      </c>
      <c r="AW365" s="188">
        <f t="shared" si="199"/>
        <v>0</v>
      </c>
      <c r="AX365" s="188">
        <f t="shared" si="199"/>
        <v>0</v>
      </c>
      <c r="AY365" s="188">
        <f t="shared" si="199"/>
        <v>0</v>
      </c>
      <c r="AZ365" s="189">
        <f t="shared" si="199"/>
        <v>0</v>
      </c>
      <c r="BA365" s="188">
        <f t="shared" si="199"/>
        <v>0</v>
      </c>
      <c r="BB365" s="188">
        <f t="shared" si="199"/>
        <v>0</v>
      </c>
      <c r="BC365" s="188">
        <f t="shared" si="199"/>
        <v>0</v>
      </c>
      <c r="BD365" s="188">
        <f t="shared" si="199"/>
        <v>0</v>
      </c>
      <c r="BE365" s="188">
        <f t="shared" si="199"/>
        <v>0</v>
      </c>
      <c r="BF365" s="188">
        <f t="shared" si="199"/>
        <v>0</v>
      </c>
      <c r="BG365" s="188">
        <f t="shared" si="199"/>
        <v>0</v>
      </c>
      <c r="BH365" s="188">
        <f t="shared" si="199"/>
        <v>0</v>
      </c>
      <c r="BI365" s="188">
        <f t="shared" si="199"/>
        <v>0</v>
      </c>
      <c r="BJ365" s="188">
        <f t="shared" si="199"/>
        <v>0</v>
      </c>
      <c r="BK365" s="188">
        <f t="shared" si="199"/>
        <v>0</v>
      </c>
      <c r="BL365" s="189">
        <f t="shared" si="199"/>
        <v>0</v>
      </c>
      <c r="BM365" s="188">
        <f t="shared" si="199"/>
        <v>0</v>
      </c>
      <c r="BN365" s="188">
        <f t="shared" si="199"/>
        <v>0</v>
      </c>
      <c r="BO365" s="188">
        <f t="shared" si="199"/>
        <v>0</v>
      </c>
      <c r="BP365" s="188">
        <f t="shared" ref="BP365:EA365" si="200">BP353+BP364</f>
        <v>0</v>
      </c>
      <c r="BQ365" s="188">
        <f t="shared" si="200"/>
        <v>0</v>
      </c>
      <c r="BR365" s="188">
        <f t="shared" si="200"/>
        <v>0</v>
      </c>
      <c r="BS365" s="188">
        <f t="shared" si="200"/>
        <v>0</v>
      </c>
      <c r="BT365" s="188">
        <f t="shared" si="200"/>
        <v>0</v>
      </c>
      <c r="BU365" s="188">
        <f t="shared" si="200"/>
        <v>0</v>
      </c>
      <c r="BV365" s="188">
        <f>BV353+BV364</f>
        <v>0</v>
      </c>
      <c r="BW365" s="188">
        <f>BW353+BW364</f>
        <v>0</v>
      </c>
      <c r="BX365" s="188">
        <f>BX353+BX364</f>
        <v>0</v>
      </c>
      <c r="BY365" s="188">
        <f t="shared" si="200"/>
        <v>0</v>
      </c>
      <c r="BZ365" s="188">
        <f t="shared" si="200"/>
        <v>0</v>
      </c>
      <c r="CA365" s="188">
        <f t="shared" si="200"/>
        <v>0</v>
      </c>
      <c r="CB365" s="188">
        <f t="shared" si="200"/>
        <v>0</v>
      </c>
      <c r="CC365" s="188">
        <f t="shared" si="200"/>
        <v>0</v>
      </c>
      <c r="CD365" s="188">
        <f t="shared" si="200"/>
        <v>0</v>
      </c>
      <c r="CE365" s="188">
        <f t="shared" si="200"/>
        <v>0</v>
      </c>
      <c r="CF365" s="188">
        <f t="shared" si="200"/>
        <v>0</v>
      </c>
      <c r="CG365" s="188">
        <f t="shared" si="200"/>
        <v>0</v>
      </c>
      <c r="CH365" s="188">
        <f t="shared" si="200"/>
        <v>0</v>
      </c>
      <c r="CI365" s="188">
        <f t="shared" si="200"/>
        <v>0</v>
      </c>
      <c r="CJ365" s="189">
        <f t="shared" si="200"/>
        <v>0</v>
      </c>
      <c r="CK365" s="188">
        <f t="shared" si="200"/>
        <v>0</v>
      </c>
      <c r="CL365" s="188">
        <f t="shared" si="200"/>
        <v>0</v>
      </c>
      <c r="CM365" s="188">
        <f t="shared" si="200"/>
        <v>0</v>
      </c>
      <c r="CN365" s="188">
        <f t="shared" si="200"/>
        <v>0</v>
      </c>
      <c r="CO365" s="188">
        <f t="shared" si="200"/>
        <v>0</v>
      </c>
      <c r="CP365" s="188">
        <f t="shared" si="200"/>
        <v>0</v>
      </c>
      <c r="CQ365" s="188">
        <f t="shared" si="200"/>
        <v>0</v>
      </c>
      <c r="CR365" s="188">
        <f t="shared" si="200"/>
        <v>0</v>
      </c>
      <c r="CS365" s="188">
        <f t="shared" si="200"/>
        <v>0</v>
      </c>
      <c r="CT365" s="188">
        <f t="shared" si="200"/>
        <v>0</v>
      </c>
      <c r="CU365" s="188">
        <f t="shared" si="200"/>
        <v>0</v>
      </c>
      <c r="CV365" s="189">
        <f t="shared" si="200"/>
        <v>0</v>
      </c>
      <c r="CW365" s="188">
        <f t="shared" si="200"/>
        <v>0</v>
      </c>
      <c r="CX365" s="188">
        <f t="shared" si="200"/>
        <v>0</v>
      </c>
      <c r="CY365" s="188">
        <f t="shared" si="200"/>
        <v>0</v>
      </c>
      <c r="CZ365" s="188">
        <f t="shared" si="200"/>
        <v>0</v>
      </c>
      <c r="DA365" s="188">
        <f t="shared" si="200"/>
        <v>0</v>
      </c>
      <c r="DB365" s="188">
        <f t="shared" si="200"/>
        <v>0</v>
      </c>
      <c r="DC365" s="188">
        <f t="shared" si="200"/>
        <v>0</v>
      </c>
      <c r="DD365" s="188">
        <f t="shared" si="200"/>
        <v>0</v>
      </c>
      <c r="DE365" s="188">
        <f t="shared" si="200"/>
        <v>0</v>
      </c>
      <c r="DF365" s="188">
        <f t="shared" si="200"/>
        <v>0</v>
      </c>
      <c r="DG365" s="188">
        <f t="shared" si="200"/>
        <v>0</v>
      </c>
      <c r="DH365" s="189">
        <f t="shared" si="200"/>
        <v>0</v>
      </c>
      <c r="DI365" s="188">
        <f t="shared" si="200"/>
        <v>0</v>
      </c>
      <c r="DJ365" s="188">
        <f t="shared" si="200"/>
        <v>0</v>
      </c>
      <c r="DK365" s="188">
        <f t="shared" si="200"/>
        <v>0</v>
      </c>
      <c r="DL365" s="188">
        <f t="shared" si="200"/>
        <v>0</v>
      </c>
      <c r="DM365" s="188">
        <f t="shared" si="200"/>
        <v>0</v>
      </c>
      <c r="DN365" s="188">
        <f t="shared" si="200"/>
        <v>0</v>
      </c>
      <c r="DO365" s="188">
        <f t="shared" si="200"/>
        <v>0</v>
      </c>
      <c r="DP365" s="188">
        <f t="shared" si="200"/>
        <v>0</v>
      </c>
      <c r="DQ365" s="188">
        <f t="shared" si="200"/>
        <v>0</v>
      </c>
      <c r="DR365" s="188">
        <f t="shared" si="200"/>
        <v>0</v>
      </c>
      <c r="DS365" s="188">
        <f t="shared" si="200"/>
        <v>0</v>
      </c>
      <c r="DT365" s="189">
        <f t="shared" si="200"/>
        <v>0</v>
      </c>
      <c r="DU365" s="188">
        <f t="shared" si="200"/>
        <v>0</v>
      </c>
      <c r="DV365" s="188">
        <f t="shared" si="200"/>
        <v>0</v>
      </c>
      <c r="DW365" s="188">
        <f t="shared" si="200"/>
        <v>0</v>
      </c>
      <c r="DX365" s="188">
        <f t="shared" si="200"/>
        <v>0</v>
      </c>
      <c r="DY365" s="188">
        <f t="shared" si="200"/>
        <v>0</v>
      </c>
      <c r="DZ365" s="188">
        <f t="shared" si="200"/>
        <v>0</v>
      </c>
      <c r="EA365" s="188">
        <f t="shared" si="200"/>
        <v>0</v>
      </c>
      <c r="EB365" s="188">
        <f>EB353+EB364</f>
        <v>0</v>
      </c>
      <c r="EC365" s="188">
        <f>EC353+EC364</f>
        <v>0</v>
      </c>
      <c r="ED365" s="188">
        <f>ED353+ED364</f>
        <v>0</v>
      </c>
      <c r="EE365" s="188">
        <f>EE353+EE364</f>
        <v>0</v>
      </c>
      <c r="EF365" s="169"/>
      <c r="EG365" s="169"/>
      <c r="EH365" s="169"/>
    </row>
    <row r="366" spans="1:138" ht="15" hidden="1" outlineLevel="1" x14ac:dyDescent="0.25">
      <c r="A366" s="122">
        <f>IF(B337="Объект",,1)</f>
        <v>0</v>
      </c>
      <c r="C366" s="226" t="e">
        <f>IF(SUM(D354:BP363)/(C353-C352-C351)&lt;&gt;0.18,"ПроверьНДС",)</f>
        <v>#DIV/0!</v>
      </c>
    </row>
    <row r="367" spans="1:138" hidden="1" outlineLevel="1" x14ac:dyDescent="0.2">
      <c r="A367" s="122">
        <f>IF(B337="Объект",,1)</f>
        <v>0</v>
      </c>
    </row>
    <row r="368" spans="1:138" hidden="1" outlineLevel="1" x14ac:dyDescent="0.2">
      <c r="A368" s="122">
        <f>IF(B337="Объект",,1)</f>
        <v>0</v>
      </c>
    </row>
    <row r="369" spans="1:138" hidden="1" outlineLevel="1" x14ac:dyDescent="0.2">
      <c r="A369" s="122">
        <f>IF(B369="Объект",,1)</f>
        <v>0</v>
      </c>
      <c r="B369" s="127" t="s">
        <v>247</v>
      </c>
      <c r="C369" s="54">
        <f>C337+1</f>
        <v>2</v>
      </c>
    </row>
    <row r="370" spans="1:138" ht="16.5" hidden="1" outlineLevel="1" x14ac:dyDescent="0.3">
      <c r="A370" s="122">
        <f>IF(B369="Объект",,1)</f>
        <v>0</v>
      </c>
      <c r="B370" s="128" t="s">
        <v>201</v>
      </c>
      <c r="C370" s="129"/>
      <c r="D370" s="129"/>
      <c r="E370" s="129"/>
      <c r="F370" s="129"/>
      <c r="G370" s="129"/>
      <c r="H370" s="129"/>
      <c r="I370" s="129"/>
      <c r="J370" s="129"/>
      <c r="K370" s="129"/>
      <c r="L370" s="129"/>
      <c r="M370" s="129"/>
      <c r="N370" s="129"/>
    </row>
    <row r="371" spans="1:138" ht="17.25" hidden="1" customHeight="1" outlineLevel="1" thickBot="1" x14ac:dyDescent="0.25">
      <c r="A371" s="122">
        <f>IF(B369="Объект",,1)</f>
        <v>0</v>
      </c>
    </row>
    <row r="372" spans="1:138" ht="17.25" hidden="1" outlineLevel="1" thickTop="1" thickBot="1" x14ac:dyDescent="0.25">
      <c r="A372" s="122">
        <f>IF(B369="Объект",,1)</f>
        <v>0</v>
      </c>
      <c r="B372" s="160" t="s">
        <v>207</v>
      </c>
      <c r="C372" s="161" t="s">
        <v>208</v>
      </c>
      <c r="D372" s="162">
        <f>$C$4</f>
        <v>42826</v>
      </c>
      <c r="E372" s="162">
        <f t="shared" ref="E372:BP372" si="201">DATE(YEAR(D372),(MONTH(D372)+1),DAY(D372))</f>
        <v>42856</v>
      </c>
      <c r="F372" s="162">
        <f t="shared" si="201"/>
        <v>42887</v>
      </c>
      <c r="G372" s="162">
        <f t="shared" si="201"/>
        <v>42917</v>
      </c>
      <c r="H372" s="162">
        <f t="shared" si="201"/>
        <v>42948</v>
      </c>
      <c r="I372" s="162">
        <f t="shared" si="201"/>
        <v>42979</v>
      </c>
      <c r="J372" s="162">
        <f t="shared" si="201"/>
        <v>43009</v>
      </c>
      <c r="K372" s="162">
        <f t="shared" si="201"/>
        <v>43040</v>
      </c>
      <c r="L372" s="162">
        <f t="shared" si="201"/>
        <v>43070</v>
      </c>
      <c r="M372" s="162">
        <f t="shared" si="201"/>
        <v>43101</v>
      </c>
      <c r="N372" s="162">
        <f t="shared" si="201"/>
        <v>43132</v>
      </c>
      <c r="O372" s="162">
        <f t="shared" si="201"/>
        <v>43160</v>
      </c>
      <c r="P372" s="162">
        <f t="shared" si="201"/>
        <v>43191</v>
      </c>
      <c r="Q372" s="162">
        <f t="shared" si="201"/>
        <v>43221</v>
      </c>
      <c r="R372" s="162">
        <f t="shared" si="201"/>
        <v>43252</v>
      </c>
      <c r="S372" s="162">
        <f t="shared" si="201"/>
        <v>43282</v>
      </c>
      <c r="T372" s="162">
        <f t="shared" si="201"/>
        <v>43313</v>
      </c>
      <c r="U372" s="162">
        <f t="shared" si="201"/>
        <v>43344</v>
      </c>
      <c r="V372" s="162">
        <f t="shared" si="201"/>
        <v>43374</v>
      </c>
      <c r="W372" s="162">
        <f t="shared" si="201"/>
        <v>43405</v>
      </c>
      <c r="X372" s="162">
        <f t="shared" si="201"/>
        <v>43435</v>
      </c>
      <c r="Y372" s="162">
        <f t="shared" si="201"/>
        <v>43466</v>
      </c>
      <c r="Z372" s="162">
        <f t="shared" si="201"/>
        <v>43497</v>
      </c>
      <c r="AA372" s="162">
        <f t="shared" si="201"/>
        <v>43525</v>
      </c>
      <c r="AB372" s="162">
        <f t="shared" si="201"/>
        <v>43556</v>
      </c>
      <c r="AC372" s="162">
        <f t="shared" si="201"/>
        <v>43586</v>
      </c>
      <c r="AD372" s="162">
        <f t="shared" si="201"/>
        <v>43617</v>
      </c>
      <c r="AE372" s="162">
        <f t="shared" si="201"/>
        <v>43647</v>
      </c>
      <c r="AF372" s="162">
        <f t="shared" si="201"/>
        <v>43678</v>
      </c>
      <c r="AG372" s="162">
        <f t="shared" si="201"/>
        <v>43709</v>
      </c>
      <c r="AH372" s="162">
        <f t="shared" si="201"/>
        <v>43739</v>
      </c>
      <c r="AI372" s="162">
        <f t="shared" si="201"/>
        <v>43770</v>
      </c>
      <c r="AJ372" s="162">
        <f t="shared" si="201"/>
        <v>43800</v>
      </c>
      <c r="AK372" s="162">
        <f t="shared" si="201"/>
        <v>43831</v>
      </c>
      <c r="AL372" s="162">
        <f t="shared" si="201"/>
        <v>43862</v>
      </c>
      <c r="AM372" s="162">
        <f t="shared" si="201"/>
        <v>43891</v>
      </c>
      <c r="AN372" s="162">
        <f t="shared" si="201"/>
        <v>43922</v>
      </c>
      <c r="AO372" s="162">
        <f t="shared" si="201"/>
        <v>43952</v>
      </c>
      <c r="AP372" s="162">
        <f t="shared" si="201"/>
        <v>43983</v>
      </c>
      <c r="AQ372" s="162">
        <f t="shared" si="201"/>
        <v>44013</v>
      </c>
      <c r="AR372" s="162">
        <f t="shared" si="201"/>
        <v>44044</v>
      </c>
      <c r="AS372" s="162">
        <f t="shared" si="201"/>
        <v>44075</v>
      </c>
      <c r="AT372" s="162">
        <f t="shared" si="201"/>
        <v>44105</v>
      </c>
      <c r="AU372" s="162">
        <f t="shared" si="201"/>
        <v>44136</v>
      </c>
      <c r="AV372" s="162">
        <f t="shared" si="201"/>
        <v>44166</v>
      </c>
      <c r="AW372" s="162">
        <f t="shared" si="201"/>
        <v>44197</v>
      </c>
      <c r="AX372" s="162">
        <f t="shared" si="201"/>
        <v>44228</v>
      </c>
      <c r="AY372" s="162">
        <f t="shared" si="201"/>
        <v>44256</v>
      </c>
      <c r="AZ372" s="162">
        <f t="shared" si="201"/>
        <v>44287</v>
      </c>
      <c r="BA372" s="162">
        <f t="shared" si="201"/>
        <v>44317</v>
      </c>
      <c r="BB372" s="162">
        <f t="shared" si="201"/>
        <v>44348</v>
      </c>
      <c r="BC372" s="162">
        <f t="shared" si="201"/>
        <v>44378</v>
      </c>
      <c r="BD372" s="162">
        <f t="shared" si="201"/>
        <v>44409</v>
      </c>
      <c r="BE372" s="162">
        <f t="shared" si="201"/>
        <v>44440</v>
      </c>
      <c r="BF372" s="162">
        <f t="shared" si="201"/>
        <v>44470</v>
      </c>
      <c r="BG372" s="162">
        <f t="shared" si="201"/>
        <v>44501</v>
      </c>
      <c r="BH372" s="162">
        <f t="shared" si="201"/>
        <v>44531</v>
      </c>
      <c r="BI372" s="162">
        <f t="shared" si="201"/>
        <v>44562</v>
      </c>
      <c r="BJ372" s="162">
        <f t="shared" si="201"/>
        <v>44593</v>
      </c>
      <c r="BK372" s="162">
        <f t="shared" si="201"/>
        <v>44621</v>
      </c>
      <c r="BL372" s="162">
        <f t="shared" si="201"/>
        <v>44652</v>
      </c>
      <c r="BM372" s="162">
        <f t="shared" si="201"/>
        <v>44682</v>
      </c>
      <c r="BN372" s="162">
        <f t="shared" si="201"/>
        <v>44713</v>
      </c>
      <c r="BO372" s="162">
        <f t="shared" si="201"/>
        <v>44743</v>
      </c>
      <c r="BP372" s="162">
        <f t="shared" si="201"/>
        <v>44774</v>
      </c>
      <c r="BQ372" s="162">
        <f t="shared" ref="BQ372:EB372" si="202">DATE(YEAR(BP372),(MONTH(BP372)+1),DAY(BP372))</f>
        <v>44805</v>
      </c>
      <c r="BR372" s="162">
        <f t="shared" si="202"/>
        <v>44835</v>
      </c>
      <c r="BS372" s="162">
        <f t="shared" si="202"/>
        <v>44866</v>
      </c>
      <c r="BT372" s="162">
        <f t="shared" si="202"/>
        <v>44896</v>
      </c>
      <c r="BU372" s="162">
        <f t="shared" si="202"/>
        <v>44927</v>
      </c>
      <c r="BV372" s="162">
        <f>DATE(YEAR(BU372),(MONTH(BU372)+1),DAY(BU372))</f>
        <v>44958</v>
      </c>
      <c r="BW372" s="162">
        <f>DATE(YEAR(BV372),(MONTH(BV372)+1),DAY(BV372))</f>
        <v>44986</v>
      </c>
      <c r="BX372" s="162">
        <f>DATE(YEAR(BW372),(MONTH(BW372)+1),DAY(BW372))</f>
        <v>45017</v>
      </c>
      <c r="BY372" s="162">
        <f t="shared" si="202"/>
        <v>45047</v>
      </c>
      <c r="BZ372" s="162">
        <f t="shared" si="202"/>
        <v>45078</v>
      </c>
      <c r="CA372" s="162">
        <f t="shared" si="202"/>
        <v>45108</v>
      </c>
      <c r="CB372" s="162">
        <f t="shared" si="202"/>
        <v>45139</v>
      </c>
      <c r="CC372" s="162">
        <f t="shared" si="202"/>
        <v>45170</v>
      </c>
      <c r="CD372" s="162">
        <f t="shared" si="202"/>
        <v>45200</v>
      </c>
      <c r="CE372" s="162">
        <f t="shared" si="202"/>
        <v>45231</v>
      </c>
      <c r="CF372" s="162">
        <f t="shared" si="202"/>
        <v>45261</v>
      </c>
      <c r="CG372" s="162">
        <f t="shared" si="202"/>
        <v>45292</v>
      </c>
      <c r="CH372" s="162">
        <f t="shared" si="202"/>
        <v>45323</v>
      </c>
      <c r="CI372" s="162">
        <f t="shared" si="202"/>
        <v>45352</v>
      </c>
      <c r="CJ372" s="162">
        <f t="shared" si="202"/>
        <v>45383</v>
      </c>
      <c r="CK372" s="162">
        <f t="shared" si="202"/>
        <v>45413</v>
      </c>
      <c r="CL372" s="162">
        <f t="shared" si="202"/>
        <v>45444</v>
      </c>
      <c r="CM372" s="162">
        <f t="shared" si="202"/>
        <v>45474</v>
      </c>
      <c r="CN372" s="162">
        <f t="shared" si="202"/>
        <v>45505</v>
      </c>
      <c r="CO372" s="162">
        <f t="shared" si="202"/>
        <v>45536</v>
      </c>
      <c r="CP372" s="162">
        <f t="shared" si="202"/>
        <v>45566</v>
      </c>
      <c r="CQ372" s="162">
        <f t="shared" si="202"/>
        <v>45597</v>
      </c>
      <c r="CR372" s="162">
        <f t="shared" si="202"/>
        <v>45627</v>
      </c>
      <c r="CS372" s="162">
        <f t="shared" si="202"/>
        <v>45658</v>
      </c>
      <c r="CT372" s="162">
        <f t="shared" si="202"/>
        <v>45689</v>
      </c>
      <c r="CU372" s="162">
        <f t="shared" si="202"/>
        <v>45717</v>
      </c>
      <c r="CV372" s="162">
        <f t="shared" si="202"/>
        <v>45748</v>
      </c>
      <c r="CW372" s="162">
        <f t="shared" si="202"/>
        <v>45778</v>
      </c>
      <c r="CX372" s="162">
        <f t="shared" si="202"/>
        <v>45809</v>
      </c>
      <c r="CY372" s="162">
        <f t="shared" si="202"/>
        <v>45839</v>
      </c>
      <c r="CZ372" s="162">
        <f t="shared" si="202"/>
        <v>45870</v>
      </c>
      <c r="DA372" s="162">
        <f t="shared" si="202"/>
        <v>45901</v>
      </c>
      <c r="DB372" s="162">
        <f t="shared" si="202"/>
        <v>45931</v>
      </c>
      <c r="DC372" s="162">
        <f t="shared" si="202"/>
        <v>45962</v>
      </c>
      <c r="DD372" s="162">
        <f t="shared" si="202"/>
        <v>45992</v>
      </c>
      <c r="DE372" s="162">
        <f t="shared" si="202"/>
        <v>46023</v>
      </c>
      <c r="DF372" s="162">
        <f t="shared" si="202"/>
        <v>46054</v>
      </c>
      <c r="DG372" s="162">
        <f t="shared" si="202"/>
        <v>46082</v>
      </c>
      <c r="DH372" s="162">
        <f t="shared" si="202"/>
        <v>46113</v>
      </c>
      <c r="DI372" s="162">
        <f t="shared" si="202"/>
        <v>46143</v>
      </c>
      <c r="DJ372" s="162">
        <f t="shared" si="202"/>
        <v>46174</v>
      </c>
      <c r="DK372" s="162">
        <f t="shared" si="202"/>
        <v>46204</v>
      </c>
      <c r="DL372" s="162">
        <f t="shared" si="202"/>
        <v>46235</v>
      </c>
      <c r="DM372" s="162">
        <f t="shared" si="202"/>
        <v>46266</v>
      </c>
      <c r="DN372" s="162">
        <f t="shared" si="202"/>
        <v>46296</v>
      </c>
      <c r="DO372" s="162">
        <f t="shared" si="202"/>
        <v>46327</v>
      </c>
      <c r="DP372" s="162">
        <f t="shared" si="202"/>
        <v>46357</v>
      </c>
      <c r="DQ372" s="162">
        <f t="shared" si="202"/>
        <v>46388</v>
      </c>
      <c r="DR372" s="162">
        <f t="shared" si="202"/>
        <v>46419</v>
      </c>
      <c r="DS372" s="162">
        <f t="shared" si="202"/>
        <v>46447</v>
      </c>
      <c r="DT372" s="162">
        <f t="shared" si="202"/>
        <v>46478</v>
      </c>
      <c r="DU372" s="162">
        <f t="shared" si="202"/>
        <v>46508</v>
      </c>
      <c r="DV372" s="162">
        <f t="shared" si="202"/>
        <v>46539</v>
      </c>
      <c r="DW372" s="162">
        <f t="shared" si="202"/>
        <v>46569</v>
      </c>
      <c r="DX372" s="162">
        <f t="shared" si="202"/>
        <v>46600</v>
      </c>
      <c r="DY372" s="162">
        <f t="shared" si="202"/>
        <v>46631</v>
      </c>
      <c r="DZ372" s="162">
        <f t="shared" si="202"/>
        <v>46661</v>
      </c>
      <c r="EA372" s="162">
        <f t="shared" si="202"/>
        <v>46692</v>
      </c>
      <c r="EB372" s="162">
        <f t="shared" si="202"/>
        <v>46722</v>
      </c>
      <c r="EC372" s="162">
        <f>DATE(YEAR(EB372),(MONTH(EB372)+1),DAY(EB372))</f>
        <v>46753</v>
      </c>
      <c r="ED372" s="162">
        <f>DATE(YEAR(EC372),(MONTH(EC372)+1),DAY(EC372))</f>
        <v>46784</v>
      </c>
      <c r="EE372" s="162">
        <f>DATE(YEAR(ED372),(MONTH(ED372)+1),DAY(ED372))</f>
        <v>46813</v>
      </c>
      <c r="EF372" s="164"/>
      <c r="EG372" s="164"/>
      <c r="EH372" s="164"/>
    </row>
    <row r="373" spans="1:138" ht="15.75" hidden="1" outlineLevel="1" x14ac:dyDescent="0.25">
      <c r="A373" s="122">
        <f>IF(B369="Объект",,IF(B373=0,,1))</f>
        <v>0</v>
      </c>
      <c r="B373" s="194" t="str">
        <f t="shared" ref="B373:B384" si="203">B246</f>
        <v xml:space="preserve">Проектно-изыскательские работы </v>
      </c>
      <c r="C373" s="170">
        <f t="shared" ref="C373:C397" si="204">SUM(D373:EE373)</f>
        <v>0</v>
      </c>
      <c r="D373" s="168"/>
      <c r="E373" s="168"/>
      <c r="F373" s="168"/>
      <c r="G373" s="168"/>
      <c r="H373" s="168"/>
      <c r="I373" s="168"/>
      <c r="J373" s="168"/>
      <c r="K373" s="168"/>
      <c r="L373" s="168"/>
      <c r="M373" s="168"/>
      <c r="N373" s="168"/>
      <c r="O373" s="168"/>
      <c r="P373" s="168"/>
      <c r="Q373" s="168"/>
      <c r="R373" s="168"/>
      <c r="S373" s="168"/>
      <c r="T373" s="168"/>
      <c r="U373" s="168"/>
      <c r="V373" s="168"/>
      <c r="W373" s="168"/>
      <c r="X373" s="168"/>
      <c r="Y373" s="168"/>
      <c r="Z373" s="168"/>
      <c r="AA373" s="168"/>
      <c r="AB373" s="168"/>
      <c r="AC373" s="168"/>
      <c r="AD373" s="168"/>
      <c r="AE373" s="168"/>
      <c r="AF373" s="168"/>
      <c r="AG373" s="168"/>
      <c r="AH373" s="168"/>
      <c r="AI373" s="168"/>
      <c r="AJ373" s="168"/>
      <c r="AK373" s="168"/>
      <c r="AL373" s="168"/>
      <c r="AM373" s="168"/>
      <c r="AN373" s="168"/>
      <c r="AO373" s="168"/>
      <c r="AP373" s="168"/>
      <c r="AQ373" s="168"/>
      <c r="AR373" s="168"/>
      <c r="AS373" s="168"/>
      <c r="AT373" s="168"/>
      <c r="AU373" s="168"/>
      <c r="AV373" s="168"/>
      <c r="AW373" s="168"/>
      <c r="AX373" s="168"/>
      <c r="AY373" s="168"/>
      <c r="AZ373" s="168"/>
      <c r="BA373" s="168"/>
      <c r="BB373" s="168"/>
      <c r="BC373" s="168"/>
      <c r="BD373" s="168"/>
      <c r="BE373" s="168"/>
      <c r="BF373" s="168"/>
      <c r="BG373" s="168"/>
      <c r="BH373" s="168"/>
      <c r="BI373" s="168"/>
      <c r="BJ373" s="168"/>
      <c r="BK373" s="168"/>
      <c r="BL373" s="168"/>
      <c r="BM373" s="168"/>
      <c r="BN373" s="168"/>
      <c r="BO373" s="168"/>
      <c r="BP373" s="168"/>
      <c r="BQ373" s="168"/>
      <c r="BR373" s="168"/>
      <c r="BS373" s="168"/>
      <c r="BT373" s="168"/>
      <c r="BU373" s="168"/>
      <c r="BV373" s="168"/>
      <c r="BW373" s="168"/>
      <c r="BX373" s="168"/>
      <c r="BY373" s="168"/>
      <c r="BZ373" s="168"/>
      <c r="CA373" s="168"/>
      <c r="CB373" s="168"/>
      <c r="CC373" s="168"/>
      <c r="CD373" s="168"/>
      <c r="CE373" s="168"/>
      <c r="CF373" s="168"/>
      <c r="CG373" s="168"/>
      <c r="CH373" s="168"/>
      <c r="CI373" s="168"/>
      <c r="CJ373" s="168"/>
      <c r="CK373" s="168"/>
      <c r="CL373" s="168"/>
      <c r="CM373" s="168"/>
      <c r="CN373" s="168"/>
      <c r="CO373" s="168"/>
      <c r="CP373" s="168"/>
      <c r="CQ373" s="168"/>
      <c r="CR373" s="168"/>
      <c r="CS373" s="168"/>
      <c r="CT373" s="168"/>
      <c r="CU373" s="168"/>
      <c r="CV373" s="168"/>
      <c r="CW373" s="168"/>
      <c r="CX373" s="168"/>
      <c r="CY373" s="168"/>
      <c r="CZ373" s="168"/>
      <c r="DA373" s="168"/>
      <c r="DB373" s="168"/>
      <c r="DC373" s="168"/>
      <c r="DD373" s="168"/>
      <c r="DE373" s="168"/>
      <c r="DF373" s="168"/>
      <c r="DG373" s="168"/>
      <c r="DH373" s="168"/>
      <c r="DI373" s="168"/>
      <c r="DJ373" s="168"/>
      <c r="DK373" s="168"/>
      <c r="DL373" s="168"/>
      <c r="DM373" s="168"/>
      <c r="DN373" s="168"/>
      <c r="DO373" s="168"/>
      <c r="DP373" s="168"/>
      <c r="DQ373" s="168"/>
      <c r="DR373" s="168"/>
      <c r="DS373" s="168"/>
      <c r="DT373" s="168"/>
      <c r="DU373" s="168"/>
      <c r="DV373" s="168"/>
      <c r="DW373" s="168"/>
      <c r="DX373" s="168"/>
      <c r="DY373" s="168"/>
      <c r="DZ373" s="168"/>
      <c r="EA373" s="168"/>
      <c r="EB373" s="168"/>
      <c r="EC373" s="168"/>
      <c r="ED373" s="168"/>
      <c r="EE373" s="168"/>
      <c r="EF373" s="169"/>
      <c r="EG373" s="169"/>
      <c r="EH373" s="169"/>
    </row>
    <row r="374" spans="1:138" ht="15.75" hidden="1" outlineLevel="1" x14ac:dyDescent="0.25">
      <c r="A374" s="122">
        <f>IF(B369="Объект",,IF(B374=0,,1))</f>
        <v>0</v>
      </c>
      <c r="B374" s="194" t="str">
        <f t="shared" si="203"/>
        <v>Строительно-монтажные работы (привязка в валюте)</v>
      </c>
      <c r="C374" s="170">
        <f t="shared" si="204"/>
        <v>0</v>
      </c>
      <c r="D374" s="168"/>
      <c r="E374" s="168"/>
      <c r="F374" s="168"/>
      <c r="G374" s="168"/>
      <c r="H374" s="168"/>
      <c r="I374" s="168"/>
      <c r="J374" s="168"/>
      <c r="K374" s="168"/>
      <c r="L374" s="168"/>
      <c r="M374" s="168"/>
      <c r="N374" s="168"/>
      <c r="O374" s="168"/>
      <c r="P374" s="168"/>
      <c r="Q374" s="168"/>
      <c r="R374" s="168"/>
      <c r="S374" s="168"/>
      <c r="T374" s="168"/>
      <c r="U374" s="168"/>
      <c r="V374" s="168"/>
      <c r="W374" s="168"/>
      <c r="X374" s="168"/>
      <c r="Y374" s="168"/>
      <c r="Z374" s="168"/>
      <c r="AA374" s="168"/>
      <c r="AB374" s="168"/>
      <c r="AC374" s="168"/>
      <c r="AD374" s="168"/>
      <c r="AE374" s="168"/>
      <c r="AF374" s="168"/>
      <c r="AG374" s="168"/>
      <c r="AH374" s="168"/>
      <c r="AI374" s="168"/>
      <c r="AJ374" s="168"/>
      <c r="AK374" s="168"/>
      <c r="AL374" s="168"/>
      <c r="AM374" s="168"/>
      <c r="AN374" s="168"/>
      <c r="AO374" s="168"/>
      <c r="AP374" s="168"/>
      <c r="AQ374" s="168"/>
      <c r="AR374" s="168"/>
      <c r="AS374" s="168"/>
      <c r="AT374" s="168"/>
      <c r="AU374" s="168"/>
      <c r="AV374" s="168"/>
      <c r="AW374" s="168"/>
      <c r="AX374" s="168"/>
      <c r="AY374" s="168"/>
      <c r="AZ374" s="168"/>
      <c r="BA374" s="168"/>
      <c r="BB374" s="168"/>
      <c r="BC374" s="168"/>
      <c r="BD374" s="168"/>
      <c r="BE374" s="168"/>
      <c r="BF374" s="168"/>
      <c r="BG374" s="168"/>
      <c r="BH374" s="168"/>
      <c r="BI374" s="168"/>
      <c r="BJ374" s="168"/>
      <c r="BK374" s="168"/>
      <c r="BL374" s="168"/>
      <c r="BM374" s="168"/>
      <c r="BN374" s="168"/>
      <c r="BO374" s="168"/>
      <c r="BP374" s="168"/>
      <c r="BQ374" s="168"/>
      <c r="BR374" s="168"/>
      <c r="BS374" s="168"/>
      <c r="BT374" s="168"/>
      <c r="BU374" s="168"/>
      <c r="BV374" s="168"/>
      <c r="BW374" s="168"/>
      <c r="BX374" s="168"/>
      <c r="BY374" s="168"/>
      <c r="BZ374" s="168"/>
      <c r="CA374" s="168"/>
      <c r="CB374" s="168"/>
      <c r="CC374" s="168"/>
      <c r="CD374" s="168"/>
      <c r="CE374" s="168"/>
      <c r="CF374" s="168"/>
      <c r="CG374" s="168"/>
      <c r="CH374" s="168"/>
      <c r="CI374" s="168"/>
      <c r="CJ374" s="168"/>
      <c r="CK374" s="168"/>
      <c r="CL374" s="168"/>
      <c r="CM374" s="168"/>
      <c r="CN374" s="168"/>
      <c r="CO374" s="168"/>
      <c r="CP374" s="168"/>
      <c r="CQ374" s="168"/>
      <c r="CR374" s="168"/>
      <c r="CS374" s="168"/>
      <c r="CT374" s="168"/>
      <c r="CU374" s="168"/>
      <c r="CV374" s="168"/>
      <c r="CW374" s="168"/>
      <c r="CX374" s="168"/>
      <c r="CY374" s="168"/>
      <c r="CZ374" s="168"/>
      <c r="DA374" s="168"/>
      <c r="DB374" s="168"/>
      <c r="DC374" s="168"/>
      <c r="DD374" s="168"/>
      <c r="DE374" s="168"/>
      <c r="DF374" s="168"/>
      <c r="DG374" s="168"/>
      <c r="DH374" s="168"/>
      <c r="DI374" s="168"/>
      <c r="DJ374" s="168"/>
      <c r="DK374" s="168"/>
      <c r="DL374" s="168"/>
      <c r="DM374" s="168"/>
      <c r="DN374" s="168"/>
      <c r="DO374" s="168"/>
      <c r="DP374" s="168"/>
      <c r="DQ374" s="168"/>
      <c r="DR374" s="168"/>
      <c r="DS374" s="168"/>
      <c r="DT374" s="168"/>
      <c r="DU374" s="168"/>
      <c r="DV374" s="168"/>
      <c r="DW374" s="168"/>
      <c r="DX374" s="168"/>
      <c r="DY374" s="168"/>
      <c r="DZ374" s="168"/>
      <c r="EA374" s="168"/>
      <c r="EB374" s="168"/>
      <c r="EC374" s="168"/>
      <c r="ED374" s="168"/>
      <c r="EE374" s="168"/>
      <c r="EF374" s="169"/>
      <c r="EG374" s="169"/>
      <c r="EH374" s="169"/>
    </row>
    <row r="375" spans="1:138" ht="15.75" hidden="1" outlineLevel="1" x14ac:dyDescent="0.25">
      <c r="A375" s="122">
        <f>IF(B369="Объект",,IF(B375=0,,1))</f>
        <v>0</v>
      </c>
      <c r="B375" s="194" t="str">
        <f t="shared" si="203"/>
        <v>Строительно-монтажные работы рос</v>
      </c>
      <c r="C375" s="170">
        <f t="shared" si="204"/>
        <v>0</v>
      </c>
      <c r="D375" s="168"/>
      <c r="E375" s="168"/>
      <c r="F375" s="168"/>
      <c r="G375" s="168"/>
      <c r="H375" s="168"/>
      <c r="I375" s="168"/>
      <c r="J375" s="168"/>
      <c r="K375" s="168"/>
      <c r="L375" s="168"/>
      <c r="M375" s="168"/>
      <c r="N375" s="168"/>
      <c r="O375" s="168"/>
      <c r="P375" s="168"/>
      <c r="Q375" s="168"/>
      <c r="R375" s="168"/>
      <c r="S375" s="168"/>
      <c r="T375" s="168"/>
      <c r="U375" s="168"/>
      <c r="V375" s="168"/>
      <c r="W375" s="168"/>
      <c r="X375" s="168"/>
      <c r="Y375" s="168"/>
      <c r="Z375" s="168"/>
      <c r="AA375" s="168"/>
      <c r="AB375" s="168"/>
      <c r="AC375" s="168"/>
      <c r="AD375" s="168"/>
      <c r="AE375" s="168"/>
      <c r="AF375" s="168"/>
      <c r="AG375" s="168"/>
      <c r="AH375" s="168"/>
      <c r="AI375" s="168"/>
      <c r="AJ375" s="168"/>
      <c r="AK375" s="168"/>
      <c r="AL375" s="168"/>
      <c r="AM375" s="168"/>
      <c r="AN375" s="168"/>
      <c r="AO375" s="168"/>
      <c r="AP375" s="168"/>
      <c r="AQ375" s="168"/>
      <c r="AR375" s="168"/>
      <c r="AS375" s="168"/>
      <c r="AT375" s="168"/>
      <c r="AU375" s="168"/>
      <c r="AV375" s="168"/>
      <c r="AW375" s="168"/>
      <c r="AX375" s="168"/>
      <c r="AY375" s="168"/>
      <c r="AZ375" s="168"/>
      <c r="BA375" s="168"/>
      <c r="BB375" s="168"/>
      <c r="BC375" s="168"/>
      <c r="BD375" s="168"/>
      <c r="BE375" s="168"/>
      <c r="BF375" s="168"/>
      <c r="BG375" s="168"/>
      <c r="BH375" s="168"/>
      <c r="BI375" s="168"/>
      <c r="BJ375" s="168"/>
      <c r="BK375" s="168"/>
      <c r="BL375" s="168"/>
      <c r="BM375" s="168"/>
      <c r="BN375" s="168"/>
      <c r="BO375" s="168"/>
      <c r="BP375" s="168"/>
      <c r="BQ375" s="168"/>
      <c r="BR375" s="168"/>
      <c r="BS375" s="168"/>
      <c r="BT375" s="168"/>
      <c r="BU375" s="168"/>
      <c r="BV375" s="168"/>
      <c r="BW375" s="168"/>
      <c r="BX375" s="168"/>
      <c r="BY375" s="168"/>
      <c r="BZ375" s="168"/>
      <c r="CA375" s="168"/>
      <c r="CB375" s="168"/>
      <c r="CC375" s="168"/>
      <c r="CD375" s="168"/>
      <c r="CE375" s="168"/>
      <c r="CF375" s="168"/>
      <c r="CG375" s="168"/>
      <c r="CH375" s="168"/>
      <c r="CI375" s="168"/>
      <c r="CJ375" s="168"/>
      <c r="CK375" s="168"/>
      <c r="CL375" s="168"/>
      <c r="CM375" s="168"/>
      <c r="CN375" s="168"/>
      <c r="CO375" s="168"/>
      <c r="CP375" s="168"/>
      <c r="CQ375" s="168"/>
      <c r="CR375" s="168"/>
      <c r="CS375" s="168"/>
      <c r="CT375" s="168"/>
      <c r="CU375" s="168"/>
      <c r="CV375" s="168"/>
      <c r="CW375" s="168"/>
      <c r="CX375" s="168"/>
      <c r="CY375" s="168"/>
      <c r="CZ375" s="168"/>
      <c r="DA375" s="168"/>
      <c r="DB375" s="168"/>
      <c r="DC375" s="168"/>
      <c r="DD375" s="168"/>
      <c r="DE375" s="168"/>
      <c r="DF375" s="168"/>
      <c r="DG375" s="168"/>
      <c r="DH375" s="168"/>
      <c r="DI375" s="168"/>
      <c r="DJ375" s="168"/>
      <c r="DK375" s="168"/>
      <c r="DL375" s="168"/>
      <c r="DM375" s="168"/>
      <c r="DN375" s="168"/>
      <c r="DO375" s="168"/>
      <c r="DP375" s="168"/>
      <c r="DQ375" s="168"/>
      <c r="DR375" s="168"/>
      <c r="DS375" s="168"/>
      <c r="DT375" s="168"/>
      <c r="DU375" s="168"/>
      <c r="DV375" s="168"/>
      <c r="DW375" s="168"/>
      <c r="DX375" s="168"/>
      <c r="DY375" s="168"/>
      <c r="DZ375" s="168"/>
      <c r="EA375" s="168"/>
      <c r="EB375" s="168"/>
      <c r="EC375" s="168"/>
      <c r="ED375" s="168"/>
      <c r="EE375" s="168"/>
      <c r="EF375" s="169"/>
      <c r="EG375" s="169"/>
      <c r="EH375" s="169"/>
    </row>
    <row r="376" spans="1:138" ht="15.75" hidden="1" outlineLevel="1" x14ac:dyDescent="0.25">
      <c r="A376" s="122">
        <f>IF(B369="Объект",,IF(B376=0,,1))</f>
        <v>0</v>
      </c>
      <c r="B376" s="194" t="str">
        <f t="shared" si="203"/>
        <v>ТМЦ</v>
      </c>
      <c r="C376" s="170">
        <f t="shared" si="204"/>
        <v>0</v>
      </c>
      <c r="D376" s="168"/>
      <c r="E376" s="168"/>
      <c r="F376" s="168"/>
      <c r="G376" s="168"/>
      <c r="H376" s="168"/>
      <c r="I376" s="168"/>
      <c r="J376" s="168"/>
      <c r="K376" s="168"/>
      <c r="L376" s="168"/>
      <c r="M376" s="168"/>
      <c r="N376" s="168"/>
      <c r="O376" s="168"/>
      <c r="P376" s="168"/>
      <c r="Q376" s="168"/>
      <c r="R376" s="168"/>
      <c r="S376" s="168"/>
      <c r="T376" s="168"/>
      <c r="U376" s="168"/>
      <c r="V376" s="168"/>
      <c r="W376" s="168"/>
      <c r="X376" s="168"/>
      <c r="Y376" s="168"/>
      <c r="Z376" s="168"/>
      <c r="AA376" s="168"/>
      <c r="AB376" s="168"/>
      <c r="AC376" s="168"/>
      <c r="AD376" s="168"/>
      <c r="AE376" s="168"/>
      <c r="AF376" s="168"/>
      <c r="AG376" s="168"/>
      <c r="AH376" s="168"/>
      <c r="AI376" s="168"/>
      <c r="AJ376" s="168"/>
      <c r="AK376" s="168"/>
      <c r="AL376" s="168"/>
      <c r="AM376" s="224"/>
      <c r="AN376" s="168"/>
      <c r="AO376" s="168"/>
      <c r="AP376" s="168"/>
      <c r="AQ376" s="168"/>
      <c r="AR376" s="168"/>
      <c r="AS376" s="168"/>
      <c r="AT376" s="224"/>
      <c r="AU376" s="168"/>
      <c r="AV376" s="168"/>
      <c r="AW376" s="168"/>
      <c r="AX376" s="168"/>
      <c r="AY376" s="168"/>
      <c r="AZ376" s="168"/>
      <c r="BA376" s="168"/>
      <c r="BB376" s="168"/>
      <c r="BC376" s="168"/>
      <c r="BD376" s="168"/>
      <c r="BE376" s="168"/>
      <c r="BF376" s="168"/>
      <c r="BG376" s="168"/>
      <c r="BH376" s="168"/>
      <c r="BI376" s="168"/>
      <c r="BJ376" s="168"/>
      <c r="BK376" s="168"/>
      <c r="BL376" s="168"/>
      <c r="BM376" s="168"/>
      <c r="BN376" s="168"/>
      <c r="BO376" s="168"/>
      <c r="BP376" s="168"/>
      <c r="BQ376" s="168"/>
      <c r="BR376" s="168"/>
      <c r="BS376" s="168"/>
      <c r="BT376" s="168"/>
      <c r="BU376" s="168"/>
      <c r="BV376" s="168"/>
      <c r="BW376" s="168"/>
      <c r="BX376" s="168"/>
      <c r="BY376" s="168"/>
      <c r="BZ376" s="168"/>
      <c r="CA376" s="168"/>
      <c r="CB376" s="168"/>
      <c r="CC376" s="168"/>
      <c r="CD376" s="168"/>
      <c r="CE376" s="168"/>
      <c r="CF376" s="168"/>
      <c r="CG376" s="168"/>
      <c r="CH376" s="168"/>
      <c r="CI376" s="168"/>
      <c r="CJ376" s="168"/>
      <c r="CK376" s="168"/>
      <c r="CL376" s="168"/>
      <c r="CM376" s="168"/>
      <c r="CN376" s="168"/>
      <c r="CO376" s="168"/>
      <c r="CP376" s="168"/>
      <c r="CQ376" s="168"/>
      <c r="CR376" s="168"/>
      <c r="CS376" s="168"/>
      <c r="CT376" s="168"/>
      <c r="CU376" s="168"/>
      <c r="CV376" s="168"/>
      <c r="CW376" s="168"/>
      <c r="CX376" s="168"/>
      <c r="CY376" s="168"/>
      <c r="CZ376" s="168"/>
      <c r="DA376" s="168"/>
      <c r="DB376" s="168"/>
      <c r="DC376" s="168"/>
      <c r="DD376" s="168"/>
      <c r="DE376" s="168"/>
      <c r="DF376" s="168"/>
      <c r="DG376" s="168"/>
      <c r="DH376" s="168"/>
      <c r="DI376" s="168"/>
      <c r="DJ376" s="168"/>
      <c r="DK376" s="168"/>
      <c r="DL376" s="168"/>
      <c r="DM376" s="168"/>
      <c r="DN376" s="168"/>
      <c r="DO376" s="168"/>
      <c r="DP376" s="168"/>
      <c r="DQ376" s="168"/>
      <c r="DR376" s="168"/>
      <c r="DS376" s="168"/>
      <c r="DT376" s="168"/>
      <c r="DU376" s="168"/>
      <c r="DV376" s="168"/>
      <c r="DW376" s="168"/>
      <c r="DX376" s="168"/>
      <c r="DY376" s="168"/>
      <c r="DZ376" s="168"/>
      <c r="EA376" s="168"/>
      <c r="EB376" s="168"/>
      <c r="EC376" s="168"/>
      <c r="ED376" s="168"/>
      <c r="EE376" s="168"/>
      <c r="EF376" s="169"/>
      <c r="EG376" s="169"/>
      <c r="EH376" s="169"/>
    </row>
    <row r="377" spans="1:138" ht="15.75" hidden="1" outlineLevel="1" x14ac:dyDescent="0.25">
      <c r="A377" s="122">
        <f>IF(B369="Объект",,IF(B377=0,,1))</f>
        <v>0</v>
      </c>
      <c r="B377" s="194" t="str">
        <f t="shared" si="203"/>
        <v>Оборудование (привязка к валюте)</v>
      </c>
      <c r="C377" s="170">
        <f t="shared" si="204"/>
        <v>0</v>
      </c>
      <c r="D377" s="168"/>
      <c r="E377" s="168"/>
      <c r="F377" s="168"/>
      <c r="G377" s="168"/>
      <c r="H377" s="168"/>
      <c r="I377" s="168"/>
      <c r="J377" s="168"/>
      <c r="K377" s="168"/>
      <c r="L377" s="168"/>
      <c r="M377" s="168"/>
      <c r="N377" s="168"/>
      <c r="O377" s="168"/>
      <c r="P377" s="168"/>
      <c r="Q377" s="168"/>
      <c r="R377" s="168"/>
      <c r="S377" s="168"/>
      <c r="T377" s="168"/>
      <c r="U377" s="168"/>
      <c r="V377" s="168"/>
      <c r="W377" s="168"/>
      <c r="X377" s="168"/>
      <c r="Y377" s="168"/>
      <c r="Z377" s="168"/>
      <c r="AA377" s="168"/>
      <c r="AB377" s="168"/>
      <c r="AC377" s="168"/>
      <c r="AD377" s="168"/>
      <c r="AE377" s="168"/>
      <c r="AF377" s="168"/>
      <c r="AG377" s="168"/>
      <c r="AH377" s="168"/>
      <c r="AI377" s="168"/>
      <c r="AJ377" s="168"/>
      <c r="AK377" s="168"/>
      <c r="AL377" s="168"/>
      <c r="AM377" s="168"/>
      <c r="AN377" s="168"/>
      <c r="AO377" s="168"/>
      <c r="AP377" s="168"/>
      <c r="AQ377" s="168"/>
      <c r="AR377" s="168"/>
      <c r="AS377" s="168"/>
      <c r="AT377" s="168"/>
      <c r="AU377" s="168"/>
      <c r="AV377" s="168"/>
      <c r="AW377" s="168"/>
      <c r="AX377" s="168"/>
      <c r="AY377" s="168"/>
      <c r="AZ377" s="168"/>
      <c r="BA377" s="168"/>
      <c r="BB377" s="168"/>
      <c r="BC377" s="168"/>
      <c r="BD377" s="168"/>
      <c r="BE377" s="168"/>
      <c r="BF377" s="168"/>
      <c r="BG377" s="168"/>
      <c r="BH377" s="168"/>
      <c r="BI377" s="168"/>
      <c r="BJ377" s="168"/>
      <c r="BK377" s="168"/>
      <c r="BL377" s="168"/>
      <c r="BM377" s="168"/>
      <c r="BN377" s="168"/>
      <c r="BO377" s="168"/>
      <c r="BP377" s="168"/>
      <c r="BQ377" s="168"/>
      <c r="BR377" s="168"/>
      <c r="BS377" s="168"/>
      <c r="BT377" s="168"/>
      <c r="BU377" s="168"/>
      <c r="BV377" s="168"/>
      <c r="BW377" s="168"/>
      <c r="BX377" s="168"/>
      <c r="BY377" s="168"/>
      <c r="BZ377" s="168"/>
      <c r="CA377" s="168"/>
      <c r="CB377" s="168"/>
      <c r="CC377" s="168"/>
      <c r="CD377" s="168"/>
      <c r="CE377" s="168"/>
      <c r="CF377" s="168"/>
      <c r="CG377" s="168"/>
      <c r="CH377" s="168"/>
      <c r="CI377" s="168"/>
      <c r="CJ377" s="168"/>
      <c r="CK377" s="168"/>
      <c r="CL377" s="168"/>
      <c r="CM377" s="168"/>
      <c r="CN377" s="168"/>
      <c r="CO377" s="168"/>
      <c r="CP377" s="168"/>
      <c r="CQ377" s="168"/>
      <c r="CR377" s="168"/>
      <c r="CS377" s="168"/>
      <c r="CT377" s="168"/>
      <c r="CU377" s="168"/>
      <c r="CV377" s="168"/>
      <c r="CW377" s="168"/>
      <c r="CX377" s="168"/>
      <c r="CY377" s="168"/>
      <c r="CZ377" s="168"/>
      <c r="DA377" s="168"/>
      <c r="DB377" s="168"/>
      <c r="DC377" s="168"/>
      <c r="DD377" s="168"/>
      <c r="DE377" s="168"/>
      <c r="DF377" s="168"/>
      <c r="DG377" s="168"/>
      <c r="DH377" s="168"/>
      <c r="DI377" s="168"/>
      <c r="DJ377" s="168"/>
      <c r="DK377" s="168"/>
      <c r="DL377" s="168"/>
      <c r="DM377" s="168"/>
      <c r="DN377" s="168"/>
      <c r="DO377" s="168"/>
      <c r="DP377" s="168"/>
      <c r="DQ377" s="168"/>
      <c r="DR377" s="168"/>
      <c r="DS377" s="168"/>
      <c r="DT377" s="168"/>
      <c r="DU377" s="168"/>
      <c r="DV377" s="168"/>
      <c r="DW377" s="168"/>
      <c r="DX377" s="168"/>
      <c r="DY377" s="168"/>
      <c r="DZ377" s="168"/>
      <c r="EA377" s="168"/>
      <c r="EB377" s="168"/>
      <c r="EC377" s="168"/>
      <c r="ED377" s="168"/>
      <c r="EE377" s="168"/>
      <c r="EF377" s="169"/>
      <c r="EG377" s="169"/>
      <c r="EH377" s="169"/>
    </row>
    <row r="378" spans="1:138" ht="15.75" hidden="1" outlineLevel="1" x14ac:dyDescent="0.25">
      <c r="A378" s="122">
        <f>IF(B369="Объект",,IF(B378=0,,1))</f>
        <v>0</v>
      </c>
      <c r="B378" s="194" t="str">
        <f t="shared" si="203"/>
        <v>Оборудование рос</v>
      </c>
      <c r="C378" s="170">
        <f t="shared" si="204"/>
        <v>0</v>
      </c>
      <c r="D378" s="168"/>
      <c r="E378" s="168"/>
      <c r="F378" s="168"/>
      <c r="G378" s="168"/>
      <c r="H378" s="168"/>
      <c r="I378" s="168"/>
      <c r="J378" s="168"/>
      <c r="K378" s="168"/>
      <c r="L378" s="168"/>
      <c r="M378" s="168"/>
      <c r="N378" s="168"/>
      <c r="O378" s="168"/>
      <c r="P378" s="168"/>
      <c r="Q378" s="168"/>
      <c r="R378" s="168"/>
      <c r="S378" s="168"/>
      <c r="T378" s="168"/>
      <c r="U378" s="168"/>
      <c r="V378" s="168"/>
      <c r="W378" s="168"/>
      <c r="X378" s="168"/>
      <c r="Y378" s="168"/>
      <c r="Z378" s="168"/>
      <c r="AA378" s="168"/>
      <c r="AB378" s="168"/>
      <c r="AC378" s="168"/>
      <c r="AD378" s="168"/>
      <c r="AE378" s="168"/>
      <c r="AF378" s="168"/>
      <c r="AG378" s="168"/>
      <c r="AH378" s="168"/>
      <c r="AI378" s="168"/>
      <c r="AJ378" s="168"/>
      <c r="AK378" s="168"/>
      <c r="AL378" s="168"/>
      <c r="AM378" s="168"/>
      <c r="AN378" s="168"/>
      <c r="AO378" s="168"/>
      <c r="AP378" s="168"/>
      <c r="AQ378" s="168"/>
      <c r="AR378" s="168"/>
      <c r="AS378" s="168"/>
      <c r="AT378" s="168"/>
      <c r="AU378" s="168"/>
      <c r="AV378" s="168"/>
      <c r="AW378" s="168"/>
      <c r="AX378" s="168"/>
      <c r="AY378" s="168"/>
      <c r="AZ378" s="168"/>
      <c r="BA378" s="168"/>
      <c r="BB378" s="168"/>
      <c r="BC378" s="168"/>
      <c r="BD378" s="168"/>
      <c r="BE378" s="168"/>
      <c r="BF378" s="168"/>
      <c r="BG378" s="168"/>
      <c r="BH378" s="168"/>
      <c r="BI378" s="168"/>
      <c r="BJ378" s="168"/>
      <c r="BK378" s="168"/>
      <c r="BL378" s="168"/>
      <c r="BM378" s="168"/>
      <c r="BN378" s="168"/>
      <c r="BO378" s="168"/>
      <c r="BP378" s="168"/>
      <c r="BQ378" s="168"/>
      <c r="BR378" s="168"/>
      <c r="BS378" s="168"/>
      <c r="BT378" s="168"/>
      <c r="BU378" s="168"/>
      <c r="BV378" s="168"/>
      <c r="BW378" s="168"/>
      <c r="BX378" s="168"/>
      <c r="BY378" s="168"/>
      <c r="BZ378" s="168"/>
      <c r="CA378" s="168"/>
      <c r="CB378" s="168"/>
      <c r="CC378" s="168"/>
      <c r="CD378" s="168"/>
      <c r="CE378" s="168"/>
      <c r="CF378" s="168"/>
      <c r="CG378" s="168"/>
      <c r="CH378" s="168"/>
      <c r="CI378" s="168"/>
      <c r="CJ378" s="168"/>
      <c r="CK378" s="168"/>
      <c r="CL378" s="168"/>
      <c r="CM378" s="168"/>
      <c r="CN378" s="168"/>
      <c r="CO378" s="168"/>
      <c r="CP378" s="168"/>
      <c r="CQ378" s="168"/>
      <c r="CR378" s="168"/>
      <c r="CS378" s="168"/>
      <c r="CT378" s="168"/>
      <c r="CU378" s="168"/>
      <c r="CV378" s="168"/>
      <c r="CW378" s="168"/>
      <c r="CX378" s="168"/>
      <c r="CY378" s="168"/>
      <c r="CZ378" s="168"/>
      <c r="DA378" s="168"/>
      <c r="DB378" s="168"/>
      <c r="DC378" s="168"/>
      <c r="DD378" s="168"/>
      <c r="DE378" s="168"/>
      <c r="DF378" s="168"/>
      <c r="DG378" s="168"/>
      <c r="DH378" s="168"/>
      <c r="DI378" s="168"/>
      <c r="DJ378" s="168"/>
      <c r="DK378" s="168"/>
      <c r="DL378" s="168"/>
      <c r="DM378" s="168"/>
      <c r="DN378" s="168"/>
      <c r="DO378" s="168"/>
      <c r="DP378" s="168"/>
      <c r="DQ378" s="168"/>
      <c r="DR378" s="168"/>
      <c r="DS378" s="168"/>
      <c r="DT378" s="168"/>
      <c r="DU378" s="168"/>
      <c r="DV378" s="168"/>
      <c r="DW378" s="168"/>
      <c r="DX378" s="168"/>
      <c r="DY378" s="168"/>
      <c r="DZ378" s="168"/>
      <c r="EA378" s="168"/>
      <c r="EB378" s="168"/>
      <c r="EC378" s="168"/>
      <c r="ED378" s="168"/>
      <c r="EE378" s="168"/>
      <c r="EF378" s="169"/>
      <c r="EG378" s="169"/>
      <c r="EH378" s="169"/>
    </row>
    <row r="379" spans="1:138" ht="15.75" hidden="1" outlineLevel="1" x14ac:dyDescent="0.25">
      <c r="A379" s="122">
        <f>IF(B369="Объект",,IF(B379=0,,1))</f>
        <v>0</v>
      </c>
      <c r="B379" s="194" t="str">
        <f t="shared" si="203"/>
        <v>Прочие</v>
      </c>
      <c r="C379" s="170">
        <f t="shared" si="204"/>
        <v>0</v>
      </c>
      <c r="D379" s="168"/>
      <c r="E379" s="168"/>
      <c r="F379" s="168"/>
      <c r="G379" s="168"/>
      <c r="H379" s="168"/>
      <c r="I379" s="168"/>
      <c r="J379" s="168"/>
      <c r="K379" s="168"/>
      <c r="L379" s="168"/>
      <c r="M379" s="168"/>
      <c r="N379" s="168"/>
      <c r="O379" s="168"/>
      <c r="P379" s="168"/>
      <c r="Q379" s="168"/>
      <c r="R379" s="168"/>
      <c r="S379" s="168"/>
      <c r="T379" s="168"/>
      <c r="U379" s="168"/>
      <c r="V379" s="168"/>
      <c r="W379" s="168"/>
      <c r="X379" s="168"/>
      <c r="Y379" s="168"/>
      <c r="Z379" s="168"/>
      <c r="AA379" s="168"/>
      <c r="AB379" s="168"/>
      <c r="AC379" s="168"/>
      <c r="AD379" s="168"/>
      <c r="AE379" s="168"/>
      <c r="AF379" s="168"/>
      <c r="AG379" s="168"/>
      <c r="AH379" s="168"/>
      <c r="AI379" s="168"/>
      <c r="AJ379" s="168"/>
      <c r="AK379" s="168"/>
      <c r="AL379" s="168"/>
      <c r="AM379" s="168"/>
      <c r="AN379" s="168"/>
      <c r="AO379" s="168"/>
      <c r="AP379" s="168"/>
      <c r="AQ379" s="168"/>
      <c r="AR379" s="168"/>
      <c r="AS379" s="168"/>
      <c r="AT379" s="168"/>
      <c r="AU379" s="168"/>
      <c r="AV379" s="168"/>
      <c r="AW379" s="168"/>
      <c r="AX379" s="168"/>
      <c r="AY379" s="168"/>
      <c r="AZ379" s="168"/>
      <c r="BA379" s="168"/>
      <c r="BB379" s="168"/>
      <c r="BC379" s="168"/>
      <c r="BD379" s="168"/>
      <c r="BE379" s="168"/>
      <c r="BF379" s="168"/>
      <c r="BG379" s="168"/>
      <c r="BH379" s="168"/>
      <c r="BI379" s="168"/>
      <c r="BJ379" s="168"/>
      <c r="BK379" s="168"/>
      <c r="BL379" s="168"/>
      <c r="BM379" s="168"/>
      <c r="BN379" s="168"/>
      <c r="BO379" s="168"/>
      <c r="BP379" s="168"/>
      <c r="BQ379" s="168"/>
      <c r="BR379" s="168"/>
      <c r="BS379" s="168"/>
      <c r="BT379" s="168"/>
      <c r="BU379" s="168"/>
      <c r="BV379" s="168"/>
      <c r="BW379" s="168"/>
      <c r="BX379" s="168"/>
      <c r="BY379" s="168"/>
      <c r="BZ379" s="168"/>
      <c r="CA379" s="168"/>
      <c r="CB379" s="168"/>
      <c r="CC379" s="168"/>
      <c r="CD379" s="168"/>
      <c r="CE379" s="168"/>
      <c r="CF379" s="168"/>
      <c r="CG379" s="168"/>
      <c r="CH379" s="168"/>
      <c r="CI379" s="168"/>
      <c r="CJ379" s="168"/>
      <c r="CK379" s="168"/>
      <c r="CL379" s="168"/>
      <c r="CM379" s="168"/>
      <c r="CN379" s="168"/>
      <c r="CO379" s="168"/>
      <c r="CP379" s="168"/>
      <c r="CQ379" s="168"/>
      <c r="CR379" s="168"/>
      <c r="CS379" s="168"/>
      <c r="CT379" s="168"/>
      <c r="CU379" s="168"/>
      <c r="CV379" s="168"/>
      <c r="CW379" s="168"/>
      <c r="CX379" s="168"/>
      <c r="CY379" s="168"/>
      <c r="CZ379" s="168"/>
      <c r="DA379" s="168"/>
      <c r="DB379" s="168"/>
      <c r="DC379" s="168"/>
      <c r="DD379" s="168"/>
      <c r="DE379" s="168"/>
      <c r="DF379" s="168"/>
      <c r="DG379" s="168"/>
      <c r="DH379" s="168"/>
      <c r="DI379" s="168"/>
      <c r="DJ379" s="168"/>
      <c r="DK379" s="168"/>
      <c r="DL379" s="168"/>
      <c r="DM379" s="168"/>
      <c r="DN379" s="168"/>
      <c r="DO379" s="168"/>
      <c r="DP379" s="168"/>
      <c r="DQ379" s="168"/>
      <c r="DR379" s="168"/>
      <c r="DS379" s="168"/>
      <c r="DT379" s="168"/>
      <c r="DU379" s="168"/>
      <c r="DV379" s="168"/>
      <c r="DW379" s="168"/>
      <c r="DX379" s="168"/>
      <c r="DY379" s="168"/>
      <c r="DZ379" s="168"/>
      <c r="EA379" s="168"/>
      <c r="EB379" s="168"/>
      <c r="EC379" s="168"/>
      <c r="ED379" s="168"/>
      <c r="EE379" s="168"/>
      <c r="EF379" s="169"/>
      <c r="EG379" s="169"/>
      <c r="EH379" s="169"/>
    </row>
    <row r="380" spans="1:138" ht="15.75" hidden="1" outlineLevel="1" x14ac:dyDescent="0.25">
      <c r="A380" s="122">
        <f>IF(B369="Объект",,IF(B380=0,,1))</f>
        <v>0</v>
      </c>
      <c r="B380" s="194" t="str">
        <f t="shared" si="203"/>
        <v>Таможенные платежи</v>
      </c>
      <c r="C380" s="170">
        <f t="shared" si="204"/>
        <v>0</v>
      </c>
      <c r="D380" s="168"/>
      <c r="E380" s="168"/>
      <c r="F380" s="168"/>
      <c r="G380" s="168"/>
      <c r="H380" s="168"/>
      <c r="I380" s="168"/>
      <c r="J380" s="168"/>
      <c r="K380" s="168"/>
      <c r="L380" s="168"/>
      <c r="M380" s="168"/>
      <c r="N380" s="168"/>
      <c r="O380" s="168"/>
      <c r="P380" s="168"/>
      <c r="Q380" s="168"/>
      <c r="R380" s="168"/>
      <c r="S380" s="168"/>
      <c r="T380" s="168"/>
      <c r="U380" s="168"/>
      <c r="V380" s="168"/>
      <c r="W380" s="168"/>
      <c r="X380" s="168"/>
      <c r="Y380" s="168"/>
      <c r="Z380" s="168"/>
      <c r="AA380" s="168"/>
      <c r="AB380" s="168"/>
      <c r="AC380" s="168"/>
      <c r="AD380" s="168"/>
      <c r="AE380" s="168"/>
      <c r="AF380" s="168"/>
      <c r="AG380" s="168"/>
      <c r="AH380" s="168"/>
      <c r="AI380" s="168"/>
      <c r="AJ380" s="168"/>
      <c r="AK380" s="168"/>
      <c r="AL380" s="168"/>
      <c r="AM380" s="168"/>
      <c r="AN380" s="168"/>
      <c r="AO380" s="168"/>
      <c r="AP380" s="168"/>
      <c r="AQ380" s="168"/>
      <c r="AR380" s="168"/>
      <c r="AS380" s="168"/>
      <c r="AT380" s="168"/>
      <c r="AU380" s="168"/>
      <c r="AV380" s="168"/>
      <c r="AW380" s="168"/>
      <c r="AX380" s="168"/>
      <c r="AY380" s="168"/>
      <c r="AZ380" s="168"/>
      <c r="BA380" s="168"/>
      <c r="BB380" s="168"/>
      <c r="BC380" s="168"/>
      <c r="BD380" s="168"/>
      <c r="BE380" s="168"/>
      <c r="BF380" s="168"/>
      <c r="BG380" s="168"/>
      <c r="BH380" s="168"/>
      <c r="BI380" s="168"/>
      <c r="BJ380" s="168"/>
      <c r="BK380" s="168"/>
      <c r="BL380" s="168"/>
      <c r="BM380" s="168"/>
      <c r="BN380" s="168"/>
      <c r="BO380" s="168"/>
      <c r="BP380" s="168"/>
      <c r="BQ380" s="168"/>
      <c r="BR380" s="168"/>
      <c r="BS380" s="168"/>
      <c r="BT380" s="168"/>
      <c r="BU380" s="168"/>
      <c r="BV380" s="168"/>
      <c r="BW380" s="168"/>
      <c r="BX380" s="168"/>
      <c r="BY380" s="168"/>
      <c r="BZ380" s="168"/>
      <c r="CA380" s="168"/>
      <c r="CB380" s="168"/>
      <c r="CC380" s="168"/>
      <c r="CD380" s="168"/>
      <c r="CE380" s="168"/>
      <c r="CF380" s="168"/>
      <c r="CG380" s="168"/>
      <c r="CH380" s="168"/>
      <c r="CI380" s="168"/>
      <c r="CJ380" s="168"/>
      <c r="CK380" s="168"/>
      <c r="CL380" s="168"/>
      <c r="CM380" s="168"/>
      <c r="CN380" s="168"/>
      <c r="CO380" s="168"/>
      <c r="CP380" s="168"/>
      <c r="CQ380" s="168"/>
      <c r="CR380" s="168"/>
      <c r="CS380" s="168"/>
      <c r="CT380" s="168"/>
      <c r="CU380" s="168"/>
      <c r="CV380" s="168"/>
      <c r="CW380" s="168"/>
      <c r="CX380" s="168"/>
      <c r="CY380" s="168"/>
      <c r="CZ380" s="168"/>
      <c r="DA380" s="168"/>
      <c r="DB380" s="168"/>
      <c r="DC380" s="168"/>
      <c r="DD380" s="168"/>
      <c r="DE380" s="168"/>
      <c r="DF380" s="168"/>
      <c r="DG380" s="168"/>
      <c r="DH380" s="168"/>
      <c r="DI380" s="168"/>
      <c r="DJ380" s="168"/>
      <c r="DK380" s="168"/>
      <c r="DL380" s="168"/>
      <c r="DM380" s="168"/>
      <c r="DN380" s="168"/>
      <c r="DO380" s="168"/>
      <c r="DP380" s="168"/>
      <c r="DQ380" s="168"/>
      <c r="DR380" s="168"/>
      <c r="DS380" s="168"/>
      <c r="DT380" s="168"/>
      <c r="DU380" s="168"/>
      <c r="DV380" s="168"/>
      <c r="DW380" s="168"/>
      <c r="DX380" s="168"/>
      <c r="DY380" s="168"/>
      <c r="DZ380" s="168"/>
      <c r="EA380" s="168"/>
      <c r="EB380" s="168"/>
      <c r="EC380" s="168"/>
      <c r="ED380" s="168"/>
      <c r="EE380" s="168"/>
      <c r="EF380" s="169"/>
      <c r="EG380" s="169"/>
      <c r="EH380" s="169"/>
    </row>
    <row r="381" spans="1:138" ht="15.75" hidden="1" outlineLevel="1" x14ac:dyDescent="0.25">
      <c r="A381" s="122">
        <f>IF(B369="Объект",,IF(B381=0,,1))</f>
        <v>0</v>
      </c>
      <c r="B381" s="194">
        <f t="shared" si="203"/>
        <v>0</v>
      </c>
      <c r="C381" s="170">
        <f t="shared" si="204"/>
        <v>0</v>
      </c>
      <c r="D381" s="168"/>
      <c r="E381" s="168"/>
      <c r="F381" s="168"/>
      <c r="G381" s="168"/>
      <c r="H381" s="168"/>
      <c r="I381" s="168"/>
      <c r="J381" s="168"/>
      <c r="K381" s="168"/>
      <c r="L381" s="168"/>
      <c r="M381" s="168"/>
      <c r="N381" s="168"/>
      <c r="O381" s="168"/>
      <c r="P381" s="168"/>
      <c r="Q381" s="168"/>
      <c r="R381" s="168"/>
      <c r="S381" s="168"/>
      <c r="T381" s="168"/>
      <c r="U381" s="168"/>
      <c r="V381" s="168"/>
      <c r="W381" s="168"/>
      <c r="X381" s="168"/>
      <c r="Y381" s="168"/>
      <c r="Z381" s="168"/>
      <c r="AA381" s="168"/>
      <c r="AB381" s="168"/>
      <c r="AC381" s="168"/>
      <c r="AD381" s="168"/>
      <c r="AE381" s="168"/>
      <c r="AF381" s="168"/>
      <c r="AG381" s="168"/>
      <c r="AH381" s="168"/>
      <c r="AI381" s="168"/>
      <c r="AJ381" s="168"/>
      <c r="AK381" s="168"/>
      <c r="AL381" s="168"/>
      <c r="AM381" s="168"/>
      <c r="AN381" s="168"/>
      <c r="AO381" s="168"/>
      <c r="AP381" s="168"/>
      <c r="AQ381" s="168"/>
      <c r="AR381" s="168"/>
      <c r="AS381" s="168"/>
      <c r="AT381" s="168"/>
      <c r="AU381" s="168"/>
      <c r="AV381" s="168"/>
      <c r="AW381" s="168"/>
      <c r="AX381" s="168"/>
      <c r="AY381" s="168"/>
      <c r="AZ381" s="168"/>
      <c r="BA381" s="168"/>
      <c r="BB381" s="168"/>
      <c r="BC381" s="168"/>
      <c r="BD381" s="168"/>
      <c r="BE381" s="168"/>
      <c r="BF381" s="168"/>
      <c r="BG381" s="168"/>
      <c r="BH381" s="168"/>
      <c r="BI381" s="168"/>
      <c r="BJ381" s="168"/>
      <c r="BK381" s="168"/>
      <c r="BL381" s="168"/>
      <c r="BM381" s="168"/>
      <c r="BN381" s="168"/>
      <c r="BO381" s="168"/>
      <c r="BP381" s="168"/>
      <c r="BQ381" s="168"/>
      <c r="BR381" s="168"/>
      <c r="BS381" s="168"/>
      <c r="BT381" s="168"/>
      <c r="BU381" s="168"/>
      <c r="BV381" s="168"/>
      <c r="BW381" s="168"/>
      <c r="BX381" s="168"/>
      <c r="BY381" s="168"/>
      <c r="BZ381" s="168"/>
      <c r="CA381" s="168"/>
      <c r="CB381" s="168"/>
      <c r="CC381" s="168"/>
      <c r="CD381" s="168"/>
      <c r="CE381" s="168"/>
      <c r="CF381" s="168"/>
      <c r="CG381" s="168"/>
      <c r="CH381" s="168"/>
      <c r="CI381" s="168"/>
      <c r="CJ381" s="168"/>
      <c r="CK381" s="168"/>
      <c r="CL381" s="168"/>
      <c r="CM381" s="168"/>
      <c r="CN381" s="168"/>
      <c r="CO381" s="168"/>
      <c r="CP381" s="168"/>
      <c r="CQ381" s="168"/>
      <c r="CR381" s="168"/>
      <c r="CS381" s="168"/>
      <c r="CT381" s="168"/>
      <c r="CU381" s="168"/>
      <c r="CV381" s="168"/>
      <c r="CW381" s="168"/>
      <c r="CX381" s="168"/>
      <c r="CY381" s="168"/>
      <c r="CZ381" s="168"/>
      <c r="DA381" s="168"/>
      <c r="DB381" s="168"/>
      <c r="DC381" s="168"/>
      <c r="DD381" s="168"/>
      <c r="DE381" s="168"/>
      <c r="DF381" s="168"/>
      <c r="DG381" s="168"/>
      <c r="DH381" s="168"/>
      <c r="DI381" s="168"/>
      <c r="DJ381" s="168"/>
      <c r="DK381" s="168"/>
      <c r="DL381" s="168"/>
      <c r="DM381" s="168"/>
      <c r="DN381" s="168"/>
      <c r="DO381" s="168"/>
      <c r="DP381" s="168"/>
      <c r="DQ381" s="168"/>
      <c r="DR381" s="168"/>
      <c r="DS381" s="168"/>
      <c r="DT381" s="168"/>
      <c r="DU381" s="168"/>
      <c r="DV381" s="168"/>
      <c r="DW381" s="168"/>
      <c r="DX381" s="168"/>
      <c r="DY381" s="168"/>
      <c r="DZ381" s="168"/>
      <c r="EA381" s="168"/>
      <c r="EB381" s="168"/>
      <c r="EC381" s="168"/>
      <c r="ED381" s="168"/>
      <c r="EE381" s="168"/>
      <c r="EF381" s="169"/>
      <c r="EG381" s="169"/>
      <c r="EH381" s="169"/>
    </row>
    <row r="382" spans="1:138" ht="15.75" hidden="1" outlineLevel="1" x14ac:dyDescent="0.25">
      <c r="A382" s="122">
        <f>IF(B369="Объект",,IF(B382=0,,1))</f>
        <v>0</v>
      </c>
      <c r="B382" s="194" t="str">
        <f t="shared" si="203"/>
        <v>Менеджмент резерв</v>
      </c>
      <c r="C382" s="170">
        <f t="shared" si="204"/>
        <v>0</v>
      </c>
      <c r="D382" s="168"/>
      <c r="E382" s="168"/>
      <c r="F382" s="168"/>
      <c r="G382" s="168"/>
      <c r="H382" s="168"/>
      <c r="I382" s="168"/>
      <c r="J382" s="168"/>
      <c r="K382" s="168"/>
      <c r="L382" s="168"/>
      <c r="M382" s="168"/>
      <c r="N382" s="168"/>
      <c r="O382" s="168"/>
      <c r="P382" s="168"/>
      <c r="Q382" s="168"/>
      <c r="R382" s="168"/>
      <c r="S382" s="168"/>
      <c r="T382" s="168"/>
      <c r="U382" s="168"/>
      <c r="V382" s="168"/>
      <c r="W382" s="168"/>
      <c r="X382" s="168"/>
      <c r="Y382" s="168"/>
      <c r="Z382" s="168"/>
      <c r="AA382" s="168"/>
      <c r="AB382" s="168"/>
      <c r="AC382" s="168"/>
      <c r="AD382" s="168"/>
      <c r="AE382" s="168"/>
      <c r="AF382" s="168"/>
      <c r="AG382" s="168"/>
      <c r="AH382" s="168"/>
      <c r="AI382" s="168"/>
      <c r="AJ382" s="168"/>
      <c r="AK382" s="168"/>
      <c r="AL382" s="168"/>
      <c r="AM382" s="168"/>
      <c r="AN382" s="168"/>
      <c r="AO382" s="168"/>
      <c r="AP382" s="168"/>
      <c r="AQ382" s="168"/>
      <c r="AR382" s="168"/>
      <c r="AS382" s="168"/>
      <c r="AT382" s="168"/>
      <c r="AU382" s="168"/>
      <c r="AV382" s="168"/>
      <c r="AW382" s="168"/>
      <c r="AX382" s="168"/>
      <c r="AY382" s="168"/>
      <c r="AZ382" s="168"/>
      <c r="BA382" s="168"/>
      <c r="BB382" s="168"/>
      <c r="BC382" s="168"/>
      <c r="BD382" s="168"/>
      <c r="BE382" s="168"/>
      <c r="BF382" s="168"/>
      <c r="BG382" s="168"/>
      <c r="BH382" s="168"/>
      <c r="BI382" s="168"/>
      <c r="BJ382" s="168"/>
      <c r="BK382" s="168"/>
      <c r="BL382" s="168"/>
      <c r="BM382" s="168"/>
      <c r="BN382" s="168"/>
      <c r="BO382" s="168"/>
      <c r="BP382" s="168"/>
      <c r="BQ382" s="168"/>
      <c r="BR382" s="168"/>
      <c r="BS382" s="168"/>
      <c r="BT382" s="168"/>
      <c r="BU382" s="168"/>
      <c r="BV382" s="168"/>
      <c r="BW382" s="168"/>
      <c r="BX382" s="168"/>
      <c r="BY382" s="168"/>
      <c r="BZ382" s="168"/>
      <c r="CA382" s="168"/>
      <c r="CB382" s="168"/>
      <c r="CC382" s="168"/>
      <c r="CD382" s="168"/>
      <c r="CE382" s="168"/>
      <c r="CF382" s="168"/>
      <c r="CG382" s="168"/>
      <c r="CH382" s="168"/>
      <c r="CI382" s="168"/>
      <c r="CJ382" s="168"/>
      <c r="CK382" s="168"/>
      <c r="CL382" s="168"/>
      <c r="CM382" s="168"/>
      <c r="CN382" s="168"/>
      <c r="CO382" s="168"/>
      <c r="CP382" s="168"/>
      <c r="CQ382" s="168"/>
      <c r="CR382" s="168"/>
      <c r="CS382" s="168"/>
      <c r="CT382" s="168"/>
      <c r="CU382" s="168"/>
      <c r="CV382" s="168"/>
      <c r="CW382" s="168"/>
      <c r="CX382" s="168"/>
      <c r="CY382" s="168"/>
      <c r="CZ382" s="168"/>
      <c r="DA382" s="168"/>
      <c r="DB382" s="168"/>
      <c r="DC382" s="168"/>
      <c r="DD382" s="168"/>
      <c r="DE382" s="168"/>
      <c r="DF382" s="168"/>
      <c r="DG382" s="168"/>
      <c r="DH382" s="168"/>
      <c r="DI382" s="168"/>
      <c r="DJ382" s="168"/>
      <c r="DK382" s="168"/>
      <c r="DL382" s="168"/>
      <c r="DM382" s="168"/>
      <c r="DN382" s="168"/>
      <c r="DO382" s="168"/>
      <c r="DP382" s="168"/>
      <c r="DQ382" s="168"/>
      <c r="DR382" s="168"/>
      <c r="DS382" s="168"/>
      <c r="DT382" s="168"/>
      <c r="DU382" s="168"/>
      <c r="DV382" s="168"/>
      <c r="DW382" s="168"/>
      <c r="DX382" s="168"/>
      <c r="DY382" s="168"/>
      <c r="DZ382" s="168"/>
      <c r="EA382" s="168"/>
      <c r="EB382" s="168"/>
      <c r="EC382" s="168"/>
      <c r="ED382" s="168"/>
      <c r="EE382" s="168"/>
      <c r="EF382" s="169"/>
      <c r="EG382" s="169"/>
      <c r="EH382" s="169"/>
    </row>
    <row r="383" spans="1:138" ht="15.75" hidden="1" outlineLevel="1" x14ac:dyDescent="0.25">
      <c r="A383" s="122">
        <f>IF(B369="Объект",,IF(B383=0,,1))</f>
        <v>0</v>
      </c>
      <c r="B383" s="194" t="str">
        <f t="shared" si="203"/>
        <v>ФОТ МП и РГ</v>
      </c>
      <c r="C383" s="170">
        <f t="shared" si="204"/>
        <v>0</v>
      </c>
      <c r="D383" s="168"/>
      <c r="E383" s="168"/>
      <c r="F383" s="168"/>
      <c r="G383" s="168"/>
      <c r="H383" s="168"/>
      <c r="I383" s="168"/>
      <c r="J383" s="168"/>
      <c r="K383" s="168"/>
      <c r="L383" s="168"/>
      <c r="M383" s="168"/>
      <c r="N383" s="168"/>
      <c r="O383" s="168"/>
      <c r="P383" s="168"/>
      <c r="Q383" s="168"/>
      <c r="R383" s="168"/>
      <c r="S383" s="168"/>
      <c r="T383" s="168"/>
      <c r="U383" s="168"/>
      <c r="V383" s="168"/>
      <c r="W383" s="168"/>
      <c r="X383" s="168"/>
      <c r="Y383" s="168"/>
      <c r="Z383" s="168"/>
      <c r="AA383" s="168"/>
      <c r="AB383" s="168"/>
      <c r="AC383" s="168"/>
      <c r="AD383" s="168"/>
      <c r="AE383" s="168"/>
      <c r="AF383" s="168"/>
      <c r="AG383" s="168"/>
      <c r="AH383" s="168"/>
      <c r="AI383" s="168"/>
      <c r="AJ383" s="168"/>
      <c r="AK383" s="168"/>
      <c r="AL383" s="168"/>
      <c r="AM383" s="168"/>
      <c r="AN383" s="168"/>
      <c r="AO383" s="168"/>
      <c r="AP383" s="168"/>
      <c r="AQ383" s="168"/>
      <c r="AR383" s="168"/>
      <c r="AS383" s="168"/>
      <c r="AT383" s="168"/>
      <c r="AU383" s="168"/>
      <c r="AV383" s="168"/>
      <c r="AW383" s="168"/>
      <c r="AX383" s="168"/>
      <c r="AY383" s="168"/>
      <c r="AZ383" s="168"/>
      <c r="BA383" s="168"/>
      <c r="BB383" s="168"/>
      <c r="BC383" s="168"/>
      <c r="BD383" s="168"/>
      <c r="BE383" s="168"/>
      <c r="BF383" s="168"/>
      <c r="BG383" s="168"/>
      <c r="BH383" s="168"/>
      <c r="BI383" s="168"/>
      <c r="BJ383" s="168"/>
      <c r="BK383" s="168"/>
      <c r="BL383" s="168"/>
      <c r="BM383" s="168"/>
      <c r="BN383" s="168"/>
      <c r="BO383" s="168"/>
      <c r="BP383" s="168"/>
      <c r="BQ383" s="168"/>
      <c r="BR383" s="168"/>
      <c r="BS383" s="168"/>
      <c r="BT383" s="168"/>
      <c r="BU383" s="168"/>
      <c r="BV383" s="168"/>
      <c r="BW383" s="168"/>
      <c r="BX383" s="168"/>
      <c r="BY383" s="168"/>
      <c r="BZ383" s="168"/>
      <c r="CA383" s="168"/>
      <c r="CB383" s="168"/>
      <c r="CC383" s="168"/>
      <c r="CD383" s="168"/>
      <c r="CE383" s="168"/>
      <c r="CF383" s="168"/>
      <c r="CG383" s="168"/>
      <c r="CH383" s="168"/>
      <c r="CI383" s="168"/>
      <c r="CJ383" s="168"/>
      <c r="CK383" s="168"/>
      <c r="CL383" s="168"/>
      <c r="CM383" s="168"/>
      <c r="CN383" s="168"/>
      <c r="CO383" s="168"/>
      <c r="CP383" s="168"/>
      <c r="CQ383" s="168"/>
      <c r="CR383" s="168"/>
      <c r="CS383" s="168"/>
      <c r="CT383" s="168"/>
      <c r="CU383" s="168"/>
      <c r="CV383" s="168"/>
      <c r="CW383" s="168"/>
      <c r="CX383" s="168"/>
      <c r="CY383" s="168"/>
      <c r="CZ383" s="168"/>
      <c r="DA383" s="168"/>
      <c r="DB383" s="168"/>
      <c r="DC383" s="168"/>
      <c r="DD383" s="168"/>
      <c r="DE383" s="168"/>
      <c r="DF383" s="168"/>
      <c r="DG383" s="168"/>
      <c r="DH383" s="168"/>
      <c r="DI383" s="168"/>
      <c r="DJ383" s="168"/>
      <c r="DK383" s="168"/>
      <c r="DL383" s="168"/>
      <c r="DM383" s="168"/>
      <c r="DN383" s="168"/>
      <c r="DO383" s="168"/>
      <c r="DP383" s="168"/>
      <c r="DQ383" s="168"/>
      <c r="DR383" s="168"/>
      <c r="DS383" s="168"/>
      <c r="DT383" s="168"/>
      <c r="DU383" s="168"/>
      <c r="DV383" s="168"/>
      <c r="DW383" s="168"/>
      <c r="DX383" s="168"/>
      <c r="DY383" s="168"/>
      <c r="DZ383" s="168"/>
      <c r="EA383" s="168"/>
      <c r="EB383" s="168"/>
      <c r="EC383" s="168"/>
      <c r="ED383" s="168"/>
      <c r="EE383" s="168"/>
      <c r="EF383" s="169"/>
      <c r="EG383" s="169"/>
      <c r="EH383" s="169"/>
    </row>
    <row r="384" spans="1:138" ht="15.75" hidden="1" outlineLevel="1" x14ac:dyDescent="0.25">
      <c r="A384" s="122">
        <f>IF(B369="Объект",,IF(B384=0,,1))</f>
        <v>0</v>
      </c>
      <c r="B384" s="194" t="str">
        <f t="shared" si="203"/>
        <v>Мотивационный фонд</v>
      </c>
      <c r="C384" s="170">
        <f t="shared" si="204"/>
        <v>0</v>
      </c>
      <c r="D384" s="168"/>
      <c r="E384" s="168"/>
      <c r="F384" s="168"/>
      <c r="G384" s="168"/>
      <c r="H384" s="168"/>
      <c r="I384" s="168"/>
      <c r="J384" s="168"/>
      <c r="K384" s="168"/>
      <c r="L384" s="168"/>
      <c r="M384" s="168"/>
      <c r="N384" s="168"/>
      <c r="O384" s="168"/>
      <c r="P384" s="168"/>
      <c r="Q384" s="168"/>
      <c r="R384" s="168"/>
      <c r="S384" s="168"/>
      <c r="T384" s="168"/>
      <c r="U384" s="168"/>
      <c r="V384" s="168"/>
      <c r="W384" s="168"/>
      <c r="X384" s="168"/>
      <c r="Y384" s="168"/>
      <c r="Z384" s="168"/>
      <c r="AA384" s="168"/>
      <c r="AB384" s="168"/>
      <c r="AC384" s="168"/>
      <c r="AD384" s="168"/>
      <c r="AE384" s="168"/>
      <c r="AF384" s="168"/>
      <c r="AG384" s="168"/>
      <c r="AH384" s="168"/>
      <c r="AI384" s="168"/>
      <c r="AJ384" s="168"/>
      <c r="AK384" s="168"/>
      <c r="AL384" s="168"/>
      <c r="AM384" s="168"/>
      <c r="AN384" s="168"/>
      <c r="AO384" s="168"/>
      <c r="AP384" s="168"/>
      <c r="AQ384" s="168"/>
      <c r="AR384" s="168"/>
      <c r="AS384" s="168"/>
      <c r="AT384" s="168"/>
      <c r="AU384" s="168"/>
      <c r="AV384" s="168"/>
      <c r="AW384" s="168"/>
      <c r="AX384" s="168"/>
      <c r="AY384" s="168"/>
      <c r="AZ384" s="168"/>
      <c r="BA384" s="168"/>
      <c r="BB384" s="168"/>
      <c r="BC384" s="168"/>
      <c r="BD384" s="168"/>
      <c r="BE384" s="168"/>
      <c r="BF384" s="168"/>
      <c r="BG384" s="168"/>
      <c r="BH384" s="168"/>
      <c r="BI384" s="168"/>
      <c r="BJ384" s="168"/>
      <c r="BK384" s="168"/>
      <c r="BL384" s="168"/>
      <c r="BM384" s="168"/>
      <c r="BN384" s="168"/>
      <c r="BO384" s="168"/>
      <c r="BP384" s="168"/>
      <c r="BQ384" s="168"/>
      <c r="BR384" s="168"/>
      <c r="BS384" s="168"/>
      <c r="BT384" s="168"/>
      <c r="BU384" s="168"/>
      <c r="BV384" s="168"/>
      <c r="BW384" s="168"/>
      <c r="BX384" s="168"/>
      <c r="BY384" s="168"/>
      <c r="BZ384" s="168"/>
      <c r="CA384" s="168"/>
      <c r="CB384" s="168"/>
      <c r="CC384" s="168"/>
      <c r="CD384" s="168"/>
      <c r="CE384" s="168"/>
      <c r="CF384" s="168"/>
      <c r="CG384" s="168"/>
      <c r="CH384" s="168"/>
      <c r="CI384" s="168"/>
      <c r="CJ384" s="168"/>
      <c r="CK384" s="168"/>
      <c r="CL384" s="168"/>
      <c r="CM384" s="168"/>
      <c r="CN384" s="168"/>
      <c r="CO384" s="168"/>
      <c r="CP384" s="168"/>
      <c r="CQ384" s="168"/>
      <c r="CR384" s="168"/>
      <c r="CS384" s="168"/>
      <c r="CT384" s="168"/>
      <c r="CU384" s="168"/>
      <c r="CV384" s="168"/>
      <c r="CW384" s="168"/>
      <c r="CX384" s="168"/>
      <c r="CY384" s="168"/>
      <c r="CZ384" s="168"/>
      <c r="DA384" s="168"/>
      <c r="DB384" s="168"/>
      <c r="DC384" s="168"/>
      <c r="DD384" s="168"/>
      <c r="DE384" s="168"/>
      <c r="DF384" s="168"/>
      <c r="DG384" s="168"/>
      <c r="DH384" s="168"/>
      <c r="DI384" s="168"/>
      <c r="DJ384" s="168"/>
      <c r="DK384" s="168"/>
      <c r="DL384" s="168"/>
      <c r="DM384" s="168"/>
      <c r="DN384" s="168"/>
      <c r="DO384" s="168"/>
      <c r="DP384" s="168"/>
      <c r="DQ384" s="168"/>
      <c r="DR384" s="168"/>
      <c r="DS384" s="168"/>
      <c r="DT384" s="168"/>
      <c r="DU384" s="168"/>
      <c r="DV384" s="168"/>
      <c r="DW384" s="168"/>
      <c r="DX384" s="168"/>
      <c r="DY384" s="168"/>
      <c r="DZ384" s="168"/>
      <c r="EA384" s="168"/>
      <c r="EB384" s="168"/>
      <c r="EC384" s="168"/>
      <c r="ED384" s="168"/>
      <c r="EE384" s="168"/>
      <c r="EF384" s="169"/>
      <c r="EG384" s="169"/>
      <c r="EH384" s="169"/>
    </row>
    <row r="385" spans="1:138" ht="17.25" hidden="1" outlineLevel="1" thickTop="1" thickBot="1" x14ac:dyDescent="0.3">
      <c r="A385" s="122">
        <f>IF(B369="Объект",,1)</f>
        <v>0</v>
      </c>
      <c r="B385" s="228" t="str">
        <f>B353</f>
        <v>Итого без НДС, тыс. $</v>
      </c>
      <c r="C385" s="229">
        <f t="shared" si="204"/>
        <v>0</v>
      </c>
      <c r="D385" s="175">
        <f t="shared" ref="D385:AI385" si="205">SUM(D373:D384)</f>
        <v>0</v>
      </c>
      <c r="E385" s="230">
        <f t="shared" si="205"/>
        <v>0</v>
      </c>
      <c r="F385" s="175">
        <f t="shared" si="205"/>
        <v>0</v>
      </c>
      <c r="G385" s="175">
        <f t="shared" si="205"/>
        <v>0</v>
      </c>
      <c r="H385" s="175">
        <f t="shared" si="205"/>
        <v>0</v>
      </c>
      <c r="I385" s="175">
        <f t="shared" si="205"/>
        <v>0</v>
      </c>
      <c r="J385" s="175">
        <f t="shared" si="205"/>
        <v>0</v>
      </c>
      <c r="K385" s="175">
        <f t="shared" si="205"/>
        <v>0</v>
      </c>
      <c r="L385" s="175">
        <f t="shared" si="205"/>
        <v>0</v>
      </c>
      <c r="M385" s="175">
        <f t="shared" si="205"/>
        <v>0</v>
      </c>
      <c r="N385" s="175">
        <f t="shared" si="205"/>
        <v>0</v>
      </c>
      <c r="O385" s="231">
        <f t="shared" si="205"/>
        <v>0</v>
      </c>
      <c r="P385" s="231">
        <f t="shared" si="205"/>
        <v>0</v>
      </c>
      <c r="Q385" s="231">
        <f t="shared" si="205"/>
        <v>0</v>
      </c>
      <c r="R385" s="231">
        <f t="shared" si="205"/>
        <v>0</v>
      </c>
      <c r="S385" s="231">
        <f t="shared" si="205"/>
        <v>0</v>
      </c>
      <c r="T385" s="231">
        <f t="shared" si="205"/>
        <v>0</v>
      </c>
      <c r="U385" s="231">
        <f t="shared" si="205"/>
        <v>0</v>
      </c>
      <c r="V385" s="231">
        <f t="shared" si="205"/>
        <v>0</v>
      </c>
      <c r="W385" s="231">
        <f t="shared" si="205"/>
        <v>0</v>
      </c>
      <c r="X385" s="231">
        <f t="shared" si="205"/>
        <v>0</v>
      </c>
      <c r="Y385" s="231">
        <f t="shared" si="205"/>
        <v>0</v>
      </c>
      <c r="Z385" s="231">
        <f t="shared" si="205"/>
        <v>0</v>
      </c>
      <c r="AA385" s="231">
        <f t="shared" si="205"/>
        <v>0</v>
      </c>
      <c r="AB385" s="231">
        <f t="shared" si="205"/>
        <v>0</v>
      </c>
      <c r="AC385" s="176">
        <f t="shared" si="205"/>
        <v>0</v>
      </c>
      <c r="AD385" s="176">
        <f t="shared" si="205"/>
        <v>0</v>
      </c>
      <c r="AE385" s="175">
        <f t="shared" si="205"/>
        <v>0</v>
      </c>
      <c r="AF385" s="175">
        <f t="shared" si="205"/>
        <v>0</v>
      </c>
      <c r="AG385" s="175">
        <f t="shared" si="205"/>
        <v>0</v>
      </c>
      <c r="AH385" s="175">
        <f t="shared" si="205"/>
        <v>0</v>
      </c>
      <c r="AI385" s="175">
        <f t="shared" si="205"/>
        <v>0</v>
      </c>
      <c r="AJ385" s="175">
        <f t="shared" ref="AJ385:CU385" si="206">SUM(AJ373:AJ384)</f>
        <v>0</v>
      </c>
      <c r="AK385" s="175">
        <f t="shared" si="206"/>
        <v>0</v>
      </c>
      <c r="AL385" s="175">
        <f t="shared" si="206"/>
        <v>0</v>
      </c>
      <c r="AM385" s="175">
        <f t="shared" si="206"/>
        <v>0</v>
      </c>
      <c r="AN385" s="176">
        <f t="shared" si="206"/>
        <v>0</v>
      </c>
      <c r="AO385" s="175">
        <f t="shared" si="206"/>
        <v>0</v>
      </c>
      <c r="AP385" s="175">
        <f t="shared" si="206"/>
        <v>0</v>
      </c>
      <c r="AQ385" s="175">
        <f t="shared" si="206"/>
        <v>0</v>
      </c>
      <c r="AR385" s="175">
        <f t="shared" si="206"/>
        <v>0</v>
      </c>
      <c r="AS385" s="175">
        <f t="shared" si="206"/>
        <v>0</v>
      </c>
      <c r="AT385" s="175">
        <f t="shared" si="206"/>
        <v>0</v>
      </c>
      <c r="AU385" s="175">
        <f t="shared" si="206"/>
        <v>0</v>
      </c>
      <c r="AV385" s="175">
        <f t="shared" si="206"/>
        <v>0</v>
      </c>
      <c r="AW385" s="175">
        <f t="shared" si="206"/>
        <v>0</v>
      </c>
      <c r="AX385" s="175">
        <f t="shared" si="206"/>
        <v>0</v>
      </c>
      <c r="AY385" s="175">
        <f t="shared" si="206"/>
        <v>0</v>
      </c>
      <c r="AZ385" s="176">
        <f t="shared" si="206"/>
        <v>0</v>
      </c>
      <c r="BA385" s="175">
        <f t="shared" si="206"/>
        <v>0</v>
      </c>
      <c r="BB385" s="175">
        <f t="shared" si="206"/>
        <v>0</v>
      </c>
      <c r="BC385" s="175">
        <f t="shared" si="206"/>
        <v>0</v>
      </c>
      <c r="BD385" s="175">
        <f t="shared" si="206"/>
        <v>0</v>
      </c>
      <c r="BE385" s="175">
        <f t="shared" si="206"/>
        <v>0</v>
      </c>
      <c r="BF385" s="175">
        <f t="shared" si="206"/>
        <v>0</v>
      </c>
      <c r="BG385" s="175">
        <f t="shared" si="206"/>
        <v>0</v>
      </c>
      <c r="BH385" s="175">
        <f t="shared" si="206"/>
        <v>0</v>
      </c>
      <c r="BI385" s="175">
        <f t="shared" si="206"/>
        <v>0</v>
      </c>
      <c r="BJ385" s="175">
        <f t="shared" si="206"/>
        <v>0</v>
      </c>
      <c r="BK385" s="175">
        <f t="shared" si="206"/>
        <v>0</v>
      </c>
      <c r="BL385" s="176">
        <f t="shared" si="206"/>
        <v>0</v>
      </c>
      <c r="BM385" s="175">
        <f t="shared" si="206"/>
        <v>0</v>
      </c>
      <c r="BN385" s="175">
        <f t="shared" si="206"/>
        <v>0</v>
      </c>
      <c r="BO385" s="175">
        <f t="shared" si="206"/>
        <v>0</v>
      </c>
      <c r="BP385" s="175">
        <f t="shared" si="206"/>
        <v>0</v>
      </c>
      <c r="BQ385" s="175">
        <f t="shared" si="206"/>
        <v>0</v>
      </c>
      <c r="BR385" s="175">
        <f t="shared" si="206"/>
        <v>0</v>
      </c>
      <c r="BS385" s="175">
        <f t="shared" si="206"/>
        <v>0</v>
      </c>
      <c r="BT385" s="175">
        <f t="shared" si="206"/>
        <v>0</v>
      </c>
      <c r="BU385" s="175">
        <f t="shared" si="206"/>
        <v>0</v>
      </c>
      <c r="BV385" s="175">
        <f>SUM(BV373:BV384)</f>
        <v>0</v>
      </c>
      <c r="BW385" s="175">
        <f>SUM(BW373:BW384)</f>
        <v>0</v>
      </c>
      <c r="BX385" s="175">
        <f>SUM(BX373:BX384)</f>
        <v>0</v>
      </c>
      <c r="BY385" s="175">
        <f t="shared" si="206"/>
        <v>0</v>
      </c>
      <c r="BZ385" s="175">
        <f t="shared" si="206"/>
        <v>0</v>
      </c>
      <c r="CA385" s="175">
        <f t="shared" si="206"/>
        <v>0</v>
      </c>
      <c r="CB385" s="175">
        <f t="shared" si="206"/>
        <v>0</v>
      </c>
      <c r="CC385" s="175">
        <f t="shared" si="206"/>
        <v>0</v>
      </c>
      <c r="CD385" s="175">
        <f t="shared" si="206"/>
        <v>0</v>
      </c>
      <c r="CE385" s="175">
        <f t="shared" si="206"/>
        <v>0</v>
      </c>
      <c r="CF385" s="175">
        <f t="shared" si="206"/>
        <v>0</v>
      </c>
      <c r="CG385" s="175">
        <f t="shared" si="206"/>
        <v>0</v>
      </c>
      <c r="CH385" s="175">
        <f t="shared" si="206"/>
        <v>0</v>
      </c>
      <c r="CI385" s="175">
        <f t="shared" si="206"/>
        <v>0</v>
      </c>
      <c r="CJ385" s="176">
        <f t="shared" si="206"/>
        <v>0</v>
      </c>
      <c r="CK385" s="175">
        <f t="shared" si="206"/>
        <v>0</v>
      </c>
      <c r="CL385" s="175">
        <f t="shared" si="206"/>
        <v>0</v>
      </c>
      <c r="CM385" s="175">
        <f t="shared" si="206"/>
        <v>0</v>
      </c>
      <c r="CN385" s="175">
        <f t="shared" si="206"/>
        <v>0</v>
      </c>
      <c r="CO385" s="175">
        <f t="shared" si="206"/>
        <v>0</v>
      </c>
      <c r="CP385" s="175">
        <f t="shared" si="206"/>
        <v>0</v>
      </c>
      <c r="CQ385" s="175">
        <f t="shared" si="206"/>
        <v>0</v>
      </c>
      <c r="CR385" s="175">
        <f t="shared" si="206"/>
        <v>0</v>
      </c>
      <c r="CS385" s="175">
        <f t="shared" si="206"/>
        <v>0</v>
      </c>
      <c r="CT385" s="175">
        <f t="shared" si="206"/>
        <v>0</v>
      </c>
      <c r="CU385" s="175">
        <f t="shared" si="206"/>
        <v>0</v>
      </c>
      <c r="CV385" s="176">
        <f t="shared" ref="CV385:EA385" si="207">SUM(CV373:CV384)</f>
        <v>0</v>
      </c>
      <c r="CW385" s="175">
        <f t="shared" si="207"/>
        <v>0</v>
      </c>
      <c r="CX385" s="175">
        <f t="shared" si="207"/>
        <v>0</v>
      </c>
      <c r="CY385" s="175">
        <f t="shared" si="207"/>
        <v>0</v>
      </c>
      <c r="CZ385" s="175">
        <f t="shared" si="207"/>
        <v>0</v>
      </c>
      <c r="DA385" s="175">
        <f t="shared" si="207"/>
        <v>0</v>
      </c>
      <c r="DB385" s="175">
        <f t="shared" si="207"/>
        <v>0</v>
      </c>
      <c r="DC385" s="175">
        <f t="shared" si="207"/>
        <v>0</v>
      </c>
      <c r="DD385" s="175">
        <f t="shared" si="207"/>
        <v>0</v>
      </c>
      <c r="DE385" s="175">
        <f t="shared" si="207"/>
        <v>0</v>
      </c>
      <c r="DF385" s="175">
        <f t="shared" si="207"/>
        <v>0</v>
      </c>
      <c r="DG385" s="175">
        <f t="shared" si="207"/>
        <v>0</v>
      </c>
      <c r="DH385" s="176">
        <f t="shared" si="207"/>
        <v>0</v>
      </c>
      <c r="DI385" s="175">
        <f t="shared" si="207"/>
        <v>0</v>
      </c>
      <c r="DJ385" s="175">
        <f t="shared" si="207"/>
        <v>0</v>
      </c>
      <c r="DK385" s="175">
        <f t="shared" si="207"/>
        <v>0</v>
      </c>
      <c r="DL385" s="175">
        <f t="shared" si="207"/>
        <v>0</v>
      </c>
      <c r="DM385" s="175">
        <f t="shared" si="207"/>
        <v>0</v>
      </c>
      <c r="DN385" s="175">
        <f t="shared" si="207"/>
        <v>0</v>
      </c>
      <c r="DO385" s="175">
        <f t="shared" si="207"/>
        <v>0</v>
      </c>
      <c r="DP385" s="175">
        <f t="shared" si="207"/>
        <v>0</v>
      </c>
      <c r="DQ385" s="175">
        <f t="shared" si="207"/>
        <v>0</v>
      </c>
      <c r="DR385" s="175">
        <f t="shared" si="207"/>
        <v>0</v>
      </c>
      <c r="DS385" s="175">
        <f t="shared" si="207"/>
        <v>0</v>
      </c>
      <c r="DT385" s="176">
        <f t="shared" si="207"/>
        <v>0</v>
      </c>
      <c r="DU385" s="175">
        <f t="shared" si="207"/>
        <v>0</v>
      </c>
      <c r="DV385" s="175">
        <f t="shared" si="207"/>
        <v>0</v>
      </c>
      <c r="DW385" s="175">
        <f t="shared" si="207"/>
        <v>0</v>
      </c>
      <c r="DX385" s="175">
        <f t="shared" si="207"/>
        <v>0</v>
      </c>
      <c r="DY385" s="175">
        <f t="shared" si="207"/>
        <v>0</v>
      </c>
      <c r="DZ385" s="175">
        <f t="shared" si="207"/>
        <v>0</v>
      </c>
      <c r="EA385" s="175">
        <f t="shared" si="207"/>
        <v>0</v>
      </c>
      <c r="EB385" s="175">
        <f>SUM(EB373:EB384)</f>
        <v>0</v>
      </c>
      <c r="EC385" s="175">
        <f>SUM(EC373:EC384)</f>
        <v>0</v>
      </c>
      <c r="ED385" s="175">
        <f>SUM(ED373:ED384)</f>
        <v>0</v>
      </c>
      <c r="EE385" s="175">
        <f>SUM(EE373:EE384)</f>
        <v>0</v>
      </c>
      <c r="EF385" s="169"/>
      <c r="EG385" s="169"/>
      <c r="EH385" s="169"/>
    </row>
    <row r="386" spans="1:138" s="182" customFormat="1" ht="16.5" hidden="1" customHeight="1" outlineLevel="1" thickTop="1" x14ac:dyDescent="0.25">
      <c r="A386" s="122">
        <f t="shared" ref="A386:A395" si="208">IF(B$369="Объект",,IF(B386=0,,1))</f>
        <v>0</v>
      </c>
      <c r="B386" s="232" t="str">
        <f>CONCATENATE(B373," НДС")</f>
        <v>Проектно-изыскательские работы  НДС</v>
      </c>
      <c r="C386" s="170">
        <f t="shared" si="204"/>
        <v>0</v>
      </c>
      <c r="D386" s="181">
        <f t="shared" ref="D386:BO389" si="209">D373*0.18</f>
        <v>0</v>
      </c>
      <c r="E386" s="181">
        <f t="shared" si="209"/>
        <v>0</v>
      </c>
      <c r="F386" s="181">
        <f t="shared" si="209"/>
        <v>0</v>
      </c>
      <c r="G386" s="181">
        <f t="shared" si="209"/>
        <v>0</v>
      </c>
      <c r="H386" s="181">
        <f t="shared" si="209"/>
        <v>0</v>
      </c>
      <c r="I386" s="181">
        <f t="shared" si="209"/>
        <v>0</v>
      </c>
      <c r="J386" s="181">
        <f t="shared" si="209"/>
        <v>0</v>
      </c>
      <c r="K386" s="181">
        <f t="shared" si="209"/>
        <v>0</v>
      </c>
      <c r="L386" s="181">
        <f t="shared" si="209"/>
        <v>0</v>
      </c>
      <c r="M386" s="181">
        <f t="shared" si="209"/>
        <v>0</v>
      </c>
      <c r="N386" s="181">
        <f t="shared" si="209"/>
        <v>0</v>
      </c>
      <c r="O386" s="181">
        <f t="shared" si="209"/>
        <v>0</v>
      </c>
      <c r="P386" s="181">
        <f t="shared" si="209"/>
        <v>0</v>
      </c>
      <c r="Q386" s="181">
        <f t="shared" si="209"/>
        <v>0</v>
      </c>
      <c r="R386" s="181">
        <f t="shared" si="209"/>
        <v>0</v>
      </c>
      <c r="S386" s="181">
        <f t="shared" si="209"/>
        <v>0</v>
      </c>
      <c r="T386" s="181">
        <f t="shared" si="209"/>
        <v>0</v>
      </c>
      <c r="U386" s="181">
        <f t="shared" si="209"/>
        <v>0</v>
      </c>
      <c r="V386" s="181">
        <f t="shared" si="209"/>
        <v>0</v>
      </c>
      <c r="W386" s="181">
        <f t="shared" si="209"/>
        <v>0</v>
      </c>
      <c r="X386" s="181">
        <f t="shared" si="209"/>
        <v>0</v>
      </c>
      <c r="Y386" s="181">
        <f t="shared" si="209"/>
        <v>0</v>
      </c>
      <c r="Z386" s="181">
        <f t="shared" si="209"/>
        <v>0</v>
      </c>
      <c r="AA386" s="181">
        <f t="shared" si="209"/>
        <v>0</v>
      </c>
      <c r="AB386" s="181">
        <f t="shared" si="209"/>
        <v>0</v>
      </c>
      <c r="AC386" s="181">
        <f t="shared" si="209"/>
        <v>0</v>
      </c>
      <c r="AD386" s="181">
        <f t="shared" si="209"/>
        <v>0</v>
      </c>
      <c r="AE386" s="181">
        <f t="shared" si="209"/>
        <v>0</v>
      </c>
      <c r="AF386" s="181">
        <f t="shared" si="209"/>
        <v>0</v>
      </c>
      <c r="AG386" s="181">
        <f t="shared" si="209"/>
        <v>0</v>
      </c>
      <c r="AH386" s="181">
        <f t="shared" si="209"/>
        <v>0</v>
      </c>
      <c r="AI386" s="181">
        <f t="shared" si="209"/>
        <v>0</v>
      </c>
      <c r="AJ386" s="181">
        <f t="shared" si="209"/>
        <v>0</v>
      </c>
      <c r="AK386" s="181">
        <f t="shared" si="209"/>
        <v>0</v>
      </c>
      <c r="AL386" s="181">
        <f t="shared" si="209"/>
        <v>0</v>
      </c>
      <c r="AM386" s="181">
        <f t="shared" si="209"/>
        <v>0</v>
      </c>
      <c r="AN386" s="181">
        <f t="shared" si="209"/>
        <v>0</v>
      </c>
      <c r="AO386" s="181">
        <f t="shared" si="209"/>
        <v>0</v>
      </c>
      <c r="AP386" s="181">
        <f t="shared" si="209"/>
        <v>0</v>
      </c>
      <c r="AQ386" s="181">
        <f t="shared" si="209"/>
        <v>0</v>
      </c>
      <c r="AR386" s="181">
        <f t="shared" si="209"/>
        <v>0</v>
      </c>
      <c r="AS386" s="181">
        <f t="shared" si="209"/>
        <v>0</v>
      </c>
      <c r="AT386" s="181">
        <f t="shared" si="209"/>
        <v>0</v>
      </c>
      <c r="AU386" s="181">
        <f t="shared" si="209"/>
        <v>0</v>
      </c>
      <c r="AV386" s="181">
        <f t="shared" si="209"/>
        <v>0</v>
      </c>
      <c r="AW386" s="181">
        <f t="shared" si="209"/>
        <v>0</v>
      </c>
      <c r="AX386" s="181">
        <f t="shared" si="209"/>
        <v>0</v>
      </c>
      <c r="AY386" s="181">
        <f t="shared" si="209"/>
        <v>0</v>
      </c>
      <c r="AZ386" s="181">
        <f t="shared" si="209"/>
        <v>0</v>
      </c>
      <c r="BA386" s="181">
        <f t="shared" si="209"/>
        <v>0</v>
      </c>
      <c r="BB386" s="181">
        <f t="shared" si="209"/>
        <v>0</v>
      </c>
      <c r="BC386" s="181">
        <f t="shared" si="209"/>
        <v>0</v>
      </c>
      <c r="BD386" s="181">
        <f t="shared" si="209"/>
        <v>0</v>
      </c>
      <c r="BE386" s="181">
        <f t="shared" si="209"/>
        <v>0</v>
      </c>
      <c r="BF386" s="181">
        <f t="shared" si="209"/>
        <v>0</v>
      </c>
      <c r="BG386" s="181">
        <f t="shared" si="209"/>
        <v>0</v>
      </c>
      <c r="BH386" s="181">
        <f t="shared" si="209"/>
        <v>0</v>
      </c>
      <c r="BI386" s="181">
        <f t="shared" si="209"/>
        <v>0</v>
      </c>
      <c r="BJ386" s="181">
        <f t="shared" si="209"/>
        <v>0</v>
      </c>
      <c r="BK386" s="181">
        <f t="shared" si="209"/>
        <v>0</v>
      </c>
      <c r="BL386" s="181">
        <f t="shared" si="209"/>
        <v>0</v>
      </c>
      <c r="BM386" s="181">
        <f t="shared" si="209"/>
        <v>0</v>
      </c>
      <c r="BN386" s="181">
        <f t="shared" si="209"/>
        <v>0</v>
      </c>
      <c r="BO386" s="181">
        <f t="shared" si="209"/>
        <v>0</v>
      </c>
      <c r="BP386" s="181">
        <f t="shared" ref="BP386:EA389" si="210">BP373*0.18</f>
        <v>0</v>
      </c>
      <c r="BQ386" s="181">
        <f t="shared" si="210"/>
        <v>0</v>
      </c>
      <c r="BR386" s="181">
        <f t="shared" si="210"/>
        <v>0</v>
      </c>
      <c r="BS386" s="181">
        <f t="shared" si="210"/>
        <v>0</v>
      </c>
      <c r="BT386" s="181">
        <f t="shared" si="210"/>
        <v>0</v>
      </c>
      <c r="BU386" s="181">
        <f t="shared" si="210"/>
        <v>0</v>
      </c>
      <c r="BV386" s="181">
        <f t="shared" si="210"/>
        <v>0</v>
      </c>
      <c r="BW386" s="181">
        <f t="shared" si="210"/>
        <v>0</v>
      </c>
      <c r="BX386" s="181">
        <f t="shared" si="210"/>
        <v>0</v>
      </c>
      <c r="BY386" s="181">
        <f t="shared" si="210"/>
        <v>0</v>
      </c>
      <c r="BZ386" s="181">
        <f t="shared" si="210"/>
        <v>0</v>
      </c>
      <c r="CA386" s="181">
        <f t="shared" si="210"/>
        <v>0</v>
      </c>
      <c r="CB386" s="181">
        <f t="shared" si="210"/>
        <v>0</v>
      </c>
      <c r="CC386" s="181">
        <f t="shared" si="210"/>
        <v>0</v>
      </c>
      <c r="CD386" s="181">
        <f t="shared" si="210"/>
        <v>0</v>
      </c>
      <c r="CE386" s="181">
        <f t="shared" si="210"/>
        <v>0</v>
      </c>
      <c r="CF386" s="181">
        <f t="shared" si="210"/>
        <v>0</v>
      </c>
      <c r="CG386" s="181">
        <f t="shared" si="210"/>
        <v>0</v>
      </c>
      <c r="CH386" s="181">
        <f t="shared" si="210"/>
        <v>0</v>
      </c>
      <c r="CI386" s="181">
        <f t="shared" si="210"/>
        <v>0</v>
      </c>
      <c r="CJ386" s="181">
        <f t="shared" si="210"/>
        <v>0</v>
      </c>
      <c r="CK386" s="181">
        <f t="shared" si="210"/>
        <v>0</v>
      </c>
      <c r="CL386" s="181">
        <f t="shared" si="210"/>
        <v>0</v>
      </c>
      <c r="CM386" s="181">
        <f t="shared" si="210"/>
        <v>0</v>
      </c>
      <c r="CN386" s="181">
        <f t="shared" si="210"/>
        <v>0</v>
      </c>
      <c r="CO386" s="181">
        <f t="shared" si="210"/>
        <v>0</v>
      </c>
      <c r="CP386" s="181">
        <f t="shared" si="210"/>
        <v>0</v>
      </c>
      <c r="CQ386" s="181">
        <f t="shared" si="210"/>
        <v>0</v>
      </c>
      <c r="CR386" s="181">
        <f t="shared" si="210"/>
        <v>0</v>
      </c>
      <c r="CS386" s="181">
        <f t="shared" si="210"/>
        <v>0</v>
      </c>
      <c r="CT386" s="181">
        <f t="shared" si="210"/>
        <v>0</v>
      </c>
      <c r="CU386" s="181">
        <f t="shared" si="210"/>
        <v>0</v>
      </c>
      <c r="CV386" s="181">
        <f t="shared" si="210"/>
        <v>0</v>
      </c>
      <c r="CW386" s="181">
        <f t="shared" si="210"/>
        <v>0</v>
      </c>
      <c r="CX386" s="181">
        <f t="shared" si="210"/>
        <v>0</v>
      </c>
      <c r="CY386" s="181">
        <f t="shared" si="210"/>
        <v>0</v>
      </c>
      <c r="CZ386" s="181">
        <f t="shared" si="210"/>
        <v>0</v>
      </c>
      <c r="DA386" s="181">
        <f t="shared" si="210"/>
        <v>0</v>
      </c>
      <c r="DB386" s="181">
        <f t="shared" si="210"/>
        <v>0</v>
      </c>
      <c r="DC386" s="181">
        <f t="shared" si="210"/>
        <v>0</v>
      </c>
      <c r="DD386" s="181">
        <f t="shared" si="210"/>
        <v>0</v>
      </c>
      <c r="DE386" s="181">
        <f t="shared" si="210"/>
        <v>0</v>
      </c>
      <c r="DF386" s="181">
        <f t="shared" si="210"/>
        <v>0</v>
      </c>
      <c r="DG386" s="181">
        <f t="shared" si="210"/>
        <v>0</v>
      </c>
      <c r="DH386" s="181">
        <f t="shared" si="210"/>
        <v>0</v>
      </c>
      <c r="DI386" s="181">
        <f t="shared" si="210"/>
        <v>0</v>
      </c>
      <c r="DJ386" s="181">
        <f t="shared" si="210"/>
        <v>0</v>
      </c>
      <c r="DK386" s="181">
        <f t="shared" si="210"/>
        <v>0</v>
      </c>
      <c r="DL386" s="181">
        <f t="shared" si="210"/>
        <v>0</v>
      </c>
      <c r="DM386" s="181">
        <f t="shared" si="210"/>
        <v>0</v>
      </c>
      <c r="DN386" s="181">
        <f t="shared" si="210"/>
        <v>0</v>
      </c>
      <c r="DO386" s="181">
        <f t="shared" si="210"/>
        <v>0</v>
      </c>
      <c r="DP386" s="181">
        <f t="shared" si="210"/>
        <v>0</v>
      </c>
      <c r="DQ386" s="181">
        <f t="shared" si="210"/>
        <v>0</v>
      </c>
      <c r="DR386" s="181">
        <f t="shared" si="210"/>
        <v>0</v>
      </c>
      <c r="DS386" s="181">
        <f t="shared" si="210"/>
        <v>0</v>
      </c>
      <c r="DT386" s="181">
        <f t="shared" si="210"/>
        <v>0</v>
      </c>
      <c r="DU386" s="181">
        <f t="shared" si="210"/>
        <v>0</v>
      </c>
      <c r="DV386" s="181">
        <f t="shared" si="210"/>
        <v>0</v>
      </c>
      <c r="DW386" s="181">
        <f t="shared" si="210"/>
        <v>0</v>
      </c>
      <c r="DX386" s="181">
        <f t="shared" si="210"/>
        <v>0</v>
      </c>
      <c r="DY386" s="181">
        <f t="shared" si="210"/>
        <v>0</v>
      </c>
      <c r="DZ386" s="181">
        <f t="shared" si="210"/>
        <v>0</v>
      </c>
      <c r="EA386" s="181">
        <f t="shared" si="210"/>
        <v>0</v>
      </c>
      <c r="EB386" s="181">
        <f t="shared" ref="EB386:EE395" si="211">EB373*0.18</f>
        <v>0</v>
      </c>
      <c r="EC386" s="181">
        <f t="shared" si="211"/>
        <v>0</v>
      </c>
      <c r="ED386" s="181">
        <f t="shared" si="211"/>
        <v>0</v>
      </c>
      <c r="EE386" s="181">
        <f t="shared" si="211"/>
        <v>0</v>
      </c>
    </row>
    <row r="387" spans="1:138" s="182" customFormat="1" ht="15.75" hidden="1" outlineLevel="1" x14ac:dyDescent="0.25">
      <c r="A387" s="122">
        <f t="shared" si="208"/>
        <v>0</v>
      </c>
      <c r="B387" s="232" t="str">
        <f t="shared" ref="B387:B395" si="212">CONCATENATE(B374," НДС")</f>
        <v>Строительно-монтажные работы (привязка в валюте) НДС</v>
      </c>
      <c r="C387" s="170">
        <f>SUM(D387:EE387)</f>
        <v>0</v>
      </c>
      <c r="D387" s="181">
        <f t="shared" si="209"/>
        <v>0</v>
      </c>
      <c r="E387" s="181">
        <f t="shared" si="209"/>
        <v>0</v>
      </c>
      <c r="F387" s="181">
        <f t="shared" si="209"/>
        <v>0</v>
      </c>
      <c r="G387" s="181">
        <f t="shared" si="209"/>
        <v>0</v>
      </c>
      <c r="H387" s="181">
        <f t="shared" si="209"/>
        <v>0</v>
      </c>
      <c r="I387" s="181">
        <f t="shared" si="209"/>
        <v>0</v>
      </c>
      <c r="J387" s="181">
        <f t="shared" si="209"/>
        <v>0</v>
      </c>
      <c r="K387" s="181">
        <f t="shared" si="209"/>
        <v>0</v>
      </c>
      <c r="L387" s="181">
        <f t="shared" si="209"/>
        <v>0</v>
      </c>
      <c r="M387" s="181">
        <f t="shared" si="209"/>
        <v>0</v>
      </c>
      <c r="N387" s="181">
        <f t="shared" si="209"/>
        <v>0</v>
      </c>
      <c r="O387" s="181">
        <f t="shared" si="209"/>
        <v>0</v>
      </c>
      <c r="P387" s="181">
        <f t="shared" si="209"/>
        <v>0</v>
      </c>
      <c r="Q387" s="181">
        <f t="shared" si="209"/>
        <v>0</v>
      </c>
      <c r="R387" s="181">
        <f t="shared" si="209"/>
        <v>0</v>
      </c>
      <c r="S387" s="181">
        <f t="shared" si="209"/>
        <v>0</v>
      </c>
      <c r="T387" s="181">
        <f t="shared" si="209"/>
        <v>0</v>
      </c>
      <c r="U387" s="181">
        <f t="shared" si="209"/>
        <v>0</v>
      </c>
      <c r="V387" s="181">
        <f t="shared" si="209"/>
        <v>0</v>
      </c>
      <c r="W387" s="181">
        <f t="shared" si="209"/>
        <v>0</v>
      </c>
      <c r="X387" s="181">
        <f t="shared" si="209"/>
        <v>0</v>
      </c>
      <c r="Y387" s="181">
        <f t="shared" si="209"/>
        <v>0</v>
      </c>
      <c r="Z387" s="181">
        <f t="shared" si="209"/>
        <v>0</v>
      </c>
      <c r="AA387" s="181">
        <f t="shared" si="209"/>
        <v>0</v>
      </c>
      <c r="AB387" s="181">
        <f t="shared" si="209"/>
        <v>0</v>
      </c>
      <c r="AC387" s="181">
        <f t="shared" si="209"/>
        <v>0</v>
      </c>
      <c r="AD387" s="181">
        <f t="shared" si="209"/>
        <v>0</v>
      </c>
      <c r="AE387" s="181">
        <f t="shared" si="209"/>
        <v>0</v>
      </c>
      <c r="AF387" s="181">
        <f t="shared" si="209"/>
        <v>0</v>
      </c>
      <c r="AG387" s="181">
        <f t="shared" si="209"/>
        <v>0</v>
      </c>
      <c r="AH387" s="181">
        <f t="shared" si="209"/>
        <v>0</v>
      </c>
      <c r="AI387" s="181">
        <f t="shared" si="209"/>
        <v>0</v>
      </c>
      <c r="AJ387" s="181">
        <f t="shared" si="209"/>
        <v>0</v>
      </c>
      <c r="AK387" s="181">
        <f t="shared" si="209"/>
        <v>0</v>
      </c>
      <c r="AL387" s="181">
        <f t="shared" si="209"/>
        <v>0</v>
      </c>
      <c r="AM387" s="181">
        <f t="shared" si="209"/>
        <v>0</v>
      </c>
      <c r="AN387" s="181">
        <f t="shared" si="209"/>
        <v>0</v>
      </c>
      <c r="AO387" s="181">
        <f t="shared" si="209"/>
        <v>0</v>
      </c>
      <c r="AP387" s="181">
        <f t="shared" si="209"/>
        <v>0</v>
      </c>
      <c r="AQ387" s="181">
        <f t="shared" si="209"/>
        <v>0</v>
      </c>
      <c r="AR387" s="181">
        <f t="shared" si="209"/>
        <v>0</v>
      </c>
      <c r="AS387" s="181">
        <f t="shared" si="209"/>
        <v>0</v>
      </c>
      <c r="AT387" s="181">
        <f t="shared" si="209"/>
        <v>0</v>
      </c>
      <c r="AU387" s="181">
        <f t="shared" si="209"/>
        <v>0</v>
      </c>
      <c r="AV387" s="181">
        <f t="shared" si="209"/>
        <v>0</v>
      </c>
      <c r="AW387" s="181">
        <f t="shared" si="209"/>
        <v>0</v>
      </c>
      <c r="AX387" s="181">
        <f t="shared" si="209"/>
        <v>0</v>
      </c>
      <c r="AY387" s="181">
        <f t="shared" si="209"/>
        <v>0</v>
      </c>
      <c r="AZ387" s="181">
        <f t="shared" si="209"/>
        <v>0</v>
      </c>
      <c r="BA387" s="181">
        <f t="shared" si="209"/>
        <v>0</v>
      </c>
      <c r="BB387" s="181">
        <f t="shared" si="209"/>
        <v>0</v>
      </c>
      <c r="BC387" s="181">
        <f t="shared" si="209"/>
        <v>0</v>
      </c>
      <c r="BD387" s="181">
        <f t="shared" si="209"/>
        <v>0</v>
      </c>
      <c r="BE387" s="181">
        <f t="shared" si="209"/>
        <v>0</v>
      </c>
      <c r="BF387" s="181">
        <f t="shared" si="209"/>
        <v>0</v>
      </c>
      <c r="BG387" s="181">
        <f t="shared" si="209"/>
        <v>0</v>
      </c>
      <c r="BH387" s="181">
        <f t="shared" si="209"/>
        <v>0</v>
      </c>
      <c r="BI387" s="181">
        <f t="shared" si="209"/>
        <v>0</v>
      </c>
      <c r="BJ387" s="181">
        <f t="shared" si="209"/>
        <v>0</v>
      </c>
      <c r="BK387" s="181">
        <f t="shared" si="209"/>
        <v>0</v>
      </c>
      <c r="BL387" s="181">
        <f t="shared" si="209"/>
        <v>0</v>
      </c>
      <c r="BM387" s="181">
        <f t="shared" si="209"/>
        <v>0</v>
      </c>
      <c r="BN387" s="181">
        <f t="shared" si="209"/>
        <v>0</v>
      </c>
      <c r="BO387" s="181">
        <f t="shared" si="209"/>
        <v>0</v>
      </c>
      <c r="BP387" s="181">
        <f t="shared" si="210"/>
        <v>0</v>
      </c>
      <c r="BQ387" s="181">
        <f t="shared" si="210"/>
        <v>0</v>
      </c>
      <c r="BR387" s="181">
        <f t="shared" si="210"/>
        <v>0</v>
      </c>
      <c r="BS387" s="181">
        <f t="shared" si="210"/>
        <v>0</v>
      </c>
      <c r="BT387" s="181">
        <f t="shared" si="210"/>
        <v>0</v>
      </c>
      <c r="BU387" s="181">
        <f t="shared" si="210"/>
        <v>0</v>
      </c>
      <c r="BV387" s="181">
        <f t="shared" si="210"/>
        <v>0</v>
      </c>
      <c r="BW387" s="181">
        <f t="shared" si="210"/>
        <v>0</v>
      </c>
      <c r="BX387" s="181">
        <f t="shared" si="210"/>
        <v>0</v>
      </c>
      <c r="BY387" s="181">
        <f t="shared" si="210"/>
        <v>0</v>
      </c>
      <c r="BZ387" s="181">
        <f t="shared" si="210"/>
        <v>0</v>
      </c>
      <c r="CA387" s="181">
        <f t="shared" si="210"/>
        <v>0</v>
      </c>
      <c r="CB387" s="181">
        <f t="shared" si="210"/>
        <v>0</v>
      </c>
      <c r="CC387" s="181">
        <f t="shared" si="210"/>
        <v>0</v>
      </c>
      <c r="CD387" s="181">
        <f t="shared" si="210"/>
        <v>0</v>
      </c>
      <c r="CE387" s="181">
        <f t="shared" si="210"/>
        <v>0</v>
      </c>
      <c r="CF387" s="181">
        <f t="shared" si="210"/>
        <v>0</v>
      </c>
      <c r="CG387" s="181">
        <f t="shared" si="210"/>
        <v>0</v>
      </c>
      <c r="CH387" s="181">
        <f t="shared" si="210"/>
        <v>0</v>
      </c>
      <c r="CI387" s="181">
        <f t="shared" si="210"/>
        <v>0</v>
      </c>
      <c r="CJ387" s="181">
        <f t="shared" si="210"/>
        <v>0</v>
      </c>
      <c r="CK387" s="181">
        <f t="shared" si="210"/>
        <v>0</v>
      </c>
      <c r="CL387" s="181">
        <f t="shared" si="210"/>
        <v>0</v>
      </c>
      <c r="CM387" s="181">
        <f t="shared" si="210"/>
        <v>0</v>
      </c>
      <c r="CN387" s="181">
        <f t="shared" si="210"/>
        <v>0</v>
      </c>
      <c r="CO387" s="181">
        <f t="shared" si="210"/>
        <v>0</v>
      </c>
      <c r="CP387" s="181">
        <f t="shared" si="210"/>
        <v>0</v>
      </c>
      <c r="CQ387" s="181">
        <f t="shared" si="210"/>
        <v>0</v>
      </c>
      <c r="CR387" s="181">
        <f t="shared" si="210"/>
        <v>0</v>
      </c>
      <c r="CS387" s="181">
        <f t="shared" si="210"/>
        <v>0</v>
      </c>
      <c r="CT387" s="181">
        <f t="shared" si="210"/>
        <v>0</v>
      </c>
      <c r="CU387" s="181">
        <f t="shared" si="210"/>
        <v>0</v>
      </c>
      <c r="CV387" s="181">
        <f t="shared" si="210"/>
        <v>0</v>
      </c>
      <c r="CW387" s="181">
        <f t="shared" si="210"/>
        <v>0</v>
      </c>
      <c r="CX387" s="181">
        <f t="shared" si="210"/>
        <v>0</v>
      </c>
      <c r="CY387" s="181">
        <f t="shared" si="210"/>
        <v>0</v>
      </c>
      <c r="CZ387" s="181">
        <f t="shared" si="210"/>
        <v>0</v>
      </c>
      <c r="DA387" s="181">
        <f t="shared" si="210"/>
        <v>0</v>
      </c>
      <c r="DB387" s="181">
        <f t="shared" si="210"/>
        <v>0</v>
      </c>
      <c r="DC387" s="181">
        <f t="shared" si="210"/>
        <v>0</v>
      </c>
      <c r="DD387" s="181">
        <f t="shared" si="210"/>
        <v>0</v>
      </c>
      <c r="DE387" s="181">
        <f t="shared" si="210"/>
        <v>0</v>
      </c>
      <c r="DF387" s="181">
        <f t="shared" si="210"/>
        <v>0</v>
      </c>
      <c r="DG387" s="181">
        <f t="shared" si="210"/>
        <v>0</v>
      </c>
      <c r="DH387" s="181">
        <f t="shared" si="210"/>
        <v>0</v>
      </c>
      <c r="DI387" s="181">
        <f t="shared" si="210"/>
        <v>0</v>
      </c>
      <c r="DJ387" s="181">
        <f t="shared" si="210"/>
        <v>0</v>
      </c>
      <c r="DK387" s="181">
        <f t="shared" si="210"/>
        <v>0</v>
      </c>
      <c r="DL387" s="181">
        <f t="shared" si="210"/>
        <v>0</v>
      </c>
      <c r="DM387" s="181">
        <f t="shared" si="210"/>
        <v>0</v>
      </c>
      <c r="DN387" s="181">
        <f t="shared" si="210"/>
        <v>0</v>
      </c>
      <c r="DO387" s="181">
        <f t="shared" si="210"/>
        <v>0</v>
      </c>
      <c r="DP387" s="181">
        <f t="shared" si="210"/>
        <v>0</v>
      </c>
      <c r="DQ387" s="181">
        <f t="shared" si="210"/>
        <v>0</v>
      </c>
      <c r="DR387" s="181">
        <f t="shared" si="210"/>
        <v>0</v>
      </c>
      <c r="DS387" s="181">
        <f t="shared" si="210"/>
        <v>0</v>
      </c>
      <c r="DT387" s="181">
        <f t="shared" si="210"/>
        <v>0</v>
      </c>
      <c r="DU387" s="181">
        <f t="shared" si="210"/>
        <v>0</v>
      </c>
      <c r="DV387" s="181">
        <f t="shared" si="210"/>
        <v>0</v>
      </c>
      <c r="DW387" s="181">
        <f t="shared" si="210"/>
        <v>0</v>
      </c>
      <c r="DX387" s="181">
        <f t="shared" si="210"/>
        <v>0</v>
      </c>
      <c r="DY387" s="181">
        <f t="shared" si="210"/>
        <v>0</v>
      </c>
      <c r="DZ387" s="181">
        <f t="shared" si="210"/>
        <v>0</v>
      </c>
      <c r="EA387" s="181">
        <f t="shared" si="210"/>
        <v>0</v>
      </c>
      <c r="EB387" s="181">
        <f t="shared" si="211"/>
        <v>0</v>
      </c>
      <c r="EC387" s="181">
        <f t="shared" si="211"/>
        <v>0</v>
      </c>
      <c r="ED387" s="181">
        <f t="shared" si="211"/>
        <v>0</v>
      </c>
      <c r="EE387" s="181">
        <f t="shared" si="211"/>
        <v>0</v>
      </c>
    </row>
    <row r="388" spans="1:138" s="182" customFormat="1" ht="15.75" hidden="1" outlineLevel="1" x14ac:dyDescent="0.25">
      <c r="A388" s="122">
        <f t="shared" si="208"/>
        <v>0</v>
      </c>
      <c r="B388" s="232" t="str">
        <f t="shared" si="212"/>
        <v>Строительно-монтажные работы рос НДС</v>
      </c>
      <c r="C388" s="170">
        <f t="shared" ref="C388:C395" si="213">SUM(D388:EE388)</f>
        <v>0</v>
      </c>
      <c r="D388" s="181">
        <f t="shared" si="209"/>
        <v>0</v>
      </c>
      <c r="E388" s="181">
        <f t="shared" si="209"/>
        <v>0</v>
      </c>
      <c r="F388" s="181">
        <f t="shared" si="209"/>
        <v>0</v>
      </c>
      <c r="G388" s="181">
        <f t="shared" si="209"/>
        <v>0</v>
      </c>
      <c r="H388" s="181">
        <f t="shared" si="209"/>
        <v>0</v>
      </c>
      <c r="I388" s="181">
        <f t="shared" si="209"/>
        <v>0</v>
      </c>
      <c r="J388" s="181">
        <f t="shared" si="209"/>
        <v>0</v>
      </c>
      <c r="K388" s="181">
        <f t="shared" si="209"/>
        <v>0</v>
      </c>
      <c r="L388" s="181">
        <f t="shared" si="209"/>
        <v>0</v>
      </c>
      <c r="M388" s="181">
        <f t="shared" si="209"/>
        <v>0</v>
      </c>
      <c r="N388" s="181">
        <f t="shared" si="209"/>
        <v>0</v>
      </c>
      <c r="O388" s="181">
        <f t="shared" si="209"/>
        <v>0</v>
      </c>
      <c r="P388" s="181">
        <f t="shared" si="209"/>
        <v>0</v>
      </c>
      <c r="Q388" s="181">
        <f t="shared" si="209"/>
        <v>0</v>
      </c>
      <c r="R388" s="181">
        <f t="shared" si="209"/>
        <v>0</v>
      </c>
      <c r="S388" s="181">
        <f t="shared" si="209"/>
        <v>0</v>
      </c>
      <c r="T388" s="181">
        <f t="shared" si="209"/>
        <v>0</v>
      </c>
      <c r="U388" s="181">
        <f t="shared" si="209"/>
        <v>0</v>
      </c>
      <c r="V388" s="181">
        <f t="shared" si="209"/>
        <v>0</v>
      </c>
      <c r="W388" s="181">
        <f t="shared" si="209"/>
        <v>0</v>
      </c>
      <c r="X388" s="181">
        <f t="shared" si="209"/>
        <v>0</v>
      </c>
      <c r="Y388" s="181">
        <f t="shared" si="209"/>
        <v>0</v>
      </c>
      <c r="Z388" s="181">
        <f t="shared" si="209"/>
        <v>0</v>
      </c>
      <c r="AA388" s="181">
        <f t="shared" si="209"/>
        <v>0</v>
      </c>
      <c r="AB388" s="181">
        <f t="shared" si="209"/>
        <v>0</v>
      </c>
      <c r="AC388" s="181">
        <f t="shared" si="209"/>
        <v>0</v>
      </c>
      <c r="AD388" s="181">
        <f t="shared" si="209"/>
        <v>0</v>
      </c>
      <c r="AE388" s="181">
        <f t="shared" si="209"/>
        <v>0</v>
      </c>
      <c r="AF388" s="181">
        <f t="shared" si="209"/>
        <v>0</v>
      </c>
      <c r="AG388" s="181">
        <f t="shared" si="209"/>
        <v>0</v>
      </c>
      <c r="AH388" s="181">
        <f t="shared" si="209"/>
        <v>0</v>
      </c>
      <c r="AI388" s="181">
        <f t="shared" si="209"/>
        <v>0</v>
      </c>
      <c r="AJ388" s="181">
        <f t="shared" si="209"/>
        <v>0</v>
      </c>
      <c r="AK388" s="181">
        <f t="shared" si="209"/>
        <v>0</v>
      </c>
      <c r="AL388" s="181">
        <f t="shared" si="209"/>
        <v>0</v>
      </c>
      <c r="AM388" s="181">
        <f t="shared" si="209"/>
        <v>0</v>
      </c>
      <c r="AN388" s="181">
        <f t="shared" si="209"/>
        <v>0</v>
      </c>
      <c r="AO388" s="181">
        <f t="shared" si="209"/>
        <v>0</v>
      </c>
      <c r="AP388" s="181">
        <f t="shared" si="209"/>
        <v>0</v>
      </c>
      <c r="AQ388" s="181">
        <f t="shared" si="209"/>
        <v>0</v>
      </c>
      <c r="AR388" s="181">
        <f t="shared" si="209"/>
        <v>0</v>
      </c>
      <c r="AS388" s="181">
        <f t="shared" si="209"/>
        <v>0</v>
      </c>
      <c r="AT388" s="181">
        <f t="shared" si="209"/>
        <v>0</v>
      </c>
      <c r="AU388" s="181">
        <f t="shared" si="209"/>
        <v>0</v>
      </c>
      <c r="AV388" s="181">
        <f t="shared" si="209"/>
        <v>0</v>
      </c>
      <c r="AW388" s="181">
        <f t="shared" si="209"/>
        <v>0</v>
      </c>
      <c r="AX388" s="181">
        <f t="shared" si="209"/>
        <v>0</v>
      </c>
      <c r="AY388" s="181">
        <f t="shared" si="209"/>
        <v>0</v>
      </c>
      <c r="AZ388" s="181">
        <f t="shared" si="209"/>
        <v>0</v>
      </c>
      <c r="BA388" s="181">
        <f t="shared" si="209"/>
        <v>0</v>
      </c>
      <c r="BB388" s="181">
        <f t="shared" si="209"/>
        <v>0</v>
      </c>
      <c r="BC388" s="181">
        <f t="shared" si="209"/>
        <v>0</v>
      </c>
      <c r="BD388" s="181">
        <f t="shared" si="209"/>
        <v>0</v>
      </c>
      <c r="BE388" s="181">
        <f t="shared" si="209"/>
        <v>0</v>
      </c>
      <c r="BF388" s="181">
        <f t="shared" si="209"/>
        <v>0</v>
      </c>
      <c r="BG388" s="181">
        <f t="shared" si="209"/>
        <v>0</v>
      </c>
      <c r="BH388" s="181">
        <f t="shared" si="209"/>
        <v>0</v>
      </c>
      <c r="BI388" s="181">
        <f t="shared" si="209"/>
        <v>0</v>
      </c>
      <c r="BJ388" s="181">
        <f t="shared" si="209"/>
        <v>0</v>
      </c>
      <c r="BK388" s="181">
        <f t="shared" si="209"/>
        <v>0</v>
      </c>
      <c r="BL388" s="181">
        <f t="shared" si="209"/>
        <v>0</v>
      </c>
      <c r="BM388" s="181">
        <f t="shared" si="209"/>
        <v>0</v>
      </c>
      <c r="BN388" s="181">
        <f t="shared" si="209"/>
        <v>0</v>
      </c>
      <c r="BO388" s="181">
        <f t="shared" si="209"/>
        <v>0</v>
      </c>
      <c r="BP388" s="181">
        <f t="shared" si="210"/>
        <v>0</v>
      </c>
      <c r="BQ388" s="181">
        <f t="shared" si="210"/>
        <v>0</v>
      </c>
      <c r="BR388" s="181">
        <f t="shared" si="210"/>
        <v>0</v>
      </c>
      <c r="BS388" s="181">
        <f t="shared" si="210"/>
        <v>0</v>
      </c>
      <c r="BT388" s="181">
        <f t="shared" si="210"/>
        <v>0</v>
      </c>
      <c r="BU388" s="181">
        <f t="shared" si="210"/>
        <v>0</v>
      </c>
      <c r="BV388" s="181">
        <f t="shared" si="210"/>
        <v>0</v>
      </c>
      <c r="BW388" s="181">
        <f t="shared" si="210"/>
        <v>0</v>
      </c>
      <c r="BX388" s="181">
        <f t="shared" si="210"/>
        <v>0</v>
      </c>
      <c r="BY388" s="181">
        <f t="shared" si="210"/>
        <v>0</v>
      </c>
      <c r="BZ388" s="181">
        <f t="shared" si="210"/>
        <v>0</v>
      </c>
      <c r="CA388" s="181">
        <f t="shared" si="210"/>
        <v>0</v>
      </c>
      <c r="CB388" s="181">
        <f t="shared" si="210"/>
        <v>0</v>
      </c>
      <c r="CC388" s="181">
        <f t="shared" si="210"/>
        <v>0</v>
      </c>
      <c r="CD388" s="181">
        <f t="shared" si="210"/>
        <v>0</v>
      </c>
      <c r="CE388" s="181">
        <f t="shared" si="210"/>
        <v>0</v>
      </c>
      <c r="CF388" s="181">
        <f t="shared" si="210"/>
        <v>0</v>
      </c>
      <c r="CG388" s="181">
        <f t="shared" si="210"/>
        <v>0</v>
      </c>
      <c r="CH388" s="181">
        <f t="shared" si="210"/>
        <v>0</v>
      </c>
      <c r="CI388" s="181">
        <f t="shared" si="210"/>
        <v>0</v>
      </c>
      <c r="CJ388" s="181">
        <f t="shared" si="210"/>
        <v>0</v>
      </c>
      <c r="CK388" s="181">
        <f t="shared" si="210"/>
        <v>0</v>
      </c>
      <c r="CL388" s="181">
        <f t="shared" si="210"/>
        <v>0</v>
      </c>
      <c r="CM388" s="181">
        <f t="shared" si="210"/>
        <v>0</v>
      </c>
      <c r="CN388" s="181">
        <f t="shared" si="210"/>
        <v>0</v>
      </c>
      <c r="CO388" s="181">
        <f t="shared" si="210"/>
        <v>0</v>
      </c>
      <c r="CP388" s="181">
        <f t="shared" si="210"/>
        <v>0</v>
      </c>
      <c r="CQ388" s="181">
        <f t="shared" si="210"/>
        <v>0</v>
      </c>
      <c r="CR388" s="181">
        <f t="shared" si="210"/>
        <v>0</v>
      </c>
      <c r="CS388" s="181">
        <f t="shared" si="210"/>
        <v>0</v>
      </c>
      <c r="CT388" s="181">
        <f t="shared" si="210"/>
        <v>0</v>
      </c>
      <c r="CU388" s="181">
        <f t="shared" si="210"/>
        <v>0</v>
      </c>
      <c r="CV388" s="181">
        <f t="shared" si="210"/>
        <v>0</v>
      </c>
      <c r="CW388" s="181">
        <f t="shared" si="210"/>
        <v>0</v>
      </c>
      <c r="CX388" s="181">
        <f t="shared" si="210"/>
        <v>0</v>
      </c>
      <c r="CY388" s="181">
        <f t="shared" si="210"/>
        <v>0</v>
      </c>
      <c r="CZ388" s="181">
        <f t="shared" si="210"/>
        <v>0</v>
      </c>
      <c r="DA388" s="181">
        <f t="shared" si="210"/>
        <v>0</v>
      </c>
      <c r="DB388" s="181">
        <f t="shared" si="210"/>
        <v>0</v>
      </c>
      <c r="DC388" s="181">
        <f t="shared" si="210"/>
        <v>0</v>
      </c>
      <c r="DD388" s="181">
        <f t="shared" si="210"/>
        <v>0</v>
      </c>
      <c r="DE388" s="181">
        <f t="shared" si="210"/>
        <v>0</v>
      </c>
      <c r="DF388" s="181">
        <f t="shared" si="210"/>
        <v>0</v>
      </c>
      <c r="DG388" s="181">
        <f t="shared" si="210"/>
        <v>0</v>
      </c>
      <c r="DH388" s="181">
        <f t="shared" si="210"/>
        <v>0</v>
      </c>
      <c r="DI388" s="181">
        <f t="shared" si="210"/>
        <v>0</v>
      </c>
      <c r="DJ388" s="181">
        <f t="shared" si="210"/>
        <v>0</v>
      </c>
      <c r="DK388" s="181">
        <f t="shared" si="210"/>
        <v>0</v>
      </c>
      <c r="DL388" s="181">
        <f t="shared" si="210"/>
        <v>0</v>
      </c>
      <c r="DM388" s="181">
        <f t="shared" si="210"/>
        <v>0</v>
      </c>
      <c r="DN388" s="181">
        <f t="shared" si="210"/>
        <v>0</v>
      </c>
      <c r="DO388" s="181">
        <f t="shared" si="210"/>
        <v>0</v>
      </c>
      <c r="DP388" s="181">
        <f t="shared" si="210"/>
        <v>0</v>
      </c>
      <c r="DQ388" s="181">
        <f t="shared" si="210"/>
        <v>0</v>
      </c>
      <c r="DR388" s="181">
        <f t="shared" si="210"/>
        <v>0</v>
      </c>
      <c r="DS388" s="181">
        <f t="shared" si="210"/>
        <v>0</v>
      </c>
      <c r="DT388" s="181">
        <f t="shared" si="210"/>
        <v>0</v>
      </c>
      <c r="DU388" s="181">
        <f t="shared" si="210"/>
        <v>0</v>
      </c>
      <c r="DV388" s="181">
        <f t="shared" si="210"/>
        <v>0</v>
      </c>
      <c r="DW388" s="181">
        <f t="shared" si="210"/>
        <v>0</v>
      </c>
      <c r="DX388" s="181">
        <f t="shared" si="210"/>
        <v>0</v>
      </c>
      <c r="DY388" s="181">
        <f t="shared" si="210"/>
        <v>0</v>
      </c>
      <c r="DZ388" s="181">
        <f t="shared" si="210"/>
        <v>0</v>
      </c>
      <c r="EA388" s="181">
        <f t="shared" si="210"/>
        <v>0</v>
      </c>
      <c r="EB388" s="181">
        <f t="shared" si="211"/>
        <v>0</v>
      </c>
      <c r="EC388" s="181">
        <f t="shared" si="211"/>
        <v>0</v>
      </c>
      <c r="ED388" s="181">
        <f t="shared" si="211"/>
        <v>0</v>
      </c>
      <c r="EE388" s="181">
        <f t="shared" si="211"/>
        <v>0</v>
      </c>
    </row>
    <row r="389" spans="1:138" s="182" customFormat="1" ht="15.75" hidden="1" outlineLevel="1" x14ac:dyDescent="0.25">
      <c r="A389" s="122">
        <f t="shared" si="208"/>
        <v>0</v>
      </c>
      <c r="B389" s="232" t="str">
        <f t="shared" si="212"/>
        <v>ТМЦ НДС</v>
      </c>
      <c r="C389" s="170">
        <f t="shared" si="213"/>
        <v>0</v>
      </c>
      <c r="D389" s="181">
        <f t="shared" si="209"/>
        <v>0</v>
      </c>
      <c r="E389" s="181">
        <f t="shared" si="209"/>
        <v>0</v>
      </c>
      <c r="F389" s="181">
        <f t="shared" si="209"/>
        <v>0</v>
      </c>
      <c r="G389" s="181">
        <f t="shared" si="209"/>
        <v>0</v>
      </c>
      <c r="H389" s="181">
        <f t="shared" si="209"/>
        <v>0</v>
      </c>
      <c r="I389" s="181">
        <f t="shared" si="209"/>
        <v>0</v>
      </c>
      <c r="J389" s="181">
        <f t="shared" si="209"/>
        <v>0</v>
      </c>
      <c r="K389" s="181">
        <f t="shared" si="209"/>
        <v>0</v>
      </c>
      <c r="L389" s="181">
        <f t="shared" si="209"/>
        <v>0</v>
      </c>
      <c r="M389" s="181">
        <f t="shared" si="209"/>
        <v>0</v>
      </c>
      <c r="N389" s="181">
        <f t="shared" si="209"/>
        <v>0</v>
      </c>
      <c r="O389" s="181">
        <f t="shared" si="209"/>
        <v>0</v>
      </c>
      <c r="P389" s="181">
        <f t="shared" si="209"/>
        <v>0</v>
      </c>
      <c r="Q389" s="181">
        <f t="shared" si="209"/>
        <v>0</v>
      </c>
      <c r="R389" s="181">
        <f t="shared" si="209"/>
        <v>0</v>
      </c>
      <c r="S389" s="181">
        <f t="shared" si="209"/>
        <v>0</v>
      </c>
      <c r="T389" s="181">
        <f t="shared" si="209"/>
        <v>0</v>
      </c>
      <c r="U389" s="181">
        <f t="shared" si="209"/>
        <v>0</v>
      </c>
      <c r="V389" s="181">
        <f t="shared" si="209"/>
        <v>0</v>
      </c>
      <c r="W389" s="181">
        <f t="shared" si="209"/>
        <v>0</v>
      </c>
      <c r="X389" s="181">
        <f t="shared" si="209"/>
        <v>0</v>
      </c>
      <c r="Y389" s="181">
        <f t="shared" si="209"/>
        <v>0</v>
      </c>
      <c r="Z389" s="181">
        <f t="shared" si="209"/>
        <v>0</v>
      </c>
      <c r="AA389" s="181">
        <f t="shared" si="209"/>
        <v>0</v>
      </c>
      <c r="AB389" s="181">
        <f t="shared" si="209"/>
        <v>0</v>
      </c>
      <c r="AC389" s="181">
        <f t="shared" si="209"/>
        <v>0</v>
      </c>
      <c r="AD389" s="181">
        <f t="shared" si="209"/>
        <v>0</v>
      </c>
      <c r="AE389" s="181">
        <f t="shared" si="209"/>
        <v>0</v>
      </c>
      <c r="AF389" s="181">
        <f t="shared" si="209"/>
        <v>0</v>
      </c>
      <c r="AG389" s="181">
        <f t="shared" si="209"/>
        <v>0</v>
      </c>
      <c r="AH389" s="181">
        <f t="shared" si="209"/>
        <v>0</v>
      </c>
      <c r="AI389" s="181">
        <f t="shared" si="209"/>
        <v>0</v>
      </c>
      <c r="AJ389" s="181">
        <f t="shared" si="209"/>
        <v>0</v>
      </c>
      <c r="AK389" s="181">
        <f t="shared" si="209"/>
        <v>0</v>
      </c>
      <c r="AL389" s="181">
        <f t="shared" si="209"/>
        <v>0</v>
      </c>
      <c r="AM389" s="181">
        <f t="shared" si="209"/>
        <v>0</v>
      </c>
      <c r="AN389" s="181">
        <f t="shared" si="209"/>
        <v>0</v>
      </c>
      <c r="AO389" s="181">
        <f t="shared" si="209"/>
        <v>0</v>
      </c>
      <c r="AP389" s="181">
        <f t="shared" si="209"/>
        <v>0</v>
      </c>
      <c r="AQ389" s="181">
        <f t="shared" si="209"/>
        <v>0</v>
      </c>
      <c r="AR389" s="181">
        <f t="shared" si="209"/>
        <v>0</v>
      </c>
      <c r="AS389" s="181">
        <f t="shared" si="209"/>
        <v>0</v>
      </c>
      <c r="AT389" s="181">
        <f t="shared" si="209"/>
        <v>0</v>
      </c>
      <c r="AU389" s="181">
        <f t="shared" si="209"/>
        <v>0</v>
      </c>
      <c r="AV389" s="181">
        <f t="shared" si="209"/>
        <v>0</v>
      </c>
      <c r="AW389" s="181">
        <f t="shared" si="209"/>
        <v>0</v>
      </c>
      <c r="AX389" s="181">
        <f t="shared" si="209"/>
        <v>0</v>
      </c>
      <c r="AY389" s="181">
        <f t="shared" si="209"/>
        <v>0</v>
      </c>
      <c r="AZ389" s="181">
        <f t="shared" si="209"/>
        <v>0</v>
      </c>
      <c r="BA389" s="181">
        <f t="shared" si="209"/>
        <v>0</v>
      </c>
      <c r="BB389" s="181">
        <f t="shared" si="209"/>
        <v>0</v>
      </c>
      <c r="BC389" s="181">
        <f t="shared" si="209"/>
        <v>0</v>
      </c>
      <c r="BD389" s="181">
        <f t="shared" si="209"/>
        <v>0</v>
      </c>
      <c r="BE389" s="181">
        <f t="shared" si="209"/>
        <v>0</v>
      </c>
      <c r="BF389" s="181">
        <f t="shared" si="209"/>
        <v>0</v>
      </c>
      <c r="BG389" s="181">
        <f t="shared" si="209"/>
        <v>0</v>
      </c>
      <c r="BH389" s="181">
        <f t="shared" si="209"/>
        <v>0</v>
      </c>
      <c r="BI389" s="181">
        <f t="shared" si="209"/>
        <v>0</v>
      </c>
      <c r="BJ389" s="181">
        <f t="shared" si="209"/>
        <v>0</v>
      </c>
      <c r="BK389" s="181">
        <f t="shared" si="209"/>
        <v>0</v>
      </c>
      <c r="BL389" s="181">
        <f t="shared" si="209"/>
        <v>0</v>
      </c>
      <c r="BM389" s="181">
        <f t="shared" si="209"/>
        <v>0</v>
      </c>
      <c r="BN389" s="181">
        <f t="shared" si="209"/>
        <v>0</v>
      </c>
      <c r="BO389" s="181">
        <f>BO376*0.18</f>
        <v>0</v>
      </c>
      <c r="BP389" s="181">
        <f t="shared" si="210"/>
        <v>0</v>
      </c>
      <c r="BQ389" s="181">
        <f t="shared" si="210"/>
        <v>0</v>
      </c>
      <c r="BR389" s="181">
        <f t="shared" si="210"/>
        <v>0</v>
      </c>
      <c r="BS389" s="181">
        <f t="shared" si="210"/>
        <v>0</v>
      </c>
      <c r="BT389" s="181">
        <f t="shared" si="210"/>
        <v>0</v>
      </c>
      <c r="BU389" s="181">
        <f t="shared" si="210"/>
        <v>0</v>
      </c>
      <c r="BV389" s="181">
        <f t="shared" si="210"/>
        <v>0</v>
      </c>
      <c r="BW389" s="181">
        <f t="shared" si="210"/>
        <v>0</v>
      </c>
      <c r="BX389" s="181">
        <f t="shared" si="210"/>
        <v>0</v>
      </c>
      <c r="BY389" s="181">
        <f t="shared" si="210"/>
        <v>0</v>
      </c>
      <c r="BZ389" s="181">
        <f t="shared" si="210"/>
        <v>0</v>
      </c>
      <c r="CA389" s="181">
        <f t="shared" si="210"/>
        <v>0</v>
      </c>
      <c r="CB389" s="181">
        <f t="shared" si="210"/>
        <v>0</v>
      </c>
      <c r="CC389" s="181">
        <f t="shared" si="210"/>
        <v>0</v>
      </c>
      <c r="CD389" s="181">
        <f t="shared" si="210"/>
        <v>0</v>
      </c>
      <c r="CE389" s="181">
        <f t="shared" si="210"/>
        <v>0</v>
      </c>
      <c r="CF389" s="181">
        <f t="shared" si="210"/>
        <v>0</v>
      </c>
      <c r="CG389" s="181">
        <f t="shared" si="210"/>
        <v>0</v>
      </c>
      <c r="CH389" s="181">
        <f t="shared" si="210"/>
        <v>0</v>
      </c>
      <c r="CI389" s="181">
        <f t="shared" si="210"/>
        <v>0</v>
      </c>
      <c r="CJ389" s="181">
        <f t="shared" si="210"/>
        <v>0</v>
      </c>
      <c r="CK389" s="181">
        <f t="shared" si="210"/>
        <v>0</v>
      </c>
      <c r="CL389" s="181">
        <f t="shared" si="210"/>
        <v>0</v>
      </c>
      <c r="CM389" s="181">
        <f t="shared" si="210"/>
        <v>0</v>
      </c>
      <c r="CN389" s="181">
        <f t="shared" si="210"/>
        <v>0</v>
      </c>
      <c r="CO389" s="181">
        <f t="shared" si="210"/>
        <v>0</v>
      </c>
      <c r="CP389" s="181">
        <f t="shared" si="210"/>
        <v>0</v>
      </c>
      <c r="CQ389" s="181">
        <f t="shared" si="210"/>
        <v>0</v>
      </c>
      <c r="CR389" s="181">
        <f t="shared" si="210"/>
        <v>0</v>
      </c>
      <c r="CS389" s="181">
        <f t="shared" si="210"/>
        <v>0</v>
      </c>
      <c r="CT389" s="181">
        <f t="shared" si="210"/>
        <v>0</v>
      </c>
      <c r="CU389" s="181">
        <f t="shared" si="210"/>
        <v>0</v>
      </c>
      <c r="CV389" s="181">
        <f t="shared" si="210"/>
        <v>0</v>
      </c>
      <c r="CW389" s="181">
        <f t="shared" si="210"/>
        <v>0</v>
      </c>
      <c r="CX389" s="181">
        <f t="shared" si="210"/>
        <v>0</v>
      </c>
      <c r="CY389" s="181">
        <f t="shared" si="210"/>
        <v>0</v>
      </c>
      <c r="CZ389" s="181">
        <f t="shared" si="210"/>
        <v>0</v>
      </c>
      <c r="DA389" s="181">
        <f t="shared" si="210"/>
        <v>0</v>
      </c>
      <c r="DB389" s="181">
        <f t="shared" si="210"/>
        <v>0</v>
      </c>
      <c r="DC389" s="181">
        <f t="shared" si="210"/>
        <v>0</v>
      </c>
      <c r="DD389" s="181">
        <f t="shared" si="210"/>
        <v>0</v>
      </c>
      <c r="DE389" s="181">
        <f t="shared" si="210"/>
        <v>0</v>
      </c>
      <c r="DF389" s="181">
        <f t="shared" si="210"/>
        <v>0</v>
      </c>
      <c r="DG389" s="181">
        <f t="shared" si="210"/>
        <v>0</v>
      </c>
      <c r="DH389" s="181">
        <f t="shared" si="210"/>
        <v>0</v>
      </c>
      <c r="DI389" s="181">
        <f t="shared" si="210"/>
        <v>0</v>
      </c>
      <c r="DJ389" s="181">
        <f t="shared" si="210"/>
        <v>0</v>
      </c>
      <c r="DK389" s="181">
        <f t="shared" si="210"/>
        <v>0</v>
      </c>
      <c r="DL389" s="181">
        <f t="shared" si="210"/>
        <v>0</v>
      </c>
      <c r="DM389" s="181">
        <f t="shared" si="210"/>
        <v>0</v>
      </c>
      <c r="DN389" s="181">
        <f t="shared" si="210"/>
        <v>0</v>
      </c>
      <c r="DO389" s="181">
        <f t="shared" si="210"/>
        <v>0</v>
      </c>
      <c r="DP389" s="181">
        <f t="shared" si="210"/>
        <v>0</v>
      </c>
      <c r="DQ389" s="181">
        <f t="shared" si="210"/>
        <v>0</v>
      </c>
      <c r="DR389" s="181">
        <f t="shared" si="210"/>
        <v>0</v>
      </c>
      <c r="DS389" s="181">
        <f t="shared" si="210"/>
        <v>0</v>
      </c>
      <c r="DT389" s="181">
        <f t="shared" si="210"/>
        <v>0</v>
      </c>
      <c r="DU389" s="181">
        <f t="shared" si="210"/>
        <v>0</v>
      </c>
      <c r="DV389" s="181">
        <f t="shared" si="210"/>
        <v>0</v>
      </c>
      <c r="DW389" s="181">
        <f t="shared" si="210"/>
        <v>0</v>
      </c>
      <c r="DX389" s="181">
        <f t="shared" si="210"/>
        <v>0</v>
      </c>
      <c r="DY389" s="181">
        <f t="shared" si="210"/>
        <v>0</v>
      </c>
      <c r="DZ389" s="181">
        <f t="shared" si="210"/>
        <v>0</v>
      </c>
      <c r="EA389" s="181">
        <f>EA376*0.18</f>
        <v>0</v>
      </c>
      <c r="EB389" s="181">
        <f t="shared" si="211"/>
        <v>0</v>
      </c>
      <c r="EC389" s="181">
        <f t="shared" si="211"/>
        <v>0</v>
      </c>
      <c r="ED389" s="181">
        <f t="shared" si="211"/>
        <v>0</v>
      </c>
      <c r="EE389" s="181">
        <f t="shared" si="211"/>
        <v>0</v>
      </c>
    </row>
    <row r="390" spans="1:138" s="182" customFormat="1" ht="15.75" hidden="1" outlineLevel="1" x14ac:dyDescent="0.25">
      <c r="A390" s="122">
        <f t="shared" si="208"/>
        <v>0</v>
      </c>
      <c r="B390" s="232" t="str">
        <f t="shared" si="212"/>
        <v>Оборудование (привязка к валюте) НДС</v>
      </c>
      <c r="C390" s="170">
        <f t="shared" si="213"/>
        <v>0</v>
      </c>
      <c r="D390" s="181">
        <f t="shared" ref="D390:BO393" si="214">D377*0.18</f>
        <v>0</v>
      </c>
      <c r="E390" s="181">
        <f t="shared" si="214"/>
        <v>0</v>
      </c>
      <c r="F390" s="181">
        <f t="shared" si="214"/>
        <v>0</v>
      </c>
      <c r="G390" s="181">
        <f t="shared" si="214"/>
        <v>0</v>
      </c>
      <c r="H390" s="181">
        <f t="shared" si="214"/>
        <v>0</v>
      </c>
      <c r="I390" s="181">
        <f t="shared" si="214"/>
        <v>0</v>
      </c>
      <c r="J390" s="181">
        <f t="shared" si="214"/>
        <v>0</v>
      </c>
      <c r="K390" s="181">
        <f t="shared" si="214"/>
        <v>0</v>
      </c>
      <c r="L390" s="181">
        <f t="shared" si="214"/>
        <v>0</v>
      </c>
      <c r="M390" s="181">
        <f t="shared" si="214"/>
        <v>0</v>
      </c>
      <c r="N390" s="181">
        <f t="shared" si="214"/>
        <v>0</v>
      </c>
      <c r="O390" s="181">
        <f t="shared" si="214"/>
        <v>0</v>
      </c>
      <c r="P390" s="181">
        <f t="shared" si="214"/>
        <v>0</v>
      </c>
      <c r="Q390" s="181">
        <f t="shared" si="214"/>
        <v>0</v>
      </c>
      <c r="R390" s="181">
        <f t="shared" si="214"/>
        <v>0</v>
      </c>
      <c r="S390" s="181">
        <f t="shared" si="214"/>
        <v>0</v>
      </c>
      <c r="T390" s="181">
        <f t="shared" si="214"/>
        <v>0</v>
      </c>
      <c r="U390" s="181">
        <f t="shared" si="214"/>
        <v>0</v>
      </c>
      <c r="V390" s="181">
        <f t="shared" si="214"/>
        <v>0</v>
      </c>
      <c r="W390" s="181">
        <f t="shared" si="214"/>
        <v>0</v>
      </c>
      <c r="X390" s="181">
        <f t="shared" si="214"/>
        <v>0</v>
      </c>
      <c r="Y390" s="181">
        <f t="shared" si="214"/>
        <v>0</v>
      </c>
      <c r="Z390" s="181">
        <f t="shared" si="214"/>
        <v>0</v>
      </c>
      <c r="AA390" s="181">
        <f t="shared" si="214"/>
        <v>0</v>
      </c>
      <c r="AB390" s="181">
        <f t="shared" si="214"/>
        <v>0</v>
      </c>
      <c r="AC390" s="181">
        <f t="shared" si="214"/>
        <v>0</v>
      </c>
      <c r="AD390" s="181">
        <f t="shared" si="214"/>
        <v>0</v>
      </c>
      <c r="AE390" s="181">
        <f t="shared" si="214"/>
        <v>0</v>
      </c>
      <c r="AF390" s="181">
        <f t="shared" si="214"/>
        <v>0</v>
      </c>
      <c r="AG390" s="181">
        <f t="shared" si="214"/>
        <v>0</v>
      </c>
      <c r="AH390" s="181">
        <f t="shared" si="214"/>
        <v>0</v>
      </c>
      <c r="AI390" s="181">
        <f t="shared" si="214"/>
        <v>0</v>
      </c>
      <c r="AJ390" s="181">
        <f t="shared" si="214"/>
        <v>0</v>
      </c>
      <c r="AK390" s="181">
        <f t="shared" si="214"/>
        <v>0</v>
      </c>
      <c r="AL390" s="181">
        <f t="shared" si="214"/>
        <v>0</v>
      </c>
      <c r="AM390" s="181">
        <f t="shared" si="214"/>
        <v>0</v>
      </c>
      <c r="AN390" s="181">
        <f t="shared" si="214"/>
        <v>0</v>
      </c>
      <c r="AO390" s="181">
        <f t="shared" si="214"/>
        <v>0</v>
      </c>
      <c r="AP390" s="181">
        <f t="shared" si="214"/>
        <v>0</v>
      </c>
      <c r="AQ390" s="181">
        <f t="shared" si="214"/>
        <v>0</v>
      </c>
      <c r="AR390" s="181">
        <f t="shared" si="214"/>
        <v>0</v>
      </c>
      <c r="AS390" s="181">
        <f t="shared" si="214"/>
        <v>0</v>
      </c>
      <c r="AT390" s="181">
        <f t="shared" si="214"/>
        <v>0</v>
      </c>
      <c r="AU390" s="181">
        <f t="shared" si="214"/>
        <v>0</v>
      </c>
      <c r="AV390" s="181">
        <f t="shared" si="214"/>
        <v>0</v>
      </c>
      <c r="AW390" s="181">
        <f t="shared" si="214"/>
        <v>0</v>
      </c>
      <c r="AX390" s="181">
        <f t="shared" si="214"/>
        <v>0</v>
      </c>
      <c r="AY390" s="181">
        <f t="shared" si="214"/>
        <v>0</v>
      </c>
      <c r="AZ390" s="181">
        <f t="shared" si="214"/>
        <v>0</v>
      </c>
      <c r="BA390" s="181">
        <f t="shared" si="214"/>
        <v>0</v>
      </c>
      <c r="BB390" s="181">
        <f t="shared" si="214"/>
        <v>0</v>
      </c>
      <c r="BC390" s="181">
        <f t="shared" si="214"/>
        <v>0</v>
      </c>
      <c r="BD390" s="181">
        <f t="shared" si="214"/>
        <v>0</v>
      </c>
      <c r="BE390" s="181">
        <f t="shared" si="214"/>
        <v>0</v>
      </c>
      <c r="BF390" s="181">
        <f t="shared" si="214"/>
        <v>0</v>
      </c>
      <c r="BG390" s="181">
        <f t="shared" si="214"/>
        <v>0</v>
      </c>
      <c r="BH390" s="181">
        <f t="shared" si="214"/>
        <v>0</v>
      </c>
      <c r="BI390" s="181">
        <f t="shared" si="214"/>
        <v>0</v>
      </c>
      <c r="BJ390" s="181">
        <f t="shared" si="214"/>
        <v>0</v>
      </c>
      <c r="BK390" s="181">
        <f t="shared" si="214"/>
        <v>0</v>
      </c>
      <c r="BL390" s="181">
        <f t="shared" si="214"/>
        <v>0</v>
      </c>
      <c r="BM390" s="181">
        <f t="shared" si="214"/>
        <v>0</v>
      </c>
      <c r="BN390" s="181">
        <f t="shared" si="214"/>
        <v>0</v>
      </c>
      <c r="BO390" s="181">
        <f>BO377*0.18</f>
        <v>0</v>
      </c>
      <c r="BP390" s="181">
        <f t="shared" ref="BP390:EA393" si="215">BP377*0.18</f>
        <v>0</v>
      </c>
      <c r="BQ390" s="181">
        <f t="shared" si="215"/>
        <v>0</v>
      </c>
      <c r="BR390" s="181">
        <f t="shared" si="215"/>
        <v>0</v>
      </c>
      <c r="BS390" s="181">
        <f t="shared" si="215"/>
        <v>0</v>
      </c>
      <c r="BT390" s="181">
        <f t="shared" si="215"/>
        <v>0</v>
      </c>
      <c r="BU390" s="181">
        <f t="shared" si="215"/>
        <v>0</v>
      </c>
      <c r="BV390" s="181">
        <f t="shared" si="215"/>
        <v>0</v>
      </c>
      <c r="BW390" s="181">
        <f t="shared" si="215"/>
        <v>0</v>
      </c>
      <c r="BX390" s="181">
        <f t="shared" si="215"/>
        <v>0</v>
      </c>
      <c r="BY390" s="181">
        <f t="shared" si="215"/>
        <v>0</v>
      </c>
      <c r="BZ390" s="181">
        <f t="shared" si="215"/>
        <v>0</v>
      </c>
      <c r="CA390" s="181">
        <f t="shared" si="215"/>
        <v>0</v>
      </c>
      <c r="CB390" s="181">
        <f t="shared" si="215"/>
        <v>0</v>
      </c>
      <c r="CC390" s="181">
        <f t="shared" si="215"/>
        <v>0</v>
      </c>
      <c r="CD390" s="181">
        <f t="shared" si="215"/>
        <v>0</v>
      </c>
      <c r="CE390" s="181">
        <f t="shared" si="215"/>
        <v>0</v>
      </c>
      <c r="CF390" s="181">
        <f t="shared" si="215"/>
        <v>0</v>
      </c>
      <c r="CG390" s="181">
        <f t="shared" si="215"/>
        <v>0</v>
      </c>
      <c r="CH390" s="181">
        <f t="shared" si="215"/>
        <v>0</v>
      </c>
      <c r="CI390" s="181">
        <f t="shared" si="215"/>
        <v>0</v>
      </c>
      <c r="CJ390" s="181">
        <f t="shared" si="215"/>
        <v>0</v>
      </c>
      <c r="CK390" s="181">
        <f t="shared" si="215"/>
        <v>0</v>
      </c>
      <c r="CL390" s="181">
        <f t="shared" si="215"/>
        <v>0</v>
      </c>
      <c r="CM390" s="181">
        <f t="shared" si="215"/>
        <v>0</v>
      </c>
      <c r="CN390" s="181">
        <f t="shared" si="215"/>
        <v>0</v>
      </c>
      <c r="CO390" s="181">
        <f t="shared" si="215"/>
        <v>0</v>
      </c>
      <c r="CP390" s="181">
        <f t="shared" si="215"/>
        <v>0</v>
      </c>
      <c r="CQ390" s="181">
        <f t="shared" si="215"/>
        <v>0</v>
      </c>
      <c r="CR390" s="181">
        <f t="shared" si="215"/>
        <v>0</v>
      </c>
      <c r="CS390" s="181">
        <f t="shared" si="215"/>
        <v>0</v>
      </c>
      <c r="CT390" s="181">
        <f t="shared" si="215"/>
        <v>0</v>
      </c>
      <c r="CU390" s="181">
        <f t="shared" si="215"/>
        <v>0</v>
      </c>
      <c r="CV390" s="181">
        <f t="shared" si="215"/>
        <v>0</v>
      </c>
      <c r="CW390" s="181">
        <f t="shared" si="215"/>
        <v>0</v>
      </c>
      <c r="CX390" s="181">
        <f t="shared" si="215"/>
        <v>0</v>
      </c>
      <c r="CY390" s="181">
        <f t="shared" si="215"/>
        <v>0</v>
      </c>
      <c r="CZ390" s="181">
        <f t="shared" si="215"/>
        <v>0</v>
      </c>
      <c r="DA390" s="181">
        <f t="shared" si="215"/>
        <v>0</v>
      </c>
      <c r="DB390" s="181">
        <f t="shared" si="215"/>
        <v>0</v>
      </c>
      <c r="DC390" s="181">
        <f t="shared" si="215"/>
        <v>0</v>
      </c>
      <c r="DD390" s="181">
        <f t="shared" si="215"/>
        <v>0</v>
      </c>
      <c r="DE390" s="181">
        <f t="shared" si="215"/>
        <v>0</v>
      </c>
      <c r="DF390" s="181">
        <f t="shared" si="215"/>
        <v>0</v>
      </c>
      <c r="DG390" s="181">
        <f t="shared" si="215"/>
        <v>0</v>
      </c>
      <c r="DH390" s="181">
        <f t="shared" si="215"/>
        <v>0</v>
      </c>
      <c r="DI390" s="181">
        <f t="shared" si="215"/>
        <v>0</v>
      </c>
      <c r="DJ390" s="181">
        <f t="shared" si="215"/>
        <v>0</v>
      </c>
      <c r="DK390" s="181">
        <f t="shared" si="215"/>
        <v>0</v>
      </c>
      <c r="DL390" s="181">
        <f t="shared" si="215"/>
        <v>0</v>
      </c>
      <c r="DM390" s="181">
        <f t="shared" si="215"/>
        <v>0</v>
      </c>
      <c r="DN390" s="181">
        <f t="shared" si="215"/>
        <v>0</v>
      </c>
      <c r="DO390" s="181">
        <f t="shared" si="215"/>
        <v>0</v>
      </c>
      <c r="DP390" s="181">
        <f t="shared" si="215"/>
        <v>0</v>
      </c>
      <c r="DQ390" s="181">
        <f t="shared" si="215"/>
        <v>0</v>
      </c>
      <c r="DR390" s="181">
        <f t="shared" si="215"/>
        <v>0</v>
      </c>
      <c r="DS390" s="181">
        <f t="shared" si="215"/>
        <v>0</v>
      </c>
      <c r="DT390" s="181">
        <f t="shared" si="215"/>
        <v>0</v>
      </c>
      <c r="DU390" s="181">
        <f t="shared" si="215"/>
        <v>0</v>
      </c>
      <c r="DV390" s="181">
        <f t="shared" si="215"/>
        <v>0</v>
      </c>
      <c r="DW390" s="181">
        <f t="shared" si="215"/>
        <v>0</v>
      </c>
      <c r="DX390" s="181">
        <f t="shared" si="215"/>
        <v>0</v>
      </c>
      <c r="DY390" s="181">
        <f t="shared" si="215"/>
        <v>0</v>
      </c>
      <c r="DZ390" s="181">
        <f t="shared" si="215"/>
        <v>0</v>
      </c>
      <c r="EA390" s="181">
        <f t="shared" si="215"/>
        <v>0</v>
      </c>
      <c r="EB390" s="181">
        <f t="shared" si="211"/>
        <v>0</v>
      </c>
      <c r="EC390" s="181">
        <f t="shared" si="211"/>
        <v>0</v>
      </c>
      <c r="ED390" s="181">
        <f t="shared" si="211"/>
        <v>0</v>
      </c>
      <c r="EE390" s="181">
        <f t="shared" si="211"/>
        <v>0</v>
      </c>
    </row>
    <row r="391" spans="1:138" s="182" customFormat="1" ht="15.75" hidden="1" outlineLevel="1" x14ac:dyDescent="0.25">
      <c r="A391" s="122">
        <f t="shared" si="208"/>
        <v>0</v>
      </c>
      <c r="B391" s="232" t="str">
        <f t="shared" si="212"/>
        <v>Оборудование рос НДС</v>
      </c>
      <c r="C391" s="170">
        <f t="shared" si="213"/>
        <v>0</v>
      </c>
      <c r="D391" s="181">
        <f t="shared" si="214"/>
        <v>0</v>
      </c>
      <c r="E391" s="181">
        <f t="shared" si="214"/>
        <v>0</v>
      </c>
      <c r="F391" s="181">
        <f t="shared" si="214"/>
        <v>0</v>
      </c>
      <c r="G391" s="181">
        <f t="shared" si="214"/>
        <v>0</v>
      </c>
      <c r="H391" s="181">
        <f t="shared" si="214"/>
        <v>0</v>
      </c>
      <c r="I391" s="181">
        <f t="shared" si="214"/>
        <v>0</v>
      </c>
      <c r="J391" s="181">
        <f t="shared" si="214"/>
        <v>0</v>
      </c>
      <c r="K391" s="181">
        <f t="shared" si="214"/>
        <v>0</v>
      </c>
      <c r="L391" s="181">
        <f t="shared" si="214"/>
        <v>0</v>
      </c>
      <c r="M391" s="181">
        <f t="shared" si="214"/>
        <v>0</v>
      </c>
      <c r="N391" s="181">
        <f t="shared" si="214"/>
        <v>0</v>
      </c>
      <c r="O391" s="181">
        <f t="shared" si="214"/>
        <v>0</v>
      </c>
      <c r="P391" s="181">
        <f t="shared" si="214"/>
        <v>0</v>
      </c>
      <c r="Q391" s="181">
        <f t="shared" si="214"/>
        <v>0</v>
      </c>
      <c r="R391" s="181">
        <f t="shared" si="214"/>
        <v>0</v>
      </c>
      <c r="S391" s="181">
        <f t="shared" si="214"/>
        <v>0</v>
      </c>
      <c r="T391" s="181">
        <f t="shared" si="214"/>
        <v>0</v>
      </c>
      <c r="U391" s="181">
        <f t="shared" si="214"/>
        <v>0</v>
      </c>
      <c r="V391" s="181">
        <f t="shared" si="214"/>
        <v>0</v>
      </c>
      <c r="W391" s="181">
        <f t="shared" si="214"/>
        <v>0</v>
      </c>
      <c r="X391" s="181">
        <f t="shared" si="214"/>
        <v>0</v>
      </c>
      <c r="Y391" s="181">
        <f t="shared" si="214"/>
        <v>0</v>
      </c>
      <c r="Z391" s="181">
        <f t="shared" si="214"/>
        <v>0</v>
      </c>
      <c r="AA391" s="181">
        <f t="shared" si="214"/>
        <v>0</v>
      </c>
      <c r="AB391" s="181">
        <f t="shared" si="214"/>
        <v>0</v>
      </c>
      <c r="AC391" s="181">
        <f t="shared" si="214"/>
        <v>0</v>
      </c>
      <c r="AD391" s="181">
        <f t="shared" si="214"/>
        <v>0</v>
      </c>
      <c r="AE391" s="181">
        <f t="shared" si="214"/>
        <v>0</v>
      </c>
      <c r="AF391" s="181">
        <f t="shared" si="214"/>
        <v>0</v>
      </c>
      <c r="AG391" s="181">
        <f t="shared" si="214"/>
        <v>0</v>
      </c>
      <c r="AH391" s="181">
        <f t="shared" si="214"/>
        <v>0</v>
      </c>
      <c r="AI391" s="181">
        <f t="shared" si="214"/>
        <v>0</v>
      </c>
      <c r="AJ391" s="181">
        <f t="shared" si="214"/>
        <v>0</v>
      </c>
      <c r="AK391" s="181">
        <f t="shared" si="214"/>
        <v>0</v>
      </c>
      <c r="AL391" s="181">
        <f t="shared" si="214"/>
        <v>0</v>
      </c>
      <c r="AM391" s="181">
        <f t="shared" si="214"/>
        <v>0</v>
      </c>
      <c r="AN391" s="181">
        <f t="shared" si="214"/>
        <v>0</v>
      </c>
      <c r="AO391" s="181">
        <f t="shared" si="214"/>
        <v>0</v>
      </c>
      <c r="AP391" s="181">
        <f t="shared" si="214"/>
        <v>0</v>
      </c>
      <c r="AQ391" s="181">
        <f t="shared" si="214"/>
        <v>0</v>
      </c>
      <c r="AR391" s="181">
        <f t="shared" si="214"/>
        <v>0</v>
      </c>
      <c r="AS391" s="181">
        <f t="shared" si="214"/>
        <v>0</v>
      </c>
      <c r="AT391" s="181">
        <f t="shared" si="214"/>
        <v>0</v>
      </c>
      <c r="AU391" s="181">
        <f t="shared" si="214"/>
        <v>0</v>
      </c>
      <c r="AV391" s="181">
        <f t="shared" si="214"/>
        <v>0</v>
      </c>
      <c r="AW391" s="181">
        <f t="shared" si="214"/>
        <v>0</v>
      </c>
      <c r="AX391" s="181">
        <f t="shared" si="214"/>
        <v>0</v>
      </c>
      <c r="AY391" s="181">
        <f t="shared" si="214"/>
        <v>0</v>
      </c>
      <c r="AZ391" s="181">
        <f t="shared" si="214"/>
        <v>0</v>
      </c>
      <c r="BA391" s="181">
        <f t="shared" si="214"/>
        <v>0</v>
      </c>
      <c r="BB391" s="181">
        <f t="shared" si="214"/>
        <v>0</v>
      </c>
      <c r="BC391" s="181">
        <f t="shared" si="214"/>
        <v>0</v>
      </c>
      <c r="BD391" s="181">
        <f t="shared" si="214"/>
        <v>0</v>
      </c>
      <c r="BE391" s="181">
        <f t="shared" si="214"/>
        <v>0</v>
      </c>
      <c r="BF391" s="181">
        <f t="shared" si="214"/>
        <v>0</v>
      </c>
      <c r="BG391" s="181">
        <f t="shared" si="214"/>
        <v>0</v>
      </c>
      <c r="BH391" s="181">
        <f t="shared" si="214"/>
        <v>0</v>
      </c>
      <c r="BI391" s="181">
        <f t="shared" si="214"/>
        <v>0</v>
      </c>
      <c r="BJ391" s="181">
        <f t="shared" si="214"/>
        <v>0</v>
      </c>
      <c r="BK391" s="181">
        <f t="shared" si="214"/>
        <v>0</v>
      </c>
      <c r="BL391" s="181">
        <f t="shared" si="214"/>
        <v>0</v>
      </c>
      <c r="BM391" s="181">
        <f t="shared" si="214"/>
        <v>0</v>
      </c>
      <c r="BN391" s="181">
        <f t="shared" si="214"/>
        <v>0</v>
      </c>
      <c r="BO391" s="181">
        <f t="shared" si="214"/>
        <v>0</v>
      </c>
      <c r="BP391" s="181">
        <f t="shared" si="215"/>
        <v>0</v>
      </c>
      <c r="BQ391" s="181">
        <f t="shared" si="215"/>
        <v>0</v>
      </c>
      <c r="BR391" s="181">
        <f t="shared" si="215"/>
        <v>0</v>
      </c>
      <c r="BS391" s="181">
        <f t="shared" si="215"/>
        <v>0</v>
      </c>
      <c r="BT391" s="181">
        <f t="shared" si="215"/>
        <v>0</v>
      </c>
      <c r="BU391" s="181">
        <f t="shared" si="215"/>
        <v>0</v>
      </c>
      <c r="BV391" s="181">
        <f t="shared" si="215"/>
        <v>0</v>
      </c>
      <c r="BW391" s="181">
        <f t="shared" si="215"/>
        <v>0</v>
      </c>
      <c r="BX391" s="181">
        <f t="shared" si="215"/>
        <v>0</v>
      </c>
      <c r="BY391" s="181">
        <f t="shared" si="215"/>
        <v>0</v>
      </c>
      <c r="BZ391" s="181">
        <f t="shared" si="215"/>
        <v>0</v>
      </c>
      <c r="CA391" s="181">
        <f t="shared" si="215"/>
        <v>0</v>
      </c>
      <c r="CB391" s="181">
        <f t="shared" si="215"/>
        <v>0</v>
      </c>
      <c r="CC391" s="181">
        <f t="shared" si="215"/>
        <v>0</v>
      </c>
      <c r="CD391" s="181">
        <f t="shared" si="215"/>
        <v>0</v>
      </c>
      <c r="CE391" s="181">
        <f t="shared" si="215"/>
        <v>0</v>
      </c>
      <c r="CF391" s="181">
        <f t="shared" si="215"/>
        <v>0</v>
      </c>
      <c r="CG391" s="181">
        <f t="shared" si="215"/>
        <v>0</v>
      </c>
      <c r="CH391" s="181">
        <f t="shared" si="215"/>
        <v>0</v>
      </c>
      <c r="CI391" s="181">
        <f t="shared" si="215"/>
        <v>0</v>
      </c>
      <c r="CJ391" s="181">
        <f t="shared" si="215"/>
        <v>0</v>
      </c>
      <c r="CK391" s="181">
        <f t="shared" si="215"/>
        <v>0</v>
      </c>
      <c r="CL391" s="181">
        <f t="shared" si="215"/>
        <v>0</v>
      </c>
      <c r="CM391" s="181">
        <f t="shared" si="215"/>
        <v>0</v>
      </c>
      <c r="CN391" s="181">
        <f t="shared" si="215"/>
        <v>0</v>
      </c>
      <c r="CO391" s="181">
        <f t="shared" si="215"/>
        <v>0</v>
      </c>
      <c r="CP391" s="181">
        <f t="shared" si="215"/>
        <v>0</v>
      </c>
      <c r="CQ391" s="181">
        <f t="shared" si="215"/>
        <v>0</v>
      </c>
      <c r="CR391" s="181">
        <f t="shared" si="215"/>
        <v>0</v>
      </c>
      <c r="CS391" s="181">
        <f t="shared" si="215"/>
        <v>0</v>
      </c>
      <c r="CT391" s="181">
        <f t="shared" si="215"/>
        <v>0</v>
      </c>
      <c r="CU391" s="181">
        <f t="shared" si="215"/>
        <v>0</v>
      </c>
      <c r="CV391" s="181">
        <f t="shared" si="215"/>
        <v>0</v>
      </c>
      <c r="CW391" s="181">
        <f t="shared" si="215"/>
        <v>0</v>
      </c>
      <c r="CX391" s="181">
        <f t="shared" si="215"/>
        <v>0</v>
      </c>
      <c r="CY391" s="181">
        <f t="shared" si="215"/>
        <v>0</v>
      </c>
      <c r="CZ391" s="181">
        <f t="shared" si="215"/>
        <v>0</v>
      </c>
      <c r="DA391" s="181">
        <f t="shared" si="215"/>
        <v>0</v>
      </c>
      <c r="DB391" s="181">
        <f t="shared" si="215"/>
        <v>0</v>
      </c>
      <c r="DC391" s="181">
        <f t="shared" si="215"/>
        <v>0</v>
      </c>
      <c r="DD391" s="181">
        <f t="shared" si="215"/>
        <v>0</v>
      </c>
      <c r="DE391" s="181">
        <f t="shared" si="215"/>
        <v>0</v>
      </c>
      <c r="DF391" s="181">
        <f t="shared" si="215"/>
        <v>0</v>
      </c>
      <c r="DG391" s="181">
        <f t="shared" si="215"/>
        <v>0</v>
      </c>
      <c r="DH391" s="181">
        <f t="shared" si="215"/>
        <v>0</v>
      </c>
      <c r="DI391" s="181">
        <f t="shared" si="215"/>
        <v>0</v>
      </c>
      <c r="DJ391" s="181">
        <f t="shared" si="215"/>
        <v>0</v>
      </c>
      <c r="DK391" s="181">
        <f t="shared" si="215"/>
        <v>0</v>
      </c>
      <c r="DL391" s="181">
        <f t="shared" si="215"/>
        <v>0</v>
      </c>
      <c r="DM391" s="181">
        <f t="shared" si="215"/>
        <v>0</v>
      </c>
      <c r="DN391" s="181">
        <f t="shared" si="215"/>
        <v>0</v>
      </c>
      <c r="DO391" s="181">
        <f t="shared" si="215"/>
        <v>0</v>
      </c>
      <c r="DP391" s="181">
        <f t="shared" si="215"/>
        <v>0</v>
      </c>
      <c r="DQ391" s="181">
        <f t="shared" si="215"/>
        <v>0</v>
      </c>
      <c r="DR391" s="181">
        <f t="shared" si="215"/>
        <v>0</v>
      </c>
      <c r="DS391" s="181">
        <f t="shared" si="215"/>
        <v>0</v>
      </c>
      <c r="DT391" s="181">
        <f t="shared" si="215"/>
        <v>0</v>
      </c>
      <c r="DU391" s="181">
        <f t="shared" si="215"/>
        <v>0</v>
      </c>
      <c r="DV391" s="181">
        <f t="shared" si="215"/>
        <v>0</v>
      </c>
      <c r="DW391" s="181">
        <f t="shared" si="215"/>
        <v>0</v>
      </c>
      <c r="DX391" s="181">
        <f t="shared" si="215"/>
        <v>0</v>
      </c>
      <c r="DY391" s="181">
        <f t="shared" si="215"/>
        <v>0</v>
      </c>
      <c r="DZ391" s="181">
        <f t="shared" si="215"/>
        <v>0</v>
      </c>
      <c r="EA391" s="181">
        <f t="shared" si="215"/>
        <v>0</v>
      </c>
      <c r="EB391" s="181">
        <f t="shared" si="211"/>
        <v>0</v>
      </c>
      <c r="EC391" s="181">
        <f t="shared" si="211"/>
        <v>0</v>
      </c>
      <c r="ED391" s="181">
        <f t="shared" si="211"/>
        <v>0</v>
      </c>
      <c r="EE391" s="181">
        <f t="shared" si="211"/>
        <v>0</v>
      </c>
    </row>
    <row r="392" spans="1:138" s="182" customFormat="1" ht="15.75" hidden="1" outlineLevel="1" x14ac:dyDescent="0.25">
      <c r="A392" s="122">
        <f t="shared" si="208"/>
        <v>0</v>
      </c>
      <c r="B392" s="232" t="str">
        <f t="shared" si="212"/>
        <v>Прочие НДС</v>
      </c>
      <c r="C392" s="170">
        <f t="shared" si="213"/>
        <v>0</v>
      </c>
      <c r="D392" s="181">
        <f t="shared" si="214"/>
        <v>0</v>
      </c>
      <c r="E392" s="181">
        <f t="shared" si="214"/>
        <v>0</v>
      </c>
      <c r="F392" s="181">
        <f t="shared" si="214"/>
        <v>0</v>
      </c>
      <c r="G392" s="181">
        <f t="shared" si="214"/>
        <v>0</v>
      </c>
      <c r="H392" s="181">
        <f t="shared" si="214"/>
        <v>0</v>
      </c>
      <c r="I392" s="181">
        <f t="shared" si="214"/>
        <v>0</v>
      </c>
      <c r="J392" s="181">
        <f t="shared" si="214"/>
        <v>0</v>
      </c>
      <c r="K392" s="181">
        <f t="shared" si="214"/>
        <v>0</v>
      </c>
      <c r="L392" s="181">
        <f t="shared" si="214"/>
        <v>0</v>
      </c>
      <c r="M392" s="181">
        <f t="shared" si="214"/>
        <v>0</v>
      </c>
      <c r="N392" s="181">
        <f t="shared" si="214"/>
        <v>0</v>
      </c>
      <c r="O392" s="181">
        <f t="shared" si="214"/>
        <v>0</v>
      </c>
      <c r="P392" s="181">
        <f t="shared" si="214"/>
        <v>0</v>
      </c>
      <c r="Q392" s="181">
        <f t="shared" si="214"/>
        <v>0</v>
      </c>
      <c r="R392" s="181">
        <f t="shared" si="214"/>
        <v>0</v>
      </c>
      <c r="S392" s="181">
        <f t="shared" si="214"/>
        <v>0</v>
      </c>
      <c r="T392" s="181">
        <f t="shared" si="214"/>
        <v>0</v>
      </c>
      <c r="U392" s="181">
        <f t="shared" si="214"/>
        <v>0</v>
      </c>
      <c r="V392" s="181">
        <f t="shared" si="214"/>
        <v>0</v>
      </c>
      <c r="W392" s="181">
        <f t="shared" si="214"/>
        <v>0</v>
      </c>
      <c r="X392" s="181">
        <f t="shared" si="214"/>
        <v>0</v>
      </c>
      <c r="Y392" s="181">
        <f t="shared" si="214"/>
        <v>0</v>
      </c>
      <c r="Z392" s="181">
        <f t="shared" si="214"/>
        <v>0</v>
      </c>
      <c r="AA392" s="181">
        <f t="shared" si="214"/>
        <v>0</v>
      </c>
      <c r="AB392" s="181">
        <f t="shared" si="214"/>
        <v>0</v>
      </c>
      <c r="AC392" s="181">
        <f t="shared" si="214"/>
        <v>0</v>
      </c>
      <c r="AD392" s="181">
        <f t="shared" si="214"/>
        <v>0</v>
      </c>
      <c r="AE392" s="181">
        <f t="shared" si="214"/>
        <v>0</v>
      </c>
      <c r="AF392" s="181">
        <f t="shared" si="214"/>
        <v>0</v>
      </c>
      <c r="AG392" s="181">
        <f t="shared" si="214"/>
        <v>0</v>
      </c>
      <c r="AH392" s="181">
        <f t="shared" si="214"/>
        <v>0</v>
      </c>
      <c r="AI392" s="181">
        <f t="shared" si="214"/>
        <v>0</v>
      </c>
      <c r="AJ392" s="181">
        <f t="shared" si="214"/>
        <v>0</v>
      </c>
      <c r="AK392" s="181">
        <f t="shared" si="214"/>
        <v>0</v>
      </c>
      <c r="AL392" s="181">
        <f t="shared" si="214"/>
        <v>0</v>
      </c>
      <c r="AM392" s="181">
        <f t="shared" si="214"/>
        <v>0</v>
      </c>
      <c r="AN392" s="181">
        <f t="shared" si="214"/>
        <v>0</v>
      </c>
      <c r="AO392" s="181">
        <f t="shared" si="214"/>
        <v>0</v>
      </c>
      <c r="AP392" s="181">
        <f t="shared" si="214"/>
        <v>0</v>
      </c>
      <c r="AQ392" s="181">
        <f t="shared" si="214"/>
        <v>0</v>
      </c>
      <c r="AR392" s="181">
        <f t="shared" si="214"/>
        <v>0</v>
      </c>
      <c r="AS392" s="181">
        <f t="shared" si="214"/>
        <v>0</v>
      </c>
      <c r="AT392" s="181">
        <f t="shared" si="214"/>
        <v>0</v>
      </c>
      <c r="AU392" s="181">
        <f t="shared" si="214"/>
        <v>0</v>
      </c>
      <c r="AV392" s="181">
        <f t="shared" si="214"/>
        <v>0</v>
      </c>
      <c r="AW392" s="181">
        <f t="shared" si="214"/>
        <v>0</v>
      </c>
      <c r="AX392" s="181">
        <f t="shared" si="214"/>
        <v>0</v>
      </c>
      <c r="AY392" s="181">
        <f t="shared" si="214"/>
        <v>0</v>
      </c>
      <c r="AZ392" s="181">
        <f t="shared" si="214"/>
        <v>0</v>
      </c>
      <c r="BA392" s="181">
        <f t="shared" si="214"/>
        <v>0</v>
      </c>
      <c r="BB392" s="181">
        <f t="shared" si="214"/>
        <v>0</v>
      </c>
      <c r="BC392" s="181">
        <f t="shared" si="214"/>
        <v>0</v>
      </c>
      <c r="BD392" s="181">
        <f t="shared" si="214"/>
        <v>0</v>
      </c>
      <c r="BE392" s="181">
        <f t="shared" si="214"/>
        <v>0</v>
      </c>
      <c r="BF392" s="181">
        <f t="shared" si="214"/>
        <v>0</v>
      </c>
      <c r="BG392" s="181">
        <f t="shared" si="214"/>
        <v>0</v>
      </c>
      <c r="BH392" s="181">
        <f t="shared" si="214"/>
        <v>0</v>
      </c>
      <c r="BI392" s="181">
        <f t="shared" si="214"/>
        <v>0</v>
      </c>
      <c r="BJ392" s="181">
        <f t="shared" si="214"/>
        <v>0</v>
      </c>
      <c r="BK392" s="181">
        <f t="shared" si="214"/>
        <v>0</v>
      </c>
      <c r="BL392" s="181">
        <f t="shared" si="214"/>
        <v>0</v>
      </c>
      <c r="BM392" s="181">
        <f t="shared" si="214"/>
        <v>0</v>
      </c>
      <c r="BN392" s="181">
        <f t="shared" si="214"/>
        <v>0</v>
      </c>
      <c r="BO392" s="181">
        <f t="shared" si="214"/>
        <v>0</v>
      </c>
      <c r="BP392" s="181">
        <f t="shared" si="215"/>
        <v>0</v>
      </c>
      <c r="BQ392" s="181">
        <f t="shared" si="215"/>
        <v>0</v>
      </c>
      <c r="BR392" s="181">
        <f t="shared" si="215"/>
        <v>0</v>
      </c>
      <c r="BS392" s="181">
        <f t="shared" si="215"/>
        <v>0</v>
      </c>
      <c r="BT392" s="181">
        <f t="shared" si="215"/>
        <v>0</v>
      </c>
      <c r="BU392" s="181">
        <f t="shared" si="215"/>
        <v>0</v>
      </c>
      <c r="BV392" s="181">
        <f t="shared" si="215"/>
        <v>0</v>
      </c>
      <c r="BW392" s="181">
        <f t="shared" si="215"/>
        <v>0</v>
      </c>
      <c r="BX392" s="181">
        <f t="shared" si="215"/>
        <v>0</v>
      </c>
      <c r="BY392" s="181">
        <f t="shared" si="215"/>
        <v>0</v>
      </c>
      <c r="BZ392" s="181">
        <f t="shared" si="215"/>
        <v>0</v>
      </c>
      <c r="CA392" s="181">
        <f t="shared" si="215"/>
        <v>0</v>
      </c>
      <c r="CB392" s="181">
        <f t="shared" si="215"/>
        <v>0</v>
      </c>
      <c r="CC392" s="181">
        <f t="shared" si="215"/>
        <v>0</v>
      </c>
      <c r="CD392" s="181">
        <f t="shared" si="215"/>
        <v>0</v>
      </c>
      <c r="CE392" s="181">
        <f t="shared" si="215"/>
        <v>0</v>
      </c>
      <c r="CF392" s="181">
        <f t="shared" si="215"/>
        <v>0</v>
      </c>
      <c r="CG392" s="181">
        <f t="shared" si="215"/>
        <v>0</v>
      </c>
      <c r="CH392" s="181">
        <f t="shared" si="215"/>
        <v>0</v>
      </c>
      <c r="CI392" s="181">
        <f t="shared" si="215"/>
        <v>0</v>
      </c>
      <c r="CJ392" s="181">
        <f t="shared" si="215"/>
        <v>0</v>
      </c>
      <c r="CK392" s="181">
        <f t="shared" si="215"/>
        <v>0</v>
      </c>
      <c r="CL392" s="181">
        <f t="shared" si="215"/>
        <v>0</v>
      </c>
      <c r="CM392" s="181">
        <f t="shared" si="215"/>
        <v>0</v>
      </c>
      <c r="CN392" s="181">
        <f t="shared" si="215"/>
        <v>0</v>
      </c>
      <c r="CO392" s="181">
        <f t="shared" si="215"/>
        <v>0</v>
      </c>
      <c r="CP392" s="181">
        <f t="shared" si="215"/>
        <v>0</v>
      </c>
      <c r="CQ392" s="181">
        <f t="shared" si="215"/>
        <v>0</v>
      </c>
      <c r="CR392" s="181">
        <f t="shared" si="215"/>
        <v>0</v>
      </c>
      <c r="CS392" s="181">
        <f t="shared" si="215"/>
        <v>0</v>
      </c>
      <c r="CT392" s="181">
        <f t="shared" si="215"/>
        <v>0</v>
      </c>
      <c r="CU392" s="181">
        <f t="shared" si="215"/>
        <v>0</v>
      </c>
      <c r="CV392" s="181">
        <f t="shared" si="215"/>
        <v>0</v>
      </c>
      <c r="CW392" s="181">
        <f t="shared" si="215"/>
        <v>0</v>
      </c>
      <c r="CX392" s="181">
        <f t="shared" si="215"/>
        <v>0</v>
      </c>
      <c r="CY392" s="181">
        <f t="shared" si="215"/>
        <v>0</v>
      </c>
      <c r="CZ392" s="181">
        <f t="shared" si="215"/>
        <v>0</v>
      </c>
      <c r="DA392" s="181">
        <f t="shared" si="215"/>
        <v>0</v>
      </c>
      <c r="DB392" s="181">
        <f t="shared" si="215"/>
        <v>0</v>
      </c>
      <c r="DC392" s="181">
        <f t="shared" si="215"/>
        <v>0</v>
      </c>
      <c r="DD392" s="181">
        <f t="shared" si="215"/>
        <v>0</v>
      </c>
      <c r="DE392" s="181">
        <f t="shared" si="215"/>
        <v>0</v>
      </c>
      <c r="DF392" s="181">
        <f t="shared" si="215"/>
        <v>0</v>
      </c>
      <c r="DG392" s="181">
        <f t="shared" si="215"/>
        <v>0</v>
      </c>
      <c r="DH392" s="181">
        <f t="shared" si="215"/>
        <v>0</v>
      </c>
      <c r="DI392" s="181">
        <f t="shared" si="215"/>
        <v>0</v>
      </c>
      <c r="DJ392" s="181">
        <f t="shared" si="215"/>
        <v>0</v>
      </c>
      <c r="DK392" s="181">
        <f t="shared" si="215"/>
        <v>0</v>
      </c>
      <c r="DL392" s="181">
        <f t="shared" si="215"/>
        <v>0</v>
      </c>
      <c r="DM392" s="181">
        <f t="shared" si="215"/>
        <v>0</v>
      </c>
      <c r="DN392" s="181">
        <f t="shared" si="215"/>
        <v>0</v>
      </c>
      <c r="DO392" s="181">
        <f t="shared" si="215"/>
        <v>0</v>
      </c>
      <c r="DP392" s="181">
        <f t="shared" si="215"/>
        <v>0</v>
      </c>
      <c r="DQ392" s="181">
        <f t="shared" si="215"/>
        <v>0</v>
      </c>
      <c r="DR392" s="181">
        <f t="shared" si="215"/>
        <v>0</v>
      </c>
      <c r="DS392" s="181">
        <f t="shared" si="215"/>
        <v>0</v>
      </c>
      <c r="DT392" s="181">
        <f t="shared" si="215"/>
        <v>0</v>
      </c>
      <c r="DU392" s="181">
        <f t="shared" si="215"/>
        <v>0</v>
      </c>
      <c r="DV392" s="181">
        <f t="shared" si="215"/>
        <v>0</v>
      </c>
      <c r="DW392" s="181">
        <f t="shared" si="215"/>
        <v>0</v>
      </c>
      <c r="DX392" s="181">
        <f t="shared" si="215"/>
        <v>0</v>
      </c>
      <c r="DY392" s="181">
        <f t="shared" si="215"/>
        <v>0</v>
      </c>
      <c r="DZ392" s="181">
        <f t="shared" si="215"/>
        <v>0</v>
      </c>
      <c r="EA392" s="181">
        <f t="shared" si="215"/>
        <v>0</v>
      </c>
      <c r="EB392" s="181">
        <f t="shared" si="211"/>
        <v>0</v>
      </c>
      <c r="EC392" s="181">
        <f t="shared" si="211"/>
        <v>0</v>
      </c>
      <c r="ED392" s="181">
        <f t="shared" si="211"/>
        <v>0</v>
      </c>
      <c r="EE392" s="181">
        <f t="shared" si="211"/>
        <v>0</v>
      </c>
    </row>
    <row r="393" spans="1:138" s="182" customFormat="1" ht="15.75" hidden="1" outlineLevel="1" x14ac:dyDescent="0.25">
      <c r="A393" s="122">
        <f t="shared" si="208"/>
        <v>0</v>
      </c>
      <c r="B393" s="232" t="str">
        <f t="shared" si="212"/>
        <v>Таможенные платежи НДС</v>
      </c>
      <c r="C393" s="170">
        <f t="shared" si="213"/>
        <v>0</v>
      </c>
      <c r="D393" s="181">
        <f t="shared" si="214"/>
        <v>0</v>
      </c>
      <c r="E393" s="181">
        <f t="shared" si="214"/>
        <v>0</v>
      </c>
      <c r="F393" s="181">
        <f t="shared" si="214"/>
        <v>0</v>
      </c>
      <c r="G393" s="181">
        <f t="shared" si="214"/>
        <v>0</v>
      </c>
      <c r="H393" s="181">
        <f t="shared" si="214"/>
        <v>0</v>
      </c>
      <c r="I393" s="181">
        <f t="shared" si="214"/>
        <v>0</v>
      </c>
      <c r="J393" s="181">
        <f t="shared" si="214"/>
        <v>0</v>
      </c>
      <c r="K393" s="181">
        <f t="shared" si="214"/>
        <v>0</v>
      </c>
      <c r="L393" s="181">
        <f t="shared" si="214"/>
        <v>0</v>
      </c>
      <c r="M393" s="181">
        <f t="shared" si="214"/>
        <v>0</v>
      </c>
      <c r="N393" s="181">
        <f t="shared" si="214"/>
        <v>0</v>
      </c>
      <c r="O393" s="181">
        <f t="shared" si="214"/>
        <v>0</v>
      </c>
      <c r="P393" s="181">
        <f t="shared" si="214"/>
        <v>0</v>
      </c>
      <c r="Q393" s="181">
        <f t="shared" si="214"/>
        <v>0</v>
      </c>
      <c r="R393" s="181">
        <f t="shared" si="214"/>
        <v>0</v>
      </c>
      <c r="S393" s="181">
        <f t="shared" si="214"/>
        <v>0</v>
      </c>
      <c r="T393" s="181">
        <f t="shared" si="214"/>
        <v>0</v>
      </c>
      <c r="U393" s="181">
        <f t="shared" si="214"/>
        <v>0</v>
      </c>
      <c r="V393" s="181">
        <f t="shared" si="214"/>
        <v>0</v>
      </c>
      <c r="W393" s="181">
        <f t="shared" si="214"/>
        <v>0</v>
      </c>
      <c r="X393" s="181">
        <f t="shared" si="214"/>
        <v>0</v>
      </c>
      <c r="Y393" s="181">
        <f t="shared" si="214"/>
        <v>0</v>
      </c>
      <c r="Z393" s="181">
        <f t="shared" si="214"/>
        <v>0</v>
      </c>
      <c r="AA393" s="181">
        <f t="shared" si="214"/>
        <v>0</v>
      </c>
      <c r="AB393" s="181">
        <f t="shared" si="214"/>
        <v>0</v>
      </c>
      <c r="AC393" s="181">
        <f t="shared" si="214"/>
        <v>0</v>
      </c>
      <c r="AD393" s="181">
        <f t="shared" si="214"/>
        <v>0</v>
      </c>
      <c r="AE393" s="181">
        <f t="shared" si="214"/>
        <v>0</v>
      </c>
      <c r="AF393" s="181">
        <f t="shared" si="214"/>
        <v>0</v>
      </c>
      <c r="AG393" s="181">
        <f t="shared" si="214"/>
        <v>0</v>
      </c>
      <c r="AH393" s="181">
        <f t="shared" si="214"/>
        <v>0</v>
      </c>
      <c r="AI393" s="181">
        <f t="shared" si="214"/>
        <v>0</v>
      </c>
      <c r="AJ393" s="181">
        <f t="shared" si="214"/>
        <v>0</v>
      </c>
      <c r="AK393" s="181">
        <f t="shared" si="214"/>
        <v>0</v>
      </c>
      <c r="AL393" s="181">
        <f t="shared" si="214"/>
        <v>0</v>
      </c>
      <c r="AM393" s="181">
        <f t="shared" si="214"/>
        <v>0</v>
      </c>
      <c r="AN393" s="181">
        <f t="shared" si="214"/>
        <v>0</v>
      </c>
      <c r="AO393" s="181">
        <f t="shared" si="214"/>
        <v>0</v>
      </c>
      <c r="AP393" s="181">
        <f t="shared" si="214"/>
        <v>0</v>
      </c>
      <c r="AQ393" s="181">
        <f t="shared" si="214"/>
        <v>0</v>
      </c>
      <c r="AR393" s="181">
        <f t="shared" si="214"/>
        <v>0</v>
      </c>
      <c r="AS393" s="181">
        <f t="shared" si="214"/>
        <v>0</v>
      </c>
      <c r="AT393" s="181">
        <f t="shared" si="214"/>
        <v>0</v>
      </c>
      <c r="AU393" s="181">
        <f t="shared" si="214"/>
        <v>0</v>
      </c>
      <c r="AV393" s="181">
        <f t="shared" si="214"/>
        <v>0</v>
      </c>
      <c r="AW393" s="181">
        <f t="shared" si="214"/>
        <v>0</v>
      </c>
      <c r="AX393" s="181">
        <f t="shared" si="214"/>
        <v>0</v>
      </c>
      <c r="AY393" s="181">
        <f t="shared" si="214"/>
        <v>0</v>
      </c>
      <c r="AZ393" s="181">
        <f t="shared" si="214"/>
        <v>0</v>
      </c>
      <c r="BA393" s="181">
        <f t="shared" si="214"/>
        <v>0</v>
      </c>
      <c r="BB393" s="181">
        <f t="shared" si="214"/>
        <v>0</v>
      </c>
      <c r="BC393" s="181">
        <f t="shared" si="214"/>
        <v>0</v>
      </c>
      <c r="BD393" s="181">
        <f t="shared" si="214"/>
        <v>0</v>
      </c>
      <c r="BE393" s="181">
        <f t="shared" si="214"/>
        <v>0</v>
      </c>
      <c r="BF393" s="181">
        <f t="shared" si="214"/>
        <v>0</v>
      </c>
      <c r="BG393" s="181">
        <f t="shared" si="214"/>
        <v>0</v>
      </c>
      <c r="BH393" s="181">
        <f t="shared" si="214"/>
        <v>0</v>
      </c>
      <c r="BI393" s="181">
        <f t="shared" si="214"/>
        <v>0</v>
      </c>
      <c r="BJ393" s="181">
        <f t="shared" si="214"/>
        <v>0</v>
      </c>
      <c r="BK393" s="181">
        <f t="shared" si="214"/>
        <v>0</v>
      </c>
      <c r="BL393" s="181">
        <f t="shared" si="214"/>
        <v>0</v>
      </c>
      <c r="BM393" s="181">
        <f t="shared" si="214"/>
        <v>0</v>
      </c>
      <c r="BN393" s="181">
        <f t="shared" si="214"/>
        <v>0</v>
      </c>
      <c r="BO393" s="181">
        <f t="shared" si="214"/>
        <v>0</v>
      </c>
      <c r="BP393" s="181">
        <f t="shared" si="215"/>
        <v>0</v>
      </c>
      <c r="BQ393" s="181">
        <f t="shared" si="215"/>
        <v>0</v>
      </c>
      <c r="BR393" s="181">
        <f t="shared" si="215"/>
        <v>0</v>
      </c>
      <c r="BS393" s="181">
        <f t="shared" si="215"/>
        <v>0</v>
      </c>
      <c r="BT393" s="181">
        <f t="shared" si="215"/>
        <v>0</v>
      </c>
      <c r="BU393" s="181">
        <f t="shared" si="215"/>
        <v>0</v>
      </c>
      <c r="BV393" s="181">
        <f t="shared" si="215"/>
        <v>0</v>
      </c>
      <c r="BW393" s="181">
        <f t="shared" si="215"/>
        <v>0</v>
      </c>
      <c r="BX393" s="181">
        <f t="shared" si="215"/>
        <v>0</v>
      </c>
      <c r="BY393" s="181">
        <f t="shared" si="215"/>
        <v>0</v>
      </c>
      <c r="BZ393" s="181">
        <f t="shared" si="215"/>
        <v>0</v>
      </c>
      <c r="CA393" s="181">
        <f t="shared" si="215"/>
        <v>0</v>
      </c>
      <c r="CB393" s="181">
        <f t="shared" si="215"/>
        <v>0</v>
      </c>
      <c r="CC393" s="181">
        <f t="shared" si="215"/>
        <v>0</v>
      </c>
      <c r="CD393" s="181">
        <f t="shared" si="215"/>
        <v>0</v>
      </c>
      <c r="CE393" s="181">
        <f t="shared" si="215"/>
        <v>0</v>
      </c>
      <c r="CF393" s="181">
        <f t="shared" si="215"/>
        <v>0</v>
      </c>
      <c r="CG393" s="181">
        <f t="shared" si="215"/>
        <v>0</v>
      </c>
      <c r="CH393" s="181">
        <f t="shared" si="215"/>
        <v>0</v>
      </c>
      <c r="CI393" s="181">
        <f t="shared" si="215"/>
        <v>0</v>
      </c>
      <c r="CJ393" s="181">
        <f t="shared" si="215"/>
        <v>0</v>
      </c>
      <c r="CK393" s="181">
        <f t="shared" si="215"/>
        <v>0</v>
      </c>
      <c r="CL393" s="181">
        <f t="shared" si="215"/>
        <v>0</v>
      </c>
      <c r="CM393" s="181">
        <f t="shared" si="215"/>
        <v>0</v>
      </c>
      <c r="CN393" s="181">
        <f t="shared" si="215"/>
        <v>0</v>
      </c>
      <c r="CO393" s="181">
        <f t="shared" si="215"/>
        <v>0</v>
      </c>
      <c r="CP393" s="181">
        <f t="shared" si="215"/>
        <v>0</v>
      </c>
      <c r="CQ393" s="181">
        <f t="shared" si="215"/>
        <v>0</v>
      </c>
      <c r="CR393" s="181">
        <f t="shared" si="215"/>
        <v>0</v>
      </c>
      <c r="CS393" s="181">
        <f t="shared" si="215"/>
        <v>0</v>
      </c>
      <c r="CT393" s="181">
        <f t="shared" si="215"/>
        <v>0</v>
      </c>
      <c r="CU393" s="181">
        <f t="shared" si="215"/>
        <v>0</v>
      </c>
      <c r="CV393" s="181">
        <f t="shared" si="215"/>
        <v>0</v>
      </c>
      <c r="CW393" s="181">
        <f t="shared" si="215"/>
        <v>0</v>
      </c>
      <c r="CX393" s="181">
        <f t="shared" si="215"/>
        <v>0</v>
      </c>
      <c r="CY393" s="181">
        <f t="shared" si="215"/>
        <v>0</v>
      </c>
      <c r="CZ393" s="181">
        <f t="shared" si="215"/>
        <v>0</v>
      </c>
      <c r="DA393" s="181">
        <f t="shared" si="215"/>
        <v>0</v>
      </c>
      <c r="DB393" s="181">
        <f t="shared" si="215"/>
        <v>0</v>
      </c>
      <c r="DC393" s="181">
        <f t="shared" si="215"/>
        <v>0</v>
      </c>
      <c r="DD393" s="181">
        <f t="shared" si="215"/>
        <v>0</v>
      </c>
      <c r="DE393" s="181">
        <f t="shared" si="215"/>
        <v>0</v>
      </c>
      <c r="DF393" s="181">
        <f t="shared" si="215"/>
        <v>0</v>
      </c>
      <c r="DG393" s="181">
        <f t="shared" si="215"/>
        <v>0</v>
      </c>
      <c r="DH393" s="181">
        <f t="shared" si="215"/>
        <v>0</v>
      </c>
      <c r="DI393" s="181">
        <f t="shared" si="215"/>
        <v>0</v>
      </c>
      <c r="DJ393" s="181">
        <f t="shared" si="215"/>
        <v>0</v>
      </c>
      <c r="DK393" s="181">
        <f t="shared" si="215"/>
        <v>0</v>
      </c>
      <c r="DL393" s="181">
        <f t="shared" si="215"/>
        <v>0</v>
      </c>
      <c r="DM393" s="181">
        <f t="shared" si="215"/>
        <v>0</v>
      </c>
      <c r="DN393" s="181">
        <f t="shared" si="215"/>
        <v>0</v>
      </c>
      <c r="DO393" s="181">
        <f t="shared" si="215"/>
        <v>0</v>
      </c>
      <c r="DP393" s="181">
        <f t="shared" si="215"/>
        <v>0</v>
      </c>
      <c r="DQ393" s="181">
        <f t="shared" si="215"/>
        <v>0</v>
      </c>
      <c r="DR393" s="181">
        <f t="shared" si="215"/>
        <v>0</v>
      </c>
      <c r="DS393" s="181">
        <f t="shared" si="215"/>
        <v>0</v>
      </c>
      <c r="DT393" s="181">
        <f t="shared" si="215"/>
        <v>0</v>
      </c>
      <c r="DU393" s="181">
        <f t="shared" si="215"/>
        <v>0</v>
      </c>
      <c r="DV393" s="181">
        <f t="shared" si="215"/>
        <v>0</v>
      </c>
      <c r="DW393" s="181">
        <f t="shared" si="215"/>
        <v>0</v>
      </c>
      <c r="DX393" s="181">
        <f t="shared" si="215"/>
        <v>0</v>
      </c>
      <c r="DY393" s="181">
        <f t="shared" si="215"/>
        <v>0</v>
      </c>
      <c r="DZ393" s="181">
        <f t="shared" si="215"/>
        <v>0</v>
      </c>
      <c r="EA393" s="181">
        <f t="shared" ref="EA393:EB395" si="216">EA380*0.18</f>
        <v>0</v>
      </c>
      <c r="EB393" s="181">
        <f t="shared" si="216"/>
        <v>0</v>
      </c>
      <c r="EC393" s="181">
        <f t="shared" si="211"/>
        <v>0</v>
      </c>
      <c r="ED393" s="181">
        <f t="shared" si="211"/>
        <v>0</v>
      </c>
      <c r="EE393" s="181">
        <f t="shared" si="211"/>
        <v>0</v>
      </c>
    </row>
    <row r="394" spans="1:138" s="182" customFormat="1" ht="15.75" hidden="1" outlineLevel="1" x14ac:dyDescent="0.25">
      <c r="A394" s="122">
        <f t="shared" si="208"/>
        <v>0</v>
      </c>
      <c r="B394" s="232" t="str">
        <f t="shared" si="212"/>
        <v>0 НДС</v>
      </c>
      <c r="C394" s="170">
        <f t="shared" si="213"/>
        <v>0</v>
      </c>
      <c r="D394" s="181">
        <f t="shared" ref="D394:BO395" si="217">D381*0.18</f>
        <v>0</v>
      </c>
      <c r="E394" s="181">
        <f t="shared" si="217"/>
        <v>0</v>
      </c>
      <c r="F394" s="181">
        <f t="shared" si="217"/>
        <v>0</v>
      </c>
      <c r="G394" s="181">
        <f t="shared" si="217"/>
        <v>0</v>
      </c>
      <c r="H394" s="181">
        <f t="shared" si="217"/>
        <v>0</v>
      </c>
      <c r="I394" s="181">
        <f t="shared" si="217"/>
        <v>0</v>
      </c>
      <c r="J394" s="181">
        <f t="shared" si="217"/>
        <v>0</v>
      </c>
      <c r="K394" s="181">
        <f t="shared" si="217"/>
        <v>0</v>
      </c>
      <c r="L394" s="181">
        <f t="shared" si="217"/>
        <v>0</v>
      </c>
      <c r="M394" s="181">
        <f t="shared" si="217"/>
        <v>0</v>
      </c>
      <c r="N394" s="181">
        <f t="shared" si="217"/>
        <v>0</v>
      </c>
      <c r="O394" s="181">
        <f t="shared" si="217"/>
        <v>0</v>
      </c>
      <c r="P394" s="181">
        <f t="shared" si="217"/>
        <v>0</v>
      </c>
      <c r="Q394" s="181">
        <f t="shared" si="217"/>
        <v>0</v>
      </c>
      <c r="R394" s="181">
        <f t="shared" si="217"/>
        <v>0</v>
      </c>
      <c r="S394" s="181">
        <f t="shared" si="217"/>
        <v>0</v>
      </c>
      <c r="T394" s="181">
        <f t="shared" si="217"/>
        <v>0</v>
      </c>
      <c r="U394" s="181">
        <f t="shared" si="217"/>
        <v>0</v>
      </c>
      <c r="V394" s="181">
        <f t="shared" si="217"/>
        <v>0</v>
      </c>
      <c r="W394" s="181">
        <f t="shared" si="217"/>
        <v>0</v>
      </c>
      <c r="X394" s="181">
        <f t="shared" si="217"/>
        <v>0</v>
      </c>
      <c r="Y394" s="181">
        <f t="shared" si="217"/>
        <v>0</v>
      </c>
      <c r="Z394" s="181">
        <f t="shared" si="217"/>
        <v>0</v>
      </c>
      <c r="AA394" s="181">
        <f t="shared" si="217"/>
        <v>0</v>
      </c>
      <c r="AB394" s="181">
        <f t="shared" si="217"/>
        <v>0</v>
      </c>
      <c r="AC394" s="181">
        <f t="shared" si="217"/>
        <v>0</v>
      </c>
      <c r="AD394" s="181">
        <f t="shared" si="217"/>
        <v>0</v>
      </c>
      <c r="AE394" s="181">
        <f t="shared" si="217"/>
        <v>0</v>
      </c>
      <c r="AF394" s="181">
        <f t="shared" si="217"/>
        <v>0</v>
      </c>
      <c r="AG394" s="181">
        <f t="shared" si="217"/>
        <v>0</v>
      </c>
      <c r="AH394" s="181">
        <f t="shared" si="217"/>
        <v>0</v>
      </c>
      <c r="AI394" s="181">
        <f t="shared" si="217"/>
        <v>0</v>
      </c>
      <c r="AJ394" s="181">
        <f t="shared" si="217"/>
        <v>0</v>
      </c>
      <c r="AK394" s="181">
        <f t="shared" si="217"/>
        <v>0</v>
      </c>
      <c r="AL394" s="181">
        <f t="shared" si="217"/>
        <v>0</v>
      </c>
      <c r="AM394" s="181">
        <f t="shared" si="217"/>
        <v>0</v>
      </c>
      <c r="AN394" s="181">
        <f t="shared" si="217"/>
        <v>0</v>
      </c>
      <c r="AO394" s="181">
        <f t="shared" si="217"/>
        <v>0</v>
      </c>
      <c r="AP394" s="181">
        <f t="shared" si="217"/>
        <v>0</v>
      </c>
      <c r="AQ394" s="181">
        <f t="shared" si="217"/>
        <v>0</v>
      </c>
      <c r="AR394" s="181">
        <f t="shared" si="217"/>
        <v>0</v>
      </c>
      <c r="AS394" s="181">
        <f t="shared" si="217"/>
        <v>0</v>
      </c>
      <c r="AT394" s="181">
        <f t="shared" si="217"/>
        <v>0</v>
      </c>
      <c r="AU394" s="181">
        <f t="shared" si="217"/>
        <v>0</v>
      </c>
      <c r="AV394" s="181">
        <f t="shared" si="217"/>
        <v>0</v>
      </c>
      <c r="AW394" s="181">
        <f t="shared" si="217"/>
        <v>0</v>
      </c>
      <c r="AX394" s="181">
        <f t="shared" si="217"/>
        <v>0</v>
      </c>
      <c r="AY394" s="181">
        <f t="shared" si="217"/>
        <v>0</v>
      </c>
      <c r="AZ394" s="181">
        <f t="shared" si="217"/>
        <v>0</v>
      </c>
      <c r="BA394" s="181">
        <f t="shared" si="217"/>
        <v>0</v>
      </c>
      <c r="BB394" s="181">
        <f t="shared" si="217"/>
        <v>0</v>
      </c>
      <c r="BC394" s="181">
        <f t="shared" si="217"/>
        <v>0</v>
      </c>
      <c r="BD394" s="181">
        <f t="shared" si="217"/>
        <v>0</v>
      </c>
      <c r="BE394" s="181">
        <f t="shared" si="217"/>
        <v>0</v>
      </c>
      <c r="BF394" s="181">
        <f t="shared" si="217"/>
        <v>0</v>
      </c>
      <c r="BG394" s="181">
        <f t="shared" si="217"/>
        <v>0</v>
      </c>
      <c r="BH394" s="181">
        <f t="shared" si="217"/>
        <v>0</v>
      </c>
      <c r="BI394" s="181">
        <f t="shared" si="217"/>
        <v>0</v>
      </c>
      <c r="BJ394" s="181">
        <f t="shared" si="217"/>
        <v>0</v>
      </c>
      <c r="BK394" s="181">
        <f t="shared" si="217"/>
        <v>0</v>
      </c>
      <c r="BL394" s="181">
        <f t="shared" si="217"/>
        <v>0</v>
      </c>
      <c r="BM394" s="181">
        <f t="shared" si="217"/>
        <v>0</v>
      </c>
      <c r="BN394" s="181">
        <f t="shared" si="217"/>
        <v>0</v>
      </c>
      <c r="BO394" s="181">
        <f>BO381*0.18</f>
        <v>0</v>
      </c>
      <c r="BP394" s="181">
        <f t="shared" ref="BP394:EA395" si="218">BP381*0.18</f>
        <v>0</v>
      </c>
      <c r="BQ394" s="181">
        <f t="shared" si="218"/>
        <v>0</v>
      </c>
      <c r="BR394" s="181">
        <f t="shared" si="218"/>
        <v>0</v>
      </c>
      <c r="BS394" s="181">
        <f t="shared" si="218"/>
        <v>0</v>
      </c>
      <c r="BT394" s="181">
        <f t="shared" si="218"/>
        <v>0</v>
      </c>
      <c r="BU394" s="181">
        <f t="shared" si="218"/>
        <v>0</v>
      </c>
      <c r="BV394" s="181">
        <f t="shared" si="218"/>
        <v>0</v>
      </c>
      <c r="BW394" s="181">
        <f t="shared" si="218"/>
        <v>0</v>
      </c>
      <c r="BX394" s="181">
        <f t="shared" si="218"/>
        <v>0</v>
      </c>
      <c r="BY394" s="181">
        <f t="shared" si="218"/>
        <v>0</v>
      </c>
      <c r="BZ394" s="181">
        <f t="shared" si="218"/>
        <v>0</v>
      </c>
      <c r="CA394" s="181">
        <f t="shared" si="218"/>
        <v>0</v>
      </c>
      <c r="CB394" s="181">
        <f t="shared" si="218"/>
        <v>0</v>
      </c>
      <c r="CC394" s="181">
        <f t="shared" si="218"/>
        <v>0</v>
      </c>
      <c r="CD394" s="181">
        <f t="shared" si="218"/>
        <v>0</v>
      </c>
      <c r="CE394" s="181">
        <f t="shared" si="218"/>
        <v>0</v>
      </c>
      <c r="CF394" s="181">
        <f t="shared" si="218"/>
        <v>0</v>
      </c>
      <c r="CG394" s="181">
        <f t="shared" si="218"/>
        <v>0</v>
      </c>
      <c r="CH394" s="181">
        <f t="shared" si="218"/>
        <v>0</v>
      </c>
      <c r="CI394" s="181">
        <f t="shared" si="218"/>
        <v>0</v>
      </c>
      <c r="CJ394" s="181">
        <f t="shared" si="218"/>
        <v>0</v>
      </c>
      <c r="CK394" s="181">
        <f t="shared" si="218"/>
        <v>0</v>
      </c>
      <c r="CL394" s="181">
        <f t="shared" si="218"/>
        <v>0</v>
      </c>
      <c r="CM394" s="181">
        <f t="shared" si="218"/>
        <v>0</v>
      </c>
      <c r="CN394" s="181">
        <f t="shared" si="218"/>
        <v>0</v>
      </c>
      <c r="CO394" s="181">
        <f t="shared" si="218"/>
        <v>0</v>
      </c>
      <c r="CP394" s="181">
        <f t="shared" si="218"/>
        <v>0</v>
      </c>
      <c r="CQ394" s="181">
        <f t="shared" si="218"/>
        <v>0</v>
      </c>
      <c r="CR394" s="181">
        <f t="shared" si="218"/>
        <v>0</v>
      </c>
      <c r="CS394" s="181">
        <f t="shared" si="218"/>
        <v>0</v>
      </c>
      <c r="CT394" s="181">
        <f t="shared" si="218"/>
        <v>0</v>
      </c>
      <c r="CU394" s="181">
        <f t="shared" si="218"/>
        <v>0</v>
      </c>
      <c r="CV394" s="181">
        <f t="shared" si="218"/>
        <v>0</v>
      </c>
      <c r="CW394" s="181">
        <f t="shared" si="218"/>
        <v>0</v>
      </c>
      <c r="CX394" s="181">
        <f t="shared" si="218"/>
        <v>0</v>
      </c>
      <c r="CY394" s="181">
        <f t="shared" si="218"/>
        <v>0</v>
      </c>
      <c r="CZ394" s="181">
        <f t="shared" si="218"/>
        <v>0</v>
      </c>
      <c r="DA394" s="181">
        <f t="shared" si="218"/>
        <v>0</v>
      </c>
      <c r="DB394" s="181">
        <f t="shared" si="218"/>
        <v>0</v>
      </c>
      <c r="DC394" s="181">
        <f t="shared" si="218"/>
        <v>0</v>
      </c>
      <c r="DD394" s="181">
        <f t="shared" si="218"/>
        <v>0</v>
      </c>
      <c r="DE394" s="181">
        <f t="shared" si="218"/>
        <v>0</v>
      </c>
      <c r="DF394" s="181">
        <f t="shared" si="218"/>
        <v>0</v>
      </c>
      <c r="DG394" s="181">
        <f t="shared" si="218"/>
        <v>0</v>
      </c>
      <c r="DH394" s="181">
        <f t="shared" si="218"/>
        <v>0</v>
      </c>
      <c r="DI394" s="181">
        <f t="shared" si="218"/>
        <v>0</v>
      </c>
      <c r="DJ394" s="181">
        <f t="shared" si="218"/>
        <v>0</v>
      </c>
      <c r="DK394" s="181">
        <f t="shared" si="218"/>
        <v>0</v>
      </c>
      <c r="DL394" s="181">
        <f t="shared" si="218"/>
        <v>0</v>
      </c>
      <c r="DM394" s="181">
        <f t="shared" si="218"/>
        <v>0</v>
      </c>
      <c r="DN394" s="181">
        <f t="shared" si="218"/>
        <v>0</v>
      </c>
      <c r="DO394" s="181">
        <f t="shared" si="218"/>
        <v>0</v>
      </c>
      <c r="DP394" s="181">
        <f t="shared" si="218"/>
        <v>0</v>
      </c>
      <c r="DQ394" s="181">
        <f t="shared" si="218"/>
        <v>0</v>
      </c>
      <c r="DR394" s="181">
        <f t="shared" si="218"/>
        <v>0</v>
      </c>
      <c r="DS394" s="181">
        <f t="shared" si="218"/>
        <v>0</v>
      </c>
      <c r="DT394" s="181">
        <f t="shared" si="218"/>
        <v>0</v>
      </c>
      <c r="DU394" s="181">
        <f t="shared" si="218"/>
        <v>0</v>
      </c>
      <c r="DV394" s="181">
        <f t="shared" si="218"/>
        <v>0</v>
      </c>
      <c r="DW394" s="181">
        <f t="shared" si="218"/>
        <v>0</v>
      </c>
      <c r="DX394" s="181">
        <f t="shared" si="218"/>
        <v>0</v>
      </c>
      <c r="DY394" s="181">
        <f t="shared" si="218"/>
        <v>0</v>
      </c>
      <c r="DZ394" s="181">
        <f t="shared" si="218"/>
        <v>0</v>
      </c>
      <c r="EA394" s="181">
        <f t="shared" si="218"/>
        <v>0</v>
      </c>
      <c r="EB394" s="181">
        <f t="shared" si="216"/>
        <v>0</v>
      </c>
      <c r="EC394" s="181">
        <f t="shared" si="211"/>
        <v>0</v>
      </c>
      <c r="ED394" s="181">
        <f t="shared" si="211"/>
        <v>0</v>
      </c>
      <c r="EE394" s="181">
        <f t="shared" si="211"/>
        <v>0</v>
      </c>
    </row>
    <row r="395" spans="1:138" s="182" customFormat="1" ht="15.75" hidden="1" outlineLevel="1" x14ac:dyDescent="0.25">
      <c r="A395" s="122">
        <f t="shared" si="208"/>
        <v>0</v>
      </c>
      <c r="B395" s="232" t="str">
        <f t="shared" si="212"/>
        <v>Менеджмент резерв НДС</v>
      </c>
      <c r="C395" s="170">
        <f t="shared" si="213"/>
        <v>0</v>
      </c>
      <c r="D395" s="181">
        <f t="shared" si="217"/>
        <v>0</v>
      </c>
      <c r="E395" s="181">
        <f t="shared" si="217"/>
        <v>0</v>
      </c>
      <c r="F395" s="181">
        <f t="shared" si="217"/>
        <v>0</v>
      </c>
      <c r="G395" s="181">
        <f t="shared" si="217"/>
        <v>0</v>
      </c>
      <c r="H395" s="181">
        <f t="shared" si="217"/>
        <v>0</v>
      </c>
      <c r="I395" s="181">
        <f t="shared" si="217"/>
        <v>0</v>
      </c>
      <c r="J395" s="181">
        <f t="shared" si="217"/>
        <v>0</v>
      </c>
      <c r="K395" s="181">
        <f t="shared" si="217"/>
        <v>0</v>
      </c>
      <c r="L395" s="181">
        <f t="shared" si="217"/>
        <v>0</v>
      </c>
      <c r="M395" s="181">
        <f t="shared" si="217"/>
        <v>0</v>
      </c>
      <c r="N395" s="181">
        <f t="shared" si="217"/>
        <v>0</v>
      </c>
      <c r="O395" s="181">
        <f t="shared" si="217"/>
        <v>0</v>
      </c>
      <c r="P395" s="181">
        <f t="shared" si="217"/>
        <v>0</v>
      </c>
      <c r="Q395" s="181">
        <f t="shared" si="217"/>
        <v>0</v>
      </c>
      <c r="R395" s="181">
        <f t="shared" si="217"/>
        <v>0</v>
      </c>
      <c r="S395" s="181">
        <f t="shared" si="217"/>
        <v>0</v>
      </c>
      <c r="T395" s="181">
        <f t="shared" si="217"/>
        <v>0</v>
      </c>
      <c r="U395" s="181">
        <f t="shared" si="217"/>
        <v>0</v>
      </c>
      <c r="V395" s="181">
        <f t="shared" si="217"/>
        <v>0</v>
      </c>
      <c r="W395" s="181">
        <f t="shared" si="217"/>
        <v>0</v>
      </c>
      <c r="X395" s="181">
        <f t="shared" si="217"/>
        <v>0</v>
      </c>
      <c r="Y395" s="181">
        <f t="shared" si="217"/>
        <v>0</v>
      </c>
      <c r="Z395" s="181">
        <f t="shared" si="217"/>
        <v>0</v>
      </c>
      <c r="AA395" s="181">
        <f t="shared" si="217"/>
        <v>0</v>
      </c>
      <c r="AB395" s="181">
        <f t="shared" si="217"/>
        <v>0</v>
      </c>
      <c r="AC395" s="181">
        <f t="shared" si="217"/>
        <v>0</v>
      </c>
      <c r="AD395" s="181">
        <f t="shared" si="217"/>
        <v>0</v>
      </c>
      <c r="AE395" s="181">
        <f t="shared" si="217"/>
        <v>0</v>
      </c>
      <c r="AF395" s="181">
        <f t="shared" si="217"/>
        <v>0</v>
      </c>
      <c r="AG395" s="181">
        <f t="shared" si="217"/>
        <v>0</v>
      </c>
      <c r="AH395" s="181">
        <f t="shared" si="217"/>
        <v>0</v>
      </c>
      <c r="AI395" s="181">
        <f t="shared" si="217"/>
        <v>0</v>
      </c>
      <c r="AJ395" s="181">
        <f t="shared" si="217"/>
        <v>0</v>
      </c>
      <c r="AK395" s="181">
        <f t="shared" si="217"/>
        <v>0</v>
      </c>
      <c r="AL395" s="181">
        <f t="shared" si="217"/>
        <v>0</v>
      </c>
      <c r="AM395" s="181">
        <f t="shared" si="217"/>
        <v>0</v>
      </c>
      <c r="AN395" s="181">
        <f t="shared" si="217"/>
        <v>0</v>
      </c>
      <c r="AO395" s="181">
        <f t="shared" si="217"/>
        <v>0</v>
      </c>
      <c r="AP395" s="181">
        <f t="shared" si="217"/>
        <v>0</v>
      </c>
      <c r="AQ395" s="181">
        <f t="shared" si="217"/>
        <v>0</v>
      </c>
      <c r="AR395" s="181">
        <f t="shared" si="217"/>
        <v>0</v>
      </c>
      <c r="AS395" s="181">
        <f t="shared" si="217"/>
        <v>0</v>
      </c>
      <c r="AT395" s="181">
        <f t="shared" si="217"/>
        <v>0</v>
      </c>
      <c r="AU395" s="181">
        <f t="shared" si="217"/>
        <v>0</v>
      </c>
      <c r="AV395" s="181">
        <f t="shared" si="217"/>
        <v>0</v>
      </c>
      <c r="AW395" s="181">
        <f t="shared" si="217"/>
        <v>0</v>
      </c>
      <c r="AX395" s="181">
        <f t="shared" si="217"/>
        <v>0</v>
      </c>
      <c r="AY395" s="181">
        <f t="shared" si="217"/>
        <v>0</v>
      </c>
      <c r="AZ395" s="181">
        <f t="shared" si="217"/>
        <v>0</v>
      </c>
      <c r="BA395" s="181">
        <f t="shared" si="217"/>
        <v>0</v>
      </c>
      <c r="BB395" s="181">
        <f t="shared" si="217"/>
        <v>0</v>
      </c>
      <c r="BC395" s="181">
        <f t="shared" si="217"/>
        <v>0</v>
      </c>
      <c r="BD395" s="181">
        <f t="shared" si="217"/>
        <v>0</v>
      </c>
      <c r="BE395" s="181">
        <f t="shared" si="217"/>
        <v>0</v>
      </c>
      <c r="BF395" s="181">
        <f t="shared" si="217"/>
        <v>0</v>
      </c>
      <c r="BG395" s="181">
        <f t="shared" si="217"/>
        <v>0</v>
      </c>
      <c r="BH395" s="181">
        <f t="shared" si="217"/>
        <v>0</v>
      </c>
      <c r="BI395" s="181">
        <f t="shared" si="217"/>
        <v>0</v>
      </c>
      <c r="BJ395" s="181">
        <f t="shared" si="217"/>
        <v>0</v>
      </c>
      <c r="BK395" s="181">
        <f t="shared" si="217"/>
        <v>0</v>
      </c>
      <c r="BL395" s="181">
        <f t="shared" si="217"/>
        <v>0</v>
      </c>
      <c r="BM395" s="181">
        <f t="shared" si="217"/>
        <v>0</v>
      </c>
      <c r="BN395" s="181">
        <f t="shared" si="217"/>
        <v>0</v>
      </c>
      <c r="BO395" s="181">
        <f t="shared" si="217"/>
        <v>0</v>
      </c>
      <c r="BP395" s="181">
        <f t="shared" si="218"/>
        <v>0</v>
      </c>
      <c r="BQ395" s="181">
        <f t="shared" si="218"/>
        <v>0</v>
      </c>
      <c r="BR395" s="181">
        <f t="shared" si="218"/>
        <v>0</v>
      </c>
      <c r="BS395" s="181">
        <f t="shared" si="218"/>
        <v>0</v>
      </c>
      <c r="BT395" s="181">
        <f t="shared" si="218"/>
        <v>0</v>
      </c>
      <c r="BU395" s="181">
        <f t="shared" si="218"/>
        <v>0</v>
      </c>
      <c r="BV395" s="181">
        <f t="shared" si="218"/>
        <v>0</v>
      </c>
      <c r="BW395" s="181">
        <f t="shared" si="218"/>
        <v>0</v>
      </c>
      <c r="BX395" s="181">
        <f t="shared" si="218"/>
        <v>0</v>
      </c>
      <c r="BY395" s="181">
        <f t="shared" si="218"/>
        <v>0</v>
      </c>
      <c r="BZ395" s="181">
        <f t="shared" si="218"/>
        <v>0</v>
      </c>
      <c r="CA395" s="181">
        <f t="shared" si="218"/>
        <v>0</v>
      </c>
      <c r="CB395" s="181">
        <f t="shared" si="218"/>
        <v>0</v>
      </c>
      <c r="CC395" s="181">
        <f t="shared" si="218"/>
        <v>0</v>
      </c>
      <c r="CD395" s="181">
        <f t="shared" si="218"/>
        <v>0</v>
      </c>
      <c r="CE395" s="181">
        <f t="shared" si="218"/>
        <v>0</v>
      </c>
      <c r="CF395" s="181">
        <f t="shared" si="218"/>
        <v>0</v>
      </c>
      <c r="CG395" s="181">
        <f t="shared" si="218"/>
        <v>0</v>
      </c>
      <c r="CH395" s="181">
        <f t="shared" si="218"/>
        <v>0</v>
      </c>
      <c r="CI395" s="181">
        <f t="shared" si="218"/>
        <v>0</v>
      </c>
      <c r="CJ395" s="181">
        <f t="shared" si="218"/>
        <v>0</v>
      </c>
      <c r="CK395" s="181">
        <f t="shared" si="218"/>
        <v>0</v>
      </c>
      <c r="CL395" s="181">
        <f t="shared" si="218"/>
        <v>0</v>
      </c>
      <c r="CM395" s="181">
        <f t="shared" si="218"/>
        <v>0</v>
      </c>
      <c r="CN395" s="181">
        <f t="shared" si="218"/>
        <v>0</v>
      </c>
      <c r="CO395" s="181">
        <f t="shared" si="218"/>
        <v>0</v>
      </c>
      <c r="CP395" s="181">
        <f t="shared" si="218"/>
        <v>0</v>
      </c>
      <c r="CQ395" s="181">
        <f t="shared" si="218"/>
        <v>0</v>
      </c>
      <c r="CR395" s="181">
        <f t="shared" si="218"/>
        <v>0</v>
      </c>
      <c r="CS395" s="181">
        <f t="shared" si="218"/>
        <v>0</v>
      </c>
      <c r="CT395" s="181">
        <f t="shared" si="218"/>
        <v>0</v>
      </c>
      <c r="CU395" s="181">
        <f t="shared" si="218"/>
        <v>0</v>
      </c>
      <c r="CV395" s="181">
        <f t="shared" si="218"/>
        <v>0</v>
      </c>
      <c r="CW395" s="181">
        <f t="shared" si="218"/>
        <v>0</v>
      </c>
      <c r="CX395" s="181">
        <f t="shared" si="218"/>
        <v>0</v>
      </c>
      <c r="CY395" s="181">
        <f t="shared" si="218"/>
        <v>0</v>
      </c>
      <c r="CZ395" s="181">
        <f t="shared" si="218"/>
        <v>0</v>
      </c>
      <c r="DA395" s="181">
        <f t="shared" si="218"/>
        <v>0</v>
      </c>
      <c r="DB395" s="181">
        <f t="shared" si="218"/>
        <v>0</v>
      </c>
      <c r="DC395" s="181">
        <f t="shared" si="218"/>
        <v>0</v>
      </c>
      <c r="DD395" s="181">
        <f t="shared" si="218"/>
        <v>0</v>
      </c>
      <c r="DE395" s="181">
        <f t="shared" si="218"/>
        <v>0</v>
      </c>
      <c r="DF395" s="181">
        <f t="shared" si="218"/>
        <v>0</v>
      </c>
      <c r="DG395" s="181">
        <f t="shared" si="218"/>
        <v>0</v>
      </c>
      <c r="DH395" s="181">
        <f t="shared" si="218"/>
        <v>0</v>
      </c>
      <c r="DI395" s="181">
        <f t="shared" si="218"/>
        <v>0</v>
      </c>
      <c r="DJ395" s="181">
        <f t="shared" si="218"/>
        <v>0</v>
      </c>
      <c r="DK395" s="181">
        <f t="shared" si="218"/>
        <v>0</v>
      </c>
      <c r="DL395" s="181">
        <f t="shared" si="218"/>
        <v>0</v>
      </c>
      <c r="DM395" s="181">
        <f t="shared" si="218"/>
        <v>0</v>
      </c>
      <c r="DN395" s="181">
        <f t="shared" si="218"/>
        <v>0</v>
      </c>
      <c r="DO395" s="181">
        <f t="shared" si="218"/>
        <v>0</v>
      </c>
      <c r="DP395" s="181">
        <f t="shared" si="218"/>
        <v>0</v>
      </c>
      <c r="DQ395" s="181">
        <f t="shared" si="218"/>
        <v>0</v>
      </c>
      <c r="DR395" s="181">
        <f t="shared" si="218"/>
        <v>0</v>
      </c>
      <c r="DS395" s="181">
        <f t="shared" si="218"/>
        <v>0</v>
      </c>
      <c r="DT395" s="181">
        <f t="shared" si="218"/>
        <v>0</v>
      </c>
      <c r="DU395" s="181">
        <f t="shared" si="218"/>
        <v>0</v>
      </c>
      <c r="DV395" s="181">
        <f t="shared" si="218"/>
        <v>0</v>
      </c>
      <c r="DW395" s="181">
        <f t="shared" si="218"/>
        <v>0</v>
      </c>
      <c r="DX395" s="181">
        <f t="shared" si="218"/>
        <v>0</v>
      </c>
      <c r="DY395" s="181">
        <f t="shared" si="218"/>
        <v>0</v>
      </c>
      <c r="DZ395" s="181">
        <f t="shared" si="218"/>
        <v>0</v>
      </c>
      <c r="EA395" s="181">
        <f t="shared" si="218"/>
        <v>0</v>
      </c>
      <c r="EB395" s="181">
        <f t="shared" si="216"/>
        <v>0</v>
      </c>
      <c r="EC395" s="181">
        <f t="shared" si="211"/>
        <v>0</v>
      </c>
      <c r="ED395" s="181">
        <f t="shared" si="211"/>
        <v>0</v>
      </c>
      <c r="EE395" s="181">
        <f t="shared" si="211"/>
        <v>0</v>
      </c>
    </row>
    <row r="396" spans="1:138" ht="17.25" hidden="1" outlineLevel="1" thickTop="1" thickBot="1" x14ac:dyDescent="0.3">
      <c r="A396" s="122">
        <f>IF(B369="Объект",,1)</f>
        <v>0</v>
      </c>
      <c r="B396" s="228" t="s">
        <v>236</v>
      </c>
      <c r="C396" s="229">
        <f>SUM(D396:EE396)</f>
        <v>0</v>
      </c>
      <c r="D396" s="175">
        <f>SUM(D386:D395)</f>
        <v>0</v>
      </c>
      <c r="E396" s="230">
        <f t="shared" ref="E396:J396" si="219">SUM(E386:E395)</f>
        <v>0</v>
      </c>
      <c r="F396" s="175">
        <f t="shared" si="219"/>
        <v>0</v>
      </c>
      <c r="G396" s="175">
        <f t="shared" si="219"/>
        <v>0</v>
      </c>
      <c r="H396" s="175">
        <f t="shared" si="219"/>
        <v>0</v>
      </c>
      <c r="I396" s="175">
        <f t="shared" si="219"/>
        <v>0</v>
      </c>
      <c r="J396" s="175">
        <f t="shared" si="219"/>
        <v>0</v>
      </c>
      <c r="K396" s="175">
        <f>SUM(K386:K395)</f>
        <v>0</v>
      </c>
      <c r="L396" s="175">
        <f t="shared" ref="L396:R396" si="220">SUM(L386:L395)</f>
        <v>0</v>
      </c>
      <c r="M396" s="175">
        <f t="shared" si="220"/>
        <v>0</v>
      </c>
      <c r="N396" s="175">
        <f t="shared" si="220"/>
        <v>0</v>
      </c>
      <c r="O396" s="231">
        <f t="shared" si="220"/>
        <v>0</v>
      </c>
      <c r="P396" s="231">
        <f t="shared" si="220"/>
        <v>0</v>
      </c>
      <c r="Q396" s="231">
        <f t="shared" si="220"/>
        <v>0</v>
      </c>
      <c r="R396" s="231">
        <f t="shared" si="220"/>
        <v>0</v>
      </c>
      <c r="S396" s="231">
        <f>SUM(S386:S395)</f>
        <v>0</v>
      </c>
      <c r="T396" s="231">
        <f t="shared" ref="T396:BA396" si="221">SUM(T386:T395)</f>
        <v>0</v>
      </c>
      <c r="U396" s="231">
        <f t="shared" si="221"/>
        <v>0</v>
      </c>
      <c r="V396" s="231">
        <f t="shared" si="221"/>
        <v>0</v>
      </c>
      <c r="W396" s="231">
        <f t="shared" si="221"/>
        <v>0</v>
      </c>
      <c r="X396" s="231">
        <f t="shared" si="221"/>
        <v>0</v>
      </c>
      <c r="Y396" s="231">
        <f t="shared" si="221"/>
        <v>0</v>
      </c>
      <c r="Z396" s="231">
        <f t="shared" si="221"/>
        <v>0</v>
      </c>
      <c r="AA396" s="231">
        <f t="shared" si="221"/>
        <v>0</v>
      </c>
      <c r="AB396" s="231">
        <f t="shared" si="221"/>
        <v>0</v>
      </c>
      <c r="AC396" s="176">
        <f t="shared" si="221"/>
        <v>0</v>
      </c>
      <c r="AD396" s="176">
        <f t="shared" si="221"/>
        <v>0</v>
      </c>
      <c r="AE396" s="175">
        <f t="shared" si="221"/>
        <v>0</v>
      </c>
      <c r="AF396" s="175">
        <f t="shared" si="221"/>
        <v>0</v>
      </c>
      <c r="AG396" s="175">
        <f t="shared" si="221"/>
        <v>0</v>
      </c>
      <c r="AH396" s="175">
        <f t="shared" si="221"/>
        <v>0</v>
      </c>
      <c r="AI396" s="175">
        <f t="shared" si="221"/>
        <v>0</v>
      </c>
      <c r="AJ396" s="175">
        <f t="shared" si="221"/>
        <v>0</v>
      </c>
      <c r="AK396" s="175">
        <f t="shared" si="221"/>
        <v>0</v>
      </c>
      <c r="AL396" s="175">
        <f t="shared" si="221"/>
        <v>0</v>
      </c>
      <c r="AM396" s="175">
        <f t="shared" si="221"/>
        <v>0</v>
      </c>
      <c r="AN396" s="176">
        <f t="shared" si="221"/>
        <v>0</v>
      </c>
      <c r="AO396" s="175">
        <f t="shared" si="221"/>
        <v>0</v>
      </c>
      <c r="AP396" s="175">
        <f t="shared" si="221"/>
        <v>0</v>
      </c>
      <c r="AQ396" s="175">
        <f t="shared" si="221"/>
        <v>0</v>
      </c>
      <c r="AR396" s="175">
        <f t="shared" si="221"/>
        <v>0</v>
      </c>
      <c r="AS396" s="175">
        <f t="shared" si="221"/>
        <v>0</v>
      </c>
      <c r="AT396" s="175">
        <f t="shared" si="221"/>
        <v>0</v>
      </c>
      <c r="AU396" s="175">
        <f t="shared" si="221"/>
        <v>0</v>
      </c>
      <c r="AV396" s="175">
        <f t="shared" si="221"/>
        <v>0</v>
      </c>
      <c r="AW396" s="175">
        <f t="shared" si="221"/>
        <v>0</v>
      </c>
      <c r="AX396" s="175">
        <f t="shared" si="221"/>
        <v>0</v>
      </c>
      <c r="AY396" s="175">
        <f t="shared" si="221"/>
        <v>0</v>
      </c>
      <c r="AZ396" s="176">
        <f t="shared" si="221"/>
        <v>0</v>
      </c>
      <c r="BA396" s="175">
        <f t="shared" si="221"/>
        <v>0</v>
      </c>
      <c r="BB396" s="175">
        <f t="shared" ref="BB396:DM396" si="222">SUM(BB373:BB382)*0.18</f>
        <v>0</v>
      </c>
      <c r="BC396" s="175">
        <f t="shared" si="222"/>
        <v>0</v>
      </c>
      <c r="BD396" s="175">
        <f t="shared" si="222"/>
        <v>0</v>
      </c>
      <c r="BE396" s="175">
        <f t="shared" si="222"/>
        <v>0</v>
      </c>
      <c r="BF396" s="175">
        <f t="shared" si="222"/>
        <v>0</v>
      </c>
      <c r="BG396" s="175">
        <f t="shared" si="222"/>
        <v>0</v>
      </c>
      <c r="BH396" s="175">
        <f t="shared" si="222"/>
        <v>0</v>
      </c>
      <c r="BI396" s="175">
        <f t="shared" si="222"/>
        <v>0</v>
      </c>
      <c r="BJ396" s="175">
        <f t="shared" si="222"/>
        <v>0</v>
      </c>
      <c r="BK396" s="175">
        <f t="shared" si="222"/>
        <v>0</v>
      </c>
      <c r="BL396" s="176">
        <f t="shared" si="222"/>
        <v>0</v>
      </c>
      <c r="BM396" s="175">
        <f t="shared" si="222"/>
        <v>0</v>
      </c>
      <c r="BN396" s="175">
        <f t="shared" si="222"/>
        <v>0</v>
      </c>
      <c r="BO396" s="175">
        <f t="shared" si="222"/>
        <v>0</v>
      </c>
      <c r="BP396" s="175">
        <f t="shared" si="222"/>
        <v>0</v>
      </c>
      <c r="BQ396" s="175">
        <f t="shared" si="222"/>
        <v>0</v>
      </c>
      <c r="BR396" s="175">
        <f t="shared" si="222"/>
        <v>0</v>
      </c>
      <c r="BS396" s="175">
        <f t="shared" si="222"/>
        <v>0</v>
      </c>
      <c r="BT396" s="175">
        <f t="shared" si="222"/>
        <v>0</v>
      </c>
      <c r="BU396" s="175">
        <f t="shared" si="222"/>
        <v>0</v>
      </c>
      <c r="BV396" s="175">
        <f>SUM(BV373:BV382)*0.18</f>
        <v>0</v>
      </c>
      <c r="BW396" s="175">
        <f>SUM(BW373:BW382)*0.18</f>
        <v>0</v>
      </c>
      <c r="BX396" s="175">
        <f>SUM(BX373:BX382)*0.18</f>
        <v>0</v>
      </c>
      <c r="BY396" s="175">
        <f t="shared" si="222"/>
        <v>0</v>
      </c>
      <c r="BZ396" s="175">
        <f t="shared" si="222"/>
        <v>0</v>
      </c>
      <c r="CA396" s="175">
        <f t="shared" si="222"/>
        <v>0</v>
      </c>
      <c r="CB396" s="175">
        <f t="shared" si="222"/>
        <v>0</v>
      </c>
      <c r="CC396" s="175">
        <f t="shared" si="222"/>
        <v>0</v>
      </c>
      <c r="CD396" s="175">
        <f t="shared" si="222"/>
        <v>0</v>
      </c>
      <c r="CE396" s="175">
        <f t="shared" si="222"/>
        <v>0</v>
      </c>
      <c r="CF396" s="175">
        <f t="shared" si="222"/>
        <v>0</v>
      </c>
      <c r="CG396" s="175">
        <f t="shared" si="222"/>
        <v>0</v>
      </c>
      <c r="CH396" s="175">
        <f t="shared" si="222"/>
        <v>0</v>
      </c>
      <c r="CI396" s="175">
        <f t="shared" si="222"/>
        <v>0</v>
      </c>
      <c r="CJ396" s="176">
        <f t="shared" si="222"/>
        <v>0</v>
      </c>
      <c r="CK396" s="175">
        <f t="shared" si="222"/>
        <v>0</v>
      </c>
      <c r="CL396" s="175">
        <f t="shared" si="222"/>
        <v>0</v>
      </c>
      <c r="CM396" s="175">
        <f t="shared" si="222"/>
        <v>0</v>
      </c>
      <c r="CN396" s="175">
        <f t="shared" si="222"/>
        <v>0</v>
      </c>
      <c r="CO396" s="175">
        <f t="shared" si="222"/>
        <v>0</v>
      </c>
      <c r="CP396" s="175">
        <f t="shared" si="222"/>
        <v>0</v>
      </c>
      <c r="CQ396" s="175">
        <f t="shared" si="222"/>
        <v>0</v>
      </c>
      <c r="CR396" s="175">
        <f t="shared" si="222"/>
        <v>0</v>
      </c>
      <c r="CS396" s="175">
        <f t="shared" si="222"/>
        <v>0</v>
      </c>
      <c r="CT396" s="175">
        <f t="shared" si="222"/>
        <v>0</v>
      </c>
      <c r="CU396" s="175">
        <f t="shared" si="222"/>
        <v>0</v>
      </c>
      <c r="CV396" s="176">
        <f t="shared" si="222"/>
        <v>0</v>
      </c>
      <c r="CW396" s="175">
        <f t="shared" si="222"/>
        <v>0</v>
      </c>
      <c r="CX396" s="175">
        <f t="shared" si="222"/>
        <v>0</v>
      </c>
      <c r="CY396" s="175">
        <f t="shared" si="222"/>
        <v>0</v>
      </c>
      <c r="CZ396" s="175">
        <f t="shared" si="222"/>
        <v>0</v>
      </c>
      <c r="DA396" s="175">
        <f t="shared" si="222"/>
        <v>0</v>
      </c>
      <c r="DB396" s="175">
        <f t="shared" si="222"/>
        <v>0</v>
      </c>
      <c r="DC396" s="175">
        <f t="shared" si="222"/>
        <v>0</v>
      </c>
      <c r="DD396" s="175">
        <f t="shared" si="222"/>
        <v>0</v>
      </c>
      <c r="DE396" s="175">
        <f t="shared" si="222"/>
        <v>0</v>
      </c>
      <c r="DF396" s="175">
        <f t="shared" si="222"/>
        <v>0</v>
      </c>
      <c r="DG396" s="175">
        <f t="shared" si="222"/>
        <v>0</v>
      </c>
      <c r="DH396" s="176">
        <f t="shared" si="222"/>
        <v>0</v>
      </c>
      <c r="DI396" s="175">
        <f t="shared" si="222"/>
        <v>0</v>
      </c>
      <c r="DJ396" s="175">
        <f t="shared" si="222"/>
        <v>0</v>
      </c>
      <c r="DK396" s="175">
        <f t="shared" si="222"/>
        <v>0</v>
      </c>
      <c r="DL396" s="175">
        <f t="shared" si="222"/>
        <v>0</v>
      </c>
      <c r="DM396" s="175">
        <f t="shared" si="222"/>
        <v>0</v>
      </c>
      <c r="DN396" s="175">
        <f t="shared" ref="DN396:EA396" si="223">SUM(DN373:DN382)*0.18</f>
        <v>0</v>
      </c>
      <c r="DO396" s="175">
        <f t="shared" si="223"/>
        <v>0</v>
      </c>
      <c r="DP396" s="175">
        <f t="shared" si="223"/>
        <v>0</v>
      </c>
      <c r="DQ396" s="175">
        <f t="shared" si="223"/>
        <v>0</v>
      </c>
      <c r="DR396" s="175">
        <f t="shared" si="223"/>
        <v>0</v>
      </c>
      <c r="DS396" s="175">
        <f t="shared" si="223"/>
        <v>0</v>
      </c>
      <c r="DT396" s="176">
        <f t="shared" si="223"/>
        <v>0</v>
      </c>
      <c r="DU396" s="175">
        <f t="shared" si="223"/>
        <v>0</v>
      </c>
      <c r="DV396" s="175">
        <f t="shared" si="223"/>
        <v>0</v>
      </c>
      <c r="DW396" s="175">
        <f t="shared" si="223"/>
        <v>0</v>
      </c>
      <c r="DX396" s="175">
        <f t="shared" si="223"/>
        <v>0</v>
      </c>
      <c r="DY396" s="175">
        <f t="shared" si="223"/>
        <v>0</v>
      </c>
      <c r="DZ396" s="175">
        <f t="shared" si="223"/>
        <v>0</v>
      </c>
      <c r="EA396" s="175">
        <f t="shared" si="223"/>
        <v>0</v>
      </c>
      <c r="EB396" s="175">
        <f>SUM(EB373:EB382)*0.18</f>
        <v>0</v>
      </c>
      <c r="EC396" s="175">
        <f>SUM(EC373:EC382)*0.18</f>
        <v>0</v>
      </c>
      <c r="ED396" s="175">
        <f>SUM(ED373:ED382)*0.18</f>
        <v>0</v>
      </c>
      <c r="EE396" s="175">
        <f>SUM(EE373:EE382)*0.18</f>
        <v>0</v>
      </c>
      <c r="EF396" s="169"/>
      <c r="EG396" s="169"/>
      <c r="EH396" s="169"/>
    </row>
    <row r="397" spans="1:138" ht="17.25" hidden="1" outlineLevel="1" thickTop="1" thickBot="1" x14ac:dyDescent="0.3">
      <c r="A397" s="122">
        <f>IF(B369="Объект",,1)</f>
        <v>0</v>
      </c>
      <c r="B397" s="233">
        <f>B365</f>
        <v>0</v>
      </c>
      <c r="C397" s="229">
        <f t="shared" si="204"/>
        <v>0</v>
      </c>
      <c r="D397" s="188">
        <f t="shared" ref="D397:BO397" si="224">D385+D396</f>
        <v>0</v>
      </c>
      <c r="E397" s="234">
        <f t="shared" si="224"/>
        <v>0</v>
      </c>
      <c r="F397" s="188">
        <f t="shared" si="224"/>
        <v>0</v>
      </c>
      <c r="G397" s="188">
        <f t="shared" si="224"/>
        <v>0</v>
      </c>
      <c r="H397" s="188">
        <f t="shared" si="224"/>
        <v>0</v>
      </c>
      <c r="I397" s="188">
        <f t="shared" si="224"/>
        <v>0</v>
      </c>
      <c r="J397" s="188">
        <f t="shared" si="224"/>
        <v>0</v>
      </c>
      <c r="K397" s="188">
        <f t="shared" si="224"/>
        <v>0</v>
      </c>
      <c r="L397" s="188">
        <f t="shared" si="224"/>
        <v>0</v>
      </c>
      <c r="M397" s="188">
        <f t="shared" si="224"/>
        <v>0</v>
      </c>
      <c r="N397" s="188">
        <f t="shared" si="224"/>
        <v>0</v>
      </c>
      <c r="O397" s="235">
        <f t="shared" si="224"/>
        <v>0</v>
      </c>
      <c r="P397" s="235">
        <f t="shared" si="224"/>
        <v>0</v>
      </c>
      <c r="Q397" s="235">
        <f t="shared" si="224"/>
        <v>0</v>
      </c>
      <c r="R397" s="235">
        <f t="shared" si="224"/>
        <v>0</v>
      </c>
      <c r="S397" s="235">
        <f t="shared" si="224"/>
        <v>0</v>
      </c>
      <c r="T397" s="235">
        <f t="shared" si="224"/>
        <v>0</v>
      </c>
      <c r="U397" s="235">
        <f t="shared" si="224"/>
        <v>0</v>
      </c>
      <c r="V397" s="235">
        <f t="shared" si="224"/>
        <v>0</v>
      </c>
      <c r="W397" s="235">
        <f t="shared" si="224"/>
        <v>0</v>
      </c>
      <c r="X397" s="235">
        <f t="shared" si="224"/>
        <v>0</v>
      </c>
      <c r="Y397" s="235">
        <f t="shared" si="224"/>
        <v>0</v>
      </c>
      <c r="Z397" s="235">
        <f t="shared" si="224"/>
        <v>0</v>
      </c>
      <c r="AA397" s="235">
        <f t="shared" si="224"/>
        <v>0</v>
      </c>
      <c r="AB397" s="235">
        <f t="shared" si="224"/>
        <v>0</v>
      </c>
      <c r="AC397" s="189">
        <f t="shared" si="224"/>
        <v>0</v>
      </c>
      <c r="AD397" s="189">
        <f t="shared" si="224"/>
        <v>0</v>
      </c>
      <c r="AE397" s="188">
        <f t="shared" si="224"/>
        <v>0</v>
      </c>
      <c r="AF397" s="188">
        <f t="shared" si="224"/>
        <v>0</v>
      </c>
      <c r="AG397" s="188">
        <f t="shared" si="224"/>
        <v>0</v>
      </c>
      <c r="AH397" s="188">
        <f t="shared" si="224"/>
        <v>0</v>
      </c>
      <c r="AI397" s="188">
        <f t="shared" si="224"/>
        <v>0</v>
      </c>
      <c r="AJ397" s="188">
        <f t="shared" si="224"/>
        <v>0</v>
      </c>
      <c r="AK397" s="188">
        <f t="shared" si="224"/>
        <v>0</v>
      </c>
      <c r="AL397" s="188">
        <f t="shared" si="224"/>
        <v>0</v>
      </c>
      <c r="AM397" s="188">
        <f t="shared" si="224"/>
        <v>0</v>
      </c>
      <c r="AN397" s="189">
        <f t="shared" si="224"/>
        <v>0</v>
      </c>
      <c r="AO397" s="188">
        <f t="shared" si="224"/>
        <v>0</v>
      </c>
      <c r="AP397" s="188">
        <f t="shared" si="224"/>
        <v>0</v>
      </c>
      <c r="AQ397" s="188">
        <f t="shared" si="224"/>
        <v>0</v>
      </c>
      <c r="AR397" s="188">
        <f t="shared" si="224"/>
        <v>0</v>
      </c>
      <c r="AS397" s="188">
        <f t="shared" si="224"/>
        <v>0</v>
      </c>
      <c r="AT397" s="188">
        <f t="shared" si="224"/>
        <v>0</v>
      </c>
      <c r="AU397" s="188">
        <f t="shared" si="224"/>
        <v>0</v>
      </c>
      <c r="AV397" s="188">
        <f t="shared" si="224"/>
        <v>0</v>
      </c>
      <c r="AW397" s="188">
        <f t="shared" si="224"/>
        <v>0</v>
      </c>
      <c r="AX397" s="188">
        <f t="shared" si="224"/>
        <v>0</v>
      </c>
      <c r="AY397" s="188">
        <f t="shared" si="224"/>
        <v>0</v>
      </c>
      <c r="AZ397" s="189">
        <f t="shared" si="224"/>
        <v>0</v>
      </c>
      <c r="BA397" s="188">
        <f t="shared" si="224"/>
        <v>0</v>
      </c>
      <c r="BB397" s="188">
        <f t="shared" si="224"/>
        <v>0</v>
      </c>
      <c r="BC397" s="188">
        <f t="shared" si="224"/>
        <v>0</v>
      </c>
      <c r="BD397" s="188">
        <f t="shared" si="224"/>
        <v>0</v>
      </c>
      <c r="BE397" s="188">
        <f t="shared" si="224"/>
        <v>0</v>
      </c>
      <c r="BF397" s="188">
        <f t="shared" si="224"/>
        <v>0</v>
      </c>
      <c r="BG397" s="188">
        <f t="shared" si="224"/>
        <v>0</v>
      </c>
      <c r="BH397" s="188">
        <f t="shared" si="224"/>
        <v>0</v>
      </c>
      <c r="BI397" s="188">
        <f t="shared" si="224"/>
        <v>0</v>
      </c>
      <c r="BJ397" s="188">
        <f t="shared" si="224"/>
        <v>0</v>
      </c>
      <c r="BK397" s="188">
        <f t="shared" si="224"/>
        <v>0</v>
      </c>
      <c r="BL397" s="189">
        <f t="shared" si="224"/>
        <v>0</v>
      </c>
      <c r="BM397" s="188">
        <f t="shared" si="224"/>
        <v>0</v>
      </c>
      <c r="BN397" s="188">
        <f t="shared" si="224"/>
        <v>0</v>
      </c>
      <c r="BO397" s="188">
        <f t="shared" si="224"/>
        <v>0</v>
      </c>
      <c r="BP397" s="188">
        <f t="shared" ref="BP397:EA397" si="225">BP385+BP396</f>
        <v>0</v>
      </c>
      <c r="BQ397" s="188">
        <f t="shared" si="225"/>
        <v>0</v>
      </c>
      <c r="BR397" s="188">
        <f t="shared" si="225"/>
        <v>0</v>
      </c>
      <c r="BS397" s="188">
        <f t="shared" si="225"/>
        <v>0</v>
      </c>
      <c r="BT397" s="188">
        <f t="shared" si="225"/>
        <v>0</v>
      </c>
      <c r="BU397" s="188">
        <f t="shared" si="225"/>
        <v>0</v>
      </c>
      <c r="BV397" s="188">
        <f>BV385+BV396</f>
        <v>0</v>
      </c>
      <c r="BW397" s="188">
        <f>BW385+BW396</f>
        <v>0</v>
      </c>
      <c r="BX397" s="188">
        <f>BX385+BX396</f>
        <v>0</v>
      </c>
      <c r="BY397" s="188">
        <f t="shared" si="225"/>
        <v>0</v>
      </c>
      <c r="BZ397" s="188">
        <f t="shared" si="225"/>
        <v>0</v>
      </c>
      <c r="CA397" s="188">
        <f t="shared" si="225"/>
        <v>0</v>
      </c>
      <c r="CB397" s="188">
        <f t="shared" si="225"/>
        <v>0</v>
      </c>
      <c r="CC397" s="188">
        <f t="shared" si="225"/>
        <v>0</v>
      </c>
      <c r="CD397" s="188">
        <f t="shared" si="225"/>
        <v>0</v>
      </c>
      <c r="CE397" s="188">
        <f t="shared" si="225"/>
        <v>0</v>
      </c>
      <c r="CF397" s="188">
        <f t="shared" si="225"/>
        <v>0</v>
      </c>
      <c r="CG397" s="188">
        <f t="shared" si="225"/>
        <v>0</v>
      </c>
      <c r="CH397" s="188">
        <f t="shared" si="225"/>
        <v>0</v>
      </c>
      <c r="CI397" s="188">
        <f t="shared" si="225"/>
        <v>0</v>
      </c>
      <c r="CJ397" s="189">
        <f t="shared" si="225"/>
        <v>0</v>
      </c>
      <c r="CK397" s="188">
        <f t="shared" si="225"/>
        <v>0</v>
      </c>
      <c r="CL397" s="188">
        <f t="shared" si="225"/>
        <v>0</v>
      </c>
      <c r="CM397" s="188">
        <f t="shared" si="225"/>
        <v>0</v>
      </c>
      <c r="CN397" s="188">
        <f t="shared" si="225"/>
        <v>0</v>
      </c>
      <c r="CO397" s="188">
        <f t="shared" si="225"/>
        <v>0</v>
      </c>
      <c r="CP397" s="188">
        <f t="shared" si="225"/>
        <v>0</v>
      </c>
      <c r="CQ397" s="188">
        <f t="shared" si="225"/>
        <v>0</v>
      </c>
      <c r="CR397" s="188">
        <f t="shared" si="225"/>
        <v>0</v>
      </c>
      <c r="CS397" s="188">
        <f t="shared" si="225"/>
        <v>0</v>
      </c>
      <c r="CT397" s="188">
        <f t="shared" si="225"/>
        <v>0</v>
      </c>
      <c r="CU397" s="188">
        <f t="shared" si="225"/>
        <v>0</v>
      </c>
      <c r="CV397" s="189">
        <f t="shared" si="225"/>
        <v>0</v>
      </c>
      <c r="CW397" s="188">
        <f t="shared" si="225"/>
        <v>0</v>
      </c>
      <c r="CX397" s="188">
        <f t="shared" si="225"/>
        <v>0</v>
      </c>
      <c r="CY397" s="188">
        <f t="shared" si="225"/>
        <v>0</v>
      </c>
      <c r="CZ397" s="188">
        <f t="shared" si="225"/>
        <v>0</v>
      </c>
      <c r="DA397" s="188">
        <f t="shared" si="225"/>
        <v>0</v>
      </c>
      <c r="DB397" s="188">
        <f t="shared" si="225"/>
        <v>0</v>
      </c>
      <c r="DC397" s="188">
        <f t="shared" si="225"/>
        <v>0</v>
      </c>
      <c r="DD397" s="188">
        <f t="shared" si="225"/>
        <v>0</v>
      </c>
      <c r="DE397" s="188">
        <f t="shared" si="225"/>
        <v>0</v>
      </c>
      <c r="DF397" s="188">
        <f t="shared" si="225"/>
        <v>0</v>
      </c>
      <c r="DG397" s="188">
        <f t="shared" si="225"/>
        <v>0</v>
      </c>
      <c r="DH397" s="189">
        <f t="shared" si="225"/>
        <v>0</v>
      </c>
      <c r="DI397" s="188">
        <f t="shared" si="225"/>
        <v>0</v>
      </c>
      <c r="DJ397" s="188">
        <f t="shared" si="225"/>
        <v>0</v>
      </c>
      <c r="DK397" s="188">
        <f t="shared" si="225"/>
        <v>0</v>
      </c>
      <c r="DL397" s="188">
        <f t="shared" si="225"/>
        <v>0</v>
      </c>
      <c r="DM397" s="188">
        <f t="shared" si="225"/>
        <v>0</v>
      </c>
      <c r="DN397" s="188">
        <f t="shared" si="225"/>
        <v>0</v>
      </c>
      <c r="DO397" s="188">
        <f t="shared" si="225"/>
        <v>0</v>
      </c>
      <c r="DP397" s="188">
        <f t="shared" si="225"/>
        <v>0</v>
      </c>
      <c r="DQ397" s="188">
        <f t="shared" si="225"/>
        <v>0</v>
      </c>
      <c r="DR397" s="188">
        <f t="shared" si="225"/>
        <v>0</v>
      </c>
      <c r="DS397" s="188">
        <f t="shared" si="225"/>
        <v>0</v>
      </c>
      <c r="DT397" s="189">
        <f t="shared" si="225"/>
        <v>0</v>
      </c>
      <c r="DU397" s="188">
        <f t="shared" si="225"/>
        <v>0</v>
      </c>
      <c r="DV397" s="188">
        <f t="shared" si="225"/>
        <v>0</v>
      </c>
      <c r="DW397" s="188">
        <f t="shared" si="225"/>
        <v>0</v>
      </c>
      <c r="DX397" s="188">
        <f t="shared" si="225"/>
        <v>0</v>
      </c>
      <c r="DY397" s="188">
        <f t="shared" si="225"/>
        <v>0</v>
      </c>
      <c r="DZ397" s="188">
        <f t="shared" si="225"/>
        <v>0</v>
      </c>
      <c r="EA397" s="188">
        <f t="shared" si="225"/>
        <v>0</v>
      </c>
      <c r="EB397" s="188">
        <f>EB385+EB396</f>
        <v>0</v>
      </c>
      <c r="EC397" s="188">
        <f>EC385+EC396</f>
        <v>0</v>
      </c>
      <c r="ED397" s="188">
        <f>ED385+ED396</f>
        <v>0</v>
      </c>
      <c r="EE397" s="188">
        <f>EE385+EE396</f>
        <v>0</v>
      </c>
      <c r="EF397" s="169"/>
      <c r="EG397" s="169"/>
      <c r="EH397" s="169"/>
    </row>
    <row r="398" spans="1:138" ht="15" hidden="1" outlineLevel="1" x14ac:dyDescent="0.25">
      <c r="A398" s="122">
        <f>IF(B369="Объект",,1)</f>
        <v>0</v>
      </c>
      <c r="C398" s="226" t="e">
        <f>IF(SUM(D386:BP395)/(C385-C384-C383)&lt;&gt;0.18,"ПроверьНДС",)</f>
        <v>#DIV/0!</v>
      </c>
    </row>
    <row r="399" spans="1:138" hidden="1" outlineLevel="1" x14ac:dyDescent="0.2">
      <c r="A399" s="122">
        <f>IF(B369="Объект",,1)</f>
        <v>0</v>
      </c>
    </row>
    <row r="400" spans="1:138" hidden="1" outlineLevel="1" x14ac:dyDescent="0.2">
      <c r="A400" s="122">
        <f>IF(B369="Объект",,1)</f>
        <v>0</v>
      </c>
    </row>
    <row r="401" spans="1:138" hidden="1" outlineLevel="1" x14ac:dyDescent="0.2">
      <c r="A401" s="122">
        <f>IF(B401="Объект",,1)</f>
        <v>0</v>
      </c>
      <c r="B401" s="127" t="s">
        <v>247</v>
      </c>
      <c r="C401" s="54">
        <f>C369+1</f>
        <v>3</v>
      </c>
    </row>
    <row r="402" spans="1:138" ht="16.5" hidden="1" outlineLevel="1" x14ac:dyDescent="0.3">
      <c r="A402" s="122">
        <f>IF(B401="Объект",,1)</f>
        <v>0</v>
      </c>
      <c r="B402" s="128" t="s">
        <v>201</v>
      </c>
      <c r="C402" s="129"/>
      <c r="D402" s="129"/>
      <c r="E402" s="129"/>
      <c r="F402" s="129"/>
      <c r="G402" s="129"/>
      <c r="H402" s="129"/>
      <c r="I402" s="129"/>
      <c r="J402" s="129"/>
      <c r="K402" s="129"/>
      <c r="L402" s="129"/>
      <c r="M402" s="129"/>
      <c r="N402" s="129"/>
    </row>
    <row r="403" spans="1:138" ht="17.25" hidden="1" customHeight="1" outlineLevel="1" thickBot="1" x14ac:dyDescent="0.25">
      <c r="A403" s="122">
        <f>IF(B401="Объект",,1)</f>
        <v>0</v>
      </c>
    </row>
    <row r="404" spans="1:138" ht="17.25" hidden="1" outlineLevel="1" thickTop="1" thickBot="1" x14ac:dyDescent="0.25">
      <c r="A404" s="122">
        <f>IF(B401="Объект",,1)</f>
        <v>0</v>
      </c>
      <c r="B404" s="160" t="s">
        <v>207</v>
      </c>
      <c r="C404" s="161" t="s">
        <v>208</v>
      </c>
      <c r="D404" s="162">
        <f>$C$4</f>
        <v>42826</v>
      </c>
      <c r="E404" s="162">
        <f t="shared" ref="E404:BP404" si="226">DATE(YEAR(D404),(MONTH(D404)+1),DAY(D404))</f>
        <v>42856</v>
      </c>
      <c r="F404" s="162">
        <f t="shared" si="226"/>
        <v>42887</v>
      </c>
      <c r="G404" s="162">
        <f t="shared" si="226"/>
        <v>42917</v>
      </c>
      <c r="H404" s="162">
        <f t="shared" si="226"/>
        <v>42948</v>
      </c>
      <c r="I404" s="162">
        <f t="shared" si="226"/>
        <v>42979</v>
      </c>
      <c r="J404" s="162">
        <f t="shared" si="226"/>
        <v>43009</v>
      </c>
      <c r="K404" s="162">
        <f t="shared" si="226"/>
        <v>43040</v>
      </c>
      <c r="L404" s="162">
        <f t="shared" si="226"/>
        <v>43070</v>
      </c>
      <c r="M404" s="162">
        <f t="shared" si="226"/>
        <v>43101</v>
      </c>
      <c r="N404" s="162">
        <f t="shared" si="226"/>
        <v>43132</v>
      </c>
      <c r="O404" s="162">
        <f t="shared" si="226"/>
        <v>43160</v>
      </c>
      <c r="P404" s="162">
        <f t="shared" si="226"/>
        <v>43191</v>
      </c>
      <c r="Q404" s="162">
        <f t="shared" si="226"/>
        <v>43221</v>
      </c>
      <c r="R404" s="162">
        <f t="shared" si="226"/>
        <v>43252</v>
      </c>
      <c r="S404" s="162">
        <f t="shared" si="226"/>
        <v>43282</v>
      </c>
      <c r="T404" s="162">
        <f t="shared" si="226"/>
        <v>43313</v>
      </c>
      <c r="U404" s="162">
        <f t="shared" si="226"/>
        <v>43344</v>
      </c>
      <c r="V404" s="162">
        <f t="shared" si="226"/>
        <v>43374</v>
      </c>
      <c r="W404" s="162">
        <f t="shared" si="226"/>
        <v>43405</v>
      </c>
      <c r="X404" s="162">
        <f t="shared" si="226"/>
        <v>43435</v>
      </c>
      <c r="Y404" s="162">
        <f t="shared" si="226"/>
        <v>43466</v>
      </c>
      <c r="Z404" s="162">
        <f t="shared" si="226"/>
        <v>43497</v>
      </c>
      <c r="AA404" s="162">
        <f t="shared" si="226"/>
        <v>43525</v>
      </c>
      <c r="AB404" s="162">
        <f t="shared" si="226"/>
        <v>43556</v>
      </c>
      <c r="AC404" s="162">
        <f t="shared" si="226"/>
        <v>43586</v>
      </c>
      <c r="AD404" s="162">
        <f t="shared" si="226"/>
        <v>43617</v>
      </c>
      <c r="AE404" s="162">
        <f t="shared" si="226"/>
        <v>43647</v>
      </c>
      <c r="AF404" s="162">
        <f t="shared" si="226"/>
        <v>43678</v>
      </c>
      <c r="AG404" s="162">
        <f t="shared" si="226"/>
        <v>43709</v>
      </c>
      <c r="AH404" s="162">
        <f t="shared" si="226"/>
        <v>43739</v>
      </c>
      <c r="AI404" s="162">
        <f t="shared" si="226"/>
        <v>43770</v>
      </c>
      <c r="AJ404" s="162">
        <f t="shared" si="226"/>
        <v>43800</v>
      </c>
      <c r="AK404" s="162">
        <f t="shared" si="226"/>
        <v>43831</v>
      </c>
      <c r="AL404" s="162">
        <f t="shared" si="226"/>
        <v>43862</v>
      </c>
      <c r="AM404" s="162">
        <f t="shared" si="226"/>
        <v>43891</v>
      </c>
      <c r="AN404" s="162">
        <f t="shared" si="226"/>
        <v>43922</v>
      </c>
      <c r="AO404" s="162">
        <f t="shared" si="226"/>
        <v>43952</v>
      </c>
      <c r="AP404" s="162">
        <f t="shared" si="226"/>
        <v>43983</v>
      </c>
      <c r="AQ404" s="162">
        <f t="shared" si="226"/>
        <v>44013</v>
      </c>
      <c r="AR404" s="162">
        <f t="shared" si="226"/>
        <v>44044</v>
      </c>
      <c r="AS404" s="162">
        <f t="shared" si="226"/>
        <v>44075</v>
      </c>
      <c r="AT404" s="162">
        <f t="shared" si="226"/>
        <v>44105</v>
      </c>
      <c r="AU404" s="162">
        <f t="shared" si="226"/>
        <v>44136</v>
      </c>
      <c r="AV404" s="162">
        <f t="shared" si="226"/>
        <v>44166</v>
      </c>
      <c r="AW404" s="162">
        <f t="shared" si="226"/>
        <v>44197</v>
      </c>
      <c r="AX404" s="162">
        <f t="shared" si="226"/>
        <v>44228</v>
      </c>
      <c r="AY404" s="162">
        <f t="shared" si="226"/>
        <v>44256</v>
      </c>
      <c r="AZ404" s="162">
        <f t="shared" si="226"/>
        <v>44287</v>
      </c>
      <c r="BA404" s="162">
        <f t="shared" si="226"/>
        <v>44317</v>
      </c>
      <c r="BB404" s="162">
        <f t="shared" si="226"/>
        <v>44348</v>
      </c>
      <c r="BC404" s="162">
        <f t="shared" si="226"/>
        <v>44378</v>
      </c>
      <c r="BD404" s="162">
        <f t="shared" si="226"/>
        <v>44409</v>
      </c>
      <c r="BE404" s="162">
        <f t="shared" si="226"/>
        <v>44440</v>
      </c>
      <c r="BF404" s="162">
        <f t="shared" si="226"/>
        <v>44470</v>
      </c>
      <c r="BG404" s="162">
        <f t="shared" si="226"/>
        <v>44501</v>
      </c>
      <c r="BH404" s="162">
        <f t="shared" si="226"/>
        <v>44531</v>
      </c>
      <c r="BI404" s="162">
        <f t="shared" si="226"/>
        <v>44562</v>
      </c>
      <c r="BJ404" s="162">
        <f t="shared" si="226"/>
        <v>44593</v>
      </c>
      <c r="BK404" s="162">
        <f t="shared" si="226"/>
        <v>44621</v>
      </c>
      <c r="BL404" s="162">
        <f t="shared" si="226"/>
        <v>44652</v>
      </c>
      <c r="BM404" s="162">
        <f t="shared" si="226"/>
        <v>44682</v>
      </c>
      <c r="BN404" s="162">
        <f t="shared" si="226"/>
        <v>44713</v>
      </c>
      <c r="BO404" s="162">
        <f t="shared" si="226"/>
        <v>44743</v>
      </c>
      <c r="BP404" s="162">
        <f t="shared" si="226"/>
        <v>44774</v>
      </c>
      <c r="BQ404" s="162">
        <f t="shared" ref="BQ404:EB404" si="227">DATE(YEAR(BP404),(MONTH(BP404)+1),DAY(BP404))</f>
        <v>44805</v>
      </c>
      <c r="BR404" s="162">
        <f t="shared" si="227"/>
        <v>44835</v>
      </c>
      <c r="BS404" s="162">
        <f t="shared" si="227"/>
        <v>44866</v>
      </c>
      <c r="BT404" s="162">
        <f t="shared" si="227"/>
        <v>44896</v>
      </c>
      <c r="BU404" s="162">
        <f t="shared" si="227"/>
        <v>44927</v>
      </c>
      <c r="BV404" s="162">
        <f>DATE(YEAR(BU404),(MONTH(BU404)+1),DAY(BU404))</f>
        <v>44958</v>
      </c>
      <c r="BW404" s="162">
        <f>DATE(YEAR(BV404),(MONTH(BV404)+1),DAY(BV404))</f>
        <v>44986</v>
      </c>
      <c r="BX404" s="162">
        <f>DATE(YEAR(BW404),(MONTH(BW404)+1),DAY(BW404))</f>
        <v>45017</v>
      </c>
      <c r="BY404" s="162">
        <f t="shared" si="227"/>
        <v>45047</v>
      </c>
      <c r="BZ404" s="162">
        <f t="shared" si="227"/>
        <v>45078</v>
      </c>
      <c r="CA404" s="162">
        <f t="shared" si="227"/>
        <v>45108</v>
      </c>
      <c r="CB404" s="162">
        <f t="shared" si="227"/>
        <v>45139</v>
      </c>
      <c r="CC404" s="162">
        <f t="shared" si="227"/>
        <v>45170</v>
      </c>
      <c r="CD404" s="162">
        <f t="shared" si="227"/>
        <v>45200</v>
      </c>
      <c r="CE404" s="162">
        <f t="shared" si="227"/>
        <v>45231</v>
      </c>
      <c r="CF404" s="162">
        <f t="shared" si="227"/>
        <v>45261</v>
      </c>
      <c r="CG404" s="162">
        <f t="shared" si="227"/>
        <v>45292</v>
      </c>
      <c r="CH404" s="162">
        <f t="shared" si="227"/>
        <v>45323</v>
      </c>
      <c r="CI404" s="162">
        <f t="shared" si="227"/>
        <v>45352</v>
      </c>
      <c r="CJ404" s="162">
        <f t="shared" si="227"/>
        <v>45383</v>
      </c>
      <c r="CK404" s="162">
        <f t="shared" si="227"/>
        <v>45413</v>
      </c>
      <c r="CL404" s="162">
        <f t="shared" si="227"/>
        <v>45444</v>
      </c>
      <c r="CM404" s="162">
        <f t="shared" si="227"/>
        <v>45474</v>
      </c>
      <c r="CN404" s="162">
        <f t="shared" si="227"/>
        <v>45505</v>
      </c>
      <c r="CO404" s="162">
        <f t="shared" si="227"/>
        <v>45536</v>
      </c>
      <c r="CP404" s="162">
        <f t="shared" si="227"/>
        <v>45566</v>
      </c>
      <c r="CQ404" s="162">
        <f t="shared" si="227"/>
        <v>45597</v>
      </c>
      <c r="CR404" s="162">
        <f t="shared" si="227"/>
        <v>45627</v>
      </c>
      <c r="CS404" s="162">
        <f t="shared" si="227"/>
        <v>45658</v>
      </c>
      <c r="CT404" s="162">
        <f t="shared" si="227"/>
        <v>45689</v>
      </c>
      <c r="CU404" s="162">
        <f t="shared" si="227"/>
        <v>45717</v>
      </c>
      <c r="CV404" s="162">
        <f t="shared" si="227"/>
        <v>45748</v>
      </c>
      <c r="CW404" s="162">
        <f t="shared" si="227"/>
        <v>45778</v>
      </c>
      <c r="CX404" s="162">
        <f t="shared" si="227"/>
        <v>45809</v>
      </c>
      <c r="CY404" s="162">
        <f t="shared" si="227"/>
        <v>45839</v>
      </c>
      <c r="CZ404" s="162">
        <f t="shared" si="227"/>
        <v>45870</v>
      </c>
      <c r="DA404" s="162">
        <f t="shared" si="227"/>
        <v>45901</v>
      </c>
      <c r="DB404" s="162">
        <f t="shared" si="227"/>
        <v>45931</v>
      </c>
      <c r="DC404" s="162">
        <f t="shared" si="227"/>
        <v>45962</v>
      </c>
      <c r="DD404" s="162">
        <f t="shared" si="227"/>
        <v>45992</v>
      </c>
      <c r="DE404" s="162">
        <f t="shared" si="227"/>
        <v>46023</v>
      </c>
      <c r="DF404" s="162">
        <f t="shared" si="227"/>
        <v>46054</v>
      </c>
      <c r="DG404" s="162">
        <f t="shared" si="227"/>
        <v>46082</v>
      </c>
      <c r="DH404" s="162">
        <f t="shared" si="227"/>
        <v>46113</v>
      </c>
      <c r="DI404" s="162">
        <f t="shared" si="227"/>
        <v>46143</v>
      </c>
      <c r="DJ404" s="162">
        <f t="shared" si="227"/>
        <v>46174</v>
      </c>
      <c r="DK404" s="162">
        <f t="shared" si="227"/>
        <v>46204</v>
      </c>
      <c r="DL404" s="162">
        <f t="shared" si="227"/>
        <v>46235</v>
      </c>
      <c r="DM404" s="162">
        <f t="shared" si="227"/>
        <v>46266</v>
      </c>
      <c r="DN404" s="162">
        <f t="shared" si="227"/>
        <v>46296</v>
      </c>
      <c r="DO404" s="162">
        <f t="shared" si="227"/>
        <v>46327</v>
      </c>
      <c r="DP404" s="162">
        <f t="shared" si="227"/>
        <v>46357</v>
      </c>
      <c r="DQ404" s="162">
        <f t="shared" si="227"/>
        <v>46388</v>
      </c>
      <c r="DR404" s="162">
        <f t="shared" si="227"/>
        <v>46419</v>
      </c>
      <c r="DS404" s="162">
        <f t="shared" si="227"/>
        <v>46447</v>
      </c>
      <c r="DT404" s="162">
        <f t="shared" si="227"/>
        <v>46478</v>
      </c>
      <c r="DU404" s="162">
        <f t="shared" si="227"/>
        <v>46508</v>
      </c>
      <c r="DV404" s="162">
        <f t="shared" si="227"/>
        <v>46539</v>
      </c>
      <c r="DW404" s="162">
        <f t="shared" si="227"/>
        <v>46569</v>
      </c>
      <c r="DX404" s="162">
        <f t="shared" si="227"/>
        <v>46600</v>
      </c>
      <c r="DY404" s="162">
        <f t="shared" si="227"/>
        <v>46631</v>
      </c>
      <c r="DZ404" s="162">
        <f t="shared" si="227"/>
        <v>46661</v>
      </c>
      <c r="EA404" s="162">
        <f t="shared" si="227"/>
        <v>46692</v>
      </c>
      <c r="EB404" s="162">
        <f t="shared" si="227"/>
        <v>46722</v>
      </c>
      <c r="EC404" s="162">
        <f>DATE(YEAR(EB404),(MONTH(EB404)+1),DAY(EB404))</f>
        <v>46753</v>
      </c>
      <c r="ED404" s="162">
        <f>DATE(YEAR(EC404),(MONTH(EC404)+1),DAY(EC404))</f>
        <v>46784</v>
      </c>
      <c r="EE404" s="162">
        <f>DATE(YEAR(ED404),(MONTH(ED404)+1),DAY(ED404))</f>
        <v>46813</v>
      </c>
      <c r="EF404" s="164"/>
      <c r="EG404" s="164"/>
      <c r="EH404" s="164"/>
    </row>
    <row r="405" spans="1:138" ht="15.75" hidden="1" outlineLevel="1" x14ac:dyDescent="0.25">
      <c r="A405" s="122">
        <f>IF(B401="Объект",,IF(B405=0,,1))</f>
        <v>0</v>
      </c>
      <c r="B405" s="194" t="str">
        <f t="shared" ref="B405:B416" si="228">B278</f>
        <v xml:space="preserve">Проектно-изыскательские работы </v>
      </c>
      <c r="C405" s="170">
        <f t="shared" ref="C405:C429" si="229">SUM(D405:EE405)</f>
        <v>0</v>
      </c>
      <c r="D405" s="168"/>
      <c r="E405" s="168"/>
      <c r="F405" s="168"/>
      <c r="G405" s="168"/>
      <c r="H405" s="168"/>
      <c r="I405" s="168"/>
      <c r="J405" s="168"/>
      <c r="K405" s="168"/>
      <c r="L405" s="168"/>
      <c r="M405" s="168"/>
      <c r="N405" s="168"/>
      <c r="O405" s="168"/>
      <c r="P405" s="168"/>
      <c r="Q405" s="168"/>
      <c r="R405" s="168"/>
      <c r="S405" s="168"/>
      <c r="T405" s="168"/>
      <c r="U405" s="168"/>
      <c r="V405" s="168"/>
      <c r="W405" s="168"/>
      <c r="X405" s="168"/>
      <c r="Y405" s="168"/>
      <c r="Z405" s="168"/>
      <c r="AA405" s="168"/>
      <c r="AB405" s="168"/>
      <c r="AC405" s="168"/>
      <c r="AD405" s="224"/>
      <c r="AE405" s="168"/>
      <c r="AF405" s="168"/>
      <c r="AG405" s="168"/>
      <c r="AH405" s="168"/>
      <c r="AI405" s="168"/>
      <c r="AJ405" s="168"/>
      <c r="AK405" s="168"/>
      <c r="AL405" s="168"/>
      <c r="AM405" s="168"/>
      <c r="AN405" s="168"/>
      <c r="AO405" s="168"/>
      <c r="AP405" s="168"/>
      <c r="AQ405" s="168"/>
      <c r="AR405" s="168"/>
      <c r="AS405" s="168"/>
      <c r="AT405" s="168"/>
      <c r="AU405" s="168"/>
      <c r="AV405" s="168"/>
      <c r="AW405" s="168"/>
      <c r="AX405" s="168"/>
      <c r="AY405" s="168"/>
      <c r="AZ405" s="168"/>
      <c r="BA405" s="168"/>
      <c r="BB405" s="168"/>
      <c r="BC405" s="168"/>
      <c r="BD405" s="168"/>
      <c r="BE405" s="168"/>
      <c r="BF405" s="168"/>
      <c r="BG405" s="168"/>
      <c r="BH405" s="168"/>
      <c r="BI405" s="168"/>
      <c r="BJ405" s="168"/>
      <c r="BK405" s="168"/>
      <c r="BL405" s="168"/>
      <c r="BM405" s="168"/>
      <c r="BN405" s="168"/>
      <c r="BO405" s="168"/>
      <c r="BP405" s="168"/>
      <c r="BQ405" s="168"/>
      <c r="BR405" s="168"/>
      <c r="BS405" s="168"/>
      <c r="BT405" s="168"/>
      <c r="BU405" s="168"/>
      <c r="BV405" s="168"/>
      <c r="BW405" s="168"/>
      <c r="BX405" s="168"/>
      <c r="BY405" s="168"/>
      <c r="BZ405" s="168"/>
      <c r="CA405" s="168"/>
      <c r="CB405" s="168"/>
      <c r="CC405" s="168"/>
      <c r="CD405" s="168"/>
      <c r="CE405" s="168"/>
      <c r="CF405" s="168"/>
      <c r="CG405" s="168"/>
      <c r="CH405" s="168"/>
      <c r="CI405" s="168"/>
      <c r="CJ405" s="168"/>
      <c r="CK405" s="168"/>
      <c r="CL405" s="168"/>
      <c r="CM405" s="168"/>
      <c r="CN405" s="168"/>
      <c r="CO405" s="168"/>
      <c r="CP405" s="168"/>
      <c r="CQ405" s="168"/>
      <c r="CR405" s="168"/>
      <c r="CS405" s="168"/>
      <c r="CT405" s="168"/>
      <c r="CU405" s="168"/>
      <c r="CV405" s="168"/>
      <c r="CW405" s="168"/>
      <c r="CX405" s="168"/>
      <c r="CY405" s="168"/>
      <c r="CZ405" s="168"/>
      <c r="DA405" s="168"/>
      <c r="DB405" s="168"/>
      <c r="DC405" s="168"/>
      <c r="DD405" s="168"/>
      <c r="DE405" s="168"/>
      <c r="DF405" s="168"/>
      <c r="DG405" s="168"/>
      <c r="DH405" s="168"/>
      <c r="DI405" s="168"/>
      <c r="DJ405" s="168"/>
      <c r="DK405" s="168"/>
      <c r="DL405" s="168"/>
      <c r="DM405" s="168"/>
      <c r="DN405" s="168"/>
      <c r="DO405" s="168"/>
      <c r="DP405" s="168"/>
      <c r="DQ405" s="168"/>
      <c r="DR405" s="168"/>
      <c r="DS405" s="168"/>
      <c r="DT405" s="168"/>
      <c r="DU405" s="168"/>
      <c r="DV405" s="168"/>
      <c r="DW405" s="168"/>
      <c r="DX405" s="168"/>
      <c r="DY405" s="168"/>
      <c r="DZ405" s="168"/>
      <c r="EA405" s="168"/>
      <c r="EB405" s="168"/>
      <c r="EC405" s="168"/>
      <c r="ED405" s="168"/>
      <c r="EE405" s="168"/>
      <c r="EF405" s="169"/>
      <c r="EG405" s="169"/>
      <c r="EH405" s="169"/>
    </row>
    <row r="406" spans="1:138" ht="15.75" hidden="1" outlineLevel="1" x14ac:dyDescent="0.25">
      <c r="A406" s="122">
        <f>IF(B401="Объект",,IF(B406=0,,1))</f>
        <v>0</v>
      </c>
      <c r="B406" s="194" t="str">
        <f t="shared" si="228"/>
        <v>Строительно-монтажные работы (привязка в валюте)</v>
      </c>
      <c r="C406" s="170">
        <f t="shared" si="229"/>
        <v>0</v>
      </c>
      <c r="D406" s="168"/>
      <c r="E406" s="168"/>
      <c r="F406" s="168"/>
      <c r="G406" s="168"/>
      <c r="H406" s="168"/>
      <c r="I406" s="168"/>
      <c r="J406" s="168"/>
      <c r="K406" s="168"/>
      <c r="L406" s="168"/>
      <c r="M406" s="168"/>
      <c r="N406" s="168"/>
      <c r="O406" s="168"/>
      <c r="P406" s="168"/>
      <c r="Q406" s="168"/>
      <c r="R406" s="168"/>
      <c r="S406" s="168"/>
      <c r="T406" s="168"/>
      <c r="U406" s="168"/>
      <c r="V406" s="168"/>
      <c r="W406" s="168"/>
      <c r="X406" s="168"/>
      <c r="Y406" s="168"/>
      <c r="Z406" s="168"/>
      <c r="AA406" s="168"/>
      <c r="AB406" s="168"/>
      <c r="AC406" s="168"/>
      <c r="AD406" s="168"/>
      <c r="AE406" s="168"/>
      <c r="AF406" s="168"/>
      <c r="AG406" s="168"/>
      <c r="AH406" s="168"/>
      <c r="AI406" s="168"/>
      <c r="AJ406" s="168"/>
      <c r="AK406" s="168"/>
      <c r="AL406" s="168"/>
      <c r="AM406" s="168"/>
      <c r="AN406" s="168"/>
      <c r="AO406" s="168"/>
      <c r="AP406" s="168"/>
      <c r="AQ406" s="168"/>
      <c r="AR406" s="168"/>
      <c r="AS406" s="168"/>
      <c r="AT406" s="168"/>
      <c r="AU406" s="168"/>
      <c r="AV406" s="168"/>
      <c r="AW406" s="168"/>
      <c r="AX406" s="168"/>
      <c r="AY406" s="168"/>
      <c r="AZ406" s="168"/>
      <c r="BA406" s="168"/>
      <c r="BB406" s="168"/>
      <c r="BC406" s="168"/>
      <c r="BD406" s="168"/>
      <c r="BE406" s="168"/>
      <c r="BF406" s="168"/>
      <c r="BG406" s="168"/>
      <c r="BH406" s="168"/>
      <c r="BI406" s="168"/>
      <c r="BJ406" s="168"/>
      <c r="BK406" s="168"/>
      <c r="BL406" s="168"/>
      <c r="BM406" s="168"/>
      <c r="BN406" s="168"/>
      <c r="BO406" s="168"/>
      <c r="BP406" s="168"/>
      <c r="BQ406" s="168"/>
      <c r="BR406" s="168"/>
      <c r="BS406" s="168"/>
      <c r="BT406" s="168"/>
      <c r="BU406" s="168"/>
      <c r="BV406" s="168"/>
      <c r="BW406" s="168"/>
      <c r="BX406" s="168"/>
      <c r="BY406" s="168"/>
      <c r="BZ406" s="168"/>
      <c r="CA406" s="168"/>
      <c r="CB406" s="168"/>
      <c r="CC406" s="168"/>
      <c r="CD406" s="168"/>
      <c r="CE406" s="168"/>
      <c r="CF406" s="168"/>
      <c r="CG406" s="168"/>
      <c r="CH406" s="168"/>
      <c r="CI406" s="168"/>
      <c r="CJ406" s="168"/>
      <c r="CK406" s="168"/>
      <c r="CL406" s="168"/>
      <c r="CM406" s="168"/>
      <c r="CN406" s="168"/>
      <c r="CO406" s="168"/>
      <c r="CP406" s="168"/>
      <c r="CQ406" s="168"/>
      <c r="CR406" s="168"/>
      <c r="CS406" s="168"/>
      <c r="CT406" s="168"/>
      <c r="CU406" s="168"/>
      <c r="CV406" s="168"/>
      <c r="CW406" s="168"/>
      <c r="CX406" s="168"/>
      <c r="CY406" s="168"/>
      <c r="CZ406" s="168"/>
      <c r="DA406" s="168"/>
      <c r="DB406" s="168"/>
      <c r="DC406" s="168"/>
      <c r="DD406" s="168"/>
      <c r="DE406" s="168"/>
      <c r="DF406" s="168"/>
      <c r="DG406" s="168"/>
      <c r="DH406" s="168"/>
      <c r="DI406" s="168"/>
      <c r="DJ406" s="168"/>
      <c r="DK406" s="168"/>
      <c r="DL406" s="168"/>
      <c r="DM406" s="168"/>
      <c r="DN406" s="168"/>
      <c r="DO406" s="168"/>
      <c r="DP406" s="168"/>
      <c r="DQ406" s="168"/>
      <c r="DR406" s="168"/>
      <c r="DS406" s="168"/>
      <c r="DT406" s="168"/>
      <c r="DU406" s="168"/>
      <c r="DV406" s="168"/>
      <c r="DW406" s="168"/>
      <c r="DX406" s="168"/>
      <c r="DY406" s="168"/>
      <c r="DZ406" s="168"/>
      <c r="EA406" s="168"/>
      <c r="EB406" s="168"/>
      <c r="EC406" s="168"/>
      <c r="ED406" s="168"/>
      <c r="EE406" s="168"/>
      <c r="EF406" s="169"/>
      <c r="EG406" s="169"/>
      <c r="EH406" s="169"/>
    </row>
    <row r="407" spans="1:138" ht="15.75" hidden="1" outlineLevel="1" x14ac:dyDescent="0.25">
      <c r="A407" s="122">
        <f>IF(B401="Объект",,IF(B407=0,,1))</f>
        <v>0</v>
      </c>
      <c r="B407" s="194" t="str">
        <f t="shared" si="228"/>
        <v>Строительно-монтажные работы рос</v>
      </c>
      <c r="C407" s="170">
        <f t="shared" si="229"/>
        <v>0</v>
      </c>
      <c r="D407" s="168"/>
      <c r="E407" s="168"/>
      <c r="F407" s="168"/>
      <c r="G407" s="168"/>
      <c r="H407" s="168"/>
      <c r="I407" s="168"/>
      <c r="J407" s="168"/>
      <c r="K407" s="168"/>
      <c r="L407" s="168"/>
      <c r="M407" s="168"/>
      <c r="N407" s="168"/>
      <c r="O407" s="168"/>
      <c r="P407" s="168"/>
      <c r="Q407" s="168"/>
      <c r="R407" s="168"/>
      <c r="S407" s="168"/>
      <c r="T407" s="168"/>
      <c r="U407" s="168"/>
      <c r="V407" s="168"/>
      <c r="W407" s="168"/>
      <c r="X407" s="168"/>
      <c r="Y407" s="168"/>
      <c r="Z407" s="168"/>
      <c r="AA407" s="168"/>
      <c r="AB407" s="168"/>
      <c r="AC407" s="168"/>
      <c r="AD407" s="168"/>
      <c r="AE407" s="168"/>
      <c r="AF407" s="168"/>
      <c r="AG407" s="168"/>
      <c r="AH407" s="168"/>
      <c r="AI407" s="168"/>
      <c r="AJ407" s="168"/>
      <c r="AK407" s="168"/>
      <c r="AL407" s="168"/>
      <c r="AM407" s="168"/>
      <c r="AN407" s="168"/>
      <c r="AO407" s="168"/>
      <c r="AP407" s="168"/>
      <c r="AQ407" s="168"/>
      <c r="AR407" s="168"/>
      <c r="AS407" s="168"/>
      <c r="AT407" s="168"/>
      <c r="AU407" s="168"/>
      <c r="AV407" s="168"/>
      <c r="AW407" s="168"/>
      <c r="AX407" s="168"/>
      <c r="AY407" s="168"/>
      <c r="AZ407" s="168"/>
      <c r="BA407" s="168"/>
      <c r="BB407" s="168"/>
      <c r="BC407" s="168"/>
      <c r="BD407" s="168"/>
      <c r="BE407" s="168"/>
      <c r="BF407" s="168"/>
      <c r="BG407" s="168"/>
      <c r="BH407" s="168"/>
      <c r="BI407" s="168"/>
      <c r="BJ407" s="168"/>
      <c r="BK407" s="168"/>
      <c r="BL407" s="168"/>
      <c r="BM407" s="168"/>
      <c r="BN407" s="168"/>
      <c r="BO407" s="168"/>
      <c r="BP407" s="168"/>
      <c r="BQ407" s="168"/>
      <c r="BR407" s="168"/>
      <c r="BS407" s="168"/>
      <c r="BT407" s="168"/>
      <c r="BU407" s="168"/>
      <c r="BV407" s="168"/>
      <c r="BW407" s="168"/>
      <c r="BX407" s="168"/>
      <c r="BY407" s="168"/>
      <c r="BZ407" s="168"/>
      <c r="CA407" s="168"/>
      <c r="CB407" s="168"/>
      <c r="CC407" s="168"/>
      <c r="CD407" s="168"/>
      <c r="CE407" s="168"/>
      <c r="CF407" s="168"/>
      <c r="CG407" s="168"/>
      <c r="CH407" s="168"/>
      <c r="CI407" s="168"/>
      <c r="CJ407" s="168"/>
      <c r="CK407" s="168"/>
      <c r="CL407" s="168"/>
      <c r="CM407" s="168"/>
      <c r="CN407" s="168"/>
      <c r="CO407" s="168"/>
      <c r="CP407" s="168"/>
      <c r="CQ407" s="168"/>
      <c r="CR407" s="168"/>
      <c r="CS407" s="168"/>
      <c r="CT407" s="168"/>
      <c r="CU407" s="168"/>
      <c r="CV407" s="168"/>
      <c r="CW407" s="168"/>
      <c r="CX407" s="168"/>
      <c r="CY407" s="168"/>
      <c r="CZ407" s="168"/>
      <c r="DA407" s="168"/>
      <c r="DB407" s="168"/>
      <c r="DC407" s="168"/>
      <c r="DD407" s="168"/>
      <c r="DE407" s="168"/>
      <c r="DF407" s="168"/>
      <c r="DG407" s="168"/>
      <c r="DH407" s="168"/>
      <c r="DI407" s="168"/>
      <c r="DJ407" s="168"/>
      <c r="DK407" s="168"/>
      <c r="DL407" s="168"/>
      <c r="DM407" s="168"/>
      <c r="DN407" s="168"/>
      <c r="DO407" s="168"/>
      <c r="DP407" s="168"/>
      <c r="DQ407" s="168"/>
      <c r="DR407" s="168"/>
      <c r="DS407" s="168"/>
      <c r="DT407" s="168"/>
      <c r="DU407" s="168"/>
      <c r="DV407" s="168"/>
      <c r="DW407" s="168"/>
      <c r="DX407" s="168"/>
      <c r="DY407" s="168"/>
      <c r="DZ407" s="168"/>
      <c r="EA407" s="168"/>
      <c r="EB407" s="168"/>
      <c r="EC407" s="168"/>
      <c r="ED407" s="168"/>
      <c r="EE407" s="168"/>
      <c r="EF407" s="169"/>
      <c r="EG407" s="169"/>
      <c r="EH407" s="169"/>
    </row>
    <row r="408" spans="1:138" ht="15.75" hidden="1" outlineLevel="1" x14ac:dyDescent="0.25">
      <c r="A408" s="122">
        <f>IF(B401="Объект",,IF(B408=0,,1))</f>
        <v>0</v>
      </c>
      <c r="B408" s="194" t="str">
        <f t="shared" si="228"/>
        <v>ТМЦ</v>
      </c>
      <c r="C408" s="170">
        <f t="shared" si="229"/>
        <v>0</v>
      </c>
      <c r="D408" s="168"/>
      <c r="E408" s="168"/>
      <c r="F408" s="168"/>
      <c r="G408" s="168"/>
      <c r="H408" s="168"/>
      <c r="I408" s="168"/>
      <c r="J408" s="168"/>
      <c r="K408" s="168"/>
      <c r="L408" s="168"/>
      <c r="M408" s="168"/>
      <c r="N408" s="168"/>
      <c r="O408" s="168"/>
      <c r="P408" s="168"/>
      <c r="Q408" s="168"/>
      <c r="R408" s="168"/>
      <c r="S408" s="168"/>
      <c r="T408" s="168"/>
      <c r="U408" s="168"/>
      <c r="V408" s="168"/>
      <c r="W408" s="168"/>
      <c r="X408" s="168"/>
      <c r="Y408" s="168"/>
      <c r="Z408" s="168"/>
      <c r="AA408" s="168"/>
      <c r="AB408" s="168"/>
      <c r="AC408" s="168"/>
      <c r="AD408" s="168"/>
      <c r="AE408" s="168"/>
      <c r="AF408" s="168"/>
      <c r="AG408" s="168"/>
      <c r="AH408" s="168"/>
      <c r="AI408" s="168"/>
      <c r="AJ408" s="168"/>
      <c r="AK408" s="168"/>
      <c r="AL408" s="168"/>
      <c r="AM408" s="168"/>
      <c r="AN408" s="224"/>
      <c r="AO408" s="168"/>
      <c r="AP408" s="168"/>
      <c r="AQ408" s="168"/>
      <c r="AR408" s="168"/>
      <c r="AS408" s="168"/>
      <c r="AT408" s="224"/>
      <c r="AU408" s="168"/>
      <c r="AV408" s="168"/>
      <c r="AW408" s="168"/>
      <c r="AX408" s="168"/>
      <c r="AY408" s="168"/>
      <c r="AZ408" s="168"/>
      <c r="BA408" s="168"/>
      <c r="BB408" s="168"/>
      <c r="BC408" s="168"/>
      <c r="BD408" s="168"/>
      <c r="BE408" s="168"/>
      <c r="BF408" s="168"/>
      <c r="BG408" s="168"/>
      <c r="BH408" s="168"/>
      <c r="BI408" s="168"/>
      <c r="BJ408" s="168"/>
      <c r="BK408" s="168"/>
      <c r="BL408" s="168"/>
      <c r="BM408" s="168"/>
      <c r="BN408" s="168"/>
      <c r="BO408" s="168"/>
      <c r="BP408" s="168"/>
      <c r="BQ408" s="168"/>
      <c r="BR408" s="168"/>
      <c r="BS408" s="168"/>
      <c r="BT408" s="168"/>
      <c r="BU408" s="168"/>
      <c r="BV408" s="168"/>
      <c r="BW408" s="168"/>
      <c r="BX408" s="168"/>
      <c r="BY408" s="168"/>
      <c r="BZ408" s="168"/>
      <c r="CA408" s="168"/>
      <c r="CB408" s="168"/>
      <c r="CC408" s="168"/>
      <c r="CD408" s="168"/>
      <c r="CE408" s="168"/>
      <c r="CF408" s="168"/>
      <c r="CG408" s="168"/>
      <c r="CH408" s="168"/>
      <c r="CI408" s="168"/>
      <c r="CJ408" s="168"/>
      <c r="CK408" s="168"/>
      <c r="CL408" s="168"/>
      <c r="CM408" s="168"/>
      <c r="CN408" s="168"/>
      <c r="CO408" s="168"/>
      <c r="CP408" s="168"/>
      <c r="CQ408" s="168"/>
      <c r="CR408" s="168"/>
      <c r="CS408" s="168"/>
      <c r="CT408" s="168"/>
      <c r="CU408" s="168"/>
      <c r="CV408" s="168"/>
      <c r="CW408" s="168"/>
      <c r="CX408" s="168"/>
      <c r="CY408" s="168"/>
      <c r="CZ408" s="168"/>
      <c r="DA408" s="168"/>
      <c r="DB408" s="168"/>
      <c r="DC408" s="168"/>
      <c r="DD408" s="168"/>
      <c r="DE408" s="168"/>
      <c r="DF408" s="168"/>
      <c r="DG408" s="168"/>
      <c r="DH408" s="168"/>
      <c r="DI408" s="168"/>
      <c r="DJ408" s="168"/>
      <c r="DK408" s="168"/>
      <c r="DL408" s="168"/>
      <c r="DM408" s="168"/>
      <c r="DN408" s="168"/>
      <c r="DO408" s="168"/>
      <c r="DP408" s="168"/>
      <c r="DQ408" s="168"/>
      <c r="DR408" s="168"/>
      <c r="DS408" s="168"/>
      <c r="DT408" s="168"/>
      <c r="DU408" s="168"/>
      <c r="DV408" s="168"/>
      <c r="DW408" s="168"/>
      <c r="DX408" s="168"/>
      <c r="DY408" s="168"/>
      <c r="DZ408" s="168"/>
      <c r="EA408" s="168"/>
      <c r="EB408" s="168"/>
      <c r="EC408" s="168"/>
      <c r="ED408" s="168"/>
      <c r="EE408" s="168"/>
      <c r="EF408" s="169"/>
      <c r="EG408" s="169"/>
      <c r="EH408" s="169"/>
    </row>
    <row r="409" spans="1:138" ht="15.75" hidden="1" outlineLevel="1" x14ac:dyDescent="0.25">
      <c r="A409" s="122">
        <f>IF(B401="Объект",,IF(B409=0,,1))</f>
        <v>0</v>
      </c>
      <c r="B409" s="194" t="str">
        <f t="shared" si="228"/>
        <v>Оборудование (привязка к валюте)</v>
      </c>
      <c r="C409" s="170">
        <f t="shared" si="229"/>
        <v>0</v>
      </c>
      <c r="D409" s="168"/>
      <c r="E409" s="168"/>
      <c r="F409" s="168"/>
      <c r="G409" s="168"/>
      <c r="H409" s="168"/>
      <c r="I409" s="168"/>
      <c r="J409" s="168"/>
      <c r="K409" s="168"/>
      <c r="L409" s="168"/>
      <c r="M409" s="168"/>
      <c r="N409" s="168"/>
      <c r="O409" s="168"/>
      <c r="P409" s="168"/>
      <c r="Q409" s="168"/>
      <c r="R409" s="168"/>
      <c r="S409" s="168"/>
      <c r="T409" s="168"/>
      <c r="U409" s="168"/>
      <c r="V409" s="168"/>
      <c r="W409" s="168"/>
      <c r="X409" s="168"/>
      <c r="Y409" s="168"/>
      <c r="Z409" s="168"/>
      <c r="AA409" s="168"/>
      <c r="AB409" s="168"/>
      <c r="AC409" s="168"/>
      <c r="AD409" s="168"/>
      <c r="AE409" s="168"/>
      <c r="AF409" s="168"/>
      <c r="AG409" s="168"/>
      <c r="AH409" s="168"/>
      <c r="AI409" s="168"/>
      <c r="AJ409" s="168"/>
      <c r="AK409" s="168"/>
      <c r="AL409" s="168"/>
      <c r="AM409" s="168"/>
      <c r="AN409" s="168"/>
      <c r="AO409" s="168"/>
      <c r="AP409" s="168"/>
      <c r="AQ409" s="168"/>
      <c r="AR409" s="168"/>
      <c r="AS409" s="168"/>
      <c r="AT409" s="168"/>
      <c r="AU409" s="168"/>
      <c r="AV409" s="168"/>
      <c r="AW409" s="168"/>
      <c r="AX409" s="168"/>
      <c r="AY409" s="168"/>
      <c r="AZ409" s="168"/>
      <c r="BA409" s="168"/>
      <c r="BB409" s="168"/>
      <c r="BC409" s="168"/>
      <c r="BD409" s="168"/>
      <c r="BE409" s="168"/>
      <c r="BF409" s="168"/>
      <c r="BG409" s="168"/>
      <c r="BH409" s="168"/>
      <c r="BI409" s="168"/>
      <c r="BJ409" s="168"/>
      <c r="BK409" s="168"/>
      <c r="BL409" s="168"/>
      <c r="BM409" s="168"/>
      <c r="BN409" s="168"/>
      <c r="BO409" s="168"/>
      <c r="BP409" s="168"/>
      <c r="BQ409" s="168"/>
      <c r="BR409" s="168"/>
      <c r="BS409" s="168"/>
      <c r="BT409" s="168"/>
      <c r="BU409" s="168"/>
      <c r="BV409" s="168"/>
      <c r="BW409" s="168"/>
      <c r="BX409" s="168"/>
      <c r="BY409" s="168"/>
      <c r="BZ409" s="168"/>
      <c r="CA409" s="168"/>
      <c r="CB409" s="168"/>
      <c r="CC409" s="168"/>
      <c r="CD409" s="168"/>
      <c r="CE409" s="168"/>
      <c r="CF409" s="168"/>
      <c r="CG409" s="168"/>
      <c r="CH409" s="168"/>
      <c r="CI409" s="168"/>
      <c r="CJ409" s="168"/>
      <c r="CK409" s="168"/>
      <c r="CL409" s="168"/>
      <c r="CM409" s="168"/>
      <c r="CN409" s="168"/>
      <c r="CO409" s="168"/>
      <c r="CP409" s="168"/>
      <c r="CQ409" s="168"/>
      <c r="CR409" s="168"/>
      <c r="CS409" s="168"/>
      <c r="CT409" s="168"/>
      <c r="CU409" s="168"/>
      <c r="CV409" s="168"/>
      <c r="CW409" s="168"/>
      <c r="CX409" s="168"/>
      <c r="CY409" s="168"/>
      <c r="CZ409" s="168"/>
      <c r="DA409" s="168"/>
      <c r="DB409" s="168"/>
      <c r="DC409" s="168"/>
      <c r="DD409" s="168"/>
      <c r="DE409" s="168"/>
      <c r="DF409" s="168"/>
      <c r="DG409" s="168"/>
      <c r="DH409" s="168"/>
      <c r="DI409" s="168"/>
      <c r="DJ409" s="168"/>
      <c r="DK409" s="168"/>
      <c r="DL409" s="168"/>
      <c r="DM409" s="168"/>
      <c r="DN409" s="168"/>
      <c r="DO409" s="168"/>
      <c r="DP409" s="168"/>
      <c r="DQ409" s="168"/>
      <c r="DR409" s="168"/>
      <c r="DS409" s="168"/>
      <c r="DT409" s="168"/>
      <c r="DU409" s="168"/>
      <c r="DV409" s="168"/>
      <c r="DW409" s="168"/>
      <c r="DX409" s="168"/>
      <c r="DY409" s="168"/>
      <c r="DZ409" s="168"/>
      <c r="EA409" s="168"/>
      <c r="EB409" s="168"/>
      <c r="EC409" s="168"/>
      <c r="ED409" s="168"/>
      <c r="EE409" s="168"/>
      <c r="EF409" s="169"/>
      <c r="EG409" s="169"/>
      <c r="EH409" s="169"/>
    </row>
    <row r="410" spans="1:138" ht="15.75" hidden="1" outlineLevel="1" x14ac:dyDescent="0.25">
      <c r="A410" s="122">
        <f>IF(B401="Объект",,IF(B410=0,,1))</f>
        <v>0</v>
      </c>
      <c r="B410" s="194" t="str">
        <f t="shared" si="228"/>
        <v>Оборудование рос</v>
      </c>
      <c r="C410" s="170">
        <f t="shared" si="229"/>
        <v>0</v>
      </c>
      <c r="D410" s="168"/>
      <c r="E410" s="168"/>
      <c r="F410" s="168"/>
      <c r="G410" s="168"/>
      <c r="H410" s="168"/>
      <c r="I410" s="168"/>
      <c r="J410" s="168"/>
      <c r="K410" s="168"/>
      <c r="L410" s="168"/>
      <c r="M410" s="168"/>
      <c r="N410" s="168"/>
      <c r="O410" s="168"/>
      <c r="P410" s="168"/>
      <c r="Q410" s="168"/>
      <c r="R410" s="168"/>
      <c r="S410" s="168"/>
      <c r="T410" s="168"/>
      <c r="U410" s="168"/>
      <c r="V410" s="168"/>
      <c r="W410" s="168"/>
      <c r="X410" s="168"/>
      <c r="Y410" s="168"/>
      <c r="Z410" s="168"/>
      <c r="AA410" s="168"/>
      <c r="AB410" s="168"/>
      <c r="AC410" s="168"/>
      <c r="AD410" s="168"/>
      <c r="AE410" s="168"/>
      <c r="AF410" s="168"/>
      <c r="AG410" s="168"/>
      <c r="AH410" s="168"/>
      <c r="AI410" s="168"/>
      <c r="AJ410" s="168"/>
      <c r="AK410" s="168"/>
      <c r="AL410" s="168"/>
      <c r="AM410" s="168"/>
      <c r="AN410" s="168"/>
      <c r="AO410" s="168"/>
      <c r="AP410" s="168"/>
      <c r="AQ410" s="168"/>
      <c r="AR410" s="168"/>
      <c r="AS410" s="168"/>
      <c r="AT410" s="168"/>
      <c r="AU410" s="168"/>
      <c r="AV410" s="168"/>
      <c r="AW410" s="168"/>
      <c r="AX410" s="168"/>
      <c r="AY410" s="168"/>
      <c r="AZ410" s="168"/>
      <c r="BA410" s="168"/>
      <c r="BB410" s="168"/>
      <c r="BC410" s="168"/>
      <c r="BD410" s="168"/>
      <c r="BE410" s="168"/>
      <c r="BF410" s="168"/>
      <c r="BG410" s="168"/>
      <c r="BH410" s="168"/>
      <c r="BI410" s="168"/>
      <c r="BJ410" s="168"/>
      <c r="BK410" s="168"/>
      <c r="BL410" s="168"/>
      <c r="BM410" s="168"/>
      <c r="BN410" s="168"/>
      <c r="BO410" s="168"/>
      <c r="BP410" s="168"/>
      <c r="BQ410" s="168"/>
      <c r="BR410" s="168"/>
      <c r="BS410" s="168"/>
      <c r="BT410" s="168"/>
      <c r="BU410" s="168"/>
      <c r="BV410" s="168"/>
      <c r="BW410" s="168"/>
      <c r="BX410" s="168"/>
      <c r="BY410" s="168"/>
      <c r="BZ410" s="168"/>
      <c r="CA410" s="168"/>
      <c r="CB410" s="168"/>
      <c r="CC410" s="168"/>
      <c r="CD410" s="168"/>
      <c r="CE410" s="168"/>
      <c r="CF410" s="168"/>
      <c r="CG410" s="168"/>
      <c r="CH410" s="168"/>
      <c r="CI410" s="168"/>
      <c r="CJ410" s="168"/>
      <c r="CK410" s="168"/>
      <c r="CL410" s="168"/>
      <c r="CM410" s="168"/>
      <c r="CN410" s="168"/>
      <c r="CO410" s="168"/>
      <c r="CP410" s="168"/>
      <c r="CQ410" s="168"/>
      <c r="CR410" s="168"/>
      <c r="CS410" s="168"/>
      <c r="CT410" s="168"/>
      <c r="CU410" s="168"/>
      <c r="CV410" s="168"/>
      <c r="CW410" s="168"/>
      <c r="CX410" s="168"/>
      <c r="CY410" s="168"/>
      <c r="CZ410" s="168"/>
      <c r="DA410" s="168"/>
      <c r="DB410" s="168"/>
      <c r="DC410" s="168"/>
      <c r="DD410" s="168"/>
      <c r="DE410" s="168"/>
      <c r="DF410" s="168"/>
      <c r="DG410" s="168"/>
      <c r="DH410" s="168"/>
      <c r="DI410" s="168"/>
      <c r="DJ410" s="168"/>
      <c r="DK410" s="168"/>
      <c r="DL410" s="168"/>
      <c r="DM410" s="168"/>
      <c r="DN410" s="168"/>
      <c r="DO410" s="168"/>
      <c r="DP410" s="168"/>
      <c r="DQ410" s="168"/>
      <c r="DR410" s="168"/>
      <c r="DS410" s="168"/>
      <c r="DT410" s="168"/>
      <c r="DU410" s="168"/>
      <c r="DV410" s="168"/>
      <c r="DW410" s="168"/>
      <c r="DX410" s="168"/>
      <c r="DY410" s="168"/>
      <c r="DZ410" s="168"/>
      <c r="EA410" s="168"/>
      <c r="EB410" s="168"/>
      <c r="EC410" s="168"/>
      <c r="ED410" s="168"/>
      <c r="EE410" s="168"/>
      <c r="EF410" s="169"/>
      <c r="EG410" s="169"/>
      <c r="EH410" s="169"/>
    </row>
    <row r="411" spans="1:138" ht="15.75" hidden="1" outlineLevel="1" x14ac:dyDescent="0.25">
      <c r="A411" s="122">
        <f>IF(B401="Объект",,IF(B411=0,,1))</f>
        <v>0</v>
      </c>
      <c r="B411" s="194" t="str">
        <f t="shared" si="228"/>
        <v>Прочие</v>
      </c>
      <c r="C411" s="170">
        <f t="shared" si="229"/>
        <v>0</v>
      </c>
      <c r="D411" s="168"/>
      <c r="E411" s="168"/>
      <c r="F411" s="168"/>
      <c r="G411" s="168"/>
      <c r="H411" s="168"/>
      <c r="I411" s="168"/>
      <c r="J411" s="168"/>
      <c r="K411" s="168"/>
      <c r="L411" s="168"/>
      <c r="M411" s="168"/>
      <c r="N411" s="168"/>
      <c r="O411" s="168"/>
      <c r="P411" s="168"/>
      <c r="Q411" s="168"/>
      <c r="R411" s="168"/>
      <c r="S411" s="168"/>
      <c r="T411" s="168"/>
      <c r="U411" s="168"/>
      <c r="V411" s="168"/>
      <c r="W411" s="168"/>
      <c r="X411" s="168"/>
      <c r="Y411" s="168"/>
      <c r="Z411" s="168"/>
      <c r="AA411" s="168"/>
      <c r="AB411" s="168"/>
      <c r="AC411" s="168"/>
      <c r="AD411" s="168"/>
      <c r="AE411" s="168"/>
      <c r="AF411" s="168"/>
      <c r="AG411" s="168"/>
      <c r="AH411" s="168"/>
      <c r="AI411" s="168"/>
      <c r="AJ411" s="168"/>
      <c r="AK411" s="168"/>
      <c r="AL411" s="168"/>
      <c r="AM411" s="168"/>
      <c r="AN411" s="168"/>
      <c r="AO411" s="168"/>
      <c r="AP411" s="168"/>
      <c r="AQ411" s="168"/>
      <c r="AR411" s="168"/>
      <c r="AS411" s="168"/>
      <c r="AT411" s="168"/>
      <c r="AU411" s="168"/>
      <c r="AV411" s="168"/>
      <c r="AW411" s="168"/>
      <c r="AX411" s="168"/>
      <c r="AY411" s="168"/>
      <c r="AZ411" s="168"/>
      <c r="BA411" s="168"/>
      <c r="BB411" s="168"/>
      <c r="BC411" s="168"/>
      <c r="BD411" s="168"/>
      <c r="BE411" s="168"/>
      <c r="BF411" s="168"/>
      <c r="BG411" s="168"/>
      <c r="BH411" s="168"/>
      <c r="BI411" s="168"/>
      <c r="BJ411" s="168"/>
      <c r="BK411" s="168"/>
      <c r="BL411" s="168"/>
      <c r="BM411" s="168"/>
      <c r="BN411" s="168"/>
      <c r="BO411" s="168"/>
      <c r="BP411" s="168"/>
      <c r="BQ411" s="168"/>
      <c r="BR411" s="168"/>
      <c r="BS411" s="168"/>
      <c r="BT411" s="168"/>
      <c r="BU411" s="168"/>
      <c r="BV411" s="168"/>
      <c r="BW411" s="168"/>
      <c r="BX411" s="168"/>
      <c r="BY411" s="168"/>
      <c r="BZ411" s="168"/>
      <c r="CA411" s="168"/>
      <c r="CB411" s="168"/>
      <c r="CC411" s="168"/>
      <c r="CD411" s="168"/>
      <c r="CE411" s="168"/>
      <c r="CF411" s="168"/>
      <c r="CG411" s="168"/>
      <c r="CH411" s="168"/>
      <c r="CI411" s="168"/>
      <c r="CJ411" s="168"/>
      <c r="CK411" s="168"/>
      <c r="CL411" s="168"/>
      <c r="CM411" s="168"/>
      <c r="CN411" s="168"/>
      <c r="CO411" s="168"/>
      <c r="CP411" s="168"/>
      <c r="CQ411" s="168"/>
      <c r="CR411" s="168"/>
      <c r="CS411" s="168"/>
      <c r="CT411" s="168"/>
      <c r="CU411" s="168"/>
      <c r="CV411" s="168"/>
      <c r="CW411" s="168"/>
      <c r="CX411" s="168"/>
      <c r="CY411" s="168"/>
      <c r="CZ411" s="168"/>
      <c r="DA411" s="168"/>
      <c r="DB411" s="168"/>
      <c r="DC411" s="168"/>
      <c r="DD411" s="168"/>
      <c r="DE411" s="168"/>
      <c r="DF411" s="168"/>
      <c r="DG411" s="168"/>
      <c r="DH411" s="168"/>
      <c r="DI411" s="168"/>
      <c r="DJ411" s="168"/>
      <c r="DK411" s="168"/>
      <c r="DL411" s="168"/>
      <c r="DM411" s="168"/>
      <c r="DN411" s="168"/>
      <c r="DO411" s="168"/>
      <c r="DP411" s="168"/>
      <c r="DQ411" s="168"/>
      <c r="DR411" s="168"/>
      <c r="DS411" s="168"/>
      <c r="DT411" s="168"/>
      <c r="DU411" s="168"/>
      <c r="DV411" s="168"/>
      <c r="DW411" s="168"/>
      <c r="DX411" s="168"/>
      <c r="DY411" s="168"/>
      <c r="DZ411" s="168"/>
      <c r="EA411" s="168"/>
      <c r="EB411" s="168"/>
      <c r="EC411" s="168"/>
      <c r="ED411" s="168"/>
      <c r="EE411" s="168"/>
      <c r="EF411" s="169"/>
      <c r="EG411" s="169"/>
      <c r="EH411" s="169"/>
    </row>
    <row r="412" spans="1:138" ht="15.75" hidden="1" outlineLevel="1" x14ac:dyDescent="0.25">
      <c r="A412" s="122">
        <f>IF(B401="Объект",,IF(B412=0,,1))</f>
        <v>0</v>
      </c>
      <c r="B412" s="194" t="str">
        <f t="shared" si="228"/>
        <v>Таможенные платежи</v>
      </c>
      <c r="C412" s="170">
        <f t="shared" si="229"/>
        <v>0</v>
      </c>
      <c r="D412" s="168"/>
      <c r="E412" s="168"/>
      <c r="F412" s="168"/>
      <c r="G412" s="168"/>
      <c r="H412" s="168"/>
      <c r="I412" s="168"/>
      <c r="J412" s="168"/>
      <c r="K412" s="168"/>
      <c r="L412" s="168"/>
      <c r="M412" s="168"/>
      <c r="N412" s="168"/>
      <c r="O412" s="168"/>
      <c r="P412" s="168"/>
      <c r="Q412" s="168"/>
      <c r="R412" s="168"/>
      <c r="S412" s="168"/>
      <c r="T412" s="168"/>
      <c r="U412" s="168"/>
      <c r="V412" s="168"/>
      <c r="W412" s="168"/>
      <c r="X412" s="168"/>
      <c r="Y412" s="168"/>
      <c r="Z412" s="168"/>
      <c r="AA412" s="168"/>
      <c r="AB412" s="168"/>
      <c r="AC412" s="168"/>
      <c r="AD412" s="168"/>
      <c r="AE412" s="168"/>
      <c r="AF412" s="168"/>
      <c r="AG412" s="168"/>
      <c r="AH412" s="168"/>
      <c r="AI412" s="168"/>
      <c r="AJ412" s="168"/>
      <c r="AK412" s="168"/>
      <c r="AL412" s="168"/>
      <c r="AM412" s="168"/>
      <c r="AN412" s="168"/>
      <c r="AO412" s="168"/>
      <c r="AP412" s="168"/>
      <c r="AQ412" s="168"/>
      <c r="AR412" s="168"/>
      <c r="AS412" s="168"/>
      <c r="AT412" s="168"/>
      <c r="AU412" s="168"/>
      <c r="AV412" s="168"/>
      <c r="AW412" s="168"/>
      <c r="AX412" s="168"/>
      <c r="AY412" s="168"/>
      <c r="AZ412" s="168"/>
      <c r="BA412" s="168"/>
      <c r="BB412" s="168"/>
      <c r="BC412" s="168"/>
      <c r="BD412" s="168"/>
      <c r="BE412" s="168"/>
      <c r="BF412" s="168"/>
      <c r="BG412" s="168"/>
      <c r="BH412" s="168"/>
      <c r="BI412" s="168"/>
      <c r="BJ412" s="168"/>
      <c r="BK412" s="168"/>
      <c r="BL412" s="168"/>
      <c r="BM412" s="168"/>
      <c r="BN412" s="168"/>
      <c r="BO412" s="168"/>
      <c r="BP412" s="168"/>
      <c r="BQ412" s="168"/>
      <c r="BR412" s="168"/>
      <c r="BS412" s="168"/>
      <c r="BT412" s="168"/>
      <c r="BU412" s="168"/>
      <c r="BV412" s="168"/>
      <c r="BW412" s="168"/>
      <c r="BX412" s="168"/>
      <c r="BY412" s="168"/>
      <c r="BZ412" s="168"/>
      <c r="CA412" s="168"/>
      <c r="CB412" s="168"/>
      <c r="CC412" s="168"/>
      <c r="CD412" s="168"/>
      <c r="CE412" s="168"/>
      <c r="CF412" s="168"/>
      <c r="CG412" s="168"/>
      <c r="CH412" s="168"/>
      <c r="CI412" s="168"/>
      <c r="CJ412" s="168"/>
      <c r="CK412" s="168"/>
      <c r="CL412" s="168"/>
      <c r="CM412" s="168"/>
      <c r="CN412" s="168"/>
      <c r="CO412" s="168"/>
      <c r="CP412" s="168"/>
      <c r="CQ412" s="168"/>
      <c r="CR412" s="168"/>
      <c r="CS412" s="168"/>
      <c r="CT412" s="168"/>
      <c r="CU412" s="168"/>
      <c r="CV412" s="168"/>
      <c r="CW412" s="168"/>
      <c r="CX412" s="168"/>
      <c r="CY412" s="168"/>
      <c r="CZ412" s="168"/>
      <c r="DA412" s="168"/>
      <c r="DB412" s="168"/>
      <c r="DC412" s="168"/>
      <c r="DD412" s="168"/>
      <c r="DE412" s="168"/>
      <c r="DF412" s="168"/>
      <c r="DG412" s="168"/>
      <c r="DH412" s="168"/>
      <c r="DI412" s="168"/>
      <c r="DJ412" s="168"/>
      <c r="DK412" s="168"/>
      <c r="DL412" s="168"/>
      <c r="DM412" s="168"/>
      <c r="DN412" s="168"/>
      <c r="DO412" s="168"/>
      <c r="DP412" s="168"/>
      <c r="DQ412" s="168"/>
      <c r="DR412" s="168"/>
      <c r="DS412" s="168"/>
      <c r="DT412" s="168"/>
      <c r="DU412" s="168"/>
      <c r="DV412" s="168"/>
      <c r="DW412" s="168"/>
      <c r="DX412" s="168"/>
      <c r="DY412" s="168"/>
      <c r="DZ412" s="168"/>
      <c r="EA412" s="168"/>
      <c r="EB412" s="168"/>
      <c r="EC412" s="168"/>
      <c r="ED412" s="168"/>
      <c r="EE412" s="168"/>
      <c r="EF412" s="169"/>
      <c r="EG412" s="169"/>
      <c r="EH412" s="169"/>
    </row>
    <row r="413" spans="1:138" ht="15.75" hidden="1" outlineLevel="1" x14ac:dyDescent="0.25">
      <c r="A413" s="122">
        <f>IF(B401="Объект",,IF(B413=0,,1))</f>
        <v>0</v>
      </c>
      <c r="B413" s="194">
        <f t="shared" si="228"/>
        <v>0</v>
      </c>
      <c r="C413" s="170">
        <f t="shared" si="229"/>
        <v>0</v>
      </c>
      <c r="D413" s="168"/>
      <c r="E413" s="168"/>
      <c r="F413" s="168"/>
      <c r="G413" s="168"/>
      <c r="H413" s="168"/>
      <c r="I413" s="168"/>
      <c r="J413" s="168"/>
      <c r="K413" s="168"/>
      <c r="L413" s="168"/>
      <c r="M413" s="168"/>
      <c r="N413" s="168"/>
      <c r="O413" s="168"/>
      <c r="P413" s="168"/>
      <c r="Q413" s="168"/>
      <c r="R413" s="168"/>
      <c r="S413" s="168"/>
      <c r="T413" s="168"/>
      <c r="U413" s="168"/>
      <c r="V413" s="168"/>
      <c r="W413" s="168"/>
      <c r="X413" s="168"/>
      <c r="Y413" s="168"/>
      <c r="Z413" s="168"/>
      <c r="AA413" s="168"/>
      <c r="AB413" s="168"/>
      <c r="AC413" s="168"/>
      <c r="AD413" s="168"/>
      <c r="AE413" s="168"/>
      <c r="AF413" s="168"/>
      <c r="AG413" s="168"/>
      <c r="AH413" s="168"/>
      <c r="AI413" s="168"/>
      <c r="AJ413" s="168"/>
      <c r="AK413" s="168"/>
      <c r="AL413" s="168"/>
      <c r="AM413" s="168"/>
      <c r="AN413" s="168"/>
      <c r="AO413" s="168"/>
      <c r="AP413" s="168"/>
      <c r="AQ413" s="168"/>
      <c r="AR413" s="168"/>
      <c r="AS413" s="168"/>
      <c r="AT413" s="168"/>
      <c r="AU413" s="168"/>
      <c r="AV413" s="168"/>
      <c r="AW413" s="168"/>
      <c r="AX413" s="168"/>
      <c r="AY413" s="168"/>
      <c r="AZ413" s="168"/>
      <c r="BA413" s="168"/>
      <c r="BB413" s="168"/>
      <c r="BC413" s="168"/>
      <c r="BD413" s="168"/>
      <c r="BE413" s="168"/>
      <c r="BF413" s="168"/>
      <c r="BG413" s="168"/>
      <c r="BH413" s="168"/>
      <c r="BI413" s="168"/>
      <c r="BJ413" s="168"/>
      <c r="BK413" s="168"/>
      <c r="BL413" s="168"/>
      <c r="BM413" s="168"/>
      <c r="BN413" s="168"/>
      <c r="BO413" s="168"/>
      <c r="BP413" s="168"/>
      <c r="BQ413" s="168"/>
      <c r="BR413" s="168"/>
      <c r="BS413" s="168"/>
      <c r="BT413" s="168"/>
      <c r="BU413" s="168"/>
      <c r="BV413" s="168"/>
      <c r="BW413" s="168"/>
      <c r="BX413" s="168"/>
      <c r="BY413" s="168"/>
      <c r="BZ413" s="168"/>
      <c r="CA413" s="168"/>
      <c r="CB413" s="168"/>
      <c r="CC413" s="168"/>
      <c r="CD413" s="168"/>
      <c r="CE413" s="168"/>
      <c r="CF413" s="168"/>
      <c r="CG413" s="168"/>
      <c r="CH413" s="168"/>
      <c r="CI413" s="168"/>
      <c r="CJ413" s="168"/>
      <c r="CK413" s="168"/>
      <c r="CL413" s="168"/>
      <c r="CM413" s="168"/>
      <c r="CN413" s="168"/>
      <c r="CO413" s="168"/>
      <c r="CP413" s="168"/>
      <c r="CQ413" s="168"/>
      <c r="CR413" s="168"/>
      <c r="CS413" s="168"/>
      <c r="CT413" s="168"/>
      <c r="CU413" s="168"/>
      <c r="CV413" s="168"/>
      <c r="CW413" s="168"/>
      <c r="CX413" s="168"/>
      <c r="CY413" s="168"/>
      <c r="CZ413" s="168"/>
      <c r="DA413" s="168"/>
      <c r="DB413" s="168"/>
      <c r="DC413" s="168"/>
      <c r="DD413" s="168"/>
      <c r="DE413" s="168"/>
      <c r="DF413" s="168"/>
      <c r="DG413" s="168"/>
      <c r="DH413" s="168"/>
      <c r="DI413" s="168"/>
      <c r="DJ413" s="168"/>
      <c r="DK413" s="168"/>
      <c r="DL413" s="168"/>
      <c r="DM413" s="168"/>
      <c r="DN413" s="168"/>
      <c r="DO413" s="168"/>
      <c r="DP413" s="168"/>
      <c r="DQ413" s="168"/>
      <c r="DR413" s="168"/>
      <c r="DS413" s="168"/>
      <c r="DT413" s="168"/>
      <c r="DU413" s="168"/>
      <c r="DV413" s="168"/>
      <c r="DW413" s="168"/>
      <c r="DX413" s="168"/>
      <c r="DY413" s="168"/>
      <c r="DZ413" s="168"/>
      <c r="EA413" s="168"/>
      <c r="EB413" s="168"/>
      <c r="EC413" s="168"/>
      <c r="ED413" s="168"/>
      <c r="EE413" s="168"/>
      <c r="EF413" s="169"/>
      <c r="EG413" s="169"/>
      <c r="EH413" s="169"/>
    </row>
    <row r="414" spans="1:138" ht="15.75" hidden="1" outlineLevel="1" x14ac:dyDescent="0.25">
      <c r="A414" s="122">
        <f>IF(B401="Объект",,IF(B414=0,,1))</f>
        <v>0</v>
      </c>
      <c r="B414" s="194" t="str">
        <f t="shared" si="228"/>
        <v>Менеджмент резерв</v>
      </c>
      <c r="C414" s="170">
        <f t="shared" si="229"/>
        <v>0</v>
      </c>
      <c r="D414" s="168"/>
      <c r="E414" s="168"/>
      <c r="F414" s="168"/>
      <c r="G414" s="168"/>
      <c r="H414" s="168"/>
      <c r="I414" s="168"/>
      <c r="J414" s="168"/>
      <c r="K414" s="168"/>
      <c r="L414" s="168"/>
      <c r="M414" s="168"/>
      <c r="N414" s="168"/>
      <c r="O414" s="168"/>
      <c r="P414" s="168"/>
      <c r="Q414" s="168"/>
      <c r="R414" s="168"/>
      <c r="S414" s="168"/>
      <c r="T414" s="168"/>
      <c r="U414" s="168"/>
      <c r="V414" s="168"/>
      <c r="W414" s="168"/>
      <c r="X414" s="168"/>
      <c r="Y414" s="168"/>
      <c r="Z414" s="168"/>
      <c r="AA414" s="168"/>
      <c r="AB414" s="168"/>
      <c r="AC414" s="168"/>
      <c r="AD414" s="168"/>
      <c r="AE414" s="168"/>
      <c r="AF414" s="168"/>
      <c r="AG414" s="168"/>
      <c r="AH414" s="168"/>
      <c r="AI414" s="168"/>
      <c r="AJ414" s="168"/>
      <c r="AK414" s="168"/>
      <c r="AL414" s="168"/>
      <c r="AM414" s="168"/>
      <c r="AN414" s="168"/>
      <c r="AO414" s="168"/>
      <c r="AP414" s="168"/>
      <c r="AQ414" s="168"/>
      <c r="AR414" s="168"/>
      <c r="AS414" s="168"/>
      <c r="AT414" s="168"/>
      <c r="AU414" s="168"/>
      <c r="AV414" s="168"/>
      <c r="AW414" s="168"/>
      <c r="AX414" s="168"/>
      <c r="AY414" s="168"/>
      <c r="AZ414" s="168"/>
      <c r="BA414" s="168"/>
      <c r="BB414" s="168"/>
      <c r="BC414" s="168"/>
      <c r="BD414" s="168"/>
      <c r="BE414" s="168"/>
      <c r="BF414" s="168"/>
      <c r="BG414" s="168"/>
      <c r="BH414" s="168"/>
      <c r="BI414" s="168"/>
      <c r="BJ414" s="168"/>
      <c r="BK414" s="168"/>
      <c r="BL414" s="168"/>
      <c r="BM414" s="168"/>
      <c r="BN414" s="168"/>
      <c r="BO414" s="168"/>
      <c r="BP414" s="168"/>
      <c r="BQ414" s="168"/>
      <c r="BR414" s="168"/>
      <c r="BS414" s="168"/>
      <c r="BT414" s="168"/>
      <c r="BU414" s="168"/>
      <c r="BV414" s="168"/>
      <c r="BW414" s="168"/>
      <c r="BX414" s="168"/>
      <c r="BY414" s="168"/>
      <c r="BZ414" s="168"/>
      <c r="CA414" s="168"/>
      <c r="CB414" s="168"/>
      <c r="CC414" s="168"/>
      <c r="CD414" s="168"/>
      <c r="CE414" s="168"/>
      <c r="CF414" s="168"/>
      <c r="CG414" s="168"/>
      <c r="CH414" s="168"/>
      <c r="CI414" s="168"/>
      <c r="CJ414" s="168"/>
      <c r="CK414" s="168"/>
      <c r="CL414" s="168"/>
      <c r="CM414" s="168"/>
      <c r="CN414" s="168"/>
      <c r="CO414" s="168"/>
      <c r="CP414" s="168"/>
      <c r="CQ414" s="168"/>
      <c r="CR414" s="168"/>
      <c r="CS414" s="168"/>
      <c r="CT414" s="168"/>
      <c r="CU414" s="168"/>
      <c r="CV414" s="168"/>
      <c r="CW414" s="168"/>
      <c r="CX414" s="168"/>
      <c r="CY414" s="168"/>
      <c r="CZ414" s="168"/>
      <c r="DA414" s="168"/>
      <c r="DB414" s="168"/>
      <c r="DC414" s="168"/>
      <c r="DD414" s="168"/>
      <c r="DE414" s="168"/>
      <c r="DF414" s="168"/>
      <c r="DG414" s="168"/>
      <c r="DH414" s="168"/>
      <c r="DI414" s="168"/>
      <c r="DJ414" s="168"/>
      <c r="DK414" s="168"/>
      <c r="DL414" s="168"/>
      <c r="DM414" s="168"/>
      <c r="DN414" s="168"/>
      <c r="DO414" s="168"/>
      <c r="DP414" s="168"/>
      <c r="DQ414" s="168"/>
      <c r="DR414" s="168"/>
      <c r="DS414" s="168"/>
      <c r="DT414" s="168"/>
      <c r="DU414" s="168"/>
      <c r="DV414" s="168"/>
      <c r="DW414" s="168"/>
      <c r="DX414" s="168"/>
      <c r="DY414" s="168"/>
      <c r="DZ414" s="168"/>
      <c r="EA414" s="168"/>
      <c r="EB414" s="168"/>
      <c r="EC414" s="168"/>
      <c r="ED414" s="168"/>
      <c r="EE414" s="168"/>
      <c r="EF414" s="169"/>
      <c r="EG414" s="169"/>
      <c r="EH414" s="169"/>
    </row>
    <row r="415" spans="1:138" ht="15.75" hidden="1" outlineLevel="1" x14ac:dyDescent="0.25">
      <c r="A415" s="122">
        <f>IF(B401="Объект",,IF(B415=0,,1))</f>
        <v>0</v>
      </c>
      <c r="B415" s="194" t="str">
        <f t="shared" si="228"/>
        <v>ФОТ МП и РГ</v>
      </c>
      <c r="C415" s="170">
        <f t="shared" si="229"/>
        <v>0</v>
      </c>
      <c r="D415" s="168"/>
      <c r="E415" s="168"/>
      <c r="F415" s="168"/>
      <c r="G415" s="168"/>
      <c r="H415" s="168"/>
      <c r="I415" s="168"/>
      <c r="J415" s="168"/>
      <c r="K415" s="168"/>
      <c r="L415" s="168"/>
      <c r="M415" s="168"/>
      <c r="N415" s="168"/>
      <c r="O415" s="168"/>
      <c r="P415" s="168"/>
      <c r="Q415" s="168"/>
      <c r="R415" s="168"/>
      <c r="S415" s="168"/>
      <c r="T415" s="168"/>
      <c r="U415" s="168"/>
      <c r="V415" s="168"/>
      <c r="W415" s="168"/>
      <c r="X415" s="168"/>
      <c r="Y415" s="168"/>
      <c r="Z415" s="168"/>
      <c r="AA415" s="168"/>
      <c r="AB415" s="16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c r="BA415" s="168"/>
      <c r="BB415" s="168"/>
      <c r="BC415" s="168"/>
      <c r="BD415" s="168"/>
      <c r="BE415" s="168"/>
      <c r="BF415" s="168"/>
      <c r="BG415" s="168"/>
      <c r="BH415" s="168"/>
      <c r="BI415" s="168"/>
      <c r="BJ415" s="168"/>
      <c r="BK415" s="168"/>
      <c r="BL415" s="168"/>
      <c r="BM415" s="168"/>
      <c r="BN415" s="168"/>
      <c r="BO415" s="168"/>
      <c r="BP415" s="168"/>
      <c r="BQ415" s="168"/>
      <c r="BR415" s="168"/>
      <c r="BS415" s="168"/>
      <c r="BT415" s="168"/>
      <c r="BU415" s="168"/>
      <c r="BV415" s="168"/>
      <c r="BW415" s="168"/>
      <c r="BX415" s="168"/>
      <c r="BY415" s="168"/>
      <c r="BZ415" s="168"/>
      <c r="CA415" s="168"/>
      <c r="CB415" s="168"/>
      <c r="CC415" s="168"/>
      <c r="CD415" s="168"/>
      <c r="CE415" s="168"/>
      <c r="CF415" s="168"/>
      <c r="CG415" s="168"/>
      <c r="CH415" s="168"/>
      <c r="CI415" s="168"/>
      <c r="CJ415" s="168"/>
      <c r="CK415" s="168"/>
      <c r="CL415" s="168"/>
      <c r="CM415" s="168"/>
      <c r="CN415" s="168"/>
      <c r="CO415" s="168"/>
      <c r="CP415" s="168"/>
      <c r="CQ415" s="168"/>
      <c r="CR415" s="168"/>
      <c r="CS415" s="168"/>
      <c r="CT415" s="168"/>
      <c r="CU415" s="168"/>
      <c r="CV415" s="168"/>
      <c r="CW415" s="168"/>
      <c r="CX415" s="168"/>
      <c r="CY415" s="168"/>
      <c r="CZ415" s="168"/>
      <c r="DA415" s="168"/>
      <c r="DB415" s="168"/>
      <c r="DC415" s="168"/>
      <c r="DD415" s="168"/>
      <c r="DE415" s="168"/>
      <c r="DF415" s="168"/>
      <c r="DG415" s="168"/>
      <c r="DH415" s="168"/>
      <c r="DI415" s="168"/>
      <c r="DJ415" s="168"/>
      <c r="DK415" s="168"/>
      <c r="DL415" s="168"/>
      <c r="DM415" s="168"/>
      <c r="DN415" s="168"/>
      <c r="DO415" s="168"/>
      <c r="DP415" s="168"/>
      <c r="DQ415" s="168"/>
      <c r="DR415" s="168"/>
      <c r="DS415" s="168"/>
      <c r="DT415" s="168"/>
      <c r="DU415" s="168"/>
      <c r="DV415" s="168"/>
      <c r="DW415" s="168"/>
      <c r="DX415" s="168"/>
      <c r="DY415" s="168"/>
      <c r="DZ415" s="168"/>
      <c r="EA415" s="168"/>
      <c r="EB415" s="168"/>
      <c r="EC415" s="168"/>
      <c r="ED415" s="168"/>
      <c r="EE415" s="168"/>
      <c r="EF415" s="169"/>
      <c r="EG415" s="169"/>
      <c r="EH415" s="169"/>
    </row>
    <row r="416" spans="1:138" ht="15.75" hidden="1" outlineLevel="1" x14ac:dyDescent="0.25">
      <c r="A416" s="122">
        <f>IF(B401="Объект",,IF(B416=0,,1))</f>
        <v>0</v>
      </c>
      <c r="B416" s="194" t="str">
        <f t="shared" si="228"/>
        <v>Мотивационный фонд</v>
      </c>
      <c r="C416" s="170">
        <f t="shared" si="229"/>
        <v>0</v>
      </c>
      <c r="D416" s="168"/>
      <c r="E416" s="168"/>
      <c r="F416" s="168"/>
      <c r="G416" s="168"/>
      <c r="H416" s="168"/>
      <c r="I416" s="168"/>
      <c r="J416" s="168"/>
      <c r="K416" s="168"/>
      <c r="L416" s="168"/>
      <c r="M416" s="168"/>
      <c r="N416" s="168"/>
      <c r="O416" s="168"/>
      <c r="P416" s="168"/>
      <c r="Q416" s="168"/>
      <c r="R416" s="168"/>
      <c r="S416" s="168"/>
      <c r="T416" s="168"/>
      <c r="U416" s="168"/>
      <c r="V416" s="168"/>
      <c r="W416" s="168"/>
      <c r="X416" s="168"/>
      <c r="Y416" s="168"/>
      <c r="Z416" s="168"/>
      <c r="AA416" s="168"/>
      <c r="AB416" s="168"/>
      <c r="AC416" s="168"/>
      <c r="AD416" s="168"/>
      <c r="AE416" s="168"/>
      <c r="AF416" s="168"/>
      <c r="AG416" s="168"/>
      <c r="AH416" s="168"/>
      <c r="AI416" s="168"/>
      <c r="AJ416" s="168"/>
      <c r="AK416" s="168"/>
      <c r="AL416" s="168"/>
      <c r="AM416" s="168"/>
      <c r="AN416" s="168"/>
      <c r="AO416" s="168"/>
      <c r="AP416" s="168"/>
      <c r="AQ416" s="168"/>
      <c r="AR416" s="168"/>
      <c r="AS416" s="168"/>
      <c r="AT416" s="168"/>
      <c r="AU416" s="168"/>
      <c r="AV416" s="168"/>
      <c r="AW416" s="168"/>
      <c r="AX416" s="168"/>
      <c r="AY416" s="168"/>
      <c r="AZ416" s="168"/>
      <c r="BA416" s="168"/>
      <c r="BB416" s="168"/>
      <c r="BC416" s="168"/>
      <c r="BD416" s="168"/>
      <c r="BE416" s="168"/>
      <c r="BF416" s="168"/>
      <c r="BG416" s="168"/>
      <c r="BH416" s="168"/>
      <c r="BI416" s="168"/>
      <c r="BJ416" s="168"/>
      <c r="BK416" s="168"/>
      <c r="BL416" s="168"/>
      <c r="BM416" s="168"/>
      <c r="BN416" s="168"/>
      <c r="BO416" s="168"/>
      <c r="BP416" s="168"/>
      <c r="BQ416" s="168"/>
      <c r="BR416" s="168"/>
      <c r="BS416" s="168"/>
      <c r="BT416" s="168"/>
      <c r="BU416" s="168"/>
      <c r="BV416" s="168"/>
      <c r="BW416" s="168"/>
      <c r="BX416" s="168"/>
      <c r="BY416" s="168"/>
      <c r="BZ416" s="168"/>
      <c r="CA416" s="168"/>
      <c r="CB416" s="168"/>
      <c r="CC416" s="168"/>
      <c r="CD416" s="168"/>
      <c r="CE416" s="168"/>
      <c r="CF416" s="168"/>
      <c r="CG416" s="168"/>
      <c r="CH416" s="168"/>
      <c r="CI416" s="168"/>
      <c r="CJ416" s="168"/>
      <c r="CK416" s="168"/>
      <c r="CL416" s="168"/>
      <c r="CM416" s="168"/>
      <c r="CN416" s="168"/>
      <c r="CO416" s="168"/>
      <c r="CP416" s="168"/>
      <c r="CQ416" s="168"/>
      <c r="CR416" s="168"/>
      <c r="CS416" s="168"/>
      <c r="CT416" s="168"/>
      <c r="CU416" s="168"/>
      <c r="CV416" s="168"/>
      <c r="CW416" s="168"/>
      <c r="CX416" s="168"/>
      <c r="CY416" s="168"/>
      <c r="CZ416" s="168"/>
      <c r="DA416" s="168"/>
      <c r="DB416" s="168"/>
      <c r="DC416" s="168"/>
      <c r="DD416" s="168"/>
      <c r="DE416" s="168"/>
      <c r="DF416" s="168"/>
      <c r="DG416" s="168"/>
      <c r="DH416" s="168"/>
      <c r="DI416" s="168"/>
      <c r="DJ416" s="168"/>
      <c r="DK416" s="168"/>
      <c r="DL416" s="168"/>
      <c r="DM416" s="168"/>
      <c r="DN416" s="168"/>
      <c r="DO416" s="168"/>
      <c r="DP416" s="168"/>
      <c r="DQ416" s="168"/>
      <c r="DR416" s="168"/>
      <c r="DS416" s="168"/>
      <c r="DT416" s="168"/>
      <c r="DU416" s="168"/>
      <c r="DV416" s="168"/>
      <c r="DW416" s="168"/>
      <c r="DX416" s="168"/>
      <c r="DY416" s="168"/>
      <c r="DZ416" s="168"/>
      <c r="EA416" s="168"/>
      <c r="EB416" s="168"/>
      <c r="EC416" s="168"/>
      <c r="ED416" s="168"/>
      <c r="EE416" s="168"/>
      <c r="EF416" s="169"/>
      <c r="EG416" s="169"/>
      <c r="EH416" s="169"/>
    </row>
    <row r="417" spans="1:138" ht="17.25" hidden="1" outlineLevel="1" thickTop="1" thickBot="1" x14ac:dyDescent="0.3">
      <c r="A417" s="122">
        <f>IF(B401="Объект",,1)</f>
        <v>0</v>
      </c>
      <c r="B417" s="228" t="str">
        <f>B385</f>
        <v>Итого без НДС, тыс. $</v>
      </c>
      <c r="C417" s="229">
        <f t="shared" si="229"/>
        <v>0</v>
      </c>
      <c r="D417" s="175">
        <f t="shared" ref="D417:AI417" si="230">SUM(D405:D416)</f>
        <v>0</v>
      </c>
      <c r="E417" s="230">
        <f t="shared" si="230"/>
        <v>0</v>
      </c>
      <c r="F417" s="175">
        <f t="shared" si="230"/>
        <v>0</v>
      </c>
      <c r="G417" s="175">
        <f t="shared" si="230"/>
        <v>0</v>
      </c>
      <c r="H417" s="175">
        <f t="shared" si="230"/>
        <v>0</v>
      </c>
      <c r="I417" s="175">
        <f t="shared" si="230"/>
        <v>0</v>
      </c>
      <c r="J417" s="175">
        <f t="shared" si="230"/>
        <v>0</v>
      </c>
      <c r="K417" s="175">
        <f t="shared" si="230"/>
        <v>0</v>
      </c>
      <c r="L417" s="175">
        <f t="shared" si="230"/>
        <v>0</v>
      </c>
      <c r="M417" s="175">
        <f t="shared" si="230"/>
        <v>0</v>
      </c>
      <c r="N417" s="175">
        <f t="shared" si="230"/>
        <v>0</v>
      </c>
      <c r="O417" s="231">
        <f t="shared" si="230"/>
        <v>0</v>
      </c>
      <c r="P417" s="231">
        <f t="shared" si="230"/>
        <v>0</v>
      </c>
      <c r="Q417" s="231">
        <f t="shared" si="230"/>
        <v>0</v>
      </c>
      <c r="R417" s="231">
        <f t="shared" si="230"/>
        <v>0</v>
      </c>
      <c r="S417" s="231">
        <f t="shared" si="230"/>
        <v>0</v>
      </c>
      <c r="T417" s="231">
        <f t="shared" si="230"/>
        <v>0</v>
      </c>
      <c r="U417" s="231">
        <f t="shared" si="230"/>
        <v>0</v>
      </c>
      <c r="V417" s="231">
        <f t="shared" si="230"/>
        <v>0</v>
      </c>
      <c r="W417" s="231">
        <f t="shared" si="230"/>
        <v>0</v>
      </c>
      <c r="X417" s="231">
        <f t="shared" si="230"/>
        <v>0</v>
      </c>
      <c r="Y417" s="231">
        <f t="shared" si="230"/>
        <v>0</v>
      </c>
      <c r="Z417" s="231">
        <f t="shared" si="230"/>
        <v>0</v>
      </c>
      <c r="AA417" s="231">
        <f t="shared" si="230"/>
        <v>0</v>
      </c>
      <c r="AB417" s="231">
        <f t="shared" si="230"/>
        <v>0</v>
      </c>
      <c r="AC417" s="176">
        <f t="shared" si="230"/>
        <v>0</v>
      </c>
      <c r="AD417" s="176">
        <f t="shared" si="230"/>
        <v>0</v>
      </c>
      <c r="AE417" s="175">
        <f t="shared" si="230"/>
        <v>0</v>
      </c>
      <c r="AF417" s="175">
        <f t="shared" si="230"/>
        <v>0</v>
      </c>
      <c r="AG417" s="175">
        <f t="shared" si="230"/>
        <v>0</v>
      </c>
      <c r="AH417" s="175">
        <f t="shared" si="230"/>
        <v>0</v>
      </c>
      <c r="AI417" s="175">
        <f t="shared" si="230"/>
        <v>0</v>
      </c>
      <c r="AJ417" s="175">
        <f t="shared" ref="AJ417:CU417" si="231">SUM(AJ405:AJ416)</f>
        <v>0</v>
      </c>
      <c r="AK417" s="175">
        <f t="shared" si="231"/>
        <v>0</v>
      </c>
      <c r="AL417" s="175">
        <f t="shared" si="231"/>
        <v>0</v>
      </c>
      <c r="AM417" s="175">
        <f t="shared" si="231"/>
        <v>0</v>
      </c>
      <c r="AN417" s="176">
        <f t="shared" si="231"/>
        <v>0</v>
      </c>
      <c r="AO417" s="175">
        <f t="shared" si="231"/>
        <v>0</v>
      </c>
      <c r="AP417" s="175">
        <f t="shared" si="231"/>
        <v>0</v>
      </c>
      <c r="AQ417" s="175">
        <f t="shared" si="231"/>
        <v>0</v>
      </c>
      <c r="AR417" s="175">
        <f t="shared" si="231"/>
        <v>0</v>
      </c>
      <c r="AS417" s="175">
        <f t="shared" si="231"/>
        <v>0</v>
      </c>
      <c r="AT417" s="175">
        <f t="shared" si="231"/>
        <v>0</v>
      </c>
      <c r="AU417" s="175">
        <f t="shared" si="231"/>
        <v>0</v>
      </c>
      <c r="AV417" s="175">
        <f t="shared" si="231"/>
        <v>0</v>
      </c>
      <c r="AW417" s="175">
        <f t="shared" si="231"/>
        <v>0</v>
      </c>
      <c r="AX417" s="175">
        <f t="shared" si="231"/>
        <v>0</v>
      </c>
      <c r="AY417" s="175">
        <f t="shared" si="231"/>
        <v>0</v>
      </c>
      <c r="AZ417" s="176">
        <f t="shared" si="231"/>
        <v>0</v>
      </c>
      <c r="BA417" s="175">
        <f t="shared" si="231"/>
        <v>0</v>
      </c>
      <c r="BB417" s="175">
        <f t="shared" si="231"/>
        <v>0</v>
      </c>
      <c r="BC417" s="175">
        <f t="shared" si="231"/>
        <v>0</v>
      </c>
      <c r="BD417" s="175">
        <f t="shared" si="231"/>
        <v>0</v>
      </c>
      <c r="BE417" s="175">
        <f t="shared" si="231"/>
        <v>0</v>
      </c>
      <c r="BF417" s="175">
        <f t="shared" si="231"/>
        <v>0</v>
      </c>
      <c r="BG417" s="175">
        <f t="shared" si="231"/>
        <v>0</v>
      </c>
      <c r="BH417" s="175">
        <f t="shared" si="231"/>
        <v>0</v>
      </c>
      <c r="BI417" s="175">
        <f t="shared" si="231"/>
        <v>0</v>
      </c>
      <c r="BJ417" s="175">
        <f t="shared" si="231"/>
        <v>0</v>
      </c>
      <c r="BK417" s="175">
        <f t="shared" si="231"/>
        <v>0</v>
      </c>
      <c r="BL417" s="176">
        <f t="shared" si="231"/>
        <v>0</v>
      </c>
      <c r="BM417" s="175">
        <f t="shared" si="231"/>
        <v>0</v>
      </c>
      <c r="BN417" s="175">
        <f t="shared" si="231"/>
        <v>0</v>
      </c>
      <c r="BO417" s="175">
        <f t="shared" si="231"/>
        <v>0</v>
      </c>
      <c r="BP417" s="175">
        <f t="shared" si="231"/>
        <v>0</v>
      </c>
      <c r="BQ417" s="175">
        <f t="shared" si="231"/>
        <v>0</v>
      </c>
      <c r="BR417" s="175">
        <f t="shared" si="231"/>
        <v>0</v>
      </c>
      <c r="BS417" s="175">
        <f t="shared" si="231"/>
        <v>0</v>
      </c>
      <c r="BT417" s="175">
        <f t="shared" si="231"/>
        <v>0</v>
      </c>
      <c r="BU417" s="175">
        <f t="shared" si="231"/>
        <v>0</v>
      </c>
      <c r="BV417" s="175">
        <f>SUM(BV405:BV416)</f>
        <v>0</v>
      </c>
      <c r="BW417" s="175">
        <f>SUM(BW405:BW416)</f>
        <v>0</v>
      </c>
      <c r="BX417" s="175">
        <f>SUM(BX405:BX416)</f>
        <v>0</v>
      </c>
      <c r="BY417" s="175">
        <f t="shared" si="231"/>
        <v>0</v>
      </c>
      <c r="BZ417" s="175">
        <f t="shared" si="231"/>
        <v>0</v>
      </c>
      <c r="CA417" s="175">
        <f t="shared" si="231"/>
        <v>0</v>
      </c>
      <c r="CB417" s="175">
        <f t="shared" si="231"/>
        <v>0</v>
      </c>
      <c r="CC417" s="175">
        <f t="shared" si="231"/>
        <v>0</v>
      </c>
      <c r="CD417" s="175">
        <f t="shared" si="231"/>
        <v>0</v>
      </c>
      <c r="CE417" s="175">
        <f t="shared" si="231"/>
        <v>0</v>
      </c>
      <c r="CF417" s="175">
        <f t="shared" si="231"/>
        <v>0</v>
      </c>
      <c r="CG417" s="175">
        <f t="shared" si="231"/>
        <v>0</v>
      </c>
      <c r="CH417" s="175">
        <f t="shared" si="231"/>
        <v>0</v>
      </c>
      <c r="CI417" s="175">
        <f t="shared" si="231"/>
        <v>0</v>
      </c>
      <c r="CJ417" s="176">
        <f t="shared" si="231"/>
        <v>0</v>
      </c>
      <c r="CK417" s="175">
        <f t="shared" si="231"/>
        <v>0</v>
      </c>
      <c r="CL417" s="175">
        <f t="shared" si="231"/>
        <v>0</v>
      </c>
      <c r="CM417" s="175">
        <f t="shared" si="231"/>
        <v>0</v>
      </c>
      <c r="CN417" s="175">
        <f t="shared" si="231"/>
        <v>0</v>
      </c>
      <c r="CO417" s="175">
        <f t="shared" si="231"/>
        <v>0</v>
      </c>
      <c r="CP417" s="175">
        <f t="shared" si="231"/>
        <v>0</v>
      </c>
      <c r="CQ417" s="175">
        <f t="shared" si="231"/>
        <v>0</v>
      </c>
      <c r="CR417" s="175">
        <f t="shared" si="231"/>
        <v>0</v>
      </c>
      <c r="CS417" s="175">
        <f t="shared" si="231"/>
        <v>0</v>
      </c>
      <c r="CT417" s="175">
        <f t="shared" si="231"/>
        <v>0</v>
      </c>
      <c r="CU417" s="175">
        <f t="shared" si="231"/>
        <v>0</v>
      </c>
      <c r="CV417" s="176">
        <f t="shared" ref="CV417:EA417" si="232">SUM(CV405:CV416)</f>
        <v>0</v>
      </c>
      <c r="CW417" s="175">
        <f t="shared" si="232"/>
        <v>0</v>
      </c>
      <c r="CX417" s="175">
        <f t="shared" si="232"/>
        <v>0</v>
      </c>
      <c r="CY417" s="175">
        <f t="shared" si="232"/>
        <v>0</v>
      </c>
      <c r="CZ417" s="175">
        <f t="shared" si="232"/>
        <v>0</v>
      </c>
      <c r="DA417" s="175">
        <f t="shared" si="232"/>
        <v>0</v>
      </c>
      <c r="DB417" s="175">
        <f t="shared" si="232"/>
        <v>0</v>
      </c>
      <c r="DC417" s="175">
        <f t="shared" si="232"/>
        <v>0</v>
      </c>
      <c r="DD417" s="175">
        <f t="shared" si="232"/>
        <v>0</v>
      </c>
      <c r="DE417" s="175">
        <f t="shared" si="232"/>
        <v>0</v>
      </c>
      <c r="DF417" s="175">
        <f t="shared" si="232"/>
        <v>0</v>
      </c>
      <c r="DG417" s="175">
        <f t="shared" si="232"/>
        <v>0</v>
      </c>
      <c r="DH417" s="176">
        <f t="shared" si="232"/>
        <v>0</v>
      </c>
      <c r="DI417" s="175">
        <f t="shared" si="232"/>
        <v>0</v>
      </c>
      <c r="DJ417" s="175">
        <f t="shared" si="232"/>
        <v>0</v>
      </c>
      <c r="DK417" s="175">
        <f t="shared" si="232"/>
        <v>0</v>
      </c>
      <c r="DL417" s="175">
        <f t="shared" si="232"/>
        <v>0</v>
      </c>
      <c r="DM417" s="175">
        <f t="shared" si="232"/>
        <v>0</v>
      </c>
      <c r="DN417" s="175">
        <f t="shared" si="232"/>
        <v>0</v>
      </c>
      <c r="DO417" s="175">
        <f t="shared" si="232"/>
        <v>0</v>
      </c>
      <c r="DP417" s="175">
        <f t="shared" si="232"/>
        <v>0</v>
      </c>
      <c r="DQ417" s="175">
        <f t="shared" si="232"/>
        <v>0</v>
      </c>
      <c r="DR417" s="175">
        <f t="shared" si="232"/>
        <v>0</v>
      </c>
      <c r="DS417" s="175">
        <f t="shared" si="232"/>
        <v>0</v>
      </c>
      <c r="DT417" s="176">
        <f t="shared" si="232"/>
        <v>0</v>
      </c>
      <c r="DU417" s="175">
        <f t="shared" si="232"/>
        <v>0</v>
      </c>
      <c r="DV417" s="175">
        <f t="shared" si="232"/>
        <v>0</v>
      </c>
      <c r="DW417" s="175">
        <f t="shared" si="232"/>
        <v>0</v>
      </c>
      <c r="DX417" s="175">
        <f t="shared" si="232"/>
        <v>0</v>
      </c>
      <c r="DY417" s="175">
        <f t="shared" si="232"/>
        <v>0</v>
      </c>
      <c r="DZ417" s="175">
        <f t="shared" si="232"/>
        <v>0</v>
      </c>
      <c r="EA417" s="175">
        <f t="shared" si="232"/>
        <v>0</v>
      </c>
      <c r="EB417" s="175">
        <f>SUM(EB405:EB416)</f>
        <v>0</v>
      </c>
      <c r="EC417" s="175">
        <f>SUM(EC405:EC416)</f>
        <v>0</v>
      </c>
      <c r="ED417" s="175">
        <f>SUM(ED405:ED416)</f>
        <v>0</v>
      </c>
      <c r="EE417" s="175">
        <f>SUM(EE405:EE416)</f>
        <v>0</v>
      </c>
      <c r="EF417" s="169"/>
      <c r="EG417" s="169"/>
      <c r="EH417" s="169"/>
    </row>
    <row r="418" spans="1:138" s="182" customFormat="1" ht="16.5" hidden="1" customHeight="1" outlineLevel="1" thickTop="1" x14ac:dyDescent="0.25">
      <c r="A418" s="122">
        <f t="shared" ref="A418:A427" si="233">IF(B$401="Объект",,IF(B418=0,,1))</f>
        <v>0</v>
      </c>
      <c r="B418" s="232" t="str">
        <f>CONCATENATE(B405," НДС")</f>
        <v>Проектно-изыскательские работы  НДС</v>
      </c>
      <c r="C418" s="170">
        <f t="shared" si="229"/>
        <v>0</v>
      </c>
      <c r="D418" s="181">
        <f t="shared" ref="D418:BO421" si="234">D405*0.18</f>
        <v>0</v>
      </c>
      <c r="E418" s="181">
        <f t="shared" si="234"/>
        <v>0</v>
      </c>
      <c r="F418" s="181">
        <f t="shared" si="234"/>
        <v>0</v>
      </c>
      <c r="G418" s="181">
        <f t="shared" si="234"/>
        <v>0</v>
      </c>
      <c r="H418" s="181">
        <f t="shared" si="234"/>
        <v>0</v>
      </c>
      <c r="I418" s="181">
        <f t="shared" si="234"/>
        <v>0</v>
      </c>
      <c r="J418" s="181">
        <f t="shared" si="234"/>
        <v>0</v>
      </c>
      <c r="K418" s="181">
        <f t="shared" si="234"/>
        <v>0</v>
      </c>
      <c r="L418" s="181">
        <f t="shared" si="234"/>
        <v>0</v>
      </c>
      <c r="M418" s="181">
        <f t="shared" si="234"/>
        <v>0</v>
      </c>
      <c r="N418" s="181">
        <f t="shared" si="234"/>
        <v>0</v>
      </c>
      <c r="O418" s="181">
        <f t="shared" si="234"/>
        <v>0</v>
      </c>
      <c r="P418" s="181">
        <f t="shared" si="234"/>
        <v>0</v>
      </c>
      <c r="Q418" s="181">
        <f t="shared" si="234"/>
        <v>0</v>
      </c>
      <c r="R418" s="181">
        <f t="shared" si="234"/>
        <v>0</v>
      </c>
      <c r="S418" s="181">
        <f t="shared" si="234"/>
        <v>0</v>
      </c>
      <c r="T418" s="181">
        <f t="shared" si="234"/>
        <v>0</v>
      </c>
      <c r="U418" s="181">
        <f t="shared" si="234"/>
        <v>0</v>
      </c>
      <c r="V418" s="181">
        <f t="shared" si="234"/>
        <v>0</v>
      </c>
      <c r="W418" s="181">
        <f t="shared" si="234"/>
        <v>0</v>
      </c>
      <c r="X418" s="181">
        <f t="shared" si="234"/>
        <v>0</v>
      </c>
      <c r="Y418" s="181">
        <f t="shared" si="234"/>
        <v>0</v>
      </c>
      <c r="Z418" s="181">
        <f t="shared" si="234"/>
        <v>0</v>
      </c>
      <c r="AA418" s="181">
        <f t="shared" si="234"/>
        <v>0</v>
      </c>
      <c r="AB418" s="181">
        <f t="shared" si="234"/>
        <v>0</v>
      </c>
      <c r="AC418" s="181">
        <f t="shared" si="234"/>
        <v>0</v>
      </c>
      <c r="AD418" s="181">
        <f t="shared" si="234"/>
        <v>0</v>
      </c>
      <c r="AE418" s="181">
        <f t="shared" si="234"/>
        <v>0</v>
      </c>
      <c r="AF418" s="181">
        <f t="shared" si="234"/>
        <v>0</v>
      </c>
      <c r="AG418" s="181">
        <f t="shared" si="234"/>
        <v>0</v>
      </c>
      <c r="AH418" s="181">
        <f t="shared" si="234"/>
        <v>0</v>
      </c>
      <c r="AI418" s="181">
        <f t="shared" si="234"/>
        <v>0</v>
      </c>
      <c r="AJ418" s="181">
        <f t="shared" si="234"/>
        <v>0</v>
      </c>
      <c r="AK418" s="181">
        <f t="shared" si="234"/>
        <v>0</v>
      </c>
      <c r="AL418" s="181">
        <f t="shared" si="234"/>
        <v>0</v>
      </c>
      <c r="AM418" s="181">
        <f t="shared" si="234"/>
        <v>0</v>
      </c>
      <c r="AN418" s="181">
        <f t="shared" si="234"/>
        <v>0</v>
      </c>
      <c r="AO418" s="181">
        <f t="shared" si="234"/>
        <v>0</v>
      </c>
      <c r="AP418" s="181">
        <f t="shared" si="234"/>
        <v>0</v>
      </c>
      <c r="AQ418" s="181">
        <f t="shared" si="234"/>
        <v>0</v>
      </c>
      <c r="AR418" s="181">
        <f t="shared" si="234"/>
        <v>0</v>
      </c>
      <c r="AS418" s="181">
        <f t="shared" si="234"/>
        <v>0</v>
      </c>
      <c r="AT418" s="181">
        <f t="shared" si="234"/>
        <v>0</v>
      </c>
      <c r="AU418" s="181">
        <f t="shared" si="234"/>
        <v>0</v>
      </c>
      <c r="AV418" s="181">
        <f t="shared" si="234"/>
        <v>0</v>
      </c>
      <c r="AW418" s="181">
        <f t="shared" si="234"/>
        <v>0</v>
      </c>
      <c r="AX418" s="181">
        <f t="shared" si="234"/>
        <v>0</v>
      </c>
      <c r="AY418" s="181">
        <f t="shared" si="234"/>
        <v>0</v>
      </c>
      <c r="AZ418" s="181">
        <f t="shared" si="234"/>
        <v>0</v>
      </c>
      <c r="BA418" s="181">
        <f t="shared" si="234"/>
        <v>0</v>
      </c>
      <c r="BB418" s="181">
        <f t="shared" si="234"/>
        <v>0</v>
      </c>
      <c r="BC418" s="181">
        <f t="shared" si="234"/>
        <v>0</v>
      </c>
      <c r="BD418" s="181">
        <f t="shared" si="234"/>
        <v>0</v>
      </c>
      <c r="BE418" s="181">
        <f t="shared" si="234"/>
        <v>0</v>
      </c>
      <c r="BF418" s="181">
        <f t="shared" si="234"/>
        <v>0</v>
      </c>
      <c r="BG418" s="181">
        <f t="shared" si="234"/>
        <v>0</v>
      </c>
      <c r="BH418" s="181">
        <f t="shared" si="234"/>
        <v>0</v>
      </c>
      <c r="BI418" s="181">
        <f t="shared" si="234"/>
        <v>0</v>
      </c>
      <c r="BJ418" s="181">
        <f t="shared" si="234"/>
        <v>0</v>
      </c>
      <c r="BK418" s="181">
        <f t="shared" si="234"/>
        <v>0</v>
      </c>
      <c r="BL418" s="181">
        <f t="shared" si="234"/>
        <v>0</v>
      </c>
      <c r="BM418" s="181">
        <f t="shared" si="234"/>
        <v>0</v>
      </c>
      <c r="BN418" s="181">
        <f t="shared" si="234"/>
        <v>0</v>
      </c>
      <c r="BO418" s="181">
        <f t="shared" si="234"/>
        <v>0</v>
      </c>
      <c r="BP418" s="181">
        <f t="shared" ref="BP418:EA421" si="235">BP405*0.18</f>
        <v>0</v>
      </c>
      <c r="BQ418" s="181">
        <f t="shared" si="235"/>
        <v>0</v>
      </c>
      <c r="BR418" s="181">
        <f t="shared" si="235"/>
        <v>0</v>
      </c>
      <c r="BS418" s="181">
        <f t="shared" si="235"/>
        <v>0</v>
      </c>
      <c r="BT418" s="181">
        <f t="shared" si="235"/>
        <v>0</v>
      </c>
      <c r="BU418" s="181">
        <f t="shared" si="235"/>
        <v>0</v>
      </c>
      <c r="BV418" s="181">
        <f t="shared" si="235"/>
        <v>0</v>
      </c>
      <c r="BW418" s="181">
        <f t="shared" si="235"/>
        <v>0</v>
      </c>
      <c r="BX418" s="181">
        <f t="shared" si="235"/>
        <v>0</v>
      </c>
      <c r="BY418" s="181">
        <f t="shared" si="235"/>
        <v>0</v>
      </c>
      <c r="BZ418" s="181">
        <f t="shared" si="235"/>
        <v>0</v>
      </c>
      <c r="CA418" s="181">
        <f t="shared" si="235"/>
        <v>0</v>
      </c>
      <c r="CB418" s="181">
        <f t="shared" si="235"/>
        <v>0</v>
      </c>
      <c r="CC418" s="181">
        <f t="shared" si="235"/>
        <v>0</v>
      </c>
      <c r="CD418" s="181">
        <f t="shared" si="235"/>
        <v>0</v>
      </c>
      <c r="CE418" s="181">
        <f t="shared" si="235"/>
        <v>0</v>
      </c>
      <c r="CF418" s="181">
        <f t="shared" si="235"/>
        <v>0</v>
      </c>
      <c r="CG418" s="181">
        <f t="shared" si="235"/>
        <v>0</v>
      </c>
      <c r="CH418" s="181">
        <f t="shared" si="235"/>
        <v>0</v>
      </c>
      <c r="CI418" s="181">
        <f t="shared" si="235"/>
        <v>0</v>
      </c>
      <c r="CJ418" s="181">
        <f t="shared" si="235"/>
        <v>0</v>
      </c>
      <c r="CK418" s="181">
        <f t="shared" si="235"/>
        <v>0</v>
      </c>
      <c r="CL418" s="181">
        <f t="shared" si="235"/>
        <v>0</v>
      </c>
      <c r="CM418" s="181">
        <f t="shared" si="235"/>
        <v>0</v>
      </c>
      <c r="CN418" s="181">
        <f t="shared" si="235"/>
        <v>0</v>
      </c>
      <c r="CO418" s="181">
        <f t="shared" si="235"/>
        <v>0</v>
      </c>
      <c r="CP418" s="181">
        <f t="shared" si="235"/>
        <v>0</v>
      </c>
      <c r="CQ418" s="181">
        <f t="shared" si="235"/>
        <v>0</v>
      </c>
      <c r="CR418" s="181">
        <f t="shared" si="235"/>
        <v>0</v>
      </c>
      <c r="CS418" s="181">
        <f t="shared" si="235"/>
        <v>0</v>
      </c>
      <c r="CT418" s="181">
        <f t="shared" si="235"/>
        <v>0</v>
      </c>
      <c r="CU418" s="181">
        <f t="shared" si="235"/>
        <v>0</v>
      </c>
      <c r="CV418" s="181">
        <f t="shared" si="235"/>
        <v>0</v>
      </c>
      <c r="CW418" s="181">
        <f t="shared" si="235"/>
        <v>0</v>
      </c>
      <c r="CX418" s="181">
        <f t="shared" si="235"/>
        <v>0</v>
      </c>
      <c r="CY418" s="181">
        <f t="shared" si="235"/>
        <v>0</v>
      </c>
      <c r="CZ418" s="181">
        <f t="shared" si="235"/>
        <v>0</v>
      </c>
      <c r="DA418" s="181">
        <f t="shared" si="235"/>
        <v>0</v>
      </c>
      <c r="DB418" s="181">
        <f t="shared" si="235"/>
        <v>0</v>
      </c>
      <c r="DC418" s="181">
        <f t="shared" si="235"/>
        <v>0</v>
      </c>
      <c r="DD418" s="181">
        <f t="shared" si="235"/>
        <v>0</v>
      </c>
      <c r="DE418" s="181">
        <f t="shared" si="235"/>
        <v>0</v>
      </c>
      <c r="DF418" s="181">
        <f t="shared" si="235"/>
        <v>0</v>
      </c>
      <c r="DG418" s="181">
        <f t="shared" si="235"/>
        <v>0</v>
      </c>
      <c r="DH418" s="181">
        <f t="shared" si="235"/>
        <v>0</v>
      </c>
      <c r="DI418" s="181">
        <f t="shared" si="235"/>
        <v>0</v>
      </c>
      <c r="DJ418" s="181">
        <f t="shared" si="235"/>
        <v>0</v>
      </c>
      <c r="DK418" s="181">
        <f t="shared" si="235"/>
        <v>0</v>
      </c>
      <c r="DL418" s="181">
        <f t="shared" si="235"/>
        <v>0</v>
      </c>
      <c r="DM418" s="181">
        <f t="shared" si="235"/>
        <v>0</v>
      </c>
      <c r="DN418" s="181">
        <f t="shared" si="235"/>
        <v>0</v>
      </c>
      <c r="DO418" s="181">
        <f t="shared" si="235"/>
        <v>0</v>
      </c>
      <c r="DP418" s="181">
        <f t="shared" si="235"/>
        <v>0</v>
      </c>
      <c r="DQ418" s="181">
        <f t="shared" si="235"/>
        <v>0</v>
      </c>
      <c r="DR418" s="181">
        <f t="shared" si="235"/>
        <v>0</v>
      </c>
      <c r="DS418" s="181">
        <f t="shared" si="235"/>
        <v>0</v>
      </c>
      <c r="DT418" s="181">
        <f t="shared" si="235"/>
        <v>0</v>
      </c>
      <c r="DU418" s="181">
        <f t="shared" si="235"/>
        <v>0</v>
      </c>
      <c r="DV418" s="181">
        <f t="shared" si="235"/>
        <v>0</v>
      </c>
      <c r="DW418" s="181">
        <f t="shared" si="235"/>
        <v>0</v>
      </c>
      <c r="DX418" s="181">
        <f t="shared" si="235"/>
        <v>0</v>
      </c>
      <c r="DY418" s="181">
        <f t="shared" si="235"/>
        <v>0</v>
      </c>
      <c r="DZ418" s="181">
        <f t="shared" si="235"/>
        <v>0</v>
      </c>
      <c r="EA418" s="181">
        <f t="shared" si="235"/>
        <v>0</v>
      </c>
      <c r="EB418" s="181">
        <f t="shared" ref="EB418:EE427" si="236">EB405*0.18</f>
        <v>0</v>
      </c>
      <c r="EC418" s="181">
        <f t="shared" si="236"/>
        <v>0</v>
      </c>
      <c r="ED418" s="181">
        <f t="shared" si="236"/>
        <v>0</v>
      </c>
      <c r="EE418" s="181">
        <f t="shared" si="236"/>
        <v>0</v>
      </c>
    </row>
    <row r="419" spans="1:138" s="182" customFormat="1" ht="15.75" hidden="1" outlineLevel="1" x14ac:dyDescent="0.25">
      <c r="A419" s="122">
        <f t="shared" si="233"/>
        <v>0</v>
      </c>
      <c r="B419" s="232" t="str">
        <f t="shared" ref="B419:B427" si="237">CONCATENATE(B406," НДС")</f>
        <v>Строительно-монтажные работы (привязка в валюте) НДС</v>
      </c>
      <c r="C419" s="170">
        <f>SUM(D419:EE419)</f>
        <v>0</v>
      </c>
      <c r="D419" s="181">
        <f t="shared" si="234"/>
        <v>0</v>
      </c>
      <c r="E419" s="181">
        <f t="shared" si="234"/>
        <v>0</v>
      </c>
      <c r="F419" s="181">
        <f t="shared" si="234"/>
        <v>0</v>
      </c>
      <c r="G419" s="181">
        <f t="shared" si="234"/>
        <v>0</v>
      </c>
      <c r="H419" s="181">
        <f t="shared" si="234"/>
        <v>0</v>
      </c>
      <c r="I419" s="181">
        <f t="shared" si="234"/>
        <v>0</v>
      </c>
      <c r="J419" s="181">
        <f t="shared" si="234"/>
        <v>0</v>
      </c>
      <c r="K419" s="181">
        <f t="shared" si="234"/>
        <v>0</v>
      </c>
      <c r="L419" s="181">
        <f t="shared" si="234"/>
        <v>0</v>
      </c>
      <c r="M419" s="181">
        <f t="shared" si="234"/>
        <v>0</v>
      </c>
      <c r="N419" s="181">
        <f t="shared" si="234"/>
        <v>0</v>
      </c>
      <c r="O419" s="181">
        <f t="shared" si="234"/>
        <v>0</v>
      </c>
      <c r="P419" s="181">
        <f t="shared" si="234"/>
        <v>0</v>
      </c>
      <c r="Q419" s="181">
        <f t="shared" si="234"/>
        <v>0</v>
      </c>
      <c r="R419" s="181">
        <f t="shared" si="234"/>
        <v>0</v>
      </c>
      <c r="S419" s="181">
        <f t="shared" si="234"/>
        <v>0</v>
      </c>
      <c r="T419" s="181">
        <f t="shared" si="234"/>
        <v>0</v>
      </c>
      <c r="U419" s="181">
        <f t="shared" si="234"/>
        <v>0</v>
      </c>
      <c r="V419" s="181">
        <f t="shared" si="234"/>
        <v>0</v>
      </c>
      <c r="W419" s="181">
        <f t="shared" si="234"/>
        <v>0</v>
      </c>
      <c r="X419" s="181">
        <f t="shared" si="234"/>
        <v>0</v>
      </c>
      <c r="Y419" s="181">
        <f t="shared" si="234"/>
        <v>0</v>
      </c>
      <c r="Z419" s="181">
        <f t="shared" si="234"/>
        <v>0</v>
      </c>
      <c r="AA419" s="181">
        <f t="shared" si="234"/>
        <v>0</v>
      </c>
      <c r="AB419" s="181">
        <f t="shared" si="234"/>
        <v>0</v>
      </c>
      <c r="AC419" s="181">
        <f t="shared" si="234"/>
        <v>0</v>
      </c>
      <c r="AD419" s="181">
        <f t="shared" si="234"/>
        <v>0</v>
      </c>
      <c r="AE419" s="181">
        <f t="shared" si="234"/>
        <v>0</v>
      </c>
      <c r="AF419" s="181">
        <f t="shared" si="234"/>
        <v>0</v>
      </c>
      <c r="AG419" s="181">
        <f t="shared" si="234"/>
        <v>0</v>
      </c>
      <c r="AH419" s="181">
        <f t="shared" si="234"/>
        <v>0</v>
      </c>
      <c r="AI419" s="181">
        <f t="shared" si="234"/>
        <v>0</v>
      </c>
      <c r="AJ419" s="181">
        <f t="shared" si="234"/>
        <v>0</v>
      </c>
      <c r="AK419" s="181">
        <f t="shared" si="234"/>
        <v>0</v>
      </c>
      <c r="AL419" s="181">
        <f t="shared" si="234"/>
        <v>0</v>
      </c>
      <c r="AM419" s="181">
        <f t="shared" si="234"/>
        <v>0</v>
      </c>
      <c r="AN419" s="181">
        <f t="shared" si="234"/>
        <v>0</v>
      </c>
      <c r="AO419" s="181">
        <f t="shared" si="234"/>
        <v>0</v>
      </c>
      <c r="AP419" s="181">
        <f t="shared" si="234"/>
        <v>0</v>
      </c>
      <c r="AQ419" s="181">
        <f t="shared" si="234"/>
        <v>0</v>
      </c>
      <c r="AR419" s="181">
        <f t="shared" si="234"/>
        <v>0</v>
      </c>
      <c r="AS419" s="181">
        <f t="shared" si="234"/>
        <v>0</v>
      </c>
      <c r="AT419" s="181">
        <f t="shared" si="234"/>
        <v>0</v>
      </c>
      <c r="AU419" s="181">
        <f t="shared" si="234"/>
        <v>0</v>
      </c>
      <c r="AV419" s="181">
        <f t="shared" si="234"/>
        <v>0</v>
      </c>
      <c r="AW419" s="181">
        <f t="shared" si="234"/>
        <v>0</v>
      </c>
      <c r="AX419" s="181">
        <f t="shared" si="234"/>
        <v>0</v>
      </c>
      <c r="AY419" s="181">
        <f t="shared" si="234"/>
        <v>0</v>
      </c>
      <c r="AZ419" s="181">
        <f t="shared" si="234"/>
        <v>0</v>
      </c>
      <c r="BA419" s="181">
        <f t="shared" si="234"/>
        <v>0</v>
      </c>
      <c r="BB419" s="181">
        <f t="shared" si="234"/>
        <v>0</v>
      </c>
      <c r="BC419" s="181">
        <f t="shared" si="234"/>
        <v>0</v>
      </c>
      <c r="BD419" s="181">
        <f t="shared" si="234"/>
        <v>0</v>
      </c>
      <c r="BE419" s="181">
        <f t="shared" si="234"/>
        <v>0</v>
      </c>
      <c r="BF419" s="181">
        <f t="shared" si="234"/>
        <v>0</v>
      </c>
      <c r="BG419" s="181">
        <f t="shared" si="234"/>
        <v>0</v>
      </c>
      <c r="BH419" s="181">
        <f t="shared" si="234"/>
        <v>0</v>
      </c>
      <c r="BI419" s="181">
        <f t="shared" si="234"/>
        <v>0</v>
      </c>
      <c r="BJ419" s="181">
        <f t="shared" si="234"/>
        <v>0</v>
      </c>
      <c r="BK419" s="181">
        <f t="shared" si="234"/>
        <v>0</v>
      </c>
      <c r="BL419" s="181">
        <f t="shared" si="234"/>
        <v>0</v>
      </c>
      <c r="BM419" s="181">
        <f t="shared" si="234"/>
        <v>0</v>
      </c>
      <c r="BN419" s="181">
        <f t="shared" si="234"/>
        <v>0</v>
      </c>
      <c r="BO419" s="181">
        <f t="shared" si="234"/>
        <v>0</v>
      </c>
      <c r="BP419" s="181">
        <f t="shared" si="235"/>
        <v>0</v>
      </c>
      <c r="BQ419" s="181">
        <f t="shared" si="235"/>
        <v>0</v>
      </c>
      <c r="BR419" s="181">
        <f t="shared" si="235"/>
        <v>0</v>
      </c>
      <c r="BS419" s="181">
        <f t="shared" si="235"/>
        <v>0</v>
      </c>
      <c r="BT419" s="181">
        <f t="shared" si="235"/>
        <v>0</v>
      </c>
      <c r="BU419" s="181">
        <f t="shared" si="235"/>
        <v>0</v>
      </c>
      <c r="BV419" s="181">
        <f t="shared" si="235"/>
        <v>0</v>
      </c>
      <c r="BW419" s="181">
        <f t="shared" si="235"/>
        <v>0</v>
      </c>
      <c r="BX419" s="181">
        <f t="shared" si="235"/>
        <v>0</v>
      </c>
      <c r="BY419" s="181">
        <f t="shared" si="235"/>
        <v>0</v>
      </c>
      <c r="BZ419" s="181">
        <f t="shared" si="235"/>
        <v>0</v>
      </c>
      <c r="CA419" s="181">
        <f t="shared" si="235"/>
        <v>0</v>
      </c>
      <c r="CB419" s="181">
        <f t="shared" si="235"/>
        <v>0</v>
      </c>
      <c r="CC419" s="181">
        <f t="shared" si="235"/>
        <v>0</v>
      </c>
      <c r="CD419" s="181">
        <f t="shared" si="235"/>
        <v>0</v>
      </c>
      <c r="CE419" s="181">
        <f t="shared" si="235"/>
        <v>0</v>
      </c>
      <c r="CF419" s="181">
        <f t="shared" si="235"/>
        <v>0</v>
      </c>
      <c r="CG419" s="181">
        <f t="shared" si="235"/>
        <v>0</v>
      </c>
      <c r="CH419" s="181">
        <f t="shared" si="235"/>
        <v>0</v>
      </c>
      <c r="CI419" s="181">
        <f t="shared" si="235"/>
        <v>0</v>
      </c>
      <c r="CJ419" s="181">
        <f t="shared" si="235"/>
        <v>0</v>
      </c>
      <c r="CK419" s="181">
        <f t="shared" si="235"/>
        <v>0</v>
      </c>
      <c r="CL419" s="181">
        <f t="shared" si="235"/>
        <v>0</v>
      </c>
      <c r="CM419" s="181">
        <f t="shared" si="235"/>
        <v>0</v>
      </c>
      <c r="CN419" s="181">
        <f t="shared" si="235"/>
        <v>0</v>
      </c>
      <c r="CO419" s="181">
        <f t="shared" si="235"/>
        <v>0</v>
      </c>
      <c r="CP419" s="181">
        <f t="shared" si="235"/>
        <v>0</v>
      </c>
      <c r="CQ419" s="181">
        <f t="shared" si="235"/>
        <v>0</v>
      </c>
      <c r="CR419" s="181">
        <f t="shared" si="235"/>
        <v>0</v>
      </c>
      <c r="CS419" s="181">
        <f t="shared" si="235"/>
        <v>0</v>
      </c>
      <c r="CT419" s="181">
        <f t="shared" si="235"/>
        <v>0</v>
      </c>
      <c r="CU419" s="181">
        <f t="shared" si="235"/>
        <v>0</v>
      </c>
      <c r="CV419" s="181">
        <f t="shared" si="235"/>
        <v>0</v>
      </c>
      <c r="CW419" s="181">
        <f t="shared" si="235"/>
        <v>0</v>
      </c>
      <c r="CX419" s="181">
        <f t="shared" si="235"/>
        <v>0</v>
      </c>
      <c r="CY419" s="181">
        <f t="shared" si="235"/>
        <v>0</v>
      </c>
      <c r="CZ419" s="181">
        <f t="shared" si="235"/>
        <v>0</v>
      </c>
      <c r="DA419" s="181">
        <f t="shared" si="235"/>
        <v>0</v>
      </c>
      <c r="DB419" s="181">
        <f t="shared" si="235"/>
        <v>0</v>
      </c>
      <c r="DC419" s="181">
        <f t="shared" si="235"/>
        <v>0</v>
      </c>
      <c r="DD419" s="181">
        <f t="shared" si="235"/>
        <v>0</v>
      </c>
      <c r="DE419" s="181">
        <f t="shared" si="235"/>
        <v>0</v>
      </c>
      <c r="DF419" s="181">
        <f t="shared" si="235"/>
        <v>0</v>
      </c>
      <c r="DG419" s="181">
        <f t="shared" si="235"/>
        <v>0</v>
      </c>
      <c r="DH419" s="181">
        <f t="shared" si="235"/>
        <v>0</v>
      </c>
      <c r="DI419" s="181">
        <f t="shared" si="235"/>
        <v>0</v>
      </c>
      <c r="DJ419" s="181">
        <f t="shared" si="235"/>
        <v>0</v>
      </c>
      <c r="DK419" s="181">
        <f t="shared" si="235"/>
        <v>0</v>
      </c>
      <c r="DL419" s="181">
        <f t="shared" si="235"/>
        <v>0</v>
      </c>
      <c r="DM419" s="181">
        <f t="shared" si="235"/>
        <v>0</v>
      </c>
      <c r="DN419" s="181">
        <f t="shared" si="235"/>
        <v>0</v>
      </c>
      <c r="DO419" s="181">
        <f t="shared" si="235"/>
        <v>0</v>
      </c>
      <c r="DP419" s="181">
        <f t="shared" si="235"/>
        <v>0</v>
      </c>
      <c r="DQ419" s="181">
        <f t="shared" si="235"/>
        <v>0</v>
      </c>
      <c r="DR419" s="181">
        <f t="shared" si="235"/>
        <v>0</v>
      </c>
      <c r="DS419" s="181">
        <f t="shared" si="235"/>
        <v>0</v>
      </c>
      <c r="DT419" s="181">
        <f t="shared" si="235"/>
        <v>0</v>
      </c>
      <c r="DU419" s="181">
        <f t="shared" si="235"/>
        <v>0</v>
      </c>
      <c r="DV419" s="181">
        <f t="shared" si="235"/>
        <v>0</v>
      </c>
      <c r="DW419" s="181">
        <f t="shared" si="235"/>
        <v>0</v>
      </c>
      <c r="DX419" s="181">
        <f t="shared" si="235"/>
        <v>0</v>
      </c>
      <c r="DY419" s="181">
        <f t="shared" si="235"/>
        <v>0</v>
      </c>
      <c r="DZ419" s="181">
        <f t="shared" si="235"/>
        <v>0</v>
      </c>
      <c r="EA419" s="181">
        <f t="shared" si="235"/>
        <v>0</v>
      </c>
      <c r="EB419" s="181">
        <f t="shared" si="236"/>
        <v>0</v>
      </c>
      <c r="EC419" s="181">
        <f t="shared" si="236"/>
        <v>0</v>
      </c>
      <c r="ED419" s="181">
        <f t="shared" si="236"/>
        <v>0</v>
      </c>
      <c r="EE419" s="181">
        <f t="shared" si="236"/>
        <v>0</v>
      </c>
    </row>
    <row r="420" spans="1:138" s="182" customFormat="1" ht="15.75" hidden="1" outlineLevel="1" x14ac:dyDescent="0.25">
      <c r="A420" s="122">
        <f t="shared" si="233"/>
        <v>0</v>
      </c>
      <c r="B420" s="232" t="str">
        <f t="shared" si="237"/>
        <v>Строительно-монтажные работы рос НДС</v>
      </c>
      <c r="C420" s="170">
        <f t="shared" ref="C420:C427" si="238">SUM(D420:EE420)</f>
        <v>0</v>
      </c>
      <c r="D420" s="181">
        <f t="shared" si="234"/>
        <v>0</v>
      </c>
      <c r="E420" s="181">
        <f t="shared" si="234"/>
        <v>0</v>
      </c>
      <c r="F420" s="181">
        <f t="shared" si="234"/>
        <v>0</v>
      </c>
      <c r="G420" s="181">
        <f t="shared" si="234"/>
        <v>0</v>
      </c>
      <c r="H420" s="181">
        <f t="shared" si="234"/>
        <v>0</v>
      </c>
      <c r="I420" s="181">
        <f t="shared" si="234"/>
        <v>0</v>
      </c>
      <c r="J420" s="181">
        <f t="shared" si="234"/>
        <v>0</v>
      </c>
      <c r="K420" s="181">
        <f t="shared" si="234"/>
        <v>0</v>
      </c>
      <c r="L420" s="181">
        <f t="shared" si="234"/>
        <v>0</v>
      </c>
      <c r="M420" s="181">
        <f t="shared" si="234"/>
        <v>0</v>
      </c>
      <c r="N420" s="181">
        <f t="shared" si="234"/>
        <v>0</v>
      </c>
      <c r="O420" s="181">
        <f t="shared" si="234"/>
        <v>0</v>
      </c>
      <c r="P420" s="181">
        <f t="shared" si="234"/>
        <v>0</v>
      </c>
      <c r="Q420" s="181">
        <f t="shared" si="234"/>
        <v>0</v>
      </c>
      <c r="R420" s="181">
        <f t="shared" si="234"/>
        <v>0</v>
      </c>
      <c r="S420" s="181">
        <f t="shared" si="234"/>
        <v>0</v>
      </c>
      <c r="T420" s="181">
        <f t="shared" si="234"/>
        <v>0</v>
      </c>
      <c r="U420" s="181">
        <f t="shared" si="234"/>
        <v>0</v>
      </c>
      <c r="V420" s="181">
        <f t="shared" si="234"/>
        <v>0</v>
      </c>
      <c r="W420" s="181">
        <f t="shared" si="234"/>
        <v>0</v>
      </c>
      <c r="X420" s="181">
        <f t="shared" si="234"/>
        <v>0</v>
      </c>
      <c r="Y420" s="181">
        <f t="shared" si="234"/>
        <v>0</v>
      </c>
      <c r="Z420" s="181">
        <f t="shared" si="234"/>
        <v>0</v>
      </c>
      <c r="AA420" s="181">
        <f t="shared" si="234"/>
        <v>0</v>
      </c>
      <c r="AB420" s="181">
        <f t="shared" si="234"/>
        <v>0</v>
      </c>
      <c r="AC420" s="181">
        <f t="shared" si="234"/>
        <v>0</v>
      </c>
      <c r="AD420" s="181">
        <f t="shared" si="234"/>
        <v>0</v>
      </c>
      <c r="AE420" s="181">
        <f t="shared" si="234"/>
        <v>0</v>
      </c>
      <c r="AF420" s="181">
        <f t="shared" si="234"/>
        <v>0</v>
      </c>
      <c r="AG420" s="181">
        <f t="shared" si="234"/>
        <v>0</v>
      </c>
      <c r="AH420" s="181">
        <f t="shared" si="234"/>
        <v>0</v>
      </c>
      <c r="AI420" s="181">
        <f t="shared" si="234"/>
        <v>0</v>
      </c>
      <c r="AJ420" s="181">
        <f t="shared" si="234"/>
        <v>0</v>
      </c>
      <c r="AK420" s="181">
        <f t="shared" si="234"/>
        <v>0</v>
      </c>
      <c r="AL420" s="181">
        <f t="shared" si="234"/>
        <v>0</v>
      </c>
      <c r="AM420" s="181">
        <f t="shared" si="234"/>
        <v>0</v>
      </c>
      <c r="AN420" s="181">
        <f t="shared" si="234"/>
        <v>0</v>
      </c>
      <c r="AO420" s="181">
        <f t="shared" si="234"/>
        <v>0</v>
      </c>
      <c r="AP420" s="181">
        <f t="shared" si="234"/>
        <v>0</v>
      </c>
      <c r="AQ420" s="181">
        <f t="shared" si="234"/>
        <v>0</v>
      </c>
      <c r="AR420" s="181">
        <f t="shared" si="234"/>
        <v>0</v>
      </c>
      <c r="AS420" s="181">
        <f t="shared" si="234"/>
        <v>0</v>
      </c>
      <c r="AT420" s="181">
        <f t="shared" si="234"/>
        <v>0</v>
      </c>
      <c r="AU420" s="181">
        <f t="shared" si="234"/>
        <v>0</v>
      </c>
      <c r="AV420" s="181">
        <f t="shared" si="234"/>
        <v>0</v>
      </c>
      <c r="AW420" s="181">
        <f t="shared" si="234"/>
        <v>0</v>
      </c>
      <c r="AX420" s="181">
        <f t="shared" si="234"/>
        <v>0</v>
      </c>
      <c r="AY420" s="181">
        <f t="shared" si="234"/>
        <v>0</v>
      </c>
      <c r="AZ420" s="181">
        <f t="shared" si="234"/>
        <v>0</v>
      </c>
      <c r="BA420" s="181">
        <f t="shared" si="234"/>
        <v>0</v>
      </c>
      <c r="BB420" s="181">
        <f t="shared" si="234"/>
        <v>0</v>
      </c>
      <c r="BC420" s="181">
        <f t="shared" si="234"/>
        <v>0</v>
      </c>
      <c r="BD420" s="181">
        <f t="shared" si="234"/>
        <v>0</v>
      </c>
      <c r="BE420" s="181">
        <f t="shared" si="234"/>
        <v>0</v>
      </c>
      <c r="BF420" s="181">
        <f t="shared" si="234"/>
        <v>0</v>
      </c>
      <c r="BG420" s="181">
        <f t="shared" si="234"/>
        <v>0</v>
      </c>
      <c r="BH420" s="181">
        <f t="shared" si="234"/>
        <v>0</v>
      </c>
      <c r="BI420" s="181">
        <f t="shared" si="234"/>
        <v>0</v>
      </c>
      <c r="BJ420" s="181">
        <f t="shared" si="234"/>
        <v>0</v>
      </c>
      <c r="BK420" s="181">
        <f t="shared" si="234"/>
        <v>0</v>
      </c>
      <c r="BL420" s="181">
        <f t="shared" si="234"/>
        <v>0</v>
      </c>
      <c r="BM420" s="181">
        <f t="shared" si="234"/>
        <v>0</v>
      </c>
      <c r="BN420" s="181">
        <f t="shared" si="234"/>
        <v>0</v>
      </c>
      <c r="BO420" s="181">
        <f t="shared" si="234"/>
        <v>0</v>
      </c>
      <c r="BP420" s="181">
        <f t="shared" si="235"/>
        <v>0</v>
      </c>
      <c r="BQ420" s="181">
        <f t="shared" si="235"/>
        <v>0</v>
      </c>
      <c r="BR420" s="181">
        <f t="shared" si="235"/>
        <v>0</v>
      </c>
      <c r="BS420" s="181">
        <f t="shared" si="235"/>
        <v>0</v>
      </c>
      <c r="BT420" s="181">
        <f t="shared" si="235"/>
        <v>0</v>
      </c>
      <c r="BU420" s="181">
        <f t="shared" si="235"/>
        <v>0</v>
      </c>
      <c r="BV420" s="181">
        <f t="shared" si="235"/>
        <v>0</v>
      </c>
      <c r="BW420" s="181">
        <f t="shared" si="235"/>
        <v>0</v>
      </c>
      <c r="BX420" s="181">
        <f t="shared" si="235"/>
        <v>0</v>
      </c>
      <c r="BY420" s="181">
        <f t="shared" si="235"/>
        <v>0</v>
      </c>
      <c r="BZ420" s="181">
        <f t="shared" si="235"/>
        <v>0</v>
      </c>
      <c r="CA420" s="181">
        <f t="shared" si="235"/>
        <v>0</v>
      </c>
      <c r="CB420" s="181">
        <f t="shared" si="235"/>
        <v>0</v>
      </c>
      <c r="CC420" s="181">
        <f t="shared" si="235"/>
        <v>0</v>
      </c>
      <c r="CD420" s="181">
        <f t="shared" si="235"/>
        <v>0</v>
      </c>
      <c r="CE420" s="181">
        <f t="shared" si="235"/>
        <v>0</v>
      </c>
      <c r="CF420" s="181">
        <f t="shared" si="235"/>
        <v>0</v>
      </c>
      <c r="CG420" s="181">
        <f t="shared" si="235"/>
        <v>0</v>
      </c>
      <c r="CH420" s="181">
        <f t="shared" si="235"/>
        <v>0</v>
      </c>
      <c r="CI420" s="181">
        <f t="shared" si="235"/>
        <v>0</v>
      </c>
      <c r="CJ420" s="181">
        <f t="shared" si="235"/>
        <v>0</v>
      </c>
      <c r="CK420" s="181">
        <f t="shared" si="235"/>
        <v>0</v>
      </c>
      <c r="CL420" s="181">
        <f t="shared" si="235"/>
        <v>0</v>
      </c>
      <c r="CM420" s="181">
        <f t="shared" si="235"/>
        <v>0</v>
      </c>
      <c r="CN420" s="181">
        <f t="shared" si="235"/>
        <v>0</v>
      </c>
      <c r="CO420" s="181">
        <f t="shared" si="235"/>
        <v>0</v>
      </c>
      <c r="CP420" s="181">
        <f t="shared" si="235"/>
        <v>0</v>
      </c>
      <c r="CQ420" s="181">
        <f t="shared" si="235"/>
        <v>0</v>
      </c>
      <c r="CR420" s="181">
        <f t="shared" si="235"/>
        <v>0</v>
      </c>
      <c r="CS420" s="181">
        <f t="shared" si="235"/>
        <v>0</v>
      </c>
      <c r="CT420" s="181">
        <f t="shared" si="235"/>
        <v>0</v>
      </c>
      <c r="CU420" s="181">
        <f t="shared" si="235"/>
        <v>0</v>
      </c>
      <c r="CV420" s="181">
        <f t="shared" si="235"/>
        <v>0</v>
      </c>
      <c r="CW420" s="181">
        <f t="shared" si="235"/>
        <v>0</v>
      </c>
      <c r="CX420" s="181">
        <f t="shared" si="235"/>
        <v>0</v>
      </c>
      <c r="CY420" s="181">
        <f t="shared" si="235"/>
        <v>0</v>
      </c>
      <c r="CZ420" s="181">
        <f t="shared" si="235"/>
        <v>0</v>
      </c>
      <c r="DA420" s="181">
        <f t="shared" si="235"/>
        <v>0</v>
      </c>
      <c r="DB420" s="181">
        <f t="shared" si="235"/>
        <v>0</v>
      </c>
      <c r="DC420" s="181">
        <f t="shared" si="235"/>
        <v>0</v>
      </c>
      <c r="DD420" s="181">
        <f t="shared" si="235"/>
        <v>0</v>
      </c>
      <c r="DE420" s="181">
        <f t="shared" si="235"/>
        <v>0</v>
      </c>
      <c r="DF420" s="181">
        <f t="shared" si="235"/>
        <v>0</v>
      </c>
      <c r="DG420" s="181">
        <f t="shared" si="235"/>
        <v>0</v>
      </c>
      <c r="DH420" s="181">
        <f t="shared" si="235"/>
        <v>0</v>
      </c>
      <c r="DI420" s="181">
        <f t="shared" si="235"/>
        <v>0</v>
      </c>
      <c r="DJ420" s="181">
        <f t="shared" si="235"/>
        <v>0</v>
      </c>
      <c r="DK420" s="181">
        <f t="shared" si="235"/>
        <v>0</v>
      </c>
      <c r="DL420" s="181">
        <f t="shared" si="235"/>
        <v>0</v>
      </c>
      <c r="DM420" s="181">
        <f t="shared" si="235"/>
        <v>0</v>
      </c>
      <c r="DN420" s="181">
        <f t="shared" si="235"/>
        <v>0</v>
      </c>
      <c r="DO420" s="181">
        <f t="shared" si="235"/>
        <v>0</v>
      </c>
      <c r="DP420" s="181">
        <f t="shared" si="235"/>
        <v>0</v>
      </c>
      <c r="DQ420" s="181">
        <f t="shared" si="235"/>
        <v>0</v>
      </c>
      <c r="DR420" s="181">
        <f t="shared" si="235"/>
        <v>0</v>
      </c>
      <c r="DS420" s="181">
        <f t="shared" si="235"/>
        <v>0</v>
      </c>
      <c r="DT420" s="181">
        <f t="shared" si="235"/>
        <v>0</v>
      </c>
      <c r="DU420" s="181">
        <f t="shared" si="235"/>
        <v>0</v>
      </c>
      <c r="DV420" s="181">
        <f t="shared" si="235"/>
        <v>0</v>
      </c>
      <c r="DW420" s="181">
        <f t="shared" si="235"/>
        <v>0</v>
      </c>
      <c r="DX420" s="181">
        <f t="shared" si="235"/>
        <v>0</v>
      </c>
      <c r="DY420" s="181">
        <f t="shared" si="235"/>
        <v>0</v>
      </c>
      <c r="DZ420" s="181">
        <f t="shared" si="235"/>
        <v>0</v>
      </c>
      <c r="EA420" s="181">
        <f t="shared" si="235"/>
        <v>0</v>
      </c>
      <c r="EB420" s="181">
        <f t="shared" si="236"/>
        <v>0</v>
      </c>
      <c r="EC420" s="181">
        <f t="shared" si="236"/>
        <v>0</v>
      </c>
      <c r="ED420" s="181">
        <f t="shared" si="236"/>
        <v>0</v>
      </c>
      <c r="EE420" s="181">
        <f t="shared" si="236"/>
        <v>0</v>
      </c>
    </row>
    <row r="421" spans="1:138" s="182" customFormat="1" ht="15.75" hidden="1" outlineLevel="1" x14ac:dyDescent="0.25">
      <c r="A421" s="122">
        <f t="shared" si="233"/>
        <v>0</v>
      </c>
      <c r="B421" s="232" t="str">
        <f t="shared" si="237"/>
        <v>ТМЦ НДС</v>
      </c>
      <c r="C421" s="170">
        <f t="shared" si="238"/>
        <v>0</v>
      </c>
      <c r="D421" s="181">
        <f t="shared" si="234"/>
        <v>0</v>
      </c>
      <c r="E421" s="181">
        <f t="shared" si="234"/>
        <v>0</v>
      </c>
      <c r="F421" s="181">
        <f t="shared" si="234"/>
        <v>0</v>
      </c>
      <c r="G421" s="181">
        <f t="shared" si="234"/>
        <v>0</v>
      </c>
      <c r="H421" s="181">
        <f t="shared" si="234"/>
        <v>0</v>
      </c>
      <c r="I421" s="181">
        <f t="shared" si="234"/>
        <v>0</v>
      </c>
      <c r="J421" s="181">
        <f t="shared" si="234"/>
        <v>0</v>
      </c>
      <c r="K421" s="181">
        <f t="shared" si="234"/>
        <v>0</v>
      </c>
      <c r="L421" s="181">
        <f t="shared" si="234"/>
        <v>0</v>
      </c>
      <c r="M421" s="181">
        <f t="shared" si="234"/>
        <v>0</v>
      </c>
      <c r="N421" s="181">
        <f t="shared" si="234"/>
        <v>0</v>
      </c>
      <c r="O421" s="181">
        <f t="shared" si="234"/>
        <v>0</v>
      </c>
      <c r="P421" s="181">
        <f t="shared" si="234"/>
        <v>0</v>
      </c>
      <c r="Q421" s="181">
        <f t="shared" si="234"/>
        <v>0</v>
      </c>
      <c r="R421" s="181">
        <f t="shared" si="234"/>
        <v>0</v>
      </c>
      <c r="S421" s="181">
        <f t="shared" si="234"/>
        <v>0</v>
      </c>
      <c r="T421" s="181">
        <f t="shared" si="234"/>
        <v>0</v>
      </c>
      <c r="U421" s="181">
        <f t="shared" si="234"/>
        <v>0</v>
      </c>
      <c r="V421" s="181">
        <f t="shared" si="234"/>
        <v>0</v>
      </c>
      <c r="W421" s="181">
        <f t="shared" si="234"/>
        <v>0</v>
      </c>
      <c r="X421" s="181">
        <f t="shared" si="234"/>
        <v>0</v>
      </c>
      <c r="Y421" s="181">
        <f t="shared" si="234"/>
        <v>0</v>
      </c>
      <c r="Z421" s="181">
        <f t="shared" si="234"/>
        <v>0</v>
      </c>
      <c r="AA421" s="181">
        <f t="shared" si="234"/>
        <v>0</v>
      </c>
      <c r="AB421" s="181">
        <f t="shared" si="234"/>
        <v>0</v>
      </c>
      <c r="AC421" s="181">
        <f t="shared" si="234"/>
        <v>0</v>
      </c>
      <c r="AD421" s="181">
        <f t="shared" si="234"/>
        <v>0</v>
      </c>
      <c r="AE421" s="181">
        <f t="shared" si="234"/>
        <v>0</v>
      </c>
      <c r="AF421" s="181">
        <f t="shared" si="234"/>
        <v>0</v>
      </c>
      <c r="AG421" s="181">
        <f t="shared" si="234"/>
        <v>0</v>
      </c>
      <c r="AH421" s="181">
        <f t="shared" si="234"/>
        <v>0</v>
      </c>
      <c r="AI421" s="181">
        <f t="shared" si="234"/>
        <v>0</v>
      </c>
      <c r="AJ421" s="181">
        <f t="shared" si="234"/>
        <v>0</v>
      </c>
      <c r="AK421" s="181">
        <f t="shared" si="234"/>
        <v>0</v>
      </c>
      <c r="AL421" s="181">
        <f t="shared" si="234"/>
        <v>0</v>
      </c>
      <c r="AM421" s="181">
        <f t="shared" si="234"/>
        <v>0</v>
      </c>
      <c r="AN421" s="181">
        <f t="shared" si="234"/>
        <v>0</v>
      </c>
      <c r="AO421" s="181">
        <f t="shared" si="234"/>
        <v>0</v>
      </c>
      <c r="AP421" s="181">
        <f t="shared" si="234"/>
        <v>0</v>
      </c>
      <c r="AQ421" s="181">
        <f t="shared" si="234"/>
        <v>0</v>
      </c>
      <c r="AR421" s="181">
        <f t="shared" si="234"/>
        <v>0</v>
      </c>
      <c r="AS421" s="181">
        <f t="shared" si="234"/>
        <v>0</v>
      </c>
      <c r="AT421" s="181">
        <f t="shared" si="234"/>
        <v>0</v>
      </c>
      <c r="AU421" s="181">
        <f t="shared" si="234"/>
        <v>0</v>
      </c>
      <c r="AV421" s="181">
        <f t="shared" si="234"/>
        <v>0</v>
      </c>
      <c r="AW421" s="181">
        <f t="shared" si="234"/>
        <v>0</v>
      </c>
      <c r="AX421" s="181">
        <f t="shared" si="234"/>
        <v>0</v>
      </c>
      <c r="AY421" s="181">
        <f t="shared" si="234"/>
        <v>0</v>
      </c>
      <c r="AZ421" s="181">
        <f t="shared" si="234"/>
        <v>0</v>
      </c>
      <c r="BA421" s="181">
        <f t="shared" si="234"/>
        <v>0</v>
      </c>
      <c r="BB421" s="181">
        <f t="shared" si="234"/>
        <v>0</v>
      </c>
      <c r="BC421" s="181">
        <f t="shared" si="234"/>
        <v>0</v>
      </c>
      <c r="BD421" s="181">
        <f t="shared" si="234"/>
        <v>0</v>
      </c>
      <c r="BE421" s="181">
        <f t="shared" si="234"/>
        <v>0</v>
      </c>
      <c r="BF421" s="181">
        <f t="shared" si="234"/>
        <v>0</v>
      </c>
      <c r="BG421" s="181">
        <f t="shared" si="234"/>
        <v>0</v>
      </c>
      <c r="BH421" s="181">
        <f t="shared" si="234"/>
        <v>0</v>
      </c>
      <c r="BI421" s="181">
        <f t="shared" si="234"/>
        <v>0</v>
      </c>
      <c r="BJ421" s="181">
        <f t="shared" si="234"/>
        <v>0</v>
      </c>
      <c r="BK421" s="181">
        <f t="shared" si="234"/>
        <v>0</v>
      </c>
      <c r="BL421" s="181">
        <f t="shared" si="234"/>
        <v>0</v>
      </c>
      <c r="BM421" s="181">
        <f t="shared" si="234"/>
        <v>0</v>
      </c>
      <c r="BN421" s="181">
        <f t="shared" si="234"/>
        <v>0</v>
      </c>
      <c r="BO421" s="181">
        <f>BO408*0.18</f>
        <v>0</v>
      </c>
      <c r="BP421" s="181">
        <f t="shared" si="235"/>
        <v>0</v>
      </c>
      <c r="BQ421" s="181">
        <f t="shared" si="235"/>
        <v>0</v>
      </c>
      <c r="BR421" s="181">
        <f t="shared" si="235"/>
        <v>0</v>
      </c>
      <c r="BS421" s="181">
        <f t="shared" si="235"/>
        <v>0</v>
      </c>
      <c r="BT421" s="181">
        <f t="shared" si="235"/>
        <v>0</v>
      </c>
      <c r="BU421" s="181">
        <f t="shared" si="235"/>
        <v>0</v>
      </c>
      <c r="BV421" s="181">
        <f t="shared" si="235"/>
        <v>0</v>
      </c>
      <c r="BW421" s="181">
        <f t="shared" si="235"/>
        <v>0</v>
      </c>
      <c r="BX421" s="181">
        <f t="shared" si="235"/>
        <v>0</v>
      </c>
      <c r="BY421" s="181">
        <f t="shared" si="235"/>
        <v>0</v>
      </c>
      <c r="BZ421" s="181">
        <f t="shared" si="235"/>
        <v>0</v>
      </c>
      <c r="CA421" s="181">
        <f t="shared" si="235"/>
        <v>0</v>
      </c>
      <c r="CB421" s="181">
        <f t="shared" si="235"/>
        <v>0</v>
      </c>
      <c r="CC421" s="181">
        <f t="shared" si="235"/>
        <v>0</v>
      </c>
      <c r="CD421" s="181">
        <f t="shared" si="235"/>
        <v>0</v>
      </c>
      <c r="CE421" s="181">
        <f t="shared" si="235"/>
        <v>0</v>
      </c>
      <c r="CF421" s="181">
        <f t="shared" si="235"/>
        <v>0</v>
      </c>
      <c r="CG421" s="181">
        <f t="shared" si="235"/>
        <v>0</v>
      </c>
      <c r="CH421" s="181">
        <f t="shared" si="235"/>
        <v>0</v>
      </c>
      <c r="CI421" s="181">
        <f t="shared" si="235"/>
        <v>0</v>
      </c>
      <c r="CJ421" s="181">
        <f t="shared" si="235"/>
        <v>0</v>
      </c>
      <c r="CK421" s="181">
        <f t="shared" si="235"/>
        <v>0</v>
      </c>
      <c r="CL421" s="181">
        <f t="shared" si="235"/>
        <v>0</v>
      </c>
      <c r="CM421" s="181">
        <f t="shared" si="235"/>
        <v>0</v>
      </c>
      <c r="CN421" s="181">
        <f t="shared" si="235"/>
        <v>0</v>
      </c>
      <c r="CO421" s="181">
        <f t="shared" si="235"/>
        <v>0</v>
      </c>
      <c r="CP421" s="181">
        <f t="shared" si="235"/>
        <v>0</v>
      </c>
      <c r="CQ421" s="181">
        <f t="shared" si="235"/>
        <v>0</v>
      </c>
      <c r="CR421" s="181">
        <f t="shared" si="235"/>
        <v>0</v>
      </c>
      <c r="CS421" s="181">
        <f t="shared" si="235"/>
        <v>0</v>
      </c>
      <c r="CT421" s="181">
        <f t="shared" si="235"/>
        <v>0</v>
      </c>
      <c r="CU421" s="181">
        <f t="shared" si="235"/>
        <v>0</v>
      </c>
      <c r="CV421" s="181">
        <f t="shared" si="235"/>
        <v>0</v>
      </c>
      <c r="CW421" s="181">
        <f t="shared" si="235"/>
        <v>0</v>
      </c>
      <c r="CX421" s="181">
        <f t="shared" si="235"/>
        <v>0</v>
      </c>
      <c r="CY421" s="181">
        <f t="shared" si="235"/>
        <v>0</v>
      </c>
      <c r="CZ421" s="181">
        <f t="shared" si="235"/>
        <v>0</v>
      </c>
      <c r="DA421" s="181">
        <f t="shared" si="235"/>
        <v>0</v>
      </c>
      <c r="DB421" s="181">
        <f t="shared" si="235"/>
        <v>0</v>
      </c>
      <c r="DC421" s="181">
        <f t="shared" si="235"/>
        <v>0</v>
      </c>
      <c r="DD421" s="181">
        <f t="shared" si="235"/>
        <v>0</v>
      </c>
      <c r="DE421" s="181">
        <f t="shared" si="235"/>
        <v>0</v>
      </c>
      <c r="DF421" s="181">
        <f t="shared" si="235"/>
        <v>0</v>
      </c>
      <c r="DG421" s="181">
        <f t="shared" si="235"/>
        <v>0</v>
      </c>
      <c r="DH421" s="181">
        <f t="shared" si="235"/>
        <v>0</v>
      </c>
      <c r="DI421" s="181">
        <f t="shared" si="235"/>
        <v>0</v>
      </c>
      <c r="DJ421" s="181">
        <f t="shared" si="235"/>
        <v>0</v>
      </c>
      <c r="DK421" s="181">
        <f t="shared" si="235"/>
        <v>0</v>
      </c>
      <c r="DL421" s="181">
        <f t="shared" si="235"/>
        <v>0</v>
      </c>
      <c r="DM421" s="181">
        <f t="shared" si="235"/>
        <v>0</v>
      </c>
      <c r="DN421" s="181">
        <f t="shared" si="235"/>
        <v>0</v>
      </c>
      <c r="DO421" s="181">
        <f t="shared" si="235"/>
        <v>0</v>
      </c>
      <c r="DP421" s="181">
        <f t="shared" si="235"/>
        <v>0</v>
      </c>
      <c r="DQ421" s="181">
        <f t="shared" si="235"/>
        <v>0</v>
      </c>
      <c r="DR421" s="181">
        <f t="shared" si="235"/>
        <v>0</v>
      </c>
      <c r="DS421" s="181">
        <f t="shared" si="235"/>
        <v>0</v>
      </c>
      <c r="DT421" s="181">
        <f t="shared" si="235"/>
        <v>0</v>
      </c>
      <c r="DU421" s="181">
        <f t="shared" si="235"/>
        <v>0</v>
      </c>
      <c r="DV421" s="181">
        <f t="shared" si="235"/>
        <v>0</v>
      </c>
      <c r="DW421" s="181">
        <f t="shared" si="235"/>
        <v>0</v>
      </c>
      <c r="DX421" s="181">
        <f t="shared" si="235"/>
        <v>0</v>
      </c>
      <c r="DY421" s="181">
        <f t="shared" si="235"/>
        <v>0</v>
      </c>
      <c r="DZ421" s="181">
        <f t="shared" si="235"/>
        <v>0</v>
      </c>
      <c r="EA421" s="181">
        <f>EA408*0.18</f>
        <v>0</v>
      </c>
      <c r="EB421" s="181">
        <f t="shared" si="236"/>
        <v>0</v>
      </c>
      <c r="EC421" s="181">
        <f t="shared" si="236"/>
        <v>0</v>
      </c>
      <c r="ED421" s="181">
        <f t="shared" si="236"/>
        <v>0</v>
      </c>
      <c r="EE421" s="181">
        <f t="shared" si="236"/>
        <v>0</v>
      </c>
    </row>
    <row r="422" spans="1:138" s="182" customFormat="1" ht="15.75" hidden="1" outlineLevel="1" x14ac:dyDescent="0.25">
      <c r="A422" s="122">
        <f t="shared" si="233"/>
        <v>0</v>
      </c>
      <c r="B422" s="232" t="str">
        <f t="shared" si="237"/>
        <v>Оборудование (привязка к валюте) НДС</v>
      </c>
      <c r="C422" s="170">
        <f t="shared" si="238"/>
        <v>0</v>
      </c>
      <c r="D422" s="181">
        <f t="shared" ref="D422:BO425" si="239">D409*0.18</f>
        <v>0</v>
      </c>
      <c r="E422" s="181">
        <f t="shared" si="239"/>
        <v>0</v>
      </c>
      <c r="F422" s="181">
        <f t="shared" si="239"/>
        <v>0</v>
      </c>
      <c r="G422" s="181">
        <f t="shared" si="239"/>
        <v>0</v>
      </c>
      <c r="H422" s="181">
        <f t="shared" si="239"/>
        <v>0</v>
      </c>
      <c r="I422" s="181">
        <f t="shared" si="239"/>
        <v>0</v>
      </c>
      <c r="J422" s="181">
        <f t="shared" si="239"/>
        <v>0</v>
      </c>
      <c r="K422" s="181">
        <f t="shared" si="239"/>
        <v>0</v>
      </c>
      <c r="L422" s="181">
        <f t="shared" si="239"/>
        <v>0</v>
      </c>
      <c r="M422" s="181">
        <f t="shared" si="239"/>
        <v>0</v>
      </c>
      <c r="N422" s="181">
        <f t="shared" si="239"/>
        <v>0</v>
      </c>
      <c r="O422" s="181">
        <f t="shared" si="239"/>
        <v>0</v>
      </c>
      <c r="P422" s="181">
        <f t="shared" si="239"/>
        <v>0</v>
      </c>
      <c r="Q422" s="181">
        <f t="shared" si="239"/>
        <v>0</v>
      </c>
      <c r="R422" s="181">
        <f t="shared" si="239"/>
        <v>0</v>
      </c>
      <c r="S422" s="181">
        <f t="shared" si="239"/>
        <v>0</v>
      </c>
      <c r="T422" s="181">
        <f t="shared" si="239"/>
        <v>0</v>
      </c>
      <c r="U422" s="181">
        <f t="shared" si="239"/>
        <v>0</v>
      </c>
      <c r="V422" s="181">
        <f t="shared" si="239"/>
        <v>0</v>
      </c>
      <c r="W422" s="181">
        <f t="shared" si="239"/>
        <v>0</v>
      </c>
      <c r="X422" s="181">
        <f t="shared" si="239"/>
        <v>0</v>
      </c>
      <c r="Y422" s="181">
        <f t="shared" si="239"/>
        <v>0</v>
      </c>
      <c r="Z422" s="181">
        <f t="shared" si="239"/>
        <v>0</v>
      </c>
      <c r="AA422" s="181">
        <f t="shared" si="239"/>
        <v>0</v>
      </c>
      <c r="AB422" s="181">
        <f t="shared" si="239"/>
        <v>0</v>
      </c>
      <c r="AC422" s="181">
        <f t="shared" si="239"/>
        <v>0</v>
      </c>
      <c r="AD422" s="181">
        <f t="shared" si="239"/>
        <v>0</v>
      </c>
      <c r="AE422" s="181">
        <f t="shared" si="239"/>
        <v>0</v>
      </c>
      <c r="AF422" s="181">
        <f t="shared" si="239"/>
        <v>0</v>
      </c>
      <c r="AG422" s="181">
        <f t="shared" si="239"/>
        <v>0</v>
      </c>
      <c r="AH422" s="181">
        <f t="shared" si="239"/>
        <v>0</v>
      </c>
      <c r="AI422" s="181">
        <f t="shared" si="239"/>
        <v>0</v>
      </c>
      <c r="AJ422" s="181">
        <f t="shared" si="239"/>
        <v>0</v>
      </c>
      <c r="AK422" s="181">
        <f t="shared" si="239"/>
        <v>0</v>
      </c>
      <c r="AL422" s="181">
        <f t="shared" si="239"/>
        <v>0</v>
      </c>
      <c r="AM422" s="181">
        <f t="shared" si="239"/>
        <v>0</v>
      </c>
      <c r="AN422" s="181">
        <f t="shared" si="239"/>
        <v>0</v>
      </c>
      <c r="AO422" s="181">
        <f t="shared" si="239"/>
        <v>0</v>
      </c>
      <c r="AP422" s="181">
        <f t="shared" si="239"/>
        <v>0</v>
      </c>
      <c r="AQ422" s="181">
        <f t="shared" si="239"/>
        <v>0</v>
      </c>
      <c r="AR422" s="181">
        <f t="shared" si="239"/>
        <v>0</v>
      </c>
      <c r="AS422" s="181">
        <f t="shared" si="239"/>
        <v>0</v>
      </c>
      <c r="AT422" s="181">
        <f t="shared" si="239"/>
        <v>0</v>
      </c>
      <c r="AU422" s="181">
        <f t="shared" si="239"/>
        <v>0</v>
      </c>
      <c r="AV422" s="181">
        <f t="shared" si="239"/>
        <v>0</v>
      </c>
      <c r="AW422" s="181">
        <f t="shared" si="239"/>
        <v>0</v>
      </c>
      <c r="AX422" s="181">
        <f t="shared" si="239"/>
        <v>0</v>
      </c>
      <c r="AY422" s="181">
        <f t="shared" si="239"/>
        <v>0</v>
      </c>
      <c r="AZ422" s="181">
        <f t="shared" si="239"/>
        <v>0</v>
      </c>
      <c r="BA422" s="181">
        <f t="shared" si="239"/>
        <v>0</v>
      </c>
      <c r="BB422" s="181">
        <f t="shared" si="239"/>
        <v>0</v>
      </c>
      <c r="BC422" s="181">
        <f t="shared" si="239"/>
        <v>0</v>
      </c>
      <c r="BD422" s="181">
        <f t="shared" si="239"/>
        <v>0</v>
      </c>
      <c r="BE422" s="181">
        <f t="shared" si="239"/>
        <v>0</v>
      </c>
      <c r="BF422" s="181">
        <f t="shared" si="239"/>
        <v>0</v>
      </c>
      <c r="BG422" s="181">
        <f t="shared" si="239"/>
        <v>0</v>
      </c>
      <c r="BH422" s="181">
        <f t="shared" si="239"/>
        <v>0</v>
      </c>
      <c r="BI422" s="181">
        <f t="shared" si="239"/>
        <v>0</v>
      </c>
      <c r="BJ422" s="181">
        <f t="shared" si="239"/>
        <v>0</v>
      </c>
      <c r="BK422" s="181">
        <f t="shared" si="239"/>
        <v>0</v>
      </c>
      <c r="BL422" s="181">
        <f t="shared" si="239"/>
        <v>0</v>
      </c>
      <c r="BM422" s="181">
        <f t="shared" si="239"/>
        <v>0</v>
      </c>
      <c r="BN422" s="181">
        <f t="shared" si="239"/>
        <v>0</v>
      </c>
      <c r="BO422" s="181">
        <f>BO409*0.18</f>
        <v>0</v>
      </c>
      <c r="BP422" s="181">
        <f t="shared" ref="BP422:EA425" si="240">BP409*0.18</f>
        <v>0</v>
      </c>
      <c r="BQ422" s="181">
        <f t="shared" si="240"/>
        <v>0</v>
      </c>
      <c r="BR422" s="181">
        <f t="shared" si="240"/>
        <v>0</v>
      </c>
      <c r="BS422" s="181">
        <f t="shared" si="240"/>
        <v>0</v>
      </c>
      <c r="BT422" s="181">
        <f t="shared" si="240"/>
        <v>0</v>
      </c>
      <c r="BU422" s="181">
        <f t="shared" si="240"/>
        <v>0</v>
      </c>
      <c r="BV422" s="181">
        <f t="shared" si="240"/>
        <v>0</v>
      </c>
      <c r="BW422" s="181">
        <f t="shared" si="240"/>
        <v>0</v>
      </c>
      <c r="BX422" s="181">
        <f t="shared" si="240"/>
        <v>0</v>
      </c>
      <c r="BY422" s="181">
        <f t="shared" si="240"/>
        <v>0</v>
      </c>
      <c r="BZ422" s="181">
        <f t="shared" si="240"/>
        <v>0</v>
      </c>
      <c r="CA422" s="181">
        <f t="shared" si="240"/>
        <v>0</v>
      </c>
      <c r="CB422" s="181">
        <f t="shared" si="240"/>
        <v>0</v>
      </c>
      <c r="CC422" s="181">
        <f t="shared" si="240"/>
        <v>0</v>
      </c>
      <c r="CD422" s="181">
        <f t="shared" si="240"/>
        <v>0</v>
      </c>
      <c r="CE422" s="181">
        <f t="shared" si="240"/>
        <v>0</v>
      </c>
      <c r="CF422" s="181">
        <f t="shared" si="240"/>
        <v>0</v>
      </c>
      <c r="CG422" s="181">
        <f t="shared" si="240"/>
        <v>0</v>
      </c>
      <c r="CH422" s="181">
        <f t="shared" si="240"/>
        <v>0</v>
      </c>
      <c r="CI422" s="181">
        <f t="shared" si="240"/>
        <v>0</v>
      </c>
      <c r="CJ422" s="181">
        <f t="shared" si="240"/>
        <v>0</v>
      </c>
      <c r="CK422" s="181">
        <f t="shared" si="240"/>
        <v>0</v>
      </c>
      <c r="CL422" s="181">
        <f t="shared" si="240"/>
        <v>0</v>
      </c>
      <c r="CM422" s="181">
        <f t="shared" si="240"/>
        <v>0</v>
      </c>
      <c r="CN422" s="181">
        <f t="shared" si="240"/>
        <v>0</v>
      </c>
      <c r="CO422" s="181">
        <f t="shared" si="240"/>
        <v>0</v>
      </c>
      <c r="CP422" s="181">
        <f t="shared" si="240"/>
        <v>0</v>
      </c>
      <c r="CQ422" s="181">
        <f t="shared" si="240"/>
        <v>0</v>
      </c>
      <c r="CR422" s="181">
        <f t="shared" si="240"/>
        <v>0</v>
      </c>
      <c r="CS422" s="181">
        <f t="shared" si="240"/>
        <v>0</v>
      </c>
      <c r="CT422" s="181">
        <f t="shared" si="240"/>
        <v>0</v>
      </c>
      <c r="CU422" s="181">
        <f t="shared" si="240"/>
        <v>0</v>
      </c>
      <c r="CV422" s="181">
        <f t="shared" si="240"/>
        <v>0</v>
      </c>
      <c r="CW422" s="181">
        <f t="shared" si="240"/>
        <v>0</v>
      </c>
      <c r="CX422" s="181">
        <f t="shared" si="240"/>
        <v>0</v>
      </c>
      <c r="CY422" s="181">
        <f t="shared" si="240"/>
        <v>0</v>
      </c>
      <c r="CZ422" s="181">
        <f t="shared" si="240"/>
        <v>0</v>
      </c>
      <c r="DA422" s="181">
        <f t="shared" si="240"/>
        <v>0</v>
      </c>
      <c r="DB422" s="181">
        <f t="shared" si="240"/>
        <v>0</v>
      </c>
      <c r="DC422" s="181">
        <f t="shared" si="240"/>
        <v>0</v>
      </c>
      <c r="DD422" s="181">
        <f t="shared" si="240"/>
        <v>0</v>
      </c>
      <c r="DE422" s="181">
        <f t="shared" si="240"/>
        <v>0</v>
      </c>
      <c r="DF422" s="181">
        <f t="shared" si="240"/>
        <v>0</v>
      </c>
      <c r="DG422" s="181">
        <f t="shared" si="240"/>
        <v>0</v>
      </c>
      <c r="DH422" s="181">
        <f t="shared" si="240"/>
        <v>0</v>
      </c>
      <c r="DI422" s="181">
        <f t="shared" si="240"/>
        <v>0</v>
      </c>
      <c r="DJ422" s="181">
        <f t="shared" si="240"/>
        <v>0</v>
      </c>
      <c r="DK422" s="181">
        <f t="shared" si="240"/>
        <v>0</v>
      </c>
      <c r="DL422" s="181">
        <f t="shared" si="240"/>
        <v>0</v>
      </c>
      <c r="DM422" s="181">
        <f t="shared" si="240"/>
        <v>0</v>
      </c>
      <c r="DN422" s="181">
        <f t="shared" si="240"/>
        <v>0</v>
      </c>
      <c r="DO422" s="181">
        <f t="shared" si="240"/>
        <v>0</v>
      </c>
      <c r="DP422" s="181">
        <f t="shared" si="240"/>
        <v>0</v>
      </c>
      <c r="DQ422" s="181">
        <f t="shared" si="240"/>
        <v>0</v>
      </c>
      <c r="DR422" s="181">
        <f t="shared" si="240"/>
        <v>0</v>
      </c>
      <c r="DS422" s="181">
        <f t="shared" si="240"/>
        <v>0</v>
      </c>
      <c r="DT422" s="181">
        <f t="shared" si="240"/>
        <v>0</v>
      </c>
      <c r="DU422" s="181">
        <f t="shared" si="240"/>
        <v>0</v>
      </c>
      <c r="DV422" s="181">
        <f t="shared" si="240"/>
        <v>0</v>
      </c>
      <c r="DW422" s="181">
        <f t="shared" si="240"/>
        <v>0</v>
      </c>
      <c r="DX422" s="181">
        <f t="shared" si="240"/>
        <v>0</v>
      </c>
      <c r="DY422" s="181">
        <f t="shared" si="240"/>
        <v>0</v>
      </c>
      <c r="DZ422" s="181">
        <f t="shared" si="240"/>
        <v>0</v>
      </c>
      <c r="EA422" s="181">
        <f t="shared" si="240"/>
        <v>0</v>
      </c>
      <c r="EB422" s="181">
        <f t="shared" si="236"/>
        <v>0</v>
      </c>
      <c r="EC422" s="181">
        <f t="shared" si="236"/>
        <v>0</v>
      </c>
      <c r="ED422" s="181">
        <f t="shared" si="236"/>
        <v>0</v>
      </c>
      <c r="EE422" s="181">
        <f t="shared" si="236"/>
        <v>0</v>
      </c>
    </row>
    <row r="423" spans="1:138" s="182" customFormat="1" ht="15.75" hidden="1" outlineLevel="1" x14ac:dyDescent="0.25">
      <c r="A423" s="122">
        <f t="shared" si="233"/>
        <v>0</v>
      </c>
      <c r="B423" s="232" t="str">
        <f t="shared" si="237"/>
        <v>Оборудование рос НДС</v>
      </c>
      <c r="C423" s="170">
        <f t="shared" si="238"/>
        <v>0</v>
      </c>
      <c r="D423" s="181">
        <f t="shared" si="239"/>
        <v>0</v>
      </c>
      <c r="E423" s="181">
        <f t="shared" si="239"/>
        <v>0</v>
      </c>
      <c r="F423" s="181">
        <f t="shared" si="239"/>
        <v>0</v>
      </c>
      <c r="G423" s="181">
        <f t="shared" si="239"/>
        <v>0</v>
      </c>
      <c r="H423" s="181">
        <f t="shared" si="239"/>
        <v>0</v>
      </c>
      <c r="I423" s="181">
        <f t="shared" si="239"/>
        <v>0</v>
      </c>
      <c r="J423" s="181">
        <f t="shared" si="239"/>
        <v>0</v>
      </c>
      <c r="K423" s="181">
        <f t="shared" si="239"/>
        <v>0</v>
      </c>
      <c r="L423" s="181">
        <f t="shared" si="239"/>
        <v>0</v>
      </c>
      <c r="M423" s="181">
        <f t="shared" si="239"/>
        <v>0</v>
      </c>
      <c r="N423" s="181">
        <f t="shared" si="239"/>
        <v>0</v>
      </c>
      <c r="O423" s="181">
        <f t="shared" si="239"/>
        <v>0</v>
      </c>
      <c r="P423" s="181">
        <f t="shared" si="239"/>
        <v>0</v>
      </c>
      <c r="Q423" s="181">
        <f t="shared" si="239"/>
        <v>0</v>
      </c>
      <c r="R423" s="181">
        <f t="shared" si="239"/>
        <v>0</v>
      </c>
      <c r="S423" s="181">
        <f t="shared" si="239"/>
        <v>0</v>
      </c>
      <c r="T423" s="181">
        <f t="shared" si="239"/>
        <v>0</v>
      </c>
      <c r="U423" s="181">
        <f t="shared" si="239"/>
        <v>0</v>
      </c>
      <c r="V423" s="181">
        <f t="shared" si="239"/>
        <v>0</v>
      </c>
      <c r="W423" s="181">
        <f t="shared" si="239"/>
        <v>0</v>
      </c>
      <c r="X423" s="181">
        <f t="shared" si="239"/>
        <v>0</v>
      </c>
      <c r="Y423" s="181">
        <f t="shared" si="239"/>
        <v>0</v>
      </c>
      <c r="Z423" s="181">
        <f t="shared" si="239"/>
        <v>0</v>
      </c>
      <c r="AA423" s="181">
        <f t="shared" si="239"/>
        <v>0</v>
      </c>
      <c r="AB423" s="181">
        <f t="shared" si="239"/>
        <v>0</v>
      </c>
      <c r="AC423" s="181">
        <f t="shared" si="239"/>
        <v>0</v>
      </c>
      <c r="AD423" s="181">
        <f t="shared" si="239"/>
        <v>0</v>
      </c>
      <c r="AE423" s="181">
        <f t="shared" si="239"/>
        <v>0</v>
      </c>
      <c r="AF423" s="181">
        <f t="shared" si="239"/>
        <v>0</v>
      </c>
      <c r="AG423" s="181">
        <f t="shared" si="239"/>
        <v>0</v>
      </c>
      <c r="AH423" s="181">
        <f t="shared" si="239"/>
        <v>0</v>
      </c>
      <c r="AI423" s="181">
        <f t="shared" si="239"/>
        <v>0</v>
      </c>
      <c r="AJ423" s="181">
        <f t="shared" si="239"/>
        <v>0</v>
      </c>
      <c r="AK423" s="181">
        <f t="shared" si="239"/>
        <v>0</v>
      </c>
      <c r="AL423" s="181">
        <f t="shared" si="239"/>
        <v>0</v>
      </c>
      <c r="AM423" s="181">
        <f t="shared" si="239"/>
        <v>0</v>
      </c>
      <c r="AN423" s="181">
        <f t="shared" si="239"/>
        <v>0</v>
      </c>
      <c r="AO423" s="181">
        <f t="shared" si="239"/>
        <v>0</v>
      </c>
      <c r="AP423" s="181">
        <f t="shared" si="239"/>
        <v>0</v>
      </c>
      <c r="AQ423" s="181">
        <f t="shared" si="239"/>
        <v>0</v>
      </c>
      <c r="AR423" s="181">
        <f t="shared" si="239"/>
        <v>0</v>
      </c>
      <c r="AS423" s="181">
        <f t="shared" si="239"/>
        <v>0</v>
      </c>
      <c r="AT423" s="181">
        <f t="shared" si="239"/>
        <v>0</v>
      </c>
      <c r="AU423" s="181">
        <f t="shared" si="239"/>
        <v>0</v>
      </c>
      <c r="AV423" s="181">
        <f t="shared" si="239"/>
        <v>0</v>
      </c>
      <c r="AW423" s="181">
        <f t="shared" si="239"/>
        <v>0</v>
      </c>
      <c r="AX423" s="181">
        <f t="shared" si="239"/>
        <v>0</v>
      </c>
      <c r="AY423" s="181">
        <f t="shared" si="239"/>
        <v>0</v>
      </c>
      <c r="AZ423" s="181">
        <f t="shared" si="239"/>
        <v>0</v>
      </c>
      <c r="BA423" s="181">
        <f t="shared" si="239"/>
        <v>0</v>
      </c>
      <c r="BB423" s="181">
        <f t="shared" si="239"/>
        <v>0</v>
      </c>
      <c r="BC423" s="181">
        <f t="shared" si="239"/>
        <v>0</v>
      </c>
      <c r="BD423" s="181">
        <f t="shared" si="239"/>
        <v>0</v>
      </c>
      <c r="BE423" s="181">
        <f t="shared" si="239"/>
        <v>0</v>
      </c>
      <c r="BF423" s="181">
        <f t="shared" si="239"/>
        <v>0</v>
      </c>
      <c r="BG423" s="181">
        <f t="shared" si="239"/>
        <v>0</v>
      </c>
      <c r="BH423" s="181">
        <f t="shared" si="239"/>
        <v>0</v>
      </c>
      <c r="BI423" s="181">
        <f t="shared" si="239"/>
        <v>0</v>
      </c>
      <c r="BJ423" s="181">
        <f t="shared" si="239"/>
        <v>0</v>
      </c>
      <c r="BK423" s="181">
        <f t="shared" si="239"/>
        <v>0</v>
      </c>
      <c r="BL423" s="181">
        <f t="shared" si="239"/>
        <v>0</v>
      </c>
      <c r="BM423" s="181">
        <f t="shared" si="239"/>
        <v>0</v>
      </c>
      <c r="BN423" s="181">
        <f t="shared" si="239"/>
        <v>0</v>
      </c>
      <c r="BO423" s="181">
        <f t="shared" si="239"/>
        <v>0</v>
      </c>
      <c r="BP423" s="181">
        <f t="shared" si="240"/>
        <v>0</v>
      </c>
      <c r="BQ423" s="181">
        <f t="shared" si="240"/>
        <v>0</v>
      </c>
      <c r="BR423" s="181">
        <f t="shared" si="240"/>
        <v>0</v>
      </c>
      <c r="BS423" s="181">
        <f t="shared" si="240"/>
        <v>0</v>
      </c>
      <c r="BT423" s="181">
        <f t="shared" si="240"/>
        <v>0</v>
      </c>
      <c r="BU423" s="181">
        <f t="shared" si="240"/>
        <v>0</v>
      </c>
      <c r="BV423" s="181">
        <f t="shared" si="240"/>
        <v>0</v>
      </c>
      <c r="BW423" s="181">
        <f t="shared" si="240"/>
        <v>0</v>
      </c>
      <c r="BX423" s="181">
        <f t="shared" si="240"/>
        <v>0</v>
      </c>
      <c r="BY423" s="181">
        <f t="shared" si="240"/>
        <v>0</v>
      </c>
      <c r="BZ423" s="181">
        <f t="shared" si="240"/>
        <v>0</v>
      </c>
      <c r="CA423" s="181">
        <f t="shared" si="240"/>
        <v>0</v>
      </c>
      <c r="CB423" s="181">
        <f t="shared" si="240"/>
        <v>0</v>
      </c>
      <c r="CC423" s="181">
        <f t="shared" si="240"/>
        <v>0</v>
      </c>
      <c r="CD423" s="181">
        <f t="shared" si="240"/>
        <v>0</v>
      </c>
      <c r="CE423" s="181">
        <f t="shared" si="240"/>
        <v>0</v>
      </c>
      <c r="CF423" s="181">
        <f t="shared" si="240"/>
        <v>0</v>
      </c>
      <c r="CG423" s="181">
        <f t="shared" si="240"/>
        <v>0</v>
      </c>
      <c r="CH423" s="181">
        <f t="shared" si="240"/>
        <v>0</v>
      </c>
      <c r="CI423" s="181">
        <f t="shared" si="240"/>
        <v>0</v>
      </c>
      <c r="CJ423" s="181">
        <f t="shared" si="240"/>
        <v>0</v>
      </c>
      <c r="CK423" s="181">
        <f t="shared" si="240"/>
        <v>0</v>
      </c>
      <c r="CL423" s="181">
        <f t="shared" si="240"/>
        <v>0</v>
      </c>
      <c r="CM423" s="181">
        <f t="shared" si="240"/>
        <v>0</v>
      </c>
      <c r="CN423" s="181">
        <f t="shared" si="240"/>
        <v>0</v>
      </c>
      <c r="CO423" s="181">
        <f t="shared" si="240"/>
        <v>0</v>
      </c>
      <c r="CP423" s="181">
        <f t="shared" si="240"/>
        <v>0</v>
      </c>
      <c r="CQ423" s="181">
        <f t="shared" si="240"/>
        <v>0</v>
      </c>
      <c r="CR423" s="181">
        <f t="shared" si="240"/>
        <v>0</v>
      </c>
      <c r="CS423" s="181">
        <f t="shared" si="240"/>
        <v>0</v>
      </c>
      <c r="CT423" s="181">
        <f t="shared" si="240"/>
        <v>0</v>
      </c>
      <c r="CU423" s="181">
        <f t="shared" si="240"/>
        <v>0</v>
      </c>
      <c r="CV423" s="181">
        <f t="shared" si="240"/>
        <v>0</v>
      </c>
      <c r="CW423" s="181">
        <f t="shared" si="240"/>
        <v>0</v>
      </c>
      <c r="CX423" s="181">
        <f t="shared" si="240"/>
        <v>0</v>
      </c>
      <c r="CY423" s="181">
        <f t="shared" si="240"/>
        <v>0</v>
      </c>
      <c r="CZ423" s="181">
        <f t="shared" si="240"/>
        <v>0</v>
      </c>
      <c r="DA423" s="181">
        <f t="shared" si="240"/>
        <v>0</v>
      </c>
      <c r="DB423" s="181">
        <f t="shared" si="240"/>
        <v>0</v>
      </c>
      <c r="DC423" s="181">
        <f t="shared" si="240"/>
        <v>0</v>
      </c>
      <c r="DD423" s="181">
        <f t="shared" si="240"/>
        <v>0</v>
      </c>
      <c r="DE423" s="181">
        <f t="shared" si="240"/>
        <v>0</v>
      </c>
      <c r="DF423" s="181">
        <f t="shared" si="240"/>
        <v>0</v>
      </c>
      <c r="DG423" s="181">
        <f t="shared" si="240"/>
        <v>0</v>
      </c>
      <c r="DH423" s="181">
        <f t="shared" si="240"/>
        <v>0</v>
      </c>
      <c r="DI423" s="181">
        <f t="shared" si="240"/>
        <v>0</v>
      </c>
      <c r="DJ423" s="181">
        <f t="shared" si="240"/>
        <v>0</v>
      </c>
      <c r="DK423" s="181">
        <f t="shared" si="240"/>
        <v>0</v>
      </c>
      <c r="DL423" s="181">
        <f t="shared" si="240"/>
        <v>0</v>
      </c>
      <c r="DM423" s="181">
        <f t="shared" si="240"/>
        <v>0</v>
      </c>
      <c r="DN423" s="181">
        <f t="shared" si="240"/>
        <v>0</v>
      </c>
      <c r="DO423" s="181">
        <f t="shared" si="240"/>
        <v>0</v>
      </c>
      <c r="DP423" s="181">
        <f t="shared" si="240"/>
        <v>0</v>
      </c>
      <c r="DQ423" s="181">
        <f t="shared" si="240"/>
        <v>0</v>
      </c>
      <c r="DR423" s="181">
        <f t="shared" si="240"/>
        <v>0</v>
      </c>
      <c r="DS423" s="181">
        <f t="shared" si="240"/>
        <v>0</v>
      </c>
      <c r="DT423" s="181">
        <f t="shared" si="240"/>
        <v>0</v>
      </c>
      <c r="DU423" s="181">
        <f t="shared" si="240"/>
        <v>0</v>
      </c>
      <c r="DV423" s="181">
        <f t="shared" si="240"/>
        <v>0</v>
      </c>
      <c r="DW423" s="181">
        <f t="shared" si="240"/>
        <v>0</v>
      </c>
      <c r="DX423" s="181">
        <f t="shared" si="240"/>
        <v>0</v>
      </c>
      <c r="DY423" s="181">
        <f t="shared" si="240"/>
        <v>0</v>
      </c>
      <c r="DZ423" s="181">
        <f t="shared" si="240"/>
        <v>0</v>
      </c>
      <c r="EA423" s="181">
        <f t="shared" si="240"/>
        <v>0</v>
      </c>
      <c r="EB423" s="181">
        <f t="shared" si="236"/>
        <v>0</v>
      </c>
      <c r="EC423" s="181">
        <f t="shared" si="236"/>
        <v>0</v>
      </c>
      <c r="ED423" s="181">
        <f t="shared" si="236"/>
        <v>0</v>
      </c>
      <c r="EE423" s="181">
        <f t="shared" si="236"/>
        <v>0</v>
      </c>
    </row>
    <row r="424" spans="1:138" s="182" customFormat="1" ht="15.75" hidden="1" outlineLevel="1" x14ac:dyDescent="0.25">
      <c r="A424" s="122">
        <f t="shared" si="233"/>
        <v>0</v>
      </c>
      <c r="B424" s="232" t="str">
        <f t="shared" si="237"/>
        <v>Прочие НДС</v>
      </c>
      <c r="C424" s="170">
        <f t="shared" si="238"/>
        <v>0</v>
      </c>
      <c r="D424" s="181">
        <f t="shared" si="239"/>
        <v>0</v>
      </c>
      <c r="E424" s="181">
        <f t="shared" si="239"/>
        <v>0</v>
      </c>
      <c r="F424" s="181">
        <f t="shared" si="239"/>
        <v>0</v>
      </c>
      <c r="G424" s="181">
        <f t="shared" si="239"/>
        <v>0</v>
      </c>
      <c r="H424" s="181">
        <f t="shared" si="239"/>
        <v>0</v>
      </c>
      <c r="I424" s="181">
        <f t="shared" si="239"/>
        <v>0</v>
      </c>
      <c r="J424" s="181">
        <f t="shared" si="239"/>
        <v>0</v>
      </c>
      <c r="K424" s="181">
        <f t="shared" si="239"/>
        <v>0</v>
      </c>
      <c r="L424" s="181">
        <f t="shared" si="239"/>
        <v>0</v>
      </c>
      <c r="M424" s="181">
        <f t="shared" si="239"/>
        <v>0</v>
      </c>
      <c r="N424" s="181">
        <f t="shared" si="239"/>
        <v>0</v>
      </c>
      <c r="O424" s="181">
        <f t="shared" si="239"/>
        <v>0</v>
      </c>
      <c r="P424" s="181">
        <f t="shared" si="239"/>
        <v>0</v>
      </c>
      <c r="Q424" s="181">
        <f t="shared" si="239"/>
        <v>0</v>
      </c>
      <c r="R424" s="181">
        <f t="shared" si="239"/>
        <v>0</v>
      </c>
      <c r="S424" s="181">
        <f t="shared" si="239"/>
        <v>0</v>
      </c>
      <c r="T424" s="181">
        <f t="shared" si="239"/>
        <v>0</v>
      </c>
      <c r="U424" s="181">
        <f t="shared" si="239"/>
        <v>0</v>
      </c>
      <c r="V424" s="181">
        <f t="shared" si="239"/>
        <v>0</v>
      </c>
      <c r="W424" s="181">
        <f t="shared" si="239"/>
        <v>0</v>
      </c>
      <c r="X424" s="181">
        <f t="shared" si="239"/>
        <v>0</v>
      </c>
      <c r="Y424" s="181">
        <f t="shared" si="239"/>
        <v>0</v>
      </c>
      <c r="Z424" s="181">
        <f t="shared" si="239"/>
        <v>0</v>
      </c>
      <c r="AA424" s="181">
        <f t="shared" si="239"/>
        <v>0</v>
      </c>
      <c r="AB424" s="181">
        <f t="shared" si="239"/>
        <v>0</v>
      </c>
      <c r="AC424" s="181">
        <f t="shared" si="239"/>
        <v>0</v>
      </c>
      <c r="AD424" s="181">
        <f t="shared" si="239"/>
        <v>0</v>
      </c>
      <c r="AE424" s="181">
        <f t="shared" si="239"/>
        <v>0</v>
      </c>
      <c r="AF424" s="181">
        <f t="shared" si="239"/>
        <v>0</v>
      </c>
      <c r="AG424" s="181">
        <f t="shared" si="239"/>
        <v>0</v>
      </c>
      <c r="AH424" s="181">
        <f t="shared" si="239"/>
        <v>0</v>
      </c>
      <c r="AI424" s="181">
        <f t="shared" si="239"/>
        <v>0</v>
      </c>
      <c r="AJ424" s="181">
        <f t="shared" si="239"/>
        <v>0</v>
      </c>
      <c r="AK424" s="181">
        <f t="shared" si="239"/>
        <v>0</v>
      </c>
      <c r="AL424" s="181">
        <f t="shared" si="239"/>
        <v>0</v>
      </c>
      <c r="AM424" s="181">
        <f t="shared" si="239"/>
        <v>0</v>
      </c>
      <c r="AN424" s="181">
        <f t="shared" si="239"/>
        <v>0</v>
      </c>
      <c r="AO424" s="181">
        <f t="shared" si="239"/>
        <v>0</v>
      </c>
      <c r="AP424" s="181">
        <f t="shared" si="239"/>
        <v>0</v>
      </c>
      <c r="AQ424" s="181">
        <f t="shared" si="239"/>
        <v>0</v>
      </c>
      <c r="AR424" s="181">
        <f t="shared" si="239"/>
        <v>0</v>
      </c>
      <c r="AS424" s="181">
        <f t="shared" si="239"/>
        <v>0</v>
      </c>
      <c r="AT424" s="181">
        <f t="shared" si="239"/>
        <v>0</v>
      </c>
      <c r="AU424" s="181">
        <f t="shared" si="239"/>
        <v>0</v>
      </c>
      <c r="AV424" s="181">
        <f t="shared" si="239"/>
        <v>0</v>
      </c>
      <c r="AW424" s="181">
        <f t="shared" si="239"/>
        <v>0</v>
      </c>
      <c r="AX424" s="181">
        <f t="shared" si="239"/>
        <v>0</v>
      </c>
      <c r="AY424" s="181">
        <f t="shared" si="239"/>
        <v>0</v>
      </c>
      <c r="AZ424" s="181">
        <f t="shared" si="239"/>
        <v>0</v>
      </c>
      <c r="BA424" s="181">
        <f t="shared" si="239"/>
        <v>0</v>
      </c>
      <c r="BB424" s="181">
        <f t="shared" si="239"/>
        <v>0</v>
      </c>
      <c r="BC424" s="181">
        <f t="shared" si="239"/>
        <v>0</v>
      </c>
      <c r="BD424" s="181">
        <f t="shared" si="239"/>
        <v>0</v>
      </c>
      <c r="BE424" s="181">
        <f t="shared" si="239"/>
        <v>0</v>
      </c>
      <c r="BF424" s="181">
        <f t="shared" si="239"/>
        <v>0</v>
      </c>
      <c r="BG424" s="181">
        <f t="shared" si="239"/>
        <v>0</v>
      </c>
      <c r="BH424" s="181">
        <f t="shared" si="239"/>
        <v>0</v>
      </c>
      <c r="BI424" s="181">
        <f t="shared" si="239"/>
        <v>0</v>
      </c>
      <c r="BJ424" s="181">
        <f t="shared" si="239"/>
        <v>0</v>
      </c>
      <c r="BK424" s="181">
        <f t="shared" si="239"/>
        <v>0</v>
      </c>
      <c r="BL424" s="181">
        <f t="shared" si="239"/>
        <v>0</v>
      </c>
      <c r="BM424" s="181">
        <f t="shared" si="239"/>
        <v>0</v>
      </c>
      <c r="BN424" s="181">
        <f t="shared" si="239"/>
        <v>0</v>
      </c>
      <c r="BO424" s="181">
        <f t="shared" si="239"/>
        <v>0</v>
      </c>
      <c r="BP424" s="181">
        <f t="shared" si="240"/>
        <v>0</v>
      </c>
      <c r="BQ424" s="181">
        <f t="shared" si="240"/>
        <v>0</v>
      </c>
      <c r="BR424" s="181">
        <f t="shared" si="240"/>
        <v>0</v>
      </c>
      <c r="BS424" s="181">
        <f t="shared" si="240"/>
        <v>0</v>
      </c>
      <c r="BT424" s="181">
        <f t="shared" si="240"/>
        <v>0</v>
      </c>
      <c r="BU424" s="181">
        <f t="shared" si="240"/>
        <v>0</v>
      </c>
      <c r="BV424" s="181">
        <f t="shared" si="240"/>
        <v>0</v>
      </c>
      <c r="BW424" s="181">
        <f t="shared" si="240"/>
        <v>0</v>
      </c>
      <c r="BX424" s="181">
        <f t="shared" si="240"/>
        <v>0</v>
      </c>
      <c r="BY424" s="181">
        <f t="shared" si="240"/>
        <v>0</v>
      </c>
      <c r="BZ424" s="181">
        <f t="shared" si="240"/>
        <v>0</v>
      </c>
      <c r="CA424" s="181">
        <f t="shared" si="240"/>
        <v>0</v>
      </c>
      <c r="CB424" s="181">
        <f t="shared" si="240"/>
        <v>0</v>
      </c>
      <c r="CC424" s="181">
        <f t="shared" si="240"/>
        <v>0</v>
      </c>
      <c r="CD424" s="181">
        <f t="shared" si="240"/>
        <v>0</v>
      </c>
      <c r="CE424" s="181">
        <f t="shared" si="240"/>
        <v>0</v>
      </c>
      <c r="CF424" s="181">
        <f t="shared" si="240"/>
        <v>0</v>
      </c>
      <c r="CG424" s="181">
        <f t="shared" si="240"/>
        <v>0</v>
      </c>
      <c r="CH424" s="181">
        <f t="shared" si="240"/>
        <v>0</v>
      </c>
      <c r="CI424" s="181">
        <f t="shared" si="240"/>
        <v>0</v>
      </c>
      <c r="CJ424" s="181">
        <f t="shared" si="240"/>
        <v>0</v>
      </c>
      <c r="CK424" s="181">
        <f t="shared" si="240"/>
        <v>0</v>
      </c>
      <c r="CL424" s="181">
        <f t="shared" si="240"/>
        <v>0</v>
      </c>
      <c r="CM424" s="181">
        <f t="shared" si="240"/>
        <v>0</v>
      </c>
      <c r="CN424" s="181">
        <f t="shared" si="240"/>
        <v>0</v>
      </c>
      <c r="CO424" s="181">
        <f t="shared" si="240"/>
        <v>0</v>
      </c>
      <c r="CP424" s="181">
        <f t="shared" si="240"/>
        <v>0</v>
      </c>
      <c r="CQ424" s="181">
        <f t="shared" si="240"/>
        <v>0</v>
      </c>
      <c r="CR424" s="181">
        <f t="shared" si="240"/>
        <v>0</v>
      </c>
      <c r="CS424" s="181">
        <f t="shared" si="240"/>
        <v>0</v>
      </c>
      <c r="CT424" s="181">
        <f t="shared" si="240"/>
        <v>0</v>
      </c>
      <c r="CU424" s="181">
        <f t="shared" si="240"/>
        <v>0</v>
      </c>
      <c r="CV424" s="181">
        <f t="shared" si="240"/>
        <v>0</v>
      </c>
      <c r="CW424" s="181">
        <f t="shared" si="240"/>
        <v>0</v>
      </c>
      <c r="CX424" s="181">
        <f t="shared" si="240"/>
        <v>0</v>
      </c>
      <c r="CY424" s="181">
        <f t="shared" si="240"/>
        <v>0</v>
      </c>
      <c r="CZ424" s="181">
        <f t="shared" si="240"/>
        <v>0</v>
      </c>
      <c r="DA424" s="181">
        <f t="shared" si="240"/>
        <v>0</v>
      </c>
      <c r="DB424" s="181">
        <f t="shared" si="240"/>
        <v>0</v>
      </c>
      <c r="DC424" s="181">
        <f t="shared" si="240"/>
        <v>0</v>
      </c>
      <c r="DD424" s="181">
        <f t="shared" si="240"/>
        <v>0</v>
      </c>
      <c r="DE424" s="181">
        <f t="shared" si="240"/>
        <v>0</v>
      </c>
      <c r="DF424" s="181">
        <f t="shared" si="240"/>
        <v>0</v>
      </c>
      <c r="DG424" s="181">
        <f t="shared" si="240"/>
        <v>0</v>
      </c>
      <c r="DH424" s="181">
        <f t="shared" si="240"/>
        <v>0</v>
      </c>
      <c r="DI424" s="181">
        <f t="shared" si="240"/>
        <v>0</v>
      </c>
      <c r="DJ424" s="181">
        <f t="shared" si="240"/>
        <v>0</v>
      </c>
      <c r="DK424" s="181">
        <f t="shared" si="240"/>
        <v>0</v>
      </c>
      <c r="DL424" s="181">
        <f t="shared" si="240"/>
        <v>0</v>
      </c>
      <c r="DM424" s="181">
        <f t="shared" si="240"/>
        <v>0</v>
      </c>
      <c r="DN424" s="181">
        <f t="shared" si="240"/>
        <v>0</v>
      </c>
      <c r="DO424" s="181">
        <f t="shared" si="240"/>
        <v>0</v>
      </c>
      <c r="DP424" s="181">
        <f t="shared" si="240"/>
        <v>0</v>
      </c>
      <c r="DQ424" s="181">
        <f t="shared" si="240"/>
        <v>0</v>
      </c>
      <c r="DR424" s="181">
        <f t="shared" si="240"/>
        <v>0</v>
      </c>
      <c r="DS424" s="181">
        <f t="shared" si="240"/>
        <v>0</v>
      </c>
      <c r="DT424" s="181">
        <f t="shared" si="240"/>
        <v>0</v>
      </c>
      <c r="DU424" s="181">
        <f t="shared" si="240"/>
        <v>0</v>
      </c>
      <c r="DV424" s="181">
        <f t="shared" si="240"/>
        <v>0</v>
      </c>
      <c r="DW424" s="181">
        <f t="shared" si="240"/>
        <v>0</v>
      </c>
      <c r="DX424" s="181">
        <f t="shared" si="240"/>
        <v>0</v>
      </c>
      <c r="DY424" s="181">
        <f t="shared" si="240"/>
        <v>0</v>
      </c>
      <c r="DZ424" s="181">
        <f t="shared" si="240"/>
        <v>0</v>
      </c>
      <c r="EA424" s="181">
        <f t="shared" si="240"/>
        <v>0</v>
      </c>
      <c r="EB424" s="181">
        <f t="shared" si="236"/>
        <v>0</v>
      </c>
      <c r="EC424" s="181">
        <f t="shared" si="236"/>
        <v>0</v>
      </c>
      <c r="ED424" s="181">
        <f t="shared" si="236"/>
        <v>0</v>
      </c>
      <c r="EE424" s="181">
        <f t="shared" si="236"/>
        <v>0</v>
      </c>
    </row>
    <row r="425" spans="1:138" s="182" customFormat="1" ht="15.75" hidden="1" outlineLevel="1" x14ac:dyDescent="0.25">
      <c r="A425" s="122">
        <f t="shared" si="233"/>
        <v>0</v>
      </c>
      <c r="B425" s="232" t="str">
        <f t="shared" si="237"/>
        <v>Таможенные платежи НДС</v>
      </c>
      <c r="C425" s="170">
        <f t="shared" si="238"/>
        <v>0</v>
      </c>
      <c r="D425" s="181">
        <f t="shared" si="239"/>
        <v>0</v>
      </c>
      <c r="E425" s="181">
        <f t="shared" si="239"/>
        <v>0</v>
      </c>
      <c r="F425" s="181">
        <f t="shared" si="239"/>
        <v>0</v>
      </c>
      <c r="G425" s="181">
        <f t="shared" si="239"/>
        <v>0</v>
      </c>
      <c r="H425" s="181">
        <f t="shared" si="239"/>
        <v>0</v>
      </c>
      <c r="I425" s="181">
        <f t="shared" si="239"/>
        <v>0</v>
      </c>
      <c r="J425" s="181">
        <f t="shared" si="239"/>
        <v>0</v>
      </c>
      <c r="K425" s="181">
        <f t="shared" si="239"/>
        <v>0</v>
      </c>
      <c r="L425" s="181">
        <f t="shared" si="239"/>
        <v>0</v>
      </c>
      <c r="M425" s="181">
        <f t="shared" si="239"/>
        <v>0</v>
      </c>
      <c r="N425" s="181">
        <f t="shared" si="239"/>
        <v>0</v>
      </c>
      <c r="O425" s="181">
        <f t="shared" si="239"/>
        <v>0</v>
      </c>
      <c r="P425" s="181">
        <f t="shared" si="239"/>
        <v>0</v>
      </c>
      <c r="Q425" s="181">
        <f t="shared" si="239"/>
        <v>0</v>
      </c>
      <c r="R425" s="181">
        <f t="shared" si="239"/>
        <v>0</v>
      </c>
      <c r="S425" s="181">
        <f t="shared" si="239"/>
        <v>0</v>
      </c>
      <c r="T425" s="181">
        <f t="shared" si="239"/>
        <v>0</v>
      </c>
      <c r="U425" s="181">
        <f t="shared" si="239"/>
        <v>0</v>
      </c>
      <c r="V425" s="181">
        <f t="shared" si="239"/>
        <v>0</v>
      </c>
      <c r="W425" s="181">
        <f t="shared" si="239"/>
        <v>0</v>
      </c>
      <c r="X425" s="181">
        <f t="shared" si="239"/>
        <v>0</v>
      </c>
      <c r="Y425" s="181">
        <f t="shared" si="239"/>
        <v>0</v>
      </c>
      <c r="Z425" s="181">
        <f t="shared" si="239"/>
        <v>0</v>
      </c>
      <c r="AA425" s="181">
        <f t="shared" si="239"/>
        <v>0</v>
      </c>
      <c r="AB425" s="181">
        <f t="shared" si="239"/>
        <v>0</v>
      </c>
      <c r="AC425" s="181">
        <f t="shared" si="239"/>
        <v>0</v>
      </c>
      <c r="AD425" s="181">
        <f t="shared" si="239"/>
        <v>0</v>
      </c>
      <c r="AE425" s="181">
        <f t="shared" si="239"/>
        <v>0</v>
      </c>
      <c r="AF425" s="181">
        <f t="shared" si="239"/>
        <v>0</v>
      </c>
      <c r="AG425" s="181">
        <f t="shared" si="239"/>
        <v>0</v>
      </c>
      <c r="AH425" s="181">
        <f t="shared" si="239"/>
        <v>0</v>
      </c>
      <c r="AI425" s="181">
        <f t="shared" si="239"/>
        <v>0</v>
      </c>
      <c r="AJ425" s="181">
        <f t="shared" si="239"/>
        <v>0</v>
      </c>
      <c r="AK425" s="181">
        <f t="shared" si="239"/>
        <v>0</v>
      </c>
      <c r="AL425" s="181">
        <f t="shared" si="239"/>
        <v>0</v>
      </c>
      <c r="AM425" s="181">
        <f t="shared" si="239"/>
        <v>0</v>
      </c>
      <c r="AN425" s="181">
        <f t="shared" si="239"/>
        <v>0</v>
      </c>
      <c r="AO425" s="181">
        <f t="shared" si="239"/>
        <v>0</v>
      </c>
      <c r="AP425" s="181">
        <f t="shared" si="239"/>
        <v>0</v>
      </c>
      <c r="AQ425" s="181">
        <f t="shared" si="239"/>
        <v>0</v>
      </c>
      <c r="AR425" s="181">
        <f t="shared" si="239"/>
        <v>0</v>
      </c>
      <c r="AS425" s="181">
        <f t="shared" si="239"/>
        <v>0</v>
      </c>
      <c r="AT425" s="181">
        <f t="shared" si="239"/>
        <v>0</v>
      </c>
      <c r="AU425" s="181">
        <f t="shared" si="239"/>
        <v>0</v>
      </c>
      <c r="AV425" s="181">
        <f t="shared" si="239"/>
        <v>0</v>
      </c>
      <c r="AW425" s="181">
        <f t="shared" si="239"/>
        <v>0</v>
      </c>
      <c r="AX425" s="181">
        <f t="shared" si="239"/>
        <v>0</v>
      </c>
      <c r="AY425" s="181">
        <f t="shared" si="239"/>
        <v>0</v>
      </c>
      <c r="AZ425" s="181">
        <f t="shared" si="239"/>
        <v>0</v>
      </c>
      <c r="BA425" s="181">
        <f t="shared" si="239"/>
        <v>0</v>
      </c>
      <c r="BB425" s="181">
        <f t="shared" si="239"/>
        <v>0</v>
      </c>
      <c r="BC425" s="181">
        <f t="shared" si="239"/>
        <v>0</v>
      </c>
      <c r="BD425" s="181">
        <f t="shared" si="239"/>
        <v>0</v>
      </c>
      <c r="BE425" s="181">
        <f t="shared" si="239"/>
        <v>0</v>
      </c>
      <c r="BF425" s="181">
        <f t="shared" si="239"/>
        <v>0</v>
      </c>
      <c r="BG425" s="181">
        <f t="shared" si="239"/>
        <v>0</v>
      </c>
      <c r="BH425" s="181">
        <f t="shared" si="239"/>
        <v>0</v>
      </c>
      <c r="BI425" s="181">
        <f t="shared" si="239"/>
        <v>0</v>
      </c>
      <c r="BJ425" s="181">
        <f t="shared" si="239"/>
        <v>0</v>
      </c>
      <c r="BK425" s="181">
        <f t="shared" si="239"/>
        <v>0</v>
      </c>
      <c r="BL425" s="181">
        <f t="shared" si="239"/>
        <v>0</v>
      </c>
      <c r="BM425" s="181">
        <f t="shared" si="239"/>
        <v>0</v>
      </c>
      <c r="BN425" s="181">
        <f t="shared" si="239"/>
        <v>0</v>
      </c>
      <c r="BO425" s="181">
        <f t="shared" si="239"/>
        <v>0</v>
      </c>
      <c r="BP425" s="181">
        <f t="shared" si="240"/>
        <v>0</v>
      </c>
      <c r="BQ425" s="181">
        <f t="shared" si="240"/>
        <v>0</v>
      </c>
      <c r="BR425" s="181">
        <f t="shared" si="240"/>
        <v>0</v>
      </c>
      <c r="BS425" s="181">
        <f t="shared" si="240"/>
        <v>0</v>
      </c>
      <c r="BT425" s="181">
        <f t="shared" si="240"/>
        <v>0</v>
      </c>
      <c r="BU425" s="181">
        <f t="shared" si="240"/>
        <v>0</v>
      </c>
      <c r="BV425" s="181">
        <f t="shared" si="240"/>
        <v>0</v>
      </c>
      <c r="BW425" s="181">
        <f t="shared" si="240"/>
        <v>0</v>
      </c>
      <c r="BX425" s="181">
        <f t="shared" si="240"/>
        <v>0</v>
      </c>
      <c r="BY425" s="181">
        <f t="shared" si="240"/>
        <v>0</v>
      </c>
      <c r="BZ425" s="181">
        <f t="shared" si="240"/>
        <v>0</v>
      </c>
      <c r="CA425" s="181">
        <f t="shared" si="240"/>
        <v>0</v>
      </c>
      <c r="CB425" s="181">
        <f t="shared" si="240"/>
        <v>0</v>
      </c>
      <c r="CC425" s="181">
        <f t="shared" si="240"/>
        <v>0</v>
      </c>
      <c r="CD425" s="181">
        <f t="shared" si="240"/>
        <v>0</v>
      </c>
      <c r="CE425" s="181">
        <f t="shared" si="240"/>
        <v>0</v>
      </c>
      <c r="CF425" s="181">
        <f t="shared" si="240"/>
        <v>0</v>
      </c>
      <c r="CG425" s="181">
        <f t="shared" si="240"/>
        <v>0</v>
      </c>
      <c r="CH425" s="181">
        <f t="shared" si="240"/>
        <v>0</v>
      </c>
      <c r="CI425" s="181">
        <f t="shared" si="240"/>
        <v>0</v>
      </c>
      <c r="CJ425" s="181">
        <f t="shared" si="240"/>
        <v>0</v>
      </c>
      <c r="CK425" s="181">
        <f t="shared" si="240"/>
        <v>0</v>
      </c>
      <c r="CL425" s="181">
        <f t="shared" si="240"/>
        <v>0</v>
      </c>
      <c r="CM425" s="181">
        <f t="shared" si="240"/>
        <v>0</v>
      </c>
      <c r="CN425" s="181">
        <f t="shared" si="240"/>
        <v>0</v>
      </c>
      <c r="CO425" s="181">
        <f t="shared" si="240"/>
        <v>0</v>
      </c>
      <c r="CP425" s="181">
        <f t="shared" si="240"/>
        <v>0</v>
      </c>
      <c r="CQ425" s="181">
        <f t="shared" si="240"/>
        <v>0</v>
      </c>
      <c r="CR425" s="181">
        <f t="shared" si="240"/>
        <v>0</v>
      </c>
      <c r="CS425" s="181">
        <f t="shared" si="240"/>
        <v>0</v>
      </c>
      <c r="CT425" s="181">
        <f t="shared" si="240"/>
        <v>0</v>
      </c>
      <c r="CU425" s="181">
        <f t="shared" si="240"/>
        <v>0</v>
      </c>
      <c r="CV425" s="181">
        <f t="shared" si="240"/>
        <v>0</v>
      </c>
      <c r="CW425" s="181">
        <f t="shared" si="240"/>
        <v>0</v>
      </c>
      <c r="CX425" s="181">
        <f t="shared" si="240"/>
        <v>0</v>
      </c>
      <c r="CY425" s="181">
        <f t="shared" si="240"/>
        <v>0</v>
      </c>
      <c r="CZ425" s="181">
        <f t="shared" si="240"/>
        <v>0</v>
      </c>
      <c r="DA425" s="181">
        <f t="shared" si="240"/>
        <v>0</v>
      </c>
      <c r="DB425" s="181">
        <f t="shared" si="240"/>
        <v>0</v>
      </c>
      <c r="DC425" s="181">
        <f t="shared" si="240"/>
        <v>0</v>
      </c>
      <c r="DD425" s="181">
        <f t="shared" si="240"/>
        <v>0</v>
      </c>
      <c r="DE425" s="181">
        <f t="shared" si="240"/>
        <v>0</v>
      </c>
      <c r="DF425" s="181">
        <f t="shared" si="240"/>
        <v>0</v>
      </c>
      <c r="DG425" s="181">
        <f t="shared" si="240"/>
        <v>0</v>
      </c>
      <c r="DH425" s="181">
        <f t="shared" si="240"/>
        <v>0</v>
      </c>
      <c r="DI425" s="181">
        <f t="shared" si="240"/>
        <v>0</v>
      </c>
      <c r="DJ425" s="181">
        <f t="shared" si="240"/>
        <v>0</v>
      </c>
      <c r="DK425" s="181">
        <f t="shared" si="240"/>
        <v>0</v>
      </c>
      <c r="DL425" s="181">
        <f t="shared" si="240"/>
        <v>0</v>
      </c>
      <c r="DM425" s="181">
        <f t="shared" si="240"/>
        <v>0</v>
      </c>
      <c r="DN425" s="181">
        <f t="shared" si="240"/>
        <v>0</v>
      </c>
      <c r="DO425" s="181">
        <f t="shared" si="240"/>
        <v>0</v>
      </c>
      <c r="DP425" s="181">
        <f t="shared" si="240"/>
        <v>0</v>
      </c>
      <c r="DQ425" s="181">
        <f t="shared" si="240"/>
        <v>0</v>
      </c>
      <c r="DR425" s="181">
        <f t="shared" si="240"/>
        <v>0</v>
      </c>
      <c r="DS425" s="181">
        <f t="shared" si="240"/>
        <v>0</v>
      </c>
      <c r="DT425" s="181">
        <f t="shared" si="240"/>
        <v>0</v>
      </c>
      <c r="DU425" s="181">
        <f t="shared" si="240"/>
        <v>0</v>
      </c>
      <c r="DV425" s="181">
        <f t="shared" si="240"/>
        <v>0</v>
      </c>
      <c r="DW425" s="181">
        <f t="shared" si="240"/>
        <v>0</v>
      </c>
      <c r="DX425" s="181">
        <f t="shared" si="240"/>
        <v>0</v>
      </c>
      <c r="DY425" s="181">
        <f t="shared" si="240"/>
        <v>0</v>
      </c>
      <c r="DZ425" s="181">
        <f t="shared" si="240"/>
        <v>0</v>
      </c>
      <c r="EA425" s="181">
        <f t="shared" ref="EA425:EB427" si="241">EA412*0.18</f>
        <v>0</v>
      </c>
      <c r="EB425" s="181">
        <f t="shared" si="241"/>
        <v>0</v>
      </c>
      <c r="EC425" s="181">
        <f t="shared" si="236"/>
        <v>0</v>
      </c>
      <c r="ED425" s="181">
        <f t="shared" si="236"/>
        <v>0</v>
      </c>
      <c r="EE425" s="181">
        <f t="shared" si="236"/>
        <v>0</v>
      </c>
    </row>
    <row r="426" spans="1:138" s="182" customFormat="1" ht="15.75" hidden="1" outlineLevel="1" x14ac:dyDescent="0.25">
      <c r="A426" s="122">
        <f t="shared" si="233"/>
        <v>0</v>
      </c>
      <c r="B426" s="232" t="str">
        <f t="shared" si="237"/>
        <v>0 НДС</v>
      </c>
      <c r="C426" s="170">
        <f t="shared" si="238"/>
        <v>0</v>
      </c>
      <c r="D426" s="181">
        <f t="shared" ref="D426:BO427" si="242">D413*0.18</f>
        <v>0</v>
      </c>
      <c r="E426" s="181">
        <f t="shared" si="242"/>
        <v>0</v>
      </c>
      <c r="F426" s="181">
        <f t="shared" si="242"/>
        <v>0</v>
      </c>
      <c r="G426" s="181">
        <f t="shared" si="242"/>
        <v>0</v>
      </c>
      <c r="H426" s="181">
        <f t="shared" si="242"/>
        <v>0</v>
      </c>
      <c r="I426" s="181">
        <f t="shared" si="242"/>
        <v>0</v>
      </c>
      <c r="J426" s="181">
        <f t="shared" si="242"/>
        <v>0</v>
      </c>
      <c r="K426" s="181">
        <f t="shared" si="242"/>
        <v>0</v>
      </c>
      <c r="L426" s="181">
        <f t="shared" si="242"/>
        <v>0</v>
      </c>
      <c r="M426" s="181">
        <f t="shared" si="242"/>
        <v>0</v>
      </c>
      <c r="N426" s="181">
        <f t="shared" si="242"/>
        <v>0</v>
      </c>
      <c r="O426" s="181">
        <f t="shared" si="242"/>
        <v>0</v>
      </c>
      <c r="P426" s="181">
        <f t="shared" si="242"/>
        <v>0</v>
      </c>
      <c r="Q426" s="181">
        <f t="shared" si="242"/>
        <v>0</v>
      </c>
      <c r="R426" s="181">
        <f t="shared" si="242"/>
        <v>0</v>
      </c>
      <c r="S426" s="181">
        <f t="shared" si="242"/>
        <v>0</v>
      </c>
      <c r="T426" s="181">
        <f t="shared" si="242"/>
        <v>0</v>
      </c>
      <c r="U426" s="181">
        <f t="shared" si="242"/>
        <v>0</v>
      </c>
      <c r="V426" s="181">
        <f t="shared" si="242"/>
        <v>0</v>
      </c>
      <c r="W426" s="181">
        <f t="shared" si="242"/>
        <v>0</v>
      </c>
      <c r="X426" s="181">
        <f t="shared" si="242"/>
        <v>0</v>
      </c>
      <c r="Y426" s="181">
        <f t="shared" si="242"/>
        <v>0</v>
      </c>
      <c r="Z426" s="181">
        <f t="shared" si="242"/>
        <v>0</v>
      </c>
      <c r="AA426" s="181">
        <f t="shared" si="242"/>
        <v>0</v>
      </c>
      <c r="AB426" s="181">
        <f t="shared" si="242"/>
        <v>0</v>
      </c>
      <c r="AC426" s="181">
        <f t="shared" si="242"/>
        <v>0</v>
      </c>
      <c r="AD426" s="181">
        <f t="shared" si="242"/>
        <v>0</v>
      </c>
      <c r="AE426" s="181">
        <f t="shared" si="242"/>
        <v>0</v>
      </c>
      <c r="AF426" s="181">
        <f t="shared" si="242"/>
        <v>0</v>
      </c>
      <c r="AG426" s="181">
        <f t="shared" si="242"/>
        <v>0</v>
      </c>
      <c r="AH426" s="181">
        <f t="shared" si="242"/>
        <v>0</v>
      </c>
      <c r="AI426" s="181">
        <f t="shared" si="242"/>
        <v>0</v>
      </c>
      <c r="AJ426" s="181">
        <f t="shared" si="242"/>
        <v>0</v>
      </c>
      <c r="AK426" s="181">
        <f t="shared" si="242"/>
        <v>0</v>
      </c>
      <c r="AL426" s="181">
        <f t="shared" si="242"/>
        <v>0</v>
      </c>
      <c r="AM426" s="181">
        <f t="shared" si="242"/>
        <v>0</v>
      </c>
      <c r="AN426" s="181">
        <f t="shared" si="242"/>
        <v>0</v>
      </c>
      <c r="AO426" s="181">
        <f t="shared" si="242"/>
        <v>0</v>
      </c>
      <c r="AP426" s="181">
        <f t="shared" si="242"/>
        <v>0</v>
      </c>
      <c r="AQ426" s="181">
        <f t="shared" si="242"/>
        <v>0</v>
      </c>
      <c r="AR426" s="181">
        <f t="shared" si="242"/>
        <v>0</v>
      </c>
      <c r="AS426" s="181">
        <f t="shared" si="242"/>
        <v>0</v>
      </c>
      <c r="AT426" s="181">
        <f t="shared" si="242"/>
        <v>0</v>
      </c>
      <c r="AU426" s="181">
        <f t="shared" si="242"/>
        <v>0</v>
      </c>
      <c r="AV426" s="181">
        <f t="shared" si="242"/>
        <v>0</v>
      </c>
      <c r="AW426" s="181">
        <f t="shared" si="242"/>
        <v>0</v>
      </c>
      <c r="AX426" s="181">
        <f t="shared" si="242"/>
        <v>0</v>
      </c>
      <c r="AY426" s="181">
        <f t="shared" si="242"/>
        <v>0</v>
      </c>
      <c r="AZ426" s="181">
        <f t="shared" si="242"/>
        <v>0</v>
      </c>
      <c r="BA426" s="181">
        <f t="shared" si="242"/>
        <v>0</v>
      </c>
      <c r="BB426" s="181">
        <f t="shared" si="242"/>
        <v>0</v>
      </c>
      <c r="BC426" s="181">
        <f t="shared" si="242"/>
        <v>0</v>
      </c>
      <c r="BD426" s="181">
        <f t="shared" si="242"/>
        <v>0</v>
      </c>
      <c r="BE426" s="181">
        <f t="shared" si="242"/>
        <v>0</v>
      </c>
      <c r="BF426" s="181">
        <f t="shared" si="242"/>
        <v>0</v>
      </c>
      <c r="BG426" s="181">
        <f t="shared" si="242"/>
        <v>0</v>
      </c>
      <c r="BH426" s="181">
        <f t="shared" si="242"/>
        <v>0</v>
      </c>
      <c r="BI426" s="181">
        <f t="shared" si="242"/>
        <v>0</v>
      </c>
      <c r="BJ426" s="181">
        <f t="shared" si="242"/>
        <v>0</v>
      </c>
      <c r="BK426" s="181">
        <f t="shared" si="242"/>
        <v>0</v>
      </c>
      <c r="BL426" s="181">
        <f t="shared" si="242"/>
        <v>0</v>
      </c>
      <c r="BM426" s="181">
        <f t="shared" si="242"/>
        <v>0</v>
      </c>
      <c r="BN426" s="181">
        <f t="shared" si="242"/>
        <v>0</v>
      </c>
      <c r="BO426" s="181">
        <f>BO413*0.18</f>
        <v>0</v>
      </c>
      <c r="BP426" s="181">
        <f t="shared" ref="BP426:EA427" si="243">BP413*0.18</f>
        <v>0</v>
      </c>
      <c r="BQ426" s="181">
        <f t="shared" si="243"/>
        <v>0</v>
      </c>
      <c r="BR426" s="181">
        <f t="shared" si="243"/>
        <v>0</v>
      </c>
      <c r="BS426" s="181">
        <f t="shared" si="243"/>
        <v>0</v>
      </c>
      <c r="BT426" s="181">
        <f t="shared" si="243"/>
        <v>0</v>
      </c>
      <c r="BU426" s="181">
        <f t="shared" si="243"/>
        <v>0</v>
      </c>
      <c r="BV426" s="181">
        <f t="shared" si="243"/>
        <v>0</v>
      </c>
      <c r="BW426" s="181">
        <f t="shared" si="243"/>
        <v>0</v>
      </c>
      <c r="BX426" s="181">
        <f t="shared" si="243"/>
        <v>0</v>
      </c>
      <c r="BY426" s="181">
        <f t="shared" si="243"/>
        <v>0</v>
      </c>
      <c r="BZ426" s="181">
        <f t="shared" si="243"/>
        <v>0</v>
      </c>
      <c r="CA426" s="181">
        <f t="shared" si="243"/>
        <v>0</v>
      </c>
      <c r="CB426" s="181">
        <f t="shared" si="243"/>
        <v>0</v>
      </c>
      <c r="CC426" s="181">
        <f t="shared" si="243"/>
        <v>0</v>
      </c>
      <c r="CD426" s="181">
        <f t="shared" si="243"/>
        <v>0</v>
      </c>
      <c r="CE426" s="181">
        <f t="shared" si="243"/>
        <v>0</v>
      </c>
      <c r="CF426" s="181">
        <f t="shared" si="243"/>
        <v>0</v>
      </c>
      <c r="CG426" s="181">
        <f t="shared" si="243"/>
        <v>0</v>
      </c>
      <c r="CH426" s="181">
        <f t="shared" si="243"/>
        <v>0</v>
      </c>
      <c r="CI426" s="181">
        <f t="shared" si="243"/>
        <v>0</v>
      </c>
      <c r="CJ426" s="181">
        <f t="shared" si="243"/>
        <v>0</v>
      </c>
      <c r="CK426" s="181">
        <f t="shared" si="243"/>
        <v>0</v>
      </c>
      <c r="CL426" s="181">
        <f t="shared" si="243"/>
        <v>0</v>
      </c>
      <c r="CM426" s="181">
        <f t="shared" si="243"/>
        <v>0</v>
      </c>
      <c r="CN426" s="181">
        <f t="shared" si="243"/>
        <v>0</v>
      </c>
      <c r="CO426" s="181">
        <f t="shared" si="243"/>
        <v>0</v>
      </c>
      <c r="CP426" s="181">
        <f t="shared" si="243"/>
        <v>0</v>
      </c>
      <c r="CQ426" s="181">
        <f t="shared" si="243"/>
        <v>0</v>
      </c>
      <c r="CR426" s="181">
        <f t="shared" si="243"/>
        <v>0</v>
      </c>
      <c r="CS426" s="181">
        <f t="shared" si="243"/>
        <v>0</v>
      </c>
      <c r="CT426" s="181">
        <f t="shared" si="243"/>
        <v>0</v>
      </c>
      <c r="CU426" s="181">
        <f t="shared" si="243"/>
        <v>0</v>
      </c>
      <c r="CV426" s="181">
        <f t="shared" si="243"/>
        <v>0</v>
      </c>
      <c r="CW426" s="181">
        <f t="shared" si="243"/>
        <v>0</v>
      </c>
      <c r="CX426" s="181">
        <f t="shared" si="243"/>
        <v>0</v>
      </c>
      <c r="CY426" s="181">
        <f t="shared" si="243"/>
        <v>0</v>
      </c>
      <c r="CZ426" s="181">
        <f t="shared" si="243"/>
        <v>0</v>
      </c>
      <c r="DA426" s="181">
        <f t="shared" si="243"/>
        <v>0</v>
      </c>
      <c r="DB426" s="181">
        <f t="shared" si="243"/>
        <v>0</v>
      </c>
      <c r="DC426" s="181">
        <f t="shared" si="243"/>
        <v>0</v>
      </c>
      <c r="DD426" s="181">
        <f t="shared" si="243"/>
        <v>0</v>
      </c>
      <c r="DE426" s="181">
        <f t="shared" si="243"/>
        <v>0</v>
      </c>
      <c r="DF426" s="181">
        <f t="shared" si="243"/>
        <v>0</v>
      </c>
      <c r="DG426" s="181">
        <f t="shared" si="243"/>
        <v>0</v>
      </c>
      <c r="DH426" s="181">
        <f t="shared" si="243"/>
        <v>0</v>
      </c>
      <c r="DI426" s="181">
        <f t="shared" si="243"/>
        <v>0</v>
      </c>
      <c r="DJ426" s="181">
        <f t="shared" si="243"/>
        <v>0</v>
      </c>
      <c r="DK426" s="181">
        <f t="shared" si="243"/>
        <v>0</v>
      </c>
      <c r="DL426" s="181">
        <f t="shared" si="243"/>
        <v>0</v>
      </c>
      <c r="DM426" s="181">
        <f t="shared" si="243"/>
        <v>0</v>
      </c>
      <c r="DN426" s="181">
        <f t="shared" si="243"/>
        <v>0</v>
      </c>
      <c r="DO426" s="181">
        <f t="shared" si="243"/>
        <v>0</v>
      </c>
      <c r="DP426" s="181">
        <f t="shared" si="243"/>
        <v>0</v>
      </c>
      <c r="DQ426" s="181">
        <f t="shared" si="243"/>
        <v>0</v>
      </c>
      <c r="DR426" s="181">
        <f t="shared" si="243"/>
        <v>0</v>
      </c>
      <c r="DS426" s="181">
        <f t="shared" si="243"/>
        <v>0</v>
      </c>
      <c r="DT426" s="181">
        <f t="shared" si="243"/>
        <v>0</v>
      </c>
      <c r="DU426" s="181">
        <f t="shared" si="243"/>
        <v>0</v>
      </c>
      <c r="DV426" s="181">
        <f t="shared" si="243"/>
        <v>0</v>
      </c>
      <c r="DW426" s="181">
        <f t="shared" si="243"/>
        <v>0</v>
      </c>
      <c r="DX426" s="181">
        <f t="shared" si="243"/>
        <v>0</v>
      </c>
      <c r="DY426" s="181">
        <f t="shared" si="243"/>
        <v>0</v>
      </c>
      <c r="DZ426" s="181">
        <f t="shared" si="243"/>
        <v>0</v>
      </c>
      <c r="EA426" s="181">
        <f t="shared" si="243"/>
        <v>0</v>
      </c>
      <c r="EB426" s="181">
        <f t="shared" si="241"/>
        <v>0</v>
      </c>
      <c r="EC426" s="181">
        <f t="shared" si="236"/>
        <v>0</v>
      </c>
      <c r="ED426" s="181">
        <f t="shared" si="236"/>
        <v>0</v>
      </c>
      <c r="EE426" s="181">
        <f t="shared" si="236"/>
        <v>0</v>
      </c>
    </row>
    <row r="427" spans="1:138" s="182" customFormat="1" ht="15.75" hidden="1" outlineLevel="1" x14ac:dyDescent="0.25">
      <c r="A427" s="122">
        <f t="shared" si="233"/>
        <v>0</v>
      </c>
      <c r="B427" s="232" t="str">
        <f t="shared" si="237"/>
        <v>Менеджмент резерв НДС</v>
      </c>
      <c r="C427" s="170">
        <f t="shared" si="238"/>
        <v>0</v>
      </c>
      <c r="D427" s="181">
        <f t="shared" si="242"/>
        <v>0</v>
      </c>
      <c r="E427" s="181">
        <f t="shared" si="242"/>
        <v>0</v>
      </c>
      <c r="F427" s="181">
        <f t="shared" si="242"/>
        <v>0</v>
      </c>
      <c r="G427" s="181">
        <f t="shared" si="242"/>
        <v>0</v>
      </c>
      <c r="H427" s="181">
        <f t="shared" si="242"/>
        <v>0</v>
      </c>
      <c r="I427" s="181">
        <f t="shared" si="242"/>
        <v>0</v>
      </c>
      <c r="J427" s="181">
        <f t="shared" si="242"/>
        <v>0</v>
      </c>
      <c r="K427" s="181">
        <f t="shared" si="242"/>
        <v>0</v>
      </c>
      <c r="L427" s="181">
        <f t="shared" si="242"/>
        <v>0</v>
      </c>
      <c r="M427" s="181">
        <f t="shared" si="242"/>
        <v>0</v>
      </c>
      <c r="N427" s="181">
        <f t="shared" si="242"/>
        <v>0</v>
      </c>
      <c r="O427" s="181">
        <f t="shared" si="242"/>
        <v>0</v>
      </c>
      <c r="P427" s="181">
        <f t="shared" si="242"/>
        <v>0</v>
      </c>
      <c r="Q427" s="181">
        <f t="shared" si="242"/>
        <v>0</v>
      </c>
      <c r="R427" s="181">
        <f t="shared" si="242"/>
        <v>0</v>
      </c>
      <c r="S427" s="181">
        <f t="shared" si="242"/>
        <v>0</v>
      </c>
      <c r="T427" s="181">
        <f t="shared" si="242"/>
        <v>0</v>
      </c>
      <c r="U427" s="181">
        <f t="shared" si="242"/>
        <v>0</v>
      </c>
      <c r="V427" s="181">
        <f t="shared" si="242"/>
        <v>0</v>
      </c>
      <c r="W427" s="181">
        <f t="shared" si="242"/>
        <v>0</v>
      </c>
      <c r="X427" s="181">
        <f t="shared" si="242"/>
        <v>0</v>
      </c>
      <c r="Y427" s="181">
        <f t="shared" si="242"/>
        <v>0</v>
      </c>
      <c r="Z427" s="181">
        <f t="shared" si="242"/>
        <v>0</v>
      </c>
      <c r="AA427" s="181">
        <f t="shared" si="242"/>
        <v>0</v>
      </c>
      <c r="AB427" s="181">
        <f t="shared" si="242"/>
        <v>0</v>
      </c>
      <c r="AC427" s="181">
        <f t="shared" si="242"/>
        <v>0</v>
      </c>
      <c r="AD427" s="181">
        <f t="shared" si="242"/>
        <v>0</v>
      </c>
      <c r="AE427" s="181">
        <f t="shared" si="242"/>
        <v>0</v>
      </c>
      <c r="AF427" s="181">
        <f t="shared" si="242"/>
        <v>0</v>
      </c>
      <c r="AG427" s="181">
        <f t="shared" si="242"/>
        <v>0</v>
      </c>
      <c r="AH427" s="181">
        <f t="shared" si="242"/>
        <v>0</v>
      </c>
      <c r="AI427" s="181">
        <f t="shared" si="242"/>
        <v>0</v>
      </c>
      <c r="AJ427" s="181">
        <f t="shared" si="242"/>
        <v>0</v>
      </c>
      <c r="AK427" s="181">
        <f t="shared" si="242"/>
        <v>0</v>
      </c>
      <c r="AL427" s="181">
        <f t="shared" si="242"/>
        <v>0</v>
      </c>
      <c r="AM427" s="181">
        <f t="shared" si="242"/>
        <v>0</v>
      </c>
      <c r="AN427" s="181">
        <f t="shared" si="242"/>
        <v>0</v>
      </c>
      <c r="AO427" s="181">
        <f t="shared" si="242"/>
        <v>0</v>
      </c>
      <c r="AP427" s="181">
        <f t="shared" si="242"/>
        <v>0</v>
      </c>
      <c r="AQ427" s="181">
        <f t="shared" si="242"/>
        <v>0</v>
      </c>
      <c r="AR427" s="181">
        <f t="shared" si="242"/>
        <v>0</v>
      </c>
      <c r="AS427" s="181">
        <f t="shared" si="242"/>
        <v>0</v>
      </c>
      <c r="AT427" s="181">
        <f t="shared" si="242"/>
        <v>0</v>
      </c>
      <c r="AU427" s="181">
        <f t="shared" si="242"/>
        <v>0</v>
      </c>
      <c r="AV427" s="181">
        <f t="shared" si="242"/>
        <v>0</v>
      </c>
      <c r="AW427" s="181">
        <f t="shared" si="242"/>
        <v>0</v>
      </c>
      <c r="AX427" s="181">
        <f t="shared" si="242"/>
        <v>0</v>
      </c>
      <c r="AY427" s="181">
        <f t="shared" si="242"/>
        <v>0</v>
      </c>
      <c r="AZ427" s="181">
        <f t="shared" si="242"/>
        <v>0</v>
      </c>
      <c r="BA427" s="181">
        <f t="shared" si="242"/>
        <v>0</v>
      </c>
      <c r="BB427" s="181">
        <f t="shared" si="242"/>
        <v>0</v>
      </c>
      <c r="BC427" s="181">
        <f t="shared" si="242"/>
        <v>0</v>
      </c>
      <c r="BD427" s="181">
        <f t="shared" si="242"/>
        <v>0</v>
      </c>
      <c r="BE427" s="181">
        <f t="shared" si="242"/>
        <v>0</v>
      </c>
      <c r="BF427" s="181">
        <f t="shared" si="242"/>
        <v>0</v>
      </c>
      <c r="BG427" s="181">
        <f t="shared" si="242"/>
        <v>0</v>
      </c>
      <c r="BH427" s="181">
        <f t="shared" si="242"/>
        <v>0</v>
      </c>
      <c r="BI427" s="181">
        <f t="shared" si="242"/>
        <v>0</v>
      </c>
      <c r="BJ427" s="181">
        <f t="shared" si="242"/>
        <v>0</v>
      </c>
      <c r="BK427" s="181">
        <f t="shared" si="242"/>
        <v>0</v>
      </c>
      <c r="BL427" s="181">
        <f t="shared" si="242"/>
        <v>0</v>
      </c>
      <c r="BM427" s="181">
        <f t="shared" si="242"/>
        <v>0</v>
      </c>
      <c r="BN427" s="181">
        <f t="shared" si="242"/>
        <v>0</v>
      </c>
      <c r="BO427" s="181">
        <f t="shared" si="242"/>
        <v>0</v>
      </c>
      <c r="BP427" s="181">
        <f t="shared" si="243"/>
        <v>0</v>
      </c>
      <c r="BQ427" s="181">
        <f t="shared" si="243"/>
        <v>0</v>
      </c>
      <c r="BR427" s="181">
        <f t="shared" si="243"/>
        <v>0</v>
      </c>
      <c r="BS427" s="181">
        <f t="shared" si="243"/>
        <v>0</v>
      </c>
      <c r="BT427" s="181">
        <f t="shared" si="243"/>
        <v>0</v>
      </c>
      <c r="BU427" s="181">
        <f t="shared" si="243"/>
        <v>0</v>
      </c>
      <c r="BV427" s="181">
        <f t="shared" si="243"/>
        <v>0</v>
      </c>
      <c r="BW427" s="181">
        <f t="shared" si="243"/>
        <v>0</v>
      </c>
      <c r="BX427" s="181">
        <f t="shared" si="243"/>
        <v>0</v>
      </c>
      <c r="BY427" s="181">
        <f t="shared" si="243"/>
        <v>0</v>
      </c>
      <c r="BZ427" s="181">
        <f t="shared" si="243"/>
        <v>0</v>
      </c>
      <c r="CA427" s="181">
        <f t="shared" si="243"/>
        <v>0</v>
      </c>
      <c r="CB427" s="181">
        <f t="shared" si="243"/>
        <v>0</v>
      </c>
      <c r="CC427" s="181">
        <f t="shared" si="243"/>
        <v>0</v>
      </c>
      <c r="CD427" s="181">
        <f t="shared" si="243"/>
        <v>0</v>
      </c>
      <c r="CE427" s="181">
        <f t="shared" si="243"/>
        <v>0</v>
      </c>
      <c r="CF427" s="181">
        <f t="shared" si="243"/>
        <v>0</v>
      </c>
      <c r="CG427" s="181">
        <f t="shared" si="243"/>
        <v>0</v>
      </c>
      <c r="CH427" s="181">
        <f t="shared" si="243"/>
        <v>0</v>
      </c>
      <c r="CI427" s="181">
        <f t="shared" si="243"/>
        <v>0</v>
      </c>
      <c r="CJ427" s="181">
        <f t="shared" si="243"/>
        <v>0</v>
      </c>
      <c r="CK427" s="181">
        <f t="shared" si="243"/>
        <v>0</v>
      </c>
      <c r="CL427" s="181">
        <f t="shared" si="243"/>
        <v>0</v>
      </c>
      <c r="CM427" s="181">
        <f t="shared" si="243"/>
        <v>0</v>
      </c>
      <c r="CN427" s="181">
        <f t="shared" si="243"/>
        <v>0</v>
      </c>
      <c r="CO427" s="181">
        <f t="shared" si="243"/>
        <v>0</v>
      </c>
      <c r="CP427" s="181">
        <f t="shared" si="243"/>
        <v>0</v>
      </c>
      <c r="CQ427" s="181">
        <f t="shared" si="243"/>
        <v>0</v>
      </c>
      <c r="CR427" s="181">
        <f t="shared" si="243"/>
        <v>0</v>
      </c>
      <c r="CS427" s="181">
        <f t="shared" si="243"/>
        <v>0</v>
      </c>
      <c r="CT427" s="181">
        <f t="shared" si="243"/>
        <v>0</v>
      </c>
      <c r="CU427" s="181">
        <f t="shared" si="243"/>
        <v>0</v>
      </c>
      <c r="CV427" s="181">
        <f t="shared" si="243"/>
        <v>0</v>
      </c>
      <c r="CW427" s="181">
        <f t="shared" si="243"/>
        <v>0</v>
      </c>
      <c r="CX427" s="181">
        <f t="shared" si="243"/>
        <v>0</v>
      </c>
      <c r="CY427" s="181">
        <f t="shared" si="243"/>
        <v>0</v>
      </c>
      <c r="CZ427" s="181">
        <f t="shared" si="243"/>
        <v>0</v>
      </c>
      <c r="DA427" s="181">
        <f t="shared" si="243"/>
        <v>0</v>
      </c>
      <c r="DB427" s="181">
        <f t="shared" si="243"/>
        <v>0</v>
      </c>
      <c r="DC427" s="181">
        <f t="shared" si="243"/>
        <v>0</v>
      </c>
      <c r="DD427" s="181">
        <f t="shared" si="243"/>
        <v>0</v>
      </c>
      <c r="DE427" s="181">
        <f t="shared" si="243"/>
        <v>0</v>
      </c>
      <c r="DF427" s="181">
        <f t="shared" si="243"/>
        <v>0</v>
      </c>
      <c r="DG427" s="181">
        <f t="shared" si="243"/>
        <v>0</v>
      </c>
      <c r="DH427" s="181">
        <f t="shared" si="243"/>
        <v>0</v>
      </c>
      <c r="DI427" s="181">
        <f t="shared" si="243"/>
        <v>0</v>
      </c>
      <c r="DJ427" s="181">
        <f t="shared" si="243"/>
        <v>0</v>
      </c>
      <c r="DK427" s="181">
        <f t="shared" si="243"/>
        <v>0</v>
      </c>
      <c r="DL427" s="181">
        <f t="shared" si="243"/>
        <v>0</v>
      </c>
      <c r="DM427" s="181">
        <f t="shared" si="243"/>
        <v>0</v>
      </c>
      <c r="DN427" s="181">
        <f t="shared" si="243"/>
        <v>0</v>
      </c>
      <c r="DO427" s="181">
        <f t="shared" si="243"/>
        <v>0</v>
      </c>
      <c r="DP427" s="181">
        <f t="shared" si="243"/>
        <v>0</v>
      </c>
      <c r="DQ427" s="181">
        <f t="shared" si="243"/>
        <v>0</v>
      </c>
      <c r="DR427" s="181">
        <f t="shared" si="243"/>
        <v>0</v>
      </c>
      <c r="DS427" s="181">
        <f t="shared" si="243"/>
        <v>0</v>
      </c>
      <c r="DT427" s="181">
        <f t="shared" si="243"/>
        <v>0</v>
      </c>
      <c r="DU427" s="181">
        <f t="shared" si="243"/>
        <v>0</v>
      </c>
      <c r="DV427" s="181">
        <f t="shared" si="243"/>
        <v>0</v>
      </c>
      <c r="DW427" s="181">
        <f t="shared" si="243"/>
        <v>0</v>
      </c>
      <c r="DX427" s="181">
        <f t="shared" si="243"/>
        <v>0</v>
      </c>
      <c r="DY427" s="181">
        <f t="shared" si="243"/>
        <v>0</v>
      </c>
      <c r="DZ427" s="181">
        <f t="shared" si="243"/>
        <v>0</v>
      </c>
      <c r="EA427" s="181">
        <f t="shared" si="243"/>
        <v>0</v>
      </c>
      <c r="EB427" s="181">
        <f t="shared" si="241"/>
        <v>0</v>
      </c>
      <c r="EC427" s="181">
        <f t="shared" si="236"/>
        <v>0</v>
      </c>
      <c r="ED427" s="181">
        <f t="shared" si="236"/>
        <v>0</v>
      </c>
      <c r="EE427" s="181">
        <f t="shared" si="236"/>
        <v>0</v>
      </c>
    </row>
    <row r="428" spans="1:138" ht="17.25" hidden="1" outlineLevel="1" thickTop="1" thickBot="1" x14ac:dyDescent="0.3">
      <c r="A428" s="122">
        <f>IF(B401="Объект",,1)</f>
        <v>0</v>
      </c>
      <c r="B428" s="228" t="s">
        <v>236</v>
      </c>
      <c r="C428" s="229">
        <f>SUM(D428:EE428)</f>
        <v>0</v>
      </c>
      <c r="D428" s="175">
        <f>SUM(D418:D427)</f>
        <v>0</v>
      </c>
      <c r="E428" s="230">
        <f t="shared" ref="E428:J428" si="244">SUM(E418:E427)</f>
        <v>0</v>
      </c>
      <c r="F428" s="175">
        <f t="shared" si="244"/>
        <v>0</v>
      </c>
      <c r="G428" s="175">
        <f t="shared" si="244"/>
        <v>0</v>
      </c>
      <c r="H428" s="175">
        <f t="shared" si="244"/>
        <v>0</v>
      </c>
      <c r="I428" s="175">
        <f t="shared" si="244"/>
        <v>0</v>
      </c>
      <c r="J428" s="175">
        <f t="shared" si="244"/>
        <v>0</v>
      </c>
      <c r="K428" s="175">
        <f>SUM(K418:K427)</f>
        <v>0</v>
      </c>
      <c r="L428" s="175">
        <f t="shared" ref="L428:R428" si="245">SUM(L418:L427)</f>
        <v>0</v>
      </c>
      <c r="M428" s="175">
        <f t="shared" si="245"/>
        <v>0</v>
      </c>
      <c r="N428" s="175">
        <f t="shared" si="245"/>
        <v>0</v>
      </c>
      <c r="O428" s="231">
        <f t="shared" si="245"/>
        <v>0</v>
      </c>
      <c r="P428" s="231">
        <f t="shared" si="245"/>
        <v>0</v>
      </c>
      <c r="Q428" s="231">
        <f t="shared" si="245"/>
        <v>0</v>
      </c>
      <c r="R428" s="231">
        <f t="shared" si="245"/>
        <v>0</v>
      </c>
      <c r="S428" s="231">
        <f>SUM(S418:S427)</f>
        <v>0</v>
      </c>
      <c r="T428" s="231">
        <f t="shared" ref="T428:BA428" si="246">SUM(T418:T427)</f>
        <v>0</v>
      </c>
      <c r="U428" s="231">
        <f t="shared" si="246"/>
        <v>0</v>
      </c>
      <c r="V428" s="231">
        <f t="shared" si="246"/>
        <v>0</v>
      </c>
      <c r="W428" s="231">
        <f t="shared" si="246"/>
        <v>0</v>
      </c>
      <c r="X428" s="231">
        <f t="shared" si="246"/>
        <v>0</v>
      </c>
      <c r="Y428" s="231">
        <f t="shared" si="246"/>
        <v>0</v>
      </c>
      <c r="Z428" s="231">
        <f t="shared" si="246"/>
        <v>0</v>
      </c>
      <c r="AA428" s="231">
        <f t="shared" si="246"/>
        <v>0</v>
      </c>
      <c r="AB428" s="231">
        <f t="shared" si="246"/>
        <v>0</v>
      </c>
      <c r="AC428" s="176">
        <f t="shared" si="246"/>
        <v>0</v>
      </c>
      <c r="AD428" s="176">
        <f t="shared" si="246"/>
        <v>0</v>
      </c>
      <c r="AE428" s="175">
        <f t="shared" si="246"/>
        <v>0</v>
      </c>
      <c r="AF428" s="175">
        <f t="shared" si="246"/>
        <v>0</v>
      </c>
      <c r="AG428" s="175">
        <f t="shared" si="246"/>
        <v>0</v>
      </c>
      <c r="AH428" s="175">
        <f t="shared" si="246"/>
        <v>0</v>
      </c>
      <c r="AI428" s="175">
        <f t="shared" si="246"/>
        <v>0</v>
      </c>
      <c r="AJ428" s="175">
        <f t="shared" si="246"/>
        <v>0</v>
      </c>
      <c r="AK428" s="175">
        <f t="shared" si="246"/>
        <v>0</v>
      </c>
      <c r="AL428" s="175">
        <f t="shared" si="246"/>
        <v>0</v>
      </c>
      <c r="AM428" s="175">
        <f t="shared" si="246"/>
        <v>0</v>
      </c>
      <c r="AN428" s="176">
        <f t="shared" si="246"/>
        <v>0</v>
      </c>
      <c r="AO428" s="175">
        <f t="shared" si="246"/>
        <v>0</v>
      </c>
      <c r="AP428" s="175">
        <f t="shared" si="246"/>
        <v>0</v>
      </c>
      <c r="AQ428" s="175">
        <f t="shared" si="246"/>
        <v>0</v>
      </c>
      <c r="AR428" s="175">
        <f t="shared" si="246"/>
        <v>0</v>
      </c>
      <c r="AS428" s="175">
        <f t="shared" si="246"/>
        <v>0</v>
      </c>
      <c r="AT428" s="175">
        <f t="shared" si="246"/>
        <v>0</v>
      </c>
      <c r="AU428" s="175">
        <f t="shared" si="246"/>
        <v>0</v>
      </c>
      <c r="AV428" s="175">
        <f t="shared" si="246"/>
        <v>0</v>
      </c>
      <c r="AW428" s="175">
        <f t="shared" si="246"/>
        <v>0</v>
      </c>
      <c r="AX428" s="175">
        <f t="shared" si="246"/>
        <v>0</v>
      </c>
      <c r="AY428" s="175">
        <f t="shared" si="246"/>
        <v>0</v>
      </c>
      <c r="AZ428" s="176">
        <f t="shared" si="246"/>
        <v>0</v>
      </c>
      <c r="BA428" s="175">
        <f t="shared" si="246"/>
        <v>0</v>
      </c>
      <c r="BB428" s="175">
        <f t="shared" ref="BB428:DM428" si="247">SUM(BB405:BB414)*0.18</f>
        <v>0</v>
      </c>
      <c r="BC428" s="175">
        <f t="shared" si="247"/>
        <v>0</v>
      </c>
      <c r="BD428" s="175">
        <f t="shared" si="247"/>
        <v>0</v>
      </c>
      <c r="BE428" s="175">
        <f t="shared" si="247"/>
        <v>0</v>
      </c>
      <c r="BF428" s="175">
        <f t="shared" si="247"/>
        <v>0</v>
      </c>
      <c r="BG428" s="175">
        <f t="shared" si="247"/>
        <v>0</v>
      </c>
      <c r="BH428" s="175">
        <f t="shared" si="247"/>
        <v>0</v>
      </c>
      <c r="BI428" s="175">
        <f t="shared" si="247"/>
        <v>0</v>
      </c>
      <c r="BJ428" s="175">
        <f t="shared" si="247"/>
        <v>0</v>
      </c>
      <c r="BK428" s="175">
        <f t="shared" si="247"/>
        <v>0</v>
      </c>
      <c r="BL428" s="176">
        <f t="shared" si="247"/>
        <v>0</v>
      </c>
      <c r="BM428" s="175">
        <f t="shared" si="247"/>
        <v>0</v>
      </c>
      <c r="BN428" s="175">
        <f t="shared" si="247"/>
        <v>0</v>
      </c>
      <c r="BO428" s="175">
        <f t="shared" si="247"/>
        <v>0</v>
      </c>
      <c r="BP428" s="175">
        <f t="shared" si="247"/>
        <v>0</v>
      </c>
      <c r="BQ428" s="175">
        <f t="shared" si="247"/>
        <v>0</v>
      </c>
      <c r="BR428" s="175">
        <f t="shared" si="247"/>
        <v>0</v>
      </c>
      <c r="BS428" s="175">
        <f t="shared" si="247"/>
        <v>0</v>
      </c>
      <c r="BT428" s="175">
        <f t="shared" si="247"/>
        <v>0</v>
      </c>
      <c r="BU428" s="175">
        <f t="shared" si="247"/>
        <v>0</v>
      </c>
      <c r="BV428" s="175">
        <f>SUM(BV405:BV414)*0.18</f>
        <v>0</v>
      </c>
      <c r="BW428" s="175">
        <f>SUM(BW405:BW414)*0.18</f>
        <v>0</v>
      </c>
      <c r="BX428" s="175">
        <f>SUM(BX405:BX414)*0.18</f>
        <v>0</v>
      </c>
      <c r="BY428" s="175">
        <f t="shared" si="247"/>
        <v>0</v>
      </c>
      <c r="BZ428" s="175">
        <f t="shared" si="247"/>
        <v>0</v>
      </c>
      <c r="CA428" s="175">
        <f t="shared" si="247"/>
        <v>0</v>
      </c>
      <c r="CB428" s="175">
        <f t="shared" si="247"/>
        <v>0</v>
      </c>
      <c r="CC428" s="175">
        <f t="shared" si="247"/>
        <v>0</v>
      </c>
      <c r="CD428" s="175">
        <f t="shared" si="247"/>
        <v>0</v>
      </c>
      <c r="CE428" s="175">
        <f t="shared" si="247"/>
        <v>0</v>
      </c>
      <c r="CF428" s="175">
        <f t="shared" si="247"/>
        <v>0</v>
      </c>
      <c r="CG428" s="175">
        <f t="shared" si="247"/>
        <v>0</v>
      </c>
      <c r="CH428" s="175">
        <f t="shared" si="247"/>
        <v>0</v>
      </c>
      <c r="CI428" s="175">
        <f t="shared" si="247"/>
        <v>0</v>
      </c>
      <c r="CJ428" s="176">
        <f t="shared" si="247"/>
        <v>0</v>
      </c>
      <c r="CK428" s="175">
        <f t="shared" si="247"/>
        <v>0</v>
      </c>
      <c r="CL428" s="175">
        <f t="shared" si="247"/>
        <v>0</v>
      </c>
      <c r="CM428" s="175">
        <f t="shared" si="247"/>
        <v>0</v>
      </c>
      <c r="CN428" s="175">
        <f t="shared" si="247"/>
        <v>0</v>
      </c>
      <c r="CO428" s="175">
        <f t="shared" si="247"/>
        <v>0</v>
      </c>
      <c r="CP428" s="175">
        <f t="shared" si="247"/>
        <v>0</v>
      </c>
      <c r="CQ428" s="175">
        <f t="shared" si="247"/>
        <v>0</v>
      </c>
      <c r="CR428" s="175">
        <f t="shared" si="247"/>
        <v>0</v>
      </c>
      <c r="CS428" s="175">
        <f t="shared" si="247"/>
        <v>0</v>
      </c>
      <c r="CT428" s="175">
        <f t="shared" si="247"/>
        <v>0</v>
      </c>
      <c r="CU428" s="175">
        <f t="shared" si="247"/>
        <v>0</v>
      </c>
      <c r="CV428" s="176">
        <f t="shared" si="247"/>
        <v>0</v>
      </c>
      <c r="CW428" s="175">
        <f t="shared" si="247"/>
        <v>0</v>
      </c>
      <c r="CX428" s="175">
        <f t="shared" si="247"/>
        <v>0</v>
      </c>
      <c r="CY428" s="175">
        <f t="shared" si="247"/>
        <v>0</v>
      </c>
      <c r="CZ428" s="175">
        <f t="shared" si="247"/>
        <v>0</v>
      </c>
      <c r="DA428" s="175">
        <f t="shared" si="247"/>
        <v>0</v>
      </c>
      <c r="DB428" s="175">
        <f t="shared" si="247"/>
        <v>0</v>
      </c>
      <c r="DC428" s="175">
        <f t="shared" si="247"/>
        <v>0</v>
      </c>
      <c r="DD428" s="175">
        <f t="shared" si="247"/>
        <v>0</v>
      </c>
      <c r="DE428" s="175">
        <f t="shared" si="247"/>
        <v>0</v>
      </c>
      <c r="DF428" s="175">
        <f t="shared" si="247"/>
        <v>0</v>
      </c>
      <c r="DG428" s="175">
        <f t="shared" si="247"/>
        <v>0</v>
      </c>
      <c r="DH428" s="176">
        <f t="shared" si="247"/>
        <v>0</v>
      </c>
      <c r="DI428" s="175">
        <f t="shared" si="247"/>
        <v>0</v>
      </c>
      <c r="DJ428" s="175">
        <f t="shared" si="247"/>
        <v>0</v>
      </c>
      <c r="DK428" s="175">
        <f t="shared" si="247"/>
        <v>0</v>
      </c>
      <c r="DL428" s="175">
        <f t="shared" si="247"/>
        <v>0</v>
      </c>
      <c r="DM428" s="175">
        <f t="shared" si="247"/>
        <v>0</v>
      </c>
      <c r="DN428" s="175">
        <f t="shared" ref="DN428:EA428" si="248">SUM(DN405:DN414)*0.18</f>
        <v>0</v>
      </c>
      <c r="DO428" s="175">
        <f t="shared" si="248"/>
        <v>0</v>
      </c>
      <c r="DP428" s="175">
        <f t="shared" si="248"/>
        <v>0</v>
      </c>
      <c r="DQ428" s="175">
        <f t="shared" si="248"/>
        <v>0</v>
      </c>
      <c r="DR428" s="175">
        <f t="shared" si="248"/>
        <v>0</v>
      </c>
      <c r="DS428" s="175">
        <f t="shared" si="248"/>
        <v>0</v>
      </c>
      <c r="DT428" s="176">
        <f t="shared" si="248"/>
        <v>0</v>
      </c>
      <c r="DU428" s="175">
        <f t="shared" si="248"/>
        <v>0</v>
      </c>
      <c r="DV428" s="175">
        <f t="shared" si="248"/>
        <v>0</v>
      </c>
      <c r="DW428" s="175">
        <f t="shared" si="248"/>
        <v>0</v>
      </c>
      <c r="DX428" s="175">
        <f t="shared" si="248"/>
        <v>0</v>
      </c>
      <c r="DY428" s="175">
        <f t="shared" si="248"/>
        <v>0</v>
      </c>
      <c r="DZ428" s="175">
        <f t="shared" si="248"/>
        <v>0</v>
      </c>
      <c r="EA428" s="175">
        <f t="shared" si="248"/>
        <v>0</v>
      </c>
      <c r="EB428" s="175">
        <f>SUM(EB405:EB414)*0.18</f>
        <v>0</v>
      </c>
      <c r="EC428" s="175">
        <f>SUM(EC405:EC414)*0.18</f>
        <v>0</v>
      </c>
      <c r="ED428" s="175">
        <f>SUM(ED405:ED414)*0.18</f>
        <v>0</v>
      </c>
      <c r="EE428" s="175">
        <f>SUM(EE405:EE414)*0.18</f>
        <v>0</v>
      </c>
      <c r="EF428" s="169"/>
      <c r="EG428" s="169"/>
      <c r="EH428" s="169"/>
    </row>
    <row r="429" spans="1:138" ht="17.25" hidden="1" outlineLevel="1" thickTop="1" thickBot="1" x14ac:dyDescent="0.3">
      <c r="A429" s="122">
        <f>IF(B401="Объект",,1)</f>
        <v>0</v>
      </c>
      <c r="B429" s="233">
        <f>B397</f>
        <v>0</v>
      </c>
      <c r="C429" s="229">
        <f t="shared" si="229"/>
        <v>0</v>
      </c>
      <c r="D429" s="188">
        <f t="shared" ref="D429:BO429" si="249">D417+D428</f>
        <v>0</v>
      </c>
      <c r="E429" s="234">
        <f t="shared" si="249"/>
        <v>0</v>
      </c>
      <c r="F429" s="188">
        <f t="shared" si="249"/>
        <v>0</v>
      </c>
      <c r="G429" s="188">
        <f t="shared" si="249"/>
        <v>0</v>
      </c>
      <c r="H429" s="188">
        <f t="shared" si="249"/>
        <v>0</v>
      </c>
      <c r="I429" s="188">
        <f t="shared" si="249"/>
        <v>0</v>
      </c>
      <c r="J429" s="188">
        <f t="shared" si="249"/>
        <v>0</v>
      </c>
      <c r="K429" s="188">
        <f t="shared" si="249"/>
        <v>0</v>
      </c>
      <c r="L429" s="188">
        <f t="shared" si="249"/>
        <v>0</v>
      </c>
      <c r="M429" s="188">
        <f t="shared" si="249"/>
        <v>0</v>
      </c>
      <c r="N429" s="188">
        <f t="shared" si="249"/>
        <v>0</v>
      </c>
      <c r="O429" s="235">
        <f t="shared" si="249"/>
        <v>0</v>
      </c>
      <c r="P429" s="235">
        <f t="shared" si="249"/>
        <v>0</v>
      </c>
      <c r="Q429" s="235">
        <f t="shared" si="249"/>
        <v>0</v>
      </c>
      <c r="R429" s="235">
        <f t="shared" si="249"/>
        <v>0</v>
      </c>
      <c r="S429" s="235">
        <f t="shared" si="249"/>
        <v>0</v>
      </c>
      <c r="T429" s="235">
        <f t="shared" si="249"/>
        <v>0</v>
      </c>
      <c r="U429" s="235">
        <f t="shared" si="249"/>
        <v>0</v>
      </c>
      <c r="V429" s="235">
        <f t="shared" si="249"/>
        <v>0</v>
      </c>
      <c r="W429" s="235">
        <f t="shared" si="249"/>
        <v>0</v>
      </c>
      <c r="X429" s="235">
        <f t="shared" si="249"/>
        <v>0</v>
      </c>
      <c r="Y429" s="235">
        <f t="shared" si="249"/>
        <v>0</v>
      </c>
      <c r="Z429" s="235">
        <f t="shared" si="249"/>
        <v>0</v>
      </c>
      <c r="AA429" s="235">
        <f t="shared" si="249"/>
        <v>0</v>
      </c>
      <c r="AB429" s="235">
        <f t="shared" si="249"/>
        <v>0</v>
      </c>
      <c r="AC429" s="189">
        <f t="shared" si="249"/>
        <v>0</v>
      </c>
      <c r="AD429" s="189">
        <f t="shared" si="249"/>
        <v>0</v>
      </c>
      <c r="AE429" s="188">
        <f t="shared" si="249"/>
        <v>0</v>
      </c>
      <c r="AF429" s="188">
        <f t="shared" si="249"/>
        <v>0</v>
      </c>
      <c r="AG429" s="188">
        <f t="shared" si="249"/>
        <v>0</v>
      </c>
      <c r="AH429" s="188">
        <f t="shared" si="249"/>
        <v>0</v>
      </c>
      <c r="AI429" s="188">
        <f t="shared" si="249"/>
        <v>0</v>
      </c>
      <c r="AJ429" s="188">
        <f t="shared" si="249"/>
        <v>0</v>
      </c>
      <c r="AK429" s="188">
        <f t="shared" si="249"/>
        <v>0</v>
      </c>
      <c r="AL429" s="188">
        <f t="shared" si="249"/>
        <v>0</v>
      </c>
      <c r="AM429" s="188">
        <f t="shared" si="249"/>
        <v>0</v>
      </c>
      <c r="AN429" s="189">
        <f t="shared" si="249"/>
        <v>0</v>
      </c>
      <c r="AO429" s="188">
        <f t="shared" si="249"/>
        <v>0</v>
      </c>
      <c r="AP429" s="188">
        <f t="shared" si="249"/>
        <v>0</v>
      </c>
      <c r="AQ429" s="188">
        <f t="shared" si="249"/>
        <v>0</v>
      </c>
      <c r="AR429" s="188">
        <f t="shared" si="249"/>
        <v>0</v>
      </c>
      <c r="AS429" s="188">
        <f t="shared" si="249"/>
        <v>0</v>
      </c>
      <c r="AT429" s="188">
        <f t="shared" si="249"/>
        <v>0</v>
      </c>
      <c r="AU429" s="188">
        <f t="shared" si="249"/>
        <v>0</v>
      </c>
      <c r="AV429" s="188">
        <f t="shared" si="249"/>
        <v>0</v>
      </c>
      <c r="AW429" s="188">
        <f t="shared" si="249"/>
        <v>0</v>
      </c>
      <c r="AX429" s="188">
        <f t="shared" si="249"/>
        <v>0</v>
      </c>
      <c r="AY429" s="188">
        <f t="shared" si="249"/>
        <v>0</v>
      </c>
      <c r="AZ429" s="189">
        <f t="shared" si="249"/>
        <v>0</v>
      </c>
      <c r="BA429" s="188">
        <f t="shared" si="249"/>
        <v>0</v>
      </c>
      <c r="BB429" s="188">
        <f t="shared" si="249"/>
        <v>0</v>
      </c>
      <c r="BC429" s="188">
        <f t="shared" si="249"/>
        <v>0</v>
      </c>
      <c r="BD429" s="188">
        <f t="shared" si="249"/>
        <v>0</v>
      </c>
      <c r="BE429" s="188">
        <f t="shared" si="249"/>
        <v>0</v>
      </c>
      <c r="BF429" s="188">
        <f t="shared" si="249"/>
        <v>0</v>
      </c>
      <c r="BG429" s="188">
        <f t="shared" si="249"/>
        <v>0</v>
      </c>
      <c r="BH429" s="188">
        <f t="shared" si="249"/>
        <v>0</v>
      </c>
      <c r="BI429" s="188">
        <f t="shared" si="249"/>
        <v>0</v>
      </c>
      <c r="BJ429" s="188">
        <f t="shared" si="249"/>
        <v>0</v>
      </c>
      <c r="BK429" s="188">
        <f t="shared" si="249"/>
        <v>0</v>
      </c>
      <c r="BL429" s="189">
        <f t="shared" si="249"/>
        <v>0</v>
      </c>
      <c r="BM429" s="188">
        <f t="shared" si="249"/>
        <v>0</v>
      </c>
      <c r="BN429" s="188">
        <f t="shared" si="249"/>
        <v>0</v>
      </c>
      <c r="BO429" s="188">
        <f t="shared" si="249"/>
        <v>0</v>
      </c>
      <c r="BP429" s="188">
        <f t="shared" ref="BP429:EA429" si="250">BP417+BP428</f>
        <v>0</v>
      </c>
      <c r="BQ429" s="188">
        <f t="shared" si="250"/>
        <v>0</v>
      </c>
      <c r="BR429" s="188">
        <f t="shared" si="250"/>
        <v>0</v>
      </c>
      <c r="BS429" s="188">
        <f t="shared" si="250"/>
        <v>0</v>
      </c>
      <c r="BT429" s="188">
        <f t="shared" si="250"/>
        <v>0</v>
      </c>
      <c r="BU429" s="188">
        <f t="shared" si="250"/>
        <v>0</v>
      </c>
      <c r="BV429" s="188">
        <f>BV417+BV428</f>
        <v>0</v>
      </c>
      <c r="BW429" s="188">
        <f>BW417+BW428</f>
        <v>0</v>
      </c>
      <c r="BX429" s="188">
        <f>BX417+BX428</f>
        <v>0</v>
      </c>
      <c r="BY429" s="188">
        <f t="shared" si="250"/>
        <v>0</v>
      </c>
      <c r="BZ429" s="188">
        <f t="shared" si="250"/>
        <v>0</v>
      </c>
      <c r="CA429" s="188">
        <f t="shared" si="250"/>
        <v>0</v>
      </c>
      <c r="CB429" s="188">
        <f t="shared" si="250"/>
        <v>0</v>
      </c>
      <c r="CC429" s="188">
        <f t="shared" si="250"/>
        <v>0</v>
      </c>
      <c r="CD429" s="188">
        <f t="shared" si="250"/>
        <v>0</v>
      </c>
      <c r="CE429" s="188">
        <f t="shared" si="250"/>
        <v>0</v>
      </c>
      <c r="CF429" s="188">
        <f t="shared" si="250"/>
        <v>0</v>
      </c>
      <c r="CG429" s="188">
        <f t="shared" si="250"/>
        <v>0</v>
      </c>
      <c r="CH429" s="188">
        <f t="shared" si="250"/>
        <v>0</v>
      </c>
      <c r="CI429" s="188">
        <f t="shared" si="250"/>
        <v>0</v>
      </c>
      <c r="CJ429" s="189">
        <f t="shared" si="250"/>
        <v>0</v>
      </c>
      <c r="CK429" s="188">
        <f t="shared" si="250"/>
        <v>0</v>
      </c>
      <c r="CL429" s="188">
        <f t="shared" si="250"/>
        <v>0</v>
      </c>
      <c r="CM429" s="188">
        <f t="shared" si="250"/>
        <v>0</v>
      </c>
      <c r="CN429" s="188">
        <f t="shared" si="250"/>
        <v>0</v>
      </c>
      <c r="CO429" s="188">
        <f t="shared" si="250"/>
        <v>0</v>
      </c>
      <c r="CP429" s="188">
        <f t="shared" si="250"/>
        <v>0</v>
      </c>
      <c r="CQ429" s="188">
        <f t="shared" si="250"/>
        <v>0</v>
      </c>
      <c r="CR429" s="188">
        <f t="shared" si="250"/>
        <v>0</v>
      </c>
      <c r="CS429" s="188">
        <f t="shared" si="250"/>
        <v>0</v>
      </c>
      <c r="CT429" s="188">
        <f t="shared" si="250"/>
        <v>0</v>
      </c>
      <c r="CU429" s="188">
        <f t="shared" si="250"/>
        <v>0</v>
      </c>
      <c r="CV429" s="189">
        <f t="shared" si="250"/>
        <v>0</v>
      </c>
      <c r="CW429" s="188">
        <f t="shared" si="250"/>
        <v>0</v>
      </c>
      <c r="CX429" s="188">
        <f t="shared" si="250"/>
        <v>0</v>
      </c>
      <c r="CY429" s="188">
        <f t="shared" si="250"/>
        <v>0</v>
      </c>
      <c r="CZ429" s="188">
        <f t="shared" si="250"/>
        <v>0</v>
      </c>
      <c r="DA429" s="188">
        <f t="shared" si="250"/>
        <v>0</v>
      </c>
      <c r="DB429" s="188">
        <f t="shared" si="250"/>
        <v>0</v>
      </c>
      <c r="DC429" s="188">
        <f t="shared" si="250"/>
        <v>0</v>
      </c>
      <c r="DD429" s="188">
        <f t="shared" si="250"/>
        <v>0</v>
      </c>
      <c r="DE429" s="188">
        <f t="shared" si="250"/>
        <v>0</v>
      </c>
      <c r="DF429" s="188">
        <f t="shared" si="250"/>
        <v>0</v>
      </c>
      <c r="DG429" s="188">
        <f t="shared" si="250"/>
        <v>0</v>
      </c>
      <c r="DH429" s="189">
        <f t="shared" si="250"/>
        <v>0</v>
      </c>
      <c r="DI429" s="188">
        <f t="shared" si="250"/>
        <v>0</v>
      </c>
      <c r="DJ429" s="188">
        <f t="shared" si="250"/>
        <v>0</v>
      </c>
      <c r="DK429" s="188">
        <f t="shared" si="250"/>
        <v>0</v>
      </c>
      <c r="DL429" s="188">
        <f t="shared" si="250"/>
        <v>0</v>
      </c>
      <c r="DM429" s="188">
        <f t="shared" si="250"/>
        <v>0</v>
      </c>
      <c r="DN429" s="188">
        <f t="shared" si="250"/>
        <v>0</v>
      </c>
      <c r="DO429" s="188">
        <f t="shared" si="250"/>
        <v>0</v>
      </c>
      <c r="DP429" s="188">
        <f t="shared" si="250"/>
        <v>0</v>
      </c>
      <c r="DQ429" s="188">
        <f t="shared" si="250"/>
        <v>0</v>
      </c>
      <c r="DR429" s="188">
        <f t="shared" si="250"/>
        <v>0</v>
      </c>
      <c r="DS429" s="188">
        <f t="shared" si="250"/>
        <v>0</v>
      </c>
      <c r="DT429" s="189">
        <f t="shared" si="250"/>
        <v>0</v>
      </c>
      <c r="DU429" s="188">
        <f t="shared" si="250"/>
        <v>0</v>
      </c>
      <c r="DV429" s="188">
        <f t="shared" si="250"/>
        <v>0</v>
      </c>
      <c r="DW429" s="188">
        <f t="shared" si="250"/>
        <v>0</v>
      </c>
      <c r="DX429" s="188">
        <f t="shared" si="250"/>
        <v>0</v>
      </c>
      <c r="DY429" s="188">
        <f t="shared" si="250"/>
        <v>0</v>
      </c>
      <c r="DZ429" s="188">
        <f t="shared" si="250"/>
        <v>0</v>
      </c>
      <c r="EA429" s="188">
        <f t="shared" si="250"/>
        <v>0</v>
      </c>
      <c r="EB429" s="188">
        <f>EB417+EB428</f>
        <v>0</v>
      </c>
      <c r="EC429" s="188">
        <f>EC417+EC428</f>
        <v>0</v>
      </c>
      <c r="ED429" s="188">
        <f>ED417+ED428</f>
        <v>0</v>
      </c>
      <c r="EE429" s="188">
        <f>EE417+EE428</f>
        <v>0</v>
      </c>
      <c r="EF429" s="169"/>
      <c r="EG429" s="169"/>
      <c r="EH429" s="169"/>
    </row>
    <row r="430" spans="1:138" ht="15" hidden="1" outlineLevel="1" x14ac:dyDescent="0.25">
      <c r="A430" s="122">
        <f>IF(B401="Объект",,1)</f>
        <v>0</v>
      </c>
      <c r="C430" s="226" t="e">
        <f>IF(SUM(D418:BP427)/(C417-C416-C415)&lt;&gt;0.18,"ПроверьНДС",)</f>
        <v>#DIV/0!</v>
      </c>
    </row>
    <row r="431" spans="1:138" hidden="1" outlineLevel="1" x14ac:dyDescent="0.2">
      <c r="A431" s="122">
        <f>IF(B401="Объект",,1)</f>
        <v>0</v>
      </c>
    </row>
    <row r="432" spans="1:138" hidden="1" outlineLevel="1" x14ac:dyDescent="0.2">
      <c r="A432" s="122">
        <f>IF(B401="Объект",,1)</f>
        <v>0</v>
      </c>
    </row>
    <row r="433" spans="1:138" hidden="1" outlineLevel="1" x14ac:dyDescent="0.2">
      <c r="A433" s="122">
        <f>IF(B433="Объект",,1)</f>
        <v>0</v>
      </c>
      <c r="B433" s="127" t="s">
        <v>247</v>
      </c>
      <c r="C433" s="54">
        <f>C401+1</f>
        <v>4</v>
      </c>
    </row>
    <row r="434" spans="1:138" ht="16.5" hidden="1" outlineLevel="1" x14ac:dyDescent="0.3">
      <c r="A434" s="122">
        <f>IF(B433="Объект",,1)</f>
        <v>0</v>
      </c>
      <c r="B434" s="128" t="s">
        <v>201</v>
      </c>
      <c r="C434" s="129"/>
      <c r="D434" s="129"/>
      <c r="E434" s="129"/>
      <c r="F434" s="129"/>
      <c r="G434" s="129"/>
      <c r="H434" s="129"/>
      <c r="I434" s="129"/>
      <c r="J434" s="129"/>
      <c r="K434" s="129"/>
      <c r="L434" s="129"/>
      <c r="M434" s="129"/>
      <c r="N434" s="129"/>
    </row>
    <row r="435" spans="1:138" ht="17.25" hidden="1" customHeight="1" outlineLevel="1" thickBot="1" x14ac:dyDescent="0.25">
      <c r="A435" s="122">
        <f>IF(B433="Объект",,1)</f>
        <v>0</v>
      </c>
    </row>
    <row r="436" spans="1:138" ht="17.25" hidden="1" outlineLevel="1" thickTop="1" thickBot="1" x14ac:dyDescent="0.25">
      <c r="A436" s="122">
        <f>IF(B433="Объект",,1)</f>
        <v>0</v>
      </c>
      <c r="B436" s="160" t="s">
        <v>207</v>
      </c>
      <c r="C436" s="161" t="s">
        <v>208</v>
      </c>
      <c r="D436" s="162">
        <f>$C$4</f>
        <v>42826</v>
      </c>
      <c r="E436" s="162">
        <f t="shared" ref="E436:BP436" si="251">DATE(YEAR(D436),(MONTH(D436)+1),DAY(D436))</f>
        <v>42856</v>
      </c>
      <c r="F436" s="162">
        <f t="shared" si="251"/>
        <v>42887</v>
      </c>
      <c r="G436" s="162">
        <f t="shared" si="251"/>
        <v>42917</v>
      </c>
      <c r="H436" s="162">
        <f t="shared" si="251"/>
        <v>42948</v>
      </c>
      <c r="I436" s="162">
        <f t="shared" si="251"/>
        <v>42979</v>
      </c>
      <c r="J436" s="162">
        <f t="shared" si="251"/>
        <v>43009</v>
      </c>
      <c r="K436" s="162">
        <f t="shared" si="251"/>
        <v>43040</v>
      </c>
      <c r="L436" s="162">
        <f t="shared" si="251"/>
        <v>43070</v>
      </c>
      <c r="M436" s="162">
        <f t="shared" si="251"/>
        <v>43101</v>
      </c>
      <c r="N436" s="162">
        <f t="shared" si="251"/>
        <v>43132</v>
      </c>
      <c r="O436" s="162">
        <f t="shared" si="251"/>
        <v>43160</v>
      </c>
      <c r="P436" s="162">
        <f t="shared" si="251"/>
        <v>43191</v>
      </c>
      <c r="Q436" s="162">
        <f t="shared" si="251"/>
        <v>43221</v>
      </c>
      <c r="R436" s="162">
        <f t="shared" si="251"/>
        <v>43252</v>
      </c>
      <c r="S436" s="162">
        <f t="shared" si="251"/>
        <v>43282</v>
      </c>
      <c r="T436" s="162">
        <f t="shared" si="251"/>
        <v>43313</v>
      </c>
      <c r="U436" s="162">
        <f t="shared" si="251"/>
        <v>43344</v>
      </c>
      <c r="V436" s="162">
        <f t="shared" si="251"/>
        <v>43374</v>
      </c>
      <c r="W436" s="162">
        <f t="shared" si="251"/>
        <v>43405</v>
      </c>
      <c r="X436" s="162">
        <f t="shared" si="251"/>
        <v>43435</v>
      </c>
      <c r="Y436" s="162">
        <f t="shared" si="251"/>
        <v>43466</v>
      </c>
      <c r="Z436" s="162">
        <f t="shared" si="251"/>
        <v>43497</v>
      </c>
      <c r="AA436" s="162">
        <f t="shared" si="251"/>
        <v>43525</v>
      </c>
      <c r="AB436" s="162">
        <f t="shared" si="251"/>
        <v>43556</v>
      </c>
      <c r="AC436" s="162">
        <f t="shared" si="251"/>
        <v>43586</v>
      </c>
      <c r="AD436" s="162">
        <f t="shared" si="251"/>
        <v>43617</v>
      </c>
      <c r="AE436" s="162">
        <f t="shared" si="251"/>
        <v>43647</v>
      </c>
      <c r="AF436" s="162">
        <f t="shared" si="251"/>
        <v>43678</v>
      </c>
      <c r="AG436" s="162">
        <f t="shared" si="251"/>
        <v>43709</v>
      </c>
      <c r="AH436" s="162">
        <f t="shared" si="251"/>
        <v>43739</v>
      </c>
      <c r="AI436" s="162">
        <f t="shared" si="251"/>
        <v>43770</v>
      </c>
      <c r="AJ436" s="162">
        <f t="shared" si="251"/>
        <v>43800</v>
      </c>
      <c r="AK436" s="162">
        <f t="shared" si="251"/>
        <v>43831</v>
      </c>
      <c r="AL436" s="162">
        <f t="shared" si="251"/>
        <v>43862</v>
      </c>
      <c r="AM436" s="162">
        <f t="shared" si="251"/>
        <v>43891</v>
      </c>
      <c r="AN436" s="162">
        <f t="shared" si="251"/>
        <v>43922</v>
      </c>
      <c r="AO436" s="162">
        <f t="shared" si="251"/>
        <v>43952</v>
      </c>
      <c r="AP436" s="162">
        <f t="shared" si="251"/>
        <v>43983</v>
      </c>
      <c r="AQ436" s="162">
        <f t="shared" si="251"/>
        <v>44013</v>
      </c>
      <c r="AR436" s="162">
        <f t="shared" si="251"/>
        <v>44044</v>
      </c>
      <c r="AS436" s="162">
        <f t="shared" si="251"/>
        <v>44075</v>
      </c>
      <c r="AT436" s="162">
        <f t="shared" si="251"/>
        <v>44105</v>
      </c>
      <c r="AU436" s="162">
        <f t="shared" si="251"/>
        <v>44136</v>
      </c>
      <c r="AV436" s="162">
        <f t="shared" si="251"/>
        <v>44166</v>
      </c>
      <c r="AW436" s="162">
        <f t="shared" si="251"/>
        <v>44197</v>
      </c>
      <c r="AX436" s="162">
        <f t="shared" si="251"/>
        <v>44228</v>
      </c>
      <c r="AY436" s="162">
        <f t="shared" si="251"/>
        <v>44256</v>
      </c>
      <c r="AZ436" s="162">
        <f t="shared" si="251"/>
        <v>44287</v>
      </c>
      <c r="BA436" s="162">
        <f t="shared" si="251"/>
        <v>44317</v>
      </c>
      <c r="BB436" s="162">
        <f t="shared" si="251"/>
        <v>44348</v>
      </c>
      <c r="BC436" s="162">
        <f t="shared" si="251"/>
        <v>44378</v>
      </c>
      <c r="BD436" s="162">
        <f t="shared" si="251"/>
        <v>44409</v>
      </c>
      <c r="BE436" s="162">
        <f t="shared" si="251"/>
        <v>44440</v>
      </c>
      <c r="BF436" s="162">
        <f t="shared" si="251"/>
        <v>44470</v>
      </c>
      <c r="BG436" s="162">
        <f t="shared" si="251"/>
        <v>44501</v>
      </c>
      <c r="BH436" s="162">
        <f t="shared" si="251"/>
        <v>44531</v>
      </c>
      <c r="BI436" s="162">
        <f t="shared" si="251"/>
        <v>44562</v>
      </c>
      <c r="BJ436" s="162">
        <f t="shared" si="251"/>
        <v>44593</v>
      </c>
      <c r="BK436" s="162">
        <f t="shared" si="251"/>
        <v>44621</v>
      </c>
      <c r="BL436" s="162">
        <f t="shared" si="251"/>
        <v>44652</v>
      </c>
      <c r="BM436" s="162">
        <f t="shared" si="251"/>
        <v>44682</v>
      </c>
      <c r="BN436" s="162">
        <f t="shared" si="251"/>
        <v>44713</v>
      </c>
      <c r="BO436" s="162">
        <f t="shared" si="251"/>
        <v>44743</v>
      </c>
      <c r="BP436" s="162">
        <f t="shared" si="251"/>
        <v>44774</v>
      </c>
      <c r="BQ436" s="162">
        <f t="shared" ref="BQ436:EB436" si="252">DATE(YEAR(BP436),(MONTH(BP436)+1),DAY(BP436))</f>
        <v>44805</v>
      </c>
      <c r="BR436" s="162">
        <f t="shared" si="252"/>
        <v>44835</v>
      </c>
      <c r="BS436" s="162">
        <f t="shared" si="252"/>
        <v>44866</v>
      </c>
      <c r="BT436" s="162">
        <f t="shared" si="252"/>
        <v>44896</v>
      </c>
      <c r="BU436" s="162">
        <f t="shared" si="252"/>
        <v>44927</v>
      </c>
      <c r="BV436" s="162">
        <f>DATE(YEAR(BU436),(MONTH(BU436)+1),DAY(BU436))</f>
        <v>44958</v>
      </c>
      <c r="BW436" s="162">
        <f>DATE(YEAR(BV436),(MONTH(BV436)+1),DAY(BV436))</f>
        <v>44986</v>
      </c>
      <c r="BX436" s="162">
        <f>DATE(YEAR(BW436),(MONTH(BW436)+1),DAY(BW436))</f>
        <v>45017</v>
      </c>
      <c r="BY436" s="162">
        <f t="shared" si="252"/>
        <v>45047</v>
      </c>
      <c r="BZ436" s="162">
        <f t="shared" si="252"/>
        <v>45078</v>
      </c>
      <c r="CA436" s="162">
        <f t="shared" si="252"/>
        <v>45108</v>
      </c>
      <c r="CB436" s="162">
        <f t="shared" si="252"/>
        <v>45139</v>
      </c>
      <c r="CC436" s="162">
        <f t="shared" si="252"/>
        <v>45170</v>
      </c>
      <c r="CD436" s="162">
        <f t="shared" si="252"/>
        <v>45200</v>
      </c>
      <c r="CE436" s="162">
        <f t="shared" si="252"/>
        <v>45231</v>
      </c>
      <c r="CF436" s="162">
        <f t="shared" si="252"/>
        <v>45261</v>
      </c>
      <c r="CG436" s="162">
        <f t="shared" si="252"/>
        <v>45292</v>
      </c>
      <c r="CH436" s="162">
        <f t="shared" si="252"/>
        <v>45323</v>
      </c>
      <c r="CI436" s="162">
        <f t="shared" si="252"/>
        <v>45352</v>
      </c>
      <c r="CJ436" s="162">
        <f t="shared" si="252"/>
        <v>45383</v>
      </c>
      <c r="CK436" s="162">
        <f t="shared" si="252"/>
        <v>45413</v>
      </c>
      <c r="CL436" s="162">
        <f t="shared" si="252"/>
        <v>45444</v>
      </c>
      <c r="CM436" s="162">
        <f t="shared" si="252"/>
        <v>45474</v>
      </c>
      <c r="CN436" s="162">
        <f t="shared" si="252"/>
        <v>45505</v>
      </c>
      <c r="CO436" s="162">
        <f t="shared" si="252"/>
        <v>45536</v>
      </c>
      <c r="CP436" s="162">
        <f t="shared" si="252"/>
        <v>45566</v>
      </c>
      <c r="CQ436" s="162">
        <f t="shared" si="252"/>
        <v>45597</v>
      </c>
      <c r="CR436" s="162">
        <f t="shared" si="252"/>
        <v>45627</v>
      </c>
      <c r="CS436" s="162">
        <f t="shared" si="252"/>
        <v>45658</v>
      </c>
      <c r="CT436" s="162">
        <f t="shared" si="252"/>
        <v>45689</v>
      </c>
      <c r="CU436" s="162">
        <f t="shared" si="252"/>
        <v>45717</v>
      </c>
      <c r="CV436" s="162">
        <f t="shared" si="252"/>
        <v>45748</v>
      </c>
      <c r="CW436" s="162">
        <f t="shared" si="252"/>
        <v>45778</v>
      </c>
      <c r="CX436" s="162">
        <f t="shared" si="252"/>
        <v>45809</v>
      </c>
      <c r="CY436" s="162">
        <f t="shared" si="252"/>
        <v>45839</v>
      </c>
      <c r="CZ436" s="162">
        <f t="shared" si="252"/>
        <v>45870</v>
      </c>
      <c r="DA436" s="162">
        <f t="shared" si="252"/>
        <v>45901</v>
      </c>
      <c r="DB436" s="162">
        <f t="shared" si="252"/>
        <v>45931</v>
      </c>
      <c r="DC436" s="162">
        <f t="shared" si="252"/>
        <v>45962</v>
      </c>
      <c r="DD436" s="162">
        <f t="shared" si="252"/>
        <v>45992</v>
      </c>
      <c r="DE436" s="162">
        <f t="shared" si="252"/>
        <v>46023</v>
      </c>
      <c r="DF436" s="162">
        <f t="shared" si="252"/>
        <v>46054</v>
      </c>
      <c r="DG436" s="162">
        <f t="shared" si="252"/>
        <v>46082</v>
      </c>
      <c r="DH436" s="162">
        <f t="shared" si="252"/>
        <v>46113</v>
      </c>
      <c r="DI436" s="162">
        <f t="shared" si="252"/>
        <v>46143</v>
      </c>
      <c r="DJ436" s="162">
        <f t="shared" si="252"/>
        <v>46174</v>
      </c>
      <c r="DK436" s="162">
        <f t="shared" si="252"/>
        <v>46204</v>
      </c>
      <c r="DL436" s="162">
        <f t="shared" si="252"/>
        <v>46235</v>
      </c>
      <c r="DM436" s="162">
        <f t="shared" si="252"/>
        <v>46266</v>
      </c>
      <c r="DN436" s="162">
        <f t="shared" si="252"/>
        <v>46296</v>
      </c>
      <c r="DO436" s="162">
        <f t="shared" si="252"/>
        <v>46327</v>
      </c>
      <c r="DP436" s="162">
        <f t="shared" si="252"/>
        <v>46357</v>
      </c>
      <c r="DQ436" s="162">
        <f t="shared" si="252"/>
        <v>46388</v>
      </c>
      <c r="DR436" s="162">
        <f t="shared" si="252"/>
        <v>46419</v>
      </c>
      <c r="DS436" s="162">
        <f t="shared" si="252"/>
        <v>46447</v>
      </c>
      <c r="DT436" s="162">
        <f t="shared" si="252"/>
        <v>46478</v>
      </c>
      <c r="DU436" s="162">
        <f t="shared" si="252"/>
        <v>46508</v>
      </c>
      <c r="DV436" s="162">
        <f t="shared" si="252"/>
        <v>46539</v>
      </c>
      <c r="DW436" s="162">
        <f t="shared" si="252"/>
        <v>46569</v>
      </c>
      <c r="DX436" s="162">
        <f t="shared" si="252"/>
        <v>46600</v>
      </c>
      <c r="DY436" s="162">
        <f t="shared" si="252"/>
        <v>46631</v>
      </c>
      <c r="DZ436" s="162">
        <f t="shared" si="252"/>
        <v>46661</v>
      </c>
      <c r="EA436" s="162">
        <f t="shared" si="252"/>
        <v>46692</v>
      </c>
      <c r="EB436" s="162">
        <f t="shared" si="252"/>
        <v>46722</v>
      </c>
      <c r="EC436" s="162">
        <f>DATE(YEAR(EB436),(MONTH(EB436)+1),DAY(EB436))</f>
        <v>46753</v>
      </c>
      <c r="ED436" s="162">
        <f>DATE(YEAR(EC436),(MONTH(EC436)+1),DAY(EC436))</f>
        <v>46784</v>
      </c>
      <c r="EE436" s="162">
        <f>DATE(YEAR(ED436),(MONTH(ED436)+1),DAY(ED436))</f>
        <v>46813</v>
      </c>
      <c r="EF436" s="164"/>
      <c r="EG436" s="164"/>
      <c r="EH436" s="164"/>
    </row>
    <row r="437" spans="1:138" ht="15.75" hidden="1" outlineLevel="1" x14ac:dyDescent="0.25">
      <c r="A437" s="122">
        <f>IF(B433="Объект",,IF(B437=0,,1))</f>
        <v>0</v>
      </c>
      <c r="B437" s="194" t="str">
        <f t="shared" ref="B437:B448" si="253">B309</f>
        <v>Проектно-изыскательские работы имп</v>
      </c>
      <c r="C437" s="170">
        <f t="shared" ref="C437:C461" si="254">SUM(D437:EE437)</f>
        <v>0</v>
      </c>
      <c r="D437" s="168"/>
      <c r="E437" s="168"/>
      <c r="F437" s="168"/>
      <c r="G437" s="168"/>
      <c r="H437" s="168"/>
      <c r="I437" s="168"/>
      <c r="J437" s="168"/>
      <c r="K437" s="168"/>
      <c r="L437" s="168"/>
      <c r="M437" s="168"/>
      <c r="N437" s="168"/>
      <c r="O437" s="168"/>
      <c r="P437" s="168"/>
      <c r="Q437" s="168"/>
      <c r="R437" s="168"/>
      <c r="S437" s="168"/>
      <c r="T437" s="168"/>
      <c r="U437" s="168"/>
      <c r="V437" s="168"/>
      <c r="W437" s="168"/>
      <c r="X437" s="168"/>
      <c r="Y437" s="168"/>
      <c r="Z437" s="168"/>
      <c r="AA437" s="168"/>
      <c r="AB437" s="168"/>
      <c r="AC437" s="168"/>
      <c r="AD437" s="224"/>
      <c r="AE437" s="168"/>
      <c r="AF437" s="168"/>
      <c r="AG437" s="168"/>
      <c r="AH437" s="168"/>
      <c r="AI437" s="168"/>
      <c r="AJ437" s="168"/>
      <c r="AK437" s="168"/>
      <c r="AL437" s="168"/>
      <c r="AM437" s="168"/>
      <c r="AN437" s="168"/>
      <c r="AO437" s="168"/>
      <c r="AP437" s="168"/>
      <c r="AQ437" s="168"/>
      <c r="AR437" s="168"/>
      <c r="AS437" s="168"/>
      <c r="AT437" s="168"/>
      <c r="AU437" s="168"/>
      <c r="AV437" s="168"/>
      <c r="AW437" s="168"/>
      <c r="AX437" s="168"/>
      <c r="AY437" s="168"/>
      <c r="AZ437" s="168"/>
      <c r="BA437" s="168"/>
      <c r="BB437" s="168"/>
      <c r="BC437" s="168"/>
      <c r="BD437" s="168"/>
      <c r="BE437" s="168"/>
      <c r="BF437" s="168"/>
      <c r="BG437" s="168"/>
      <c r="BH437" s="168"/>
      <c r="BI437" s="168"/>
      <c r="BJ437" s="168"/>
      <c r="BK437" s="168"/>
      <c r="BL437" s="168"/>
      <c r="BM437" s="168"/>
      <c r="BN437" s="168"/>
      <c r="BO437" s="168"/>
      <c r="BP437" s="168"/>
      <c r="BQ437" s="168"/>
      <c r="BR437" s="168"/>
      <c r="BS437" s="168"/>
      <c r="BT437" s="168"/>
      <c r="BU437" s="168"/>
      <c r="BV437" s="168"/>
      <c r="BW437" s="168"/>
      <c r="BX437" s="168"/>
      <c r="BY437" s="168"/>
      <c r="BZ437" s="168"/>
      <c r="CA437" s="168"/>
      <c r="CB437" s="168"/>
      <c r="CC437" s="168"/>
      <c r="CD437" s="168"/>
      <c r="CE437" s="168"/>
      <c r="CF437" s="168"/>
      <c r="CG437" s="168"/>
      <c r="CH437" s="168"/>
      <c r="CI437" s="168"/>
      <c r="CJ437" s="168"/>
      <c r="CK437" s="168"/>
      <c r="CL437" s="168"/>
      <c r="CM437" s="168"/>
      <c r="CN437" s="168"/>
      <c r="CO437" s="168"/>
      <c r="CP437" s="168"/>
      <c r="CQ437" s="168"/>
      <c r="CR437" s="168"/>
      <c r="CS437" s="168"/>
      <c r="CT437" s="168"/>
      <c r="CU437" s="168"/>
      <c r="CV437" s="168"/>
      <c r="CW437" s="168"/>
      <c r="CX437" s="168"/>
      <c r="CY437" s="168"/>
      <c r="CZ437" s="168"/>
      <c r="DA437" s="168"/>
      <c r="DB437" s="168"/>
      <c r="DC437" s="168"/>
      <c r="DD437" s="168"/>
      <c r="DE437" s="168"/>
      <c r="DF437" s="168"/>
      <c r="DG437" s="168"/>
      <c r="DH437" s="168"/>
      <c r="DI437" s="168"/>
      <c r="DJ437" s="168"/>
      <c r="DK437" s="168"/>
      <c r="DL437" s="168"/>
      <c r="DM437" s="168"/>
      <c r="DN437" s="168"/>
      <c r="DO437" s="168"/>
      <c r="DP437" s="168"/>
      <c r="DQ437" s="168"/>
      <c r="DR437" s="168"/>
      <c r="DS437" s="168"/>
      <c r="DT437" s="168"/>
      <c r="DU437" s="168"/>
      <c r="DV437" s="168"/>
      <c r="DW437" s="168"/>
      <c r="DX437" s="168"/>
      <c r="DY437" s="168"/>
      <c r="DZ437" s="168"/>
      <c r="EA437" s="168"/>
      <c r="EB437" s="168"/>
      <c r="EC437" s="168"/>
      <c r="ED437" s="168"/>
      <c r="EE437" s="168"/>
      <c r="EF437" s="169"/>
      <c r="EG437" s="169"/>
      <c r="EH437" s="169"/>
    </row>
    <row r="438" spans="1:138" ht="15.75" hidden="1" outlineLevel="1" x14ac:dyDescent="0.25">
      <c r="A438" s="122">
        <f>IF(B433="Объект",,IF(B438=0,,1))</f>
        <v>0</v>
      </c>
      <c r="B438" s="194" t="str">
        <f t="shared" si="253"/>
        <v>Проектно-изыскательские работы рос</v>
      </c>
      <c r="C438" s="170">
        <f t="shared" si="254"/>
        <v>0</v>
      </c>
      <c r="D438" s="168"/>
      <c r="E438" s="168"/>
      <c r="F438" s="168"/>
      <c r="G438" s="168"/>
      <c r="H438" s="168"/>
      <c r="I438" s="168"/>
      <c r="J438" s="168"/>
      <c r="K438" s="168"/>
      <c r="L438" s="168"/>
      <c r="M438" s="168"/>
      <c r="N438" s="168"/>
      <c r="O438" s="168"/>
      <c r="P438" s="168"/>
      <c r="Q438" s="168"/>
      <c r="R438" s="168"/>
      <c r="S438" s="168"/>
      <c r="T438" s="168"/>
      <c r="U438" s="168"/>
      <c r="V438" s="168"/>
      <c r="W438" s="168"/>
      <c r="X438" s="168"/>
      <c r="Y438" s="168"/>
      <c r="Z438" s="168"/>
      <c r="AA438" s="168"/>
      <c r="AB438" s="168"/>
      <c r="AC438" s="168"/>
      <c r="AD438" s="168"/>
      <c r="AE438" s="168"/>
      <c r="AF438" s="168"/>
      <c r="AG438" s="168"/>
      <c r="AH438" s="168"/>
      <c r="AI438" s="168"/>
      <c r="AJ438" s="168"/>
      <c r="AK438" s="168"/>
      <c r="AL438" s="168"/>
      <c r="AM438" s="168"/>
      <c r="AN438" s="168"/>
      <c r="AO438" s="168"/>
      <c r="AP438" s="168"/>
      <c r="AQ438" s="168"/>
      <c r="AR438" s="168"/>
      <c r="AS438" s="168"/>
      <c r="AT438" s="168"/>
      <c r="AU438" s="168"/>
      <c r="AV438" s="168"/>
      <c r="AW438" s="168"/>
      <c r="AX438" s="168"/>
      <c r="AY438" s="168"/>
      <c r="AZ438" s="168"/>
      <c r="BA438" s="168"/>
      <c r="BB438" s="168"/>
      <c r="BC438" s="168"/>
      <c r="BD438" s="168"/>
      <c r="BE438" s="168"/>
      <c r="BF438" s="168"/>
      <c r="BG438" s="168"/>
      <c r="BH438" s="168"/>
      <c r="BI438" s="168"/>
      <c r="BJ438" s="168"/>
      <c r="BK438" s="168"/>
      <c r="BL438" s="168"/>
      <c r="BM438" s="168"/>
      <c r="BN438" s="168"/>
      <c r="BO438" s="168"/>
      <c r="BP438" s="168"/>
      <c r="BQ438" s="168"/>
      <c r="BR438" s="168"/>
      <c r="BS438" s="168"/>
      <c r="BT438" s="168"/>
      <c r="BU438" s="168"/>
      <c r="BV438" s="168"/>
      <c r="BW438" s="168"/>
      <c r="BX438" s="168"/>
      <c r="BY438" s="168"/>
      <c r="BZ438" s="168"/>
      <c r="CA438" s="168"/>
      <c r="CB438" s="168"/>
      <c r="CC438" s="168"/>
      <c r="CD438" s="168"/>
      <c r="CE438" s="168"/>
      <c r="CF438" s="168"/>
      <c r="CG438" s="168"/>
      <c r="CH438" s="168"/>
      <c r="CI438" s="168"/>
      <c r="CJ438" s="168"/>
      <c r="CK438" s="168"/>
      <c r="CL438" s="168"/>
      <c r="CM438" s="168"/>
      <c r="CN438" s="168"/>
      <c r="CO438" s="168"/>
      <c r="CP438" s="168"/>
      <c r="CQ438" s="168"/>
      <c r="CR438" s="168"/>
      <c r="CS438" s="168"/>
      <c r="CT438" s="168"/>
      <c r="CU438" s="168"/>
      <c r="CV438" s="168"/>
      <c r="CW438" s="168"/>
      <c r="CX438" s="168"/>
      <c r="CY438" s="168"/>
      <c r="CZ438" s="168"/>
      <c r="DA438" s="168"/>
      <c r="DB438" s="168"/>
      <c r="DC438" s="168"/>
      <c r="DD438" s="168"/>
      <c r="DE438" s="168"/>
      <c r="DF438" s="168"/>
      <c r="DG438" s="168"/>
      <c r="DH438" s="168"/>
      <c r="DI438" s="168"/>
      <c r="DJ438" s="168"/>
      <c r="DK438" s="168"/>
      <c r="DL438" s="168"/>
      <c r="DM438" s="168"/>
      <c r="DN438" s="168"/>
      <c r="DO438" s="168"/>
      <c r="DP438" s="168"/>
      <c r="DQ438" s="168"/>
      <c r="DR438" s="168"/>
      <c r="DS438" s="168"/>
      <c r="DT438" s="168"/>
      <c r="DU438" s="168"/>
      <c r="DV438" s="168"/>
      <c r="DW438" s="168"/>
      <c r="DX438" s="168"/>
      <c r="DY438" s="168"/>
      <c r="DZ438" s="168"/>
      <c r="EA438" s="168"/>
      <c r="EB438" s="168"/>
      <c r="EC438" s="168"/>
      <c r="ED438" s="168"/>
      <c r="EE438" s="168"/>
      <c r="EF438" s="169"/>
      <c r="EG438" s="169"/>
      <c r="EH438" s="169"/>
    </row>
    <row r="439" spans="1:138" ht="15.75" hidden="1" outlineLevel="1" x14ac:dyDescent="0.25">
      <c r="A439" s="122">
        <f>IF(B433="Объект",,IF(B439=0,,1))</f>
        <v>0</v>
      </c>
      <c r="B439" s="194" t="str">
        <f t="shared" si="253"/>
        <v>Строительно-монтажные работы имп</v>
      </c>
      <c r="C439" s="170">
        <f t="shared" si="254"/>
        <v>0</v>
      </c>
      <c r="D439" s="168"/>
      <c r="E439" s="168"/>
      <c r="F439" s="168"/>
      <c r="G439" s="168"/>
      <c r="H439" s="168"/>
      <c r="I439" s="168"/>
      <c r="J439" s="168"/>
      <c r="K439" s="168"/>
      <c r="L439" s="168"/>
      <c r="M439" s="168"/>
      <c r="N439" s="168"/>
      <c r="O439" s="168"/>
      <c r="P439" s="168"/>
      <c r="Q439" s="168"/>
      <c r="R439" s="168"/>
      <c r="S439" s="168"/>
      <c r="T439" s="168"/>
      <c r="U439" s="168"/>
      <c r="V439" s="168"/>
      <c r="W439" s="168"/>
      <c r="X439" s="168"/>
      <c r="Y439" s="168"/>
      <c r="Z439" s="168"/>
      <c r="AA439" s="168"/>
      <c r="AB439" s="168"/>
      <c r="AC439" s="168"/>
      <c r="AD439" s="168"/>
      <c r="AE439" s="168"/>
      <c r="AF439" s="168"/>
      <c r="AG439" s="168"/>
      <c r="AH439" s="168"/>
      <c r="AI439" s="168"/>
      <c r="AJ439" s="168"/>
      <c r="AK439" s="168"/>
      <c r="AL439" s="168"/>
      <c r="AM439" s="168"/>
      <c r="AN439" s="168"/>
      <c r="AO439" s="168"/>
      <c r="AP439" s="168"/>
      <c r="AQ439" s="168"/>
      <c r="AR439" s="168"/>
      <c r="AS439" s="168"/>
      <c r="AT439" s="168"/>
      <c r="AU439" s="168"/>
      <c r="AV439" s="168"/>
      <c r="AW439" s="168"/>
      <c r="AX439" s="168"/>
      <c r="AY439" s="168"/>
      <c r="AZ439" s="168"/>
      <c r="BA439" s="168"/>
      <c r="BB439" s="168"/>
      <c r="BC439" s="168"/>
      <c r="BD439" s="168"/>
      <c r="BE439" s="168"/>
      <c r="BF439" s="168"/>
      <c r="BG439" s="168"/>
      <c r="BH439" s="168"/>
      <c r="BI439" s="168"/>
      <c r="BJ439" s="168"/>
      <c r="BK439" s="168"/>
      <c r="BL439" s="168"/>
      <c r="BM439" s="168"/>
      <c r="BN439" s="168"/>
      <c r="BO439" s="168"/>
      <c r="BP439" s="168"/>
      <c r="BQ439" s="168"/>
      <c r="BR439" s="168"/>
      <c r="BS439" s="168"/>
      <c r="BT439" s="168"/>
      <c r="BU439" s="168"/>
      <c r="BV439" s="168"/>
      <c r="BW439" s="168"/>
      <c r="BX439" s="168"/>
      <c r="BY439" s="168"/>
      <c r="BZ439" s="168"/>
      <c r="CA439" s="168"/>
      <c r="CB439" s="168"/>
      <c r="CC439" s="168"/>
      <c r="CD439" s="168"/>
      <c r="CE439" s="168"/>
      <c r="CF439" s="168"/>
      <c r="CG439" s="168"/>
      <c r="CH439" s="168"/>
      <c r="CI439" s="168"/>
      <c r="CJ439" s="168"/>
      <c r="CK439" s="168"/>
      <c r="CL439" s="168"/>
      <c r="CM439" s="168"/>
      <c r="CN439" s="168"/>
      <c r="CO439" s="168"/>
      <c r="CP439" s="168"/>
      <c r="CQ439" s="168"/>
      <c r="CR439" s="168"/>
      <c r="CS439" s="168"/>
      <c r="CT439" s="168"/>
      <c r="CU439" s="168"/>
      <c r="CV439" s="168"/>
      <c r="CW439" s="168"/>
      <c r="CX439" s="168"/>
      <c r="CY439" s="168"/>
      <c r="CZ439" s="168"/>
      <c r="DA439" s="168"/>
      <c r="DB439" s="168"/>
      <c r="DC439" s="168"/>
      <c r="DD439" s="168"/>
      <c r="DE439" s="168"/>
      <c r="DF439" s="168"/>
      <c r="DG439" s="168"/>
      <c r="DH439" s="168"/>
      <c r="DI439" s="168"/>
      <c r="DJ439" s="168"/>
      <c r="DK439" s="168"/>
      <c r="DL439" s="168"/>
      <c r="DM439" s="168"/>
      <c r="DN439" s="168"/>
      <c r="DO439" s="168"/>
      <c r="DP439" s="168"/>
      <c r="DQ439" s="168"/>
      <c r="DR439" s="168"/>
      <c r="DS439" s="168"/>
      <c r="DT439" s="168"/>
      <c r="DU439" s="168"/>
      <c r="DV439" s="168"/>
      <c r="DW439" s="168"/>
      <c r="DX439" s="168"/>
      <c r="DY439" s="168"/>
      <c r="DZ439" s="168"/>
      <c r="EA439" s="168"/>
      <c r="EB439" s="168"/>
      <c r="EC439" s="168"/>
      <c r="ED439" s="168"/>
      <c r="EE439" s="168"/>
      <c r="EF439" s="169"/>
      <c r="EG439" s="169"/>
      <c r="EH439" s="169"/>
    </row>
    <row r="440" spans="1:138" ht="15.75" hidden="1" outlineLevel="1" x14ac:dyDescent="0.25">
      <c r="A440" s="122">
        <f>IF(B433="Объект",,IF(B440=0,,1))</f>
        <v>0</v>
      </c>
      <c r="B440" s="194" t="str">
        <f t="shared" si="253"/>
        <v>Строительно-монтажные работы рос</v>
      </c>
      <c r="C440" s="170">
        <f t="shared" si="254"/>
        <v>0</v>
      </c>
      <c r="D440" s="168"/>
      <c r="E440" s="168"/>
      <c r="F440" s="168"/>
      <c r="G440" s="168"/>
      <c r="H440" s="168"/>
      <c r="I440" s="168"/>
      <c r="J440" s="168"/>
      <c r="K440" s="168"/>
      <c r="L440" s="168"/>
      <c r="M440" s="168"/>
      <c r="N440" s="168"/>
      <c r="O440" s="168"/>
      <c r="P440" s="168"/>
      <c r="Q440" s="168"/>
      <c r="R440" s="168"/>
      <c r="S440" s="168"/>
      <c r="T440" s="168"/>
      <c r="U440" s="168"/>
      <c r="V440" s="168"/>
      <c r="W440" s="168"/>
      <c r="X440" s="168"/>
      <c r="Y440" s="168"/>
      <c r="Z440" s="168"/>
      <c r="AA440" s="168"/>
      <c r="AB440" s="168"/>
      <c r="AC440" s="168"/>
      <c r="AD440" s="168"/>
      <c r="AE440" s="168"/>
      <c r="AF440" s="168"/>
      <c r="AG440" s="168"/>
      <c r="AH440" s="168"/>
      <c r="AI440" s="168"/>
      <c r="AJ440" s="168"/>
      <c r="AK440" s="168"/>
      <c r="AL440" s="168"/>
      <c r="AM440" s="168"/>
      <c r="AN440" s="224"/>
      <c r="AO440" s="168"/>
      <c r="AP440" s="168"/>
      <c r="AQ440" s="168"/>
      <c r="AR440" s="168"/>
      <c r="AS440" s="168"/>
      <c r="AT440" s="224"/>
      <c r="AU440" s="168"/>
      <c r="AV440" s="168"/>
      <c r="AW440" s="168"/>
      <c r="AX440" s="168"/>
      <c r="AY440" s="168"/>
      <c r="AZ440" s="168"/>
      <c r="BA440" s="168"/>
      <c r="BB440" s="168"/>
      <c r="BC440" s="168"/>
      <c r="BD440" s="168"/>
      <c r="BE440" s="168"/>
      <c r="BF440" s="168"/>
      <c r="BG440" s="168"/>
      <c r="BH440" s="168"/>
      <c r="BI440" s="168"/>
      <c r="BJ440" s="168"/>
      <c r="BK440" s="168"/>
      <c r="BL440" s="168"/>
      <c r="BM440" s="168"/>
      <c r="BN440" s="168"/>
      <c r="BO440" s="168"/>
      <c r="BP440" s="168"/>
      <c r="BQ440" s="168"/>
      <c r="BR440" s="168"/>
      <c r="BS440" s="168"/>
      <c r="BT440" s="168"/>
      <c r="BU440" s="168"/>
      <c r="BV440" s="168"/>
      <c r="BW440" s="168"/>
      <c r="BX440" s="168"/>
      <c r="BY440" s="168"/>
      <c r="BZ440" s="168"/>
      <c r="CA440" s="168"/>
      <c r="CB440" s="168"/>
      <c r="CC440" s="168"/>
      <c r="CD440" s="168"/>
      <c r="CE440" s="168"/>
      <c r="CF440" s="168"/>
      <c r="CG440" s="168"/>
      <c r="CH440" s="168"/>
      <c r="CI440" s="168"/>
      <c r="CJ440" s="168"/>
      <c r="CK440" s="168"/>
      <c r="CL440" s="168"/>
      <c r="CM440" s="168"/>
      <c r="CN440" s="168"/>
      <c r="CO440" s="168"/>
      <c r="CP440" s="168"/>
      <c r="CQ440" s="168"/>
      <c r="CR440" s="168"/>
      <c r="CS440" s="168"/>
      <c r="CT440" s="168"/>
      <c r="CU440" s="168"/>
      <c r="CV440" s="168"/>
      <c r="CW440" s="168"/>
      <c r="CX440" s="168"/>
      <c r="CY440" s="168"/>
      <c r="CZ440" s="168"/>
      <c r="DA440" s="168"/>
      <c r="DB440" s="168"/>
      <c r="DC440" s="168"/>
      <c r="DD440" s="168"/>
      <c r="DE440" s="168"/>
      <c r="DF440" s="168"/>
      <c r="DG440" s="168"/>
      <c r="DH440" s="168"/>
      <c r="DI440" s="168"/>
      <c r="DJ440" s="168"/>
      <c r="DK440" s="168"/>
      <c r="DL440" s="168"/>
      <c r="DM440" s="168"/>
      <c r="DN440" s="168"/>
      <c r="DO440" s="168"/>
      <c r="DP440" s="168"/>
      <c r="DQ440" s="168"/>
      <c r="DR440" s="168"/>
      <c r="DS440" s="168"/>
      <c r="DT440" s="168"/>
      <c r="DU440" s="168"/>
      <c r="DV440" s="168"/>
      <c r="DW440" s="168"/>
      <c r="DX440" s="168"/>
      <c r="DY440" s="168"/>
      <c r="DZ440" s="168"/>
      <c r="EA440" s="168"/>
      <c r="EB440" s="168"/>
      <c r="EC440" s="168"/>
      <c r="ED440" s="168"/>
      <c r="EE440" s="168"/>
      <c r="EF440" s="169"/>
      <c r="EG440" s="169"/>
      <c r="EH440" s="169"/>
    </row>
    <row r="441" spans="1:138" ht="15.75" hidden="1" outlineLevel="1" x14ac:dyDescent="0.25">
      <c r="A441" s="122">
        <f>IF(B433="Объект",,IF(B441=0,,1))</f>
        <v>0</v>
      </c>
      <c r="B441" s="194" t="str">
        <f t="shared" si="253"/>
        <v>ТМЦ имп</v>
      </c>
      <c r="C441" s="170">
        <f t="shared" si="254"/>
        <v>0</v>
      </c>
      <c r="D441" s="168"/>
      <c r="E441" s="168"/>
      <c r="F441" s="168"/>
      <c r="G441" s="168"/>
      <c r="H441" s="168"/>
      <c r="I441" s="168"/>
      <c r="J441" s="168"/>
      <c r="K441" s="168"/>
      <c r="L441" s="168"/>
      <c r="M441" s="168"/>
      <c r="N441" s="168"/>
      <c r="O441" s="168"/>
      <c r="P441" s="168"/>
      <c r="Q441" s="168"/>
      <c r="R441" s="168"/>
      <c r="S441" s="168"/>
      <c r="T441" s="168"/>
      <c r="U441" s="168"/>
      <c r="V441" s="168"/>
      <c r="W441" s="168"/>
      <c r="X441" s="168"/>
      <c r="Y441" s="168"/>
      <c r="Z441" s="168"/>
      <c r="AA441" s="168"/>
      <c r="AB441" s="168"/>
      <c r="AC441" s="168"/>
      <c r="AD441" s="168"/>
      <c r="AE441" s="168"/>
      <c r="AF441" s="168"/>
      <c r="AG441" s="168"/>
      <c r="AH441" s="168"/>
      <c r="AI441" s="168"/>
      <c r="AJ441" s="168"/>
      <c r="AK441" s="168"/>
      <c r="AL441" s="168"/>
      <c r="AM441" s="168"/>
      <c r="AN441" s="168"/>
      <c r="AO441" s="168"/>
      <c r="AP441" s="168"/>
      <c r="AQ441" s="168"/>
      <c r="AR441" s="168"/>
      <c r="AS441" s="168"/>
      <c r="AT441" s="168"/>
      <c r="AU441" s="168"/>
      <c r="AV441" s="168"/>
      <c r="AW441" s="168"/>
      <c r="AX441" s="168"/>
      <c r="AY441" s="168"/>
      <c r="AZ441" s="168"/>
      <c r="BA441" s="168"/>
      <c r="BB441" s="168"/>
      <c r="BC441" s="168"/>
      <c r="BD441" s="168"/>
      <c r="BE441" s="168"/>
      <c r="BF441" s="168"/>
      <c r="BG441" s="168"/>
      <c r="BH441" s="168"/>
      <c r="BI441" s="168"/>
      <c r="BJ441" s="168"/>
      <c r="BK441" s="168"/>
      <c r="BL441" s="168"/>
      <c r="BM441" s="168"/>
      <c r="BN441" s="168"/>
      <c r="BO441" s="168"/>
      <c r="BP441" s="168"/>
      <c r="BQ441" s="168"/>
      <c r="BR441" s="168"/>
      <c r="BS441" s="168"/>
      <c r="BT441" s="168"/>
      <c r="BU441" s="168"/>
      <c r="BV441" s="168"/>
      <c r="BW441" s="168"/>
      <c r="BX441" s="168"/>
      <c r="BY441" s="168"/>
      <c r="BZ441" s="168"/>
      <c r="CA441" s="168"/>
      <c r="CB441" s="168"/>
      <c r="CC441" s="168"/>
      <c r="CD441" s="168"/>
      <c r="CE441" s="168"/>
      <c r="CF441" s="168"/>
      <c r="CG441" s="168"/>
      <c r="CH441" s="168"/>
      <c r="CI441" s="168"/>
      <c r="CJ441" s="168"/>
      <c r="CK441" s="168"/>
      <c r="CL441" s="168"/>
      <c r="CM441" s="168"/>
      <c r="CN441" s="168"/>
      <c r="CO441" s="168"/>
      <c r="CP441" s="168"/>
      <c r="CQ441" s="168"/>
      <c r="CR441" s="168"/>
      <c r="CS441" s="168"/>
      <c r="CT441" s="168"/>
      <c r="CU441" s="168"/>
      <c r="CV441" s="168"/>
      <c r="CW441" s="168"/>
      <c r="CX441" s="168"/>
      <c r="CY441" s="168"/>
      <c r="CZ441" s="168"/>
      <c r="DA441" s="168"/>
      <c r="DB441" s="168"/>
      <c r="DC441" s="168"/>
      <c r="DD441" s="168"/>
      <c r="DE441" s="168"/>
      <c r="DF441" s="168"/>
      <c r="DG441" s="168"/>
      <c r="DH441" s="168"/>
      <c r="DI441" s="168"/>
      <c r="DJ441" s="168"/>
      <c r="DK441" s="168"/>
      <c r="DL441" s="168"/>
      <c r="DM441" s="168"/>
      <c r="DN441" s="168"/>
      <c r="DO441" s="168"/>
      <c r="DP441" s="168"/>
      <c r="DQ441" s="168"/>
      <c r="DR441" s="168"/>
      <c r="DS441" s="168"/>
      <c r="DT441" s="168"/>
      <c r="DU441" s="168"/>
      <c r="DV441" s="168"/>
      <c r="DW441" s="168"/>
      <c r="DX441" s="168"/>
      <c r="DY441" s="168"/>
      <c r="DZ441" s="168"/>
      <c r="EA441" s="168"/>
      <c r="EB441" s="168"/>
      <c r="EC441" s="168"/>
      <c r="ED441" s="168"/>
      <c r="EE441" s="168"/>
      <c r="EF441" s="169"/>
      <c r="EG441" s="169"/>
      <c r="EH441" s="169"/>
    </row>
    <row r="442" spans="1:138" ht="15.75" hidden="1" outlineLevel="1" x14ac:dyDescent="0.25">
      <c r="A442" s="122">
        <f>IF(B433="Объект",,IF(B442=0,,1))</f>
        <v>0</v>
      </c>
      <c r="B442" s="194" t="str">
        <f t="shared" si="253"/>
        <v>ТМЦ рос</v>
      </c>
      <c r="C442" s="170">
        <f t="shared" si="254"/>
        <v>0</v>
      </c>
      <c r="D442" s="168"/>
      <c r="E442" s="168"/>
      <c r="F442" s="168"/>
      <c r="G442" s="168"/>
      <c r="H442" s="168"/>
      <c r="I442" s="168"/>
      <c r="J442" s="168"/>
      <c r="K442" s="168"/>
      <c r="L442" s="168"/>
      <c r="M442" s="168"/>
      <c r="N442" s="168"/>
      <c r="O442" s="168"/>
      <c r="P442" s="168"/>
      <c r="Q442" s="168"/>
      <c r="R442" s="168"/>
      <c r="S442" s="168"/>
      <c r="T442" s="168"/>
      <c r="U442" s="168"/>
      <c r="V442" s="168"/>
      <c r="W442" s="168"/>
      <c r="X442" s="168"/>
      <c r="Y442" s="168"/>
      <c r="Z442" s="168"/>
      <c r="AA442" s="168"/>
      <c r="AB442" s="168"/>
      <c r="AC442" s="168"/>
      <c r="AD442" s="168"/>
      <c r="AE442" s="168"/>
      <c r="AF442" s="168"/>
      <c r="AG442" s="168"/>
      <c r="AH442" s="168"/>
      <c r="AI442" s="168"/>
      <c r="AJ442" s="168"/>
      <c r="AK442" s="168"/>
      <c r="AL442" s="168"/>
      <c r="AM442" s="168"/>
      <c r="AN442" s="168"/>
      <c r="AO442" s="168"/>
      <c r="AP442" s="168"/>
      <c r="AQ442" s="168"/>
      <c r="AR442" s="168"/>
      <c r="AS442" s="168"/>
      <c r="AT442" s="168"/>
      <c r="AU442" s="168"/>
      <c r="AV442" s="168"/>
      <c r="AW442" s="168"/>
      <c r="AX442" s="168"/>
      <c r="AY442" s="168"/>
      <c r="AZ442" s="168"/>
      <c r="BA442" s="168"/>
      <c r="BB442" s="168"/>
      <c r="BC442" s="168"/>
      <c r="BD442" s="168"/>
      <c r="BE442" s="168"/>
      <c r="BF442" s="168"/>
      <c r="BG442" s="168"/>
      <c r="BH442" s="168"/>
      <c r="BI442" s="168"/>
      <c r="BJ442" s="168"/>
      <c r="BK442" s="168"/>
      <c r="BL442" s="168"/>
      <c r="BM442" s="168"/>
      <c r="BN442" s="168"/>
      <c r="BO442" s="168"/>
      <c r="BP442" s="168"/>
      <c r="BQ442" s="168"/>
      <c r="BR442" s="168"/>
      <c r="BS442" s="168"/>
      <c r="BT442" s="168"/>
      <c r="BU442" s="168"/>
      <c r="BV442" s="168"/>
      <c r="BW442" s="168"/>
      <c r="BX442" s="168"/>
      <c r="BY442" s="168"/>
      <c r="BZ442" s="168"/>
      <c r="CA442" s="168"/>
      <c r="CB442" s="168"/>
      <c r="CC442" s="168"/>
      <c r="CD442" s="168"/>
      <c r="CE442" s="168"/>
      <c r="CF442" s="168"/>
      <c r="CG442" s="168"/>
      <c r="CH442" s="168"/>
      <c r="CI442" s="168"/>
      <c r="CJ442" s="168"/>
      <c r="CK442" s="168"/>
      <c r="CL442" s="168"/>
      <c r="CM442" s="168"/>
      <c r="CN442" s="168"/>
      <c r="CO442" s="168"/>
      <c r="CP442" s="168"/>
      <c r="CQ442" s="168"/>
      <c r="CR442" s="168"/>
      <c r="CS442" s="168"/>
      <c r="CT442" s="168"/>
      <c r="CU442" s="168"/>
      <c r="CV442" s="168"/>
      <c r="CW442" s="168"/>
      <c r="CX442" s="168"/>
      <c r="CY442" s="168"/>
      <c r="CZ442" s="168"/>
      <c r="DA442" s="168"/>
      <c r="DB442" s="168"/>
      <c r="DC442" s="168"/>
      <c r="DD442" s="168"/>
      <c r="DE442" s="168"/>
      <c r="DF442" s="168"/>
      <c r="DG442" s="168"/>
      <c r="DH442" s="168"/>
      <c r="DI442" s="168"/>
      <c r="DJ442" s="168"/>
      <c r="DK442" s="168"/>
      <c r="DL442" s="168"/>
      <c r="DM442" s="168"/>
      <c r="DN442" s="168"/>
      <c r="DO442" s="168"/>
      <c r="DP442" s="168"/>
      <c r="DQ442" s="168"/>
      <c r="DR442" s="168"/>
      <c r="DS442" s="168"/>
      <c r="DT442" s="168"/>
      <c r="DU442" s="168"/>
      <c r="DV442" s="168"/>
      <c r="DW442" s="168"/>
      <c r="DX442" s="168"/>
      <c r="DY442" s="168"/>
      <c r="DZ442" s="168"/>
      <c r="EA442" s="168"/>
      <c r="EB442" s="168"/>
      <c r="EC442" s="168"/>
      <c r="ED442" s="168"/>
      <c r="EE442" s="168"/>
      <c r="EF442" s="169"/>
      <c r="EG442" s="169"/>
      <c r="EH442" s="169"/>
    </row>
    <row r="443" spans="1:138" ht="15.75" hidden="1" outlineLevel="1" x14ac:dyDescent="0.25">
      <c r="A443" s="122">
        <f>IF(B433="Объект",,IF(B443=0,,1))</f>
        <v>0</v>
      </c>
      <c r="B443" s="194" t="str">
        <f t="shared" si="253"/>
        <v>Прочие имп</v>
      </c>
      <c r="C443" s="170">
        <f t="shared" si="254"/>
        <v>0</v>
      </c>
      <c r="D443" s="168"/>
      <c r="E443" s="168"/>
      <c r="F443" s="168"/>
      <c r="G443" s="168"/>
      <c r="H443" s="168"/>
      <c r="I443" s="168"/>
      <c r="J443" s="168"/>
      <c r="K443" s="168"/>
      <c r="L443" s="168"/>
      <c r="M443" s="168"/>
      <c r="N443" s="168"/>
      <c r="O443" s="168"/>
      <c r="P443" s="168"/>
      <c r="Q443" s="168"/>
      <c r="R443" s="168"/>
      <c r="S443" s="168"/>
      <c r="T443" s="168"/>
      <c r="U443" s="168"/>
      <c r="V443" s="168"/>
      <c r="W443" s="168"/>
      <c r="X443" s="168"/>
      <c r="Y443" s="168"/>
      <c r="Z443" s="168"/>
      <c r="AA443" s="168"/>
      <c r="AB443" s="168"/>
      <c r="AC443" s="168"/>
      <c r="AD443" s="168"/>
      <c r="AE443" s="168"/>
      <c r="AF443" s="168"/>
      <c r="AG443" s="168"/>
      <c r="AH443" s="168"/>
      <c r="AI443" s="168"/>
      <c r="AJ443" s="168"/>
      <c r="AK443" s="168"/>
      <c r="AL443" s="168"/>
      <c r="AM443" s="168"/>
      <c r="AN443" s="168"/>
      <c r="AO443" s="168"/>
      <c r="AP443" s="168"/>
      <c r="AQ443" s="168"/>
      <c r="AR443" s="168"/>
      <c r="AS443" s="168"/>
      <c r="AT443" s="168"/>
      <c r="AU443" s="168"/>
      <c r="AV443" s="168"/>
      <c r="AW443" s="168"/>
      <c r="AX443" s="168"/>
      <c r="AY443" s="168"/>
      <c r="AZ443" s="168"/>
      <c r="BA443" s="168"/>
      <c r="BB443" s="168"/>
      <c r="BC443" s="168"/>
      <c r="BD443" s="168"/>
      <c r="BE443" s="168"/>
      <c r="BF443" s="168"/>
      <c r="BG443" s="168"/>
      <c r="BH443" s="168"/>
      <c r="BI443" s="168"/>
      <c r="BJ443" s="168"/>
      <c r="BK443" s="168"/>
      <c r="BL443" s="168"/>
      <c r="BM443" s="168"/>
      <c r="BN443" s="168"/>
      <c r="BO443" s="168"/>
      <c r="BP443" s="168"/>
      <c r="BQ443" s="168"/>
      <c r="BR443" s="168"/>
      <c r="BS443" s="168"/>
      <c r="BT443" s="168"/>
      <c r="BU443" s="168"/>
      <c r="BV443" s="168"/>
      <c r="BW443" s="168"/>
      <c r="BX443" s="168"/>
      <c r="BY443" s="168"/>
      <c r="BZ443" s="168"/>
      <c r="CA443" s="168"/>
      <c r="CB443" s="168"/>
      <c r="CC443" s="168"/>
      <c r="CD443" s="168"/>
      <c r="CE443" s="168"/>
      <c r="CF443" s="168"/>
      <c r="CG443" s="168"/>
      <c r="CH443" s="168"/>
      <c r="CI443" s="168"/>
      <c r="CJ443" s="168"/>
      <c r="CK443" s="168"/>
      <c r="CL443" s="168"/>
      <c r="CM443" s="168"/>
      <c r="CN443" s="168"/>
      <c r="CO443" s="168"/>
      <c r="CP443" s="168"/>
      <c r="CQ443" s="168"/>
      <c r="CR443" s="168"/>
      <c r="CS443" s="168"/>
      <c r="CT443" s="168"/>
      <c r="CU443" s="168"/>
      <c r="CV443" s="168"/>
      <c r="CW443" s="168"/>
      <c r="CX443" s="168"/>
      <c r="CY443" s="168"/>
      <c r="CZ443" s="168"/>
      <c r="DA443" s="168"/>
      <c r="DB443" s="168"/>
      <c r="DC443" s="168"/>
      <c r="DD443" s="168"/>
      <c r="DE443" s="168"/>
      <c r="DF443" s="168"/>
      <c r="DG443" s="168"/>
      <c r="DH443" s="168"/>
      <c r="DI443" s="168"/>
      <c r="DJ443" s="168"/>
      <c r="DK443" s="168"/>
      <c r="DL443" s="168"/>
      <c r="DM443" s="168"/>
      <c r="DN443" s="168"/>
      <c r="DO443" s="168"/>
      <c r="DP443" s="168"/>
      <c r="DQ443" s="168"/>
      <c r="DR443" s="168"/>
      <c r="DS443" s="168"/>
      <c r="DT443" s="168"/>
      <c r="DU443" s="168"/>
      <c r="DV443" s="168"/>
      <c r="DW443" s="168"/>
      <c r="DX443" s="168"/>
      <c r="DY443" s="168"/>
      <c r="DZ443" s="168"/>
      <c r="EA443" s="168"/>
      <c r="EB443" s="168"/>
      <c r="EC443" s="168"/>
      <c r="ED443" s="168"/>
      <c r="EE443" s="168"/>
      <c r="EF443" s="169"/>
      <c r="EG443" s="169"/>
      <c r="EH443" s="169"/>
    </row>
    <row r="444" spans="1:138" ht="15.75" hidden="1" outlineLevel="1" x14ac:dyDescent="0.25">
      <c r="A444" s="122">
        <f>IF(B433="Объект",,IF(B444=0,,1))</f>
        <v>0</v>
      </c>
      <c r="B444" s="194" t="str">
        <f t="shared" si="253"/>
        <v>Прочие рос</v>
      </c>
      <c r="C444" s="170">
        <f t="shared" si="254"/>
        <v>0</v>
      </c>
      <c r="D444" s="168"/>
      <c r="E444" s="168"/>
      <c r="F444" s="168"/>
      <c r="G444" s="168"/>
      <c r="H444" s="168"/>
      <c r="I444" s="168"/>
      <c r="J444" s="168"/>
      <c r="K444" s="168"/>
      <c r="L444" s="168"/>
      <c r="M444" s="168"/>
      <c r="N444" s="168"/>
      <c r="O444" s="168"/>
      <c r="P444" s="168"/>
      <c r="Q444" s="168"/>
      <c r="R444" s="168"/>
      <c r="S444" s="168"/>
      <c r="T444" s="168"/>
      <c r="U444" s="168"/>
      <c r="V444" s="168"/>
      <c r="W444" s="168"/>
      <c r="X444" s="168"/>
      <c r="Y444" s="168"/>
      <c r="Z444" s="168"/>
      <c r="AA444" s="168"/>
      <c r="AB444" s="168"/>
      <c r="AC444" s="168"/>
      <c r="AD444" s="168"/>
      <c r="AE444" s="168"/>
      <c r="AF444" s="168"/>
      <c r="AG444" s="168"/>
      <c r="AH444" s="168"/>
      <c r="AI444" s="168"/>
      <c r="AJ444" s="168"/>
      <c r="AK444" s="168"/>
      <c r="AL444" s="168"/>
      <c r="AM444" s="168"/>
      <c r="AN444" s="168"/>
      <c r="AO444" s="168"/>
      <c r="AP444" s="168"/>
      <c r="AQ444" s="168"/>
      <c r="AR444" s="168"/>
      <c r="AS444" s="168"/>
      <c r="AT444" s="168"/>
      <c r="AU444" s="168"/>
      <c r="AV444" s="168"/>
      <c r="AW444" s="168"/>
      <c r="AX444" s="168"/>
      <c r="AY444" s="168"/>
      <c r="AZ444" s="168"/>
      <c r="BA444" s="168"/>
      <c r="BB444" s="168"/>
      <c r="BC444" s="168"/>
      <c r="BD444" s="168"/>
      <c r="BE444" s="168"/>
      <c r="BF444" s="168"/>
      <c r="BG444" s="168"/>
      <c r="BH444" s="168"/>
      <c r="BI444" s="168"/>
      <c r="BJ444" s="168"/>
      <c r="BK444" s="168"/>
      <c r="BL444" s="168"/>
      <c r="BM444" s="168"/>
      <c r="BN444" s="168"/>
      <c r="BO444" s="168"/>
      <c r="BP444" s="168"/>
      <c r="BQ444" s="168"/>
      <c r="BR444" s="168"/>
      <c r="BS444" s="168"/>
      <c r="BT444" s="168"/>
      <c r="BU444" s="168"/>
      <c r="BV444" s="168"/>
      <c r="BW444" s="168"/>
      <c r="BX444" s="168"/>
      <c r="BY444" s="168"/>
      <c r="BZ444" s="168"/>
      <c r="CA444" s="168"/>
      <c r="CB444" s="168"/>
      <c r="CC444" s="168"/>
      <c r="CD444" s="168"/>
      <c r="CE444" s="168"/>
      <c r="CF444" s="168"/>
      <c r="CG444" s="168"/>
      <c r="CH444" s="168"/>
      <c r="CI444" s="168"/>
      <c r="CJ444" s="168"/>
      <c r="CK444" s="168"/>
      <c r="CL444" s="168"/>
      <c r="CM444" s="168"/>
      <c r="CN444" s="168"/>
      <c r="CO444" s="168"/>
      <c r="CP444" s="168"/>
      <c r="CQ444" s="168"/>
      <c r="CR444" s="168"/>
      <c r="CS444" s="168"/>
      <c r="CT444" s="168"/>
      <c r="CU444" s="168"/>
      <c r="CV444" s="168"/>
      <c r="CW444" s="168"/>
      <c r="CX444" s="168"/>
      <c r="CY444" s="168"/>
      <c r="CZ444" s="168"/>
      <c r="DA444" s="168"/>
      <c r="DB444" s="168"/>
      <c r="DC444" s="168"/>
      <c r="DD444" s="168"/>
      <c r="DE444" s="168"/>
      <c r="DF444" s="168"/>
      <c r="DG444" s="168"/>
      <c r="DH444" s="168"/>
      <c r="DI444" s="168"/>
      <c r="DJ444" s="168"/>
      <c r="DK444" s="168"/>
      <c r="DL444" s="168"/>
      <c r="DM444" s="168"/>
      <c r="DN444" s="168"/>
      <c r="DO444" s="168"/>
      <c r="DP444" s="168"/>
      <c r="DQ444" s="168"/>
      <c r="DR444" s="168"/>
      <c r="DS444" s="168"/>
      <c r="DT444" s="168"/>
      <c r="DU444" s="168"/>
      <c r="DV444" s="168"/>
      <c r="DW444" s="168"/>
      <c r="DX444" s="168"/>
      <c r="DY444" s="168"/>
      <c r="DZ444" s="168"/>
      <c r="EA444" s="168"/>
      <c r="EB444" s="168"/>
      <c r="EC444" s="168"/>
      <c r="ED444" s="168"/>
      <c r="EE444" s="168"/>
      <c r="EF444" s="169"/>
      <c r="EG444" s="169"/>
      <c r="EH444" s="169"/>
    </row>
    <row r="445" spans="1:138" ht="15.75" hidden="1" outlineLevel="1" x14ac:dyDescent="0.25">
      <c r="A445" s="122">
        <f>IF(B433="Объект",,IF(B445=0,,1))</f>
        <v>0</v>
      </c>
      <c r="B445" s="194" t="str">
        <f t="shared" si="253"/>
        <v>Таможенные платежи</v>
      </c>
      <c r="C445" s="170">
        <f t="shared" si="254"/>
        <v>0</v>
      </c>
      <c r="D445" s="168"/>
      <c r="E445" s="168"/>
      <c r="F445" s="168"/>
      <c r="G445" s="168"/>
      <c r="H445" s="168"/>
      <c r="I445" s="168"/>
      <c r="J445" s="168"/>
      <c r="K445" s="168"/>
      <c r="L445" s="168"/>
      <c r="M445" s="168"/>
      <c r="N445" s="168"/>
      <c r="O445" s="168"/>
      <c r="P445" s="168"/>
      <c r="Q445" s="168"/>
      <c r="R445" s="168"/>
      <c r="S445" s="168"/>
      <c r="T445" s="168"/>
      <c r="U445" s="168"/>
      <c r="V445" s="168"/>
      <c r="W445" s="168"/>
      <c r="X445" s="168"/>
      <c r="Y445" s="168"/>
      <c r="Z445" s="168"/>
      <c r="AA445" s="168"/>
      <c r="AB445" s="168"/>
      <c r="AC445" s="168"/>
      <c r="AD445" s="168"/>
      <c r="AE445" s="168"/>
      <c r="AF445" s="168"/>
      <c r="AG445" s="168"/>
      <c r="AH445" s="168"/>
      <c r="AI445" s="168"/>
      <c r="AJ445" s="168"/>
      <c r="AK445" s="168"/>
      <c r="AL445" s="168"/>
      <c r="AM445" s="168"/>
      <c r="AN445" s="168"/>
      <c r="AO445" s="168"/>
      <c r="AP445" s="168"/>
      <c r="AQ445" s="168"/>
      <c r="AR445" s="168"/>
      <c r="AS445" s="168"/>
      <c r="AT445" s="168"/>
      <c r="AU445" s="168"/>
      <c r="AV445" s="168"/>
      <c r="AW445" s="168"/>
      <c r="AX445" s="168"/>
      <c r="AY445" s="168"/>
      <c r="AZ445" s="168"/>
      <c r="BA445" s="168"/>
      <c r="BB445" s="168"/>
      <c r="BC445" s="168"/>
      <c r="BD445" s="168"/>
      <c r="BE445" s="168"/>
      <c r="BF445" s="168"/>
      <c r="BG445" s="168"/>
      <c r="BH445" s="168"/>
      <c r="BI445" s="168"/>
      <c r="BJ445" s="168"/>
      <c r="BK445" s="168"/>
      <c r="BL445" s="168"/>
      <c r="BM445" s="168"/>
      <c r="BN445" s="168"/>
      <c r="BO445" s="168"/>
      <c r="BP445" s="168"/>
      <c r="BQ445" s="168"/>
      <c r="BR445" s="168"/>
      <c r="BS445" s="168"/>
      <c r="BT445" s="168"/>
      <c r="BU445" s="168"/>
      <c r="BV445" s="168"/>
      <c r="BW445" s="168"/>
      <c r="BX445" s="168"/>
      <c r="BY445" s="168"/>
      <c r="BZ445" s="168"/>
      <c r="CA445" s="168"/>
      <c r="CB445" s="168"/>
      <c r="CC445" s="168"/>
      <c r="CD445" s="168"/>
      <c r="CE445" s="168"/>
      <c r="CF445" s="168"/>
      <c r="CG445" s="168"/>
      <c r="CH445" s="168"/>
      <c r="CI445" s="168"/>
      <c r="CJ445" s="168"/>
      <c r="CK445" s="168"/>
      <c r="CL445" s="168"/>
      <c r="CM445" s="168"/>
      <c r="CN445" s="168"/>
      <c r="CO445" s="168"/>
      <c r="CP445" s="168"/>
      <c r="CQ445" s="168"/>
      <c r="CR445" s="168"/>
      <c r="CS445" s="168"/>
      <c r="CT445" s="168"/>
      <c r="CU445" s="168"/>
      <c r="CV445" s="168"/>
      <c r="CW445" s="168"/>
      <c r="CX445" s="168"/>
      <c r="CY445" s="168"/>
      <c r="CZ445" s="168"/>
      <c r="DA445" s="168"/>
      <c r="DB445" s="168"/>
      <c r="DC445" s="168"/>
      <c r="DD445" s="168"/>
      <c r="DE445" s="168"/>
      <c r="DF445" s="168"/>
      <c r="DG445" s="168"/>
      <c r="DH445" s="168"/>
      <c r="DI445" s="168"/>
      <c r="DJ445" s="168"/>
      <c r="DK445" s="168"/>
      <c r="DL445" s="168"/>
      <c r="DM445" s="168"/>
      <c r="DN445" s="168"/>
      <c r="DO445" s="168"/>
      <c r="DP445" s="168"/>
      <c r="DQ445" s="168"/>
      <c r="DR445" s="168"/>
      <c r="DS445" s="168"/>
      <c r="DT445" s="168"/>
      <c r="DU445" s="168"/>
      <c r="DV445" s="168"/>
      <c r="DW445" s="168"/>
      <c r="DX445" s="168"/>
      <c r="DY445" s="168"/>
      <c r="DZ445" s="168"/>
      <c r="EA445" s="168"/>
      <c r="EB445" s="168"/>
      <c r="EC445" s="168"/>
      <c r="ED445" s="168"/>
      <c r="EE445" s="168"/>
      <c r="EF445" s="169"/>
      <c r="EG445" s="169"/>
      <c r="EH445" s="169"/>
    </row>
    <row r="446" spans="1:138" ht="15.75" hidden="1" outlineLevel="1" x14ac:dyDescent="0.25">
      <c r="A446" s="122">
        <f>IF(B433="Объект",,IF(B446=0,,1))</f>
        <v>0</v>
      </c>
      <c r="B446" s="194" t="str">
        <f t="shared" si="253"/>
        <v>Менеджмент резерв</v>
      </c>
      <c r="C446" s="170">
        <f t="shared" si="254"/>
        <v>0</v>
      </c>
      <c r="D446" s="168"/>
      <c r="E446" s="168"/>
      <c r="F446" s="168"/>
      <c r="G446" s="168"/>
      <c r="H446" s="168"/>
      <c r="I446" s="168"/>
      <c r="J446" s="168"/>
      <c r="K446" s="168"/>
      <c r="L446" s="168"/>
      <c r="M446" s="168"/>
      <c r="N446" s="168"/>
      <c r="O446" s="168"/>
      <c r="P446" s="168"/>
      <c r="Q446" s="168"/>
      <c r="R446" s="168"/>
      <c r="S446" s="168"/>
      <c r="T446" s="168"/>
      <c r="U446" s="168"/>
      <c r="V446" s="168"/>
      <c r="W446" s="168"/>
      <c r="X446" s="168"/>
      <c r="Y446" s="168"/>
      <c r="Z446" s="168"/>
      <c r="AA446" s="168"/>
      <c r="AB446" s="168"/>
      <c r="AC446" s="168"/>
      <c r="AD446" s="168"/>
      <c r="AE446" s="168"/>
      <c r="AF446" s="168"/>
      <c r="AG446" s="168"/>
      <c r="AH446" s="168"/>
      <c r="AI446" s="168"/>
      <c r="AJ446" s="168"/>
      <c r="AK446" s="168"/>
      <c r="AL446" s="168"/>
      <c r="AM446" s="168"/>
      <c r="AN446" s="168"/>
      <c r="AO446" s="168"/>
      <c r="AP446" s="168"/>
      <c r="AQ446" s="168"/>
      <c r="AR446" s="168"/>
      <c r="AS446" s="168"/>
      <c r="AT446" s="168"/>
      <c r="AU446" s="168"/>
      <c r="AV446" s="168"/>
      <c r="AW446" s="168"/>
      <c r="AX446" s="168"/>
      <c r="AY446" s="168"/>
      <c r="AZ446" s="168"/>
      <c r="BA446" s="168"/>
      <c r="BB446" s="168"/>
      <c r="BC446" s="168"/>
      <c r="BD446" s="168"/>
      <c r="BE446" s="168"/>
      <c r="BF446" s="168"/>
      <c r="BG446" s="168"/>
      <c r="BH446" s="168"/>
      <c r="BI446" s="168"/>
      <c r="BJ446" s="168"/>
      <c r="BK446" s="168"/>
      <c r="BL446" s="168"/>
      <c r="BM446" s="168"/>
      <c r="BN446" s="168"/>
      <c r="BO446" s="168"/>
      <c r="BP446" s="168"/>
      <c r="BQ446" s="168"/>
      <c r="BR446" s="168"/>
      <c r="BS446" s="168"/>
      <c r="BT446" s="168"/>
      <c r="BU446" s="168"/>
      <c r="BV446" s="168"/>
      <c r="BW446" s="168"/>
      <c r="BX446" s="168"/>
      <c r="BY446" s="168"/>
      <c r="BZ446" s="168"/>
      <c r="CA446" s="168"/>
      <c r="CB446" s="168"/>
      <c r="CC446" s="168"/>
      <c r="CD446" s="168"/>
      <c r="CE446" s="168"/>
      <c r="CF446" s="168"/>
      <c r="CG446" s="168"/>
      <c r="CH446" s="168"/>
      <c r="CI446" s="168"/>
      <c r="CJ446" s="168"/>
      <c r="CK446" s="168"/>
      <c r="CL446" s="168"/>
      <c r="CM446" s="168"/>
      <c r="CN446" s="168"/>
      <c r="CO446" s="168"/>
      <c r="CP446" s="168"/>
      <c r="CQ446" s="168"/>
      <c r="CR446" s="168"/>
      <c r="CS446" s="168"/>
      <c r="CT446" s="168"/>
      <c r="CU446" s="168"/>
      <c r="CV446" s="168"/>
      <c r="CW446" s="168"/>
      <c r="CX446" s="168"/>
      <c r="CY446" s="168"/>
      <c r="CZ446" s="168"/>
      <c r="DA446" s="168"/>
      <c r="DB446" s="168"/>
      <c r="DC446" s="168"/>
      <c r="DD446" s="168"/>
      <c r="DE446" s="168"/>
      <c r="DF446" s="168"/>
      <c r="DG446" s="168"/>
      <c r="DH446" s="168"/>
      <c r="DI446" s="168"/>
      <c r="DJ446" s="168"/>
      <c r="DK446" s="168"/>
      <c r="DL446" s="168"/>
      <c r="DM446" s="168"/>
      <c r="DN446" s="168"/>
      <c r="DO446" s="168"/>
      <c r="DP446" s="168"/>
      <c r="DQ446" s="168"/>
      <c r="DR446" s="168"/>
      <c r="DS446" s="168"/>
      <c r="DT446" s="168"/>
      <c r="DU446" s="168"/>
      <c r="DV446" s="168"/>
      <c r="DW446" s="168"/>
      <c r="DX446" s="168"/>
      <c r="DY446" s="168"/>
      <c r="DZ446" s="168"/>
      <c r="EA446" s="168"/>
      <c r="EB446" s="168"/>
      <c r="EC446" s="168"/>
      <c r="ED446" s="168"/>
      <c r="EE446" s="168"/>
      <c r="EF446" s="169"/>
      <c r="EG446" s="169"/>
      <c r="EH446" s="169"/>
    </row>
    <row r="447" spans="1:138" ht="15.75" hidden="1" outlineLevel="1" x14ac:dyDescent="0.25">
      <c r="A447" s="122">
        <f>IF(B433="Объект",,IF(B447=0,,1))</f>
        <v>0</v>
      </c>
      <c r="B447" s="194" t="str">
        <f t="shared" si="253"/>
        <v>ФОТ МП и РГ</v>
      </c>
      <c r="C447" s="170">
        <f t="shared" si="254"/>
        <v>0</v>
      </c>
      <c r="D447" s="168"/>
      <c r="E447" s="168"/>
      <c r="F447" s="168"/>
      <c r="G447" s="168"/>
      <c r="H447" s="168"/>
      <c r="I447" s="168"/>
      <c r="J447" s="168"/>
      <c r="K447" s="168"/>
      <c r="L447" s="168"/>
      <c r="M447" s="168"/>
      <c r="N447" s="168"/>
      <c r="O447" s="168"/>
      <c r="P447" s="168"/>
      <c r="Q447" s="168"/>
      <c r="R447" s="168"/>
      <c r="S447" s="168"/>
      <c r="T447" s="168"/>
      <c r="U447" s="168"/>
      <c r="V447" s="168"/>
      <c r="W447" s="168"/>
      <c r="X447" s="168"/>
      <c r="Y447" s="168"/>
      <c r="Z447" s="168"/>
      <c r="AA447" s="168"/>
      <c r="AB447" s="168"/>
      <c r="AC447" s="168"/>
      <c r="AD447" s="168"/>
      <c r="AE447" s="168"/>
      <c r="AF447" s="168"/>
      <c r="AG447" s="168"/>
      <c r="AH447" s="168"/>
      <c r="AI447" s="168"/>
      <c r="AJ447" s="168"/>
      <c r="AK447" s="168"/>
      <c r="AL447" s="168"/>
      <c r="AM447" s="168"/>
      <c r="AN447" s="168"/>
      <c r="AO447" s="168"/>
      <c r="AP447" s="168"/>
      <c r="AQ447" s="168"/>
      <c r="AR447" s="168"/>
      <c r="AS447" s="168"/>
      <c r="AT447" s="168"/>
      <c r="AU447" s="168"/>
      <c r="AV447" s="168"/>
      <c r="AW447" s="168"/>
      <c r="AX447" s="168"/>
      <c r="AY447" s="168"/>
      <c r="AZ447" s="168"/>
      <c r="BA447" s="168"/>
      <c r="BB447" s="168"/>
      <c r="BC447" s="168"/>
      <c r="BD447" s="168"/>
      <c r="BE447" s="168"/>
      <c r="BF447" s="168"/>
      <c r="BG447" s="168"/>
      <c r="BH447" s="168"/>
      <c r="BI447" s="168"/>
      <c r="BJ447" s="168"/>
      <c r="BK447" s="168"/>
      <c r="BL447" s="168"/>
      <c r="BM447" s="168"/>
      <c r="BN447" s="168"/>
      <c r="BO447" s="168"/>
      <c r="BP447" s="168"/>
      <c r="BQ447" s="168"/>
      <c r="BR447" s="168"/>
      <c r="BS447" s="168"/>
      <c r="BT447" s="168"/>
      <c r="BU447" s="168"/>
      <c r="BV447" s="168"/>
      <c r="BW447" s="168"/>
      <c r="BX447" s="168"/>
      <c r="BY447" s="168"/>
      <c r="BZ447" s="168"/>
      <c r="CA447" s="168"/>
      <c r="CB447" s="168"/>
      <c r="CC447" s="168"/>
      <c r="CD447" s="168"/>
      <c r="CE447" s="168"/>
      <c r="CF447" s="168"/>
      <c r="CG447" s="168"/>
      <c r="CH447" s="168"/>
      <c r="CI447" s="168"/>
      <c r="CJ447" s="168"/>
      <c r="CK447" s="168"/>
      <c r="CL447" s="168"/>
      <c r="CM447" s="168"/>
      <c r="CN447" s="168"/>
      <c r="CO447" s="168"/>
      <c r="CP447" s="168"/>
      <c r="CQ447" s="168"/>
      <c r="CR447" s="168"/>
      <c r="CS447" s="168"/>
      <c r="CT447" s="168"/>
      <c r="CU447" s="168"/>
      <c r="CV447" s="168"/>
      <c r="CW447" s="168"/>
      <c r="CX447" s="168"/>
      <c r="CY447" s="168"/>
      <c r="CZ447" s="168"/>
      <c r="DA447" s="168"/>
      <c r="DB447" s="168"/>
      <c r="DC447" s="168"/>
      <c r="DD447" s="168"/>
      <c r="DE447" s="168"/>
      <c r="DF447" s="168"/>
      <c r="DG447" s="168"/>
      <c r="DH447" s="168"/>
      <c r="DI447" s="168"/>
      <c r="DJ447" s="168"/>
      <c r="DK447" s="168"/>
      <c r="DL447" s="168"/>
      <c r="DM447" s="168"/>
      <c r="DN447" s="168"/>
      <c r="DO447" s="168"/>
      <c r="DP447" s="168"/>
      <c r="DQ447" s="168"/>
      <c r="DR447" s="168"/>
      <c r="DS447" s="168"/>
      <c r="DT447" s="168"/>
      <c r="DU447" s="168"/>
      <c r="DV447" s="168"/>
      <c r="DW447" s="168"/>
      <c r="DX447" s="168"/>
      <c r="DY447" s="168"/>
      <c r="DZ447" s="168"/>
      <c r="EA447" s="168"/>
      <c r="EB447" s="168"/>
      <c r="EC447" s="168"/>
      <c r="ED447" s="168"/>
      <c r="EE447" s="168"/>
      <c r="EF447" s="169"/>
      <c r="EG447" s="169"/>
      <c r="EH447" s="169"/>
    </row>
    <row r="448" spans="1:138" ht="15.75" hidden="1" outlineLevel="1" x14ac:dyDescent="0.25">
      <c r="A448" s="122">
        <f>IF(B433="Объект",,IF(B448=0,,1))</f>
        <v>0</v>
      </c>
      <c r="B448" s="194" t="str">
        <f t="shared" si="253"/>
        <v>Мотивационный фонд</v>
      </c>
      <c r="C448" s="170">
        <f t="shared" si="254"/>
        <v>0</v>
      </c>
      <c r="D448" s="168"/>
      <c r="E448" s="168"/>
      <c r="F448" s="168"/>
      <c r="G448" s="168"/>
      <c r="H448" s="168"/>
      <c r="I448" s="168"/>
      <c r="J448" s="168"/>
      <c r="K448" s="168"/>
      <c r="L448" s="168"/>
      <c r="M448" s="168"/>
      <c r="N448" s="168"/>
      <c r="O448" s="168"/>
      <c r="P448" s="168"/>
      <c r="Q448" s="168"/>
      <c r="R448" s="168"/>
      <c r="S448" s="168"/>
      <c r="T448" s="168"/>
      <c r="U448" s="168"/>
      <c r="V448" s="168"/>
      <c r="W448" s="168"/>
      <c r="X448" s="168"/>
      <c r="Y448" s="168"/>
      <c r="Z448" s="168"/>
      <c r="AA448" s="168"/>
      <c r="AB448" s="168"/>
      <c r="AC448" s="168"/>
      <c r="AD448" s="168"/>
      <c r="AE448" s="168"/>
      <c r="AF448" s="168"/>
      <c r="AG448" s="168"/>
      <c r="AH448" s="168"/>
      <c r="AI448" s="168"/>
      <c r="AJ448" s="168"/>
      <c r="AK448" s="168"/>
      <c r="AL448" s="168"/>
      <c r="AM448" s="168"/>
      <c r="AN448" s="168"/>
      <c r="AO448" s="168"/>
      <c r="AP448" s="168"/>
      <c r="AQ448" s="168"/>
      <c r="AR448" s="168"/>
      <c r="AS448" s="168"/>
      <c r="AT448" s="168"/>
      <c r="AU448" s="168"/>
      <c r="AV448" s="168"/>
      <c r="AW448" s="168"/>
      <c r="AX448" s="168"/>
      <c r="AY448" s="168"/>
      <c r="AZ448" s="168"/>
      <c r="BA448" s="168"/>
      <c r="BB448" s="168"/>
      <c r="BC448" s="168"/>
      <c r="BD448" s="168"/>
      <c r="BE448" s="168"/>
      <c r="BF448" s="168"/>
      <c r="BG448" s="168"/>
      <c r="BH448" s="168"/>
      <c r="BI448" s="168"/>
      <c r="BJ448" s="168"/>
      <c r="BK448" s="168"/>
      <c r="BL448" s="168"/>
      <c r="BM448" s="168"/>
      <c r="BN448" s="168"/>
      <c r="BO448" s="168"/>
      <c r="BP448" s="168"/>
      <c r="BQ448" s="168"/>
      <c r="BR448" s="168"/>
      <c r="BS448" s="168"/>
      <c r="BT448" s="168"/>
      <c r="BU448" s="168"/>
      <c r="BV448" s="168"/>
      <c r="BW448" s="168"/>
      <c r="BX448" s="168"/>
      <c r="BY448" s="168"/>
      <c r="BZ448" s="168"/>
      <c r="CA448" s="168"/>
      <c r="CB448" s="168"/>
      <c r="CC448" s="168"/>
      <c r="CD448" s="168"/>
      <c r="CE448" s="168"/>
      <c r="CF448" s="168"/>
      <c r="CG448" s="168"/>
      <c r="CH448" s="168"/>
      <c r="CI448" s="168"/>
      <c r="CJ448" s="168"/>
      <c r="CK448" s="168"/>
      <c r="CL448" s="168"/>
      <c r="CM448" s="168"/>
      <c r="CN448" s="168"/>
      <c r="CO448" s="168"/>
      <c r="CP448" s="168"/>
      <c r="CQ448" s="168"/>
      <c r="CR448" s="168"/>
      <c r="CS448" s="168"/>
      <c r="CT448" s="168"/>
      <c r="CU448" s="168"/>
      <c r="CV448" s="168"/>
      <c r="CW448" s="168"/>
      <c r="CX448" s="168"/>
      <c r="CY448" s="168"/>
      <c r="CZ448" s="168"/>
      <c r="DA448" s="168"/>
      <c r="DB448" s="168"/>
      <c r="DC448" s="168"/>
      <c r="DD448" s="168"/>
      <c r="DE448" s="168"/>
      <c r="DF448" s="168"/>
      <c r="DG448" s="168"/>
      <c r="DH448" s="168"/>
      <c r="DI448" s="168"/>
      <c r="DJ448" s="168"/>
      <c r="DK448" s="168"/>
      <c r="DL448" s="168"/>
      <c r="DM448" s="168"/>
      <c r="DN448" s="168"/>
      <c r="DO448" s="168"/>
      <c r="DP448" s="168"/>
      <c r="DQ448" s="168"/>
      <c r="DR448" s="168"/>
      <c r="DS448" s="168"/>
      <c r="DT448" s="168"/>
      <c r="DU448" s="168"/>
      <c r="DV448" s="168"/>
      <c r="DW448" s="168"/>
      <c r="DX448" s="168"/>
      <c r="DY448" s="168"/>
      <c r="DZ448" s="168"/>
      <c r="EA448" s="168"/>
      <c r="EB448" s="168"/>
      <c r="EC448" s="168"/>
      <c r="ED448" s="168"/>
      <c r="EE448" s="168"/>
      <c r="EF448" s="169"/>
      <c r="EG448" s="169"/>
      <c r="EH448" s="169"/>
    </row>
    <row r="449" spans="1:138" ht="17.25" hidden="1" outlineLevel="1" thickTop="1" thickBot="1" x14ac:dyDescent="0.3">
      <c r="A449" s="122">
        <f>IF(B433="Объект",,1)</f>
        <v>0</v>
      </c>
      <c r="B449" s="228" t="str">
        <f>B417</f>
        <v>Итого без НДС, тыс. $</v>
      </c>
      <c r="C449" s="229">
        <f t="shared" si="254"/>
        <v>0</v>
      </c>
      <c r="D449" s="175">
        <f t="shared" ref="D449:AI449" si="255">SUM(D437:D448)</f>
        <v>0</v>
      </c>
      <c r="E449" s="230">
        <f t="shared" si="255"/>
        <v>0</v>
      </c>
      <c r="F449" s="175">
        <f t="shared" si="255"/>
        <v>0</v>
      </c>
      <c r="G449" s="175">
        <f t="shared" si="255"/>
        <v>0</v>
      </c>
      <c r="H449" s="175">
        <f t="shared" si="255"/>
        <v>0</v>
      </c>
      <c r="I449" s="175">
        <f t="shared" si="255"/>
        <v>0</v>
      </c>
      <c r="J449" s="175">
        <f t="shared" si="255"/>
        <v>0</v>
      </c>
      <c r="K449" s="175">
        <f t="shared" si="255"/>
        <v>0</v>
      </c>
      <c r="L449" s="175">
        <f t="shared" si="255"/>
        <v>0</v>
      </c>
      <c r="M449" s="175">
        <f t="shared" si="255"/>
        <v>0</v>
      </c>
      <c r="N449" s="175">
        <f t="shared" si="255"/>
        <v>0</v>
      </c>
      <c r="O449" s="231">
        <f t="shared" si="255"/>
        <v>0</v>
      </c>
      <c r="P449" s="231">
        <f t="shared" si="255"/>
        <v>0</v>
      </c>
      <c r="Q449" s="231">
        <f t="shared" si="255"/>
        <v>0</v>
      </c>
      <c r="R449" s="231">
        <f t="shared" si="255"/>
        <v>0</v>
      </c>
      <c r="S449" s="231">
        <f t="shared" si="255"/>
        <v>0</v>
      </c>
      <c r="T449" s="231">
        <f t="shared" si="255"/>
        <v>0</v>
      </c>
      <c r="U449" s="231">
        <f t="shared" si="255"/>
        <v>0</v>
      </c>
      <c r="V449" s="231">
        <f t="shared" si="255"/>
        <v>0</v>
      </c>
      <c r="W449" s="231">
        <f t="shared" si="255"/>
        <v>0</v>
      </c>
      <c r="X449" s="231">
        <f t="shared" si="255"/>
        <v>0</v>
      </c>
      <c r="Y449" s="231">
        <f t="shared" si="255"/>
        <v>0</v>
      </c>
      <c r="Z449" s="231">
        <f t="shared" si="255"/>
        <v>0</v>
      </c>
      <c r="AA449" s="231">
        <f t="shared" si="255"/>
        <v>0</v>
      </c>
      <c r="AB449" s="231">
        <f t="shared" si="255"/>
        <v>0</v>
      </c>
      <c r="AC449" s="176">
        <f t="shared" si="255"/>
        <v>0</v>
      </c>
      <c r="AD449" s="176">
        <f t="shared" si="255"/>
        <v>0</v>
      </c>
      <c r="AE449" s="175">
        <f t="shared" si="255"/>
        <v>0</v>
      </c>
      <c r="AF449" s="175">
        <f t="shared" si="255"/>
        <v>0</v>
      </c>
      <c r="AG449" s="175">
        <f t="shared" si="255"/>
        <v>0</v>
      </c>
      <c r="AH449" s="175">
        <f t="shared" si="255"/>
        <v>0</v>
      </c>
      <c r="AI449" s="175">
        <f t="shared" si="255"/>
        <v>0</v>
      </c>
      <c r="AJ449" s="175">
        <f t="shared" ref="AJ449:CU449" si="256">SUM(AJ437:AJ448)</f>
        <v>0</v>
      </c>
      <c r="AK449" s="175">
        <f t="shared" si="256"/>
        <v>0</v>
      </c>
      <c r="AL449" s="175">
        <f t="shared" si="256"/>
        <v>0</v>
      </c>
      <c r="AM449" s="175">
        <f t="shared" si="256"/>
        <v>0</v>
      </c>
      <c r="AN449" s="176">
        <f t="shared" si="256"/>
        <v>0</v>
      </c>
      <c r="AO449" s="175">
        <f t="shared" si="256"/>
        <v>0</v>
      </c>
      <c r="AP449" s="175">
        <f t="shared" si="256"/>
        <v>0</v>
      </c>
      <c r="AQ449" s="175">
        <f t="shared" si="256"/>
        <v>0</v>
      </c>
      <c r="AR449" s="175">
        <f t="shared" si="256"/>
        <v>0</v>
      </c>
      <c r="AS449" s="175">
        <f t="shared" si="256"/>
        <v>0</v>
      </c>
      <c r="AT449" s="175">
        <f t="shared" si="256"/>
        <v>0</v>
      </c>
      <c r="AU449" s="175">
        <f t="shared" si="256"/>
        <v>0</v>
      </c>
      <c r="AV449" s="175">
        <f t="shared" si="256"/>
        <v>0</v>
      </c>
      <c r="AW449" s="175">
        <f t="shared" si="256"/>
        <v>0</v>
      </c>
      <c r="AX449" s="175">
        <f t="shared" si="256"/>
        <v>0</v>
      </c>
      <c r="AY449" s="175">
        <f t="shared" si="256"/>
        <v>0</v>
      </c>
      <c r="AZ449" s="176">
        <f t="shared" si="256"/>
        <v>0</v>
      </c>
      <c r="BA449" s="175">
        <f t="shared" si="256"/>
        <v>0</v>
      </c>
      <c r="BB449" s="175">
        <f t="shared" si="256"/>
        <v>0</v>
      </c>
      <c r="BC449" s="175">
        <f t="shared" si="256"/>
        <v>0</v>
      </c>
      <c r="BD449" s="175">
        <f t="shared" si="256"/>
        <v>0</v>
      </c>
      <c r="BE449" s="175">
        <f t="shared" si="256"/>
        <v>0</v>
      </c>
      <c r="BF449" s="175">
        <f t="shared" si="256"/>
        <v>0</v>
      </c>
      <c r="BG449" s="175">
        <f t="shared" si="256"/>
        <v>0</v>
      </c>
      <c r="BH449" s="175">
        <f t="shared" si="256"/>
        <v>0</v>
      </c>
      <c r="BI449" s="175">
        <f t="shared" si="256"/>
        <v>0</v>
      </c>
      <c r="BJ449" s="175">
        <f t="shared" si="256"/>
        <v>0</v>
      </c>
      <c r="BK449" s="175">
        <f t="shared" si="256"/>
        <v>0</v>
      </c>
      <c r="BL449" s="176">
        <f t="shared" si="256"/>
        <v>0</v>
      </c>
      <c r="BM449" s="175">
        <f t="shared" si="256"/>
        <v>0</v>
      </c>
      <c r="BN449" s="175">
        <f t="shared" si="256"/>
        <v>0</v>
      </c>
      <c r="BO449" s="175">
        <f t="shared" si="256"/>
        <v>0</v>
      </c>
      <c r="BP449" s="175">
        <f t="shared" si="256"/>
        <v>0</v>
      </c>
      <c r="BQ449" s="175">
        <f t="shared" si="256"/>
        <v>0</v>
      </c>
      <c r="BR449" s="175">
        <f t="shared" si="256"/>
        <v>0</v>
      </c>
      <c r="BS449" s="175">
        <f t="shared" si="256"/>
        <v>0</v>
      </c>
      <c r="BT449" s="175">
        <f t="shared" si="256"/>
        <v>0</v>
      </c>
      <c r="BU449" s="175">
        <f t="shared" si="256"/>
        <v>0</v>
      </c>
      <c r="BV449" s="175">
        <f>SUM(BV437:BV448)</f>
        <v>0</v>
      </c>
      <c r="BW449" s="175">
        <f>SUM(BW437:BW448)</f>
        <v>0</v>
      </c>
      <c r="BX449" s="175">
        <f>SUM(BX437:BX448)</f>
        <v>0</v>
      </c>
      <c r="BY449" s="175">
        <f t="shared" si="256"/>
        <v>0</v>
      </c>
      <c r="BZ449" s="175">
        <f t="shared" si="256"/>
        <v>0</v>
      </c>
      <c r="CA449" s="175">
        <f t="shared" si="256"/>
        <v>0</v>
      </c>
      <c r="CB449" s="175">
        <f t="shared" si="256"/>
        <v>0</v>
      </c>
      <c r="CC449" s="175">
        <f t="shared" si="256"/>
        <v>0</v>
      </c>
      <c r="CD449" s="175">
        <f t="shared" si="256"/>
        <v>0</v>
      </c>
      <c r="CE449" s="175">
        <f t="shared" si="256"/>
        <v>0</v>
      </c>
      <c r="CF449" s="175">
        <f t="shared" si="256"/>
        <v>0</v>
      </c>
      <c r="CG449" s="175">
        <f t="shared" si="256"/>
        <v>0</v>
      </c>
      <c r="CH449" s="175">
        <f t="shared" si="256"/>
        <v>0</v>
      </c>
      <c r="CI449" s="175">
        <f t="shared" si="256"/>
        <v>0</v>
      </c>
      <c r="CJ449" s="176">
        <f t="shared" si="256"/>
        <v>0</v>
      </c>
      <c r="CK449" s="175">
        <f t="shared" si="256"/>
        <v>0</v>
      </c>
      <c r="CL449" s="175">
        <f t="shared" si="256"/>
        <v>0</v>
      </c>
      <c r="CM449" s="175">
        <f t="shared" si="256"/>
        <v>0</v>
      </c>
      <c r="CN449" s="175">
        <f t="shared" si="256"/>
        <v>0</v>
      </c>
      <c r="CO449" s="175">
        <f t="shared" si="256"/>
        <v>0</v>
      </c>
      <c r="CP449" s="175">
        <f t="shared" si="256"/>
        <v>0</v>
      </c>
      <c r="CQ449" s="175">
        <f t="shared" si="256"/>
        <v>0</v>
      </c>
      <c r="CR449" s="175">
        <f t="shared" si="256"/>
        <v>0</v>
      </c>
      <c r="CS449" s="175">
        <f t="shared" si="256"/>
        <v>0</v>
      </c>
      <c r="CT449" s="175">
        <f t="shared" si="256"/>
        <v>0</v>
      </c>
      <c r="CU449" s="175">
        <f t="shared" si="256"/>
        <v>0</v>
      </c>
      <c r="CV449" s="176">
        <f t="shared" ref="CV449:EA449" si="257">SUM(CV437:CV448)</f>
        <v>0</v>
      </c>
      <c r="CW449" s="175">
        <f t="shared" si="257"/>
        <v>0</v>
      </c>
      <c r="CX449" s="175">
        <f t="shared" si="257"/>
        <v>0</v>
      </c>
      <c r="CY449" s="175">
        <f t="shared" si="257"/>
        <v>0</v>
      </c>
      <c r="CZ449" s="175">
        <f t="shared" si="257"/>
        <v>0</v>
      </c>
      <c r="DA449" s="175">
        <f t="shared" si="257"/>
        <v>0</v>
      </c>
      <c r="DB449" s="175">
        <f t="shared" si="257"/>
        <v>0</v>
      </c>
      <c r="DC449" s="175">
        <f t="shared" si="257"/>
        <v>0</v>
      </c>
      <c r="DD449" s="175">
        <f t="shared" si="257"/>
        <v>0</v>
      </c>
      <c r="DE449" s="175">
        <f t="shared" si="257"/>
        <v>0</v>
      </c>
      <c r="DF449" s="175">
        <f t="shared" si="257"/>
        <v>0</v>
      </c>
      <c r="DG449" s="175">
        <f t="shared" si="257"/>
        <v>0</v>
      </c>
      <c r="DH449" s="176">
        <f t="shared" si="257"/>
        <v>0</v>
      </c>
      <c r="DI449" s="175">
        <f t="shared" si="257"/>
        <v>0</v>
      </c>
      <c r="DJ449" s="175">
        <f t="shared" si="257"/>
        <v>0</v>
      </c>
      <c r="DK449" s="175">
        <f t="shared" si="257"/>
        <v>0</v>
      </c>
      <c r="DL449" s="175">
        <f t="shared" si="257"/>
        <v>0</v>
      </c>
      <c r="DM449" s="175">
        <f t="shared" si="257"/>
        <v>0</v>
      </c>
      <c r="DN449" s="175">
        <f t="shared" si="257"/>
        <v>0</v>
      </c>
      <c r="DO449" s="175">
        <f t="shared" si="257"/>
        <v>0</v>
      </c>
      <c r="DP449" s="175">
        <f t="shared" si="257"/>
        <v>0</v>
      </c>
      <c r="DQ449" s="175">
        <f t="shared" si="257"/>
        <v>0</v>
      </c>
      <c r="DR449" s="175">
        <f t="shared" si="257"/>
        <v>0</v>
      </c>
      <c r="DS449" s="175">
        <f t="shared" si="257"/>
        <v>0</v>
      </c>
      <c r="DT449" s="176">
        <f t="shared" si="257"/>
        <v>0</v>
      </c>
      <c r="DU449" s="175">
        <f t="shared" si="257"/>
        <v>0</v>
      </c>
      <c r="DV449" s="175">
        <f t="shared" si="257"/>
        <v>0</v>
      </c>
      <c r="DW449" s="175">
        <f t="shared" si="257"/>
        <v>0</v>
      </c>
      <c r="DX449" s="175">
        <f t="shared" si="257"/>
        <v>0</v>
      </c>
      <c r="DY449" s="175">
        <f t="shared" si="257"/>
        <v>0</v>
      </c>
      <c r="DZ449" s="175">
        <f t="shared" si="257"/>
        <v>0</v>
      </c>
      <c r="EA449" s="175">
        <f t="shared" si="257"/>
        <v>0</v>
      </c>
      <c r="EB449" s="175">
        <f>SUM(EB437:EB448)</f>
        <v>0</v>
      </c>
      <c r="EC449" s="175">
        <f>SUM(EC437:EC448)</f>
        <v>0</v>
      </c>
      <c r="ED449" s="175">
        <f>SUM(ED437:ED448)</f>
        <v>0</v>
      </c>
      <c r="EE449" s="175">
        <f>SUM(EE437:EE448)</f>
        <v>0</v>
      </c>
      <c r="EF449" s="169"/>
      <c r="EG449" s="169"/>
      <c r="EH449" s="169"/>
    </row>
    <row r="450" spans="1:138" s="182" customFormat="1" ht="16.5" hidden="1" customHeight="1" outlineLevel="1" thickTop="1" x14ac:dyDescent="0.25">
      <c r="A450" s="122">
        <f t="shared" ref="A450:A459" si="258">IF(B$433="Объект",,IF(B450=0,,1))</f>
        <v>0</v>
      </c>
      <c r="B450" s="232" t="str">
        <f>CONCATENATE(B437," НДС")</f>
        <v>Проектно-изыскательские работы имп НДС</v>
      </c>
      <c r="C450" s="170">
        <f t="shared" si="254"/>
        <v>0</v>
      </c>
      <c r="D450" s="181">
        <f t="shared" ref="D450:BO453" si="259">D437*0.18</f>
        <v>0</v>
      </c>
      <c r="E450" s="181">
        <f t="shared" si="259"/>
        <v>0</v>
      </c>
      <c r="F450" s="181">
        <f t="shared" si="259"/>
        <v>0</v>
      </c>
      <c r="G450" s="181">
        <f t="shared" si="259"/>
        <v>0</v>
      </c>
      <c r="H450" s="181">
        <f t="shared" si="259"/>
        <v>0</v>
      </c>
      <c r="I450" s="181">
        <f t="shared" si="259"/>
        <v>0</v>
      </c>
      <c r="J450" s="181">
        <f t="shared" si="259"/>
        <v>0</v>
      </c>
      <c r="K450" s="181">
        <f t="shared" si="259"/>
        <v>0</v>
      </c>
      <c r="L450" s="181">
        <f t="shared" si="259"/>
        <v>0</v>
      </c>
      <c r="M450" s="181">
        <f t="shared" si="259"/>
        <v>0</v>
      </c>
      <c r="N450" s="181">
        <f t="shared" si="259"/>
        <v>0</v>
      </c>
      <c r="O450" s="181">
        <f t="shared" si="259"/>
        <v>0</v>
      </c>
      <c r="P450" s="181">
        <f t="shared" si="259"/>
        <v>0</v>
      </c>
      <c r="Q450" s="181">
        <f t="shared" si="259"/>
        <v>0</v>
      </c>
      <c r="R450" s="181">
        <f t="shared" si="259"/>
        <v>0</v>
      </c>
      <c r="S450" s="181">
        <f t="shared" si="259"/>
        <v>0</v>
      </c>
      <c r="T450" s="181">
        <f t="shared" si="259"/>
        <v>0</v>
      </c>
      <c r="U450" s="181">
        <f t="shared" si="259"/>
        <v>0</v>
      </c>
      <c r="V450" s="181">
        <f t="shared" si="259"/>
        <v>0</v>
      </c>
      <c r="W450" s="181">
        <f t="shared" si="259"/>
        <v>0</v>
      </c>
      <c r="X450" s="181">
        <f t="shared" si="259"/>
        <v>0</v>
      </c>
      <c r="Y450" s="181">
        <f t="shared" si="259"/>
        <v>0</v>
      </c>
      <c r="Z450" s="181">
        <f t="shared" si="259"/>
        <v>0</v>
      </c>
      <c r="AA450" s="181">
        <f t="shared" si="259"/>
        <v>0</v>
      </c>
      <c r="AB450" s="181">
        <f t="shared" si="259"/>
        <v>0</v>
      </c>
      <c r="AC450" s="181">
        <f t="shared" si="259"/>
        <v>0</v>
      </c>
      <c r="AD450" s="181">
        <f t="shared" si="259"/>
        <v>0</v>
      </c>
      <c r="AE450" s="181">
        <f t="shared" si="259"/>
        <v>0</v>
      </c>
      <c r="AF450" s="181">
        <f t="shared" si="259"/>
        <v>0</v>
      </c>
      <c r="AG450" s="181">
        <f t="shared" si="259"/>
        <v>0</v>
      </c>
      <c r="AH450" s="181">
        <f t="shared" si="259"/>
        <v>0</v>
      </c>
      <c r="AI450" s="181">
        <f t="shared" si="259"/>
        <v>0</v>
      </c>
      <c r="AJ450" s="181">
        <f t="shared" si="259"/>
        <v>0</v>
      </c>
      <c r="AK450" s="181">
        <f t="shared" si="259"/>
        <v>0</v>
      </c>
      <c r="AL450" s="181">
        <f t="shared" si="259"/>
        <v>0</v>
      </c>
      <c r="AM450" s="181">
        <f t="shared" si="259"/>
        <v>0</v>
      </c>
      <c r="AN450" s="181">
        <f t="shared" si="259"/>
        <v>0</v>
      </c>
      <c r="AO450" s="181">
        <f t="shared" si="259"/>
        <v>0</v>
      </c>
      <c r="AP450" s="181">
        <f t="shared" si="259"/>
        <v>0</v>
      </c>
      <c r="AQ450" s="181">
        <f t="shared" si="259"/>
        <v>0</v>
      </c>
      <c r="AR450" s="181">
        <f t="shared" si="259"/>
        <v>0</v>
      </c>
      <c r="AS450" s="181">
        <f t="shared" si="259"/>
        <v>0</v>
      </c>
      <c r="AT450" s="181">
        <f t="shared" si="259"/>
        <v>0</v>
      </c>
      <c r="AU450" s="181">
        <f t="shared" si="259"/>
        <v>0</v>
      </c>
      <c r="AV450" s="181">
        <f t="shared" si="259"/>
        <v>0</v>
      </c>
      <c r="AW450" s="181">
        <f t="shared" si="259"/>
        <v>0</v>
      </c>
      <c r="AX450" s="181">
        <f t="shared" si="259"/>
        <v>0</v>
      </c>
      <c r="AY450" s="181">
        <f t="shared" si="259"/>
        <v>0</v>
      </c>
      <c r="AZ450" s="181">
        <f t="shared" si="259"/>
        <v>0</v>
      </c>
      <c r="BA450" s="181">
        <f t="shared" si="259"/>
        <v>0</v>
      </c>
      <c r="BB450" s="181">
        <f t="shared" si="259"/>
        <v>0</v>
      </c>
      <c r="BC450" s="181">
        <f t="shared" si="259"/>
        <v>0</v>
      </c>
      <c r="BD450" s="181">
        <f t="shared" si="259"/>
        <v>0</v>
      </c>
      <c r="BE450" s="181">
        <f t="shared" si="259"/>
        <v>0</v>
      </c>
      <c r="BF450" s="181">
        <f t="shared" si="259"/>
        <v>0</v>
      </c>
      <c r="BG450" s="181">
        <f t="shared" si="259"/>
        <v>0</v>
      </c>
      <c r="BH450" s="181">
        <f t="shared" si="259"/>
        <v>0</v>
      </c>
      <c r="BI450" s="181">
        <f t="shared" si="259"/>
        <v>0</v>
      </c>
      <c r="BJ450" s="181">
        <f t="shared" si="259"/>
        <v>0</v>
      </c>
      <c r="BK450" s="181">
        <f t="shared" si="259"/>
        <v>0</v>
      </c>
      <c r="BL450" s="181">
        <f t="shared" si="259"/>
        <v>0</v>
      </c>
      <c r="BM450" s="181">
        <f t="shared" si="259"/>
        <v>0</v>
      </c>
      <c r="BN450" s="181">
        <f t="shared" si="259"/>
        <v>0</v>
      </c>
      <c r="BO450" s="181">
        <f t="shared" si="259"/>
        <v>0</v>
      </c>
      <c r="BP450" s="181">
        <f t="shared" ref="BP450:EA453" si="260">BP437*0.18</f>
        <v>0</v>
      </c>
      <c r="BQ450" s="181">
        <f t="shared" si="260"/>
        <v>0</v>
      </c>
      <c r="BR450" s="181">
        <f t="shared" si="260"/>
        <v>0</v>
      </c>
      <c r="BS450" s="181">
        <f t="shared" si="260"/>
        <v>0</v>
      </c>
      <c r="BT450" s="181">
        <f t="shared" si="260"/>
        <v>0</v>
      </c>
      <c r="BU450" s="181">
        <f t="shared" si="260"/>
        <v>0</v>
      </c>
      <c r="BV450" s="181">
        <f t="shared" si="260"/>
        <v>0</v>
      </c>
      <c r="BW450" s="181">
        <f t="shared" si="260"/>
        <v>0</v>
      </c>
      <c r="BX450" s="181">
        <f t="shared" si="260"/>
        <v>0</v>
      </c>
      <c r="BY450" s="181">
        <f t="shared" si="260"/>
        <v>0</v>
      </c>
      <c r="BZ450" s="181">
        <f t="shared" si="260"/>
        <v>0</v>
      </c>
      <c r="CA450" s="181">
        <f t="shared" si="260"/>
        <v>0</v>
      </c>
      <c r="CB450" s="181">
        <f t="shared" si="260"/>
        <v>0</v>
      </c>
      <c r="CC450" s="181">
        <f t="shared" si="260"/>
        <v>0</v>
      </c>
      <c r="CD450" s="181">
        <f t="shared" si="260"/>
        <v>0</v>
      </c>
      <c r="CE450" s="181">
        <f t="shared" si="260"/>
        <v>0</v>
      </c>
      <c r="CF450" s="181">
        <f t="shared" si="260"/>
        <v>0</v>
      </c>
      <c r="CG450" s="181">
        <f t="shared" si="260"/>
        <v>0</v>
      </c>
      <c r="CH450" s="181">
        <f t="shared" si="260"/>
        <v>0</v>
      </c>
      <c r="CI450" s="181">
        <f t="shared" si="260"/>
        <v>0</v>
      </c>
      <c r="CJ450" s="181">
        <f t="shared" si="260"/>
        <v>0</v>
      </c>
      <c r="CK450" s="181">
        <f t="shared" si="260"/>
        <v>0</v>
      </c>
      <c r="CL450" s="181">
        <f t="shared" si="260"/>
        <v>0</v>
      </c>
      <c r="CM450" s="181">
        <f t="shared" si="260"/>
        <v>0</v>
      </c>
      <c r="CN450" s="181">
        <f t="shared" si="260"/>
        <v>0</v>
      </c>
      <c r="CO450" s="181">
        <f t="shared" si="260"/>
        <v>0</v>
      </c>
      <c r="CP450" s="181">
        <f t="shared" si="260"/>
        <v>0</v>
      </c>
      <c r="CQ450" s="181">
        <f t="shared" si="260"/>
        <v>0</v>
      </c>
      <c r="CR450" s="181">
        <f t="shared" si="260"/>
        <v>0</v>
      </c>
      <c r="CS450" s="181">
        <f t="shared" si="260"/>
        <v>0</v>
      </c>
      <c r="CT450" s="181">
        <f t="shared" si="260"/>
        <v>0</v>
      </c>
      <c r="CU450" s="181">
        <f t="shared" si="260"/>
        <v>0</v>
      </c>
      <c r="CV450" s="181">
        <f t="shared" si="260"/>
        <v>0</v>
      </c>
      <c r="CW450" s="181">
        <f t="shared" si="260"/>
        <v>0</v>
      </c>
      <c r="CX450" s="181">
        <f t="shared" si="260"/>
        <v>0</v>
      </c>
      <c r="CY450" s="181">
        <f t="shared" si="260"/>
        <v>0</v>
      </c>
      <c r="CZ450" s="181">
        <f t="shared" si="260"/>
        <v>0</v>
      </c>
      <c r="DA450" s="181">
        <f t="shared" si="260"/>
        <v>0</v>
      </c>
      <c r="DB450" s="181">
        <f t="shared" si="260"/>
        <v>0</v>
      </c>
      <c r="DC450" s="181">
        <f t="shared" si="260"/>
        <v>0</v>
      </c>
      <c r="DD450" s="181">
        <f t="shared" si="260"/>
        <v>0</v>
      </c>
      <c r="DE450" s="181">
        <f t="shared" si="260"/>
        <v>0</v>
      </c>
      <c r="DF450" s="181">
        <f t="shared" si="260"/>
        <v>0</v>
      </c>
      <c r="DG450" s="181">
        <f t="shared" si="260"/>
        <v>0</v>
      </c>
      <c r="DH450" s="181">
        <f t="shared" si="260"/>
        <v>0</v>
      </c>
      <c r="DI450" s="181">
        <f t="shared" si="260"/>
        <v>0</v>
      </c>
      <c r="DJ450" s="181">
        <f t="shared" si="260"/>
        <v>0</v>
      </c>
      <c r="DK450" s="181">
        <f t="shared" si="260"/>
        <v>0</v>
      </c>
      <c r="DL450" s="181">
        <f t="shared" si="260"/>
        <v>0</v>
      </c>
      <c r="DM450" s="181">
        <f t="shared" si="260"/>
        <v>0</v>
      </c>
      <c r="DN450" s="181">
        <f t="shared" si="260"/>
        <v>0</v>
      </c>
      <c r="DO450" s="181">
        <f t="shared" si="260"/>
        <v>0</v>
      </c>
      <c r="DP450" s="181">
        <f t="shared" si="260"/>
        <v>0</v>
      </c>
      <c r="DQ450" s="181">
        <f t="shared" si="260"/>
        <v>0</v>
      </c>
      <c r="DR450" s="181">
        <f t="shared" si="260"/>
        <v>0</v>
      </c>
      <c r="DS450" s="181">
        <f t="shared" si="260"/>
        <v>0</v>
      </c>
      <c r="DT450" s="181">
        <f t="shared" si="260"/>
        <v>0</v>
      </c>
      <c r="DU450" s="181">
        <f t="shared" si="260"/>
        <v>0</v>
      </c>
      <c r="DV450" s="181">
        <f t="shared" si="260"/>
        <v>0</v>
      </c>
      <c r="DW450" s="181">
        <f t="shared" si="260"/>
        <v>0</v>
      </c>
      <c r="DX450" s="181">
        <f t="shared" si="260"/>
        <v>0</v>
      </c>
      <c r="DY450" s="181">
        <f t="shared" si="260"/>
        <v>0</v>
      </c>
      <c r="DZ450" s="181">
        <f t="shared" si="260"/>
        <v>0</v>
      </c>
      <c r="EA450" s="181">
        <f t="shared" si="260"/>
        <v>0</v>
      </c>
      <c r="EB450" s="181">
        <f t="shared" ref="EB450:EE459" si="261">EB437*0.18</f>
        <v>0</v>
      </c>
      <c r="EC450" s="181">
        <f t="shared" si="261"/>
        <v>0</v>
      </c>
      <c r="ED450" s="181">
        <f t="shared" si="261"/>
        <v>0</v>
      </c>
      <c r="EE450" s="181">
        <f t="shared" si="261"/>
        <v>0</v>
      </c>
    </row>
    <row r="451" spans="1:138" s="182" customFormat="1" ht="15.75" hidden="1" outlineLevel="1" x14ac:dyDescent="0.25">
      <c r="A451" s="122">
        <f t="shared" si="258"/>
        <v>0</v>
      </c>
      <c r="B451" s="232" t="str">
        <f t="shared" ref="B451:B459" si="262">CONCATENATE(B438," НДС")</f>
        <v>Проектно-изыскательские работы рос НДС</v>
      </c>
      <c r="C451" s="170">
        <f>SUM(D451:EE451)</f>
        <v>0</v>
      </c>
      <c r="D451" s="181">
        <f t="shared" si="259"/>
        <v>0</v>
      </c>
      <c r="E451" s="181">
        <f t="shared" si="259"/>
        <v>0</v>
      </c>
      <c r="F451" s="181">
        <f t="shared" si="259"/>
        <v>0</v>
      </c>
      <c r="G451" s="181">
        <f t="shared" si="259"/>
        <v>0</v>
      </c>
      <c r="H451" s="181">
        <f t="shared" si="259"/>
        <v>0</v>
      </c>
      <c r="I451" s="181">
        <f t="shared" si="259"/>
        <v>0</v>
      </c>
      <c r="J451" s="181">
        <f t="shared" si="259"/>
        <v>0</v>
      </c>
      <c r="K451" s="181">
        <f t="shared" si="259"/>
        <v>0</v>
      </c>
      <c r="L451" s="181">
        <f t="shared" si="259"/>
        <v>0</v>
      </c>
      <c r="M451" s="181">
        <f t="shared" si="259"/>
        <v>0</v>
      </c>
      <c r="N451" s="181">
        <f t="shared" si="259"/>
        <v>0</v>
      </c>
      <c r="O451" s="181">
        <f t="shared" si="259"/>
        <v>0</v>
      </c>
      <c r="P451" s="181">
        <f t="shared" si="259"/>
        <v>0</v>
      </c>
      <c r="Q451" s="181">
        <f t="shared" si="259"/>
        <v>0</v>
      </c>
      <c r="R451" s="181">
        <f t="shared" si="259"/>
        <v>0</v>
      </c>
      <c r="S451" s="181">
        <f t="shared" si="259"/>
        <v>0</v>
      </c>
      <c r="T451" s="181">
        <f t="shared" si="259"/>
        <v>0</v>
      </c>
      <c r="U451" s="181">
        <f t="shared" si="259"/>
        <v>0</v>
      </c>
      <c r="V451" s="181">
        <f t="shared" si="259"/>
        <v>0</v>
      </c>
      <c r="W451" s="181">
        <f t="shared" si="259"/>
        <v>0</v>
      </c>
      <c r="X451" s="181">
        <f t="shared" si="259"/>
        <v>0</v>
      </c>
      <c r="Y451" s="181">
        <f t="shared" si="259"/>
        <v>0</v>
      </c>
      <c r="Z451" s="181">
        <f t="shared" si="259"/>
        <v>0</v>
      </c>
      <c r="AA451" s="181">
        <f t="shared" si="259"/>
        <v>0</v>
      </c>
      <c r="AB451" s="181">
        <f t="shared" si="259"/>
        <v>0</v>
      </c>
      <c r="AC451" s="181">
        <f t="shared" si="259"/>
        <v>0</v>
      </c>
      <c r="AD451" s="181">
        <f t="shared" si="259"/>
        <v>0</v>
      </c>
      <c r="AE451" s="181">
        <f t="shared" si="259"/>
        <v>0</v>
      </c>
      <c r="AF451" s="181">
        <f t="shared" si="259"/>
        <v>0</v>
      </c>
      <c r="AG451" s="181">
        <f t="shared" si="259"/>
        <v>0</v>
      </c>
      <c r="AH451" s="181">
        <f t="shared" si="259"/>
        <v>0</v>
      </c>
      <c r="AI451" s="181">
        <f t="shared" si="259"/>
        <v>0</v>
      </c>
      <c r="AJ451" s="181">
        <f t="shared" si="259"/>
        <v>0</v>
      </c>
      <c r="AK451" s="181">
        <f t="shared" si="259"/>
        <v>0</v>
      </c>
      <c r="AL451" s="181">
        <f t="shared" si="259"/>
        <v>0</v>
      </c>
      <c r="AM451" s="181">
        <f t="shared" si="259"/>
        <v>0</v>
      </c>
      <c r="AN451" s="181">
        <f t="shared" si="259"/>
        <v>0</v>
      </c>
      <c r="AO451" s="181">
        <f t="shared" si="259"/>
        <v>0</v>
      </c>
      <c r="AP451" s="181">
        <f t="shared" si="259"/>
        <v>0</v>
      </c>
      <c r="AQ451" s="181">
        <f t="shared" si="259"/>
        <v>0</v>
      </c>
      <c r="AR451" s="181">
        <f t="shared" si="259"/>
        <v>0</v>
      </c>
      <c r="AS451" s="181">
        <f t="shared" si="259"/>
        <v>0</v>
      </c>
      <c r="AT451" s="181">
        <f t="shared" si="259"/>
        <v>0</v>
      </c>
      <c r="AU451" s="181">
        <f t="shared" si="259"/>
        <v>0</v>
      </c>
      <c r="AV451" s="181">
        <f t="shared" si="259"/>
        <v>0</v>
      </c>
      <c r="AW451" s="181">
        <f t="shared" si="259"/>
        <v>0</v>
      </c>
      <c r="AX451" s="181">
        <f t="shared" si="259"/>
        <v>0</v>
      </c>
      <c r="AY451" s="181">
        <f t="shared" si="259"/>
        <v>0</v>
      </c>
      <c r="AZ451" s="181">
        <f t="shared" si="259"/>
        <v>0</v>
      </c>
      <c r="BA451" s="181">
        <f t="shared" si="259"/>
        <v>0</v>
      </c>
      <c r="BB451" s="181">
        <f t="shared" si="259"/>
        <v>0</v>
      </c>
      <c r="BC451" s="181">
        <f t="shared" si="259"/>
        <v>0</v>
      </c>
      <c r="BD451" s="181">
        <f t="shared" si="259"/>
        <v>0</v>
      </c>
      <c r="BE451" s="181">
        <f t="shared" si="259"/>
        <v>0</v>
      </c>
      <c r="BF451" s="181">
        <f t="shared" si="259"/>
        <v>0</v>
      </c>
      <c r="BG451" s="181">
        <f t="shared" si="259"/>
        <v>0</v>
      </c>
      <c r="BH451" s="181">
        <f t="shared" si="259"/>
        <v>0</v>
      </c>
      <c r="BI451" s="181">
        <f t="shared" si="259"/>
        <v>0</v>
      </c>
      <c r="BJ451" s="181">
        <f t="shared" si="259"/>
        <v>0</v>
      </c>
      <c r="BK451" s="181">
        <f t="shared" si="259"/>
        <v>0</v>
      </c>
      <c r="BL451" s="181">
        <f t="shared" si="259"/>
        <v>0</v>
      </c>
      <c r="BM451" s="181">
        <f t="shared" si="259"/>
        <v>0</v>
      </c>
      <c r="BN451" s="181">
        <f t="shared" si="259"/>
        <v>0</v>
      </c>
      <c r="BO451" s="181">
        <f t="shared" si="259"/>
        <v>0</v>
      </c>
      <c r="BP451" s="181">
        <f t="shared" si="260"/>
        <v>0</v>
      </c>
      <c r="BQ451" s="181">
        <f t="shared" si="260"/>
        <v>0</v>
      </c>
      <c r="BR451" s="181">
        <f t="shared" si="260"/>
        <v>0</v>
      </c>
      <c r="BS451" s="181">
        <f t="shared" si="260"/>
        <v>0</v>
      </c>
      <c r="BT451" s="181">
        <f t="shared" si="260"/>
        <v>0</v>
      </c>
      <c r="BU451" s="181">
        <f t="shared" si="260"/>
        <v>0</v>
      </c>
      <c r="BV451" s="181">
        <f t="shared" si="260"/>
        <v>0</v>
      </c>
      <c r="BW451" s="181">
        <f t="shared" si="260"/>
        <v>0</v>
      </c>
      <c r="BX451" s="181">
        <f t="shared" si="260"/>
        <v>0</v>
      </c>
      <c r="BY451" s="181">
        <f t="shared" si="260"/>
        <v>0</v>
      </c>
      <c r="BZ451" s="181">
        <f t="shared" si="260"/>
        <v>0</v>
      </c>
      <c r="CA451" s="181">
        <f t="shared" si="260"/>
        <v>0</v>
      </c>
      <c r="CB451" s="181">
        <f t="shared" si="260"/>
        <v>0</v>
      </c>
      <c r="CC451" s="181">
        <f t="shared" si="260"/>
        <v>0</v>
      </c>
      <c r="CD451" s="181">
        <f t="shared" si="260"/>
        <v>0</v>
      </c>
      <c r="CE451" s="181">
        <f t="shared" si="260"/>
        <v>0</v>
      </c>
      <c r="CF451" s="181">
        <f t="shared" si="260"/>
        <v>0</v>
      </c>
      <c r="CG451" s="181">
        <f t="shared" si="260"/>
        <v>0</v>
      </c>
      <c r="CH451" s="181">
        <f t="shared" si="260"/>
        <v>0</v>
      </c>
      <c r="CI451" s="181">
        <f t="shared" si="260"/>
        <v>0</v>
      </c>
      <c r="CJ451" s="181">
        <f t="shared" si="260"/>
        <v>0</v>
      </c>
      <c r="CK451" s="181">
        <f t="shared" si="260"/>
        <v>0</v>
      </c>
      <c r="CL451" s="181">
        <f t="shared" si="260"/>
        <v>0</v>
      </c>
      <c r="CM451" s="181">
        <f t="shared" si="260"/>
        <v>0</v>
      </c>
      <c r="CN451" s="181">
        <f t="shared" si="260"/>
        <v>0</v>
      </c>
      <c r="CO451" s="181">
        <f t="shared" si="260"/>
        <v>0</v>
      </c>
      <c r="CP451" s="181">
        <f t="shared" si="260"/>
        <v>0</v>
      </c>
      <c r="CQ451" s="181">
        <f t="shared" si="260"/>
        <v>0</v>
      </c>
      <c r="CR451" s="181">
        <f t="shared" si="260"/>
        <v>0</v>
      </c>
      <c r="CS451" s="181">
        <f t="shared" si="260"/>
        <v>0</v>
      </c>
      <c r="CT451" s="181">
        <f t="shared" si="260"/>
        <v>0</v>
      </c>
      <c r="CU451" s="181">
        <f t="shared" si="260"/>
        <v>0</v>
      </c>
      <c r="CV451" s="181">
        <f t="shared" si="260"/>
        <v>0</v>
      </c>
      <c r="CW451" s="181">
        <f t="shared" si="260"/>
        <v>0</v>
      </c>
      <c r="CX451" s="181">
        <f t="shared" si="260"/>
        <v>0</v>
      </c>
      <c r="CY451" s="181">
        <f t="shared" si="260"/>
        <v>0</v>
      </c>
      <c r="CZ451" s="181">
        <f t="shared" si="260"/>
        <v>0</v>
      </c>
      <c r="DA451" s="181">
        <f t="shared" si="260"/>
        <v>0</v>
      </c>
      <c r="DB451" s="181">
        <f t="shared" si="260"/>
        <v>0</v>
      </c>
      <c r="DC451" s="181">
        <f t="shared" si="260"/>
        <v>0</v>
      </c>
      <c r="DD451" s="181">
        <f t="shared" si="260"/>
        <v>0</v>
      </c>
      <c r="DE451" s="181">
        <f t="shared" si="260"/>
        <v>0</v>
      </c>
      <c r="DF451" s="181">
        <f t="shared" si="260"/>
        <v>0</v>
      </c>
      <c r="DG451" s="181">
        <f t="shared" si="260"/>
        <v>0</v>
      </c>
      <c r="DH451" s="181">
        <f t="shared" si="260"/>
        <v>0</v>
      </c>
      <c r="DI451" s="181">
        <f t="shared" si="260"/>
        <v>0</v>
      </c>
      <c r="DJ451" s="181">
        <f t="shared" si="260"/>
        <v>0</v>
      </c>
      <c r="DK451" s="181">
        <f t="shared" si="260"/>
        <v>0</v>
      </c>
      <c r="DL451" s="181">
        <f t="shared" si="260"/>
        <v>0</v>
      </c>
      <c r="DM451" s="181">
        <f t="shared" si="260"/>
        <v>0</v>
      </c>
      <c r="DN451" s="181">
        <f t="shared" si="260"/>
        <v>0</v>
      </c>
      <c r="DO451" s="181">
        <f t="shared" si="260"/>
        <v>0</v>
      </c>
      <c r="DP451" s="181">
        <f t="shared" si="260"/>
        <v>0</v>
      </c>
      <c r="DQ451" s="181">
        <f t="shared" si="260"/>
        <v>0</v>
      </c>
      <c r="DR451" s="181">
        <f t="shared" si="260"/>
        <v>0</v>
      </c>
      <c r="DS451" s="181">
        <f t="shared" si="260"/>
        <v>0</v>
      </c>
      <c r="DT451" s="181">
        <f t="shared" si="260"/>
        <v>0</v>
      </c>
      <c r="DU451" s="181">
        <f t="shared" si="260"/>
        <v>0</v>
      </c>
      <c r="DV451" s="181">
        <f t="shared" si="260"/>
        <v>0</v>
      </c>
      <c r="DW451" s="181">
        <f t="shared" si="260"/>
        <v>0</v>
      </c>
      <c r="DX451" s="181">
        <f t="shared" si="260"/>
        <v>0</v>
      </c>
      <c r="DY451" s="181">
        <f t="shared" si="260"/>
        <v>0</v>
      </c>
      <c r="DZ451" s="181">
        <f t="shared" si="260"/>
        <v>0</v>
      </c>
      <c r="EA451" s="181">
        <f t="shared" si="260"/>
        <v>0</v>
      </c>
      <c r="EB451" s="181">
        <f t="shared" si="261"/>
        <v>0</v>
      </c>
      <c r="EC451" s="181">
        <f t="shared" si="261"/>
        <v>0</v>
      </c>
      <c r="ED451" s="181">
        <f t="shared" si="261"/>
        <v>0</v>
      </c>
      <c r="EE451" s="181">
        <f t="shared" si="261"/>
        <v>0</v>
      </c>
    </row>
    <row r="452" spans="1:138" s="182" customFormat="1" ht="15.75" hidden="1" outlineLevel="1" x14ac:dyDescent="0.25">
      <c r="A452" s="122">
        <f t="shared" si="258"/>
        <v>0</v>
      </c>
      <c r="B452" s="232" t="str">
        <f t="shared" si="262"/>
        <v>Строительно-монтажные работы имп НДС</v>
      </c>
      <c r="C452" s="170">
        <f t="shared" ref="C452:C459" si="263">SUM(D452:EE452)</f>
        <v>0</v>
      </c>
      <c r="D452" s="181">
        <f t="shared" si="259"/>
        <v>0</v>
      </c>
      <c r="E452" s="181">
        <f t="shared" si="259"/>
        <v>0</v>
      </c>
      <c r="F452" s="181">
        <f t="shared" si="259"/>
        <v>0</v>
      </c>
      <c r="G452" s="181">
        <f t="shared" si="259"/>
        <v>0</v>
      </c>
      <c r="H452" s="181">
        <f t="shared" si="259"/>
        <v>0</v>
      </c>
      <c r="I452" s="181">
        <f t="shared" si="259"/>
        <v>0</v>
      </c>
      <c r="J452" s="181">
        <f t="shared" si="259"/>
        <v>0</v>
      </c>
      <c r="K452" s="181">
        <f t="shared" si="259"/>
        <v>0</v>
      </c>
      <c r="L452" s="181">
        <f t="shared" si="259"/>
        <v>0</v>
      </c>
      <c r="M452" s="181">
        <f t="shared" si="259"/>
        <v>0</v>
      </c>
      <c r="N452" s="181">
        <f t="shared" si="259"/>
        <v>0</v>
      </c>
      <c r="O452" s="181">
        <f t="shared" si="259"/>
        <v>0</v>
      </c>
      <c r="P452" s="181">
        <f t="shared" si="259"/>
        <v>0</v>
      </c>
      <c r="Q452" s="181">
        <f t="shared" si="259"/>
        <v>0</v>
      </c>
      <c r="R452" s="181">
        <f t="shared" si="259"/>
        <v>0</v>
      </c>
      <c r="S452" s="181">
        <f t="shared" si="259"/>
        <v>0</v>
      </c>
      <c r="T452" s="181">
        <f t="shared" si="259"/>
        <v>0</v>
      </c>
      <c r="U452" s="181">
        <f t="shared" si="259"/>
        <v>0</v>
      </c>
      <c r="V452" s="181">
        <f t="shared" si="259"/>
        <v>0</v>
      </c>
      <c r="W452" s="181">
        <f t="shared" si="259"/>
        <v>0</v>
      </c>
      <c r="X452" s="181">
        <f t="shared" si="259"/>
        <v>0</v>
      </c>
      <c r="Y452" s="181">
        <f t="shared" si="259"/>
        <v>0</v>
      </c>
      <c r="Z452" s="181">
        <f t="shared" si="259"/>
        <v>0</v>
      </c>
      <c r="AA452" s="181">
        <f t="shared" si="259"/>
        <v>0</v>
      </c>
      <c r="AB452" s="181">
        <f t="shared" si="259"/>
        <v>0</v>
      </c>
      <c r="AC452" s="181">
        <f t="shared" si="259"/>
        <v>0</v>
      </c>
      <c r="AD452" s="181">
        <f t="shared" si="259"/>
        <v>0</v>
      </c>
      <c r="AE452" s="181">
        <f t="shared" si="259"/>
        <v>0</v>
      </c>
      <c r="AF452" s="181">
        <f t="shared" si="259"/>
        <v>0</v>
      </c>
      <c r="AG452" s="181">
        <f t="shared" si="259"/>
        <v>0</v>
      </c>
      <c r="AH452" s="181">
        <f t="shared" si="259"/>
        <v>0</v>
      </c>
      <c r="AI452" s="181">
        <f t="shared" si="259"/>
        <v>0</v>
      </c>
      <c r="AJ452" s="181">
        <f t="shared" si="259"/>
        <v>0</v>
      </c>
      <c r="AK452" s="181">
        <f t="shared" si="259"/>
        <v>0</v>
      </c>
      <c r="AL452" s="181">
        <f t="shared" si="259"/>
        <v>0</v>
      </c>
      <c r="AM452" s="181">
        <f t="shared" si="259"/>
        <v>0</v>
      </c>
      <c r="AN452" s="181">
        <f t="shared" si="259"/>
        <v>0</v>
      </c>
      <c r="AO452" s="181">
        <f t="shared" si="259"/>
        <v>0</v>
      </c>
      <c r="AP452" s="181">
        <f t="shared" si="259"/>
        <v>0</v>
      </c>
      <c r="AQ452" s="181">
        <f t="shared" si="259"/>
        <v>0</v>
      </c>
      <c r="AR452" s="181">
        <f t="shared" si="259"/>
        <v>0</v>
      </c>
      <c r="AS452" s="181">
        <f t="shared" si="259"/>
        <v>0</v>
      </c>
      <c r="AT452" s="181">
        <f t="shared" si="259"/>
        <v>0</v>
      </c>
      <c r="AU452" s="181">
        <f t="shared" si="259"/>
        <v>0</v>
      </c>
      <c r="AV452" s="181">
        <f t="shared" si="259"/>
        <v>0</v>
      </c>
      <c r="AW452" s="181">
        <f t="shared" si="259"/>
        <v>0</v>
      </c>
      <c r="AX452" s="181">
        <f t="shared" si="259"/>
        <v>0</v>
      </c>
      <c r="AY452" s="181">
        <f t="shared" si="259"/>
        <v>0</v>
      </c>
      <c r="AZ452" s="181">
        <f t="shared" si="259"/>
        <v>0</v>
      </c>
      <c r="BA452" s="181">
        <f t="shared" si="259"/>
        <v>0</v>
      </c>
      <c r="BB452" s="181">
        <f t="shared" si="259"/>
        <v>0</v>
      </c>
      <c r="BC452" s="181">
        <f t="shared" si="259"/>
        <v>0</v>
      </c>
      <c r="BD452" s="181">
        <f t="shared" si="259"/>
        <v>0</v>
      </c>
      <c r="BE452" s="181">
        <f t="shared" si="259"/>
        <v>0</v>
      </c>
      <c r="BF452" s="181">
        <f t="shared" si="259"/>
        <v>0</v>
      </c>
      <c r="BG452" s="181">
        <f t="shared" si="259"/>
        <v>0</v>
      </c>
      <c r="BH452" s="181">
        <f t="shared" si="259"/>
        <v>0</v>
      </c>
      <c r="BI452" s="181">
        <f t="shared" si="259"/>
        <v>0</v>
      </c>
      <c r="BJ452" s="181">
        <f t="shared" si="259"/>
        <v>0</v>
      </c>
      <c r="BK452" s="181">
        <f t="shared" si="259"/>
        <v>0</v>
      </c>
      <c r="BL452" s="181">
        <f t="shared" si="259"/>
        <v>0</v>
      </c>
      <c r="BM452" s="181">
        <f t="shared" si="259"/>
        <v>0</v>
      </c>
      <c r="BN452" s="181">
        <f t="shared" si="259"/>
        <v>0</v>
      </c>
      <c r="BO452" s="181">
        <f t="shared" si="259"/>
        <v>0</v>
      </c>
      <c r="BP452" s="181">
        <f t="shared" si="260"/>
        <v>0</v>
      </c>
      <c r="BQ452" s="181">
        <f t="shared" si="260"/>
        <v>0</v>
      </c>
      <c r="BR452" s="181">
        <f t="shared" si="260"/>
        <v>0</v>
      </c>
      <c r="BS452" s="181">
        <f t="shared" si="260"/>
        <v>0</v>
      </c>
      <c r="BT452" s="181">
        <f t="shared" si="260"/>
        <v>0</v>
      </c>
      <c r="BU452" s="181">
        <f t="shared" si="260"/>
        <v>0</v>
      </c>
      <c r="BV452" s="181">
        <f t="shared" si="260"/>
        <v>0</v>
      </c>
      <c r="BW452" s="181">
        <f t="shared" si="260"/>
        <v>0</v>
      </c>
      <c r="BX452" s="181">
        <f t="shared" si="260"/>
        <v>0</v>
      </c>
      <c r="BY452" s="181">
        <f t="shared" si="260"/>
        <v>0</v>
      </c>
      <c r="BZ452" s="181">
        <f t="shared" si="260"/>
        <v>0</v>
      </c>
      <c r="CA452" s="181">
        <f t="shared" si="260"/>
        <v>0</v>
      </c>
      <c r="CB452" s="181">
        <f t="shared" si="260"/>
        <v>0</v>
      </c>
      <c r="CC452" s="181">
        <f t="shared" si="260"/>
        <v>0</v>
      </c>
      <c r="CD452" s="181">
        <f t="shared" si="260"/>
        <v>0</v>
      </c>
      <c r="CE452" s="181">
        <f t="shared" si="260"/>
        <v>0</v>
      </c>
      <c r="CF452" s="181">
        <f t="shared" si="260"/>
        <v>0</v>
      </c>
      <c r="CG452" s="181">
        <f t="shared" si="260"/>
        <v>0</v>
      </c>
      <c r="CH452" s="181">
        <f t="shared" si="260"/>
        <v>0</v>
      </c>
      <c r="CI452" s="181">
        <f t="shared" si="260"/>
        <v>0</v>
      </c>
      <c r="CJ452" s="181">
        <f t="shared" si="260"/>
        <v>0</v>
      </c>
      <c r="CK452" s="181">
        <f t="shared" si="260"/>
        <v>0</v>
      </c>
      <c r="CL452" s="181">
        <f t="shared" si="260"/>
        <v>0</v>
      </c>
      <c r="CM452" s="181">
        <f t="shared" si="260"/>
        <v>0</v>
      </c>
      <c r="CN452" s="181">
        <f t="shared" si="260"/>
        <v>0</v>
      </c>
      <c r="CO452" s="181">
        <f t="shared" si="260"/>
        <v>0</v>
      </c>
      <c r="CP452" s="181">
        <f t="shared" si="260"/>
        <v>0</v>
      </c>
      <c r="CQ452" s="181">
        <f t="shared" si="260"/>
        <v>0</v>
      </c>
      <c r="CR452" s="181">
        <f t="shared" si="260"/>
        <v>0</v>
      </c>
      <c r="CS452" s="181">
        <f t="shared" si="260"/>
        <v>0</v>
      </c>
      <c r="CT452" s="181">
        <f t="shared" si="260"/>
        <v>0</v>
      </c>
      <c r="CU452" s="181">
        <f t="shared" si="260"/>
        <v>0</v>
      </c>
      <c r="CV452" s="181">
        <f t="shared" si="260"/>
        <v>0</v>
      </c>
      <c r="CW452" s="181">
        <f t="shared" si="260"/>
        <v>0</v>
      </c>
      <c r="CX452" s="181">
        <f t="shared" si="260"/>
        <v>0</v>
      </c>
      <c r="CY452" s="181">
        <f t="shared" si="260"/>
        <v>0</v>
      </c>
      <c r="CZ452" s="181">
        <f t="shared" si="260"/>
        <v>0</v>
      </c>
      <c r="DA452" s="181">
        <f t="shared" si="260"/>
        <v>0</v>
      </c>
      <c r="DB452" s="181">
        <f t="shared" si="260"/>
        <v>0</v>
      </c>
      <c r="DC452" s="181">
        <f t="shared" si="260"/>
        <v>0</v>
      </c>
      <c r="DD452" s="181">
        <f t="shared" si="260"/>
        <v>0</v>
      </c>
      <c r="DE452" s="181">
        <f t="shared" si="260"/>
        <v>0</v>
      </c>
      <c r="DF452" s="181">
        <f t="shared" si="260"/>
        <v>0</v>
      </c>
      <c r="DG452" s="181">
        <f t="shared" si="260"/>
        <v>0</v>
      </c>
      <c r="DH452" s="181">
        <f t="shared" si="260"/>
        <v>0</v>
      </c>
      <c r="DI452" s="181">
        <f t="shared" si="260"/>
        <v>0</v>
      </c>
      <c r="DJ452" s="181">
        <f t="shared" si="260"/>
        <v>0</v>
      </c>
      <c r="DK452" s="181">
        <f t="shared" si="260"/>
        <v>0</v>
      </c>
      <c r="DL452" s="181">
        <f t="shared" si="260"/>
        <v>0</v>
      </c>
      <c r="DM452" s="181">
        <f t="shared" si="260"/>
        <v>0</v>
      </c>
      <c r="DN452" s="181">
        <f t="shared" si="260"/>
        <v>0</v>
      </c>
      <c r="DO452" s="181">
        <f t="shared" si="260"/>
        <v>0</v>
      </c>
      <c r="DP452" s="181">
        <f t="shared" si="260"/>
        <v>0</v>
      </c>
      <c r="DQ452" s="181">
        <f t="shared" si="260"/>
        <v>0</v>
      </c>
      <c r="DR452" s="181">
        <f t="shared" si="260"/>
        <v>0</v>
      </c>
      <c r="DS452" s="181">
        <f t="shared" si="260"/>
        <v>0</v>
      </c>
      <c r="DT452" s="181">
        <f t="shared" si="260"/>
        <v>0</v>
      </c>
      <c r="DU452" s="181">
        <f t="shared" si="260"/>
        <v>0</v>
      </c>
      <c r="DV452" s="181">
        <f t="shared" si="260"/>
        <v>0</v>
      </c>
      <c r="DW452" s="181">
        <f t="shared" si="260"/>
        <v>0</v>
      </c>
      <c r="DX452" s="181">
        <f t="shared" si="260"/>
        <v>0</v>
      </c>
      <c r="DY452" s="181">
        <f t="shared" si="260"/>
        <v>0</v>
      </c>
      <c r="DZ452" s="181">
        <f t="shared" si="260"/>
        <v>0</v>
      </c>
      <c r="EA452" s="181">
        <f t="shared" si="260"/>
        <v>0</v>
      </c>
      <c r="EB452" s="181">
        <f t="shared" si="261"/>
        <v>0</v>
      </c>
      <c r="EC452" s="181">
        <f t="shared" si="261"/>
        <v>0</v>
      </c>
      <c r="ED452" s="181">
        <f t="shared" si="261"/>
        <v>0</v>
      </c>
      <c r="EE452" s="181">
        <f t="shared" si="261"/>
        <v>0</v>
      </c>
    </row>
    <row r="453" spans="1:138" s="182" customFormat="1" ht="15.75" hidden="1" outlineLevel="1" x14ac:dyDescent="0.25">
      <c r="A453" s="122">
        <f t="shared" si="258"/>
        <v>0</v>
      </c>
      <c r="B453" s="232" t="str">
        <f t="shared" si="262"/>
        <v>Строительно-монтажные работы рос НДС</v>
      </c>
      <c r="C453" s="170">
        <f t="shared" si="263"/>
        <v>0</v>
      </c>
      <c r="D453" s="181">
        <f t="shared" si="259"/>
        <v>0</v>
      </c>
      <c r="E453" s="181">
        <f t="shared" si="259"/>
        <v>0</v>
      </c>
      <c r="F453" s="181">
        <f t="shared" si="259"/>
        <v>0</v>
      </c>
      <c r="G453" s="181">
        <f t="shared" si="259"/>
        <v>0</v>
      </c>
      <c r="H453" s="181">
        <f t="shared" si="259"/>
        <v>0</v>
      </c>
      <c r="I453" s="181">
        <f t="shared" si="259"/>
        <v>0</v>
      </c>
      <c r="J453" s="181">
        <f t="shared" si="259"/>
        <v>0</v>
      </c>
      <c r="K453" s="181">
        <f t="shared" si="259"/>
        <v>0</v>
      </c>
      <c r="L453" s="181">
        <f t="shared" si="259"/>
        <v>0</v>
      </c>
      <c r="M453" s="181">
        <f t="shared" si="259"/>
        <v>0</v>
      </c>
      <c r="N453" s="181">
        <f t="shared" si="259"/>
        <v>0</v>
      </c>
      <c r="O453" s="181">
        <f t="shared" si="259"/>
        <v>0</v>
      </c>
      <c r="P453" s="181">
        <f t="shared" si="259"/>
        <v>0</v>
      </c>
      <c r="Q453" s="181">
        <f t="shared" si="259"/>
        <v>0</v>
      </c>
      <c r="R453" s="181">
        <f t="shared" si="259"/>
        <v>0</v>
      </c>
      <c r="S453" s="181">
        <f t="shared" si="259"/>
        <v>0</v>
      </c>
      <c r="T453" s="181">
        <f t="shared" si="259"/>
        <v>0</v>
      </c>
      <c r="U453" s="181">
        <f t="shared" si="259"/>
        <v>0</v>
      </c>
      <c r="V453" s="181">
        <f t="shared" si="259"/>
        <v>0</v>
      </c>
      <c r="W453" s="181">
        <f t="shared" si="259"/>
        <v>0</v>
      </c>
      <c r="X453" s="181">
        <f t="shared" si="259"/>
        <v>0</v>
      </c>
      <c r="Y453" s="181">
        <f t="shared" si="259"/>
        <v>0</v>
      </c>
      <c r="Z453" s="181">
        <f t="shared" si="259"/>
        <v>0</v>
      </c>
      <c r="AA453" s="181">
        <f t="shared" si="259"/>
        <v>0</v>
      </c>
      <c r="AB453" s="181">
        <f t="shared" si="259"/>
        <v>0</v>
      </c>
      <c r="AC453" s="181">
        <f t="shared" si="259"/>
        <v>0</v>
      </c>
      <c r="AD453" s="181">
        <f t="shared" si="259"/>
        <v>0</v>
      </c>
      <c r="AE453" s="181">
        <f t="shared" si="259"/>
        <v>0</v>
      </c>
      <c r="AF453" s="181">
        <f t="shared" si="259"/>
        <v>0</v>
      </c>
      <c r="AG453" s="181">
        <f t="shared" si="259"/>
        <v>0</v>
      </c>
      <c r="AH453" s="181">
        <f t="shared" si="259"/>
        <v>0</v>
      </c>
      <c r="AI453" s="181">
        <f t="shared" si="259"/>
        <v>0</v>
      </c>
      <c r="AJ453" s="181">
        <f t="shared" si="259"/>
        <v>0</v>
      </c>
      <c r="AK453" s="181">
        <f t="shared" si="259"/>
        <v>0</v>
      </c>
      <c r="AL453" s="181">
        <f t="shared" si="259"/>
        <v>0</v>
      </c>
      <c r="AM453" s="181">
        <f t="shared" si="259"/>
        <v>0</v>
      </c>
      <c r="AN453" s="181">
        <f t="shared" si="259"/>
        <v>0</v>
      </c>
      <c r="AO453" s="181">
        <f t="shared" si="259"/>
        <v>0</v>
      </c>
      <c r="AP453" s="181">
        <f t="shared" si="259"/>
        <v>0</v>
      </c>
      <c r="AQ453" s="181">
        <f t="shared" si="259"/>
        <v>0</v>
      </c>
      <c r="AR453" s="181">
        <f t="shared" si="259"/>
        <v>0</v>
      </c>
      <c r="AS453" s="181">
        <f t="shared" si="259"/>
        <v>0</v>
      </c>
      <c r="AT453" s="181">
        <f t="shared" si="259"/>
        <v>0</v>
      </c>
      <c r="AU453" s="181">
        <f t="shared" si="259"/>
        <v>0</v>
      </c>
      <c r="AV453" s="181">
        <f t="shared" si="259"/>
        <v>0</v>
      </c>
      <c r="AW453" s="181">
        <f t="shared" si="259"/>
        <v>0</v>
      </c>
      <c r="AX453" s="181">
        <f t="shared" si="259"/>
        <v>0</v>
      </c>
      <c r="AY453" s="181">
        <f t="shared" si="259"/>
        <v>0</v>
      </c>
      <c r="AZ453" s="181">
        <f t="shared" si="259"/>
        <v>0</v>
      </c>
      <c r="BA453" s="181">
        <f t="shared" si="259"/>
        <v>0</v>
      </c>
      <c r="BB453" s="181">
        <f t="shared" si="259"/>
        <v>0</v>
      </c>
      <c r="BC453" s="181">
        <f t="shared" si="259"/>
        <v>0</v>
      </c>
      <c r="BD453" s="181">
        <f t="shared" si="259"/>
        <v>0</v>
      </c>
      <c r="BE453" s="181">
        <f t="shared" si="259"/>
        <v>0</v>
      </c>
      <c r="BF453" s="181">
        <f t="shared" si="259"/>
        <v>0</v>
      </c>
      <c r="BG453" s="181">
        <f t="shared" si="259"/>
        <v>0</v>
      </c>
      <c r="BH453" s="181">
        <f t="shared" si="259"/>
        <v>0</v>
      </c>
      <c r="BI453" s="181">
        <f t="shared" si="259"/>
        <v>0</v>
      </c>
      <c r="BJ453" s="181">
        <f t="shared" si="259"/>
        <v>0</v>
      </c>
      <c r="BK453" s="181">
        <f t="shared" si="259"/>
        <v>0</v>
      </c>
      <c r="BL453" s="181">
        <f t="shared" si="259"/>
        <v>0</v>
      </c>
      <c r="BM453" s="181">
        <f t="shared" si="259"/>
        <v>0</v>
      </c>
      <c r="BN453" s="181">
        <f t="shared" si="259"/>
        <v>0</v>
      </c>
      <c r="BO453" s="181">
        <f>BO440*0.18</f>
        <v>0</v>
      </c>
      <c r="BP453" s="181">
        <f t="shared" si="260"/>
        <v>0</v>
      </c>
      <c r="BQ453" s="181">
        <f t="shared" si="260"/>
        <v>0</v>
      </c>
      <c r="BR453" s="181">
        <f t="shared" si="260"/>
        <v>0</v>
      </c>
      <c r="BS453" s="181">
        <f t="shared" si="260"/>
        <v>0</v>
      </c>
      <c r="BT453" s="181">
        <f t="shared" si="260"/>
        <v>0</v>
      </c>
      <c r="BU453" s="181">
        <f t="shared" si="260"/>
        <v>0</v>
      </c>
      <c r="BV453" s="181">
        <f t="shared" si="260"/>
        <v>0</v>
      </c>
      <c r="BW453" s="181">
        <f t="shared" si="260"/>
        <v>0</v>
      </c>
      <c r="BX453" s="181">
        <f t="shared" si="260"/>
        <v>0</v>
      </c>
      <c r="BY453" s="181">
        <f t="shared" si="260"/>
        <v>0</v>
      </c>
      <c r="BZ453" s="181">
        <f t="shared" si="260"/>
        <v>0</v>
      </c>
      <c r="CA453" s="181">
        <f t="shared" si="260"/>
        <v>0</v>
      </c>
      <c r="CB453" s="181">
        <f t="shared" si="260"/>
        <v>0</v>
      </c>
      <c r="CC453" s="181">
        <f t="shared" si="260"/>
        <v>0</v>
      </c>
      <c r="CD453" s="181">
        <f t="shared" si="260"/>
        <v>0</v>
      </c>
      <c r="CE453" s="181">
        <f t="shared" si="260"/>
        <v>0</v>
      </c>
      <c r="CF453" s="181">
        <f t="shared" si="260"/>
        <v>0</v>
      </c>
      <c r="CG453" s="181">
        <f t="shared" si="260"/>
        <v>0</v>
      </c>
      <c r="CH453" s="181">
        <f t="shared" si="260"/>
        <v>0</v>
      </c>
      <c r="CI453" s="181">
        <f t="shared" si="260"/>
        <v>0</v>
      </c>
      <c r="CJ453" s="181">
        <f t="shared" si="260"/>
        <v>0</v>
      </c>
      <c r="CK453" s="181">
        <f t="shared" si="260"/>
        <v>0</v>
      </c>
      <c r="CL453" s="181">
        <f t="shared" si="260"/>
        <v>0</v>
      </c>
      <c r="CM453" s="181">
        <f t="shared" si="260"/>
        <v>0</v>
      </c>
      <c r="CN453" s="181">
        <f t="shared" si="260"/>
        <v>0</v>
      </c>
      <c r="CO453" s="181">
        <f t="shared" si="260"/>
        <v>0</v>
      </c>
      <c r="CP453" s="181">
        <f t="shared" si="260"/>
        <v>0</v>
      </c>
      <c r="CQ453" s="181">
        <f t="shared" si="260"/>
        <v>0</v>
      </c>
      <c r="CR453" s="181">
        <f t="shared" si="260"/>
        <v>0</v>
      </c>
      <c r="CS453" s="181">
        <f t="shared" si="260"/>
        <v>0</v>
      </c>
      <c r="CT453" s="181">
        <f t="shared" si="260"/>
        <v>0</v>
      </c>
      <c r="CU453" s="181">
        <f t="shared" si="260"/>
        <v>0</v>
      </c>
      <c r="CV453" s="181">
        <f t="shared" si="260"/>
        <v>0</v>
      </c>
      <c r="CW453" s="181">
        <f t="shared" si="260"/>
        <v>0</v>
      </c>
      <c r="CX453" s="181">
        <f t="shared" si="260"/>
        <v>0</v>
      </c>
      <c r="CY453" s="181">
        <f t="shared" si="260"/>
        <v>0</v>
      </c>
      <c r="CZ453" s="181">
        <f t="shared" si="260"/>
        <v>0</v>
      </c>
      <c r="DA453" s="181">
        <f t="shared" si="260"/>
        <v>0</v>
      </c>
      <c r="DB453" s="181">
        <f t="shared" si="260"/>
        <v>0</v>
      </c>
      <c r="DC453" s="181">
        <f t="shared" si="260"/>
        <v>0</v>
      </c>
      <c r="DD453" s="181">
        <f t="shared" si="260"/>
        <v>0</v>
      </c>
      <c r="DE453" s="181">
        <f t="shared" si="260"/>
        <v>0</v>
      </c>
      <c r="DF453" s="181">
        <f t="shared" si="260"/>
        <v>0</v>
      </c>
      <c r="DG453" s="181">
        <f t="shared" si="260"/>
        <v>0</v>
      </c>
      <c r="DH453" s="181">
        <f t="shared" si="260"/>
        <v>0</v>
      </c>
      <c r="DI453" s="181">
        <f t="shared" si="260"/>
        <v>0</v>
      </c>
      <c r="DJ453" s="181">
        <f t="shared" si="260"/>
        <v>0</v>
      </c>
      <c r="DK453" s="181">
        <f t="shared" si="260"/>
        <v>0</v>
      </c>
      <c r="DL453" s="181">
        <f t="shared" si="260"/>
        <v>0</v>
      </c>
      <c r="DM453" s="181">
        <f t="shared" si="260"/>
        <v>0</v>
      </c>
      <c r="DN453" s="181">
        <f t="shared" si="260"/>
        <v>0</v>
      </c>
      <c r="DO453" s="181">
        <f t="shared" si="260"/>
        <v>0</v>
      </c>
      <c r="DP453" s="181">
        <f t="shared" si="260"/>
        <v>0</v>
      </c>
      <c r="DQ453" s="181">
        <f t="shared" si="260"/>
        <v>0</v>
      </c>
      <c r="DR453" s="181">
        <f t="shared" si="260"/>
        <v>0</v>
      </c>
      <c r="DS453" s="181">
        <f t="shared" si="260"/>
        <v>0</v>
      </c>
      <c r="DT453" s="181">
        <f t="shared" si="260"/>
        <v>0</v>
      </c>
      <c r="DU453" s="181">
        <f t="shared" si="260"/>
        <v>0</v>
      </c>
      <c r="DV453" s="181">
        <f t="shared" si="260"/>
        <v>0</v>
      </c>
      <c r="DW453" s="181">
        <f t="shared" si="260"/>
        <v>0</v>
      </c>
      <c r="DX453" s="181">
        <f t="shared" si="260"/>
        <v>0</v>
      </c>
      <c r="DY453" s="181">
        <f t="shared" si="260"/>
        <v>0</v>
      </c>
      <c r="DZ453" s="181">
        <f t="shared" si="260"/>
        <v>0</v>
      </c>
      <c r="EA453" s="181">
        <f>EA440*0.18</f>
        <v>0</v>
      </c>
      <c r="EB453" s="181">
        <f t="shared" si="261"/>
        <v>0</v>
      </c>
      <c r="EC453" s="181">
        <f t="shared" si="261"/>
        <v>0</v>
      </c>
      <c r="ED453" s="181">
        <f t="shared" si="261"/>
        <v>0</v>
      </c>
      <c r="EE453" s="181">
        <f t="shared" si="261"/>
        <v>0</v>
      </c>
    </row>
    <row r="454" spans="1:138" s="182" customFormat="1" ht="15.75" hidden="1" outlineLevel="1" x14ac:dyDescent="0.25">
      <c r="A454" s="122">
        <f t="shared" si="258"/>
        <v>0</v>
      </c>
      <c r="B454" s="232" t="str">
        <f t="shared" si="262"/>
        <v>ТМЦ имп НДС</v>
      </c>
      <c r="C454" s="170">
        <f t="shared" si="263"/>
        <v>0</v>
      </c>
      <c r="D454" s="181">
        <f t="shared" ref="D454:BO457" si="264">D441*0.18</f>
        <v>0</v>
      </c>
      <c r="E454" s="181">
        <f t="shared" si="264"/>
        <v>0</v>
      </c>
      <c r="F454" s="181">
        <f t="shared" si="264"/>
        <v>0</v>
      </c>
      <c r="G454" s="181">
        <f t="shared" si="264"/>
        <v>0</v>
      </c>
      <c r="H454" s="181">
        <f t="shared" si="264"/>
        <v>0</v>
      </c>
      <c r="I454" s="181">
        <f t="shared" si="264"/>
        <v>0</v>
      </c>
      <c r="J454" s="181">
        <f t="shared" si="264"/>
        <v>0</v>
      </c>
      <c r="K454" s="181">
        <f t="shared" si="264"/>
        <v>0</v>
      </c>
      <c r="L454" s="181">
        <f t="shared" si="264"/>
        <v>0</v>
      </c>
      <c r="M454" s="181">
        <f t="shared" si="264"/>
        <v>0</v>
      </c>
      <c r="N454" s="181">
        <f t="shared" si="264"/>
        <v>0</v>
      </c>
      <c r="O454" s="181">
        <f t="shared" si="264"/>
        <v>0</v>
      </c>
      <c r="P454" s="181">
        <f t="shared" si="264"/>
        <v>0</v>
      </c>
      <c r="Q454" s="181">
        <f t="shared" si="264"/>
        <v>0</v>
      </c>
      <c r="R454" s="181">
        <f t="shared" si="264"/>
        <v>0</v>
      </c>
      <c r="S454" s="181">
        <f t="shared" si="264"/>
        <v>0</v>
      </c>
      <c r="T454" s="181">
        <f t="shared" si="264"/>
        <v>0</v>
      </c>
      <c r="U454" s="181">
        <f t="shared" si="264"/>
        <v>0</v>
      </c>
      <c r="V454" s="181">
        <f t="shared" si="264"/>
        <v>0</v>
      </c>
      <c r="W454" s="181">
        <f t="shared" si="264"/>
        <v>0</v>
      </c>
      <c r="X454" s="181">
        <f t="shared" si="264"/>
        <v>0</v>
      </c>
      <c r="Y454" s="181">
        <f t="shared" si="264"/>
        <v>0</v>
      </c>
      <c r="Z454" s="181">
        <f t="shared" si="264"/>
        <v>0</v>
      </c>
      <c r="AA454" s="181">
        <f t="shared" si="264"/>
        <v>0</v>
      </c>
      <c r="AB454" s="181">
        <f t="shared" si="264"/>
        <v>0</v>
      </c>
      <c r="AC454" s="181">
        <f t="shared" si="264"/>
        <v>0</v>
      </c>
      <c r="AD454" s="181">
        <f t="shared" si="264"/>
        <v>0</v>
      </c>
      <c r="AE454" s="181">
        <f t="shared" si="264"/>
        <v>0</v>
      </c>
      <c r="AF454" s="181">
        <f t="shared" si="264"/>
        <v>0</v>
      </c>
      <c r="AG454" s="181">
        <f t="shared" si="264"/>
        <v>0</v>
      </c>
      <c r="AH454" s="181">
        <f t="shared" si="264"/>
        <v>0</v>
      </c>
      <c r="AI454" s="181">
        <f t="shared" si="264"/>
        <v>0</v>
      </c>
      <c r="AJ454" s="181">
        <f t="shared" si="264"/>
        <v>0</v>
      </c>
      <c r="AK454" s="181">
        <f t="shared" si="264"/>
        <v>0</v>
      </c>
      <c r="AL454" s="181">
        <f t="shared" si="264"/>
        <v>0</v>
      </c>
      <c r="AM454" s="181">
        <f t="shared" si="264"/>
        <v>0</v>
      </c>
      <c r="AN454" s="181">
        <f t="shared" si="264"/>
        <v>0</v>
      </c>
      <c r="AO454" s="181">
        <f t="shared" si="264"/>
        <v>0</v>
      </c>
      <c r="AP454" s="181">
        <f t="shared" si="264"/>
        <v>0</v>
      </c>
      <c r="AQ454" s="181">
        <f t="shared" si="264"/>
        <v>0</v>
      </c>
      <c r="AR454" s="181">
        <f t="shared" si="264"/>
        <v>0</v>
      </c>
      <c r="AS454" s="181">
        <f t="shared" si="264"/>
        <v>0</v>
      </c>
      <c r="AT454" s="181">
        <f t="shared" si="264"/>
        <v>0</v>
      </c>
      <c r="AU454" s="181">
        <f t="shared" si="264"/>
        <v>0</v>
      </c>
      <c r="AV454" s="181">
        <f t="shared" si="264"/>
        <v>0</v>
      </c>
      <c r="AW454" s="181">
        <f t="shared" si="264"/>
        <v>0</v>
      </c>
      <c r="AX454" s="181">
        <f t="shared" si="264"/>
        <v>0</v>
      </c>
      <c r="AY454" s="181">
        <f t="shared" si="264"/>
        <v>0</v>
      </c>
      <c r="AZ454" s="181">
        <f t="shared" si="264"/>
        <v>0</v>
      </c>
      <c r="BA454" s="181">
        <f t="shared" si="264"/>
        <v>0</v>
      </c>
      <c r="BB454" s="181">
        <f t="shared" si="264"/>
        <v>0</v>
      </c>
      <c r="BC454" s="181">
        <f t="shared" si="264"/>
        <v>0</v>
      </c>
      <c r="BD454" s="181">
        <f t="shared" si="264"/>
        <v>0</v>
      </c>
      <c r="BE454" s="181">
        <f t="shared" si="264"/>
        <v>0</v>
      </c>
      <c r="BF454" s="181">
        <f t="shared" si="264"/>
        <v>0</v>
      </c>
      <c r="BG454" s="181">
        <f t="shared" si="264"/>
        <v>0</v>
      </c>
      <c r="BH454" s="181">
        <f t="shared" si="264"/>
        <v>0</v>
      </c>
      <c r="BI454" s="181">
        <f t="shared" si="264"/>
        <v>0</v>
      </c>
      <c r="BJ454" s="181">
        <f t="shared" si="264"/>
        <v>0</v>
      </c>
      <c r="BK454" s="181">
        <f t="shared" si="264"/>
        <v>0</v>
      </c>
      <c r="BL454" s="181">
        <f t="shared" si="264"/>
        <v>0</v>
      </c>
      <c r="BM454" s="181">
        <f t="shared" si="264"/>
        <v>0</v>
      </c>
      <c r="BN454" s="181">
        <f t="shared" si="264"/>
        <v>0</v>
      </c>
      <c r="BO454" s="181">
        <f>BO441*0.18</f>
        <v>0</v>
      </c>
      <c r="BP454" s="181">
        <f t="shared" ref="BP454:EA457" si="265">BP441*0.18</f>
        <v>0</v>
      </c>
      <c r="BQ454" s="181">
        <f t="shared" si="265"/>
        <v>0</v>
      </c>
      <c r="BR454" s="181">
        <f t="shared" si="265"/>
        <v>0</v>
      </c>
      <c r="BS454" s="181">
        <f t="shared" si="265"/>
        <v>0</v>
      </c>
      <c r="BT454" s="181">
        <f t="shared" si="265"/>
        <v>0</v>
      </c>
      <c r="BU454" s="181">
        <f t="shared" si="265"/>
        <v>0</v>
      </c>
      <c r="BV454" s="181">
        <f t="shared" si="265"/>
        <v>0</v>
      </c>
      <c r="BW454" s="181">
        <f t="shared" si="265"/>
        <v>0</v>
      </c>
      <c r="BX454" s="181">
        <f t="shared" si="265"/>
        <v>0</v>
      </c>
      <c r="BY454" s="181">
        <f t="shared" si="265"/>
        <v>0</v>
      </c>
      <c r="BZ454" s="181">
        <f t="shared" si="265"/>
        <v>0</v>
      </c>
      <c r="CA454" s="181">
        <f t="shared" si="265"/>
        <v>0</v>
      </c>
      <c r="CB454" s="181">
        <f t="shared" si="265"/>
        <v>0</v>
      </c>
      <c r="CC454" s="181">
        <f t="shared" si="265"/>
        <v>0</v>
      </c>
      <c r="CD454" s="181">
        <f t="shared" si="265"/>
        <v>0</v>
      </c>
      <c r="CE454" s="181">
        <f t="shared" si="265"/>
        <v>0</v>
      </c>
      <c r="CF454" s="181">
        <f t="shared" si="265"/>
        <v>0</v>
      </c>
      <c r="CG454" s="181">
        <f t="shared" si="265"/>
        <v>0</v>
      </c>
      <c r="CH454" s="181">
        <f t="shared" si="265"/>
        <v>0</v>
      </c>
      <c r="CI454" s="181">
        <f t="shared" si="265"/>
        <v>0</v>
      </c>
      <c r="CJ454" s="181">
        <f t="shared" si="265"/>
        <v>0</v>
      </c>
      <c r="CK454" s="181">
        <f t="shared" si="265"/>
        <v>0</v>
      </c>
      <c r="CL454" s="181">
        <f t="shared" si="265"/>
        <v>0</v>
      </c>
      <c r="CM454" s="181">
        <f t="shared" si="265"/>
        <v>0</v>
      </c>
      <c r="CN454" s="181">
        <f t="shared" si="265"/>
        <v>0</v>
      </c>
      <c r="CO454" s="181">
        <f t="shared" si="265"/>
        <v>0</v>
      </c>
      <c r="CP454" s="181">
        <f t="shared" si="265"/>
        <v>0</v>
      </c>
      <c r="CQ454" s="181">
        <f t="shared" si="265"/>
        <v>0</v>
      </c>
      <c r="CR454" s="181">
        <f t="shared" si="265"/>
        <v>0</v>
      </c>
      <c r="CS454" s="181">
        <f t="shared" si="265"/>
        <v>0</v>
      </c>
      <c r="CT454" s="181">
        <f t="shared" si="265"/>
        <v>0</v>
      </c>
      <c r="CU454" s="181">
        <f t="shared" si="265"/>
        <v>0</v>
      </c>
      <c r="CV454" s="181">
        <f t="shared" si="265"/>
        <v>0</v>
      </c>
      <c r="CW454" s="181">
        <f t="shared" si="265"/>
        <v>0</v>
      </c>
      <c r="CX454" s="181">
        <f t="shared" si="265"/>
        <v>0</v>
      </c>
      <c r="CY454" s="181">
        <f t="shared" si="265"/>
        <v>0</v>
      </c>
      <c r="CZ454" s="181">
        <f t="shared" si="265"/>
        <v>0</v>
      </c>
      <c r="DA454" s="181">
        <f t="shared" si="265"/>
        <v>0</v>
      </c>
      <c r="DB454" s="181">
        <f t="shared" si="265"/>
        <v>0</v>
      </c>
      <c r="DC454" s="181">
        <f t="shared" si="265"/>
        <v>0</v>
      </c>
      <c r="DD454" s="181">
        <f t="shared" si="265"/>
        <v>0</v>
      </c>
      <c r="DE454" s="181">
        <f t="shared" si="265"/>
        <v>0</v>
      </c>
      <c r="DF454" s="181">
        <f t="shared" si="265"/>
        <v>0</v>
      </c>
      <c r="DG454" s="181">
        <f t="shared" si="265"/>
        <v>0</v>
      </c>
      <c r="DH454" s="181">
        <f t="shared" si="265"/>
        <v>0</v>
      </c>
      <c r="DI454" s="181">
        <f t="shared" si="265"/>
        <v>0</v>
      </c>
      <c r="DJ454" s="181">
        <f t="shared" si="265"/>
        <v>0</v>
      </c>
      <c r="DK454" s="181">
        <f t="shared" si="265"/>
        <v>0</v>
      </c>
      <c r="DL454" s="181">
        <f t="shared" si="265"/>
        <v>0</v>
      </c>
      <c r="DM454" s="181">
        <f t="shared" si="265"/>
        <v>0</v>
      </c>
      <c r="DN454" s="181">
        <f t="shared" si="265"/>
        <v>0</v>
      </c>
      <c r="DO454" s="181">
        <f t="shared" si="265"/>
        <v>0</v>
      </c>
      <c r="DP454" s="181">
        <f t="shared" si="265"/>
        <v>0</v>
      </c>
      <c r="DQ454" s="181">
        <f t="shared" si="265"/>
        <v>0</v>
      </c>
      <c r="DR454" s="181">
        <f t="shared" si="265"/>
        <v>0</v>
      </c>
      <c r="DS454" s="181">
        <f t="shared" si="265"/>
        <v>0</v>
      </c>
      <c r="DT454" s="181">
        <f t="shared" si="265"/>
        <v>0</v>
      </c>
      <c r="DU454" s="181">
        <f t="shared" si="265"/>
        <v>0</v>
      </c>
      <c r="DV454" s="181">
        <f t="shared" si="265"/>
        <v>0</v>
      </c>
      <c r="DW454" s="181">
        <f t="shared" si="265"/>
        <v>0</v>
      </c>
      <c r="DX454" s="181">
        <f t="shared" si="265"/>
        <v>0</v>
      </c>
      <c r="DY454" s="181">
        <f t="shared" si="265"/>
        <v>0</v>
      </c>
      <c r="DZ454" s="181">
        <f t="shared" si="265"/>
        <v>0</v>
      </c>
      <c r="EA454" s="181">
        <f t="shared" si="265"/>
        <v>0</v>
      </c>
      <c r="EB454" s="181">
        <f t="shared" si="261"/>
        <v>0</v>
      </c>
      <c r="EC454" s="181">
        <f t="shared" si="261"/>
        <v>0</v>
      </c>
      <c r="ED454" s="181">
        <f t="shared" si="261"/>
        <v>0</v>
      </c>
      <c r="EE454" s="181">
        <f t="shared" si="261"/>
        <v>0</v>
      </c>
    </row>
    <row r="455" spans="1:138" s="182" customFormat="1" ht="15.75" hidden="1" outlineLevel="1" x14ac:dyDescent="0.25">
      <c r="A455" s="122">
        <f t="shared" si="258"/>
        <v>0</v>
      </c>
      <c r="B455" s="232" t="str">
        <f t="shared" si="262"/>
        <v>ТМЦ рос НДС</v>
      </c>
      <c r="C455" s="170">
        <f t="shared" si="263"/>
        <v>0</v>
      </c>
      <c r="D455" s="181">
        <f t="shared" si="264"/>
        <v>0</v>
      </c>
      <c r="E455" s="181">
        <f t="shared" si="264"/>
        <v>0</v>
      </c>
      <c r="F455" s="181">
        <f t="shared" si="264"/>
        <v>0</v>
      </c>
      <c r="G455" s="181">
        <f t="shared" si="264"/>
        <v>0</v>
      </c>
      <c r="H455" s="181">
        <f t="shared" si="264"/>
        <v>0</v>
      </c>
      <c r="I455" s="181">
        <f t="shared" si="264"/>
        <v>0</v>
      </c>
      <c r="J455" s="181">
        <f t="shared" si="264"/>
        <v>0</v>
      </c>
      <c r="K455" s="181">
        <f t="shared" si="264"/>
        <v>0</v>
      </c>
      <c r="L455" s="181">
        <f t="shared" si="264"/>
        <v>0</v>
      </c>
      <c r="M455" s="181">
        <f t="shared" si="264"/>
        <v>0</v>
      </c>
      <c r="N455" s="181">
        <f t="shared" si="264"/>
        <v>0</v>
      </c>
      <c r="O455" s="181">
        <f t="shared" si="264"/>
        <v>0</v>
      </c>
      <c r="P455" s="181">
        <f t="shared" si="264"/>
        <v>0</v>
      </c>
      <c r="Q455" s="181">
        <f t="shared" si="264"/>
        <v>0</v>
      </c>
      <c r="R455" s="181">
        <f t="shared" si="264"/>
        <v>0</v>
      </c>
      <c r="S455" s="181">
        <f t="shared" si="264"/>
        <v>0</v>
      </c>
      <c r="T455" s="181">
        <f t="shared" si="264"/>
        <v>0</v>
      </c>
      <c r="U455" s="181">
        <f t="shared" si="264"/>
        <v>0</v>
      </c>
      <c r="V455" s="181">
        <f t="shared" si="264"/>
        <v>0</v>
      </c>
      <c r="W455" s="181">
        <f t="shared" si="264"/>
        <v>0</v>
      </c>
      <c r="X455" s="181">
        <f t="shared" si="264"/>
        <v>0</v>
      </c>
      <c r="Y455" s="181">
        <f t="shared" si="264"/>
        <v>0</v>
      </c>
      <c r="Z455" s="181">
        <f t="shared" si="264"/>
        <v>0</v>
      </c>
      <c r="AA455" s="181">
        <f t="shared" si="264"/>
        <v>0</v>
      </c>
      <c r="AB455" s="181">
        <f t="shared" si="264"/>
        <v>0</v>
      </c>
      <c r="AC455" s="181">
        <f t="shared" si="264"/>
        <v>0</v>
      </c>
      <c r="AD455" s="181">
        <f t="shared" si="264"/>
        <v>0</v>
      </c>
      <c r="AE455" s="181">
        <f t="shared" si="264"/>
        <v>0</v>
      </c>
      <c r="AF455" s="181">
        <f t="shared" si="264"/>
        <v>0</v>
      </c>
      <c r="AG455" s="181">
        <f t="shared" si="264"/>
        <v>0</v>
      </c>
      <c r="AH455" s="181">
        <f t="shared" si="264"/>
        <v>0</v>
      </c>
      <c r="AI455" s="181">
        <f t="shared" si="264"/>
        <v>0</v>
      </c>
      <c r="AJ455" s="181">
        <f t="shared" si="264"/>
        <v>0</v>
      </c>
      <c r="AK455" s="181">
        <f t="shared" si="264"/>
        <v>0</v>
      </c>
      <c r="AL455" s="181">
        <f t="shared" si="264"/>
        <v>0</v>
      </c>
      <c r="AM455" s="181">
        <f t="shared" si="264"/>
        <v>0</v>
      </c>
      <c r="AN455" s="181">
        <f t="shared" si="264"/>
        <v>0</v>
      </c>
      <c r="AO455" s="181">
        <f t="shared" si="264"/>
        <v>0</v>
      </c>
      <c r="AP455" s="181">
        <f t="shared" si="264"/>
        <v>0</v>
      </c>
      <c r="AQ455" s="181">
        <f t="shared" si="264"/>
        <v>0</v>
      </c>
      <c r="AR455" s="181">
        <f t="shared" si="264"/>
        <v>0</v>
      </c>
      <c r="AS455" s="181">
        <f t="shared" si="264"/>
        <v>0</v>
      </c>
      <c r="AT455" s="181">
        <f t="shared" si="264"/>
        <v>0</v>
      </c>
      <c r="AU455" s="181">
        <f t="shared" si="264"/>
        <v>0</v>
      </c>
      <c r="AV455" s="181">
        <f t="shared" si="264"/>
        <v>0</v>
      </c>
      <c r="AW455" s="181">
        <f t="shared" si="264"/>
        <v>0</v>
      </c>
      <c r="AX455" s="181">
        <f t="shared" si="264"/>
        <v>0</v>
      </c>
      <c r="AY455" s="181">
        <f t="shared" si="264"/>
        <v>0</v>
      </c>
      <c r="AZ455" s="181">
        <f t="shared" si="264"/>
        <v>0</v>
      </c>
      <c r="BA455" s="181">
        <f t="shared" si="264"/>
        <v>0</v>
      </c>
      <c r="BB455" s="181">
        <f t="shared" si="264"/>
        <v>0</v>
      </c>
      <c r="BC455" s="181">
        <f t="shared" si="264"/>
        <v>0</v>
      </c>
      <c r="BD455" s="181">
        <f t="shared" si="264"/>
        <v>0</v>
      </c>
      <c r="BE455" s="181">
        <f t="shared" si="264"/>
        <v>0</v>
      </c>
      <c r="BF455" s="181">
        <f t="shared" si="264"/>
        <v>0</v>
      </c>
      <c r="BG455" s="181">
        <f t="shared" si="264"/>
        <v>0</v>
      </c>
      <c r="BH455" s="181">
        <f t="shared" si="264"/>
        <v>0</v>
      </c>
      <c r="BI455" s="181">
        <f t="shared" si="264"/>
        <v>0</v>
      </c>
      <c r="BJ455" s="181">
        <f t="shared" si="264"/>
        <v>0</v>
      </c>
      <c r="BK455" s="181">
        <f t="shared" si="264"/>
        <v>0</v>
      </c>
      <c r="BL455" s="181">
        <f t="shared" si="264"/>
        <v>0</v>
      </c>
      <c r="BM455" s="181">
        <f t="shared" si="264"/>
        <v>0</v>
      </c>
      <c r="BN455" s="181">
        <f t="shared" si="264"/>
        <v>0</v>
      </c>
      <c r="BO455" s="181">
        <f t="shared" si="264"/>
        <v>0</v>
      </c>
      <c r="BP455" s="181">
        <f t="shared" si="265"/>
        <v>0</v>
      </c>
      <c r="BQ455" s="181">
        <f t="shared" si="265"/>
        <v>0</v>
      </c>
      <c r="BR455" s="181">
        <f t="shared" si="265"/>
        <v>0</v>
      </c>
      <c r="BS455" s="181">
        <f t="shared" si="265"/>
        <v>0</v>
      </c>
      <c r="BT455" s="181">
        <f t="shared" si="265"/>
        <v>0</v>
      </c>
      <c r="BU455" s="181">
        <f t="shared" si="265"/>
        <v>0</v>
      </c>
      <c r="BV455" s="181">
        <f t="shared" si="265"/>
        <v>0</v>
      </c>
      <c r="BW455" s="181">
        <f t="shared" si="265"/>
        <v>0</v>
      </c>
      <c r="BX455" s="181">
        <f t="shared" si="265"/>
        <v>0</v>
      </c>
      <c r="BY455" s="181">
        <f t="shared" si="265"/>
        <v>0</v>
      </c>
      <c r="BZ455" s="181">
        <f t="shared" si="265"/>
        <v>0</v>
      </c>
      <c r="CA455" s="181">
        <f t="shared" si="265"/>
        <v>0</v>
      </c>
      <c r="CB455" s="181">
        <f t="shared" si="265"/>
        <v>0</v>
      </c>
      <c r="CC455" s="181">
        <f t="shared" si="265"/>
        <v>0</v>
      </c>
      <c r="CD455" s="181">
        <f t="shared" si="265"/>
        <v>0</v>
      </c>
      <c r="CE455" s="181">
        <f t="shared" si="265"/>
        <v>0</v>
      </c>
      <c r="CF455" s="181">
        <f t="shared" si="265"/>
        <v>0</v>
      </c>
      <c r="CG455" s="181">
        <f t="shared" si="265"/>
        <v>0</v>
      </c>
      <c r="CH455" s="181">
        <f t="shared" si="265"/>
        <v>0</v>
      </c>
      <c r="CI455" s="181">
        <f t="shared" si="265"/>
        <v>0</v>
      </c>
      <c r="CJ455" s="181">
        <f t="shared" si="265"/>
        <v>0</v>
      </c>
      <c r="CK455" s="181">
        <f t="shared" si="265"/>
        <v>0</v>
      </c>
      <c r="CL455" s="181">
        <f t="shared" si="265"/>
        <v>0</v>
      </c>
      <c r="CM455" s="181">
        <f t="shared" si="265"/>
        <v>0</v>
      </c>
      <c r="CN455" s="181">
        <f t="shared" si="265"/>
        <v>0</v>
      </c>
      <c r="CO455" s="181">
        <f t="shared" si="265"/>
        <v>0</v>
      </c>
      <c r="CP455" s="181">
        <f t="shared" si="265"/>
        <v>0</v>
      </c>
      <c r="CQ455" s="181">
        <f t="shared" si="265"/>
        <v>0</v>
      </c>
      <c r="CR455" s="181">
        <f t="shared" si="265"/>
        <v>0</v>
      </c>
      <c r="CS455" s="181">
        <f t="shared" si="265"/>
        <v>0</v>
      </c>
      <c r="CT455" s="181">
        <f t="shared" si="265"/>
        <v>0</v>
      </c>
      <c r="CU455" s="181">
        <f t="shared" si="265"/>
        <v>0</v>
      </c>
      <c r="CV455" s="181">
        <f t="shared" si="265"/>
        <v>0</v>
      </c>
      <c r="CW455" s="181">
        <f t="shared" si="265"/>
        <v>0</v>
      </c>
      <c r="CX455" s="181">
        <f t="shared" si="265"/>
        <v>0</v>
      </c>
      <c r="CY455" s="181">
        <f t="shared" si="265"/>
        <v>0</v>
      </c>
      <c r="CZ455" s="181">
        <f t="shared" si="265"/>
        <v>0</v>
      </c>
      <c r="DA455" s="181">
        <f t="shared" si="265"/>
        <v>0</v>
      </c>
      <c r="DB455" s="181">
        <f t="shared" si="265"/>
        <v>0</v>
      </c>
      <c r="DC455" s="181">
        <f t="shared" si="265"/>
        <v>0</v>
      </c>
      <c r="DD455" s="181">
        <f t="shared" si="265"/>
        <v>0</v>
      </c>
      <c r="DE455" s="181">
        <f t="shared" si="265"/>
        <v>0</v>
      </c>
      <c r="DF455" s="181">
        <f t="shared" si="265"/>
        <v>0</v>
      </c>
      <c r="DG455" s="181">
        <f t="shared" si="265"/>
        <v>0</v>
      </c>
      <c r="DH455" s="181">
        <f t="shared" si="265"/>
        <v>0</v>
      </c>
      <c r="DI455" s="181">
        <f t="shared" si="265"/>
        <v>0</v>
      </c>
      <c r="DJ455" s="181">
        <f t="shared" si="265"/>
        <v>0</v>
      </c>
      <c r="DK455" s="181">
        <f t="shared" si="265"/>
        <v>0</v>
      </c>
      <c r="DL455" s="181">
        <f t="shared" si="265"/>
        <v>0</v>
      </c>
      <c r="DM455" s="181">
        <f t="shared" si="265"/>
        <v>0</v>
      </c>
      <c r="DN455" s="181">
        <f t="shared" si="265"/>
        <v>0</v>
      </c>
      <c r="DO455" s="181">
        <f t="shared" si="265"/>
        <v>0</v>
      </c>
      <c r="DP455" s="181">
        <f t="shared" si="265"/>
        <v>0</v>
      </c>
      <c r="DQ455" s="181">
        <f t="shared" si="265"/>
        <v>0</v>
      </c>
      <c r="DR455" s="181">
        <f t="shared" si="265"/>
        <v>0</v>
      </c>
      <c r="DS455" s="181">
        <f t="shared" si="265"/>
        <v>0</v>
      </c>
      <c r="DT455" s="181">
        <f t="shared" si="265"/>
        <v>0</v>
      </c>
      <c r="DU455" s="181">
        <f t="shared" si="265"/>
        <v>0</v>
      </c>
      <c r="DV455" s="181">
        <f t="shared" si="265"/>
        <v>0</v>
      </c>
      <c r="DW455" s="181">
        <f t="shared" si="265"/>
        <v>0</v>
      </c>
      <c r="DX455" s="181">
        <f t="shared" si="265"/>
        <v>0</v>
      </c>
      <c r="DY455" s="181">
        <f t="shared" si="265"/>
        <v>0</v>
      </c>
      <c r="DZ455" s="181">
        <f t="shared" si="265"/>
        <v>0</v>
      </c>
      <c r="EA455" s="181">
        <f t="shared" si="265"/>
        <v>0</v>
      </c>
      <c r="EB455" s="181">
        <f t="shared" si="261"/>
        <v>0</v>
      </c>
      <c r="EC455" s="181">
        <f t="shared" si="261"/>
        <v>0</v>
      </c>
      <c r="ED455" s="181">
        <f t="shared" si="261"/>
        <v>0</v>
      </c>
      <c r="EE455" s="181">
        <f t="shared" si="261"/>
        <v>0</v>
      </c>
    </row>
    <row r="456" spans="1:138" s="182" customFormat="1" ht="15.75" hidden="1" outlineLevel="1" x14ac:dyDescent="0.25">
      <c r="A456" s="122">
        <f t="shared" si="258"/>
        <v>0</v>
      </c>
      <c r="B456" s="232" t="str">
        <f t="shared" si="262"/>
        <v>Прочие имп НДС</v>
      </c>
      <c r="C456" s="170">
        <f t="shared" si="263"/>
        <v>0</v>
      </c>
      <c r="D456" s="181">
        <f t="shared" si="264"/>
        <v>0</v>
      </c>
      <c r="E456" s="181">
        <f t="shared" si="264"/>
        <v>0</v>
      </c>
      <c r="F456" s="181">
        <f t="shared" si="264"/>
        <v>0</v>
      </c>
      <c r="G456" s="181">
        <f t="shared" si="264"/>
        <v>0</v>
      </c>
      <c r="H456" s="181">
        <f t="shared" si="264"/>
        <v>0</v>
      </c>
      <c r="I456" s="181">
        <f t="shared" si="264"/>
        <v>0</v>
      </c>
      <c r="J456" s="181">
        <f t="shared" si="264"/>
        <v>0</v>
      </c>
      <c r="K456" s="181">
        <f t="shared" si="264"/>
        <v>0</v>
      </c>
      <c r="L456" s="181">
        <f t="shared" si="264"/>
        <v>0</v>
      </c>
      <c r="M456" s="181">
        <f t="shared" si="264"/>
        <v>0</v>
      </c>
      <c r="N456" s="181">
        <f t="shared" si="264"/>
        <v>0</v>
      </c>
      <c r="O456" s="181">
        <f t="shared" si="264"/>
        <v>0</v>
      </c>
      <c r="P456" s="181">
        <f t="shared" si="264"/>
        <v>0</v>
      </c>
      <c r="Q456" s="181">
        <f t="shared" si="264"/>
        <v>0</v>
      </c>
      <c r="R456" s="181">
        <f t="shared" si="264"/>
        <v>0</v>
      </c>
      <c r="S456" s="181">
        <f t="shared" si="264"/>
        <v>0</v>
      </c>
      <c r="T456" s="181">
        <f t="shared" si="264"/>
        <v>0</v>
      </c>
      <c r="U456" s="181">
        <f t="shared" si="264"/>
        <v>0</v>
      </c>
      <c r="V456" s="181">
        <f t="shared" si="264"/>
        <v>0</v>
      </c>
      <c r="W456" s="181">
        <f t="shared" si="264"/>
        <v>0</v>
      </c>
      <c r="X456" s="181">
        <f t="shared" si="264"/>
        <v>0</v>
      </c>
      <c r="Y456" s="181">
        <f t="shared" si="264"/>
        <v>0</v>
      </c>
      <c r="Z456" s="181">
        <f t="shared" si="264"/>
        <v>0</v>
      </c>
      <c r="AA456" s="181">
        <f t="shared" si="264"/>
        <v>0</v>
      </c>
      <c r="AB456" s="181">
        <f t="shared" si="264"/>
        <v>0</v>
      </c>
      <c r="AC456" s="181">
        <f t="shared" si="264"/>
        <v>0</v>
      </c>
      <c r="AD456" s="181">
        <f t="shared" si="264"/>
        <v>0</v>
      </c>
      <c r="AE456" s="181">
        <f t="shared" si="264"/>
        <v>0</v>
      </c>
      <c r="AF456" s="181">
        <f t="shared" si="264"/>
        <v>0</v>
      </c>
      <c r="AG456" s="181">
        <f t="shared" si="264"/>
        <v>0</v>
      </c>
      <c r="AH456" s="181">
        <f t="shared" si="264"/>
        <v>0</v>
      </c>
      <c r="AI456" s="181">
        <f t="shared" si="264"/>
        <v>0</v>
      </c>
      <c r="AJ456" s="181">
        <f t="shared" si="264"/>
        <v>0</v>
      </c>
      <c r="AK456" s="181">
        <f t="shared" si="264"/>
        <v>0</v>
      </c>
      <c r="AL456" s="181">
        <f t="shared" si="264"/>
        <v>0</v>
      </c>
      <c r="AM456" s="181">
        <f t="shared" si="264"/>
        <v>0</v>
      </c>
      <c r="AN456" s="181">
        <f t="shared" si="264"/>
        <v>0</v>
      </c>
      <c r="AO456" s="181">
        <f t="shared" si="264"/>
        <v>0</v>
      </c>
      <c r="AP456" s="181">
        <f t="shared" si="264"/>
        <v>0</v>
      </c>
      <c r="AQ456" s="181">
        <f t="shared" si="264"/>
        <v>0</v>
      </c>
      <c r="AR456" s="181">
        <f t="shared" si="264"/>
        <v>0</v>
      </c>
      <c r="AS456" s="181">
        <f t="shared" si="264"/>
        <v>0</v>
      </c>
      <c r="AT456" s="181">
        <f t="shared" si="264"/>
        <v>0</v>
      </c>
      <c r="AU456" s="181">
        <f t="shared" si="264"/>
        <v>0</v>
      </c>
      <c r="AV456" s="181">
        <f t="shared" si="264"/>
        <v>0</v>
      </c>
      <c r="AW456" s="181">
        <f t="shared" si="264"/>
        <v>0</v>
      </c>
      <c r="AX456" s="181">
        <f t="shared" si="264"/>
        <v>0</v>
      </c>
      <c r="AY456" s="181">
        <f t="shared" si="264"/>
        <v>0</v>
      </c>
      <c r="AZ456" s="181">
        <f t="shared" si="264"/>
        <v>0</v>
      </c>
      <c r="BA456" s="181">
        <f t="shared" si="264"/>
        <v>0</v>
      </c>
      <c r="BB456" s="181">
        <f t="shared" si="264"/>
        <v>0</v>
      </c>
      <c r="BC456" s="181">
        <f t="shared" si="264"/>
        <v>0</v>
      </c>
      <c r="BD456" s="181">
        <f t="shared" si="264"/>
        <v>0</v>
      </c>
      <c r="BE456" s="181">
        <f t="shared" si="264"/>
        <v>0</v>
      </c>
      <c r="BF456" s="181">
        <f t="shared" si="264"/>
        <v>0</v>
      </c>
      <c r="BG456" s="181">
        <f t="shared" si="264"/>
        <v>0</v>
      </c>
      <c r="BH456" s="181">
        <f t="shared" si="264"/>
        <v>0</v>
      </c>
      <c r="BI456" s="181">
        <f t="shared" si="264"/>
        <v>0</v>
      </c>
      <c r="BJ456" s="181">
        <f t="shared" si="264"/>
        <v>0</v>
      </c>
      <c r="BK456" s="181">
        <f t="shared" si="264"/>
        <v>0</v>
      </c>
      <c r="BL456" s="181">
        <f t="shared" si="264"/>
        <v>0</v>
      </c>
      <c r="BM456" s="181">
        <f t="shared" si="264"/>
        <v>0</v>
      </c>
      <c r="BN456" s="181">
        <f t="shared" si="264"/>
        <v>0</v>
      </c>
      <c r="BO456" s="181">
        <f t="shared" si="264"/>
        <v>0</v>
      </c>
      <c r="BP456" s="181">
        <f t="shared" si="265"/>
        <v>0</v>
      </c>
      <c r="BQ456" s="181">
        <f t="shared" si="265"/>
        <v>0</v>
      </c>
      <c r="BR456" s="181">
        <f t="shared" si="265"/>
        <v>0</v>
      </c>
      <c r="BS456" s="181">
        <f t="shared" si="265"/>
        <v>0</v>
      </c>
      <c r="BT456" s="181">
        <f t="shared" si="265"/>
        <v>0</v>
      </c>
      <c r="BU456" s="181">
        <f t="shared" si="265"/>
        <v>0</v>
      </c>
      <c r="BV456" s="181">
        <f t="shared" si="265"/>
        <v>0</v>
      </c>
      <c r="BW456" s="181">
        <f t="shared" si="265"/>
        <v>0</v>
      </c>
      <c r="BX456" s="181">
        <f t="shared" si="265"/>
        <v>0</v>
      </c>
      <c r="BY456" s="181">
        <f t="shared" si="265"/>
        <v>0</v>
      </c>
      <c r="BZ456" s="181">
        <f t="shared" si="265"/>
        <v>0</v>
      </c>
      <c r="CA456" s="181">
        <f t="shared" si="265"/>
        <v>0</v>
      </c>
      <c r="CB456" s="181">
        <f t="shared" si="265"/>
        <v>0</v>
      </c>
      <c r="CC456" s="181">
        <f t="shared" si="265"/>
        <v>0</v>
      </c>
      <c r="CD456" s="181">
        <f t="shared" si="265"/>
        <v>0</v>
      </c>
      <c r="CE456" s="181">
        <f t="shared" si="265"/>
        <v>0</v>
      </c>
      <c r="CF456" s="181">
        <f t="shared" si="265"/>
        <v>0</v>
      </c>
      <c r="CG456" s="181">
        <f t="shared" si="265"/>
        <v>0</v>
      </c>
      <c r="CH456" s="181">
        <f t="shared" si="265"/>
        <v>0</v>
      </c>
      <c r="CI456" s="181">
        <f t="shared" si="265"/>
        <v>0</v>
      </c>
      <c r="CJ456" s="181">
        <f t="shared" si="265"/>
        <v>0</v>
      </c>
      <c r="CK456" s="181">
        <f t="shared" si="265"/>
        <v>0</v>
      </c>
      <c r="CL456" s="181">
        <f t="shared" si="265"/>
        <v>0</v>
      </c>
      <c r="CM456" s="181">
        <f t="shared" si="265"/>
        <v>0</v>
      </c>
      <c r="CN456" s="181">
        <f t="shared" si="265"/>
        <v>0</v>
      </c>
      <c r="CO456" s="181">
        <f t="shared" si="265"/>
        <v>0</v>
      </c>
      <c r="CP456" s="181">
        <f t="shared" si="265"/>
        <v>0</v>
      </c>
      <c r="CQ456" s="181">
        <f t="shared" si="265"/>
        <v>0</v>
      </c>
      <c r="CR456" s="181">
        <f t="shared" si="265"/>
        <v>0</v>
      </c>
      <c r="CS456" s="181">
        <f t="shared" si="265"/>
        <v>0</v>
      </c>
      <c r="CT456" s="181">
        <f t="shared" si="265"/>
        <v>0</v>
      </c>
      <c r="CU456" s="181">
        <f t="shared" si="265"/>
        <v>0</v>
      </c>
      <c r="CV456" s="181">
        <f t="shared" si="265"/>
        <v>0</v>
      </c>
      <c r="CW456" s="181">
        <f t="shared" si="265"/>
        <v>0</v>
      </c>
      <c r="CX456" s="181">
        <f t="shared" si="265"/>
        <v>0</v>
      </c>
      <c r="CY456" s="181">
        <f t="shared" si="265"/>
        <v>0</v>
      </c>
      <c r="CZ456" s="181">
        <f t="shared" si="265"/>
        <v>0</v>
      </c>
      <c r="DA456" s="181">
        <f t="shared" si="265"/>
        <v>0</v>
      </c>
      <c r="DB456" s="181">
        <f t="shared" si="265"/>
        <v>0</v>
      </c>
      <c r="DC456" s="181">
        <f t="shared" si="265"/>
        <v>0</v>
      </c>
      <c r="DD456" s="181">
        <f t="shared" si="265"/>
        <v>0</v>
      </c>
      <c r="DE456" s="181">
        <f t="shared" si="265"/>
        <v>0</v>
      </c>
      <c r="DF456" s="181">
        <f t="shared" si="265"/>
        <v>0</v>
      </c>
      <c r="DG456" s="181">
        <f t="shared" si="265"/>
        <v>0</v>
      </c>
      <c r="DH456" s="181">
        <f t="shared" si="265"/>
        <v>0</v>
      </c>
      <c r="DI456" s="181">
        <f t="shared" si="265"/>
        <v>0</v>
      </c>
      <c r="DJ456" s="181">
        <f t="shared" si="265"/>
        <v>0</v>
      </c>
      <c r="DK456" s="181">
        <f t="shared" si="265"/>
        <v>0</v>
      </c>
      <c r="DL456" s="181">
        <f t="shared" si="265"/>
        <v>0</v>
      </c>
      <c r="DM456" s="181">
        <f t="shared" si="265"/>
        <v>0</v>
      </c>
      <c r="DN456" s="181">
        <f t="shared" si="265"/>
        <v>0</v>
      </c>
      <c r="DO456" s="181">
        <f t="shared" si="265"/>
        <v>0</v>
      </c>
      <c r="DP456" s="181">
        <f t="shared" si="265"/>
        <v>0</v>
      </c>
      <c r="DQ456" s="181">
        <f t="shared" si="265"/>
        <v>0</v>
      </c>
      <c r="DR456" s="181">
        <f t="shared" si="265"/>
        <v>0</v>
      </c>
      <c r="DS456" s="181">
        <f t="shared" si="265"/>
        <v>0</v>
      </c>
      <c r="DT456" s="181">
        <f t="shared" si="265"/>
        <v>0</v>
      </c>
      <c r="DU456" s="181">
        <f t="shared" si="265"/>
        <v>0</v>
      </c>
      <c r="DV456" s="181">
        <f t="shared" si="265"/>
        <v>0</v>
      </c>
      <c r="DW456" s="181">
        <f t="shared" si="265"/>
        <v>0</v>
      </c>
      <c r="DX456" s="181">
        <f t="shared" si="265"/>
        <v>0</v>
      </c>
      <c r="DY456" s="181">
        <f t="shared" si="265"/>
        <v>0</v>
      </c>
      <c r="DZ456" s="181">
        <f t="shared" si="265"/>
        <v>0</v>
      </c>
      <c r="EA456" s="181">
        <f t="shared" si="265"/>
        <v>0</v>
      </c>
      <c r="EB456" s="181">
        <f t="shared" si="261"/>
        <v>0</v>
      </c>
      <c r="EC456" s="181">
        <f t="shared" si="261"/>
        <v>0</v>
      </c>
      <c r="ED456" s="181">
        <f t="shared" si="261"/>
        <v>0</v>
      </c>
      <c r="EE456" s="181">
        <f t="shared" si="261"/>
        <v>0</v>
      </c>
    </row>
    <row r="457" spans="1:138" s="182" customFormat="1" ht="15.75" hidden="1" outlineLevel="1" x14ac:dyDescent="0.25">
      <c r="A457" s="122">
        <f t="shared" si="258"/>
        <v>0</v>
      </c>
      <c r="B457" s="232" t="str">
        <f t="shared" si="262"/>
        <v>Прочие рос НДС</v>
      </c>
      <c r="C457" s="170">
        <f t="shared" si="263"/>
        <v>0</v>
      </c>
      <c r="D457" s="181">
        <f t="shared" si="264"/>
        <v>0</v>
      </c>
      <c r="E457" s="181">
        <f t="shared" si="264"/>
        <v>0</v>
      </c>
      <c r="F457" s="181">
        <f t="shared" si="264"/>
        <v>0</v>
      </c>
      <c r="G457" s="181">
        <f t="shared" si="264"/>
        <v>0</v>
      </c>
      <c r="H457" s="181">
        <f t="shared" si="264"/>
        <v>0</v>
      </c>
      <c r="I457" s="181">
        <f t="shared" si="264"/>
        <v>0</v>
      </c>
      <c r="J457" s="181">
        <f t="shared" si="264"/>
        <v>0</v>
      </c>
      <c r="K457" s="181">
        <f t="shared" si="264"/>
        <v>0</v>
      </c>
      <c r="L457" s="181">
        <f t="shared" si="264"/>
        <v>0</v>
      </c>
      <c r="M457" s="181">
        <f t="shared" si="264"/>
        <v>0</v>
      </c>
      <c r="N457" s="181">
        <f t="shared" si="264"/>
        <v>0</v>
      </c>
      <c r="O457" s="181">
        <f t="shared" si="264"/>
        <v>0</v>
      </c>
      <c r="P457" s="181">
        <f t="shared" si="264"/>
        <v>0</v>
      </c>
      <c r="Q457" s="181">
        <f t="shared" si="264"/>
        <v>0</v>
      </c>
      <c r="R457" s="181">
        <f t="shared" si="264"/>
        <v>0</v>
      </c>
      <c r="S457" s="181">
        <f t="shared" si="264"/>
        <v>0</v>
      </c>
      <c r="T457" s="181">
        <f t="shared" si="264"/>
        <v>0</v>
      </c>
      <c r="U457" s="181">
        <f t="shared" si="264"/>
        <v>0</v>
      </c>
      <c r="V457" s="181">
        <f t="shared" si="264"/>
        <v>0</v>
      </c>
      <c r="W457" s="181">
        <f t="shared" si="264"/>
        <v>0</v>
      </c>
      <c r="X457" s="181">
        <f t="shared" si="264"/>
        <v>0</v>
      </c>
      <c r="Y457" s="181">
        <f t="shared" si="264"/>
        <v>0</v>
      </c>
      <c r="Z457" s="181">
        <f t="shared" si="264"/>
        <v>0</v>
      </c>
      <c r="AA457" s="181">
        <f t="shared" si="264"/>
        <v>0</v>
      </c>
      <c r="AB457" s="181">
        <f t="shared" si="264"/>
        <v>0</v>
      </c>
      <c r="AC457" s="181">
        <f t="shared" si="264"/>
        <v>0</v>
      </c>
      <c r="AD457" s="181">
        <f t="shared" si="264"/>
        <v>0</v>
      </c>
      <c r="AE457" s="181">
        <f t="shared" si="264"/>
        <v>0</v>
      </c>
      <c r="AF457" s="181">
        <f t="shared" si="264"/>
        <v>0</v>
      </c>
      <c r="AG457" s="181">
        <f t="shared" si="264"/>
        <v>0</v>
      </c>
      <c r="AH457" s="181">
        <f t="shared" si="264"/>
        <v>0</v>
      </c>
      <c r="AI457" s="181">
        <f t="shared" si="264"/>
        <v>0</v>
      </c>
      <c r="AJ457" s="181">
        <f t="shared" si="264"/>
        <v>0</v>
      </c>
      <c r="AK457" s="181">
        <f t="shared" si="264"/>
        <v>0</v>
      </c>
      <c r="AL457" s="181">
        <f t="shared" si="264"/>
        <v>0</v>
      </c>
      <c r="AM457" s="181">
        <f t="shared" si="264"/>
        <v>0</v>
      </c>
      <c r="AN457" s="181">
        <f t="shared" si="264"/>
        <v>0</v>
      </c>
      <c r="AO457" s="181">
        <f t="shared" si="264"/>
        <v>0</v>
      </c>
      <c r="AP457" s="181">
        <f t="shared" si="264"/>
        <v>0</v>
      </c>
      <c r="AQ457" s="181">
        <f t="shared" si="264"/>
        <v>0</v>
      </c>
      <c r="AR457" s="181">
        <f t="shared" si="264"/>
        <v>0</v>
      </c>
      <c r="AS457" s="181">
        <f t="shared" si="264"/>
        <v>0</v>
      </c>
      <c r="AT457" s="181">
        <f t="shared" si="264"/>
        <v>0</v>
      </c>
      <c r="AU457" s="181">
        <f t="shared" si="264"/>
        <v>0</v>
      </c>
      <c r="AV457" s="181">
        <f t="shared" si="264"/>
        <v>0</v>
      </c>
      <c r="AW457" s="181">
        <f t="shared" si="264"/>
        <v>0</v>
      </c>
      <c r="AX457" s="181">
        <f t="shared" si="264"/>
        <v>0</v>
      </c>
      <c r="AY457" s="181">
        <f t="shared" si="264"/>
        <v>0</v>
      </c>
      <c r="AZ457" s="181">
        <f t="shared" si="264"/>
        <v>0</v>
      </c>
      <c r="BA457" s="181">
        <f t="shared" si="264"/>
        <v>0</v>
      </c>
      <c r="BB457" s="181">
        <f t="shared" si="264"/>
        <v>0</v>
      </c>
      <c r="BC457" s="181">
        <f t="shared" si="264"/>
        <v>0</v>
      </c>
      <c r="BD457" s="181">
        <f t="shared" si="264"/>
        <v>0</v>
      </c>
      <c r="BE457" s="181">
        <f t="shared" si="264"/>
        <v>0</v>
      </c>
      <c r="BF457" s="181">
        <f t="shared" si="264"/>
        <v>0</v>
      </c>
      <c r="BG457" s="181">
        <f t="shared" si="264"/>
        <v>0</v>
      </c>
      <c r="BH457" s="181">
        <f t="shared" si="264"/>
        <v>0</v>
      </c>
      <c r="BI457" s="181">
        <f t="shared" si="264"/>
        <v>0</v>
      </c>
      <c r="BJ457" s="181">
        <f t="shared" si="264"/>
        <v>0</v>
      </c>
      <c r="BK457" s="181">
        <f t="shared" si="264"/>
        <v>0</v>
      </c>
      <c r="BL457" s="181">
        <f t="shared" si="264"/>
        <v>0</v>
      </c>
      <c r="BM457" s="181">
        <f t="shared" si="264"/>
        <v>0</v>
      </c>
      <c r="BN457" s="181">
        <f t="shared" si="264"/>
        <v>0</v>
      </c>
      <c r="BO457" s="181">
        <f t="shared" si="264"/>
        <v>0</v>
      </c>
      <c r="BP457" s="181">
        <f t="shared" si="265"/>
        <v>0</v>
      </c>
      <c r="BQ457" s="181">
        <f t="shared" si="265"/>
        <v>0</v>
      </c>
      <c r="BR457" s="181">
        <f t="shared" si="265"/>
        <v>0</v>
      </c>
      <c r="BS457" s="181">
        <f t="shared" si="265"/>
        <v>0</v>
      </c>
      <c r="BT457" s="181">
        <f t="shared" si="265"/>
        <v>0</v>
      </c>
      <c r="BU457" s="181">
        <f t="shared" si="265"/>
        <v>0</v>
      </c>
      <c r="BV457" s="181">
        <f t="shared" si="265"/>
        <v>0</v>
      </c>
      <c r="BW457" s="181">
        <f t="shared" si="265"/>
        <v>0</v>
      </c>
      <c r="BX457" s="181">
        <f t="shared" si="265"/>
        <v>0</v>
      </c>
      <c r="BY457" s="181">
        <f t="shared" si="265"/>
        <v>0</v>
      </c>
      <c r="BZ457" s="181">
        <f t="shared" si="265"/>
        <v>0</v>
      </c>
      <c r="CA457" s="181">
        <f t="shared" si="265"/>
        <v>0</v>
      </c>
      <c r="CB457" s="181">
        <f t="shared" si="265"/>
        <v>0</v>
      </c>
      <c r="CC457" s="181">
        <f t="shared" si="265"/>
        <v>0</v>
      </c>
      <c r="CD457" s="181">
        <f t="shared" si="265"/>
        <v>0</v>
      </c>
      <c r="CE457" s="181">
        <f t="shared" si="265"/>
        <v>0</v>
      </c>
      <c r="CF457" s="181">
        <f t="shared" si="265"/>
        <v>0</v>
      </c>
      <c r="CG457" s="181">
        <f t="shared" si="265"/>
        <v>0</v>
      </c>
      <c r="CH457" s="181">
        <f t="shared" si="265"/>
        <v>0</v>
      </c>
      <c r="CI457" s="181">
        <f t="shared" si="265"/>
        <v>0</v>
      </c>
      <c r="CJ457" s="181">
        <f t="shared" si="265"/>
        <v>0</v>
      </c>
      <c r="CK457" s="181">
        <f t="shared" si="265"/>
        <v>0</v>
      </c>
      <c r="CL457" s="181">
        <f t="shared" si="265"/>
        <v>0</v>
      </c>
      <c r="CM457" s="181">
        <f t="shared" si="265"/>
        <v>0</v>
      </c>
      <c r="CN457" s="181">
        <f t="shared" si="265"/>
        <v>0</v>
      </c>
      <c r="CO457" s="181">
        <f t="shared" si="265"/>
        <v>0</v>
      </c>
      <c r="CP457" s="181">
        <f t="shared" si="265"/>
        <v>0</v>
      </c>
      <c r="CQ457" s="181">
        <f t="shared" si="265"/>
        <v>0</v>
      </c>
      <c r="CR457" s="181">
        <f t="shared" si="265"/>
        <v>0</v>
      </c>
      <c r="CS457" s="181">
        <f t="shared" si="265"/>
        <v>0</v>
      </c>
      <c r="CT457" s="181">
        <f t="shared" si="265"/>
        <v>0</v>
      </c>
      <c r="CU457" s="181">
        <f t="shared" si="265"/>
        <v>0</v>
      </c>
      <c r="CV457" s="181">
        <f t="shared" si="265"/>
        <v>0</v>
      </c>
      <c r="CW457" s="181">
        <f t="shared" si="265"/>
        <v>0</v>
      </c>
      <c r="CX457" s="181">
        <f t="shared" si="265"/>
        <v>0</v>
      </c>
      <c r="CY457" s="181">
        <f t="shared" si="265"/>
        <v>0</v>
      </c>
      <c r="CZ457" s="181">
        <f t="shared" si="265"/>
        <v>0</v>
      </c>
      <c r="DA457" s="181">
        <f t="shared" si="265"/>
        <v>0</v>
      </c>
      <c r="DB457" s="181">
        <f t="shared" si="265"/>
        <v>0</v>
      </c>
      <c r="DC457" s="181">
        <f t="shared" si="265"/>
        <v>0</v>
      </c>
      <c r="DD457" s="181">
        <f t="shared" si="265"/>
        <v>0</v>
      </c>
      <c r="DE457" s="181">
        <f t="shared" si="265"/>
        <v>0</v>
      </c>
      <c r="DF457" s="181">
        <f t="shared" si="265"/>
        <v>0</v>
      </c>
      <c r="DG457" s="181">
        <f t="shared" si="265"/>
        <v>0</v>
      </c>
      <c r="DH457" s="181">
        <f t="shared" si="265"/>
        <v>0</v>
      </c>
      <c r="DI457" s="181">
        <f t="shared" si="265"/>
        <v>0</v>
      </c>
      <c r="DJ457" s="181">
        <f t="shared" si="265"/>
        <v>0</v>
      </c>
      <c r="DK457" s="181">
        <f t="shared" si="265"/>
        <v>0</v>
      </c>
      <c r="DL457" s="181">
        <f t="shared" si="265"/>
        <v>0</v>
      </c>
      <c r="DM457" s="181">
        <f t="shared" si="265"/>
        <v>0</v>
      </c>
      <c r="DN457" s="181">
        <f t="shared" si="265"/>
        <v>0</v>
      </c>
      <c r="DO457" s="181">
        <f t="shared" si="265"/>
        <v>0</v>
      </c>
      <c r="DP457" s="181">
        <f t="shared" si="265"/>
        <v>0</v>
      </c>
      <c r="DQ457" s="181">
        <f t="shared" si="265"/>
        <v>0</v>
      </c>
      <c r="DR457" s="181">
        <f t="shared" si="265"/>
        <v>0</v>
      </c>
      <c r="DS457" s="181">
        <f t="shared" si="265"/>
        <v>0</v>
      </c>
      <c r="DT457" s="181">
        <f t="shared" si="265"/>
        <v>0</v>
      </c>
      <c r="DU457" s="181">
        <f t="shared" si="265"/>
        <v>0</v>
      </c>
      <c r="DV457" s="181">
        <f t="shared" si="265"/>
        <v>0</v>
      </c>
      <c r="DW457" s="181">
        <f t="shared" si="265"/>
        <v>0</v>
      </c>
      <c r="DX457" s="181">
        <f t="shared" si="265"/>
        <v>0</v>
      </c>
      <c r="DY457" s="181">
        <f t="shared" si="265"/>
        <v>0</v>
      </c>
      <c r="DZ457" s="181">
        <f t="shared" si="265"/>
        <v>0</v>
      </c>
      <c r="EA457" s="181">
        <f t="shared" ref="EA457:EB459" si="266">EA444*0.18</f>
        <v>0</v>
      </c>
      <c r="EB457" s="181">
        <f t="shared" si="266"/>
        <v>0</v>
      </c>
      <c r="EC457" s="181">
        <f t="shared" si="261"/>
        <v>0</v>
      </c>
      <c r="ED457" s="181">
        <f t="shared" si="261"/>
        <v>0</v>
      </c>
      <c r="EE457" s="181">
        <f t="shared" si="261"/>
        <v>0</v>
      </c>
    </row>
    <row r="458" spans="1:138" s="182" customFormat="1" ht="15.75" hidden="1" outlineLevel="1" x14ac:dyDescent="0.25">
      <c r="A458" s="122">
        <f t="shared" si="258"/>
        <v>0</v>
      </c>
      <c r="B458" s="232" t="str">
        <f t="shared" si="262"/>
        <v>Таможенные платежи НДС</v>
      </c>
      <c r="C458" s="170">
        <f t="shared" si="263"/>
        <v>0</v>
      </c>
      <c r="D458" s="181">
        <f t="shared" ref="D458:BO459" si="267">D445*0.18</f>
        <v>0</v>
      </c>
      <c r="E458" s="181">
        <f t="shared" si="267"/>
        <v>0</v>
      </c>
      <c r="F458" s="181">
        <f t="shared" si="267"/>
        <v>0</v>
      </c>
      <c r="G458" s="181">
        <f t="shared" si="267"/>
        <v>0</v>
      </c>
      <c r="H458" s="181">
        <f t="shared" si="267"/>
        <v>0</v>
      </c>
      <c r="I458" s="181">
        <f t="shared" si="267"/>
        <v>0</v>
      </c>
      <c r="J458" s="181">
        <f t="shared" si="267"/>
        <v>0</v>
      </c>
      <c r="K458" s="181">
        <f t="shared" si="267"/>
        <v>0</v>
      </c>
      <c r="L458" s="181">
        <f t="shared" si="267"/>
        <v>0</v>
      </c>
      <c r="M458" s="181">
        <f t="shared" si="267"/>
        <v>0</v>
      </c>
      <c r="N458" s="181">
        <f t="shared" si="267"/>
        <v>0</v>
      </c>
      <c r="O458" s="181">
        <f t="shared" si="267"/>
        <v>0</v>
      </c>
      <c r="P458" s="181">
        <f t="shared" si="267"/>
        <v>0</v>
      </c>
      <c r="Q458" s="181">
        <f t="shared" si="267"/>
        <v>0</v>
      </c>
      <c r="R458" s="181">
        <f t="shared" si="267"/>
        <v>0</v>
      </c>
      <c r="S458" s="181">
        <f t="shared" si="267"/>
        <v>0</v>
      </c>
      <c r="T458" s="181">
        <f t="shared" si="267"/>
        <v>0</v>
      </c>
      <c r="U458" s="181">
        <f t="shared" si="267"/>
        <v>0</v>
      </c>
      <c r="V458" s="181">
        <f t="shared" si="267"/>
        <v>0</v>
      </c>
      <c r="W458" s="181">
        <f t="shared" si="267"/>
        <v>0</v>
      </c>
      <c r="X458" s="181">
        <f t="shared" si="267"/>
        <v>0</v>
      </c>
      <c r="Y458" s="181">
        <f t="shared" si="267"/>
        <v>0</v>
      </c>
      <c r="Z458" s="181">
        <f t="shared" si="267"/>
        <v>0</v>
      </c>
      <c r="AA458" s="181">
        <f t="shared" si="267"/>
        <v>0</v>
      </c>
      <c r="AB458" s="181">
        <f t="shared" si="267"/>
        <v>0</v>
      </c>
      <c r="AC458" s="181">
        <f t="shared" si="267"/>
        <v>0</v>
      </c>
      <c r="AD458" s="181">
        <f t="shared" si="267"/>
        <v>0</v>
      </c>
      <c r="AE458" s="181">
        <f t="shared" si="267"/>
        <v>0</v>
      </c>
      <c r="AF458" s="181">
        <f t="shared" si="267"/>
        <v>0</v>
      </c>
      <c r="AG458" s="181">
        <f t="shared" si="267"/>
        <v>0</v>
      </c>
      <c r="AH458" s="181">
        <f t="shared" si="267"/>
        <v>0</v>
      </c>
      <c r="AI458" s="181">
        <f t="shared" si="267"/>
        <v>0</v>
      </c>
      <c r="AJ458" s="181">
        <f t="shared" si="267"/>
        <v>0</v>
      </c>
      <c r="AK458" s="181">
        <f t="shared" si="267"/>
        <v>0</v>
      </c>
      <c r="AL458" s="181">
        <f t="shared" si="267"/>
        <v>0</v>
      </c>
      <c r="AM458" s="181">
        <f t="shared" si="267"/>
        <v>0</v>
      </c>
      <c r="AN458" s="181">
        <f t="shared" si="267"/>
        <v>0</v>
      </c>
      <c r="AO458" s="181">
        <f t="shared" si="267"/>
        <v>0</v>
      </c>
      <c r="AP458" s="181">
        <f t="shared" si="267"/>
        <v>0</v>
      </c>
      <c r="AQ458" s="181">
        <f t="shared" si="267"/>
        <v>0</v>
      </c>
      <c r="AR458" s="181">
        <f t="shared" si="267"/>
        <v>0</v>
      </c>
      <c r="AS458" s="181">
        <f t="shared" si="267"/>
        <v>0</v>
      </c>
      <c r="AT458" s="181">
        <f t="shared" si="267"/>
        <v>0</v>
      </c>
      <c r="AU458" s="181">
        <f t="shared" si="267"/>
        <v>0</v>
      </c>
      <c r="AV458" s="181">
        <f t="shared" si="267"/>
        <v>0</v>
      </c>
      <c r="AW458" s="181">
        <f t="shared" si="267"/>
        <v>0</v>
      </c>
      <c r="AX458" s="181">
        <f t="shared" si="267"/>
        <v>0</v>
      </c>
      <c r="AY458" s="181">
        <f t="shared" si="267"/>
        <v>0</v>
      </c>
      <c r="AZ458" s="181">
        <f t="shared" si="267"/>
        <v>0</v>
      </c>
      <c r="BA458" s="181">
        <f t="shared" si="267"/>
        <v>0</v>
      </c>
      <c r="BB458" s="181">
        <f t="shared" si="267"/>
        <v>0</v>
      </c>
      <c r="BC458" s="181">
        <f t="shared" si="267"/>
        <v>0</v>
      </c>
      <c r="BD458" s="181">
        <f t="shared" si="267"/>
        <v>0</v>
      </c>
      <c r="BE458" s="181">
        <f t="shared" si="267"/>
        <v>0</v>
      </c>
      <c r="BF458" s="181">
        <f t="shared" si="267"/>
        <v>0</v>
      </c>
      <c r="BG458" s="181">
        <f t="shared" si="267"/>
        <v>0</v>
      </c>
      <c r="BH458" s="181">
        <f t="shared" si="267"/>
        <v>0</v>
      </c>
      <c r="BI458" s="181">
        <f t="shared" si="267"/>
        <v>0</v>
      </c>
      <c r="BJ458" s="181">
        <f t="shared" si="267"/>
        <v>0</v>
      </c>
      <c r="BK458" s="181">
        <f t="shared" si="267"/>
        <v>0</v>
      </c>
      <c r="BL458" s="181">
        <f t="shared" si="267"/>
        <v>0</v>
      </c>
      <c r="BM458" s="181">
        <f t="shared" si="267"/>
        <v>0</v>
      </c>
      <c r="BN458" s="181">
        <f t="shared" si="267"/>
        <v>0</v>
      </c>
      <c r="BO458" s="181">
        <f>BO445*0.18</f>
        <v>0</v>
      </c>
      <c r="BP458" s="181">
        <f t="shared" ref="BP458:EA459" si="268">BP445*0.18</f>
        <v>0</v>
      </c>
      <c r="BQ458" s="181">
        <f t="shared" si="268"/>
        <v>0</v>
      </c>
      <c r="BR458" s="181">
        <f t="shared" si="268"/>
        <v>0</v>
      </c>
      <c r="BS458" s="181">
        <f t="shared" si="268"/>
        <v>0</v>
      </c>
      <c r="BT458" s="181">
        <f t="shared" si="268"/>
        <v>0</v>
      </c>
      <c r="BU458" s="181">
        <f t="shared" si="268"/>
        <v>0</v>
      </c>
      <c r="BV458" s="181">
        <f t="shared" si="268"/>
        <v>0</v>
      </c>
      <c r="BW458" s="181">
        <f t="shared" si="268"/>
        <v>0</v>
      </c>
      <c r="BX458" s="181">
        <f t="shared" si="268"/>
        <v>0</v>
      </c>
      <c r="BY458" s="181">
        <f t="shared" si="268"/>
        <v>0</v>
      </c>
      <c r="BZ458" s="181">
        <f t="shared" si="268"/>
        <v>0</v>
      </c>
      <c r="CA458" s="181">
        <f t="shared" si="268"/>
        <v>0</v>
      </c>
      <c r="CB458" s="181">
        <f t="shared" si="268"/>
        <v>0</v>
      </c>
      <c r="CC458" s="181">
        <f t="shared" si="268"/>
        <v>0</v>
      </c>
      <c r="CD458" s="181">
        <f t="shared" si="268"/>
        <v>0</v>
      </c>
      <c r="CE458" s="181">
        <f t="shared" si="268"/>
        <v>0</v>
      </c>
      <c r="CF458" s="181">
        <f t="shared" si="268"/>
        <v>0</v>
      </c>
      <c r="CG458" s="181">
        <f t="shared" si="268"/>
        <v>0</v>
      </c>
      <c r="CH458" s="181">
        <f t="shared" si="268"/>
        <v>0</v>
      </c>
      <c r="CI458" s="181">
        <f t="shared" si="268"/>
        <v>0</v>
      </c>
      <c r="CJ458" s="181">
        <f t="shared" si="268"/>
        <v>0</v>
      </c>
      <c r="CK458" s="181">
        <f t="shared" si="268"/>
        <v>0</v>
      </c>
      <c r="CL458" s="181">
        <f t="shared" si="268"/>
        <v>0</v>
      </c>
      <c r="CM458" s="181">
        <f t="shared" si="268"/>
        <v>0</v>
      </c>
      <c r="CN458" s="181">
        <f t="shared" si="268"/>
        <v>0</v>
      </c>
      <c r="CO458" s="181">
        <f t="shared" si="268"/>
        <v>0</v>
      </c>
      <c r="CP458" s="181">
        <f t="shared" si="268"/>
        <v>0</v>
      </c>
      <c r="CQ458" s="181">
        <f t="shared" si="268"/>
        <v>0</v>
      </c>
      <c r="CR458" s="181">
        <f t="shared" si="268"/>
        <v>0</v>
      </c>
      <c r="CS458" s="181">
        <f t="shared" si="268"/>
        <v>0</v>
      </c>
      <c r="CT458" s="181">
        <f t="shared" si="268"/>
        <v>0</v>
      </c>
      <c r="CU458" s="181">
        <f t="shared" si="268"/>
        <v>0</v>
      </c>
      <c r="CV458" s="181">
        <f t="shared" si="268"/>
        <v>0</v>
      </c>
      <c r="CW458" s="181">
        <f t="shared" si="268"/>
        <v>0</v>
      </c>
      <c r="CX458" s="181">
        <f t="shared" si="268"/>
        <v>0</v>
      </c>
      <c r="CY458" s="181">
        <f t="shared" si="268"/>
        <v>0</v>
      </c>
      <c r="CZ458" s="181">
        <f t="shared" si="268"/>
        <v>0</v>
      </c>
      <c r="DA458" s="181">
        <f t="shared" si="268"/>
        <v>0</v>
      </c>
      <c r="DB458" s="181">
        <f t="shared" si="268"/>
        <v>0</v>
      </c>
      <c r="DC458" s="181">
        <f t="shared" si="268"/>
        <v>0</v>
      </c>
      <c r="DD458" s="181">
        <f t="shared" si="268"/>
        <v>0</v>
      </c>
      <c r="DE458" s="181">
        <f t="shared" si="268"/>
        <v>0</v>
      </c>
      <c r="DF458" s="181">
        <f t="shared" si="268"/>
        <v>0</v>
      </c>
      <c r="DG458" s="181">
        <f t="shared" si="268"/>
        <v>0</v>
      </c>
      <c r="DH458" s="181">
        <f t="shared" si="268"/>
        <v>0</v>
      </c>
      <c r="DI458" s="181">
        <f t="shared" si="268"/>
        <v>0</v>
      </c>
      <c r="DJ458" s="181">
        <f t="shared" si="268"/>
        <v>0</v>
      </c>
      <c r="DK458" s="181">
        <f t="shared" si="268"/>
        <v>0</v>
      </c>
      <c r="DL458" s="181">
        <f t="shared" si="268"/>
        <v>0</v>
      </c>
      <c r="DM458" s="181">
        <f t="shared" si="268"/>
        <v>0</v>
      </c>
      <c r="DN458" s="181">
        <f t="shared" si="268"/>
        <v>0</v>
      </c>
      <c r="DO458" s="181">
        <f t="shared" si="268"/>
        <v>0</v>
      </c>
      <c r="DP458" s="181">
        <f t="shared" si="268"/>
        <v>0</v>
      </c>
      <c r="DQ458" s="181">
        <f t="shared" si="268"/>
        <v>0</v>
      </c>
      <c r="DR458" s="181">
        <f t="shared" si="268"/>
        <v>0</v>
      </c>
      <c r="DS458" s="181">
        <f t="shared" si="268"/>
        <v>0</v>
      </c>
      <c r="DT458" s="181">
        <f t="shared" si="268"/>
        <v>0</v>
      </c>
      <c r="DU458" s="181">
        <f t="shared" si="268"/>
        <v>0</v>
      </c>
      <c r="DV458" s="181">
        <f t="shared" si="268"/>
        <v>0</v>
      </c>
      <c r="DW458" s="181">
        <f t="shared" si="268"/>
        <v>0</v>
      </c>
      <c r="DX458" s="181">
        <f t="shared" si="268"/>
        <v>0</v>
      </c>
      <c r="DY458" s="181">
        <f t="shared" si="268"/>
        <v>0</v>
      </c>
      <c r="DZ458" s="181">
        <f t="shared" si="268"/>
        <v>0</v>
      </c>
      <c r="EA458" s="181">
        <f t="shared" si="268"/>
        <v>0</v>
      </c>
      <c r="EB458" s="181">
        <f t="shared" si="266"/>
        <v>0</v>
      </c>
      <c r="EC458" s="181">
        <f t="shared" si="261"/>
        <v>0</v>
      </c>
      <c r="ED458" s="181">
        <f t="shared" si="261"/>
        <v>0</v>
      </c>
      <c r="EE458" s="181">
        <f t="shared" si="261"/>
        <v>0</v>
      </c>
    </row>
    <row r="459" spans="1:138" s="182" customFormat="1" ht="15.75" hidden="1" outlineLevel="1" x14ac:dyDescent="0.25">
      <c r="A459" s="122">
        <f t="shared" si="258"/>
        <v>0</v>
      </c>
      <c r="B459" s="232" t="str">
        <f t="shared" si="262"/>
        <v>Менеджмент резерв НДС</v>
      </c>
      <c r="C459" s="170">
        <f t="shared" si="263"/>
        <v>0</v>
      </c>
      <c r="D459" s="181">
        <f t="shared" si="267"/>
        <v>0</v>
      </c>
      <c r="E459" s="181">
        <f t="shared" si="267"/>
        <v>0</v>
      </c>
      <c r="F459" s="181">
        <f t="shared" si="267"/>
        <v>0</v>
      </c>
      <c r="G459" s="181">
        <f t="shared" si="267"/>
        <v>0</v>
      </c>
      <c r="H459" s="181">
        <f t="shared" si="267"/>
        <v>0</v>
      </c>
      <c r="I459" s="181">
        <f t="shared" si="267"/>
        <v>0</v>
      </c>
      <c r="J459" s="181">
        <f t="shared" si="267"/>
        <v>0</v>
      </c>
      <c r="K459" s="181">
        <f t="shared" si="267"/>
        <v>0</v>
      </c>
      <c r="L459" s="181">
        <f t="shared" si="267"/>
        <v>0</v>
      </c>
      <c r="M459" s="181">
        <f t="shared" si="267"/>
        <v>0</v>
      </c>
      <c r="N459" s="181">
        <f t="shared" si="267"/>
        <v>0</v>
      </c>
      <c r="O459" s="181">
        <f t="shared" si="267"/>
        <v>0</v>
      </c>
      <c r="P459" s="181">
        <f t="shared" si="267"/>
        <v>0</v>
      </c>
      <c r="Q459" s="181">
        <f t="shared" si="267"/>
        <v>0</v>
      </c>
      <c r="R459" s="181">
        <f t="shared" si="267"/>
        <v>0</v>
      </c>
      <c r="S459" s="181">
        <f t="shared" si="267"/>
        <v>0</v>
      </c>
      <c r="T459" s="181">
        <f t="shared" si="267"/>
        <v>0</v>
      </c>
      <c r="U459" s="181">
        <f t="shared" si="267"/>
        <v>0</v>
      </c>
      <c r="V459" s="181">
        <f t="shared" si="267"/>
        <v>0</v>
      </c>
      <c r="W459" s="181">
        <f t="shared" si="267"/>
        <v>0</v>
      </c>
      <c r="X459" s="181">
        <f t="shared" si="267"/>
        <v>0</v>
      </c>
      <c r="Y459" s="181">
        <f t="shared" si="267"/>
        <v>0</v>
      </c>
      <c r="Z459" s="181">
        <f t="shared" si="267"/>
        <v>0</v>
      </c>
      <c r="AA459" s="181">
        <f t="shared" si="267"/>
        <v>0</v>
      </c>
      <c r="AB459" s="181">
        <f t="shared" si="267"/>
        <v>0</v>
      </c>
      <c r="AC459" s="181">
        <f t="shared" si="267"/>
        <v>0</v>
      </c>
      <c r="AD459" s="181">
        <f t="shared" si="267"/>
        <v>0</v>
      </c>
      <c r="AE459" s="181">
        <f t="shared" si="267"/>
        <v>0</v>
      </c>
      <c r="AF459" s="181">
        <f t="shared" si="267"/>
        <v>0</v>
      </c>
      <c r="AG459" s="181">
        <f t="shared" si="267"/>
        <v>0</v>
      </c>
      <c r="AH459" s="181">
        <f t="shared" si="267"/>
        <v>0</v>
      </c>
      <c r="AI459" s="181">
        <f t="shared" si="267"/>
        <v>0</v>
      </c>
      <c r="AJ459" s="181">
        <f t="shared" si="267"/>
        <v>0</v>
      </c>
      <c r="AK459" s="181">
        <f t="shared" si="267"/>
        <v>0</v>
      </c>
      <c r="AL459" s="181">
        <f t="shared" si="267"/>
        <v>0</v>
      </c>
      <c r="AM459" s="181">
        <f t="shared" si="267"/>
        <v>0</v>
      </c>
      <c r="AN459" s="181">
        <f t="shared" si="267"/>
        <v>0</v>
      </c>
      <c r="AO459" s="181">
        <f t="shared" si="267"/>
        <v>0</v>
      </c>
      <c r="AP459" s="181">
        <f t="shared" si="267"/>
        <v>0</v>
      </c>
      <c r="AQ459" s="181">
        <f t="shared" si="267"/>
        <v>0</v>
      </c>
      <c r="AR459" s="181">
        <f t="shared" si="267"/>
        <v>0</v>
      </c>
      <c r="AS459" s="181">
        <f t="shared" si="267"/>
        <v>0</v>
      </c>
      <c r="AT459" s="181">
        <f t="shared" si="267"/>
        <v>0</v>
      </c>
      <c r="AU459" s="181">
        <f t="shared" si="267"/>
        <v>0</v>
      </c>
      <c r="AV459" s="181">
        <f t="shared" si="267"/>
        <v>0</v>
      </c>
      <c r="AW459" s="181">
        <f t="shared" si="267"/>
        <v>0</v>
      </c>
      <c r="AX459" s="181">
        <f t="shared" si="267"/>
        <v>0</v>
      </c>
      <c r="AY459" s="181">
        <f t="shared" si="267"/>
        <v>0</v>
      </c>
      <c r="AZ459" s="181">
        <f t="shared" si="267"/>
        <v>0</v>
      </c>
      <c r="BA459" s="181">
        <f t="shared" si="267"/>
        <v>0</v>
      </c>
      <c r="BB459" s="181">
        <f t="shared" si="267"/>
        <v>0</v>
      </c>
      <c r="BC459" s="181">
        <f t="shared" si="267"/>
        <v>0</v>
      </c>
      <c r="BD459" s="181">
        <f t="shared" si="267"/>
        <v>0</v>
      </c>
      <c r="BE459" s="181">
        <f t="shared" si="267"/>
        <v>0</v>
      </c>
      <c r="BF459" s="181">
        <f t="shared" si="267"/>
        <v>0</v>
      </c>
      <c r="BG459" s="181">
        <f t="shared" si="267"/>
        <v>0</v>
      </c>
      <c r="BH459" s="181">
        <f t="shared" si="267"/>
        <v>0</v>
      </c>
      <c r="BI459" s="181">
        <f t="shared" si="267"/>
        <v>0</v>
      </c>
      <c r="BJ459" s="181">
        <f t="shared" si="267"/>
        <v>0</v>
      </c>
      <c r="BK459" s="181">
        <f t="shared" si="267"/>
        <v>0</v>
      </c>
      <c r="BL459" s="181">
        <f t="shared" si="267"/>
        <v>0</v>
      </c>
      <c r="BM459" s="181">
        <f t="shared" si="267"/>
        <v>0</v>
      </c>
      <c r="BN459" s="181">
        <f t="shared" si="267"/>
        <v>0</v>
      </c>
      <c r="BO459" s="181">
        <f t="shared" si="267"/>
        <v>0</v>
      </c>
      <c r="BP459" s="181">
        <f t="shared" si="268"/>
        <v>0</v>
      </c>
      <c r="BQ459" s="181">
        <f t="shared" si="268"/>
        <v>0</v>
      </c>
      <c r="BR459" s="181">
        <f t="shared" si="268"/>
        <v>0</v>
      </c>
      <c r="BS459" s="181">
        <f t="shared" si="268"/>
        <v>0</v>
      </c>
      <c r="BT459" s="181">
        <f t="shared" si="268"/>
        <v>0</v>
      </c>
      <c r="BU459" s="181">
        <f t="shared" si="268"/>
        <v>0</v>
      </c>
      <c r="BV459" s="181">
        <f t="shared" si="268"/>
        <v>0</v>
      </c>
      <c r="BW459" s="181">
        <f t="shared" si="268"/>
        <v>0</v>
      </c>
      <c r="BX459" s="181">
        <f t="shared" si="268"/>
        <v>0</v>
      </c>
      <c r="BY459" s="181">
        <f t="shared" si="268"/>
        <v>0</v>
      </c>
      <c r="BZ459" s="181">
        <f t="shared" si="268"/>
        <v>0</v>
      </c>
      <c r="CA459" s="181">
        <f t="shared" si="268"/>
        <v>0</v>
      </c>
      <c r="CB459" s="181">
        <f t="shared" si="268"/>
        <v>0</v>
      </c>
      <c r="CC459" s="181">
        <f t="shared" si="268"/>
        <v>0</v>
      </c>
      <c r="CD459" s="181">
        <f t="shared" si="268"/>
        <v>0</v>
      </c>
      <c r="CE459" s="181">
        <f t="shared" si="268"/>
        <v>0</v>
      </c>
      <c r="CF459" s="181">
        <f t="shared" si="268"/>
        <v>0</v>
      </c>
      <c r="CG459" s="181">
        <f t="shared" si="268"/>
        <v>0</v>
      </c>
      <c r="CH459" s="181">
        <f t="shared" si="268"/>
        <v>0</v>
      </c>
      <c r="CI459" s="181">
        <f t="shared" si="268"/>
        <v>0</v>
      </c>
      <c r="CJ459" s="181">
        <f t="shared" si="268"/>
        <v>0</v>
      </c>
      <c r="CK459" s="181">
        <f t="shared" si="268"/>
        <v>0</v>
      </c>
      <c r="CL459" s="181">
        <f t="shared" si="268"/>
        <v>0</v>
      </c>
      <c r="CM459" s="181">
        <f t="shared" si="268"/>
        <v>0</v>
      </c>
      <c r="CN459" s="181">
        <f t="shared" si="268"/>
        <v>0</v>
      </c>
      <c r="CO459" s="181">
        <f t="shared" si="268"/>
        <v>0</v>
      </c>
      <c r="CP459" s="181">
        <f t="shared" si="268"/>
        <v>0</v>
      </c>
      <c r="CQ459" s="181">
        <f t="shared" si="268"/>
        <v>0</v>
      </c>
      <c r="CR459" s="181">
        <f t="shared" si="268"/>
        <v>0</v>
      </c>
      <c r="CS459" s="181">
        <f t="shared" si="268"/>
        <v>0</v>
      </c>
      <c r="CT459" s="181">
        <f t="shared" si="268"/>
        <v>0</v>
      </c>
      <c r="CU459" s="181">
        <f t="shared" si="268"/>
        <v>0</v>
      </c>
      <c r="CV459" s="181">
        <f t="shared" si="268"/>
        <v>0</v>
      </c>
      <c r="CW459" s="181">
        <f t="shared" si="268"/>
        <v>0</v>
      </c>
      <c r="CX459" s="181">
        <f t="shared" si="268"/>
        <v>0</v>
      </c>
      <c r="CY459" s="181">
        <f t="shared" si="268"/>
        <v>0</v>
      </c>
      <c r="CZ459" s="181">
        <f t="shared" si="268"/>
        <v>0</v>
      </c>
      <c r="DA459" s="181">
        <f t="shared" si="268"/>
        <v>0</v>
      </c>
      <c r="DB459" s="181">
        <f t="shared" si="268"/>
        <v>0</v>
      </c>
      <c r="DC459" s="181">
        <f t="shared" si="268"/>
        <v>0</v>
      </c>
      <c r="DD459" s="181">
        <f t="shared" si="268"/>
        <v>0</v>
      </c>
      <c r="DE459" s="181">
        <f t="shared" si="268"/>
        <v>0</v>
      </c>
      <c r="DF459" s="181">
        <f t="shared" si="268"/>
        <v>0</v>
      </c>
      <c r="DG459" s="181">
        <f t="shared" si="268"/>
        <v>0</v>
      </c>
      <c r="DH459" s="181">
        <f t="shared" si="268"/>
        <v>0</v>
      </c>
      <c r="DI459" s="181">
        <f t="shared" si="268"/>
        <v>0</v>
      </c>
      <c r="DJ459" s="181">
        <f t="shared" si="268"/>
        <v>0</v>
      </c>
      <c r="DK459" s="181">
        <f t="shared" si="268"/>
        <v>0</v>
      </c>
      <c r="DL459" s="181">
        <f t="shared" si="268"/>
        <v>0</v>
      </c>
      <c r="DM459" s="181">
        <f t="shared" si="268"/>
        <v>0</v>
      </c>
      <c r="DN459" s="181">
        <f t="shared" si="268"/>
        <v>0</v>
      </c>
      <c r="DO459" s="181">
        <f t="shared" si="268"/>
        <v>0</v>
      </c>
      <c r="DP459" s="181">
        <f t="shared" si="268"/>
        <v>0</v>
      </c>
      <c r="DQ459" s="181">
        <f t="shared" si="268"/>
        <v>0</v>
      </c>
      <c r="DR459" s="181">
        <f t="shared" si="268"/>
        <v>0</v>
      </c>
      <c r="DS459" s="181">
        <f t="shared" si="268"/>
        <v>0</v>
      </c>
      <c r="DT459" s="181">
        <f t="shared" si="268"/>
        <v>0</v>
      </c>
      <c r="DU459" s="181">
        <f t="shared" si="268"/>
        <v>0</v>
      </c>
      <c r="DV459" s="181">
        <f t="shared" si="268"/>
        <v>0</v>
      </c>
      <c r="DW459" s="181">
        <f t="shared" si="268"/>
        <v>0</v>
      </c>
      <c r="DX459" s="181">
        <f t="shared" si="268"/>
        <v>0</v>
      </c>
      <c r="DY459" s="181">
        <f t="shared" si="268"/>
        <v>0</v>
      </c>
      <c r="DZ459" s="181">
        <f t="shared" si="268"/>
        <v>0</v>
      </c>
      <c r="EA459" s="181">
        <f t="shared" si="268"/>
        <v>0</v>
      </c>
      <c r="EB459" s="181">
        <f t="shared" si="266"/>
        <v>0</v>
      </c>
      <c r="EC459" s="181">
        <f t="shared" si="261"/>
        <v>0</v>
      </c>
      <c r="ED459" s="181">
        <f t="shared" si="261"/>
        <v>0</v>
      </c>
      <c r="EE459" s="181">
        <f t="shared" si="261"/>
        <v>0</v>
      </c>
    </row>
    <row r="460" spans="1:138" ht="17.25" hidden="1" outlineLevel="1" thickTop="1" thickBot="1" x14ac:dyDescent="0.3">
      <c r="A460" s="122">
        <f>IF(B433="Объект",,1)</f>
        <v>0</v>
      </c>
      <c r="B460" s="228" t="s">
        <v>236</v>
      </c>
      <c r="C460" s="229">
        <f>SUM(D460:EE460)</f>
        <v>0</v>
      </c>
      <c r="D460" s="175">
        <f>SUM(D450:D459)</f>
        <v>0</v>
      </c>
      <c r="E460" s="230">
        <f t="shared" ref="E460:J460" si="269">SUM(E450:E459)</f>
        <v>0</v>
      </c>
      <c r="F460" s="175">
        <f t="shared" si="269"/>
        <v>0</v>
      </c>
      <c r="G460" s="175">
        <f t="shared" si="269"/>
        <v>0</v>
      </c>
      <c r="H460" s="175">
        <f t="shared" si="269"/>
        <v>0</v>
      </c>
      <c r="I460" s="175">
        <f t="shared" si="269"/>
        <v>0</v>
      </c>
      <c r="J460" s="175">
        <f t="shared" si="269"/>
        <v>0</v>
      </c>
      <c r="K460" s="175">
        <f>SUM(K450:K459)</f>
        <v>0</v>
      </c>
      <c r="L460" s="175">
        <f>SUM(L450:L459)</f>
        <v>0</v>
      </c>
      <c r="M460" s="175">
        <f t="shared" ref="M460:R460" si="270">SUM(M450:M459)</f>
        <v>0</v>
      </c>
      <c r="N460" s="175">
        <f t="shared" si="270"/>
        <v>0</v>
      </c>
      <c r="O460" s="231">
        <f t="shared" si="270"/>
        <v>0</v>
      </c>
      <c r="P460" s="231">
        <f t="shared" si="270"/>
        <v>0</v>
      </c>
      <c r="Q460" s="231">
        <f t="shared" si="270"/>
        <v>0</v>
      </c>
      <c r="R460" s="231">
        <f t="shared" si="270"/>
        <v>0</v>
      </c>
      <c r="S460" s="231">
        <f>SUM(S450:S459)</f>
        <v>0</v>
      </c>
      <c r="T460" s="231">
        <f t="shared" ref="T460:BA460" si="271">SUM(T450:T459)</f>
        <v>0</v>
      </c>
      <c r="U460" s="231">
        <f t="shared" si="271"/>
        <v>0</v>
      </c>
      <c r="V460" s="231">
        <f t="shared" si="271"/>
        <v>0</v>
      </c>
      <c r="W460" s="231">
        <f t="shared" si="271"/>
        <v>0</v>
      </c>
      <c r="X460" s="231">
        <f t="shared" si="271"/>
        <v>0</v>
      </c>
      <c r="Y460" s="231">
        <f t="shared" si="271"/>
        <v>0</v>
      </c>
      <c r="Z460" s="231">
        <f t="shared" si="271"/>
        <v>0</v>
      </c>
      <c r="AA460" s="231">
        <f t="shared" si="271"/>
        <v>0</v>
      </c>
      <c r="AB460" s="231">
        <f t="shared" si="271"/>
        <v>0</v>
      </c>
      <c r="AC460" s="176">
        <f t="shared" si="271"/>
        <v>0</v>
      </c>
      <c r="AD460" s="176">
        <f t="shared" si="271"/>
        <v>0</v>
      </c>
      <c r="AE460" s="175">
        <f t="shared" si="271"/>
        <v>0</v>
      </c>
      <c r="AF460" s="175">
        <f t="shared" si="271"/>
        <v>0</v>
      </c>
      <c r="AG460" s="175">
        <f t="shared" si="271"/>
        <v>0</v>
      </c>
      <c r="AH460" s="175">
        <f t="shared" si="271"/>
        <v>0</v>
      </c>
      <c r="AI460" s="175">
        <f t="shared" si="271"/>
        <v>0</v>
      </c>
      <c r="AJ460" s="175">
        <f t="shared" si="271"/>
        <v>0</v>
      </c>
      <c r="AK460" s="175">
        <f t="shared" si="271"/>
        <v>0</v>
      </c>
      <c r="AL460" s="175">
        <f t="shared" si="271"/>
        <v>0</v>
      </c>
      <c r="AM460" s="175">
        <f t="shared" si="271"/>
        <v>0</v>
      </c>
      <c r="AN460" s="176">
        <f t="shared" si="271"/>
        <v>0</v>
      </c>
      <c r="AO460" s="175">
        <f t="shared" si="271"/>
        <v>0</v>
      </c>
      <c r="AP460" s="175">
        <f t="shared" si="271"/>
        <v>0</v>
      </c>
      <c r="AQ460" s="175">
        <f t="shared" si="271"/>
        <v>0</v>
      </c>
      <c r="AR460" s="175">
        <f t="shared" si="271"/>
        <v>0</v>
      </c>
      <c r="AS460" s="175">
        <f t="shared" si="271"/>
        <v>0</v>
      </c>
      <c r="AT460" s="175">
        <f t="shared" si="271"/>
        <v>0</v>
      </c>
      <c r="AU460" s="175">
        <f t="shared" si="271"/>
        <v>0</v>
      </c>
      <c r="AV460" s="175">
        <f t="shared" si="271"/>
        <v>0</v>
      </c>
      <c r="AW460" s="175">
        <f t="shared" si="271"/>
        <v>0</v>
      </c>
      <c r="AX460" s="175">
        <f t="shared" si="271"/>
        <v>0</v>
      </c>
      <c r="AY460" s="175">
        <f t="shared" si="271"/>
        <v>0</v>
      </c>
      <c r="AZ460" s="176">
        <f t="shared" si="271"/>
        <v>0</v>
      </c>
      <c r="BA460" s="175">
        <f t="shared" si="271"/>
        <v>0</v>
      </c>
      <c r="BB460" s="175">
        <f t="shared" ref="BB460:DM460" si="272">SUM(BB437:BB446)*0.18</f>
        <v>0</v>
      </c>
      <c r="BC460" s="175">
        <f t="shared" si="272"/>
        <v>0</v>
      </c>
      <c r="BD460" s="175">
        <f t="shared" si="272"/>
        <v>0</v>
      </c>
      <c r="BE460" s="175">
        <f t="shared" si="272"/>
        <v>0</v>
      </c>
      <c r="BF460" s="175">
        <f t="shared" si="272"/>
        <v>0</v>
      </c>
      <c r="BG460" s="175">
        <f t="shared" si="272"/>
        <v>0</v>
      </c>
      <c r="BH460" s="175">
        <f t="shared" si="272"/>
        <v>0</v>
      </c>
      <c r="BI460" s="175">
        <f t="shared" si="272"/>
        <v>0</v>
      </c>
      <c r="BJ460" s="175">
        <f t="shared" si="272"/>
        <v>0</v>
      </c>
      <c r="BK460" s="175">
        <f t="shared" si="272"/>
        <v>0</v>
      </c>
      <c r="BL460" s="176">
        <f t="shared" si="272"/>
        <v>0</v>
      </c>
      <c r="BM460" s="175">
        <f t="shared" si="272"/>
        <v>0</v>
      </c>
      <c r="BN460" s="175">
        <f t="shared" si="272"/>
        <v>0</v>
      </c>
      <c r="BO460" s="175">
        <f t="shared" si="272"/>
        <v>0</v>
      </c>
      <c r="BP460" s="175">
        <f t="shared" si="272"/>
        <v>0</v>
      </c>
      <c r="BQ460" s="175">
        <f t="shared" si="272"/>
        <v>0</v>
      </c>
      <c r="BR460" s="175">
        <f t="shared" si="272"/>
        <v>0</v>
      </c>
      <c r="BS460" s="175">
        <f t="shared" si="272"/>
        <v>0</v>
      </c>
      <c r="BT460" s="175">
        <f t="shared" si="272"/>
        <v>0</v>
      </c>
      <c r="BU460" s="175">
        <f t="shared" si="272"/>
        <v>0</v>
      </c>
      <c r="BV460" s="175">
        <f>SUM(BV437:BV446)*0.18</f>
        <v>0</v>
      </c>
      <c r="BW460" s="175">
        <f>SUM(BW437:BW446)*0.18</f>
        <v>0</v>
      </c>
      <c r="BX460" s="175">
        <f>SUM(BX437:BX446)*0.18</f>
        <v>0</v>
      </c>
      <c r="BY460" s="175">
        <f t="shared" si="272"/>
        <v>0</v>
      </c>
      <c r="BZ460" s="175">
        <f t="shared" si="272"/>
        <v>0</v>
      </c>
      <c r="CA460" s="175">
        <f t="shared" si="272"/>
        <v>0</v>
      </c>
      <c r="CB460" s="175">
        <f t="shared" si="272"/>
        <v>0</v>
      </c>
      <c r="CC460" s="175">
        <f t="shared" si="272"/>
        <v>0</v>
      </c>
      <c r="CD460" s="175">
        <f t="shared" si="272"/>
        <v>0</v>
      </c>
      <c r="CE460" s="175">
        <f t="shared" si="272"/>
        <v>0</v>
      </c>
      <c r="CF460" s="175">
        <f t="shared" si="272"/>
        <v>0</v>
      </c>
      <c r="CG460" s="175">
        <f t="shared" si="272"/>
        <v>0</v>
      </c>
      <c r="CH460" s="175">
        <f t="shared" si="272"/>
        <v>0</v>
      </c>
      <c r="CI460" s="175">
        <f t="shared" si="272"/>
        <v>0</v>
      </c>
      <c r="CJ460" s="176">
        <f t="shared" si="272"/>
        <v>0</v>
      </c>
      <c r="CK460" s="175">
        <f t="shared" si="272"/>
        <v>0</v>
      </c>
      <c r="CL460" s="175">
        <f t="shared" si="272"/>
        <v>0</v>
      </c>
      <c r="CM460" s="175">
        <f t="shared" si="272"/>
        <v>0</v>
      </c>
      <c r="CN460" s="175">
        <f t="shared" si="272"/>
        <v>0</v>
      </c>
      <c r="CO460" s="175">
        <f t="shared" si="272"/>
        <v>0</v>
      </c>
      <c r="CP460" s="175">
        <f t="shared" si="272"/>
        <v>0</v>
      </c>
      <c r="CQ460" s="175">
        <f t="shared" si="272"/>
        <v>0</v>
      </c>
      <c r="CR460" s="175">
        <f t="shared" si="272"/>
        <v>0</v>
      </c>
      <c r="CS460" s="175">
        <f t="shared" si="272"/>
        <v>0</v>
      </c>
      <c r="CT460" s="175">
        <f t="shared" si="272"/>
        <v>0</v>
      </c>
      <c r="CU460" s="175">
        <f t="shared" si="272"/>
        <v>0</v>
      </c>
      <c r="CV460" s="176">
        <f t="shared" si="272"/>
        <v>0</v>
      </c>
      <c r="CW460" s="175">
        <f t="shared" si="272"/>
        <v>0</v>
      </c>
      <c r="CX460" s="175">
        <f t="shared" si="272"/>
        <v>0</v>
      </c>
      <c r="CY460" s="175">
        <f t="shared" si="272"/>
        <v>0</v>
      </c>
      <c r="CZ460" s="175">
        <f t="shared" si="272"/>
        <v>0</v>
      </c>
      <c r="DA460" s="175">
        <f t="shared" si="272"/>
        <v>0</v>
      </c>
      <c r="DB460" s="175">
        <f t="shared" si="272"/>
        <v>0</v>
      </c>
      <c r="DC460" s="175">
        <f t="shared" si="272"/>
        <v>0</v>
      </c>
      <c r="DD460" s="175">
        <f t="shared" si="272"/>
        <v>0</v>
      </c>
      <c r="DE460" s="175">
        <f t="shared" si="272"/>
        <v>0</v>
      </c>
      <c r="DF460" s="175">
        <f t="shared" si="272"/>
        <v>0</v>
      </c>
      <c r="DG460" s="175">
        <f t="shared" si="272"/>
        <v>0</v>
      </c>
      <c r="DH460" s="176">
        <f t="shared" si="272"/>
        <v>0</v>
      </c>
      <c r="DI460" s="175">
        <f t="shared" si="272"/>
        <v>0</v>
      </c>
      <c r="DJ460" s="175">
        <f t="shared" si="272"/>
        <v>0</v>
      </c>
      <c r="DK460" s="175">
        <f t="shared" si="272"/>
        <v>0</v>
      </c>
      <c r="DL460" s="175">
        <f t="shared" si="272"/>
        <v>0</v>
      </c>
      <c r="DM460" s="175">
        <f t="shared" si="272"/>
        <v>0</v>
      </c>
      <c r="DN460" s="175">
        <f t="shared" ref="DN460:EA460" si="273">SUM(DN437:DN446)*0.18</f>
        <v>0</v>
      </c>
      <c r="DO460" s="175">
        <f t="shared" si="273"/>
        <v>0</v>
      </c>
      <c r="DP460" s="175">
        <f t="shared" si="273"/>
        <v>0</v>
      </c>
      <c r="DQ460" s="175">
        <f t="shared" si="273"/>
        <v>0</v>
      </c>
      <c r="DR460" s="175">
        <f t="shared" si="273"/>
        <v>0</v>
      </c>
      <c r="DS460" s="175">
        <f t="shared" si="273"/>
        <v>0</v>
      </c>
      <c r="DT460" s="176">
        <f t="shared" si="273"/>
        <v>0</v>
      </c>
      <c r="DU460" s="175">
        <f t="shared" si="273"/>
        <v>0</v>
      </c>
      <c r="DV460" s="175">
        <f t="shared" si="273"/>
        <v>0</v>
      </c>
      <c r="DW460" s="175">
        <f t="shared" si="273"/>
        <v>0</v>
      </c>
      <c r="DX460" s="175">
        <f t="shared" si="273"/>
        <v>0</v>
      </c>
      <c r="DY460" s="175">
        <f t="shared" si="273"/>
        <v>0</v>
      </c>
      <c r="DZ460" s="175">
        <f t="shared" si="273"/>
        <v>0</v>
      </c>
      <c r="EA460" s="175">
        <f t="shared" si="273"/>
        <v>0</v>
      </c>
      <c r="EB460" s="175">
        <f>SUM(EB437:EB446)*0.18</f>
        <v>0</v>
      </c>
      <c r="EC460" s="175">
        <f>SUM(EC437:EC446)*0.18</f>
        <v>0</v>
      </c>
      <c r="ED460" s="175">
        <f>SUM(ED437:ED446)*0.18</f>
        <v>0</v>
      </c>
      <c r="EE460" s="175">
        <f>SUM(EE437:EE446)*0.18</f>
        <v>0</v>
      </c>
      <c r="EF460" s="169"/>
      <c r="EG460" s="169"/>
      <c r="EH460" s="169"/>
    </row>
    <row r="461" spans="1:138" ht="17.25" hidden="1" outlineLevel="1" thickTop="1" thickBot="1" x14ac:dyDescent="0.3">
      <c r="A461" s="122">
        <f>IF(B433="Объект",,1)</f>
        <v>0</v>
      </c>
      <c r="B461" s="233">
        <f>B429</f>
        <v>0</v>
      </c>
      <c r="C461" s="229">
        <f t="shared" si="254"/>
        <v>0</v>
      </c>
      <c r="D461" s="188">
        <f t="shared" ref="D461:BO461" si="274">D449+D460</f>
        <v>0</v>
      </c>
      <c r="E461" s="234">
        <f t="shared" si="274"/>
        <v>0</v>
      </c>
      <c r="F461" s="188">
        <f t="shared" si="274"/>
        <v>0</v>
      </c>
      <c r="G461" s="188">
        <f t="shared" si="274"/>
        <v>0</v>
      </c>
      <c r="H461" s="188">
        <f t="shared" si="274"/>
        <v>0</v>
      </c>
      <c r="I461" s="188">
        <f t="shared" si="274"/>
        <v>0</v>
      </c>
      <c r="J461" s="188">
        <f t="shared" si="274"/>
        <v>0</v>
      </c>
      <c r="K461" s="188">
        <f t="shared" si="274"/>
        <v>0</v>
      </c>
      <c r="L461" s="188">
        <f t="shared" si="274"/>
        <v>0</v>
      </c>
      <c r="M461" s="188">
        <f t="shared" si="274"/>
        <v>0</v>
      </c>
      <c r="N461" s="188">
        <f t="shared" si="274"/>
        <v>0</v>
      </c>
      <c r="O461" s="235">
        <f t="shared" si="274"/>
        <v>0</v>
      </c>
      <c r="P461" s="235">
        <f t="shared" si="274"/>
        <v>0</v>
      </c>
      <c r="Q461" s="235">
        <f t="shared" si="274"/>
        <v>0</v>
      </c>
      <c r="R461" s="235">
        <f t="shared" si="274"/>
        <v>0</v>
      </c>
      <c r="S461" s="235">
        <f t="shared" si="274"/>
        <v>0</v>
      </c>
      <c r="T461" s="235">
        <f t="shared" si="274"/>
        <v>0</v>
      </c>
      <c r="U461" s="235">
        <f t="shared" si="274"/>
        <v>0</v>
      </c>
      <c r="V461" s="235">
        <f t="shared" si="274"/>
        <v>0</v>
      </c>
      <c r="W461" s="235">
        <f t="shared" si="274"/>
        <v>0</v>
      </c>
      <c r="X461" s="235">
        <f t="shared" si="274"/>
        <v>0</v>
      </c>
      <c r="Y461" s="235">
        <f t="shared" si="274"/>
        <v>0</v>
      </c>
      <c r="Z461" s="235">
        <f t="shared" si="274"/>
        <v>0</v>
      </c>
      <c r="AA461" s="235">
        <f t="shared" si="274"/>
        <v>0</v>
      </c>
      <c r="AB461" s="235">
        <f t="shared" si="274"/>
        <v>0</v>
      </c>
      <c r="AC461" s="189">
        <f t="shared" si="274"/>
        <v>0</v>
      </c>
      <c r="AD461" s="189">
        <f t="shared" si="274"/>
        <v>0</v>
      </c>
      <c r="AE461" s="188">
        <f t="shared" si="274"/>
        <v>0</v>
      </c>
      <c r="AF461" s="188">
        <f t="shared" si="274"/>
        <v>0</v>
      </c>
      <c r="AG461" s="188">
        <f t="shared" si="274"/>
        <v>0</v>
      </c>
      <c r="AH461" s="188">
        <f t="shared" si="274"/>
        <v>0</v>
      </c>
      <c r="AI461" s="188">
        <f t="shared" si="274"/>
        <v>0</v>
      </c>
      <c r="AJ461" s="188">
        <f t="shared" si="274"/>
        <v>0</v>
      </c>
      <c r="AK461" s="188">
        <f t="shared" si="274"/>
        <v>0</v>
      </c>
      <c r="AL461" s="188">
        <f t="shared" si="274"/>
        <v>0</v>
      </c>
      <c r="AM461" s="188">
        <f t="shared" si="274"/>
        <v>0</v>
      </c>
      <c r="AN461" s="189">
        <f t="shared" si="274"/>
        <v>0</v>
      </c>
      <c r="AO461" s="188">
        <f t="shared" si="274"/>
        <v>0</v>
      </c>
      <c r="AP461" s="188">
        <f t="shared" si="274"/>
        <v>0</v>
      </c>
      <c r="AQ461" s="188">
        <f t="shared" si="274"/>
        <v>0</v>
      </c>
      <c r="AR461" s="188">
        <f t="shared" si="274"/>
        <v>0</v>
      </c>
      <c r="AS461" s="188">
        <f t="shared" si="274"/>
        <v>0</v>
      </c>
      <c r="AT461" s="188">
        <f t="shared" si="274"/>
        <v>0</v>
      </c>
      <c r="AU461" s="188">
        <f t="shared" si="274"/>
        <v>0</v>
      </c>
      <c r="AV461" s="188">
        <f t="shared" si="274"/>
        <v>0</v>
      </c>
      <c r="AW461" s="188">
        <f t="shared" si="274"/>
        <v>0</v>
      </c>
      <c r="AX461" s="188">
        <f t="shared" si="274"/>
        <v>0</v>
      </c>
      <c r="AY461" s="188">
        <f t="shared" si="274"/>
        <v>0</v>
      </c>
      <c r="AZ461" s="189">
        <f t="shared" si="274"/>
        <v>0</v>
      </c>
      <c r="BA461" s="188">
        <f t="shared" si="274"/>
        <v>0</v>
      </c>
      <c r="BB461" s="188">
        <f t="shared" si="274"/>
        <v>0</v>
      </c>
      <c r="BC461" s="188">
        <f t="shared" si="274"/>
        <v>0</v>
      </c>
      <c r="BD461" s="188">
        <f t="shared" si="274"/>
        <v>0</v>
      </c>
      <c r="BE461" s="188">
        <f t="shared" si="274"/>
        <v>0</v>
      </c>
      <c r="BF461" s="188">
        <f t="shared" si="274"/>
        <v>0</v>
      </c>
      <c r="BG461" s="188">
        <f t="shared" si="274"/>
        <v>0</v>
      </c>
      <c r="BH461" s="188">
        <f t="shared" si="274"/>
        <v>0</v>
      </c>
      <c r="BI461" s="188">
        <f t="shared" si="274"/>
        <v>0</v>
      </c>
      <c r="BJ461" s="188">
        <f t="shared" si="274"/>
        <v>0</v>
      </c>
      <c r="BK461" s="188">
        <f t="shared" si="274"/>
        <v>0</v>
      </c>
      <c r="BL461" s="189">
        <f t="shared" si="274"/>
        <v>0</v>
      </c>
      <c r="BM461" s="188">
        <f t="shared" si="274"/>
        <v>0</v>
      </c>
      <c r="BN461" s="188">
        <f t="shared" si="274"/>
        <v>0</v>
      </c>
      <c r="BO461" s="188">
        <f t="shared" si="274"/>
        <v>0</v>
      </c>
      <c r="BP461" s="188">
        <f t="shared" ref="BP461:EA461" si="275">BP449+BP460</f>
        <v>0</v>
      </c>
      <c r="BQ461" s="188">
        <f t="shared" si="275"/>
        <v>0</v>
      </c>
      <c r="BR461" s="188">
        <f t="shared" si="275"/>
        <v>0</v>
      </c>
      <c r="BS461" s="188">
        <f t="shared" si="275"/>
        <v>0</v>
      </c>
      <c r="BT461" s="188">
        <f t="shared" si="275"/>
        <v>0</v>
      </c>
      <c r="BU461" s="188">
        <f t="shared" si="275"/>
        <v>0</v>
      </c>
      <c r="BV461" s="188">
        <f>BV449+BV460</f>
        <v>0</v>
      </c>
      <c r="BW461" s="188">
        <f>BW449+BW460</f>
        <v>0</v>
      </c>
      <c r="BX461" s="188">
        <f>BX449+BX460</f>
        <v>0</v>
      </c>
      <c r="BY461" s="188">
        <f t="shared" si="275"/>
        <v>0</v>
      </c>
      <c r="BZ461" s="188">
        <f t="shared" si="275"/>
        <v>0</v>
      </c>
      <c r="CA461" s="188">
        <f t="shared" si="275"/>
        <v>0</v>
      </c>
      <c r="CB461" s="188">
        <f t="shared" si="275"/>
        <v>0</v>
      </c>
      <c r="CC461" s="188">
        <f t="shared" si="275"/>
        <v>0</v>
      </c>
      <c r="CD461" s="188">
        <f t="shared" si="275"/>
        <v>0</v>
      </c>
      <c r="CE461" s="188">
        <f t="shared" si="275"/>
        <v>0</v>
      </c>
      <c r="CF461" s="188">
        <f t="shared" si="275"/>
        <v>0</v>
      </c>
      <c r="CG461" s="188">
        <f t="shared" si="275"/>
        <v>0</v>
      </c>
      <c r="CH461" s="188">
        <f t="shared" si="275"/>
        <v>0</v>
      </c>
      <c r="CI461" s="188">
        <f t="shared" si="275"/>
        <v>0</v>
      </c>
      <c r="CJ461" s="189">
        <f t="shared" si="275"/>
        <v>0</v>
      </c>
      <c r="CK461" s="188">
        <f t="shared" si="275"/>
        <v>0</v>
      </c>
      <c r="CL461" s="188">
        <f t="shared" si="275"/>
        <v>0</v>
      </c>
      <c r="CM461" s="188">
        <f t="shared" si="275"/>
        <v>0</v>
      </c>
      <c r="CN461" s="188">
        <f t="shared" si="275"/>
        <v>0</v>
      </c>
      <c r="CO461" s="188">
        <f t="shared" si="275"/>
        <v>0</v>
      </c>
      <c r="CP461" s="188">
        <f t="shared" si="275"/>
        <v>0</v>
      </c>
      <c r="CQ461" s="188">
        <f t="shared" si="275"/>
        <v>0</v>
      </c>
      <c r="CR461" s="188">
        <f t="shared" si="275"/>
        <v>0</v>
      </c>
      <c r="CS461" s="188">
        <f t="shared" si="275"/>
        <v>0</v>
      </c>
      <c r="CT461" s="188">
        <f t="shared" si="275"/>
        <v>0</v>
      </c>
      <c r="CU461" s="188">
        <f t="shared" si="275"/>
        <v>0</v>
      </c>
      <c r="CV461" s="189">
        <f t="shared" si="275"/>
        <v>0</v>
      </c>
      <c r="CW461" s="188">
        <f t="shared" si="275"/>
        <v>0</v>
      </c>
      <c r="CX461" s="188">
        <f t="shared" si="275"/>
        <v>0</v>
      </c>
      <c r="CY461" s="188">
        <f t="shared" si="275"/>
        <v>0</v>
      </c>
      <c r="CZ461" s="188">
        <f t="shared" si="275"/>
        <v>0</v>
      </c>
      <c r="DA461" s="188">
        <f t="shared" si="275"/>
        <v>0</v>
      </c>
      <c r="DB461" s="188">
        <f t="shared" si="275"/>
        <v>0</v>
      </c>
      <c r="DC461" s="188">
        <f t="shared" si="275"/>
        <v>0</v>
      </c>
      <c r="DD461" s="188">
        <f t="shared" si="275"/>
        <v>0</v>
      </c>
      <c r="DE461" s="188">
        <f t="shared" si="275"/>
        <v>0</v>
      </c>
      <c r="DF461" s="188">
        <f t="shared" si="275"/>
        <v>0</v>
      </c>
      <c r="DG461" s="188">
        <f t="shared" si="275"/>
        <v>0</v>
      </c>
      <c r="DH461" s="189">
        <f t="shared" si="275"/>
        <v>0</v>
      </c>
      <c r="DI461" s="188">
        <f t="shared" si="275"/>
        <v>0</v>
      </c>
      <c r="DJ461" s="188">
        <f t="shared" si="275"/>
        <v>0</v>
      </c>
      <c r="DK461" s="188">
        <f t="shared" si="275"/>
        <v>0</v>
      </c>
      <c r="DL461" s="188">
        <f t="shared" si="275"/>
        <v>0</v>
      </c>
      <c r="DM461" s="188">
        <f t="shared" si="275"/>
        <v>0</v>
      </c>
      <c r="DN461" s="188">
        <f t="shared" si="275"/>
        <v>0</v>
      </c>
      <c r="DO461" s="188">
        <f t="shared" si="275"/>
        <v>0</v>
      </c>
      <c r="DP461" s="188">
        <f t="shared" si="275"/>
        <v>0</v>
      </c>
      <c r="DQ461" s="188">
        <f t="shared" si="275"/>
        <v>0</v>
      </c>
      <c r="DR461" s="188">
        <f t="shared" si="275"/>
        <v>0</v>
      </c>
      <c r="DS461" s="188">
        <f t="shared" si="275"/>
        <v>0</v>
      </c>
      <c r="DT461" s="189">
        <f t="shared" si="275"/>
        <v>0</v>
      </c>
      <c r="DU461" s="188">
        <f t="shared" si="275"/>
        <v>0</v>
      </c>
      <c r="DV461" s="188">
        <f t="shared" si="275"/>
        <v>0</v>
      </c>
      <c r="DW461" s="188">
        <f t="shared" si="275"/>
        <v>0</v>
      </c>
      <c r="DX461" s="188">
        <f t="shared" si="275"/>
        <v>0</v>
      </c>
      <c r="DY461" s="188">
        <f t="shared" si="275"/>
        <v>0</v>
      </c>
      <c r="DZ461" s="188">
        <f t="shared" si="275"/>
        <v>0</v>
      </c>
      <c r="EA461" s="188">
        <f t="shared" si="275"/>
        <v>0</v>
      </c>
      <c r="EB461" s="188">
        <f>EB449+EB460</f>
        <v>0</v>
      </c>
      <c r="EC461" s="188">
        <f>EC449+EC460</f>
        <v>0</v>
      </c>
      <c r="ED461" s="188">
        <f>ED449+ED460</f>
        <v>0</v>
      </c>
      <c r="EE461" s="188">
        <f>EE449+EE460</f>
        <v>0</v>
      </c>
      <c r="EF461" s="169"/>
      <c r="EG461" s="169"/>
      <c r="EH461" s="169"/>
    </row>
    <row r="462" spans="1:138" ht="15" hidden="1" outlineLevel="1" x14ac:dyDescent="0.25">
      <c r="A462" s="122">
        <f>IF(B433="Объект",,1)</f>
        <v>0</v>
      </c>
      <c r="C462" s="226" t="e">
        <f>IF(SUM(D450:BP459)/(C449-C448-C447)&lt;&gt;0.18,"ПроверьНДС",)</f>
        <v>#DIV/0!</v>
      </c>
    </row>
    <row r="463" spans="1:138" hidden="1" outlineLevel="1" x14ac:dyDescent="0.2">
      <c r="A463" s="122">
        <f>IF(B433="Объект",,1)</f>
        <v>0</v>
      </c>
    </row>
    <row r="464" spans="1:138" hidden="1" outlineLevel="1" x14ac:dyDescent="0.2">
      <c r="A464" s="122">
        <f>IF(B433="Объект",,1)</f>
        <v>0</v>
      </c>
    </row>
    <row r="465" spans="1:138" hidden="1" outlineLevel="1" x14ac:dyDescent="0.2">
      <c r="A465" s="122">
        <f>IF(B465="Объект",,1)</f>
        <v>0</v>
      </c>
      <c r="B465" s="127" t="s">
        <v>247</v>
      </c>
      <c r="C465" s="54">
        <f>C433+1</f>
        <v>5</v>
      </c>
    </row>
    <row r="466" spans="1:138" ht="16.5" hidden="1" outlineLevel="1" x14ac:dyDescent="0.3">
      <c r="A466" s="122">
        <f>IF(B465="Объект",,1)</f>
        <v>0</v>
      </c>
      <c r="B466" s="128" t="s">
        <v>201</v>
      </c>
      <c r="C466" s="129"/>
      <c r="D466" s="129"/>
      <c r="E466" s="129"/>
      <c r="F466" s="129"/>
      <c r="G466" s="129"/>
      <c r="H466" s="129"/>
      <c r="I466" s="129"/>
      <c r="J466" s="129"/>
      <c r="K466" s="129"/>
      <c r="L466" s="129"/>
      <c r="M466" s="129"/>
      <c r="N466" s="129"/>
    </row>
    <row r="467" spans="1:138" ht="17.25" hidden="1" customHeight="1" outlineLevel="1" thickBot="1" x14ac:dyDescent="0.25">
      <c r="A467" s="122">
        <f>IF(B465="Объект",,1)</f>
        <v>0</v>
      </c>
    </row>
    <row r="468" spans="1:138" ht="17.25" hidden="1" outlineLevel="1" thickTop="1" thickBot="1" x14ac:dyDescent="0.25">
      <c r="A468" s="122">
        <f>IF(B465="Объект",,1)</f>
        <v>0</v>
      </c>
      <c r="B468" s="160" t="s">
        <v>207</v>
      </c>
      <c r="C468" s="161" t="s">
        <v>208</v>
      </c>
      <c r="D468" s="162">
        <f>$C$4</f>
        <v>42826</v>
      </c>
      <c r="E468" s="162">
        <f t="shared" ref="E468:BP468" si="276">DATE(YEAR(D468),(MONTH(D468)+1),DAY(D468))</f>
        <v>42856</v>
      </c>
      <c r="F468" s="162">
        <f t="shared" si="276"/>
        <v>42887</v>
      </c>
      <c r="G468" s="162">
        <f t="shared" si="276"/>
        <v>42917</v>
      </c>
      <c r="H468" s="162">
        <f t="shared" si="276"/>
        <v>42948</v>
      </c>
      <c r="I468" s="162">
        <f t="shared" si="276"/>
        <v>42979</v>
      </c>
      <c r="J468" s="162">
        <f t="shared" si="276"/>
        <v>43009</v>
      </c>
      <c r="K468" s="162">
        <f t="shared" si="276"/>
        <v>43040</v>
      </c>
      <c r="L468" s="162">
        <f t="shared" si="276"/>
        <v>43070</v>
      </c>
      <c r="M468" s="162">
        <f t="shared" si="276"/>
        <v>43101</v>
      </c>
      <c r="N468" s="162">
        <f t="shared" si="276"/>
        <v>43132</v>
      </c>
      <c r="O468" s="162">
        <f t="shared" si="276"/>
        <v>43160</v>
      </c>
      <c r="P468" s="162">
        <f t="shared" si="276"/>
        <v>43191</v>
      </c>
      <c r="Q468" s="162">
        <f t="shared" si="276"/>
        <v>43221</v>
      </c>
      <c r="R468" s="162">
        <f t="shared" si="276"/>
        <v>43252</v>
      </c>
      <c r="S468" s="162">
        <f t="shared" si="276"/>
        <v>43282</v>
      </c>
      <c r="T468" s="162">
        <f t="shared" si="276"/>
        <v>43313</v>
      </c>
      <c r="U468" s="162">
        <f t="shared" si="276"/>
        <v>43344</v>
      </c>
      <c r="V468" s="162">
        <f t="shared" si="276"/>
        <v>43374</v>
      </c>
      <c r="W468" s="162">
        <f t="shared" si="276"/>
        <v>43405</v>
      </c>
      <c r="X468" s="162">
        <f t="shared" si="276"/>
        <v>43435</v>
      </c>
      <c r="Y468" s="162">
        <f t="shared" si="276"/>
        <v>43466</v>
      </c>
      <c r="Z468" s="162">
        <f t="shared" si="276"/>
        <v>43497</v>
      </c>
      <c r="AA468" s="162">
        <f t="shared" si="276"/>
        <v>43525</v>
      </c>
      <c r="AB468" s="162">
        <f t="shared" si="276"/>
        <v>43556</v>
      </c>
      <c r="AC468" s="162">
        <f t="shared" si="276"/>
        <v>43586</v>
      </c>
      <c r="AD468" s="162">
        <f t="shared" si="276"/>
        <v>43617</v>
      </c>
      <c r="AE468" s="162">
        <f t="shared" si="276"/>
        <v>43647</v>
      </c>
      <c r="AF468" s="162">
        <f t="shared" si="276"/>
        <v>43678</v>
      </c>
      <c r="AG468" s="162">
        <f t="shared" si="276"/>
        <v>43709</v>
      </c>
      <c r="AH468" s="162">
        <f t="shared" si="276"/>
        <v>43739</v>
      </c>
      <c r="AI468" s="162">
        <f t="shared" si="276"/>
        <v>43770</v>
      </c>
      <c r="AJ468" s="162">
        <f t="shared" si="276"/>
        <v>43800</v>
      </c>
      <c r="AK468" s="162">
        <f t="shared" si="276"/>
        <v>43831</v>
      </c>
      <c r="AL468" s="162">
        <f t="shared" si="276"/>
        <v>43862</v>
      </c>
      <c r="AM468" s="162">
        <f t="shared" si="276"/>
        <v>43891</v>
      </c>
      <c r="AN468" s="162">
        <f t="shared" si="276"/>
        <v>43922</v>
      </c>
      <c r="AO468" s="162">
        <f t="shared" si="276"/>
        <v>43952</v>
      </c>
      <c r="AP468" s="162">
        <f t="shared" si="276"/>
        <v>43983</v>
      </c>
      <c r="AQ468" s="162">
        <f t="shared" si="276"/>
        <v>44013</v>
      </c>
      <c r="AR468" s="162">
        <f t="shared" si="276"/>
        <v>44044</v>
      </c>
      <c r="AS468" s="162">
        <f t="shared" si="276"/>
        <v>44075</v>
      </c>
      <c r="AT468" s="162">
        <f t="shared" si="276"/>
        <v>44105</v>
      </c>
      <c r="AU468" s="162">
        <f t="shared" si="276"/>
        <v>44136</v>
      </c>
      <c r="AV468" s="162">
        <f t="shared" si="276"/>
        <v>44166</v>
      </c>
      <c r="AW468" s="162">
        <f t="shared" si="276"/>
        <v>44197</v>
      </c>
      <c r="AX468" s="162">
        <f t="shared" si="276"/>
        <v>44228</v>
      </c>
      <c r="AY468" s="162">
        <f t="shared" si="276"/>
        <v>44256</v>
      </c>
      <c r="AZ468" s="162">
        <f t="shared" si="276"/>
        <v>44287</v>
      </c>
      <c r="BA468" s="162">
        <f t="shared" si="276"/>
        <v>44317</v>
      </c>
      <c r="BB468" s="162">
        <f t="shared" si="276"/>
        <v>44348</v>
      </c>
      <c r="BC468" s="162">
        <f t="shared" si="276"/>
        <v>44378</v>
      </c>
      <c r="BD468" s="162">
        <f t="shared" si="276"/>
        <v>44409</v>
      </c>
      <c r="BE468" s="162">
        <f t="shared" si="276"/>
        <v>44440</v>
      </c>
      <c r="BF468" s="162">
        <f t="shared" si="276"/>
        <v>44470</v>
      </c>
      <c r="BG468" s="162">
        <f t="shared" si="276"/>
        <v>44501</v>
      </c>
      <c r="BH468" s="162">
        <f t="shared" si="276"/>
        <v>44531</v>
      </c>
      <c r="BI468" s="162">
        <f t="shared" si="276"/>
        <v>44562</v>
      </c>
      <c r="BJ468" s="162">
        <f t="shared" si="276"/>
        <v>44593</v>
      </c>
      <c r="BK468" s="162">
        <f t="shared" si="276"/>
        <v>44621</v>
      </c>
      <c r="BL468" s="162">
        <f t="shared" si="276"/>
        <v>44652</v>
      </c>
      <c r="BM468" s="162">
        <f t="shared" si="276"/>
        <v>44682</v>
      </c>
      <c r="BN468" s="162">
        <f t="shared" si="276"/>
        <v>44713</v>
      </c>
      <c r="BO468" s="162">
        <f t="shared" si="276"/>
        <v>44743</v>
      </c>
      <c r="BP468" s="162">
        <f t="shared" si="276"/>
        <v>44774</v>
      </c>
      <c r="BQ468" s="162">
        <f t="shared" ref="BQ468:EB468" si="277">DATE(YEAR(BP468),(MONTH(BP468)+1),DAY(BP468))</f>
        <v>44805</v>
      </c>
      <c r="BR468" s="162">
        <f t="shared" si="277"/>
        <v>44835</v>
      </c>
      <c r="BS468" s="162">
        <f t="shared" si="277"/>
        <v>44866</v>
      </c>
      <c r="BT468" s="162">
        <f t="shared" si="277"/>
        <v>44896</v>
      </c>
      <c r="BU468" s="162">
        <f t="shared" si="277"/>
        <v>44927</v>
      </c>
      <c r="BV468" s="162">
        <f>DATE(YEAR(BU468),(MONTH(BU468)+1),DAY(BU468))</f>
        <v>44958</v>
      </c>
      <c r="BW468" s="162">
        <f>DATE(YEAR(BV468),(MONTH(BV468)+1),DAY(BV468))</f>
        <v>44986</v>
      </c>
      <c r="BX468" s="162">
        <f>DATE(YEAR(BW468),(MONTH(BW468)+1),DAY(BW468))</f>
        <v>45017</v>
      </c>
      <c r="BY468" s="162">
        <f t="shared" si="277"/>
        <v>45047</v>
      </c>
      <c r="BZ468" s="162">
        <f t="shared" si="277"/>
        <v>45078</v>
      </c>
      <c r="CA468" s="162">
        <f t="shared" si="277"/>
        <v>45108</v>
      </c>
      <c r="CB468" s="162">
        <f t="shared" si="277"/>
        <v>45139</v>
      </c>
      <c r="CC468" s="162">
        <f t="shared" si="277"/>
        <v>45170</v>
      </c>
      <c r="CD468" s="162">
        <f t="shared" si="277"/>
        <v>45200</v>
      </c>
      <c r="CE468" s="162">
        <f t="shared" si="277"/>
        <v>45231</v>
      </c>
      <c r="CF468" s="162">
        <f t="shared" si="277"/>
        <v>45261</v>
      </c>
      <c r="CG468" s="162">
        <f t="shared" si="277"/>
        <v>45292</v>
      </c>
      <c r="CH468" s="162">
        <f t="shared" si="277"/>
        <v>45323</v>
      </c>
      <c r="CI468" s="162">
        <f t="shared" si="277"/>
        <v>45352</v>
      </c>
      <c r="CJ468" s="162">
        <f t="shared" si="277"/>
        <v>45383</v>
      </c>
      <c r="CK468" s="162">
        <f t="shared" si="277"/>
        <v>45413</v>
      </c>
      <c r="CL468" s="162">
        <f t="shared" si="277"/>
        <v>45444</v>
      </c>
      <c r="CM468" s="162">
        <f t="shared" si="277"/>
        <v>45474</v>
      </c>
      <c r="CN468" s="162">
        <f t="shared" si="277"/>
        <v>45505</v>
      </c>
      <c r="CO468" s="162">
        <f t="shared" si="277"/>
        <v>45536</v>
      </c>
      <c r="CP468" s="162">
        <f t="shared" si="277"/>
        <v>45566</v>
      </c>
      <c r="CQ468" s="162">
        <f t="shared" si="277"/>
        <v>45597</v>
      </c>
      <c r="CR468" s="162">
        <f t="shared" si="277"/>
        <v>45627</v>
      </c>
      <c r="CS468" s="162">
        <f t="shared" si="277"/>
        <v>45658</v>
      </c>
      <c r="CT468" s="162">
        <f t="shared" si="277"/>
        <v>45689</v>
      </c>
      <c r="CU468" s="162">
        <f t="shared" si="277"/>
        <v>45717</v>
      </c>
      <c r="CV468" s="162">
        <f t="shared" si="277"/>
        <v>45748</v>
      </c>
      <c r="CW468" s="162">
        <f t="shared" si="277"/>
        <v>45778</v>
      </c>
      <c r="CX468" s="162">
        <f t="shared" si="277"/>
        <v>45809</v>
      </c>
      <c r="CY468" s="162">
        <f t="shared" si="277"/>
        <v>45839</v>
      </c>
      <c r="CZ468" s="162">
        <f t="shared" si="277"/>
        <v>45870</v>
      </c>
      <c r="DA468" s="162">
        <f t="shared" si="277"/>
        <v>45901</v>
      </c>
      <c r="DB468" s="162">
        <f t="shared" si="277"/>
        <v>45931</v>
      </c>
      <c r="DC468" s="162">
        <f t="shared" si="277"/>
        <v>45962</v>
      </c>
      <c r="DD468" s="162">
        <f t="shared" si="277"/>
        <v>45992</v>
      </c>
      <c r="DE468" s="162">
        <f t="shared" si="277"/>
        <v>46023</v>
      </c>
      <c r="DF468" s="162">
        <f t="shared" si="277"/>
        <v>46054</v>
      </c>
      <c r="DG468" s="162">
        <f t="shared" si="277"/>
        <v>46082</v>
      </c>
      <c r="DH468" s="162">
        <f t="shared" si="277"/>
        <v>46113</v>
      </c>
      <c r="DI468" s="162">
        <f t="shared" si="277"/>
        <v>46143</v>
      </c>
      <c r="DJ468" s="162">
        <f t="shared" si="277"/>
        <v>46174</v>
      </c>
      <c r="DK468" s="162">
        <f t="shared" si="277"/>
        <v>46204</v>
      </c>
      <c r="DL468" s="162">
        <f t="shared" si="277"/>
        <v>46235</v>
      </c>
      <c r="DM468" s="162">
        <f t="shared" si="277"/>
        <v>46266</v>
      </c>
      <c r="DN468" s="162">
        <f t="shared" si="277"/>
        <v>46296</v>
      </c>
      <c r="DO468" s="162">
        <f t="shared" si="277"/>
        <v>46327</v>
      </c>
      <c r="DP468" s="162">
        <f t="shared" si="277"/>
        <v>46357</v>
      </c>
      <c r="DQ468" s="162">
        <f t="shared" si="277"/>
        <v>46388</v>
      </c>
      <c r="DR468" s="162">
        <f t="shared" si="277"/>
        <v>46419</v>
      </c>
      <c r="DS468" s="162">
        <f t="shared" si="277"/>
        <v>46447</v>
      </c>
      <c r="DT468" s="162">
        <f t="shared" si="277"/>
        <v>46478</v>
      </c>
      <c r="DU468" s="162">
        <f t="shared" si="277"/>
        <v>46508</v>
      </c>
      <c r="DV468" s="162">
        <f t="shared" si="277"/>
        <v>46539</v>
      </c>
      <c r="DW468" s="162">
        <f t="shared" si="277"/>
        <v>46569</v>
      </c>
      <c r="DX468" s="162">
        <f t="shared" si="277"/>
        <v>46600</v>
      </c>
      <c r="DY468" s="162">
        <f t="shared" si="277"/>
        <v>46631</v>
      </c>
      <c r="DZ468" s="162">
        <f t="shared" si="277"/>
        <v>46661</v>
      </c>
      <c r="EA468" s="162">
        <f t="shared" si="277"/>
        <v>46692</v>
      </c>
      <c r="EB468" s="162">
        <f t="shared" si="277"/>
        <v>46722</v>
      </c>
      <c r="EC468" s="162">
        <f>DATE(YEAR(EB468),(MONTH(EB468)+1),DAY(EB468))</f>
        <v>46753</v>
      </c>
      <c r="ED468" s="162">
        <f>DATE(YEAR(EC468),(MONTH(EC468)+1),DAY(EC468))</f>
        <v>46784</v>
      </c>
      <c r="EE468" s="162">
        <f>DATE(YEAR(ED468),(MONTH(ED468)+1),DAY(ED468))</f>
        <v>46813</v>
      </c>
      <c r="EF468" s="164"/>
      <c r="EG468" s="164"/>
      <c r="EH468" s="164"/>
    </row>
    <row r="469" spans="1:138" ht="15.75" hidden="1" outlineLevel="1" x14ac:dyDescent="0.25">
      <c r="A469" s="122">
        <f>IF(B465="Объект",,IF(B469=0,,1))</f>
        <v>0</v>
      </c>
      <c r="B469" s="194" t="str">
        <f t="shared" ref="B469:B480" si="278">B341</f>
        <v xml:space="preserve">Проектно-изыскательские работы </v>
      </c>
      <c r="C469" s="170">
        <f t="shared" ref="C469:C493" si="279">SUM(D469:EE469)</f>
        <v>0</v>
      </c>
      <c r="D469" s="168"/>
      <c r="E469" s="168"/>
      <c r="F469" s="168"/>
      <c r="G469" s="168"/>
      <c r="H469" s="168"/>
      <c r="I469" s="168"/>
      <c r="J469" s="168"/>
      <c r="K469" s="168"/>
      <c r="L469" s="168"/>
      <c r="M469" s="168"/>
      <c r="N469" s="168"/>
      <c r="O469" s="168"/>
      <c r="P469" s="168"/>
      <c r="Q469" s="168"/>
      <c r="R469" s="168"/>
      <c r="S469" s="168"/>
      <c r="T469" s="168"/>
      <c r="U469" s="168"/>
      <c r="V469" s="168"/>
      <c r="W469" s="168"/>
      <c r="X469" s="168"/>
      <c r="Y469" s="168"/>
      <c r="Z469" s="168"/>
      <c r="AA469" s="168"/>
      <c r="AB469" s="168"/>
      <c r="AC469" s="168"/>
      <c r="AD469" s="224"/>
      <c r="AE469" s="168"/>
      <c r="AF469" s="168"/>
      <c r="AG469" s="168"/>
      <c r="AH469" s="168"/>
      <c r="AI469" s="168"/>
      <c r="AJ469" s="168"/>
      <c r="AK469" s="168"/>
      <c r="AL469" s="168"/>
      <c r="AM469" s="168"/>
      <c r="AN469" s="168"/>
      <c r="AO469" s="168"/>
      <c r="AP469" s="168"/>
      <c r="AQ469" s="168"/>
      <c r="AR469" s="168"/>
      <c r="AS469" s="168"/>
      <c r="AT469" s="168"/>
      <c r="AU469" s="168"/>
      <c r="AV469" s="168"/>
      <c r="AW469" s="168"/>
      <c r="AX469" s="168"/>
      <c r="AY469" s="168"/>
      <c r="AZ469" s="168"/>
      <c r="BA469" s="168"/>
      <c r="BB469" s="168"/>
      <c r="BC469" s="168"/>
      <c r="BD469" s="168"/>
      <c r="BE469" s="168"/>
      <c r="BF469" s="168"/>
      <c r="BG469" s="168"/>
      <c r="BH469" s="168"/>
      <c r="BI469" s="168"/>
      <c r="BJ469" s="168"/>
      <c r="BK469" s="168"/>
      <c r="BL469" s="168"/>
      <c r="BM469" s="168"/>
      <c r="BN469" s="168"/>
      <c r="BO469" s="168"/>
      <c r="BP469" s="168"/>
      <c r="BQ469" s="168"/>
      <c r="BR469" s="168"/>
      <c r="BS469" s="168"/>
      <c r="BT469" s="168"/>
      <c r="BU469" s="168"/>
      <c r="BV469" s="168"/>
      <c r="BW469" s="168"/>
      <c r="BX469" s="168"/>
      <c r="BY469" s="168"/>
      <c r="BZ469" s="168"/>
      <c r="CA469" s="168"/>
      <c r="CB469" s="168"/>
      <c r="CC469" s="168"/>
      <c r="CD469" s="168"/>
      <c r="CE469" s="168"/>
      <c r="CF469" s="168"/>
      <c r="CG469" s="168"/>
      <c r="CH469" s="168"/>
      <c r="CI469" s="168"/>
      <c r="CJ469" s="168"/>
      <c r="CK469" s="168"/>
      <c r="CL469" s="168"/>
      <c r="CM469" s="168"/>
      <c r="CN469" s="168"/>
      <c r="CO469" s="168"/>
      <c r="CP469" s="168"/>
      <c r="CQ469" s="168"/>
      <c r="CR469" s="168"/>
      <c r="CS469" s="168"/>
      <c r="CT469" s="168"/>
      <c r="CU469" s="168"/>
      <c r="CV469" s="168"/>
      <c r="CW469" s="168"/>
      <c r="CX469" s="168"/>
      <c r="CY469" s="168"/>
      <c r="CZ469" s="168"/>
      <c r="DA469" s="168"/>
      <c r="DB469" s="168"/>
      <c r="DC469" s="168"/>
      <c r="DD469" s="168"/>
      <c r="DE469" s="168"/>
      <c r="DF469" s="168"/>
      <c r="DG469" s="168"/>
      <c r="DH469" s="168"/>
      <c r="DI469" s="168"/>
      <c r="DJ469" s="168"/>
      <c r="DK469" s="168"/>
      <c r="DL469" s="168"/>
      <c r="DM469" s="168"/>
      <c r="DN469" s="168"/>
      <c r="DO469" s="168"/>
      <c r="DP469" s="168"/>
      <c r="DQ469" s="168"/>
      <c r="DR469" s="168"/>
      <c r="DS469" s="168"/>
      <c r="DT469" s="168"/>
      <c r="DU469" s="168"/>
      <c r="DV469" s="168"/>
      <c r="DW469" s="168"/>
      <c r="DX469" s="168"/>
      <c r="DY469" s="168"/>
      <c r="DZ469" s="168"/>
      <c r="EA469" s="168"/>
      <c r="EB469" s="168"/>
      <c r="EC469" s="168"/>
      <c r="ED469" s="168"/>
      <c r="EE469" s="168"/>
      <c r="EF469" s="169"/>
      <c r="EG469" s="169"/>
      <c r="EH469" s="169"/>
    </row>
    <row r="470" spans="1:138" ht="15.75" hidden="1" outlineLevel="1" x14ac:dyDescent="0.25">
      <c r="A470" s="122">
        <f>IF(B465="Объект",,IF(B470=0,,1))</f>
        <v>0</v>
      </c>
      <c r="B470" s="194" t="str">
        <f t="shared" si="278"/>
        <v>Строительно-монтажные работы (привязка в валюте)</v>
      </c>
      <c r="C470" s="170">
        <f t="shared" si="279"/>
        <v>0</v>
      </c>
      <c r="D470" s="168"/>
      <c r="E470" s="168"/>
      <c r="F470" s="168"/>
      <c r="G470" s="168"/>
      <c r="H470" s="168"/>
      <c r="I470" s="168"/>
      <c r="J470" s="168"/>
      <c r="K470" s="168"/>
      <c r="L470" s="168"/>
      <c r="M470" s="168"/>
      <c r="N470" s="168"/>
      <c r="O470" s="168"/>
      <c r="P470" s="168"/>
      <c r="Q470" s="168"/>
      <c r="R470" s="168"/>
      <c r="S470" s="168"/>
      <c r="T470" s="168"/>
      <c r="U470" s="168"/>
      <c r="V470" s="168"/>
      <c r="W470" s="168"/>
      <c r="X470" s="168"/>
      <c r="Y470" s="168"/>
      <c r="Z470" s="168"/>
      <c r="AA470" s="168"/>
      <c r="AB470" s="168"/>
      <c r="AC470" s="168"/>
      <c r="AD470" s="168"/>
      <c r="AE470" s="168"/>
      <c r="AF470" s="168"/>
      <c r="AG470" s="168"/>
      <c r="AH470" s="168"/>
      <c r="AI470" s="168"/>
      <c r="AJ470" s="168"/>
      <c r="AK470" s="168"/>
      <c r="AL470" s="168"/>
      <c r="AM470" s="168"/>
      <c r="AN470" s="168"/>
      <c r="AO470" s="168"/>
      <c r="AP470" s="168"/>
      <c r="AQ470" s="168"/>
      <c r="AR470" s="168"/>
      <c r="AS470" s="168"/>
      <c r="AT470" s="168"/>
      <c r="AU470" s="168"/>
      <c r="AV470" s="168"/>
      <c r="AW470" s="168"/>
      <c r="AX470" s="168"/>
      <c r="AY470" s="168"/>
      <c r="AZ470" s="168"/>
      <c r="BA470" s="168"/>
      <c r="BB470" s="168"/>
      <c r="BC470" s="168"/>
      <c r="BD470" s="168"/>
      <c r="BE470" s="168"/>
      <c r="BF470" s="168"/>
      <c r="BG470" s="168"/>
      <c r="BH470" s="168"/>
      <c r="BI470" s="168"/>
      <c r="BJ470" s="168"/>
      <c r="BK470" s="168"/>
      <c r="BL470" s="168"/>
      <c r="BM470" s="168"/>
      <c r="BN470" s="168"/>
      <c r="BO470" s="168"/>
      <c r="BP470" s="168"/>
      <c r="BQ470" s="168"/>
      <c r="BR470" s="168"/>
      <c r="BS470" s="168"/>
      <c r="BT470" s="168"/>
      <c r="BU470" s="168"/>
      <c r="BV470" s="168"/>
      <c r="BW470" s="168"/>
      <c r="BX470" s="168"/>
      <c r="BY470" s="168"/>
      <c r="BZ470" s="168"/>
      <c r="CA470" s="168"/>
      <c r="CB470" s="168"/>
      <c r="CC470" s="168"/>
      <c r="CD470" s="168"/>
      <c r="CE470" s="168"/>
      <c r="CF470" s="168"/>
      <c r="CG470" s="168"/>
      <c r="CH470" s="168"/>
      <c r="CI470" s="168"/>
      <c r="CJ470" s="168"/>
      <c r="CK470" s="168"/>
      <c r="CL470" s="168"/>
      <c r="CM470" s="168"/>
      <c r="CN470" s="168"/>
      <c r="CO470" s="168"/>
      <c r="CP470" s="168"/>
      <c r="CQ470" s="168"/>
      <c r="CR470" s="168"/>
      <c r="CS470" s="168"/>
      <c r="CT470" s="168"/>
      <c r="CU470" s="168"/>
      <c r="CV470" s="168"/>
      <c r="CW470" s="168"/>
      <c r="CX470" s="168"/>
      <c r="CY470" s="168"/>
      <c r="CZ470" s="168"/>
      <c r="DA470" s="168"/>
      <c r="DB470" s="168"/>
      <c r="DC470" s="168"/>
      <c r="DD470" s="168"/>
      <c r="DE470" s="168"/>
      <c r="DF470" s="168"/>
      <c r="DG470" s="168"/>
      <c r="DH470" s="168"/>
      <c r="DI470" s="168"/>
      <c r="DJ470" s="168"/>
      <c r="DK470" s="168"/>
      <c r="DL470" s="168"/>
      <c r="DM470" s="168"/>
      <c r="DN470" s="168"/>
      <c r="DO470" s="168"/>
      <c r="DP470" s="168"/>
      <c r="DQ470" s="168"/>
      <c r="DR470" s="168"/>
      <c r="DS470" s="168"/>
      <c r="DT470" s="168"/>
      <c r="DU470" s="168"/>
      <c r="DV470" s="168"/>
      <c r="DW470" s="168"/>
      <c r="DX470" s="168"/>
      <c r="DY470" s="168"/>
      <c r="DZ470" s="168"/>
      <c r="EA470" s="168"/>
      <c r="EB470" s="168"/>
      <c r="EC470" s="168"/>
      <c r="ED470" s="168"/>
      <c r="EE470" s="168"/>
      <c r="EF470" s="169"/>
      <c r="EG470" s="169"/>
      <c r="EH470" s="169"/>
    </row>
    <row r="471" spans="1:138" ht="15.75" hidden="1" outlineLevel="1" x14ac:dyDescent="0.25">
      <c r="A471" s="122">
        <f>IF(B465="Объект",,IF(B471=0,,1))</f>
        <v>0</v>
      </c>
      <c r="B471" s="194" t="str">
        <f t="shared" si="278"/>
        <v>Строительно-монтажные работы рос</v>
      </c>
      <c r="C471" s="170">
        <f t="shared" si="279"/>
        <v>0</v>
      </c>
      <c r="D471" s="168"/>
      <c r="E471" s="168"/>
      <c r="F471" s="168"/>
      <c r="G471" s="168"/>
      <c r="H471" s="168"/>
      <c r="I471" s="168"/>
      <c r="J471" s="168"/>
      <c r="K471" s="168"/>
      <c r="L471" s="168"/>
      <c r="M471" s="168"/>
      <c r="N471" s="168"/>
      <c r="O471" s="168"/>
      <c r="P471" s="168"/>
      <c r="Q471" s="168"/>
      <c r="R471" s="168"/>
      <c r="S471" s="168"/>
      <c r="T471" s="168"/>
      <c r="U471" s="168"/>
      <c r="V471" s="168"/>
      <c r="W471" s="168"/>
      <c r="X471" s="168"/>
      <c r="Y471" s="168"/>
      <c r="Z471" s="168"/>
      <c r="AA471" s="168"/>
      <c r="AB471" s="168"/>
      <c r="AC471" s="168"/>
      <c r="AD471" s="168"/>
      <c r="AE471" s="168"/>
      <c r="AF471" s="168"/>
      <c r="AG471" s="168"/>
      <c r="AH471" s="168"/>
      <c r="AI471" s="168"/>
      <c r="AJ471" s="168"/>
      <c r="AK471" s="168"/>
      <c r="AL471" s="168"/>
      <c r="AM471" s="168"/>
      <c r="AN471" s="168"/>
      <c r="AO471" s="168"/>
      <c r="AP471" s="168"/>
      <c r="AQ471" s="168"/>
      <c r="AR471" s="168"/>
      <c r="AS471" s="168"/>
      <c r="AT471" s="168"/>
      <c r="AU471" s="168"/>
      <c r="AV471" s="168"/>
      <c r="AW471" s="168"/>
      <c r="AX471" s="168"/>
      <c r="AY471" s="168"/>
      <c r="AZ471" s="168"/>
      <c r="BA471" s="168"/>
      <c r="BB471" s="168"/>
      <c r="BC471" s="168"/>
      <c r="BD471" s="168"/>
      <c r="BE471" s="168"/>
      <c r="BF471" s="168"/>
      <c r="BG471" s="168"/>
      <c r="BH471" s="168"/>
      <c r="BI471" s="168"/>
      <c r="BJ471" s="168"/>
      <c r="BK471" s="168"/>
      <c r="BL471" s="168"/>
      <c r="BM471" s="168"/>
      <c r="BN471" s="168"/>
      <c r="BO471" s="168"/>
      <c r="BP471" s="168"/>
      <c r="BQ471" s="168"/>
      <c r="BR471" s="168"/>
      <c r="BS471" s="168"/>
      <c r="BT471" s="168"/>
      <c r="BU471" s="168"/>
      <c r="BV471" s="168"/>
      <c r="BW471" s="168"/>
      <c r="BX471" s="168"/>
      <c r="BY471" s="168"/>
      <c r="BZ471" s="168"/>
      <c r="CA471" s="168"/>
      <c r="CB471" s="168"/>
      <c r="CC471" s="168"/>
      <c r="CD471" s="168"/>
      <c r="CE471" s="168"/>
      <c r="CF471" s="168"/>
      <c r="CG471" s="168"/>
      <c r="CH471" s="168"/>
      <c r="CI471" s="168"/>
      <c r="CJ471" s="168"/>
      <c r="CK471" s="168"/>
      <c r="CL471" s="168"/>
      <c r="CM471" s="168"/>
      <c r="CN471" s="168"/>
      <c r="CO471" s="168"/>
      <c r="CP471" s="168"/>
      <c r="CQ471" s="168"/>
      <c r="CR471" s="168"/>
      <c r="CS471" s="168"/>
      <c r="CT471" s="168"/>
      <c r="CU471" s="168"/>
      <c r="CV471" s="168"/>
      <c r="CW471" s="168"/>
      <c r="CX471" s="168"/>
      <c r="CY471" s="168"/>
      <c r="CZ471" s="168"/>
      <c r="DA471" s="168"/>
      <c r="DB471" s="168"/>
      <c r="DC471" s="168"/>
      <c r="DD471" s="168"/>
      <c r="DE471" s="168"/>
      <c r="DF471" s="168"/>
      <c r="DG471" s="168"/>
      <c r="DH471" s="168"/>
      <c r="DI471" s="168"/>
      <c r="DJ471" s="168"/>
      <c r="DK471" s="168"/>
      <c r="DL471" s="168"/>
      <c r="DM471" s="168"/>
      <c r="DN471" s="168"/>
      <c r="DO471" s="168"/>
      <c r="DP471" s="168"/>
      <c r="DQ471" s="168"/>
      <c r="DR471" s="168"/>
      <c r="DS471" s="168"/>
      <c r="DT471" s="168"/>
      <c r="DU471" s="168"/>
      <c r="DV471" s="168"/>
      <c r="DW471" s="168"/>
      <c r="DX471" s="168"/>
      <c r="DY471" s="168"/>
      <c r="DZ471" s="168"/>
      <c r="EA471" s="168"/>
      <c r="EB471" s="168"/>
      <c r="EC471" s="168"/>
      <c r="ED471" s="168"/>
      <c r="EE471" s="168"/>
      <c r="EF471" s="169"/>
      <c r="EG471" s="169"/>
      <c r="EH471" s="169"/>
    </row>
    <row r="472" spans="1:138" ht="15.75" hidden="1" outlineLevel="1" x14ac:dyDescent="0.25">
      <c r="A472" s="122">
        <f>IF(B465="Объект",,IF(B472=0,,1))</f>
        <v>0</v>
      </c>
      <c r="B472" s="194" t="str">
        <f t="shared" si="278"/>
        <v>ТМЦ</v>
      </c>
      <c r="C472" s="170">
        <f t="shared" si="279"/>
        <v>0</v>
      </c>
      <c r="D472" s="168"/>
      <c r="E472" s="168"/>
      <c r="F472" s="168"/>
      <c r="G472" s="168"/>
      <c r="H472" s="168"/>
      <c r="I472" s="168"/>
      <c r="J472" s="168"/>
      <c r="K472" s="168"/>
      <c r="L472" s="168"/>
      <c r="M472" s="168"/>
      <c r="N472" s="168"/>
      <c r="O472" s="168"/>
      <c r="P472" s="168"/>
      <c r="Q472" s="168"/>
      <c r="R472" s="168"/>
      <c r="S472" s="168"/>
      <c r="T472" s="168"/>
      <c r="U472" s="168"/>
      <c r="V472" s="168"/>
      <c r="W472" s="168"/>
      <c r="X472" s="168"/>
      <c r="Y472" s="168"/>
      <c r="Z472" s="168"/>
      <c r="AA472" s="168"/>
      <c r="AB472" s="168"/>
      <c r="AC472" s="168"/>
      <c r="AD472" s="168"/>
      <c r="AE472" s="168"/>
      <c r="AF472" s="168"/>
      <c r="AG472" s="168"/>
      <c r="AH472" s="168"/>
      <c r="AI472" s="168"/>
      <c r="AJ472" s="168"/>
      <c r="AK472" s="168"/>
      <c r="AL472" s="168"/>
      <c r="AM472" s="168"/>
      <c r="AN472" s="168"/>
      <c r="AO472" s="168"/>
      <c r="AP472" s="168"/>
      <c r="AQ472" s="168"/>
      <c r="AR472" s="168"/>
      <c r="AS472" s="168"/>
      <c r="AT472" s="168"/>
      <c r="AU472" s="168"/>
      <c r="AV472" s="168"/>
      <c r="AW472" s="168"/>
      <c r="AX472" s="168"/>
      <c r="AY472" s="168"/>
      <c r="AZ472" s="168"/>
      <c r="BA472" s="168"/>
      <c r="BB472" s="168"/>
      <c r="BC472" s="168"/>
      <c r="BD472" s="168"/>
      <c r="BE472" s="168"/>
      <c r="BF472" s="168"/>
      <c r="BG472" s="168"/>
      <c r="BH472" s="168"/>
      <c r="BI472" s="168"/>
      <c r="BJ472" s="168"/>
      <c r="BK472" s="168"/>
      <c r="BL472" s="168"/>
      <c r="BM472" s="168"/>
      <c r="BN472" s="168"/>
      <c r="BO472" s="168"/>
      <c r="BP472" s="168"/>
      <c r="BQ472" s="168"/>
      <c r="BR472" s="168"/>
      <c r="BS472" s="168"/>
      <c r="BT472" s="168"/>
      <c r="BU472" s="168"/>
      <c r="BV472" s="168"/>
      <c r="BW472" s="168"/>
      <c r="BX472" s="168"/>
      <c r="BY472" s="168"/>
      <c r="BZ472" s="168"/>
      <c r="CA472" s="168"/>
      <c r="CB472" s="168"/>
      <c r="CC472" s="168"/>
      <c r="CD472" s="168"/>
      <c r="CE472" s="168"/>
      <c r="CF472" s="168"/>
      <c r="CG472" s="168"/>
      <c r="CH472" s="168"/>
      <c r="CI472" s="168"/>
      <c r="CJ472" s="168"/>
      <c r="CK472" s="168"/>
      <c r="CL472" s="168"/>
      <c r="CM472" s="168"/>
      <c r="CN472" s="168"/>
      <c r="CO472" s="168"/>
      <c r="CP472" s="168"/>
      <c r="CQ472" s="168"/>
      <c r="CR472" s="168"/>
      <c r="CS472" s="168"/>
      <c r="CT472" s="168"/>
      <c r="CU472" s="168"/>
      <c r="CV472" s="168"/>
      <c r="CW472" s="168"/>
      <c r="CX472" s="168"/>
      <c r="CY472" s="168"/>
      <c r="CZ472" s="168"/>
      <c r="DA472" s="168"/>
      <c r="DB472" s="168"/>
      <c r="DC472" s="168"/>
      <c r="DD472" s="168"/>
      <c r="DE472" s="168"/>
      <c r="DF472" s="168"/>
      <c r="DG472" s="168"/>
      <c r="DH472" s="168"/>
      <c r="DI472" s="168"/>
      <c r="DJ472" s="168"/>
      <c r="DK472" s="168"/>
      <c r="DL472" s="168"/>
      <c r="DM472" s="168"/>
      <c r="DN472" s="168"/>
      <c r="DO472" s="168"/>
      <c r="DP472" s="168"/>
      <c r="DQ472" s="168"/>
      <c r="DR472" s="168"/>
      <c r="DS472" s="168"/>
      <c r="DT472" s="168"/>
      <c r="DU472" s="168"/>
      <c r="DV472" s="168"/>
      <c r="DW472" s="168"/>
      <c r="DX472" s="168"/>
      <c r="DY472" s="168"/>
      <c r="DZ472" s="168"/>
      <c r="EA472" s="168"/>
      <c r="EB472" s="168"/>
      <c r="EC472" s="168"/>
      <c r="ED472" s="168"/>
      <c r="EE472" s="168"/>
      <c r="EF472" s="169"/>
      <c r="EG472" s="169"/>
      <c r="EH472" s="169"/>
    </row>
    <row r="473" spans="1:138" ht="15.75" hidden="1" outlineLevel="1" x14ac:dyDescent="0.25">
      <c r="A473" s="122">
        <f>IF(B465="Объект",,IF(B473=0,,1))</f>
        <v>0</v>
      </c>
      <c r="B473" s="194" t="str">
        <f t="shared" si="278"/>
        <v>Оборудование (привязка к валюте)</v>
      </c>
      <c r="C473" s="170">
        <f t="shared" si="279"/>
        <v>0</v>
      </c>
      <c r="D473" s="168"/>
      <c r="E473" s="168"/>
      <c r="F473" s="168"/>
      <c r="G473" s="168"/>
      <c r="H473" s="168"/>
      <c r="I473" s="168"/>
      <c r="J473" s="168"/>
      <c r="K473" s="168"/>
      <c r="L473" s="168"/>
      <c r="M473" s="168"/>
      <c r="N473" s="168"/>
      <c r="O473" s="168"/>
      <c r="P473" s="168"/>
      <c r="Q473" s="168"/>
      <c r="R473" s="168"/>
      <c r="S473" s="168"/>
      <c r="T473" s="168"/>
      <c r="U473" s="168"/>
      <c r="V473" s="168"/>
      <c r="W473" s="168"/>
      <c r="X473" s="168"/>
      <c r="Y473" s="168"/>
      <c r="Z473" s="168"/>
      <c r="AA473" s="168"/>
      <c r="AB473" s="168"/>
      <c r="AC473" s="168"/>
      <c r="AD473" s="168"/>
      <c r="AE473" s="168"/>
      <c r="AF473" s="168"/>
      <c r="AG473" s="168"/>
      <c r="AH473" s="168"/>
      <c r="AI473" s="168"/>
      <c r="AJ473" s="168"/>
      <c r="AK473" s="168"/>
      <c r="AL473" s="168"/>
      <c r="AM473" s="168"/>
      <c r="AN473" s="168"/>
      <c r="AO473" s="168"/>
      <c r="AP473" s="168"/>
      <c r="AQ473" s="168"/>
      <c r="AR473" s="168"/>
      <c r="AS473" s="168"/>
      <c r="AT473" s="168"/>
      <c r="AU473" s="168"/>
      <c r="AV473" s="168"/>
      <c r="AW473" s="168"/>
      <c r="AX473" s="168"/>
      <c r="AY473" s="168"/>
      <c r="AZ473" s="168"/>
      <c r="BA473" s="168"/>
      <c r="BB473" s="168"/>
      <c r="BC473" s="168"/>
      <c r="BD473" s="168"/>
      <c r="BE473" s="168"/>
      <c r="BF473" s="168"/>
      <c r="BG473" s="168"/>
      <c r="BH473" s="168"/>
      <c r="BI473" s="168"/>
      <c r="BJ473" s="168"/>
      <c r="BK473" s="168"/>
      <c r="BL473" s="168"/>
      <c r="BM473" s="168"/>
      <c r="BN473" s="168"/>
      <c r="BO473" s="168"/>
      <c r="BP473" s="168"/>
      <c r="BQ473" s="168"/>
      <c r="BR473" s="168"/>
      <c r="BS473" s="168"/>
      <c r="BT473" s="168"/>
      <c r="BU473" s="168"/>
      <c r="BV473" s="168"/>
      <c r="BW473" s="168"/>
      <c r="BX473" s="168"/>
      <c r="BY473" s="168"/>
      <c r="BZ473" s="168"/>
      <c r="CA473" s="168"/>
      <c r="CB473" s="168"/>
      <c r="CC473" s="168"/>
      <c r="CD473" s="168"/>
      <c r="CE473" s="168"/>
      <c r="CF473" s="168"/>
      <c r="CG473" s="168"/>
      <c r="CH473" s="168"/>
      <c r="CI473" s="168"/>
      <c r="CJ473" s="168"/>
      <c r="CK473" s="168"/>
      <c r="CL473" s="168"/>
      <c r="CM473" s="168"/>
      <c r="CN473" s="168"/>
      <c r="CO473" s="168"/>
      <c r="CP473" s="168"/>
      <c r="CQ473" s="168"/>
      <c r="CR473" s="168"/>
      <c r="CS473" s="168"/>
      <c r="CT473" s="168"/>
      <c r="CU473" s="168"/>
      <c r="CV473" s="168"/>
      <c r="CW473" s="168"/>
      <c r="CX473" s="168"/>
      <c r="CY473" s="168"/>
      <c r="CZ473" s="168"/>
      <c r="DA473" s="168"/>
      <c r="DB473" s="168"/>
      <c r="DC473" s="168"/>
      <c r="DD473" s="168"/>
      <c r="DE473" s="168"/>
      <c r="DF473" s="168"/>
      <c r="DG473" s="168"/>
      <c r="DH473" s="168"/>
      <c r="DI473" s="168"/>
      <c r="DJ473" s="168"/>
      <c r="DK473" s="168"/>
      <c r="DL473" s="168"/>
      <c r="DM473" s="168"/>
      <c r="DN473" s="168"/>
      <c r="DO473" s="168"/>
      <c r="DP473" s="168"/>
      <c r="DQ473" s="168"/>
      <c r="DR473" s="168"/>
      <c r="DS473" s="168"/>
      <c r="DT473" s="168"/>
      <c r="DU473" s="168"/>
      <c r="DV473" s="168"/>
      <c r="DW473" s="168"/>
      <c r="DX473" s="168"/>
      <c r="DY473" s="168"/>
      <c r="DZ473" s="168"/>
      <c r="EA473" s="168"/>
      <c r="EB473" s="168"/>
      <c r="EC473" s="168"/>
      <c r="ED473" s="168"/>
      <c r="EE473" s="168"/>
      <c r="EF473" s="169"/>
      <c r="EG473" s="169"/>
      <c r="EH473" s="169"/>
    </row>
    <row r="474" spans="1:138" ht="15.75" hidden="1" outlineLevel="1" x14ac:dyDescent="0.25">
      <c r="A474" s="122">
        <f>IF(B465="Объект",,IF(B474=0,,1))</f>
        <v>0</v>
      </c>
      <c r="B474" s="194" t="str">
        <f t="shared" si="278"/>
        <v>Оборудование рос</v>
      </c>
      <c r="C474" s="170">
        <f t="shared" si="279"/>
        <v>0</v>
      </c>
      <c r="D474" s="168"/>
      <c r="E474" s="168"/>
      <c r="F474" s="168"/>
      <c r="G474" s="168"/>
      <c r="H474" s="168"/>
      <c r="I474" s="168"/>
      <c r="J474" s="168"/>
      <c r="K474" s="168"/>
      <c r="L474" s="168"/>
      <c r="M474" s="168"/>
      <c r="N474" s="168"/>
      <c r="O474" s="168"/>
      <c r="P474" s="168"/>
      <c r="Q474" s="168"/>
      <c r="R474" s="168"/>
      <c r="S474" s="168"/>
      <c r="T474" s="168"/>
      <c r="U474" s="168"/>
      <c r="V474" s="168"/>
      <c r="W474" s="168"/>
      <c r="X474" s="168"/>
      <c r="Y474" s="168"/>
      <c r="Z474" s="168"/>
      <c r="AA474" s="168"/>
      <c r="AB474" s="168"/>
      <c r="AC474" s="168"/>
      <c r="AD474" s="168"/>
      <c r="AE474" s="168"/>
      <c r="AF474" s="168"/>
      <c r="AG474" s="168"/>
      <c r="AH474" s="168"/>
      <c r="AI474" s="168"/>
      <c r="AJ474" s="168"/>
      <c r="AK474" s="168"/>
      <c r="AL474" s="168"/>
      <c r="AM474" s="168"/>
      <c r="AN474" s="168"/>
      <c r="AO474" s="168"/>
      <c r="AP474" s="168"/>
      <c r="AQ474" s="168"/>
      <c r="AR474" s="168"/>
      <c r="AS474" s="168"/>
      <c r="AT474" s="168"/>
      <c r="AU474" s="168"/>
      <c r="AV474" s="168"/>
      <c r="AW474" s="168"/>
      <c r="AX474" s="168"/>
      <c r="AY474" s="168"/>
      <c r="AZ474" s="168"/>
      <c r="BA474" s="168"/>
      <c r="BB474" s="168"/>
      <c r="BC474" s="168"/>
      <c r="BD474" s="168"/>
      <c r="BE474" s="168"/>
      <c r="BF474" s="168"/>
      <c r="BG474" s="168"/>
      <c r="BH474" s="168"/>
      <c r="BI474" s="168"/>
      <c r="BJ474" s="168"/>
      <c r="BK474" s="168"/>
      <c r="BL474" s="168"/>
      <c r="BM474" s="168"/>
      <c r="BN474" s="168"/>
      <c r="BO474" s="168"/>
      <c r="BP474" s="168"/>
      <c r="BQ474" s="168"/>
      <c r="BR474" s="168"/>
      <c r="BS474" s="168"/>
      <c r="BT474" s="168"/>
      <c r="BU474" s="168"/>
      <c r="BV474" s="168"/>
      <c r="BW474" s="168"/>
      <c r="BX474" s="168"/>
      <c r="BY474" s="168"/>
      <c r="BZ474" s="168"/>
      <c r="CA474" s="168"/>
      <c r="CB474" s="168"/>
      <c r="CC474" s="168"/>
      <c r="CD474" s="168"/>
      <c r="CE474" s="168"/>
      <c r="CF474" s="168"/>
      <c r="CG474" s="168"/>
      <c r="CH474" s="168"/>
      <c r="CI474" s="168"/>
      <c r="CJ474" s="168"/>
      <c r="CK474" s="168"/>
      <c r="CL474" s="168"/>
      <c r="CM474" s="168"/>
      <c r="CN474" s="168"/>
      <c r="CO474" s="168"/>
      <c r="CP474" s="168"/>
      <c r="CQ474" s="168"/>
      <c r="CR474" s="168"/>
      <c r="CS474" s="168"/>
      <c r="CT474" s="168"/>
      <c r="CU474" s="168"/>
      <c r="CV474" s="168"/>
      <c r="CW474" s="168"/>
      <c r="CX474" s="168"/>
      <c r="CY474" s="168"/>
      <c r="CZ474" s="168"/>
      <c r="DA474" s="168"/>
      <c r="DB474" s="168"/>
      <c r="DC474" s="168"/>
      <c r="DD474" s="168"/>
      <c r="DE474" s="168"/>
      <c r="DF474" s="168"/>
      <c r="DG474" s="168"/>
      <c r="DH474" s="168"/>
      <c r="DI474" s="168"/>
      <c r="DJ474" s="168"/>
      <c r="DK474" s="168"/>
      <c r="DL474" s="168"/>
      <c r="DM474" s="168"/>
      <c r="DN474" s="168"/>
      <c r="DO474" s="168"/>
      <c r="DP474" s="168"/>
      <c r="DQ474" s="168"/>
      <c r="DR474" s="168"/>
      <c r="DS474" s="168"/>
      <c r="DT474" s="168"/>
      <c r="DU474" s="168"/>
      <c r="DV474" s="168"/>
      <c r="DW474" s="168"/>
      <c r="DX474" s="168"/>
      <c r="DY474" s="168"/>
      <c r="DZ474" s="168"/>
      <c r="EA474" s="168"/>
      <c r="EB474" s="168"/>
      <c r="EC474" s="168"/>
      <c r="ED474" s="168"/>
      <c r="EE474" s="168"/>
      <c r="EF474" s="169"/>
      <c r="EG474" s="169"/>
      <c r="EH474" s="169"/>
    </row>
    <row r="475" spans="1:138" ht="15.75" hidden="1" outlineLevel="1" x14ac:dyDescent="0.25">
      <c r="A475" s="122">
        <f>IF(B465="Объект",,IF(B475=0,,1))</f>
        <v>0</v>
      </c>
      <c r="B475" s="194" t="str">
        <f t="shared" si="278"/>
        <v>Прочие</v>
      </c>
      <c r="C475" s="170">
        <f t="shared" si="279"/>
        <v>0</v>
      </c>
      <c r="D475" s="168"/>
      <c r="E475" s="168"/>
      <c r="F475" s="168"/>
      <c r="G475" s="168"/>
      <c r="H475" s="168"/>
      <c r="I475" s="168"/>
      <c r="J475" s="168"/>
      <c r="K475" s="168"/>
      <c r="L475" s="168"/>
      <c r="M475" s="168"/>
      <c r="N475" s="168"/>
      <c r="O475" s="168"/>
      <c r="P475" s="168"/>
      <c r="Q475" s="168"/>
      <c r="R475" s="168"/>
      <c r="S475" s="168"/>
      <c r="T475" s="168"/>
      <c r="U475" s="168"/>
      <c r="V475" s="168"/>
      <c r="W475" s="168"/>
      <c r="X475" s="168"/>
      <c r="Y475" s="168"/>
      <c r="Z475" s="168"/>
      <c r="AA475" s="168"/>
      <c r="AB475" s="168"/>
      <c r="AC475" s="168"/>
      <c r="AD475" s="168"/>
      <c r="AE475" s="168"/>
      <c r="AF475" s="168"/>
      <c r="AG475" s="168"/>
      <c r="AH475" s="168"/>
      <c r="AI475" s="168"/>
      <c r="AJ475" s="168"/>
      <c r="AK475" s="168"/>
      <c r="AL475" s="168"/>
      <c r="AM475" s="168"/>
      <c r="AN475" s="168"/>
      <c r="AO475" s="168"/>
      <c r="AP475" s="168"/>
      <c r="AQ475" s="168"/>
      <c r="AR475" s="168"/>
      <c r="AS475" s="168"/>
      <c r="AT475" s="168"/>
      <c r="AU475" s="168"/>
      <c r="AV475" s="168"/>
      <c r="AW475" s="168"/>
      <c r="AX475" s="168"/>
      <c r="AY475" s="168"/>
      <c r="AZ475" s="168"/>
      <c r="BA475" s="168"/>
      <c r="BB475" s="168"/>
      <c r="BC475" s="168"/>
      <c r="BD475" s="168"/>
      <c r="BE475" s="168"/>
      <c r="BF475" s="168"/>
      <c r="BG475" s="168"/>
      <c r="BH475" s="168"/>
      <c r="BI475" s="168"/>
      <c r="BJ475" s="168"/>
      <c r="BK475" s="168"/>
      <c r="BL475" s="168"/>
      <c r="BM475" s="168"/>
      <c r="BN475" s="168"/>
      <c r="BO475" s="168"/>
      <c r="BP475" s="168"/>
      <c r="BQ475" s="168"/>
      <c r="BR475" s="168"/>
      <c r="BS475" s="168"/>
      <c r="BT475" s="168"/>
      <c r="BU475" s="168"/>
      <c r="BV475" s="168"/>
      <c r="BW475" s="168"/>
      <c r="BX475" s="168"/>
      <c r="BY475" s="168"/>
      <c r="BZ475" s="168"/>
      <c r="CA475" s="168"/>
      <c r="CB475" s="168"/>
      <c r="CC475" s="168"/>
      <c r="CD475" s="168"/>
      <c r="CE475" s="168"/>
      <c r="CF475" s="168"/>
      <c r="CG475" s="168"/>
      <c r="CH475" s="168"/>
      <c r="CI475" s="168"/>
      <c r="CJ475" s="168"/>
      <c r="CK475" s="168"/>
      <c r="CL475" s="168"/>
      <c r="CM475" s="168"/>
      <c r="CN475" s="168"/>
      <c r="CO475" s="168"/>
      <c r="CP475" s="168"/>
      <c r="CQ475" s="168"/>
      <c r="CR475" s="168"/>
      <c r="CS475" s="168"/>
      <c r="CT475" s="168"/>
      <c r="CU475" s="168"/>
      <c r="CV475" s="168"/>
      <c r="CW475" s="168"/>
      <c r="CX475" s="168"/>
      <c r="CY475" s="168"/>
      <c r="CZ475" s="168"/>
      <c r="DA475" s="168"/>
      <c r="DB475" s="168"/>
      <c r="DC475" s="168"/>
      <c r="DD475" s="168"/>
      <c r="DE475" s="168"/>
      <c r="DF475" s="168"/>
      <c r="DG475" s="168"/>
      <c r="DH475" s="168"/>
      <c r="DI475" s="168"/>
      <c r="DJ475" s="168"/>
      <c r="DK475" s="168"/>
      <c r="DL475" s="168"/>
      <c r="DM475" s="168"/>
      <c r="DN475" s="168"/>
      <c r="DO475" s="168"/>
      <c r="DP475" s="168"/>
      <c r="DQ475" s="168"/>
      <c r="DR475" s="168"/>
      <c r="DS475" s="168"/>
      <c r="DT475" s="168"/>
      <c r="DU475" s="168"/>
      <c r="DV475" s="168"/>
      <c r="DW475" s="168"/>
      <c r="DX475" s="168"/>
      <c r="DY475" s="168"/>
      <c r="DZ475" s="168"/>
      <c r="EA475" s="168"/>
      <c r="EB475" s="168"/>
      <c r="EC475" s="168"/>
      <c r="ED475" s="168"/>
      <c r="EE475" s="168"/>
      <c r="EF475" s="169"/>
      <c r="EG475" s="169"/>
      <c r="EH475" s="169"/>
    </row>
    <row r="476" spans="1:138" ht="15.75" hidden="1" outlineLevel="1" x14ac:dyDescent="0.25">
      <c r="A476" s="122">
        <f>IF(B465="Объект",,IF(B476=0,,1))</f>
        <v>0</v>
      </c>
      <c r="B476" s="194" t="str">
        <f t="shared" si="278"/>
        <v>Таможенные платежи</v>
      </c>
      <c r="C476" s="170">
        <f t="shared" si="279"/>
        <v>0</v>
      </c>
      <c r="D476" s="168"/>
      <c r="E476" s="168"/>
      <c r="F476" s="168"/>
      <c r="G476" s="168"/>
      <c r="H476" s="168"/>
      <c r="I476" s="168"/>
      <c r="J476" s="168"/>
      <c r="K476" s="168"/>
      <c r="L476" s="168"/>
      <c r="M476" s="168"/>
      <c r="N476" s="168"/>
      <c r="O476" s="168"/>
      <c r="P476" s="168"/>
      <c r="Q476" s="168"/>
      <c r="R476" s="168"/>
      <c r="S476" s="168"/>
      <c r="T476" s="168"/>
      <c r="U476" s="168"/>
      <c r="V476" s="168"/>
      <c r="W476" s="168"/>
      <c r="X476" s="168"/>
      <c r="Y476" s="168"/>
      <c r="Z476" s="168"/>
      <c r="AA476" s="168"/>
      <c r="AB476" s="168"/>
      <c r="AC476" s="168"/>
      <c r="AD476" s="168"/>
      <c r="AE476" s="168"/>
      <c r="AF476" s="168"/>
      <c r="AG476" s="168"/>
      <c r="AH476" s="168"/>
      <c r="AI476" s="168"/>
      <c r="AJ476" s="168"/>
      <c r="AK476" s="168"/>
      <c r="AL476" s="168"/>
      <c r="AM476" s="168"/>
      <c r="AN476" s="168"/>
      <c r="AO476" s="168"/>
      <c r="AP476" s="168"/>
      <c r="AQ476" s="168"/>
      <c r="AR476" s="168"/>
      <c r="AS476" s="168"/>
      <c r="AT476" s="168"/>
      <c r="AU476" s="168"/>
      <c r="AV476" s="168"/>
      <c r="AW476" s="168"/>
      <c r="AX476" s="168"/>
      <c r="AY476" s="168"/>
      <c r="AZ476" s="168"/>
      <c r="BA476" s="168"/>
      <c r="BB476" s="168"/>
      <c r="BC476" s="168"/>
      <c r="BD476" s="168"/>
      <c r="BE476" s="168"/>
      <c r="BF476" s="168"/>
      <c r="BG476" s="168"/>
      <c r="BH476" s="168"/>
      <c r="BI476" s="168"/>
      <c r="BJ476" s="168"/>
      <c r="BK476" s="168"/>
      <c r="BL476" s="168"/>
      <c r="BM476" s="168"/>
      <c r="BN476" s="168"/>
      <c r="BO476" s="168"/>
      <c r="BP476" s="168"/>
      <c r="BQ476" s="168"/>
      <c r="BR476" s="168"/>
      <c r="BS476" s="168"/>
      <c r="BT476" s="168"/>
      <c r="BU476" s="168"/>
      <c r="BV476" s="168"/>
      <c r="BW476" s="168"/>
      <c r="BX476" s="168"/>
      <c r="BY476" s="168"/>
      <c r="BZ476" s="168"/>
      <c r="CA476" s="168"/>
      <c r="CB476" s="168"/>
      <c r="CC476" s="168"/>
      <c r="CD476" s="168"/>
      <c r="CE476" s="168"/>
      <c r="CF476" s="168"/>
      <c r="CG476" s="168"/>
      <c r="CH476" s="168"/>
      <c r="CI476" s="168"/>
      <c r="CJ476" s="168"/>
      <c r="CK476" s="168"/>
      <c r="CL476" s="168"/>
      <c r="CM476" s="168"/>
      <c r="CN476" s="168"/>
      <c r="CO476" s="168"/>
      <c r="CP476" s="168"/>
      <c r="CQ476" s="168"/>
      <c r="CR476" s="168"/>
      <c r="CS476" s="168"/>
      <c r="CT476" s="168"/>
      <c r="CU476" s="168"/>
      <c r="CV476" s="168"/>
      <c r="CW476" s="168"/>
      <c r="CX476" s="168"/>
      <c r="CY476" s="168"/>
      <c r="CZ476" s="168"/>
      <c r="DA476" s="168"/>
      <c r="DB476" s="168"/>
      <c r="DC476" s="168"/>
      <c r="DD476" s="168"/>
      <c r="DE476" s="168"/>
      <c r="DF476" s="168"/>
      <c r="DG476" s="168"/>
      <c r="DH476" s="168"/>
      <c r="DI476" s="168"/>
      <c r="DJ476" s="168"/>
      <c r="DK476" s="168"/>
      <c r="DL476" s="168"/>
      <c r="DM476" s="168"/>
      <c r="DN476" s="168"/>
      <c r="DO476" s="168"/>
      <c r="DP476" s="168"/>
      <c r="DQ476" s="168"/>
      <c r="DR476" s="168"/>
      <c r="DS476" s="168"/>
      <c r="DT476" s="168"/>
      <c r="DU476" s="168"/>
      <c r="DV476" s="168"/>
      <c r="DW476" s="168"/>
      <c r="DX476" s="168"/>
      <c r="DY476" s="168"/>
      <c r="DZ476" s="168"/>
      <c r="EA476" s="168"/>
      <c r="EB476" s="168"/>
      <c r="EC476" s="168"/>
      <c r="ED476" s="168"/>
      <c r="EE476" s="168"/>
      <c r="EF476" s="169"/>
      <c r="EG476" s="169"/>
      <c r="EH476" s="169"/>
    </row>
    <row r="477" spans="1:138" ht="15.75" hidden="1" outlineLevel="1" x14ac:dyDescent="0.25">
      <c r="A477" s="122">
        <f>IF(B465="Объект",,IF(B477=0,,1))</f>
        <v>0</v>
      </c>
      <c r="B477" s="194">
        <f t="shared" si="278"/>
        <v>0</v>
      </c>
      <c r="C477" s="170">
        <f t="shared" si="279"/>
        <v>0</v>
      </c>
      <c r="D477" s="168"/>
      <c r="E477" s="168"/>
      <c r="F477" s="168"/>
      <c r="G477" s="168"/>
      <c r="H477" s="168"/>
      <c r="I477" s="168"/>
      <c r="J477" s="168"/>
      <c r="K477" s="168"/>
      <c r="L477" s="168"/>
      <c r="M477" s="168"/>
      <c r="N477" s="168"/>
      <c r="O477" s="168"/>
      <c r="P477" s="168"/>
      <c r="Q477" s="168"/>
      <c r="R477" s="168"/>
      <c r="S477" s="168"/>
      <c r="T477" s="168"/>
      <c r="U477" s="168"/>
      <c r="V477" s="168"/>
      <c r="W477" s="168"/>
      <c r="X477" s="168"/>
      <c r="Y477" s="168"/>
      <c r="Z477" s="168"/>
      <c r="AA477" s="168"/>
      <c r="AB477" s="168"/>
      <c r="AC477" s="168"/>
      <c r="AD477" s="168"/>
      <c r="AE477" s="168"/>
      <c r="AF477" s="168"/>
      <c r="AG477" s="168"/>
      <c r="AH477" s="168"/>
      <c r="AI477" s="168"/>
      <c r="AJ477" s="168"/>
      <c r="AK477" s="168"/>
      <c r="AL477" s="168"/>
      <c r="AM477" s="168"/>
      <c r="AN477" s="168"/>
      <c r="AO477" s="168"/>
      <c r="AP477" s="168"/>
      <c r="AQ477" s="168"/>
      <c r="AR477" s="168"/>
      <c r="AS477" s="168"/>
      <c r="AT477" s="168"/>
      <c r="AU477" s="168"/>
      <c r="AV477" s="168"/>
      <c r="AW477" s="168"/>
      <c r="AX477" s="168"/>
      <c r="AY477" s="168"/>
      <c r="AZ477" s="168"/>
      <c r="BA477" s="168"/>
      <c r="BB477" s="168"/>
      <c r="BC477" s="168"/>
      <c r="BD477" s="168"/>
      <c r="BE477" s="168"/>
      <c r="BF477" s="168"/>
      <c r="BG477" s="168"/>
      <c r="BH477" s="168"/>
      <c r="BI477" s="168"/>
      <c r="BJ477" s="168"/>
      <c r="BK477" s="168"/>
      <c r="BL477" s="168"/>
      <c r="BM477" s="168"/>
      <c r="BN477" s="168"/>
      <c r="BO477" s="168"/>
      <c r="BP477" s="168"/>
      <c r="BQ477" s="168"/>
      <c r="BR477" s="168"/>
      <c r="BS477" s="168"/>
      <c r="BT477" s="168"/>
      <c r="BU477" s="168"/>
      <c r="BV477" s="168"/>
      <c r="BW477" s="168"/>
      <c r="BX477" s="168"/>
      <c r="BY477" s="168"/>
      <c r="BZ477" s="168"/>
      <c r="CA477" s="168"/>
      <c r="CB477" s="168"/>
      <c r="CC477" s="168"/>
      <c r="CD477" s="168"/>
      <c r="CE477" s="168"/>
      <c r="CF477" s="168"/>
      <c r="CG477" s="168"/>
      <c r="CH477" s="168"/>
      <c r="CI477" s="168"/>
      <c r="CJ477" s="168"/>
      <c r="CK477" s="168"/>
      <c r="CL477" s="168"/>
      <c r="CM477" s="168"/>
      <c r="CN477" s="168"/>
      <c r="CO477" s="168"/>
      <c r="CP477" s="168"/>
      <c r="CQ477" s="168"/>
      <c r="CR477" s="168"/>
      <c r="CS477" s="168"/>
      <c r="CT477" s="168"/>
      <c r="CU477" s="168"/>
      <c r="CV477" s="168"/>
      <c r="CW477" s="168"/>
      <c r="CX477" s="168"/>
      <c r="CY477" s="168"/>
      <c r="CZ477" s="168"/>
      <c r="DA477" s="168"/>
      <c r="DB477" s="168"/>
      <c r="DC477" s="168"/>
      <c r="DD477" s="168"/>
      <c r="DE477" s="168"/>
      <c r="DF477" s="168"/>
      <c r="DG477" s="168"/>
      <c r="DH477" s="168"/>
      <c r="DI477" s="168"/>
      <c r="DJ477" s="168"/>
      <c r="DK477" s="168"/>
      <c r="DL477" s="168"/>
      <c r="DM477" s="168"/>
      <c r="DN477" s="168"/>
      <c r="DO477" s="168"/>
      <c r="DP477" s="168"/>
      <c r="DQ477" s="168"/>
      <c r="DR477" s="168"/>
      <c r="DS477" s="168"/>
      <c r="DT477" s="168"/>
      <c r="DU477" s="168"/>
      <c r="DV477" s="168"/>
      <c r="DW477" s="168"/>
      <c r="DX477" s="168"/>
      <c r="DY477" s="168"/>
      <c r="DZ477" s="168"/>
      <c r="EA477" s="168"/>
      <c r="EB477" s="168"/>
      <c r="EC477" s="168"/>
      <c r="ED477" s="168"/>
      <c r="EE477" s="168"/>
      <c r="EF477" s="169"/>
      <c r="EG477" s="169"/>
      <c r="EH477" s="169"/>
    </row>
    <row r="478" spans="1:138" ht="15.75" hidden="1" outlineLevel="1" x14ac:dyDescent="0.25">
      <c r="A478" s="122">
        <f>IF(B465="Объект",,IF(B478=0,,1))</f>
        <v>0</v>
      </c>
      <c r="B478" s="194" t="str">
        <f t="shared" si="278"/>
        <v>Менеджмент резерв</v>
      </c>
      <c r="C478" s="170">
        <f t="shared" si="279"/>
        <v>0</v>
      </c>
      <c r="D478" s="168"/>
      <c r="E478" s="168"/>
      <c r="F478" s="168"/>
      <c r="G478" s="168"/>
      <c r="H478" s="168"/>
      <c r="I478" s="168"/>
      <c r="J478" s="168"/>
      <c r="K478" s="168"/>
      <c r="L478" s="168"/>
      <c r="M478" s="168"/>
      <c r="N478" s="168"/>
      <c r="O478" s="168"/>
      <c r="P478" s="168"/>
      <c r="Q478" s="168"/>
      <c r="R478" s="168"/>
      <c r="S478" s="168"/>
      <c r="T478" s="168"/>
      <c r="U478" s="168"/>
      <c r="V478" s="168"/>
      <c r="W478" s="168"/>
      <c r="X478" s="168"/>
      <c r="Y478" s="168"/>
      <c r="Z478" s="168"/>
      <c r="AA478" s="168"/>
      <c r="AB478" s="168"/>
      <c r="AC478" s="168"/>
      <c r="AD478" s="168"/>
      <c r="AE478" s="168"/>
      <c r="AF478" s="168"/>
      <c r="AG478" s="168"/>
      <c r="AH478" s="168"/>
      <c r="AI478" s="168"/>
      <c r="AJ478" s="168"/>
      <c r="AK478" s="168"/>
      <c r="AL478" s="168"/>
      <c r="AM478" s="168"/>
      <c r="AN478" s="168"/>
      <c r="AO478" s="168"/>
      <c r="AP478" s="168"/>
      <c r="AQ478" s="168"/>
      <c r="AR478" s="168"/>
      <c r="AS478" s="168"/>
      <c r="AT478" s="168"/>
      <c r="AU478" s="168"/>
      <c r="AV478" s="168"/>
      <c r="AW478" s="168"/>
      <c r="AX478" s="168"/>
      <c r="AY478" s="168"/>
      <c r="AZ478" s="168"/>
      <c r="BA478" s="168"/>
      <c r="BB478" s="168"/>
      <c r="BC478" s="168"/>
      <c r="BD478" s="168"/>
      <c r="BE478" s="168"/>
      <c r="BF478" s="168"/>
      <c r="BG478" s="168"/>
      <c r="BH478" s="168"/>
      <c r="BI478" s="168"/>
      <c r="BJ478" s="168"/>
      <c r="BK478" s="168"/>
      <c r="BL478" s="168"/>
      <c r="BM478" s="168"/>
      <c r="BN478" s="168"/>
      <c r="BO478" s="168"/>
      <c r="BP478" s="168"/>
      <c r="BQ478" s="168"/>
      <c r="BR478" s="168"/>
      <c r="BS478" s="168"/>
      <c r="BT478" s="168"/>
      <c r="BU478" s="168"/>
      <c r="BV478" s="168"/>
      <c r="BW478" s="168"/>
      <c r="BX478" s="168"/>
      <c r="BY478" s="168"/>
      <c r="BZ478" s="168"/>
      <c r="CA478" s="168"/>
      <c r="CB478" s="168"/>
      <c r="CC478" s="168"/>
      <c r="CD478" s="168"/>
      <c r="CE478" s="168"/>
      <c r="CF478" s="168"/>
      <c r="CG478" s="168"/>
      <c r="CH478" s="168"/>
      <c r="CI478" s="168"/>
      <c r="CJ478" s="168"/>
      <c r="CK478" s="168"/>
      <c r="CL478" s="168"/>
      <c r="CM478" s="168"/>
      <c r="CN478" s="168"/>
      <c r="CO478" s="168"/>
      <c r="CP478" s="168"/>
      <c r="CQ478" s="168"/>
      <c r="CR478" s="168"/>
      <c r="CS478" s="168"/>
      <c r="CT478" s="168"/>
      <c r="CU478" s="168"/>
      <c r="CV478" s="168"/>
      <c r="CW478" s="168"/>
      <c r="CX478" s="168"/>
      <c r="CY478" s="168"/>
      <c r="CZ478" s="168"/>
      <c r="DA478" s="168"/>
      <c r="DB478" s="168"/>
      <c r="DC478" s="168"/>
      <c r="DD478" s="168"/>
      <c r="DE478" s="168"/>
      <c r="DF478" s="168"/>
      <c r="DG478" s="168"/>
      <c r="DH478" s="168"/>
      <c r="DI478" s="168"/>
      <c r="DJ478" s="168"/>
      <c r="DK478" s="168"/>
      <c r="DL478" s="168"/>
      <c r="DM478" s="168"/>
      <c r="DN478" s="168"/>
      <c r="DO478" s="168"/>
      <c r="DP478" s="168"/>
      <c r="DQ478" s="168"/>
      <c r="DR478" s="168"/>
      <c r="DS478" s="168"/>
      <c r="DT478" s="168"/>
      <c r="DU478" s="168"/>
      <c r="DV478" s="168"/>
      <c r="DW478" s="168"/>
      <c r="DX478" s="168"/>
      <c r="DY478" s="168"/>
      <c r="DZ478" s="168"/>
      <c r="EA478" s="168"/>
      <c r="EB478" s="168"/>
      <c r="EC478" s="168"/>
      <c r="ED478" s="168"/>
      <c r="EE478" s="168"/>
      <c r="EF478" s="169"/>
      <c r="EG478" s="169"/>
      <c r="EH478" s="169"/>
    </row>
    <row r="479" spans="1:138" ht="15.75" hidden="1" outlineLevel="1" x14ac:dyDescent="0.25">
      <c r="A479" s="122">
        <f>IF(B465="Объект",,IF(B479=0,,1))</f>
        <v>0</v>
      </c>
      <c r="B479" s="194" t="str">
        <f t="shared" si="278"/>
        <v>ФОТ МП и РГ</v>
      </c>
      <c r="C479" s="170">
        <f t="shared" si="279"/>
        <v>0</v>
      </c>
      <c r="D479" s="168"/>
      <c r="E479" s="168"/>
      <c r="F479" s="168"/>
      <c r="G479" s="168"/>
      <c r="H479" s="168"/>
      <c r="I479" s="168"/>
      <c r="J479" s="168"/>
      <c r="K479" s="168"/>
      <c r="L479" s="168"/>
      <c r="M479" s="168"/>
      <c r="N479" s="168"/>
      <c r="O479" s="168"/>
      <c r="P479" s="168"/>
      <c r="Q479" s="168"/>
      <c r="R479" s="168"/>
      <c r="S479" s="168"/>
      <c r="T479" s="168"/>
      <c r="U479" s="168"/>
      <c r="V479" s="168"/>
      <c r="W479" s="168"/>
      <c r="X479" s="168"/>
      <c r="Y479" s="168"/>
      <c r="Z479" s="168"/>
      <c r="AA479" s="168"/>
      <c r="AB479" s="168"/>
      <c r="AC479" s="168"/>
      <c r="AD479" s="168"/>
      <c r="AE479" s="168"/>
      <c r="AF479" s="168"/>
      <c r="AG479" s="168"/>
      <c r="AH479" s="168"/>
      <c r="AI479" s="168"/>
      <c r="AJ479" s="168"/>
      <c r="AK479" s="168"/>
      <c r="AL479" s="168"/>
      <c r="AM479" s="168"/>
      <c r="AN479" s="168"/>
      <c r="AO479" s="168"/>
      <c r="AP479" s="168"/>
      <c r="AQ479" s="168"/>
      <c r="AR479" s="168"/>
      <c r="AS479" s="168"/>
      <c r="AT479" s="168"/>
      <c r="AU479" s="168"/>
      <c r="AV479" s="168"/>
      <c r="AW479" s="168"/>
      <c r="AX479" s="168"/>
      <c r="AY479" s="168"/>
      <c r="AZ479" s="168"/>
      <c r="BA479" s="168"/>
      <c r="BB479" s="168"/>
      <c r="BC479" s="168"/>
      <c r="BD479" s="168"/>
      <c r="BE479" s="168"/>
      <c r="BF479" s="168"/>
      <c r="BG479" s="168"/>
      <c r="BH479" s="168"/>
      <c r="BI479" s="168"/>
      <c r="BJ479" s="168"/>
      <c r="BK479" s="168"/>
      <c r="BL479" s="168"/>
      <c r="BM479" s="168"/>
      <c r="BN479" s="168"/>
      <c r="BO479" s="168"/>
      <c r="BP479" s="168"/>
      <c r="BQ479" s="168"/>
      <c r="BR479" s="168"/>
      <c r="BS479" s="168"/>
      <c r="BT479" s="168"/>
      <c r="BU479" s="168"/>
      <c r="BV479" s="168"/>
      <c r="BW479" s="168"/>
      <c r="BX479" s="168"/>
      <c r="BY479" s="168"/>
      <c r="BZ479" s="168"/>
      <c r="CA479" s="168"/>
      <c r="CB479" s="168"/>
      <c r="CC479" s="168"/>
      <c r="CD479" s="168"/>
      <c r="CE479" s="168"/>
      <c r="CF479" s="168"/>
      <c r="CG479" s="168"/>
      <c r="CH479" s="168"/>
      <c r="CI479" s="168"/>
      <c r="CJ479" s="168"/>
      <c r="CK479" s="168"/>
      <c r="CL479" s="168"/>
      <c r="CM479" s="168"/>
      <c r="CN479" s="168"/>
      <c r="CO479" s="168"/>
      <c r="CP479" s="168"/>
      <c r="CQ479" s="168"/>
      <c r="CR479" s="168"/>
      <c r="CS479" s="168"/>
      <c r="CT479" s="168"/>
      <c r="CU479" s="168"/>
      <c r="CV479" s="168"/>
      <c r="CW479" s="168"/>
      <c r="CX479" s="168"/>
      <c r="CY479" s="168"/>
      <c r="CZ479" s="168"/>
      <c r="DA479" s="168"/>
      <c r="DB479" s="168"/>
      <c r="DC479" s="168"/>
      <c r="DD479" s="168"/>
      <c r="DE479" s="168"/>
      <c r="DF479" s="168"/>
      <c r="DG479" s="168"/>
      <c r="DH479" s="168"/>
      <c r="DI479" s="168"/>
      <c r="DJ479" s="168"/>
      <c r="DK479" s="168"/>
      <c r="DL479" s="168"/>
      <c r="DM479" s="168"/>
      <c r="DN479" s="168"/>
      <c r="DO479" s="168"/>
      <c r="DP479" s="168"/>
      <c r="DQ479" s="168"/>
      <c r="DR479" s="168"/>
      <c r="DS479" s="168"/>
      <c r="DT479" s="168"/>
      <c r="DU479" s="168"/>
      <c r="DV479" s="168"/>
      <c r="DW479" s="168"/>
      <c r="DX479" s="168"/>
      <c r="DY479" s="168"/>
      <c r="DZ479" s="168"/>
      <c r="EA479" s="168"/>
      <c r="EB479" s="168"/>
      <c r="EC479" s="168"/>
      <c r="ED479" s="168"/>
      <c r="EE479" s="168"/>
      <c r="EF479" s="169"/>
      <c r="EG479" s="169"/>
      <c r="EH479" s="169"/>
    </row>
    <row r="480" spans="1:138" ht="15.75" hidden="1" outlineLevel="1" x14ac:dyDescent="0.25">
      <c r="A480" s="122">
        <f>IF(B465="Объект",,IF(B480=0,,1))</f>
        <v>0</v>
      </c>
      <c r="B480" s="194" t="str">
        <f t="shared" si="278"/>
        <v>Мотивационный фонд</v>
      </c>
      <c r="C480" s="170">
        <f t="shared" si="279"/>
        <v>0</v>
      </c>
      <c r="D480" s="168"/>
      <c r="E480" s="168"/>
      <c r="F480" s="168"/>
      <c r="G480" s="168"/>
      <c r="H480" s="168"/>
      <c r="I480" s="168"/>
      <c r="J480" s="168"/>
      <c r="K480" s="168"/>
      <c r="L480" s="168"/>
      <c r="M480" s="168"/>
      <c r="N480" s="168"/>
      <c r="O480" s="168"/>
      <c r="P480" s="168"/>
      <c r="Q480" s="168"/>
      <c r="R480" s="168"/>
      <c r="S480" s="168"/>
      <c r="T480" s="168"/>
      <c r="U480" s="168"/>
      <c r="V480" s="168"/>
      <c r="W480" s="168"/>
      <c r="X480" s="168"/>
      <c r="Y480" s="168"/>
      <c r="Z480" s="168"/>
      <c r="AA480" s="168"/>
      <c r="AB480" s="168"/>
      <c r="AC480" s="168"/>
      <c r="AD480" s="168"/>
      <c r="AE480" s="168"/>
      <c r="AF480" s="168"/>
      <c r="AG480" s="168"/>
      <c r="AH480" s="168"/>
      <c r="AI480" s="168"/>
      <c r="AJ480" s="168"/>
      <c r="AK480" s="168"/>
      <c r="AL480" s="168"/>
      <c r="AM480" s="168"/>
      <c r="AN480" s="168"/>
      <c r="AO480" s="168"/>
      <c r="AP480" s="168"/>
      <c r="AQ480" s="168"/>
      <c r="AR480" s="168"/>
      <c r="AS480" s="168"/>
      <c r="AT480" s="168"/>
      <c r="AU480" s="168"/>
      <c r="AV480" s="168"/>
      <c r="AW480" s="168"/>
      <c r="AX480" s="168"/>
      <c r="AY480" s="168"/>
      <c r="AZ480" s="168"/>
      <c r="BA480" s="168"/>
      <c r="BB480" s="168"/>
      <c r="BC480" s="168"/>
      <c r="BD480" s="168"/>
      <c r="BE480" s="168"/>
      <c r="BF480" s="168"/>
      <c r="BG480" s="168"/>
      <c r="BH480" s="168"/>
      <c r="BI480" s="168"/>
      <c r="BJ480" s="168"/>
      <c r="BK480" s="168"/>
      <c r="BL480" s="168"/>
      <c r="BM480" s="168"/>
      <c r="BN480" s="168"/>
      <c r="BO480" s="168"/>
      <c r="BP480" s="168"/>
      <c r="BQ480" s="168"/>
      <c r="BR480" s="168"/>
      <c r="BS480" s="168"/>
      <c r="BT480" s="168"/>
      <c r="BU480" s="168"/>
      <c r="BV480" s="168"/>
      <c r="BW480" s="168"/>
      <c r="BX480" s="168"/>
      <c r="BY480" s="168"/>
      <c r="BZ480" s="168"/>
      <c r="CA480" s="168"/>
      <c r="CB480" s="168"/>
      <c r="CC480" s="168"/>
      <c r="CD480" s="168"/>
      <c r="CE480" s="168"/>
      <c r="CF480" s="168"/>
      <c r="CG480" s="168"/>
      <c r="CH480" s="168"/>
      <c r="CI480" s="168"/>
      <c r="CJ480" s="168"/>
      <c r="CK480" s="168"/>
      <c r="CL480" s="168"/>
      <c r="CM480" s="168"/>
      <c r="CN480" s="168"/>
      <c r="CO480" s="168"/>
      <c r="CP480" s="168"/>
      <c r="CQ480" s="168"/>
      <c r="CR480" s="168"/>
      <c r="CS480" s="168"/>
      <c r="CT480" s="168"/>
      <c r="CU480" s="168"/>
      <c r="CV480" s="168"/>
      <c r="CW480" s="168"/>
      <c r="CX480" s="168"/>
      <c r="CY480" s="168"/>
      <c r="CZ480" s="168"/>
      <c r="DA480" s="168"/>
      <c r="DB480" s="168"/>
      <c r="DC480" s="168"/>
      <c r="DD480" s="168"/>
      <c r="DE480" s="168"/>
      <c r="DF480" s="168"/>
      <c r="DG480" s="168"/>
      <c r="DH480" s="168"/>
      <c r="DI480" s="168"/>
      <c r="DJ480" s="168"/>
      <c r="DK480" s="168"/>
      <c r="DL480" s="168"/>
      <c r="DM480" s="168"/>
      <c r="DN480" s="168"/>
      <c r="DO480" s="168"/>
      <c r="DP480" s="168"/>
      <c r="DQ480" s="168"/>
      <c r="DR480" s="168"/>
      <c r="DS480" s="168"/>
      <c r="DT480" s="168"/>
      <c r="DU480" s="168"/>
      <c r="DV480" s="168"/>
      <c r="DW480" s="168"/>
      <c r="DX480" s="168"/>
      <c r="DY480" s="168"/>
      <c r="DZ480" s="168"/>
      <c r="EA480" s="168"/>
      <c r="EB480" s="168"/>
      <c r="EC480" s="168"/>
      <c r="ED480" s="168"/>
      <c r="EE480" s="168"/>
      <c r="EF480" s="169"/>
      <c r="EG480" s="169"/>
      <c r="EH480" s="169"/>
    </row>
    <row r="481" spans="1:138" ht="17.25" hidden="1" outlineLevel="1" thickTop="1" thickBot="1" x14ac:dyDescent="0.3">
      <c r="A481" s="122">
        <f>IF(B465="Объект",,1)</f>
        <v>0</v>
      </c>
      <c r="B481" s="228" t="str">
        <f>B449</f>
        <v>Итого без НДС, тыс. $</v>
      </c>
      <c r="C481" s="229">
        <f t="shared" si="279"/>
        <v>0</v>
      </c>
      <c r="D481" s="175">
        <f t="shared" ref="D481:AI481" si="280">SUM(D469:D480)</f>
        <v>0</v>
      </c>
      <c r="E481" s="230">
        <f t="shared" si="280"/>
        <v>0</v>
      </c>
      <c r="F481" s="175">
        <f t="shared" si="280"/>
        <v>0</v>
      </c>
      <c r="G481" s="175">
        <f t="shared" si="280"/>
        <v>0</v>
      </c>
      <c r="H481" s="175">
        <f t="shared" si="280"/>
        <v>0</v>
      </c>
      <c r="I481" s="175">
        <f t="shared" si="280"/>
        <v>0</v>
      </c>
      <c r="J481" s="175">
        <f t="shared" si="280"/>
        <v>0</v>
      </c>
      <c r="K481" s="175">
        <f t="shared" si="280"/>
        <v>0</v>
      </c>
      <c r="L481" s="175">
        <f t="shared" si="280"/>
        <v>0</v>
      </c>
      <c r="M481" s="175">
        <f t="shared" si="280"/>
        <v>0</v>
      </c>
      <c r="N481" s="175">
        <f t="shared" si="280"/>
        <v>0</v>
      </c>
      <c r="O481" s="231">
        <f t="shared" si="280"/>
        <v>0</v>
      </c>
      <c r="P481" s="231">
        <f t="shared" si="280"/>
        <v>0</v>
      </c>
      <c r="Q481" s="231">
        <f t="shared" si="280"/>
        <v>0</v>
      </c>
      <c r="R481" s="231">
        <f t="shared" si="280"/>
        <v>0</v>
      </c>
      <c r="S481" s="231">
        <f t="shared" si="280"/>
        <v>0</v>
      </c>
      <c r="T481" s="231">
        <f t="shared" si="280"/>
        <v>0</v>
      </c>
      <c r="U481" s="231">
        <f t="shared" si="280"/>
        <v>0</v>
      </c>
      <c r="V481" s="231">
        <f t="shared" si="280"/>
        <v>0</v>
      </c>
      <c r="W481" s="231">
        <f t="shared" si="280"/>
        <v>0</v>
      </c>
      <c r="X481" s="231">
        <f t="shared" si="280"/>
        <v>0</v>
      </c>
      <c r="Y481" s="231">
        <f t="shared" si="280"/>
        <v>0</v>
      </c>
      <c r="Z481" s="231">
        <f t="shared" si="280"/>
        <v>0</v>
      </c>
      <c r="AA481" s="231">
        <f t="shared" si="280"/>
        <v>0</v>
      </c>
      <c r="AB481" s="231">
        <f t="shared" si="280"/>
        <v>0</v>
      </c>
      <c r="AC481" s="176">
        <f t="shared" si="280"/>
        <v>0</v>
      </c>
      <c r="AD481" s="176">
        <f t="shared" si="280"/>
        <v>0</v>
      </c>
      <c r="AE481" s="175">
        <f t="shared" si="280"/>
        <v>0</v>
      </c>
      <c r="AF481" s="175">
        <f t="shared" si="280"/>
        <v>0</v>
      </c>
      <c r="AG481" s="175">
        <f t="shared" si="280"/>
        <v>0</v>
      </c>
      <c r="AH481" s="175">
        <f t="shared" si="280"/>
        <v>0</v>
      </c>
      <c r="AI481" s="175">
        <f t="shared" si="280"/>
        <v>0</v>
      </c>
      <c r="AJ481" s="175">
        <f t="shared" ref="AJ481:CU481" si="281">SUM(AJ469:AJ480)</f>
        <v>0</v>
      </c>
      <c r="AK481" s="175">
        <f t="shared" si="281"/>
        <v>0</v>
      </c>
      <c r="AL481" s="175">
        <f t="shared" si="281"/>
        <v>0</v>
      </c>
      <c r="AM481" s="175">
        <f t="shared" si="281"/>
        <v>0</v>
      </c>
      <c r="AN481" s="176">
        <f t="shared" si="281"/>
        <v>0</v>
      </c>
      <c r="AO481" s="175">
        <f t="shared" si="281"/>
        <v>0</v>
      </c>
      <c r="AP481" s="175">
        <f t="shared" si="281"/>
        <v>0</v>
      </c>
      <c r="AQ481" s="175">
        <f t="shared" si="281"/>
        <v>0</v>
      </c>
      <c r="AR481" s="175">
        <f t="shared" si="281"/>
        <v>0</v>
      </c>
      <c r="AS481" s="175">
        <f t="shared" si="281"/>
        <v>0</v>
      </c>
      <c r="AT481" s="175">
        <f t="shared" si="281"/>
        <v>0</v>
      </c>
      <c r="AU481" s="175">
        <f t="shared" si="281"/>
        <v>0</v>
      </c>
      <c r="AV481" s="175">
        <f t="shared" si="281"/>
        <v>0</v>
      </c>
      <c r="AW481" s="175">
        <f t="shared" si="281"/>
        <v>0</v>
      </c>
      <c r="AX481" s="175">
        <f t="shared" si="281"/>
        <v>0</v>
      </c>
      <c r="AY481" s="175">
        <f t="shared" si="281"/>
        <v>0</v>
      </c>
      <c r="AZ481" s="176">
        <f t="shared" si="281"/>
        <v>0</v>
      </c>
      <c r="BA481" s="175">
        <f t="shared" si="281"/>
        <v>0</v>
      </c>
      <c r="BB481" s="175">
        <f t="shared" si="281"/>
        <v>0</v>
      </c>
      <c r="BC481" s="175">
        <f t="shared" si="281"/>
        <v>0</v>
      </c>
      <c r="BD481" s="175">
        <f t="shared" si="281"/>
        <v>0</v>
      </c>
      <c r="BE481" s="175">
        <f t="shared" si="281"/>
        <v>0</v>
      </c>
      <c r="BF481" s="175">
        <f t="shared" si="281"/>
        <v>0</v>
      </c>
      <c r="BG481" s="175">
        <f t="shared" si="281"/>
        <v>0</v>
      </c>
      <c r="BH481" s="175">
        <f t="shared" si="281"/>
        <v>0</v>
      </c>
      <c r="BI481" s="175">
        <f t="shared" si="281"/>
        <v>0</v>
      </c>
      <c r="BJ481" s="175">
        <f t="shared" si="281"/>
        <v>0</v>
      </c>
      <c r="BK481" s="175">
        <f t="shared" si="281"/>
        <v>0</v>
      </c>
      <c r="BL481" s="176">
        <f t="shared" si="281"/>
        <v>0</v>
      </c>
      <c r="BM481" s="175">
        <f t="shared" si="281"/>
        <v>0</v>
      </c>
      <c r="BN481" s="175">
        <f t="shared" si="281"/>
        <v>0</v>
      </c>
      <c r="BO481" s="175">
        <f t="shared" si="281"/>
        <v>0</v>
      </c>
      <c r="BP481" s="175">
        <f t="shared" si="281"/>
        <v>0</v>
      </c>
      <c r="BQ481" s="175">
        <f t="shared" si="281"/>
        <v>0</v>
      </c>
      <c r="BR481" s="175">
        <f t="shared" si="281"/>
        <v>0</v>
      </c>
      <c r="BS481" s="175">
        <f t="shared" si="281"/>
        <v>0</v>
      </c>
      <c r="BT481" s="175">
        <f t="shared" si="281"/>
        <v>0</v>
      </c>
      <c r="BU481" s="175">
        <f t="shared" si="281"/>
        <v>0</v>
      </c>
      <c r="BV481" s="175">
        <f>SUM(BV469:BV480)</f>
        <v>0</v>
      </c>
      <c r="BW481" s="175">
        <f>SUM(BW469:BW480)</f>
        <v>0</v>
      </c>
      <c r="BX481" s="175">
        <f>SUM(BX469:BX480)</f>
        <v>0</v>
      </c>
      <c r="BY481" s="175">
        <f t="shared" si="281"/>
        <v>0</v>
      </c>
      <c r="BZ481" s="175">
        <f t="shared" si="281"/>
        <v>0</v>
      </c>
      <c r="CA481" s="175">
        <f t="shared" si="281"/>
        <v>0</v>
      </c>
      <c r="CB481" s="175">
        <f t="shared" si="281"/>
        <v>0</v>
      </c>
      <c r="CC481" s="175">
        <f t="shared" si="281"/>
        <v>0</v>
      </c>
      <c r="CD481" s="175">
        <f t="shared" si="281"/>
        <v>0</v>
      </c>
      <c r="CE481" s="175">
        <f t="shared" si="281"/>
        <v>0</v>
      </c>
      <c r="CF481" s="175">
        <f t="shared" si="281"/>
        <v>0</v>
      </c>
      <c r="CG481" s="175">
        <f t="shared" si="281"/>
        <v>0</v>
      </c>
      <c r="CH481" s="175">
        <f t="shared" si="281"/>
        <v>0</v>
      </c>
      <c r="CI481" s="175">
        <f t="shared" si="281"/>
        <v>0</v>
      </c>
      <c r="CJ481" s="176">
        <f t="shared" si="281"/>
        <v>0</v>
      </c>
      <c r="CK481" s="175">
        <f t="shared" si="281"/>
        <v>0</v>
      </c>
      <c r="CL481" s="175">
        <f t="shared" si="281"/>
        <v>0</v>
      </c>
      <c r="CM481" s="175">
        <f t="shared" si="281"/>
        <v>0</v>
      </c>
      <c r="CN481" s="175">
        <f t="shared" si="281"/>
        <v>0</v>
      </c>
      <c r="CO481" s="175">
        <f t="shared" si="281"/>
        <v>0</v>
      </c>
      <c r="CP481" s="175">
        <f t="shared" si="281"/>
        <v>0</v>
      </c>
      <c r="CQ481" s="175">
        <f t="shared" si="281"/>
        <v>0</v>
      </c>
      <c r="CR481" s="175">
        <f t="shared" si="281"/>
        <v>0</v>
      </c>
      <c r="CS481" s="175">
        <f t="shared" si="281"/>
        <v>0</v>
      </c>
      <c r="CT481" s="175">
        <f t="shared" si="281"/>
        <v>0</v>
      </c>
      <c r="CU481" s="175">
        <f t="shared" si="281"/>
        <v>0</v>
      </c>
      <c r="CV481" s="176">
        <f t="shared" ref="CV481:EA481" si="282">SUM(CV469:CV480)</f>
        <v>0</v>
      </c>
      <c r="CW481" s="175">
        <f t="shared" si="282"/>
        <v>0</v>
      </c>
      <c r="CX481" s="175">
        <f t="shared" si="282"/>
        <v>0</v>
      </c>
      <c r="CY481" s="175">
        <f t="shared" si="282"/>
        <v>0</v>
      </c>
      <c r="CZ481" s="175">
        <f t="shared" si="282"/>
        <v>0</v>
      </c>
      <c r="DA481" s="175">
        <f t="shared" si="282"/>
        <v>0</v>
      </c>
      <c r="DB481" s="175">
        <f t="shared" si="282"/>
        <v>0</v>
      </c>
      <c r="DC481" s="175">
        <f t="shared" si="282"/>
        <v>0</v>
      </c>
      <c r="DD481" s="175">
        <f t="shared" si="282"/>
        <v>0</v>
      </c>
      <c r="DE481" s="175">
        <f t="shared" si="282"/>
        <v>0</v>
      </c>
      <c r="DF481" s="175">
        <f t="shared" si="282"/>
        <v>0</v>
      </c>
      <c r="DG481" s="175">
        <f t="shared" si="282"/>
        <v>0</v>
      </c>
      <c r="DH481" s="176">
        <f t="shared" si="282"/>
        <v>0</v>
      </c>
      <c r="DI481" s="175">
        <f t="shared" si="282"/>
        <v>0</v>
      </c>
      <c r="DJ481" s="175">
        <f t="shared" si="282"/>
        <v>0</v>
      </c>
      <c r="DK481" s="175">
        <f t="shared" si="282"/>
        <v>0</v>
      </c>
      <c r="DL481" s="175">
        <f t="shared" si="282"/>
        <v>0</v>
      </c>
      <c r="DM481" s="175">
        <f t="shared" si="282"/>
        <v>0</v>
      </c>
      <c r="DN481" s="175">
        <f t="shared" si="282"/>
        <v>0</v>
      </c>
      <c r="DO481" s="175">
        <f t="shared" si="282"/>
        <v>0</v>
      </c>
      <c r="DP481" s="175">
        <f t="shared" si="282"/>
        <v>0</v>
      </c>
      <c r="DQ481" s="175">
        <f t="shared" si="282"/>
        <v>0</v>
      </c>
      <c r="DR481" s="175">
        <f t="shared" si="282"/>
        <v>0</v>
      </c>
      <c r="DS481" s="175">
        <f t="shared" si="282"/>
        <v>0</v>
      </c>
      <c r="DT481" s="176">
        <f t="shared" si="282"/>
        <v>0</v>
      </c>
      <c r="DU481" s="175">
        <f t="shared" si="282"/>
        <v>0</v>
      </c>
      <c r="DV481" s="175">
        <f t="shared" si="282"/>
        <v>0</v>
      </c>
      <c r="DW481" s="175">
        <f t="shared" si="282"/>
        <v>0</v>
      </c>
      <c r="DX481" s="175">
        <f t="shared" si="282"/>
        <v>0</v>
      </c>
      <c r="DY481" s="175">
        <f t="shared" si="282"/>
        <v>0</v>
      </c>
      <c r="DZ481" s="175">
        <f t="shared" si="282"/>
        <v>0</v>
      </c>
      <c r="EA481" s="175">
        <f t="shared" si="282"/>
        <v>0</v>
      </c>
      <c r="EB481" s="175">
        <f>SUM(EB469:EB480)</f>
        <v>0</v>
      </c>
      <c r="EC481" s="175">
        <f>SUM(EC469:EC480)</f>
        <v>0</v>
      </c>
      <c r="ED481" s="175">
        <f>SUM(ED469:ED480)</f>
        <v>0</v>
      </c>
      <c r="EE481" s="175">
        <f>SUM(EE469:EE480)</f>
        <v>0</v>
      </c>
      <c r="EF481" s="169"/>
      <c r="EG481" s="169"/>
      <c r="EH481" s="169"/>
    </row>
    <row r="482" spans="1:138" s="182" customFormat="1" ht="16.5" hidden="1" customHeight="1" outlineLevel="1" thickTop="1" x14ac:dyDescent="0.25">
      <c r="A482" s="122">
        <f t="shared" ref="A482:A491" si="283">IF(B$465="Объект",,IF(B482=0,,1))</f>
        <v>0</v>
      </c>
      <c r="B482" s="232" t="str">
        <f>CONCATENATE(B469," НДС")</f>
        <v>Проектно-изыскательские работы  НДС</v>
      </c>
      <c r="C482" s="170">
        <f t="shared" si="279"/>
        <v>0</v>
      </c>
      <c r="D482" s="181">
        <f t="shared" ref="D482:BO485" si="284">D469*0.18</f>
        <v>0</v>
      </c>
      <c r="E482" s="181">
        <f t="shared" si="284"/>
        <v>0</v>
      </c>
      <c r="F482" s="181">
        <f t="shared" si="284"/>
        <v>0</v>
      </c>
      <c r="G482" s="181">
        <f t="shared" si="284"/>
        <v>0</v>
      </c>
      <c r="H482" s="181">
        <f t="shared" si="284"/>
        <v>0</v>
      </c>
      <c r="I482" s="181">
        <f t="shared" si="284"/>
        <v>0</v>
      </c>
      <c r="J482" s="181">
        <f t="shared" si="284"/>
        <v>0</v>
      </c>
      <c r="K482" s="181">
        <f t="shared" si="284"/>
        <v>0</v>
      </c>
      <c r="L482" s="181">
        <f t="shared" si="284"/>
        <v>0</v>
      </c>
      <c r="M482" s="181">
        <f t="shared" si="284"/>
        <v>0</v>
      </c>
      <c r="N482" s="181">
        <f t="shared" si="284"/>
        <v>0</v>
      </c>
      <c r="O482" s="181">
        <f t="shared" si="284"/>
        <v>0</v>
      </c>
      <c r="P482" s="181">
        <f t="shared" si="284"/>
        <v>0</v>
      </c>
      <c r="Q482" s="181">
        <f t="shared" si="284"/>
        <v>0</v>
      </c>
      <c r="R482" s="181">
        <f t="shared" si="284"/>
        <v>0</v>
      </c>
      <c r="S482" s="181">
        <f t="shared" si="284"/>
        <v>0</v>
      </c>
      <c r="T482" s="181">
        <f t="shared" si="284"/>
        <v>0</v>
      </c>
      <c r="U482" s="181">
        <f t="shared" si="284"/>
        <v>0</v>
      </c>
      <c r="V482" s="181">
        <f t="shared" si="284"/>
        <v>0</v>
      </c>
      <c r="W482" s="181">
        <f t="shared" si="284"/>
        <v>0</v>
      </c>
      <c r="X482" s="181">
        <f t="shared" si="284"/>
        <v>0</v>
      </c>
      <c r="Y482" s="181">
        <f t="shared" si="284"/>
        <v>0</v>
      </c>
      <c r="Z482" s="181">
        <f t="shared" si="284"/>
        <v>0</v>
      </c>
      <c r="AA482" s="181">
        <f t="shared" si="284"/>
        <v>0</v>
      </c>
      <c r="AB482" s="181">
        <f t="shared" si="284"/>
        <v>0</v>
      </c>
      <c r="AC482" s="181">
        <f t="shared" si="284"/>
        <v>0</v>
      </c>
      <c r="AD482" s="181">
        <f t="shared" si="284"/>
        <v>0</v>
      </c>
      <c r="AE482" s="181">
        <f t="shared" si="284"/>
        <v>0</v>
      </c>
      <c r="AF482" s="181">
        <f t="shared" si="284"/>
        <v>0</v>
      </c>
      <c r="AG482" s="181">
        <f t="shared" si="284"/>
        <v>0</v>
      </c>
      <c r="AH482" s="181">
        <f t="shared" si="284"/>
        <v>0</v>
      </c>
      <c r="AI482" s="181">
        <f t="shared" si="284"/>
        <v>0</v>
      </c>
      <c r="AJ482" s="181">
        <f t="shared" si="284"/>
        <v>0</v>
      </c>
      <c r="AK482" s="181">
        <f t="shared" si="284"/>
        <v>0</v>
      </c>
      <c r="AL482" s="181">
        <f t="shared" si="284"/>
        <v>0</v>
      </c>
      <c r="AM482" s="181">
        <f t="shared" si="284"/>
        <v>0</v>
      </c>
      <c r="AN482" s="181">
        <f t="shared" si="284"/>
        <v>0</v>
      </c>
      <c r="AO482" s="181">
        <f t="shared" si="284"/>
        <v>0</v>
      </c>
      <c r="AP482" s="181">
        <f t="shared" si="284"/>
        <v>0</v>
      </c>
      <c r="AQ482" s="181">
        <f t="shared" si="284"/>
        <v>0</v>
      </c>
      <c r="AR482" s="181">
        <f t="shared" si="284"/>
        <v>0</v>
      </c>
      <c r="AS482" s="181">
        <f t="shared" si="284"/>
        <v>0</v>
      </c>
      <c r="AT482" s="181">
        <f t="shared" si="284"/>
        <v>0</v>
      </c>
      <c r="AU482" s="181">
        <f t="shared" si="284"/>
        <v>0</v>
      </c>
      <c r="AV482" s="181">
        <f t="shared" si="284"/>
        <v>0</v>
      </c>
      <c r="AW482" s="181">
        <f t="shared" si="284"/>
        <v>0</v>
      </c>
      <c r="AX482" s="181">
        <f t="shared" si="284"/>
        <v>0</v>
      </c>
      <c r="AY482" s="181">
        <f t="shared" si="284"/>
        <v>0</v>
      </c>
      <c r="AZ482" s="181">
        <f t="shared" si="284"/>
        <v>0</v>
      </c>
      <c r="BA482" s="181">
        <f t="shared" si="284"/>
        <v>0</v>
      </c>
      <c r="BB482" s="181">
        <f t="shared" si="284"/>
        <v>0</v>
      </c>
      <c r="BC482" s="181">
        <f t="shared" si="284"/>
        <v>0</v>
      </c>
      <c r="BD482" s="181">
        <f t="shared" si="284"/>
        <v>0</v>
      </c>
      <c r="BE482" s="181">
        <f t="shared" si="284"/>
        <v>0</v>
      </c>
      <c r="BF482" s="181">
        <f t="shared" si="284"/>
        <v>0</v>
      </c>
      <c r="BG482" s="181">
        <f t="shared" si="284"/>
        <v>0</v>
      </c>
      <c r="BH482" s="181">
        <f t="shared" si="284"/>
        <v>0</v>
      </c>
      <c r="BI482" s="181">
        <f t="shared" si="284"/>
        <v>0</v>
      </c>
      <c r="BJ482" s="181">
        <f t="shared" si="284"/>
        <v>0</v>
      </c>
      <c r="BK482" s="181">
        <f t="shared" si="284"/>
        <v>0</v>
      </c>
      <c r="BL482" s="181">
        <f t="shared" si="284"/>
        <v>0</v>
      </c>
      <c r="BM482" s="181">
        <f t="shared" si="284"/>
        <v>0</v>
      </c>
      <c r="BN482" s="181">
        <f t="shared" si="284"/>
        <v>0</v>
      </c>
      <c r="BO482" s="181">
        <f t="shared" si="284"/>
        <v>0</v>
      </c>
      <c r="BP482" s="181">
        <f t="shared" ref="BP482:EA485" si="285">BP469*0.18</f>
        <v>0</v>
      </c>
      <c r="BQ482" s="181">
        <f t="shared" si="285"/>
        <v>0</v>
      </c>
      <c r="BR482" s="181">
        <f t="shared" si="285"/>
        <v>0</v>
      </c>
      <c r="BS482" s="181">
        <f t="shared" si="285"/>
        <v>0</v>
      </c>
      <c r="BT482" s="181">
        <f t="shared" si="285"/>
        <v>0</v>
      </c>
      <c r="BU482" s="181">
        <f t="shared" si="285"/>
        <v>0</v>
      </c>
      <c r="BV482" s="181">
        <f t="shared" si="285"/>
        <v>0</v>
      </c>
      <c r="BW482" s="181">
        <f t="shared" si="285"/>
        <v>0</v>
      </c>
      <c r="BX482" s="181">
        <f t="shared" si="285"/>
        <v>0</v>
      </c>
      <c r="BY482" s="181">
        <f t="shared" si="285"/>
        <v>0</v>
      </c>
      <c r="BZ482" s="181">
        <f t="shared" si="285"/>
        <v>0</v>
      </c>
      <c r="CA482" s="181">
        <f t="shared" si="285"/>
        <v>0</v>
      </c>
      <c r="CB482" s="181">
        <f t="shared" si="285"/>
        <v>0</v>
      </c>
      <c r="CC482" s="181">
        <f t="shared" si="285"/>
        <v>0</v>
      </c>
      <c r="CD482" s="181">
        <f t="shared" si="285"/>
        <v>0</v>
      </c>
      <c r="CE482" s="181">
        <f t="shared" si="285"/>
        <v>0</v>
      </c>
      <c r="CF482" s="181">
        <f t="shared" si="285"/>
        <v>0</v>
      </c>
      <c r="CG482" s="181">
        <f t="shared" si="285"/>
        <v>0</v>
      </c>
      <c r="CH482" s="181">
        <f t="shared" si="285"/>
        <v>0</v>
      </c>
      <c r="CI482" s="181">
        <f t="shared" si="285"/>
        <v>0</v>
      </c>
      <c r="CJ482" s="181">
        <f t="shared" si="285"/>
        <v>0</v>
      </c>
      <c r="CK482" s="181">
        <f t="shared" si="285"/>
        <v>0</v>
      </c>
      <c r="CL482" s="181">
        <f t="shared" si="285"/>
        <v>0</v>
      </c>
      <c r="CM482" s="181">
        <f t="shared" si="285"/>
        <v>0</v>
      </c>
      <c r="CN482" s="181">
        <f t="shared" si="285"/>
        <v>0</v>
      </c>
      <c r="CO482" s="181">
        <f t="shared" si="285"/>
        <v>0</v>
      </c>
      <c r="CP482" s="181">
        <f t="shared" si="285"/>
        <v>0</v>
      </c>
      <c r="CQ482" s="181">
        <f t="shared" si="285"/>
        <v>0</v>
      </c>
      <c r="CR482" s="181">
        <f t="shared" si="285"/>
        <v>0</v>
      </c>
      <c r="CS482" s="181">
        <f t="shared" si="285"/>
        <v>0</v>
      </c>
      <c r="CT482" s="181">
        <f t="shared" si="285"/>
        <v>0</v>
      </c>
      <c r="CU482" s="181">
        <f t="shared" si="285"/>
        <v>0</v>
      </c>
      <c r="CV482" s="181">
        <f t="shared" si="285"/>
        <v>0</v>
      </c>
      <c r="CW482" s="181">
        <f t="shared" si="285"/>
        <v>0</v>
      </c>
      <c r="CX482" s="181">
        <f t="shared" si="285"/>
        <v>0</v>
      </c>
      <c r="CY482" s="181">
        <f t="shared" si="285"/>
        <v>0</v>
      </c>
      <c r="CZ482" s="181">
        <f t="shared" si="285"/>
        <v>0</v>
      </c>
      <c r="DA482" s="181">
        <f t="shared" si="285"/>
        <v>0</v>
      </c>
      <c r="DB482" s="181">
        <f t="shared" si="285"/>
        <v>0</v>
      </c>
      <c r="DC482" s="181">
        <f t="shared" si="285"/>
        <v>0</v>
      </c>
      <c r="DD482" s="181">
        <f t="shared" si="285"/>
        <v>0</v>
      </c>
      <c r="DE482" s="181">
        <f t="shared" si="285"/>
        <v>0</v>
      </c>
      <c r="DF482" s="181">
        <f t="shared" si="285"/>
        <v>0</v>
      </c>
      <c r="DG482" s="181">
        <f t="shared" si="285"/>
        <v>0</v>
      </c>
      <c r="DH482" s="181">
        <f t="shared" si="285"/>
        <v>0</v>
      </c>
      <c r="DI482" s="181">
        <f t="shared" si="285"/>
        <v>0</v>
      </c>
      <c r="DJ482" s="181">
        <f t="shared" si="285"/>
        <v>0</v>
      </c>
      <c r="DK482" s="181">
        <f t="shared" si="285"/>
        <v>0</v>
      </c>
      <c r="DL482" s="181">
        <f t="shared" si="285"/>
        <v>0</v>
      </c>
      <c r="DM482" s="181">
        <f t="shared" si="285"/>
        <v>0</v>
      </c>
      <c r="DN482" s="181">
        <f t="shared" si="285"/>
        <v>0</v>
      </c>
      <c r="DO482" s="181">
        <f t="shared" si="285"/>
        <v>0</v>
      </c>
      <c r="DP482" s="181">
        <f t="shared" si="285"/>
        <v>0</v>
      </c>
      <c r="DQ482" s="181">
        <f t="shared" si="285"/>
        <v>0</v>
      </c>
      <c r="DR482" s="181">
        <f t="shared" si="285"/>
        <v>0</v>
      </c>
      <c r="DS482" s="181">
        <f t="shared" si="285"/>
        <v>0</v>
      </c>
      <c r="DT482" s="181">
        <f t="shared" si="285"/>
        <v>0</v>
      </c>
      <c r="DU482" s="181">
        <f t="shared" si="285"/>
        <v>0</v>
      </c>
      <c r="DV482" s="181">
        <f t="shared" si="285"/>
        <v>0</v>
      </c>
      <c r="DW482" s="181">
        <f t="shared" si="285"/>
        <v>0</v>
      </c>
      <c r="DX482" s="181">
        <f t="shared" si="285"/>
        <v>0</v>
      </c>
      <c r="DY482" s="181">
        <f t="shared" si="285"/>
        <v>0</v>
      </c>
      <c r="DZ482" s="181">
        <f t="shared" si="285"/>
        <v>0</v>
      </c>
      <c r="EA482" s="181">
        <f t="shared" si="285"/>
        <v>0</v>
      </c>
      <c r="EB482" s="181">
        <f t="shared" ref="EB482:EE491" si="286">EB469*0.18</f>
        <v>0</v>
      </c>
      <c r="EC482" s="181">
        <f t="shared" si="286"/>
        <v>0</v>
      </c>
      <c r="ED482" s="181">
        <f t="shared" si="286"/>
        <v>0</v>
      </c>
      <c r="EE482" s="181">
        <f t="shared" si="286"/>
        <v>0</v>
      </c>
    </row>
    <row r="483" spans="1:138" s="182" customFormat="1" ht="15.75" hidden="1" outlineLevel="1" x14ac:dyDescent="0.25">
      <c r="A483" s="122">
        <f t="shared" si="283"/>
        <v>0</v>
      </c>
      <c r="B483" s="232" t="str">
        <f t="shared" ref="B483:B491" si="287">CONCATENATE(B470," НДС")</f>
        <v>Строительно-монтажные работы (привязка в валюте) НДС</v>
      </c>
      <c r="C483" s="170">
        <f>SUM(D483:EE483)</f>
        <v>0</v>
      </c>
      <c r="D483" s="181">
        <f t="shared" si="284"/>
        <v>0</v>
      </c>
      <c r="E483" s="181">
        <f t="shared" si="284"/>
        <v>0</v>
      </c>
      <c r="F483" s="181">
        <f t="shared" si="284"/>
        <v>0</v>
      </c>
      <c r="G483" s="181">
        <f t="shared" si="284"/>
        <v>0</v>
      </c>
      <c r="H483" s="181">
        <f t="shared" si="284"/>
        <v>0</v>
      </c>
      <c r="I483" s="181">
        <f t="shared" si="284"/>
        <v>0</v>
      </c>
      <c r="J483" s="181">
        <f t="shared" si="284"/>
        <v>0</v>
      </c>
      <c r="K483" s="181">
        <f t="shared" si="284"/>
        <v>0</v>
      </c>
      <c r="L483" s="181">
        <f t="shared" si="284"/>
        <v>0</v>
      </c>
      <c r="M483" s="181">
        <f t="shared" si="284"/>
        <v>0</v>
      </c>
      <c r="N483" s="181">
        <f t="shared" si="284"/>
        <v>0</v>
      </c>
      <c r="O483" s="181">
        <f t="shared" si="284"/>
        <v>0</v>
      </c>
      <c r="P483" s="181">
        <f t="shared" si="284"/>
        <v>0</v>
      </c>
      <c r="Q483" s="181">
        <f t="shared" si="284"/>
        <v>0</v>
      </c>
      <c r="R483" s="181">
        <f t="shared" si="284"/>
        <v>0</v>
      </c>
      <c r="S483" s="181">
        <f t="shared" si="284"/>
        <v>0</v>
      </c>
      <c r="T483" s="181">
        <f t="shared" si="284"/>
        <v>0</v>
      </c>
      <c r="U483" s="181">
        <f t="shared" si="284"/>
        <v>0</v>
      </c>
      <c r="V483" s="181">
        <f t="shared" si="284"/>
        <v>0</v>
      </c>
      <c r="W483" s="181">
        <f t="shared" si="284"/>
        <v>0</v>
      </c>
      <c r="X483" s="181">
        <f t="shared" si="284"/>
        <v>0</v>
      </c>
      <c r="Y483" s="181">
        <f t="shared" si="284"/>
        <v>0</v>
      </c>
      <c r="Z483" s="181">
        <f t="shared" si="284"/>
        <v>0</v>
      </c>
      <c r="AA483" s="181">
        <f t="shared" si="284"/>
        <v>0</v>
      </c>
      <c r="AB483" s="181">
        <f t="shared" si="284"/>
        <v>0</v>
      </c>
      <c r="AC483" s="181">
        <f t="shared" si="284"/>
        <v>0</v>
      </c>
      <c r="AD483" s="181">
        <f t="shared" si="284"/>
        <v>0</v>
      </c>
      <c r="AE483" s="181">
        <f t="shared" si="284"/>
        <v>0</v>
      </c>
      <c r="AF483" s="181">
        <f t="shared" si="284"/>
        <v>0</v>
      </c>
      <c r="AG483" s="181">
        <f t="shared" si="284"/>
        <v>0</v>
      </c>
      <c r="AH483" s="181">
        <f t="shared" si="284"/>
        <v>0</v>
      </c>
      <c r="AI483" s="181">
        <f t="shared" si="284"/>
        <v>0</v>
      </c>
      <c r="AJ483" s="181">
        <f t="shared" si="284"/>
        <v>0</v>
      </c>
      <c r="AK483" s="181">
        <f t="shared" si="284"/>
        <v>0</v>
      </c>
      <c r="AL483" s="181">
        <f t="shared" si="284"/>
        <v>0</v>
      </c>
      <c r="AM483" s="181">
        <f t="shared" si="284"/>
        <v>0</v>
      </c>
      <c r="AN483" s="181">
        <f t="shared" si="284"/>
        <v>0</v>
      </c>
      <c r="AO483" s="181">
        <f t="shared" si="284"/>
        <v>0</v>
      </c>
      <c r="AP483" s="181">
        <f t="shared" si="284"/>
        <v>0</v>
      </c>
      <c r="AQ483" s="181">
        <f t="shared" si="284"/>
        <v>0</v>
      </c>
      <c r="AR483" s="181">
        <f t="shared" si="284"/>
        <v>0</v>
      </c>
      <c r="AS483" s="181">
        <f t="shared" si="284"/>
        <v>0</v>
      </c>
      <c r="AT483" s="181">
        <f t="shared" si="284"/>
        <v>0</v>
      </c>
      <c r="AU483" s="181">
        <f t="shared" si="284"/>
        <v>0</v>
      </c>
      <c r="AV483" s="181">
        <f t="shared" si="284"/>
        <v>0</v>
      </c>
      <c r="AW483" s="181">
        <f t="shared" si="284"/>
        <v>0</v>
      </c>
      <c r="AX483" s="181">
        <f t="shared" si="284"/>
        <v>0</v>
      </c>
      <c r="AY483" s="181">
        <f t="shared" si="284"/>
        <v>0</v>
      </c>
      <c r="AZ483" s="181">
        <f t="shared" si="284"/>
        <v>0</v>
      </c>
      <c r="BA483" s="181">
        <f t="shared" si="284"/>
        <v>0</v>
      </c>
      <c r="BB483" s="181">
        <f t="shared" si="284"/>
        <v>0</v>
      </c>
      <c r="BC483" s="181">
        <f t="shared" si="284"/>
        <v>0</v>
      </c>
      <c r="BD483" s="181">
        <f t="shared" si="284"/>
        <v>0</v>
      </c>
      <c r="BE483" s="181">
        <f t="shared" si="284"/>
        <v>0</v>
      </c>
      <c r="BF483" s="181">
        <f t="shared" si="284"/>
        <v>0</v>
      </c>
      <c r="BG483" s="181">
        <f t="shared" si="284"/>
        <v>0</v>
      </c>
      <c r="BH483" s="181">
        <f t="shared" si="284"/>
        <v>0</v>
      </c>
      <c r="BI483" s="181">
        <f t="shared" si="284"/>
        <v>0</v>
      </c>
      <c r="BJ483" s="181">
        <f t="shared" si="284"/>
        <v>0</v>
      </c>
      <c r="BK483" s="181">
        <f t="shared" si="284"/>
        <v>0</v>
      </c>
      <c r="BL483" s="181">
        <f t="shared" si="284"/>
        <v>0</v>
      </c>
      <c r="BM483" s="181">
        <f t="shared" si="284"/>
        <v>0</v>
      </c>
      <c r="BN483" s="181">
        <f t="shared" si="284"/>
        <v>0</v>
      </c>
      <c r="BO483" s="181">
        <f t="shared" si="284"/>
        <v>0</v>
      </c>
      <c r="BP483" s="181">
        <f t="shared" si="285"/>
        <v>0</v>
      </c>
      <c r="BQ483" s="181">
        <f t="shared" si="285"/>
        <v>0</v>
      </c>
      <c r="BR483" s="181">
        <f t="shared" si="285"/>
        <v>0</v>
      </c>
      <c r="BS483" s="181">
        <f t="shared" si="285"/>
        <v>0</v>
      </c>
      <c r="BT483" s="181">
        <f t="shared" si="285"/>
        <v>0</v>
      </c>
      <c r="BU483" s="181">
        <f t="shared" si="285"/>
        <v>0</v>
      </c>
      <c r="BV483" s="181">
        <f t="shared" si="285"/>
        <v>0</v>
      </c>
      <c r="BW483" s="181">
        <f t="shared" si="285"/>
        <v>0</v>
      </c>
      <c r="BX483" s="181">
        <f t="shared" si="285"/>
        <v>0</v>
      </c>
      <c r="BY483" s="181">
        <f t="shared" si="285"/>
        <v>0</v>
      </c>
      <c r="BZ483" s="181">
        <f t="shared" si="285"/>
        <v>0</v>
      </c>
      <c r="CA483" s="181">
        <f t="shared" si="285"/>
        <v>0</v>
      </c>
      <c r="CB483" s="181">
        <f t="shared" si="285"/>
        <v>0</v>
      </c>
      <c r="CC483" s="181">
        <f t="shared" si="285"/>
        <v>0</v>
      </c>
      <c r="CD483" s="181">
        <f t="shared" si="285"/>
        <v>0</v>
      </c>
      <c r="CE483" s="181">
        <f t="shared" si="285"/>
        <v>0</v>
      </c>
      <c r="CF483" s="181">
        <f t="shared" si="285"/>
        <v>0</v>
      </c>
      <c r="CG483" s="181">
        <f t="shared" si="285"/>
        <v>0</v>
      </c>
      <c r="CH483" s="181">
        <f t="shared" si="285"/>
        <v>0</v>
      </c>
      <c r="CI483" s="181">
        <f t="shared" si="285"/>
        <v>0</v>
      </c>
      <c r="CJ483" s="181">
        <f t="shared" si="285"/>
        <v>0</v>
      </c>
      <c r="CK483" s="181">
        <f t="shared" si="285"/>
        <v>0</v>
      </c>
      <c r="CL483" s="181">
        <f t="shared" si="285"/>
        <v>0</v>
      </c>
      <c r="CM483" s="181">
        <f t="shared" si="285"/>
        <v>0</v>
      </c>
      <c r="CN483" s="181">
        <f t="shared" si="285"/>
        <v>0</v>
      </c>
      <c r="CO483" s="181">
        <f t="shared" si="285"/>
        <v>0</v>
      </c>
      <c r="CP483" s="181">
        <f t="shared" si="285"/>
        <v>0</v>
      </c>
      <c r="CQ483" s="181">
        <f t="shared" si="285"/>
        <v>0</v>
      </c>
      <c r="CR483" s="181">
        <f t="shared" si="285"/>
        <v>0</v>
      </c>
      <c r="CS483" s="181">
        <f t="shared" si="285"/>
        <v>0</v>
      </c>
      <c r="CT483" s="181">
        <f t="shared" si="285"/>
        <v>0</v>
      </c>
      <c r="CU483" s="181">
        <f t="shared" si="285"/>
        <v>0</v>
      </c>
      <c r="CV483" s="181">
        <f t="shared" si="285"/>
        <v>0</v>
      </c>
      <c r="CW483" s="181">
        <f t="shared" si="285"/>
        <v>0</v>
      </c>
      <c r="CX483" s="181">
        <f t="shared" si="285"/>
        <v>0</v>
      </c>
      <c r="CY483" s="181">
        <f t="shared" si="285"/>
        <v>0</v>
      </c>
      <c r="CZ483" s="181">
        <f t="shared" si="285"/>
        <v>0</v>
      </c>
      <c r="DA483" s="181">
        <f t="shared" si="285"/>
        <v>0</v>
      </c>
      <c r="DB483" s="181">
        <f t="shared" si="285"/>
        <v>0</v>
      </c>
      <c r="DC483" s="181">
        <f t="shared" si="285"/>
        <v>0</v>
      </c>
      <c r="DD483" s="181">
        <f t="shared" si="285"/>
        <v>0</v>
      </c>
      <c r="DE483" s="181">
        <f t="shared" si="285"/>
        <v>0</v>
      </c>
      <c r="DF483" s="181">
        <f t="shared" si="285"/>
        <v>0</v>
      </c>
      <c r="DG483" s="181">
        <f t="shared" si="285"/>
        <v>0</v>
      </c>
      <c r="DH483" s="181">
        <f t="shared" si="285"/>
        <v>0</v>
      </c>
      <c r="DI483" s="181">
        <f t="shared" si="285"/>
        <v>0</v>
      </c>
      <c r="DJ483" s="181">
        <f t="shared" si="285"/>
        <v>0</v>
      </c>
      <c r="DK483" s="181">
        <f t="shared" si="285"/>
        <v>0</v>
      </c>
      <c r="DL483" s="181">
        <f t="shared" si="285"/>
        <v>0</v>
      </c>
      <c r="DM483" s="181">
        <f t="shared" si="285"/>
        <v>0</v>
      </c>
      <c r="DN483" s="181">
        <f t="shared" si="285"/>
        <v>0</v>
      </c>
      <c r="DO483" s="181">
        <f t="shared" si="285"/>
        <v>0</v>
      </c>
      <c r="DP483" s="181">
        <f t="shared" si="285"/>
        <v>0</v>
      </c>
      <c r="DQ483" s="181">
        <f t="shared" si="285"/>
        <v>0</v>
      </c>
      <c r="DR483" s="181">
        <f t="shared" si="285"/>
        <v>0</v>
      </c>
      <c r="DS483" s="181">
        <f t="shared" si="285"/>
        <v>0</v>
      </c>
      <c r="DT483" s="181">
        <f t="shared" si="285"/>
        <v>0</v>
      </c>
      <c r="DU483" s="181">
        <f t="shared" si="285"/>
        <v>0</v>
      </c>
      <c r="DV483" s="181">
        <f t="shared" si="285"/>
        <v>0</v>
      </c>
      <c r="DW483" s="181">
        <f t="shared" si="285"/>
        <v>0</v>
      </c>
      <c r="DX483" s="181">
        <f t="shared" si="285"/>
        <v>0</v>
      </c>
      <c r="DY483" s="181">
        <f t="shared" si="285"/>
        <v>0</v>
      </c>
      <c r="DZ483" s="181">
        <f t="shared" si="285"/>
        <v>0</v>
      </c>
      <c r="EA483" s="181">
        <f t="shared" si="285"/>
        <v>0</v>
      </c>
      <c r="EB483" s="181">
        <f t="shared" si="286"/>
        <v>0</v>
      </c>
      <c r="EC483" s="181">
        <f t="shared" si="286"/>
        <v>0</v>
      </c>
      <c r="ED483" s="181">
        <f t="shared" si="286"/>
        <v>0</v>
      </c>
      <c r="EE483" s="181">
        <f t="shared" si="286"/>
        <v>0</v>
      </c>
    </row>
    <row r="484" spans="1:138" s="182" customFormat="1" ht="15.75" hidden="1" outlineLevel="1" x14ac:dyDescent="0.25">
      <c r="A484" s="122">
        <f t="shared" si="283"/>
        <v>0</v>
      </c>
      <c r="B484" s="232" t="str">
        <f t="shared" si="287"/>
        <v>Строительно-монтажные работы рос НДС</v>
      </c>
      <c r="C484" s="170">
        <f t="shared" ref="C484:C491" si="288">SUM(D484:EE484)</f>
        <v>0</v>
      </c>
      <c r="D484" s="181">
        <f t="shared" si="284"/>
        <v>0</v>
      </c>
      <c r="E484" s="181">
        <f t="shared" si="284"/>
        <v>0</v>
      </c>
      <c r="F484" s="181">
        <f t="shared" si="284"/>
        <v>0</v>
      </c>
      <c r="G484" s="181">
        <f t="shared" si="284"/>
        <v>0</v>
      </c>
      <c r="H484" s="181">
        <f t="shared" si="284"/>
        <v>0</v>
      </c>
      <c r="I484" s="181">
        <f t="shared" si="284"/>
        <v>0</v>
      </c>
      <c r="J484" s="181">
        <f t="shared" si="284"/>
        <v>0</v>
      </c>
      <c r="K484" s="181">
        <f t="shared" si="284"/>
        <v>0</v>
      </c>
      <c r="L484" s="181">
        <f t="shared" si="284"/>
        <v>0</v>
      </c>
      <c r="M484" s="181">
        <f t="shared" si="284"/>
        <v>0</v>
      </c>
      <c r="N484" s="181">
        <f t="shared" si="284"/>
        <v>0</v>
      </c>
      <c r="O484" s="181">
        <f t="shared" si="284"/>
        <v>0</v>
      </c>
      <c r="P484" s="181">
        <f t="shared" si="284"/>
        <v>0</v>
      </c>
      <c r="Q484" s="181">
        <f t="shared" si="284"/>
        <v>0</v>
      </c>
      <c r="R484" s="181">
        <f t="shared" si="284"/>
        <v>0</v>
      </c>
      <c r="S484" s="181">
        <f t="shared" si="284"/>
        <v>0</v>
      </c>
      <c r="T484" s="181">
        <f t="shared" si="284"/>
        <v>0</v>
      </c>
      <c r="U484" s="181">
        <f t="shared" si="284"/>
        <v>0</v>
      </c>
      <c r="V484" s="181">
        <f t="shared" si="284"/>
        <v>0</v>
      </c>
      <c r="W484" s="181">
        <f t="shared" si="284"/>
        <v>0</v>
      </c>
      <c r="X484" s="181">
        <f t="shared" si="284"/>
        <v>0</v>
      </c>
      <c r="Y484" s="181">
        <f t="shared" si="284"/>
        <v>0</v>
      </c>
      <c r="Z484" s="181">
        <f t="shared" si="284"/>
        <v>0</v>
      </c>
      <c r="AA484" s="181">
        <f t="shared" si="284"/>
        <v>0</v>
      </c>
      <c r="AB484" s="181">
        <f t="shared" si="284"/>
        <v>0</v>
      </c>
      <c r="AC484" s="181">
        <f t="shared" si="284"/>
        <v>0</v>
      </c>
      <c r="AD484" s="181">
        <f t="shared" si="284"/>
        <v>0</v>
      </c>
      <c r="AE484" s="181">
        <f t="shared" si="284"/>
        <v>0</v>
      </c>
      <c r="AF484" s="181">
        <f t="shared" si="284"/>
        <v>0</v>
      </c>
      <c r="AG484" s="181">
        <f t="shared" si="284"/>
        <v>0</v>
      </c>
      <c r="AH484" s="181">
        <f t="shared" si="284"/>
        <v>0</v>
      </c>
      <c r="AI484" s="181">
        <f t="shared" si="284"/>
        <v>0</v>
      </c>
      <c r="AJ484" s="181">
        <f t="shared" si="284"/>
        <v>0</v>
      </c>
      <c r="AK484" s="181">
        <f t="shared" si="284"/>
        <v>0</v>
      </c>
      <c r="AL484" s="181">
        <f t="shared" si="284"/>
        <v>0</v>
      </c>
      <c r="AM484" s="181">
        <f t="shared" si="284"/>
        <v>0</v>
      </c>
      <c r="AN484" s="181">
        <f t="shared" si="284"/>
        <v>0</v>
      </c>
      <c r="AO484" s="181">
        <f t="shared" si="284"/>
        <v>0</v>
      </c>
      <c r="AP484" s="181">
        <f t="shared" si="284"/>
        <v>0</v>
      </c>
      <c r="AQ484" s="181">
        <f t="shared" si="284"/>
        <v>0</v>
      </c>
      <c r="AR484" s="181">
        <f t="shared" si="284"/>
        <v>0</v>
      </c>
      <c r="AS484" s="181">
        <f t="shared" si="284"/>
        <v>0</v>
      </c>
      <c r="AT484" s="181">
        <f t="shared" si="284"/>
        <v>0</v>
      </c>
      <c r="AU484" s="181">
        <f t="shared" si="284"/>
        <v>0</v>
      </c>
      <c r="AV484" s="181">
        <f t="shared" si="284"/>
        <v>0</v>
      </c>
      <c r="AW484" s="181">
        <f t="shared" si="284"/>
        <v>0</v>
      </c>
      <c r="AX484" s="181">
        <f t="shared" si="284"/>
        <v>0</v>
      </c>
      <c r="AY484" s="181">
        <f t="shared" si="284"/>
        <v>0</v>
      </c>
      <c r="AZ484" s="181">
        <f t="shared" si="284"/>
        <v>0</v>
      </c>
      <c r="BA484" s="181">
        <f t="shared" si="284"/>
        <v>0</v>
      </c>
      <c r="BB484" s="181">
        <f t="shared" si="284"/>
        <v>0</v>
      </c>
      <c r="BC484" s="181">
        <f t="shared" si="284"/>
        <v>0</v>
      </c>
      <c r="BD484" s="181">
        <f t="shared" si="284"/>
        <v>0</v>
      </c>
      <c r="BE484" s="181">
        <f t="shared" si="284"/>
        <v>0</v>
      </c>
      <c r="BF484" s="181">
        <f t="shared" si="284"/>
        <v>0</v>
      </c>
      <c r="BG484" s="181">
        <f t="shared" si="284"/>
        <v>0</v>
      </c>
      <c r="BH484" s="181">
        <f t="shared" si="284"/>
        <v>0</v>
      </c>
      <c r="BI484" s="181">
        <f t="shared" si="284"/>
        <v>0</v>
      </c>
      <c r="BJ484" s="181">
        <f t="shared" si="284"/>
        <v>0</v>
      </c>
      <c r="BK484" s="181">
        <f t="shared" si="284"/>
        <v>0</v>
      </c>
      <c r="BL484" s="181">
        <f t="shared" si="284"/>
        <v>0</v>
      </c>
      <c r="BM484" s="181">
        <f t="shared" si="284"/>
        <v>0</v>
      </c>
      <c r="BN484" s="181">
        <f t="shared" si="284"/>
        <v>0</v>
      </c>
      <c r="BO484" s="181">
        <f t="shared" si="284"/>
        <v>0</v>
      </c>
      <c r="BP484" s="181">
        <f t="shared" si="285"/>
        <v>0</v>
      </c>
      <c r="BQ484" s="181">
        <f t="shared" si="285"/>
        <v>0</v>
      </c>
      <c r="BR484" s="181">
        <f t="shared" si="285"/>
        <v>0</v>
      </c>
      <c r="BS484" s="181">
        <f t="shared" si="285"/>
        <v>0</v>
      </c>
      <c r="BT484" s="181">
        <f t="shared" si="285"/>
        <v>0</v>
      </c>
      <c r="BU484" s="181">
        <f t="shared" si="285"/>
        <v>0</v>
      </c>
      <c r="BV484" s="181">
        <f t="shared" si="285"/>
        <v>0</v>
      </c>
      <c r="BW484" s="181">
        <f t="shared" si="285"/>
        <v>0</v>
      </c>
      <c r="BX484" s="181">
        <f t="shared" si="285"/>
        <v>0</v>
      </c>
      <c r="BY484" s="181">
        <f t="shared" si="285"/>
        <v>0</v>
      </c>
      <c r="BZ484" s="181">
        <f t="shared" si="285"/>
        <v>0</v>
      </c>
      <c r="CA484" s="181">
        <f t="shared" si="285"/>
        <v>0</v>
      </c>
      <c r="CB484" s="181">
        <f t="shared" si="285"/>
        <v>0</v>
      </c>
      <c r="CC484" s="181">
        <f t="shared" si="285"/>
        <v>0</v>
      </c>
      <c r="CD484" s="181">
        <f t="shared" si="285"/>
        <v>0</v>
      </c>
      <c r="CE484" s="181">
        <f t="shared" si="285"/>
        <v>0</v>
      </c>
      <c r="CF484" s="181">
        <f t="shared" si="285"/>
        <v>0</v>
      </c>
      <c r="CG484" s="181">
        <f t="shared" si="285"/>
        <v>0</v>
      </c>
      <c r="CH484" s="181">
        <f t="shared" si="285"/>
        <v>0</v>
      </c>
      <c r="CI484" s="181">
        <f t="shared" si="285"/>
        <v>0</v>
      </c>
      <c r="CJ484" s="181">
        <f t="shared" si="285"/>
        <v>0</v>
      </c>
      <c r="CK484" s="181">
        <f t="shared" si="285"/>
        <v>0</v>
      </c>
      <c r="CL484" s="181">
        <f t="shared" si="285"/>
        <v>0</v>
      </c>
      <c r="CM484" s="181">
        <f t="shared" si="285"/>
        <v>0</v>
      </c>
      <c r="CN484" s="181">
        <f t="shared" si="285"/>
        <v>0</v>
      </c>
      <c r="CO484" s="181">
        <f t="shared" si="285"/>
        <v>0</v>
      </c>
      <c r="CP484" s="181">
        <f t="shared" si="285"/>
        <v>0</v>
      </c>
      <c r="CQ484" s="181">
        <f t="shared" si="285"/>
        <v>0</v>
      </c>
      <c r="CR484" s="181">
        <f t="shared" si="285"/>
        <v>0</v>
      </c>
      <c r="CS484" s="181">
        <f t="shared" si="285"/>
        <v>0</v>
      </c>
      <c r="CT484" s="181">
        <f t="shared" si="285"/>
        <v>0</v>
      </c>
      <c r="CU484" s="181">
        <f t="shared" si="285"/>
        <v>0</v>
      </c>
      <c r="CV484" s="181">
        <f t="shared" si="285"/>
        <v>0</v>
      </c>
      <c r="CW484" s="181">
        <f t="shared" si="285"/>
        <v>0</v>
      </c>
      <c r="CX484" s="181">
        <f t="shared" si="285"/>
        <v>0</v>
      </c>
      <c r="CY484" s="181">
        <f t="shared" si="285"/>
        <v>0</v>
      </c>
      <c r="CZ484" s="181">
        <f t="shared" si="285"/>
        <v>0</v>
      </c>
      <c r="DA484" s="181">
        <f t="shared" si="285"/>
        <v>0</v>
      </c>
      <c r="DB484" s="181">
        <f t="shared" si="285"/>
        <v>0</v>
      </c>
      <c r="DC484" s="181">
        <f t="shared" si="285"/>
        <v>0</v>
      </c>
      <c r="DD484" s="181">
        <f t="shared" si="285"/>
        <v>0</v>
      </c>
      <c r="DE484" s="181">
        <f t="shared" si="285"/>
        <v>0</v>
      </c>
      <c r="DF484" s="181">
        <f t="shared" si="285"/>
        <v>0</v>
      </c>
      <c r="DG484" s="181">
        <f t="shared" si="285"/>
        <v>0</v>
      </c>
      <c r="DH484" s="181">
        <f t="shared" si="285"/>
        <v>0</v>
      </c>
      <c r="DI484" s="181">
        <f t="shared" si="285"/>
        <v>0</v>
      </c>
      <c r="DJ484" s="181">
        <f t="shared" si="285"/>
        <v>0</v>
      </c>
      <c r="DK484" s="181">
        <f t="shared" si="285"/>
        <v>0</v>
      </c>
      <c r="DL484" s="181">
        <f t="shared" si="285"/>
        <v>0</v>
      </c>
      <c r="DM484" s="181">
        <f t="shared" si="285"/>
        <v>0</v>
      </c>
      <c r="DN484" s="181">
        <f t="shared" si="285"/>
        <v>0</v>
      </c>
      <c r="DO484" s="181">
        <f t="shared" si="285"/>
        <v>0</v>
      </c>
      <c r="DP484" s="181">
        <f t="shared" si="285"/>
        <v>0</v>
      </c>
      <c r="DQ484" s="181">
        <f t="shared" si="285"/>
        <v>0</v>
      </c>
      <c r="DR484" s="181">
        <f t="shared" si="285"/>
        <v>0</v>
      </c>
      <c r="DS484" s="181">
        <f t="shared" si="285"/>
        <v>0</v>
      </c>
      <c r="DT484" s="181">
        <f t="shared" si="285"/>
        <v>0</v>
      </c>
      <c r="DU484" s="181">
        <f t="shared" si="285"/>
        <v>0</v>
      </c>
      <c r="DV484" s="181">
        <f t="shared" si="285"/>
        <v>0</v>
      </c>
      <c r="DW484" s="181">
        <f t="shared" si="285"/>
        <v>0</v>
      </c>
      <c r="DX484" s="181">
        <f t="shared" si="285"/>
        <v>0</v>
      </c>
      <c r="DY484" s="181">
        <f t="shared" si="285"/>
        <v>0</v>
      </c>
      <c r="DZ484" s="181">
        <f t="shared" si="285"/>
        <v>0</v>
      </c>
      <c r="EA484" s="181">
        <f t="shared" si="285"/>
        <v>0</v>
      </c>
      <c r="EB484" s="181">
        <f t="shared" si="286"/>
        <v>0</v>
      </c>
      <c r="EC484" s="181">
        <f t="shared" si="286"/>
        <v>0</v>
      </c>
      <c r="ED484" s="181">
        <f t="shared" si="286"/>
        <v>0</v>
      </c>
      <c r="EE484" s="181">
        <f t="shared" si="286"/>
        <v>0</v>
      </c>
    </row>
    <row r="485" spans="1:138" s="182" customFormat="1" ht="15.75" hidden="1" outlineLevel="1" x14ac:dyDescent="0.25">
      <c r="A485" s="122">
        <f t="shared" si="283"/>
        <v>0</v>
      </c>
      <c r="B485" s="232" t="str">
        <f t="shared" si="287"/>
        <v>ТМЦ НДС</v>
      </c>
      <c r="C485" s="170">
        <f t="shared" si="288"/>
        <v>0</v>
      </c>
      <c r="D485" s="181">
        <f t="shared" si="284"/>
        <v>0</v>
      </c>
      <c r="E485" s="181">
        <f t="shared" si="284"/>
        <v>0</v>
      </c>
      <c r="F485" s="181">
        <f t="shared" si="284"/>
        <v>0</v>
      </c>
      <c r="G485" s="181">
        <f t="shared" si="284"/>
        <v>0</v>
      </c>
      <c r="H485" s="181">
        <f t="shared" si="284"/>
        <v>0</v>
      </c>
      <c r="I485" s="181">
        <f t="shared" si="284"/>
        <v>0</v>
      </c>
      <c r="J485" s="181">
        <f t="shared" si="284"/>
        <v>0</v>
      </c>
      <c r="K485" s="181">
        <f t="shared" si="284"/>
        <v>0</v>
      </c>
      <c r="L485" s="181">
        <f t="shared" si="284"/>
        <v>0</v>
      </c>
      <c r="M485" s="181">
        <f t="shared" si="284"/>
        <v>0</v>
      </c>
      <c r="N485" s="181">
        <f t="shared" si="284"/>
        <v>0</v>
      </c>
      <c r="O485" s="181">
        <f t="shared" si="284"/>
        <v>0</v>
      </c>
      <c r="P485" s="181">
        <f t="shared" si="284"/>
        <v>0</v>
      </c>
      <c r="Q485" s="181">
        <f t="shared" si="284"/>
        <v>0</v>
      </c>
      <c r="R485" s="181">
        <f t="shared" si="284"/>
        <v>0</v>
      </c>
      <c r="S485" s="181">
        <f t="shared" si="284"/>
        <v>0</v>
      </c>
      <c r="T485" s="181">
        <f t="shared" si="284"/>
        <v>0</v>
      </c>
      <c r="U485" s="181">
        <f t="shared" si="284"/>
        <v>0</v>
      </c>
      <c r="V485" s="181">
        <f t="shared" si="284"/>
        <v>0</v>
      </c>
      <c r="W485" s="181">
        <f t="shared" si="284"/>
        <v>0</v>
      </c>
      <c r="X485" s="181">
        <f t="shared" si="284"/>
        <v>0</v>
      </c>
      <c r="Y485" s="181">
        <f t="shared" si="284"/>
        <v>0</v>
      </c>
      <c r="Z485" s="181">
        <f t="shared" si="284"/>
        <v>0</v>
      </c>
      <c r="AA485" s="181">
        <f t="shared" si="284"/>
        <v>0</v>
      </c>
      <c r="AB485" s="181">
        <f t="shared" si="284"/>
        <v>0</v>
      </c>
      <c r="AC485" s="181">
        <f t="shared" si="284"/>
        <v>0</v>
      </c>
      <c r="AD485" s="181">
        <f t="shared" si="284"/>
        <v>0</v>
      </c>
      <c r="AE485" s="181">
        <f t="shared" si="284"/>
        <v>0</v>
      </c>
      <c r="AF485" s="181">
        <f t="shared" si="284"/>
        <v>0</v>
      </c>
      <c r="AG485" s="181">
        <f t="shared" si="284"/>
        <v>0</v>
      </c>
      <c r="AH485" s="181">
        <f t="shared" si="284"/>
        <v>0</v>
      </c>
      <c r="AI485" s="181">
        <f t="shared" si="284"/>
        <v>0</v>
      </c>
      <c r="AJ485" s="181">
        <f t="shared" si="284"/>
        <v>0</v>
      </c>
      <c r="AK485" s="181">
        <f t="shared" si="284"/>
        <v>0</v>
      </c>
      <c r="AL485" s="181">
        <f t="shared" si="284"/>
        <v>0</v>
      </c>
      <c r="AM485" s="181">
        <f t="shared" si="284"/>
        <v>0</v>
      </c>
      <c r="AN485" s="181">
        <f t="shared" si="284"/>
        <v>0</v>
      </c>
      <c r="AO485" s="181">
        <f t="shared" si="284"/>
        <v>0</v>
      </c>
      <c r="AP485" s="181">
        <f t="shared" si="284"/>
        <v>0</v>
      </c>
      <c r="AQ485" s="181">
        <f t="shared" si="284"/>
        <v>0</v>
      </c>
      <c r="AR485" s="181">
        <f t="shared" si="284"/>
        <v>0</v>
      </c>
      <c r="AS485" s="181">
        <f t="shared" si="284"/>
        <v>0</v>
      </c>
      <c r="AT485" s="181">
        <f t="shared" si="284"/>
        <v>0</v>
      </c>
      <c r="AU485" s="181">
        <f t="shared" si="284"/>
        <v>0</v>
      </c>
      <c r="AV485" s="181">
        <f t="shared" si="284"/>
        <v>0</v>
      </c>
      <c r="AW485" s="181">
        <f t="shared" si="284"/>
        <v>0</v>
      </c>
      <c r="AX485" s="181">
        <f t="shared" si="284"/>
        <v>0</v>
      </c>
      <c r="AY485" s="181">
        <f t="shared" si="284"/>
        <v>0</v>
      </c>
      <c r="AZ485" s="181">
        <f t="shared" si="284"/>
        <v>0</v>
      </c>
      <c r="BA485" s="181">
        <f t="shared" si="284"/>
        <v>0</v>
      </c>
      <c r="BB485" s="181">
        <f t="shared" si="284"/>
        <v>0</v>
      </c>
      <c r="BC485" s="181">
        <f t="shared" si="284"/>
        <v>0</v>
      </c>
      <c r="BD485" s="181">
        <f t="shared" si="284"/>
        <v>0</v>
      </c>
      <c r="BE485" s="181">
        <f t="shared" si="284"/>
        <v>0</v>
      </c>
      <c r="BF485" s="181">
        <f t="shared" si="284"/>
        <v>0</v>
      </c>
      <c r="BG485" s="181">
        <f t="shared" si="284"/>
        <v>0</v>
      </c>
      <c r="BH485" s="181">
        <f t="shared" si="284"/>
        <v>0</v>
      </c>
      <c r="BI485" s="181">
        <f t="shared" si="284"/>
        <v>0</v>
      </c>
      <c r="BJ485" s="181">
        <f t="shared" si="284"/>
        <v>0</v>
      </c>
      <c r="BK485" s="181">
        <f t="shared" si="284"/>
        <v>0</v>
      </c>
      <c r="BL485" s="181">
        <f t="shared" si="284"/>
        <v>0</v>
      </c>
      <c r="BM485" s="181">
        <f t="shared" si="284"/>
        <v>0</v>
      </c>
      <c r="BN485" s="181">
        <f t="shared" si="284"/>
        <v>0</v>
      </c>
      <c r="BO485" s="181">
        <f>BO472*0.18</f>
        <v>0</v>
      </c>
      <c r="BP485" s="181">
        <f t="shared" si="285"/>
        <v>0</v>
      </c>
      <c r="BQ485" s="181">
        <f t="shared" si="285"/>
        <v>0</v>
      </c>
      <c r="BR485" s="181">
        <f t="shared" si="285"/>
        <v>0</v>
      </c>
      <c r="BS485" s="181">
        <f t="shared" si="285"/>
        <v>0</v>
      </c>
      <c r="BT485" s="181">
        <f t="shared" si="285"/>
        <v>0</v>
      </c>
      <c r="BU485" s="181">
        <f t="shared" si="285"/>
        <v>0</v>
      </c>
      <c r="BV485" s="181">
        <f t="shared" si="285"/>
        <v>0</v>
      </c>
      <c r="BW485" s="181">
        <f t="shared" si="285"/>
        <v>0</v>
      </c>
      <c r="BX485" s="181">
        <f t="shared" si="285"/>
        <v>0</v>
      </c>
      <c r="BY485" s="181">
        <f t="shared" si="285"/>
        <v>0</v>
      </c>
      <c r="BZ485" s="181">
        <f t="shared" si="285"/>
        <v>0</v>
      </c>
      <c r="CA485" s="181">
        <f t="shared" si="285"/>
        <v>0</v>
      </c>
      <c r="CB485" s="181">
        <f t="shared" si="285"/>
        <v>0</v>
      </c>
      <c r="CC485" s="181">
        <f t="shared" si="285"/>
        <v>0</v>
      </c>
      <c r="CD485" s="181">
        <f t="shared" si="285"/>
        <v>0</v>
      </c>
      <c r="CE485" s="181">
        <f t="shared" si="285"/>
        <v>0</v>
      </c>
      <c r="CF485" s="181">
        <f t="shared" si="285"/>
        <v>0</v>
      </c>
      <c r="CG485" s="181">
        <f t="shared" si="285"/>
        <v>0</v>
      </c>
      <c r="CH485" s="181">
        <f t="shared" si="285"/>
        <v>0</v>
      </c>
      <c r="CI485" s="181">
        <f t="shared" si="285"/>
        <v>0</v>
      </c>
      <c r="CJ485" s="181">
        <f t="shared" si="285"/>
        <v>0</v>
      </c>
      <c r="CK485" s="181">
        <f t="shared" si="285"/>
        <v>0</v>
      </c>
      <c r="CL485" s="181">
        <f t="shared" si="285"/>
        <v>0</v>
      </c>
      <c r="CM485" s="181">
        <f t="shared" si="285"/>
        <v>0</v>
      </c>
      <c r="CN485" s="181">
        <f t="shared" si="285"/>
        <v>0</v>
      </c>
      <c r="CO485" s="181">
        <f t="shared" si="285"/>
        <v>0</v>
      </c>
      <c r="CP485" s="181">
        <f t="shared" si="285"/>
        <v>0</v>
      </c>
      <c r="CQ485" s="181">
        <f t="shared" si="285"/>
        <v>0</v>
      </c>
      <c r="CR485" s="181">
        <f t="shared" si="285"/>
        <v>0</v>
      </c>
      <c r="CS485" s="181">
        <f t="shared" si="285"/>
        <v>0</v>
      </c>
      <c r="CT485" s="181">
        <f t="shared" si="285"/>
        <v>0</v>
      </c>
      <c r="CU485" s="181">
        <f t="shared" si="285"/>
        <v>0</v>
      </c>
      <c r="CV485" s="181">
        <f t="shared" si="285"/>
        <v>0</v>
      </c>
      <c r="CW485" s="181">
        <f t="shared" si="285"/>
        <v>0</v>
      </c>
      <c r="CX485" s="181">
        <f t="shared" si="285"/>
        <v>0</v>
      </c>
      <c r="CY485" s="181">
        <f t="shared" si="285"/>
        <v>0</v>
      </c>
      <c r="CZ485" s="181">
        <f t="shared" si="285"/>
        <v>0</v>
      </c>
      <c r="DA485" s="181">
        <f t="shared" si="285"/>
        <v>0</v>
      </c>
      <c r="DB485" s="181">
        <f t="shared" si="285"/>
        <v>0</v>
      </c>
      <c r="DC485" s="181">
        <f t="shared" si="285"/>
        <v>0</v>
      </c>
      <c r="DD485" s="181">
        <f t="shared" si="285"/>
        <v>0</v>
      </c>
      <c r="DE485" s="181">
        <f t="shared" si="285"/>
        <v>0</v>
      </c>
      <c r="DF485" s="181">
        <f t="shared" si="285"/>
        <v>0</v>
      </c>
      <c r="DG485" s="181">
        <f t="shared" si="285"/>
        <v>0</v>
      </c>
      <c r="DH485" s="181">
        <f t="shared" si="285"/>
        <v>0</v>
      </c>
      <c r="DI485" s="181">
        <f t="shared" si="285"/>
        <v>0</v>
      </c>
      <c r="DJ485" s="181">
        <f t="shared" si="285"/>
        <v>0</v>
      </c>
      <c r="DK485" s="181">
        <f t="shared" si="285"/>
        <v>0</v>
      </c>
      <c r="DL485" s="181">
        <f t="shared" si="285"/>
        <v>0</v>
      </c>
      <c r="DM485" s="181">
        <f t="shared" si="285"/>
        <v>0</v>
      </c>
      <c r="DN485" s="181">
        <f t="shared" si="285"/>
        <v>0</v>
      </c>
      <c r="DO485" s="181">
        <f t="shared" si="285"/>
        <v>0</v>
      </c>
      <c r="DP485" s="181">
        <f t="shared" si="285"/>
        <v>0</v>
      </c>
      <c r="DQ485" s="181">
        <f t="shared" si="285"/>
        <v>0</v>
      </c>
      <c r="DR485" s="181">
        <f t="shared" si="285"/>
        <v>0</v>
      </c>
      <c r="DS485" s="181">
        <f t="shared" si="285"/>
        <v>0</v>
      </c>
      <c r="DT485" s="181">
        <f t="shared" si="285"/>
        <v>0</v>
      </c>
      <c r="DU485" s="181">
        <f t="shared" si="285"/>
        <v>0</v>
      </c>
      <c r="DV485" s="181">
        <f t="shared" si="285"/>
        <v>0</v>
      </c>
      <c r="DW485" s="181">
        <f t="shared" si="285"/>
        <v>0</v>
      </c>
      <c r="DX485" s="181">
        <f t="shared" si="285"/>
        <v>0</v>
      </c>
      <c r="DY485" s="181">
        <f t="shared" si="285"/>
        <v>0</v>
      </c>
      <c r="DZ485" s="181">
        <f t="shared" si="285"/>
        <v>0</v>
      </c>
      <c r="EA485" s="181">
        <f>EA472*0.18</f>
        <v>0</v>
      </c>
      <c r="EB485" s="181">
        <f t="shared" si="286"/>
        <v>0</v>
      </c>
      <c r="EC485" s="181">
        <f t="shared" si="286"/>
        <v>0</v>
      </c>
      <c r="ED485" s="181">
        <f t="shared" si="286"/>
        <v>0</v>
      </c>
      <c r="EE485" s="181">
        <f t="shared" si="286"/>
        <v>0</v>
      </c>
    </row>
    <row r="486" spans="1:138" s="182" customFormat="1" ht="15.75" hidden="1" outlineLevel="1" x14ac:dyDescent="0.25">
      <c r="A486" s="122">
        <f t="shared" si="283"/>
        <v>0</v>
      </c>
      <c r="B486" s="232" t="str">
        <f t="shared" si="287"/>
        <v>Оборудование (привязка к валюте) НДС</v>
      </c>
      <c r="C486" s="170">
        <f t="shared" si="288"/>
        <v>0</v>
      </c>
      <c r="D486" s="181">
        <f t="shared" ref="D486:BO489" si="289">D473*0.18</f>
        <v>0</v>
      </c>
      <c r="E486" s="181">
        <f t="shared" si="289"/>
        <v>0</v>
      </c>
      <c r="F486" s="181">
        <f t="shared" si="289"/>
        <v>0</v>
      </c>
      <c r="G486" s="181">
        <f t="shared" si="289"/>
        <v>0</v>
      </c>
      <c r="H486" s="181">
        <f t="shared" si="289"/>
        <v>0</v>
      </c>
      <c r="I486" s="181">
        <f t="shared" si="289"/>
        <v>0</v>
      </c>
      <c r="J486" s="181">
        <f t="shared" si="289"/>
        <v>0</v>
      </c>
      <c r="K486" s="181">
        <f t="shared" si="289"/>
        <v>0</v>
      </c>
      <c r="L486" s="181">
        <f t="shared" si="289"/>
        <v>0</v>
      </c>
      <c r="M486" s="181">
        <f t="shared" si="289"/>
        <v>0</v>
      </c>
      <c r="N486" s="181">
        <f t="shared" si="289"/>
        <v>0</v>
      </c>
      <c r="O486" s="181">
        <f t="shared" si="289"/>
        <v>0</v>
      </c>
      <c r="P486" s="181">
        <f t="shared" si="289"/>
        <v>0</v>
      </c>
      <c r="Q486" s="181">
        <f t="shared" si="289"/>
        <v>0</v>
      </c>
      <c r="R486" s="181">
        <f t="shared" si="289"/>
        <v>0</v>
      </c>
      <c r="S486" s="181">
        <f t="shared" si="289"/>
        <v>0</v>
      </c>
      <c r="T486" s="181">
        <f t="shared" si="289"/>
        <v>0</v>
      </c>
      <c r="U486" s="181">
        <f t="shared" si="289"/>
        <v>0</v>
      </c>
      <c r="V486" s="181">
        <f t="shared" si="289"/>
        <v>0</v>
      </c>
      <c r="W486" s="181">
        <f t="shared" si="289"/>
        <v>0</v>
      </c>
      <c r="X486" s="181">
        <f t="shared" si="289"/>
        <v>0</v>
      </c>
      <c r="Y486" s="181">
        <f t="shared" si="289"/>
        <v>0</v>
      </c>
      <c r="Z486" s="181">
        <f t="shared" si="289"/>
        <v>0</v>
      </c>
      <c r="AA486" s="181">
        <f t="shared" si="289"/>
        <v>0</v>
      </c>
      <c r="AB486" s="181">
        <f t="shared" si="289"/>
        <v>0</v>
      </c>
      <c r="AC486" s="181">
        <f t="shared" si="289"/>
        <v>0</v>
      </c>
      <c r="AD486" s="181">
        <f t="shared" si="289"/>
        <v>0</v>
      </c>
      <c r="AE486" s="181">
        <f t="shared" si="289"/>
        <v>0</v>
      </c>
      <c r="AF486" s="181">
        <f t="shared" si="289"/>
        <v>0</v>
      </c>
      <c r="AG486" s="181">
        <f t="shared" si="289"/>
        <v>0</v>
      </c>
      <c r="AH486" s="181">
        <f t="shared" si="289"/>
        <v>0</v>
      </c>
      <c r="AI486" s="181">
        <f t="shared" si="289"/>
        <v>0</v>
      </c>
      <c r="AJ486" s="181">
        <f t="shared" si="289"/>
        <v>0</v>
      </c>
      <c r="AK486" s="181">
        <f t="shared" si="289"/>
        <v>0</v>
      </c>
      <c r="AL486" s="181">
        <f t="shared" si="289"/>
        <v>0</v>
      </c>
      <c r="AM486" s="181">
        <f t="shared" si="289"/>
        <v>0</v>
      </c>
      <c r="AN486" s="181">
        <f t="shared" si="289"/>
        <v>0</v>
      </c>
      <c r="AO486" s="181">
        <f t="shared" si="289"/>
        <v>0</v>
      </c>
      <c r="AP486" s="181">
        <f t="shared" si="289"/>
        <v>0</v>
      </c>
      <c r="AQ486" s="181">
        <f t="shared" si="289"/>
        <v>0</v>
      </c>
      <c r="AR486" s="181">
        <f t="shared" si="289"/>
        <v>0</v>
      </c>
      <c r="AS486" s="181">
        <f t="shared" si="289"/>
        <v>0</v>
      </c>
      <c r="AT486" s="181">
        <f t="shared" si="289"/>
        <v>0</v>
      </c>
      <c r="AU486" s="181">
        <f t="shared" si="289"/>
        <v>0</v>
      </c>
      <c r="AV486" s="181">
        <f t="shared" si="289"/>
        <v>0</v>
      </c>
      <c r="AW486" s="181">
        <f t="shared" si="289"/>
        <v>0</v>
      </c>
      <c r="AX486" s="181">
        <f t="shared" si="289"/>
        <v>0</v>
      </c>
      <c r="AY486" s="181">
        <f t="shared" si="289"/>
        <v>0</v>
      </c>
      <c r="AZ486" s="181">
        <f t="shared" si="289"/>
        <v>0</v>
      </c>
      <c r="BA486" s="181">
        <f t="shared" si="289"/>
        <v>0</v>
      </c>
      <c r="BB486" s="181">
        <f t="shared" si="289"/>
        <v>0</v>
      </c>
      <c r="BC486" s="181">
        <f t="shared" si="289"/>
        <v>0</v>
      </c>
      <c r="BD486" s="181">
        <f t="shared" si="289"/>
        <v>0</v>
      </c>
      <c r="BE486" s="181">
        <f t="shared" si="289"/>
        <v>0</v>
      </c>
      <c r="BF486" s="181">
        <f t="shared" si="289"/>
        <v>0</v>
      </c>
      <c r="BG486" s="181">
        <f t="shared" si="289"/>
        <v>0</v>
      </c>
      <c r="BH486" s="181">
        <f t="shared" si="289"/>
        <v>0</v>
      </c>
      <c r="BI486" s="181">
        <f t="shared" si="289"/>
        <v>0</v>
      </c>
      <c r="BJ486" s="181">
        <f t="shared" si="289"/>
        <v>0</v>
      </c>
      <c r="BK486" s="181">
        <f t="shared" si="289"/>
        <v>0</v>
      </c>
      <c r="BL486" s="181">
        <f t="shared" si="289"/>
        <v>0</v>
      </c>
      <c r="BM486" s="181">
        <f t="shared" si="289"/>
        <v>0</v>
      </c>
      <c r="BN486" s="181">
        <f t="shared" si="289"/>
        <v>0</v>
      </c>
      <c r="BO486" s="181">
        <f>BO473*0.18</f>
        <v>0</v>
      </c>
      <c r="BP486" s="181">
        <f t="shared" ref="BP486:EA489" si="290">BP473*0.18</f>
        <v>0</v>
      </c>
      <c r="BQ486" s="181">
        <f t="shared" si="290"/>
        <v>0</v>
      </c>
      <c r="BR486" s="181">
        <f t="shared" si="290"/>
        <v>0</v>
      </c>
      <c r="BS486" s="181">
        <f t="shared" si="290"/>
        <v>0</v>
      </c>
      <c r="BT486" s="181">
        <f t="shared" si="290"/>
        <v>0</v>
      </c>
      <c r="BU486" s="181">
        <f t="shared" si="290"/>
        <v>0</v>
      </c>
      <c r="BV486" s="181">
        <f t="shared" si="290"/>
        <v>0</v>
      </c>
      <c r="BW486" s="181">
        <f t="shared" si="290"/>
        <v>0</v>
      </c>
      <c r="BX486" s="181">
        <f t="shared" si="290"/>
        <v>0</v>
      </c>
      <c r="BY486" s="181">
        <f t="shared" si="290"/>
        <v>0</v>
      </c>
      <c r="BZ486" s="181">
        <f t="shared" si="290"/>
        <v>0</v>
      </c>
      <c r="CA486" s="181">
        <f t="shared" si="290"/>
        <v>0</v>
      </c>
      <c r="CB486" s="181">
        <f t="shared" si="290"/>
        <v>0</v>
      </c>
      <c r="CC486" s="181">
        <f t="shared" si="290"/>
        <v>0</v>
      </c>
      <c r="CD486" s="181">
        <f t="shared" si="290"/>
        <v>0</v>
      </c>
      <c r="CE486" s="181">
        <f t="shared" si="290"/>
        <v>0</v>
      </c>
      <c r="CF486" s="181">
        <f t="shared" si="290"/>
        <v>0</v>
      </c>
      <c r="CG486" s="181">
        <f t="shared" si="290"/>
        <v>0</v>
      </c>
      <c r="CH486" s="181">
        <f t="shared" si="290"/>
        <v>0</v>
      </c>
      <c r="CI486" s="181">
        <f t="shared" si="290"/>
        <v>0</v>
      </c>
      <c r="CJ486" s="181">
        <f t="shared" si="290"/>
        <v>0</v>
      </c>
      <c r="CK486" s="181">
        <f t="shared" si="290"/>
        <v>0</v>
      </c>
      <c r="CL486" s="181">
        <f t="shared" si="290"/>
        <v>0</v>
      </c>
      <c r="CM486" s="181">
        <f t="shared" si="290"/>
        <v>0</v>
      </c>
      <c r="CN486" s="181">
        <f t="shared" si="290"/>
        <v>0</v>
      </c>
      <c r="CO486" s="181">
        <f t="shared" si="290"/>
        <v>0</v>
      </c>
      <c r="CP486" s="181">
        <f t="shared" si="290"/>
        <v>0</v>
      </c>
      <c r="CQ486" s="181">
        <f t="shared" si="290"/>
        <v>0</v>
      </c>
      <c r="CR486" s="181">
        <f t="shared" si="290"/>
        <v>0</v>
      </c>
      <c r="CS486" s="181">
        <f t="shared" si="290"/>
        <v>0</v>
      </c>
      <c r="CT486" s="181">
        <f t="shared" si="290"/>
        <v>0</v>
      </c>
      <c r="CU486" s="181">
        <f t="shared" si="290"/>
        <v>0</v>
      </c>
      <c r="CV486" s="181">
        <f t="shared" si="290"/>
        <v>0</v>
      </c>
      <c r="CW486" s="181">
        <f t="shared" si="290"/>
        <v>0</v>
      </c>
      <c r="CX486" s="181">
        <f t="shared" si="290"/>
        <v>0</v>
      </c>
      <c r="CY486" s="181">
        <f t="shared" si="290"/>
        <v>0</v>
      </c>
      <c r="CZ486" s="181">
        <f t="shared" si="290"/>
        <v>0</v>
      </c>
      <c r="DA486" s="181">
        <f t="shared" si="290"/>
        <v>0</v>
      </c>
      <c r="DB486" s="181">
        <f t="shared" si="290"/>
        <v>0</v>
      </c>
      <c r="DC486" s="181">
        <f t="shared" si="290"/>
        <v>0</v>
      </c>
      <c r="DD486" s="181">
        <f t="shared" si="290"/>
        <v>0</v>
      </c>
      <c r="DE486" s="181">
        <f t="shared" si="290"/>
        <v>0</v>
      </c>
      <c r="DF486" s="181">
        <f t="shared" si="290"/>
        <v>0</v>
      </c>
      <c r="DG486" s="181">
        <f t="shared" si="290"/>
        <v>0</v>
      </c>
      <c r="DH486" s="181">
        <f t="shared" si="290"/>
        <v>0</v>
      </c>
      <c r="DI486" s="181">
        <f t="shared" si="290"/>
        <v>0</v>
      </c>
      <c r="DJ486" s="181">
        <f t="shared" si="290"/>
        <v>0</v>
      </c>
      <c r="DK486" s="181">
        <f t="shared" si="290"/>
        <v>0</v>
      </c>
      <c r="DL486" s="181">
        <f t="shared" si="290"/>
        <v>0</v>
      </c>
      <c r="DM486" s="181">
        <f t="shared" si="290"/>
        <v>0</v>
      </c>
      <c r="DN486" s="181">
        <f t="shared" si="290"/>
        <v>0</v>
      </c>
      <c r="DO486" s="181">
        <f t="shared" si="290"/>
        <v>0</v>
      </c>
      <c r="DP486" s="181">
        <f t="shared" si="290"/>
        <v>0</v>
      </c>
      <c r="DQ486" s="181">
        <f t="shared" si="290"/>
        <v>0</v>
      </c>
      <c r="DR486" s="181">
        <f t="shared" si="290"/>
        <v>0</v>
      </c>
      <c r="DS486" s="181">
        <f t="shared" si="290"/>
        <v>0</v>
      </c>
      <c r="DT486" s="181">
        <f t="shared" si="290"/>
        <v>0</v>
      </c>
      <c r="DU486" s="181">
        <f t="shared" si="290"/>
        <v>0</v>
      </c>
      <c r="DV486" s="181">
        <f t="shared" si="290"/>
        <v>0</v>
      </c>
      <c r="DW486" s="181">
        <f t="shared" si="290"/>
        <v>0</v>
      </c>
      <c r="DX486" s="181">
        <f t="shared" si="290"/>
        <v>0</v>
      </c>
      <c r="DY486" s="181">
        <f t="shared" si="290"/>
        <v>0</v>
      </c>
      <c r="DZ486" s="181">
        <f t="shared" si="290"/>
        <v>0</v>
      </c>
      <c r="EA486" s="181">
        <f t="shared" si="290"/>
        <v>0</v>
      </c>
      <c r="EB486" s="181">
        <f t="shared" si="286"/>
        <v>0</v>
      </c>
      <c r="EC486" s="181">
        <f t="shared" si="286"/>
        <v>0</v>
      </c>
      <c r="ED486" s="181">
        <f t="shared" si="286"/>
        <v>0</v>
      </c>
      <c r="EE486" s="181">
        <f t="shared" si="286"/>
        <v>0</v>
      </c>
    </row>
    <row r="487" spans="1:138" s="182" customFormat="1" ht="15.75" hidden="1" outlineLevel="1" x14ac:dyDescent="0.25">
      <c r="A487" s="122">
        <f t="shared" si="283"/>
        <v>0</v>
      </c>
      <c r="B487" s="232" t="str">
        <f t="shared" si="287"/>
        <v>Оборудование рос НДС</v>
      </c>
      <c r="C487" s="170">
        <f t="shared" si="288"/>
        <v>0</v>
      </c>
      <c r="D487" s="181">
        <f t="shared" si="289"/>
        <v>0</v>
      </c>
      <c r="E487" s="181">
        <f t="shared" si="289"/>
        <v>0</v>
      </c>
      <c r="F487" s="181">
        <f t="shared" si="289"/>
        <v>0</v>
      </c>
      <c r="G487" s="181">
        <f t="shared" si="289"/>
        <v>0</v>
      </c>
      <c r="H487" s="181">
        <f t="shared" si="289"/>
        <v>0</v>
      </c>
      <c r="I487" s="181">
        <f t="shared" si="289"/>
        <v>0</v>
      </c>
      <c r="J487" s="181">
        <f t="shared" si="289"/>
        <v>0</v>
      </c>
      <c r="K487" s="181">
        <f t="shared" si="289"/>
        <v>0</v>
      </c>
      <c r="L487" s="181">
        <f t="shared" si="289"/>
        <v>0</v>
      </c>
      <c r="M487" s="181">
        <f t="shared" si="289"/>
        <v>0</v>
      </c>
      <c r="N487" s="181">
        <f t="shared" si="289"/>
        <v>0</v>
      </c>
      <c r="O487" s="181">
        <f t="shared" si="289"/>
        <v>0</v>
      </c>
      <c r="P487" s="181">
        <f t="shared" si="289"/>
        <v>0</v>
      </c>
      <c r="Q487" s="181">
        <f t="shared" si="289"/>
        <v>0</v>
      </c>
      <c r="R487" s="181">
        <f t="shared" si="289"/>
        <v>0</v>
      </c>
      <c r="S487" s="181">
        <f t="shared" si="289"/>
        <v>0</v>
      </c>
      <c r="T487" s="181">
        <f t="shared" si="289"/>
        <v>0</v>
      </c>
      <c r="U487" s="181">
        <f t="shared" si="289"/>
        <v>0</v>
      </c>
      <c r="V487" s="181">
        <f t="shared" si="289"/>
        <v>0</v>
      </c>
      <c r="W487" s="181">
        <f t="shared" si="289"/>
        <v>0</v>
      </c>
      <c r="X487" s="181">
        <f t="shared" si="289"/>
        <v>0</v>
      </c>
      <c r="Y487" s="181">
        <f t="shared" si="289"/>
        <v>0</v>
      </c>
      <c r="Z487" s="181">
        <f t="shared" si="289"/>
        <v>0</v>
      </c>
      <c r="AA487" s="181">
        <f t="shared" si="289"/>
        <v>0</v>
      </c>
      <c r="AB487" s="181">
        <f t="shared" si="289"/>
        <v>0</v>
      </c>
      <c r="AC487" s="181">
        <f t="shared" si="289"/>
        <v>0</v>
      </c>
      <c r="AD487" s="181">
        <f t="shared" si="289"/>
        <v>0</v>
      </c>
      <c r="AE487" s="181">
        <f t="shared" si="289"/>
        <v>0</v>
      </c>
      <c r="AF487" s="181">
        <f t="shared" si="289"/>
        <v>0</v>
      </c>
      <c r="AG487" s="181">
        <f t="shared" si="289"/>
        <v>0</v>
      </c>
      <c r="AH487" s="181">
        <f t="shared" si="289"/>
        <v>0</v>
      </c>
      <c r="AI487" s="181">
        <f t="shared" si="289"/>
        <v>0</v>
      </c>
      <c r="AJ487" s="181">
        <f t="shared" si="289"/>
        <v>0</v>
      </c>
      <c r="AK487" s="181">
        <f t="shared" si="289"/>
        <v>0</v>
      </c>
      <c r="AL487" s="181">
        <f t="shared" si="289"/>
        <v>0</v>
      </c>
      <c r="AM487" s="181">
        <f t="shared" si="289"/>
        <v>0</v>
      </c>
      <c r="AN487" s="181">
        <f t="shared" si="289"/>
        <v>0</v>
      </c>
      <c r="AO487" s="181">
        <f t="shared" si="289"/>
        <v>0</v>
      </c>
      <c r="AP487" s="181">
        <f t="shared" si="289"/>
        <v>0</v>
      </c>
      <c r="AQ487" s="181">
        <f t="shared" si="289"/>
        <v>0</v>
      </c>
      <c r="AR487" s="181">
        <f t="shared" si="289"/>
        <v>0</v>
      </c>
      <c r="AS487" s="181">
        <f t="shared" si="289"/>
        <v>0</v>
      </c>
      <c r="AT487" s="181">
        <f t="shared" si="289"/>
        <v>0</v>
      </c>
      <c r="AU487" s="181">
        <f t="shared" si="289"/>
        <v>0</v>
      </c>
      <c r="AV487" s="181">
        <f t="shared" si="289"/>
        <v>0</v>
      </c>
      <c r="AW487" s="181">
        <f t="shared" si="289"/>
        <v>0</v>
      </c>
      <c r="AX487" s="181">
        <f t="shared" si="289"/>
        <v>0</v>
      </c>
      <c r="AY487" s="181">
        <f t="shared" si="289"/>
        <v>0</v>
      </c>
      <c r="AZ487" s="181">
        <f t="shared" si="289"/>
        <v>0</v>
      </c>
      <c r="BA487" s="181">
        <f t="shared" si="289"/>
        <v>0</v>
      </c>
      <c r="BB487" s="181">
        <f t="shared" si="289"/>
        <v>0</v>
      </c>
      <c r="BC487" s="181">
        <f t="shared" si="289"/>
        <v>0</v>
      </c>
      <c r="BD487" s="181">
        <f t="shared" si="289"/>
        <v>0</v>
      </c>
      <c r="BE487" s="181">
        <f t="shared" si="289"/>
        <v>0</v>
      </c>
      <c r="BF487" s="181">
        <f t="shared" si="289"/>
        <v>0</v>
      </c>
      <c r="BG487" s="181">
        <f t="shared" si="289"/>
        <v>0</v>
      </c>
      <c r="BH487" s="181">
        <f t="shared" si="289"/>
        <v>0</v>
      </c>
      <c r="BI487" s="181">
        <f t="shared" si="289"/>
        <v>0</v>
      </c>
      <c r="BJ487" s="181">
        <f t="shared" si="289"/>
        <v>0</v>
      </c>
      <c r="BK487" s="181">
        <f t="shared" si="289"/>
        <v>0</v>
      </c>
      <c r="BL487" s="181">
        <f t="shared" si="289"/>
        <v>0</v>
      </c>
      <c r="BM487" s="181">
        <f t="shared" si="289"/>
        <v>0</v>
      </c>
      <c r="BN487" s="181">
        <f t="shared" si="289"/>
        <v>0</v>
      </c>
      <c r="BO487" s="181">
        <f t="shared" si="289"/>
        <v>0</v>
      </c>
      <c r="BP487" s="181">
        <f t="shared" si="290"/>
        <v>0</v>
      </c>
      <c r="BQ487" s="181">
        <f t="shared" si="290"/>
        <v>0</v>
      </c>
      <c r="BR487" s="181">
        <f t="shared" si="290"/>
        <v>0</v>
      </c>
      <c r="BS487" s="181">
        <f t="shared" si="290"/>
        <v>0</v>
      </c>
      <c r="BT487" s="181">
        <f t="shared" si="290"/>
        <v>0</v>
      </c>
      <c r="BU487" s="181">
        <f t="shared" si="290"/>
        <v>0</v>
      </c>
      <c r="BV487" s="181">
        <f t="shared" si="290"/>
        <v>0</v>
      </c>
      <c r="BW487" s="181">
        <f t="shared" si="290"/>
        <v>0</v>
      </c>
      <c r="BX487" s="181">
        <f t="shared" si="290"/>
        <v>0</v>
      </c>
      <c r="BY487" s="181">
        <f t="shared" si="290"/>
        <v>0</v>
      </c>
      <c r="BZ487" s="181">
        <f t="shared" si="290"/>
        <v>0</v>
      </c>
      <c r="CA487" s="181">
        <f t="shared" si="290"/>
        <v>0</v>
      </c>
      <c r="CB487" s="181">
        <f t="shared" si="290"/>
        <v>0</v>
      </c>
      <c r="CC487" s="181">
        <f t="shared" si="290"/>
        <v>0</v>
      </c>
      <c r="CD487" s="181">
        <f t="shared" si="290"/>
        <v>0</v>
      </c>
      <c r="CE487" s="181">
        <f t="shared" si="290"/>
        <v>0</v>
      </c>
      <c r="CF487" s="181">
        <f t="shared" si="290"/>
        <v>0</v>
      </c>
      <c r="CG487" s="181">
        <f t="shared" si="290"/>
        <v>0</v>
      </c>
      <c r="CH487" s="181">
        <f t="shared" si="290"/>
        <v>0</v>
      </c>
      <c r="CI487" s="181">
        <f t="shared" si="290"/>
        <v>0</v>
      </c>
      <c r="CJ487" s="181">
        <f t="shared" si="290"/>
        <v>0</v>
      </c>
      <c r="CK487" s="181">
        <f t="shared" si="290"/>
        <v>0</v>
      </c>
      <c r="CL487" s="181">
        <f t="shared" si="290"/>
        <v>0</v>
      </c>
      <c r="CM487" s="181">
        <f t="shared" si="290"/>
        <v>0</v>
      </c>
      <c r="CN487" s="181">
        <f t="shared" si="290"/>
        <v>0</v>
      </c>
      <c r="CO487" s="181">
        <f t="shared" si="290"/>
        <v>0</v>
      </c>
      <c r="CP487" s="181">
        <f t="shared" si="290"/>
        <v>0</v>
      </c>
      <c r="CQ487" s="181">
        <f t="shared" si="290"/>
        <v>0</v>
      </c>
      <c r="CR487" s="181">
        <f t="shared" si="290"/>
        <v>0</v>
      </c>
      <c r="CS487" s="181">
        <f t="shared" si="290"/>
        <v>0</v>
      </c>
      <c r="CT487" s="181">
        <f t="shared" si="290"/>
        <v>0</v>
      </c>
      <c r="CU487" s="181">
        <f t="shared" si="290"/>
        <v>0</v>
      </c>
      <c r="CV487" s="181">
        <f t="shared" si="290"/>
        <v>0</v>
      </c>
      <c r="CW487" s="181">
        <f t="shared" si="290"/>
        <v>0</v>
      </c>
      <c r="CX487" s="181">
        <f t="shared" si="290"/>
        <v>0</v>
      </c>
      <c r="CY487" s="181">
        <f t="shared" si="290"/>
        <v>0</v>
      </c>
      <c r="CZ487" s="181">
        <f t="shared" si="290"/>
        <v>0</v>
      </c>
      <c r="DA487" s="181">
        <f t="shared" si="290"/>
        <v>0</v>
      </c>
      <c r="DB487" s="181">
        <f t="shared" si="290"/>
        <v>0</v>
      </c>
      <c r="DC487" s="181">
        <f t="shared" si="290"/>
        <v>0</v>
      </c>
      <c r="DD487" s="181">
        <f t="shared" si="290"/>
        <v>0</v>
      </c>
      <c r="DE487" s="181">
        <f t="shared" si="290"/>
        <v>0</v>
      </c>
      <c r="DF487" s="181">
        <f t="shared" si="290"/>
        <v>0</v>
      </c>
      <c r="DG487" s="181">
        <f t="shared" si="290"/>
        <v>0</v>
      </c>
      <c r="DH487" s="181">
        <f t="shared" si="290"/>
        <v>0</v>
      </c>
      <c r="DI487" s="181">
        <f t="shared" si="290"/>
        <v>0</v>
      </c>
      <c r="DJ487" s="181">
        <f t="shared" si="290"/>
        <v>0</v>
      </c>
      <c r="DK487" s="181">
        <f t="shared" si="290"/>
        <v>0</v>
      </c>
      <c r="DL487" s="181">
        <f t="shared" si="290"/>
        <v>0</v>
      </c>
      <c r="DM487" s="181">
        <f t="shared" si="290"/>
        <v>0</v>
      </c>
      <c r="DN487" s="181">
        <f t="shared" si="290"/>
        <v>0</v>
      </c>
      <c r="DO487" s="181">
        <f t="shared" si="290"/>
        <v>0</v>
      </c>
      <c r="DP487" s="181">
        <f t="shared" si="290"/>
        <v>0</v>
      </c>
      <c r="DQ487" s="181">
        <f t="shared" si="290"/>
        <v>0</v>
      </c>
      <c r="DR487" s="181">
        <f t="shared" si="290"/>
        <v>0</v>
      </c>
      <c r="DS487" s="181">
        <f t="shared" si="290"/>
        <v>0</v>
      </c>
      <c r="DT487" s="181">
        <f t="shared" si="290"/>
        <v>0</v>
      </c>
      <c r="DU487" s="181">
        <f t="shared" si="290"/>
        <v>0</v>
      </c>
      <c r="DV487" s="181">
        <f t="shared" si="290"/>
        <v>0</v>
      </c>
      <c r="DW487" s="181">
        <f t="shared" si="290"/>
        <v>0</v>
      </c>
      <c r="DX487" s="181">
        <f t="shared" si="290"/>
        <v>0</v>
      </c>
      <c r="DY487" s="181">
        <f t="shared" si="290"/>
        <v>0</v>
      </c>
      <c r="DZ487" s="181">
        <f t="shared" si="290"/>
        <v>0</v>
      </c>
      <c r="EA487" s="181">
        <f t="shared" si="290"/>
        <v>0</v>
      </c>
      <c r="EB487" s="181">
        <f t="shared" si="286"/>
        <v>0</v>
      </c>
      <c r="EC487" s="181">
        <f t="shared" si="286"/>
        <v>0</v>
      </c>
      <c r="ED487" s="181">
        <f t="shared" si="286"/>
        <v>0</v>
      </c>
      <c r="EE487" s="181">
        <f t="shared" si="286"/>
        <v>0</v>
      </c>
    </row>
    <row r="488" spans="1:138" s="182" customFormat="1" ht="15.75" hidden="1" outlineLevel="1" x14ac:dyDescent="0.25">
      <c r="A488" s="122">
        <f t="shared" si="283"/>
        <v>0</v>
      </c>
      <c r="B488" s="232" t="str">
        <f t="shared" si="287"/>
        <v>Прочие НДС</v>
      </c>
      <c r="C488" s="170">
        <f t="shared" si="288"/>
        <v>0</v>
      </c>
      <c r="D488" s="181">
        <f t="shared" si="289"/>
        <v>0</v>
      </c>
      <c r="E488" s="181">
        <f t="shared" si="289"/>
        <v>0</v>
      </c>
      <c r="F488" s="181">
        <f t="shared" si="289"/>
        <v>0</v>
      </c>
      <c r="G488" s="181">
        <f t="shared" si="289"/>
        <v>0</v>
      </c>
      <c r="H488" s="181">
        <f t="shared" si="289"/>
        <v>0</v>
      </c>
      <c r="I488" s="181">
        <f t="shared" si="289"/>
        <v>0</v>
      </c>
      <c r="J488" s="181">
        <f t="shared" si="289"/>
        <v>0</v>
      </c>
      <c r="K488" s="181">
        <f t="shared" si="289"/>
        <v>0</v>
      </c>
      <c r="L488" s="181">
        <f t="shared" si="289"/>
        <v>0</v>
      </c>
      <c r="M488" s="181">
        <f t="shared" si="289"/>
        <v>0</v>
      </c>
      <c r="N488" s="181">
        <f t="shared" si="289"/>
        <v>0</v>
      </c>
      <c r="O488" s="181">
        <f t="shared" si="289"/>
        <v>0</v>
      </c>
      <c r="P488" s="181">
        <f t="shared" si="289"/>
        <v>0</v>
      </c>
      <c r="Q488" s="181">
        <f t="shared" si="289"/>
        <v>0</v>
      </c>
      <c r="R488" s="181">
        <f t="shared" si="289"/>
        <v>0</v>
      </c>
      <c r="S488" s="181">
        <f t="shared" si="289"/>
        <v>0</v>
      </c>
      <c r="T488" s="181">
        <f t="shared" si="289"/>
        <v>0</v>
      </c>
      <c r="U488" s="181">
        <f t="shared" si="289"/>
        <v>0</v>
      </c>
      <c r="V488" s="181">
        <f t="shared" si="289"/>
        <v>0</v>
      </c>
      <c r="W488" s="181">
        <f t="shared" si="289"/>
        <v>0</v>
      </c>
      <c r="X488" s="181">
        <f t="shared" si="289"/>
        <v>0</v>
      </c>
      <c r="Y488" s="181">
        <f t="shared" si="289"/>
        <v>0</v>
      </c>
      <c r="Z488" s="181">
        <f t="shared" si="289"/>
        <v>0</v>
      </c>
      <c r="AA488" s="181">
        <f t="shared" si="289"/>
        <v>0</v>
      </c>
      <c r="AB488" s="181">
        <f t="shared" si="289"/>
        <v>0</v>
      </c>
      <c r="AC488" s="181">
        <f t="shared" si="289"/>
        <v>0</v>
      </c>
      <c r="AD488" s="181">
        <f t="shared" si="289"/>
        <v>0</v>
      </c>
      <c r="AE488" s="181">
        <f t="shared" si="289"/>
        <v>0</v>
      </c>
      <c r="AF488" s="181">
        <f t="shared" si="289"/>
        <v>0</v>
      </c>
      <c r="AG488" s="181">
        <f t="shared" si="289"/>
        <v>0</v>
      </c>
      <c r="AH488" s="181">
        <f t="shared" si="289"/>
        <v>0</v>
      </c>
      <c r="AI488" s="181">
        <f t="shared" si="289"/>
        <v>0</v>
      </c>
      <c r="AJ488" s="181">
        <f t="shared" si="289"/>
        <v>0</v>
      </c>
      <c r="AK488" s="181">
        <f t="shared" si="289"/>
        <v>0</v>
      </c>
      <c r="AL488" s="181">
        <f t="shared" si="289"/>
        <v>0</v>
      </c>
      <c r="AM488" s="181">
        <f t="shared" si="289"/>
        <v>0</v>
      </c>
      <c r="AN488" s="181">
        <f t="shared" si="289"/>
        <v>0</v>
      </c>
      <c r="AO488" s="181">
        <f t="shared" si="289"/>
        <v>0</v>
      </c>
      <c r="AP488" s="181">
        <f t="shared" si="289"/>
        <v>0</v>
      </c>
      <c r="AQ488" s="181">
        <f t="shared" si="289"/>
        <v>0</v>
      </c>
      <c r="AR488" s="181">
        <f t="shared" si="289"/>
        <v>0</v>
      </c>
      <c r="AS488" s="181">
        <f t="shared" si="289"/>
        <v>0</v>
      </c>
      <c r="AT488" s="181">
        <f t="shared" si="289"/>
        <v>0</v>
      </c>
      <c r="AU488" s="181">
        <f t="shared" si="289"/>
        <v>0</v>
      </c>
      <c r="AV488" s="181">
        <f t="shared" si="289"/>
        <v>0</v>
      </c>
      <c r="AW488" s="181">
        <f t="shared" si="289"/>
        <v>0</v>
      </c>
      <c r="AX488" s="181">
        <f t="shared" si="289"/>
        <v>0</v>
      </c>
      <c r="AY488" s="181">
        <f t="shared" si="289"/>
        <v>0</v>
      </c>
      <c r="AZ488" s="181">
        <f t="shared" si="289"/>
        <v>0</v>
      </c>
      <c r="BA488" s="181">
        <f t="shared" si="289"/>
        <v>0</v>
      </c>
      <c r="BB488" s="181">
        <f t="shared" si="289"/>
        <v>0</v>
      </c>
      <c r="BC488" s="181">
        <f t="shared" si="289"/>
        <v>0</v>
      </c>
      <c r="BD488" s="181">
        <f t="shared" si="289"/>
        <v>0</v>
      </c>
      <c r="BE488" s="181">
        <f t="shared" si="289"/>
        <v>0</v>
      </c>
      <c r="BF488" s="181">
        <f t="shared" si="289"/>
        <v>0</v>
      </c>
      <c r="BG488" s="181">
        <f t="shared" si="289"/>
        <v>0</v>
      </c>
      <c r="BH488" s="181">
        <f t="shared" si="289"/>
        <v>0</v>
      </c>
      <c r="BI488" s="181">
        <f t="shared" si="289"/>
        <v>0</v>
      </c>
      <c r="BJ488" s="181">
        <f t="shared" si="289"/>
        <v>0</v>
      </c>
      <c r="BK488" s="181">
        <f t="shared" si="289"/>
        <v>0</v>
      </c>
      <c r="BL488" s="181">
        <f t="shared" si="289"/>
        <v>0</v>
      </c>
      <c r="BM488" s="181">
        <f t="shared" si="289"/>
        <v>0</v>
      </c>
      <c r="BN488" s="181">
        <f t="shared" si="289"/>
        <v>0</v>
      </c>
      <c r="BO488" s="181">
        <f t="shared" si="289"/>
        <v>0</v>
      </c>
      <c r="BP488" s="181">
        <f t="shared" si="290"/>
        <v>0</v>
      </c>
      <c r="BQ488" s="181">
        <f t="shared" si="290"/>
        <v>0</v>
      </c>
      <c r="BR488" s="181">
        <f t="shared" si="290"/>
        <v>0</v>
      </c>
      <c r="BS488" s="181">
        <f t="shared" si="290"/>
        <v>0</v>
      </c>
      <c r="BT488" s="181">
        <f t="shared" si="290"/>
        <v>0</v>
      </c>
      <c r="BU488" s="181">
        <f t="shared" si="290"/>
        <v>0</v>
      </c>
      <c r="BV488" s="181">
        <f t="shared" si="290"/>
        <v>0</v>
      </c>
      <c r="BW488" s="181">
        <f t="shared" si="290"/>
        <v>0</v>
      </c>
      <c r="BX488" s="181">
        <f t="shared" si="290"/>
        <v>0</v>
      </c>
      <c r="BY488" s="181">
        <f t="shared" si="290"/>
        <v>0</v>
      </c>
      <c r="BZ488" s="181">
        <f t="shared" si="290"/>
        <v>0</v>
      </c>
      <c r="CA488" s="181">
        <f t="shared" si="290"/>
        <v>0</v>
      </c>
      <c r="CB488" s="181">
        <f t="shared" si="290"/>
        <v>0</v>
      </c>
      <c r="CC488" s="181">
        <f t="shared" si="290"/>
        <v>0</v>
      </c>
      <c r="CD488" s="181">
        <f t="shared" si="290"/>
        <v>0</v>
      </c>
      <c r="CE488" s="181">
        <f t="shared" si="290"/>
        <v>0</v>
      </c>
      <c r="CF488" s="181">
        <f t="shared" si="290"/>
        <v>0</v>
      </c>
      <c r="CG488" s="181">
        <f t="shared" si="290"/>
        <v>0</v>
      </c>
      <c r="CH488" s="181">
        <f t="shared" si="290"/>
        <v>0</v>
      </c>
      <c r="CI488" s="181">
        <f t="shared" si="290"/>
        <v>0</v>
      </c>
      <c r="CJ488" s="181">
        <f t="shared" si="290"/>
        <v>0</v>
      </c>
      <c r="CK488" s="181">
        <f t="shared" si="290"/>
        <v>0</v>
      </c>
      <c r="CL488" s="181">
        <f t="shared" si="290"/>
        <v>0</v>
      </c>
      <c r="CM488" s="181">
        <f t="shared" si="290"/>
        <v>0</v>
      </c>
      <c r="CN488" s="181">
        <f t="shared" si="290"/>
        <v>0</v>
      </c>
      <c r="CO488" s="181">
        <f t="shared" si="290"/>
        <v>0</v>
      </c>
      <c r="CP488" s="181">
        <f t="shared" si="290"/>
        <v>0</v>
      </c>
      <c r="CQ488" s="181">
        <f t="shared" si="290"/>
        <v>0</v>
      </c>
      <c r="CR488" s="181">
        <f t="shared" si="290"/>
        <v>0</v>
      </c>
      <c r="CS488" s="181">
        <f t="shared" si="290"/>
        <v>0</v>
      </c>
      <c r="CT488" s="181">
        <f t="shared" si="290"/>
        <v>0</v>
      </c>
      <c r="CU488" s="181">
        <f t="shared" si="290"/>
        <v>0</v>
      </c>
      <c r="CV488" s="181">
        <f t="shared" si="290"/>
        <v>0</v>
      </c>
      <c r="CW488" s="181">
        <f t="shared" si="290"/>
        <v>0</v>
      </c>
      <c r="CX488" s="181">
        <f t="shared" si="290"/>
        <v>0</v>
      </c>
      <c r="CY488" s="181">
        <f t="shared" si="290"/>
        <v>0</v>
      </c>
      <c r="CZ488" s="181">
        <f t="shared" si="290"/>
        <v>0</v>
      </c>
      <c r="DA488" s="181">
        <f t="shared" si="290"/>
        <v>0</v>
      </c>
      <c r="DB488" s="181">
        <f t="shared" si="290"/>
        <v>0</v>
      </c>
      <c r="DC488" s="181">
        <f t="shared" si="290"/>
        <v>0</v>
      </c>
      <c r="DD488" s="181">
        <f t="shared" si="290"/>
        <v>0</v>
      </c>
      <c r="DE488" s="181">
        <f t="shared" si="290"/>
        <v>0</v>
      </c>
      <c r="DF488" s="181">
        <f t="shared" si="290"/>
        <v>0</v>
      </c>
      <c r="DG488" s="181">
        <f t="shared" si="290"/>
        <v>0</v>
      </c>
      <c r="DH488" s="181">
        <f t="shared" si="290"/>
        <v>0</v>
      </c>
      <c r="DI488" s="181">
        <f t="shared" si="290"/>
        <v>0</v>
      </c>
      <c r="DJ488" s="181">
        <f t="shared" si="290"/>
        <v>0</v>
      </c>
      <c r="DK488" s="181">
        <f t="shared" si="290"/>
        <v>0</v>
      </c>
      <c r="DL488" s="181">
        <f t="shared" si="290"/>
        <v>0</v>
      </c>
      <c r="DM488" s="181">
        <f t="shared" si="290"/>
        <v>0</v>
      </c>
      <c r="DN488" s="181">
        <f t="shared" si="290"/>
        <v>0</v>
      </c>
      <c r="DO488" s="181">
        <f t="shared" si="290"/>
        <v>0</v>
      </c>
      <c r="DP488" s="181">
        <f t="shared" si="290"/>
        <v>0</v>
      </c>
      <c r="DQ488" s="181">
        <f t="shared" si="290"/>
        <v>0</v>
      </c>
      <c r="DR488" s="181">
        <f t="shared" si="290"/>
        <v>0</v>
      </c>
      <c r="DS488" s="181">
        <f t="shared" si="290"/>
        <v>0</v>
      </c>
      <c r="DT488" s="181">
        <f t="shared" si="290"/>
        <v>0</v>
      </c>
      <c r="DU488" s="181">
        <f t="shared" si="290"/>
        <v>0</v>
      </c>
      <c r="DV488" s="181">
        <f t="shared" si="290"/>
        <v>0</v>
      </c>
      <c r="DW488" s="181">
        <f t="shared" si="290"/>
        <v>0</v>
      </c>
      <c r="DX488" s="181">
        <f t="shared" si="290"/>
        <v>0</v>
      </c>
      <c r="DY488" s="181">
        <f t="shared" si="290"/>
        <v>0</v>
      </c>
      <c r="DZ488" s="181">
        <f t="shared" si="290"/>
        <v>0</v>
      </c>
      <c r="EA488" s="181">
        <f t="shared" si="290"/>
        <v>0</v>
      </c>
      <c r="EB488" s="181">
        <f t="shared" si="286"/>
        <v>0</v>
      </c>
      <c r="EC488" s="181">
        <f t="shared" si="286"/>
        <v>0</v>
      </c>
      <c r="ED488" s="181">
        <f t="shared" si="286"/>
        <v>0</v>
      </c>
      <c r="EE488" s="181">
        <f t="shared" si="286"/>
        <v>0</v>
      </c>
    </row>
    <row r="489" spans="1:138" s="182" customFormat="1" ht="15.75" hidden="1" outlineLevel="1" x14ac:dyDescent="0.25">
      <c r="A489" s="122">
        <f t="shared" si="283"/>
        <v>0</v>
      </c>
      <c r="B489" s="232" t="str">
        <f t="shared" si="287"/>
        <v>Таможенные платежи НДС</v>
      </c>
      <c r="C489" s="170">
        <f t="shared" si="288"/>
        <v>0</v>
      </c>
      <c r="D489" s="181">
        <f t="shared" si="289"/>
        <v>0</v>
      </c>
      <c r="E489" s="181">
        <f t="shared" si="289"/>
        <v>0</v>
      </c>
      <c r="F489" s="181">
        <f t="shared" si="289"/>
        <v>0</v>
      </c>
      <c r="G489" s="181">
        <f t="shared" si="289"/>
        <v>0</v>
      </c>
      <c r="H489" s="181">
        <f t="shared" si="289"/>
        <v>0</v>
      </c>
      <c r="I489" s="181">
        <f t="shared" si="289"/>
        <v>0</v>
      </c>
      <c r="J489" s="181">
        <f t="shared" si="289"/>
        <v>0</v>
      </c>
      <c r="K489" s="181">
        <f t="shared" si="289"/>
        <v>0</v>
      </c>
      <c r="L489" s="181">
        <f t="shared" si="289"/>
        <v>0</v>
      </c>
      <c r="M489" s="181">
        <f t="shared" si="289"/>
        <v>0</v>
      </c>
      <c r="N489" s="181">
        <f t="shared" si="289"/>
        <v>0</v>
      </c>
      <c r="O489" s="181">
        <f t="shared" si="289"/>
        <v>0</v>
      </c>
      <c r="P489" s="181">
        <f t="shared" si="289"/>
        <v>0</v>
      </c>
      <c r="Q489" s="181">
        <f t="shared" si="289"/>
        <v>0</v>
      </c>
      <c r="R489" s="181">
        <f t="shared" si="289"/>
        <v>0</v>
      </c>
      <c r="S489" s="181">
        <f t="shared" si="289"/>
        <v>0</v>
      </c>
      <c r="T489" s="181">
        <f t="shared" si="289"/>
        <v>0</v>
      </c>
      <c r="U489" s="181">
        <f t="shared" si="289"/>
        <v>0</v>
      </c>
      <c r="V489" s="181">
        <f t="shared" si="289"/>
        <v>0</v>
      </c>
      <c r="W489" s="181">
        <f t="shared" si="289"/>
        <v>0</v>
      </c>
      <c r="X489" s="181">
        <f t="shared" si="289"/>
        <v>0</v>
      </c>
      <c r="Y489" s="181">
        <f t="shared" si="289"/>
        <v>0</v>
      </c>
      <c r="Z489" s="181">
        <f t="shared" si="289"/>
        <v>0</v>
      </c>
      <c r="AA489" s="181">
        <f t="shared" si="289"/>
        <v>0</v>
      </c>
      <c r="AB489" s="181">
        <f t="shared" si="289"/>
        <v>0</v>
      </c>
      <c r="AC489" s="181">
        <f t="shared" si="289"/>
        <v>0</v>
      </c>
      <c r="AD489" s="181">
        <f t="shared" si="289"/>
        <v>0</v>
      </c>
      <c r="AE489" s="181">
        <f t="shared" si="289"/>
        <v>0</v>
      </c>
      <c r="AF489" s="181">
        <f t="shared" si="289"/>
        <v>0</v>
      </c>
      <c r="AG489" s="181">
        <f t="shared" si="289"/>
        <v>0</v>
      </c>
      <c r="AH489" s="181">
        <f t="shared" si="289"/>
        <v>0</v>
      </c>
      <c r="AI489" s="181">
        <f t="shared" si="289"/>
        <v>0</v>
      </c>
      <c r="AJ489" s="181">
        <f t="shared" si="289"/>
        <v>0</v>
      </c>
      <c r="AK489" s="181">
        <f t="shared" si="289"/>
        <v>0</v>
      </c>
      <c r="AL489" s="181">
        <f t="shared" si="289"/>
        <v>0</v>
      </c>
      <c r="AM489" s="181">
        <f t="shared" si="289"/>
        <v>0</v>
      </c>
      <c r="AN489" s="181">
        <f t="shared" si="289"/>
        <v>0</v>
      </c>
      <c r="AO489" s="181">
        <f t="shared" si="289"/>
        <v>0</v>
      </c>
      <c r="AP489" s="181">
        <f t="shared" si="289"/>
        <v>0</v>
      </c>
      <c r="AQ489" s="181">
        <f t="shared" si="289"/>
        <v>0</v>
      </c>
      <c r="AR489" s="181">
        <f t="shared" si="289"/>
        <v>0</v>
      </c>
      <c r="AS489" s="181">
        <f t="shared" si="289"/>
        <v>0</v>
      </c>
      <c r="AT489" s="181">
        <f t="shared" si="289"/>
        <v>0</v>
      </c>
      <c r="AU489" s="181">
        <f t="shared" si="289"/>
        <v>0</v>
      </c>
      <c r="AV489" s="181">
        <f t="shared" si="289"/>
        <v>0</v>
      </c>
      <c r="AW489" s="181">
        <f t="shared" si="289"/>
        <v>0</v>
      </c>
      <c r="AX489" s="181">
        <f t="shared" si="289"/>
        <v>0</v>
      </c>
      <c r="AY489" s="181">
        <f t="shared" si="289"/>
        <v>0</v>
      </c>
      <c r="AZ489" s="181">
        <f t="shared" si="289"/>
        <v>0</v>
      </c>
      <c r="BA489" s="181">
        <f t="shared" si="289"/>
        <v>0</v>
      </c>
      <c r="BB489" s="181">
        <f t="shared" si="289"/>
        <v>0</v>
      </c>
      <c r="BC489" s="181">
        <f t="shared" si="289"/>
        <v>0</v>
      </c>
      <c r="BD489" s="181">
        <f t="shared" si="289"/>
        <v>0</v>
      </c>
      <c r="BE489" s="181">
        <f t="shared" si="289"/>
        <v>0</v>
      </c>
      <c r="BF489" s="181">
        <f t="shared" si="289"/>
        <v>0</v>
      </c>
      <c r="BG489" s="181">
        <f t="shared" si="289"/>
        <v>0</v>
      </c>
      <c r="BH489" s="181">
        <f t="shared" si="289"/>
        <v>0</v>
      </c>
      <c r="BI489" s="181">
        <f t="shared" si="289"/>
        <v>0</v>
      </c>
      <c r="BJ489" s="181">
        <f t="shared" si="289"/>
        <v>0</v>
      </c>
      <c r="BK489" s="181">
        <f t="shared" si="289"/>
        <v>0</v>
      </c>
      <c r="BL489" s="181">
        <f t="shared" si="289"/>
        <v>0</v>
      </c>
      <c r="BM489" s="181">
        <f t="shared" si="289"/>
        <v>0</v>
      </c>
      <c r="BN489" s="181">
        <f t="shared" si="289"/>
        <v>0</v>
      </c>
      <c r="BO489" s="181">
        <f t="shared" si="289"/>
        <v>0</v>
      </c>
      <c r="BP489" s="181">
        <f t="shared" si="290"/>
        <v>0</v>
      </c>
      <c r="BQ489" s="181">
        <f t="shared" si="290"/>
        <v>0</v>
      </c>
      <c r="BR489" s="181">
        <f t="shared" si="290"/>
        <v>0</v>
      </c>
      <c r="BS489" s="181">
        <f t="shared" si="290"/>
        <v>0</v>
      </c>
      <c r="BT489" s="181">
        <f t="shared" si="290"/>
        <v>0</v>
      </c>
      <c r="BU489" s="181">
        <f t="shared" si="290"/>
        <v>0</v>
      </c>
      <c r="BV489" s="181">
        <f t="shared" si="290"/>
        <v>0</v>
      </c>
      <c r="BW489" s="181">
        <f t="shared" si="290"/>
        <v>0</v>
      </c>
      <c r="BX489" s="181">
        <f t="shared" si="290"/>
        <v>0</v>
      </c>
      <c r="BY489" s="181">
        <f t="shared" si="290"/>
        <v>0</v>
      </c>
      <c r="BZ489" s="181">
        <f t="shared" si="290"/>
        <v>0</v>
      </c>
      <c r="CA489" s="181">
        <f t="shared" si="290"/>
        <v>0</v>
      </c>
      <c r="CB489" s="181">
        <f t="shared" si="290"/>
        <v>0</v>
      </c>
      <c r="CC489" s="181">
        <f t="shared" si="290"/>
        <v>0</v>
      </c>
      <c r="CD489" s="181">
        <f t="shared" si="290"/>
        <v>0</v>
      </c>
      <c r="CE489" s="181">
        <f t="shared" si="290"/>
        <v>0</v>
      </c>
      <c r="CF489" s="181">
        <f t="shared" si="290"/>
        <v>0</v>
      </c>
      <c r="CG489" s="181">
        <f t="shared" si="290"/>
        <v>0</v>
      </c>
      <c r="CH489" s="181">
        <f t="shared" si="290"/>
        <v>0</v>
      </c>
      <c r="CI489" s="181">
        <f t="shared" si="290"/>
        <v>0</v>
      </c>
      <c r="CJ489" s="181">
        <f t="shared" si="290"/>
        <v>0</v>
      </c>
      <c r="CK489" s="181">
        <f t="shared" si="290"/>
        <v>0</v>
      </c>
      <c r="CL489" s="181">
        <f t="shared" si="290"/>
        <v>0</v>
      </c>
      <c r="CM489" s="181">
        <f t="shared" si="290"/>
        <v>0</v>
      </c>
      <c r="CN489" s="181">
        <f t="shared" si="290"/>
        <v>0</v>
      </c>
      <c r="CO489" s="181">
        <f t="shared" si="290"/>
        <v>0</v>
      </c>
      <c r="CP489" s="181">
        <f t="shared" si="290"/>
        <v>0</v>
      </c>
      <c r="CQ489" s="181">
        <f t="shared" si="290"/>
        <v>0</v>
      </c>
      <c r="CR489" s="181">
        <f t="shared" si="290"/>
        <v>0</v>
      </c>
      <c r="CS489" s="181">
        <f t="shared" si="290"/>
        <v>0</v>
      </c>
      <c r="CT489" s="181">
        <f t="shared" si="290"/>
        <v>0</v>
      </c>
      <c r="CU489" s="181">
        <f t="shared" si="290"/>
        <v>0</v>
      </c>
      <c r="CV489" s="181">
        <f t="shared" si="290"/>
        <v>0</v>
      </c>
      <c r="CW489" s="181">
        <f t="shared" si="290"/>
        <v>0</v>
      </c>
      <c r="CX489" s="181">
        <f t="shared" si="290"/>
        <v>0</v>
      </c>
      <c r="CY489" s="181">
        <f t="shared" si="290"/>
        <v>0</v>
      </c>
      <c r="CZ489" s="181">
        <f t="shared" si="290"/>
        <v>0</v>
      </c>
      <c r="DA489" s="181">
        <f t="shared" si="290"/>
        <v>0</v>
      </c>
      <c r="DB489" s="181">
        <f t="shared" si="290"/>
        <v>0</v>
      </c>
      <c r="DC489" s="181">
        <f t="shared" si="290"/>
        <v>0</v>
      </c>
      <c r="DD489" s="181">
        <f t="shared" si="290"/>
        <v>0</v>
      </c>
      <c r="DE489" s="181">
        <f t="shared" si="290"/>
        <v>0</v>
      </c>
      <c r="DF489" s="181">
        <f t="shared" si="290"/>
        <v>0</v>
      </c>
      <c r="DG489" s="181">
        <f t="shared" si="290"/>
        <v>0</v>
      </c>
      <c r="DH489" s="181">
        <f t="shared" si="290"/>
        <v>0</v>
      </c>
      <c r="DI489" s="181">
        <f t="shared" si="290"/>
        <v>0</v>
      </c>
      <c r="DJ489" s="181">
        <f t="shared" si="290"/>
        <v>0</v>
      </c>
      <c r="DK489" s="181">
        <f t="shared" si="290"/>
        <v>0</v>
      </c>
      <c r="DL489" s="181">
        <f t="shared" si="290"/>
        <v>0</v>
      </c>
      <c r="DM489" s="181">
        <f t="shared" si="290"/>
        <v>0</v>
      </c>
      <c r="DN489" s="181">
        <f t="shared" si="290"/>
        <v>0</v>
      </c>
      <c r="DO489" s="181">
        <f t="shared" si="290"/>
        <v>0</v>
      </c>
      <c r="DP489" s="181">
        <f t="shared" si="290"/>
        <v>0</v>
      </c>
      <c r="DQ489" s="181">
        <f t="shared" si="290"/>
        <v>0</v>
      </c>
      <c r="DR489" s="181">
        <f t="shared" si="290"/>
        <v>0</v>
      </c>
      <c r="DS489" s="181">
        <f t="shared" si="290"/>
        <v>0</v>
      </c>
      <c r="DT489" s="181">
        <f t="shared" si="290"/>
        <v>0</v>
      </c>
      <c r="DU489" s="181">
        <f t="shared" si="290"/>
        <v>0</v>
      </c>
      <c r="DV489" s="181">
        <f t="shared" si="290"/>
        <v>0</v>
      </c>
      <c r="DW489" s="181">
        <f t="shared" si="290"/>
        <v>0</v>
      </c>
      <c r="DX489" s="181">
        <f t="shared" si="290"/>
        <v>0</v>
      </c>
      <c r="DY489" s="181">
        <f t="shared" si="290"/>
        <v>0</v>
      </c>
      <c r="DZ489" s="181">
        <f t="shared" si="290"/>
        <v>0</v>
      </c>
      <c r="EA489" s="181">
        <f t="shared" ref="EA489:EB491" si="291">EA476*0.18</f>
        <v>0</v>
      </c>
      <c r="EB489" s="181">
        <f t="shared" si="291"/>
        <v>0</v>
      </c>
      <c r="EC489" s="181">
        <f t="shared" si="286"/>
        <v>0</v>
      </c>
      <c r="ED489" s="181">
        <f t="shared" si="286"/>
        <v>0</v>
      </c>
      <c r="EE489" s="181">
        <f t="shared" si="286"/>
        <v>0</v>
      </c>
    </row>
    <row r="490" spans="1:138" s="182" customFormat="1" ht="15.75" hidden="1" outlineLevel="1" x14ac:dyDescent="0.25">
      <c r="A490" s="122">
        <f t="shared" si="283"/>
        <v>0</v>
      </c>
      <c r="B490" s="232" t="str">
        <f t="shared" si="287"/>
        <v>0 НДС</v>
      </c>
      <c r="C490" s="170">
        <f t="shared" si="288"/>
        <v>0</v>
      </c>
      <c r="D490" s="181">
        <f t="shared" ref="D490:BO491" si="292">D477*0.18</f>
        <v>0</v>
      </c>
      <c r="E490" s="181">
        <f t="shared" si="292"/>
        <v>0</v>
      </c>
      <c r="F490" s="181">
        <f t="shared" si="292"/>
        <v>0</v>
      </c>
      <c r="G490" s="181">
        <f t="shared" si="292"/>
        <v>0</v>
      </c>
      <c r="H490" s="181">
        <f t="shared" si="292"/>
        <v>0</v>
      </c>
      <c r="I490" s="181">
        <f t="shared" si="292"/>
        <v>0</v>
      </c>
      <c r="J490" s="181">
        <f t="shared" si="292"/>
        <v>0</v>
      </c>
      <c r="K490" s="181">
        <f t="shared" si="292"/>
        <v>0</v>
      </c>
      <c r="L490" s="181">
        <f t="shared" si="292"/>
        <v>0</v>
      </c>
      <c r="M490" s="181">
        <f t="shared" si="292"/>
        <v>0</v>
      </c>
      <c r="N490" s="181">
        <f t="shared" si="292"/>
        <v>0</v>
      </c>
      <c r="O490" s="181">
        <f t="shared" si="292"/>
        <v>0</v>
      </c>
      <c r="P490" s="181">
        <f t="shared" si="292"/>
        <v>0</v>
      </c>
      <c r="Q490" s="181">
        <f t="shared" si="292"/>
        <v>0</v>
      </c>
      <c r="R490" s="181">
        <f t="shared" si="292"/>
        <v>0</v>
      </c>
      <c r="S490" s="181">
        <f t="shared" si="292"/>
        <v>0</v>
      </c>
      <c r="T490" s="181">
        <f t="shared" si="292"/>
        <v>0</v>
      </c>
      <c r="U490" s="181">
        <f t="shared" si="292"/>
        <v>0</v>
      </c>
      <c r="V490" s="181">
        <f t="shared" si="292"/>
        <v>0</v>
      </c>
      <c r="W490" s="181">
        <f t="shared" si="292"/>
        <v>0</v>
      </c>
      <c r="X490" s="181">
        <f t="shared" si="292"/>
        <v>0</v>
      </c>
      <c r="Y490" s="181">
        <f t="shared" si="292"/>
        <v>0</v>
      </c>
      <c r="Z490" s="181">
        <f t="shared" si="292"/>
        <v>0</v>
      </c>
      <c r="AA490" s="181">
        <f t="shared" si="292"/>
        <v>0</v>
      </c>
      <c r="AB490" s="181">
        <f t="shared" si="292"/>
        <v>0</v>
      </c>
      <c r="AC490" s="181">
        <f t="shared" si="292"/>
        <v>0</v>
      </c>
      <c r="AD490" s="181">
        <f t="shared" si="292"/>
        <v>0</v>
      </c>
      <c r="AE490" s="181">
        <f t="shared" si="292"/>
        <v>0</v>
      </c>
      <c r="AF490" s="181">
        <f t="shared" si="292"/>
        <v>0</v>
      </c>
      <c r="AG490" s="181">
        <f t="shared" si="292"/>
        <v>0</v>
      </c>
      <c r="AH490" s="181">
        <f t="shared" si="292"/>
        <v>0</v>
      </c>
      <c r="AI490" s="181">
        <f t="shared" si="292"/>
        <v>0</v>
      </c>
      <c r="AJ490" s="181">
        <f t="shared" si="292"/>
        <v>0</v>
      </c>
      <c r="AK490" s="181">
        <f t="shared" si="292"/>
        <v>0</v>
      </c>
      <c r="AL490" s="181">
        <f t="shared" si="292"/>
        <v>0</v>
      </c>
      <c r="AM490" s="181">
        <f t="shared" si="292"/>
        <v>0</v>
      </c>
      <c r="AN490" s="181">
        <f t="shared" si="292"/>
        <v>0</v>
      </c>
      <c r="AO490" s="181">
        <f t="shared" si="292"/>
        <v>0</v>
      </c>
      <c r="AP490" s="181">
        <f t="shared" si="292"/>
        <v>0</v>
      </c>
      <c r="AQ490" s="181">
        <f t="shared" si="292"/>
        <v>0</v>
      </c>
      <c r="AR490" s="181">
        <f t="shared" si="292"/>
        <v>0</v>
      </c>
      <c r="AS490" s="181">
        <f t="shared" si="292"/>
        <v>0</v>
      </c>
      <c r="AT490" s="181">
        <f t="shared" si="292"/>
        <v>0</v>
      </c>
      <c r="AU490" s="181">
        <f t="shared" si="292"/>
        <v>0</v>
      </c>
      <c r="AV490" s="181">
        <f t="shared" si="292"/>
        <v>0</v>
      </c>
      <c r="AW490" s="181">
        <f t="shared" si="292"/>
        <v>0</v>
      </c>
      <c r="AX490" s="181">
        <f t="shared" si="292"/>
        <v>0</v>
      </c>
      <c r="AY490" s="181">
        <f t="shared" si="292"/>
        <v>0</v>
      </c>
      <c r="AZ490" s="181">
        <f t="shared" si="292"/>
        <v>0</v>
      </c>
      <c r="BA490" s="181">
        <f t="shared" si="292"/>
        <v>0</v>
      </c>
      <c r="BB490" s="181">
        <f t="shared" si="292"/>
        <v>0</v>
      </c>
      <c r="BC490" s="181">
        <f t="shared" si="292"/>
        <v>0</v>
      </c>
      <c r="BD490" s="181">
        <f t="shared" si="292"/>
        <v>0</v>
      </c>
      <c r="BE490" s="181">
        <f t="shared" si="292"/>
        <v>0</v>
      </c>
      <c r="BF490" s="181">
        <f t="shared" si="292"/>
        <v>0</v>
      </c>
      <c r="BG490" s="181">
        <f t="shared" si="292"/>
        <v>0</v>
      </c>
      <c r="BH490" s="181">
        <f t="shared" si="292"/>
        <v>0</v>
      </c>
      <c r="BI490" s="181">
        <f t="shared" si="292"/>
        <v>0</v>
      </c>
      <c r="BJ490" s="181">
        <f t="shared" si="292"/>
        <v>0</v>
      </c>
      <c r="BK490" s="181">
        <f t="shared" si="292"/>
        <v>0</v>
      </c>
      <c r="BL490" s="181">
        <f t="shared" si="292"/>
        <v>0</v>
      </c>
      <c r="BM490" s="181">
        <f t="shared" si="292"/>
        <v>0</v>
      </c>
      <c r="BN490" s="181">
        <f t="shared" si="292"/>
        <v>0</v>
      </c>
      <c r="BO490" s="181">
        <f>BO477*0.18</f>
        <v>0</v>
      </c>
      <c r="BP490" s="181">
        <f t="shared" ref="BP490:EA491" si="293">BP477*0.18</f>
        <v>0</v>
      </c>
      <c r="BQ490" s="181">
        <f t="shared" si="293"/>
        <v>0</v>
      </c>
      <c r="BR490" s="181">
        <f t="shared" si="293"/>
        <v>0</v>
      </c>
      <c r="BS490" s="181">
        <f t="shared" si="293"/>
        <v>0</v>
      </c>
      <c r="BT490" s="181">
        <f t="shared" si="293"/>
        <v>0</v>
      </c>
      <c r="BU490" s="181">
        <f t="shared" si="293"/>
        <v>0</v>
      </c>
      <c r="BV490" s="181">
        <f t="shared" si="293"/>
        <v>0</v>
      </c>
      <c r="BW490" s="181">
        <f t="shared" si="293"/>
        <v>0</v>
      </c>
      <c r="BX490" s="181">
        <f t="shared" si="293"/>
        <v>0</v>
      </c>
      <c r="BY490" s="181">
        <f t="shared" si="293"/>
        <v>0</v>
      </c>
      <c r="BZ490" s="181">
        <f t="shared" si="293"/>
        <v>0</v>
      </c>
      <c r="CA490" s="181">
        <f t="shared" si="293"/>
        <v>0</v>
      </c>
      <c r="CB490" s="181">
        <f t="shared" si="293"/>
        <v>0</v>
      </c>
      <c r="CC490" s="181">
        <f t="shared" si="293"/>
        <v>0</v>
      </c>
      <c r="CD490" s="181">
        <f t="shared" si="293"/>
        <v>0</v>
      </c>
      <c r="CE490" s="181">
        <f t="shared" si="293"/>
        <v>0</v>
      </c>
      <c r="CF490" s="181">
        <f t="shared" si="293"/>
        <v>0</v>
      </c>
      <c r="CG490" s="181">
        <f t="shared" si="293"/>
        <v>0</v>
      </c>
      <c r="CH490" s="181">
        <f t="shared" si="293"/>
        <v>0</v>
      </c>
      <c r="CI490" s="181">
        <f t="shared" si="293"/>
        <v>0</v>
      </c>
      <c r="CJ490" s="181">
        <f t="shared" si="293"/>
        <v>0</v>
      </c>
      <c r="CK490" s="181">
        <f t="shared" si="293"/>
        <v>0</v>
      </c>
      <c r="CL490" s="181">
        <f t="shared" si="293"/>
        <v>0</v>
      </c>
      <c r="CM490" s="181">
        <f t="shared" si="293"/>
        <v>0</v>
      </c>
      <c r="CN490" s="181">
        <f t="shared" si="293"/>
        <v>0</v>
      </c>
      <c r="CO490" s="181">
        <f t="shared" si="293"/>
        <v>0</v>
      </c>
      <c r="CP490" s="181">
        <f t="shared" si="293"/>
        <v>0</v>
      </c>
      <c r="CQ490" s="181">
        <f t="shared" si="293"/>
        <v>0</v>
      </c>
      <c r="CR490" s="181">
        <f t="shared" si="293"/>
        <v>0</v>
      </c>
      <c r="CS490" s="181">
        <f t="shared" si="293"/>
        <v>0</v>
      </c>
      <c r="CT490" s="181">
        <f t="shared" si="293"/>
        <v>0</v>
      </c>
      <c r="CU490" s="181">
        <f t="shared" si="293"/>
        <v>0</v>
      </c>
      <c r="CV490" s="181">
        <f t="shared" si="293"/>
        <v>0</v>
      </c>
      <c r="CW490" s="181">
        <f t="shared" si="293"/>
        <v>0</v>
      </c>
      <c r="CX490" s="181">
        <f t="shared" si="293"/>
        <v>0</v>
      </c>
      <c r="CY490" s="181">
        <f t="shared" si="293"/>
        <v>0</v>
      </c>
      <c r="CZ490" s="181">
        <f t="shared" si="293"/>
        <v>0</v>
      </c>
      <c r="DA490" s="181">
        <f t="shared" si="293"/>
        <v>0</v>
      </c>
      <c r="DB490" s="181">
        <f t="shared" si="293"/>
        <v>0</v>
      </c>
      <c r="DC490" s="181">
        <f t="shared" si="293"/>
        <v>0</v>
      </c>
      <c r="DD490" s="181">
        <f t="shared" si="293"/>
        <v>0</v>
      </c>
      <c r="DE490" s="181">
        <f t="shared" si="293"/>
        <v>0</v>
      </c>
      <c r="DF490" s="181">
        <f t="shared" si="293"/>
        <v>0</v>
      </c>
      <c r="DG490" s="181">
        <f t="shared" si="293"/>
        <v>0</v>
      </c>
      <c r="DH490" s="181">
        <f t="shared" si="293"/>
        <v>0</v>
      </c>
      <c r="DI490" s="181">
        <f t="shared" si="293"/>
        <v>0</v>
      </c>
      <c r="DJ490" s="181">
        <f t="shared" si="293"/>
        <v>0</v>
      </c>
      <c r="DK490" s="181">
        <f t="shared" si="293"/>
        <v>0</v>
      </c>
      <c r="DL490" s="181">
        <f t="shared" si="293"/>
        <v>0</v>
      </c>
      <c r="DM490" s="181">
        <f t="shared" si="293"/>
        <v>0</v>
      </c>
      <c r="DN490" s="181">
        <f t="shared" si="293"/>
        <v>0</v>
      </c>
      <c r="DO490" s="181">
        <f t="shared" si="293"/>
        <v>0</v>
      </c>
      <c r="DP490" s="181">
        <f t="shared" si="293"/>
        <v>0</v>
      </c>
      <c r="DQ490" s="181">
        <f t="shared" si="293"/>
        <v>0</v>
      </c>
      <c r="DR490" s="181">
        <f t="shared" si="293"/>
        <v>0</v>
      </c>
      <c r="DS490" s="181">
        <f t="shared" si="293"/>
        <v>0</v>
      </c>
      <c r="DT490" s="181">
        <f t="shared" si="293"/>
        <v>0</v>
      </c>
      <c r="DU490" s="181">
        <f t="shared" si="293"/>
        <v>0</v>
      </c>
      <c r="DV490" s="181">
        <f t="shared" si="293"/>
        <v>0</v>
      </c>
      <c r="DW490" s="181">
        <f t="shared" si="293"/>
        <v>0</v>
      </c>
      <c r="DX490" s="181">
        <f t="shared" si="293"/>
        <v>0</v>
      </c>
      <c r="DY490" s="181">
        <f t="shared" si="293"/>
        <v>0</v>
      </c>
      <c r="DZ490" s="181">
        <f t="shared" si="293"/>
        <v>0</v>
      </c>
      <c r="EA490" s="181">
        <f t="shared" si="293"/>
        <v>0</v>
      </c>
      <c r="EB490" s="181">
        <f t="shared" si="291"/>
        <v>0</v>
      </c>
      <c r="EC490" s="181">
        <f t="shared" si="286"/>
        <v>0</v>
      </c>
      <c r="ED490" s="181">
        <f t="shared" si="286"/>
        <v>0</v>
      </c>
      <c r="EE490" s="181">
        <f t="shared" si="286"/>
        <v>0</v>
      </c>
    </row>
    <row r="491" spans="1:138" s="182" customFormat="1" ht="15.75" hidden="1" outlineLevel="1" x14ac:dyDescent="0.25">
      <c r="A491" s="122">
        <f t="shared" si="283"/>
        <v>0</v>
      </c>
      <c r="B491" s="232" t="str">
        <f t="shared" si="287"/>
        <v>Менеджмент резерв НДС</v>
      </c>
      <c r="C491" s="170">
        <f t="shared" si="288"/>
        <v>0</v>
      </c>
      <c r="D491" s="181">
        <f t="shared" si="292"/>
        <v>0</v>
      </c>
      <c r="E491" s="181">
        <f t="shared" si="292"/>
        <v>0</v>
      </c>
      <c r="F491" s="181">
        <f t="shared" si="292"/>
        <v>0</v>
      </c>
      <c r="G491" s="181">
        <f t="shared" si="292"/>
        <v>0</v>
      </c>
      <c r="H491" s="181">
        <f t="shared" si="292"/>
        <v>0</v>
      </c>
      <c r="I491" s="181">
        <f t="shared" si="292"/>
        <v>0</v>
      </c>
      <c r="J491" s="181">
        <f t="shared" si="292"/>
        <v>0</v>
      </c>
      <c r="K491" s="181">
        <f t="shared" si="292"/>
        <v>0</v>
      </c>
      <c r="L491" s="181">
        <f t="shared" si="292"/>
        <v>0</v>
      </c>
      <c r="M491" s="181">
        <f t="shared" si="292"/>
        <v>0</v>
      </c>
      <c r="N491" s="181">
        <f t="shared" si="292"/>
        <v>0</v>
      </c>
      <c r="O491" s="181">
        <f t="shared" si="292"/>
        <v>0</v>
      </c>
      <c r="P491" s="181">
        <f t="shared" si="292"/>
        <v>0</v>
      </c>
      <c r="Q491" s="181">
        <f t="shared" si="292"/>
        <v>0</v>
      </c>
      <c r="R491" s="181">
        <f t="shared" si="292"/>
        <v>0</v>
      </c>
      <c r="S491" s="181">
        <f t="shared" si="292"/>
        <v>0</v>
      </c>
      <c r="T491" s="181">
        <f t="shared" si="292"/>
        <v>0</v>
      </c>
      <c r="U491" s="181">
        <f t="shared" si="292"/>
        <v>0</v>
      </c>
      <c r="V491" s="181">
        <f t="shared" si="292"/>
        <v>0</v>
      </c>
      <c r="W491" s="181">
        <f t="shared" si="292"/>
        <v>0</v>
      </c>
      <c r="X491" s="181">
        <f t="shared" si="292"/>
        <v>0</v>
      </c>
      <c r="Y491" s="181">
        <f t="shared" si="292"/>
        <v>0</v>
      </c>
      <c r="Z491" s="181">
        <f t="shared" si="292"/>
        <v>0</v>
      </c>
      <c r="AA491" s="181">
        <f t="shared" si="292"/>
        <v>0</v>
      </c>
      <c r="AB491" s="181">
        <f t="shared" si="292"/>
        <v>0</v>
      </c>
      <c r="AC491" s="181">
        <f t="shared" si="292"/>
        <v>0</v>
      </c>
      <c r="AD491" s="181">
        <f t="shared" si="292"/>
        <v>0</v>
      </c>
      <c r="AE491" s="181">
        <f t="shared" si="292"/>
        <v>0</v>
      </c>
      <c r="AF491" s="181">
        <f t="shared" si="292"/>
        <v>0</v>
      </c>
      <c r="AG491" s="181">
        <f t="shared" si="292"/>
        <v>0</v>
      </c>
      <c r="AH491" s="181">
        <f t="shared" si="292"/>
        <v>0</v>
      </c>
      <c r="AI491" s="181">
        <f t="shared" si="292"/>
        <v>0</v>
      </c>
      <c r="AJ491" s="181">
        <f t="shared" si="292"/>
        <v>0</v>
      </c>
      <c r="AK491" s="181">
        <f t="shared" si="292"/>
        <v>0</v>
      </c>
      <c r="AL491" s="181">
        <f t="shared" si="292"/>
        <v>0</v>
      </c>
      <c r="AM491" s="181">
        <f t="shared" si="292"/>
        <v>0</v>
      </c>
      <c r="AN491" s="181">
        <f t="shared" si="292"/>
        <v>0</v>
      </c>
      <c r="AO491" s="181">
        <f t="shared" si="292"/>
        <v>0</v>
      </c>
      <c r="AP491" s="181">
        <f t="shared" si="292"/>
        <v>0</v>
      </c>
      <c r="AQ491" s="181">
        <f t="shared" si="292"/>
        <v>0</v>
      </c>
      <c r="AR491" s="181">
        <f t="shared" si="292"/>
        <v>0</v>
      </c>
      <c r="AS491" s="181">
        <f t="shared" si="292"/>
        <v>0</v>
      </c>
      <c r="AT491" s="181">
        <f t="shared" si="292"/>
        <v>0</v>
      </c>
      <c r="AU491" s="181">
        <f t="shared" si="292"/>
        <v>0</v>
      </c>
      <c r="AV491" s="181">
        <f t="shared" si="292"/>
        <v>0</v>
      </c>
      <c r="AW491" s="181">
        <f t="shared" si="292"/>
        <v>0</v>
      </c>
      <c r="AX491" s="181">
        <f t="shared" si="292"/>
        <v>0</v>
      </c>
      <c r="AY491" s="181">
        <f t="shared" si="292"/>
        <v>0</v>
      </c>
      <c r="AZ491" s="181">
        <f t="shared" si="292"/>
        <v>0</v>
      </c>
      <c r="BA491" s="181">
        <f t="shared" si="292"/>
        <v>0</v>
      </c>
      <c r="BB491" s="181">
        <f t="shared" si="292"/>
        <v>0</v>
      </c>
      <c r="BC491" s="181">
        <f t="shared" si="292"/>
        <v>0</v>
      </c>
      <c r="BD491" s="181">
        <f t="shared" si="292"/>
        <v>0</v>
      </c>
      <c r="BE491" s="181">
        <f t="shared" si="292"/>
        <v>0</v>
      </c>
      <c r="BF491" s="181">
        <f t="shared" si="292"/>
        <v>0</v>
      </c>
      <c r="BG491" s="181">
        <f t="shared" si="292"/>
        <v>0</v>
      </c>
      <c r="BH491" s="181">
        <f t="shared" si="292"/>
        <v>0</v>
      </c>
      <c r="BI491" s="181">
        <f t="shared" si="292"/>
        <v>0</v>
      </c>
      <c r="BJ491" s="181">
        <f t="shared" si="292"/>
        <v>0</v>
      </c>
      <c r="BK491" s="181">
        <f t="shared" si="292"/>
        <v>0</v>
      </c>
      <c r="BL491" s="181">
        <f t="shared" si="292"/>
        <v>0</v>
      </c>
      <c r="BM491" s="181">
        <f t="shared" si="292"/>
        <v>0</v>
      </c>
      <c r="BN491" s="181">
        <f t="shared" si="292"/>
        <v>0</v>
      </c>
      <c r="BO491" s="181">
        <f t="shared" si="292"/>
        <v>0</v>
      </c>
      <c r="BP491" s="181">
        <f t="shared" si="293"/>
        <v>0</v>
      </c>
      <c r="BQ491" s="181">
        <f t="shared" si="293"/>
        <v>0</v>
      </c>
      <c r="BR491" s="181">
        <f t="shared" si="293"/>
        <v>0</v>
      </c>
      <c r="BS491" s="181">
        <f t="shared" si="293"/>
        <v>0</v>
      </c>
      <c r="BT491" s="181">
        <f t="shared" si="293"/>
        <v>0</v>
      </c>
      <c r="BU491" s="181">
        <f t="shared" si="293"/>
        <v>0</v>
      </c>
      <c r="BV491" s="181">
        <f t="shared" si="293"/>
        <v>0</v>
      </c>
      <c r="BW491" s="181">
        <f t="shared" si="293"/>
        <v>0</v>
      </c>
      <c r="BX491" s="181">
        <f t="shared" si="293"/>
        <v>0</v>
      </c>
      <c r="BY491" s="181">
        <f t="shared" si="293"/>
        <v>0</v>
      </c>
      <c r="BZ491" s="181">
        <f t="shared" si="293"/>
        <v>0</v>
      </c>
      <c r="CA491" s="181">
        <f t="shared" si="293"/>
        <v>0</v>
      </c>
      <c r="CB491" s="181">
        <f t="shared" si="293"/>
        <v>0</v>
      </c>
      <c r="CC491" s="181">
        <f t="shared" si="293"/>
        <v>0</v>
      </c>
      <c r="CD491" s="181">
        <f t="shared" si="293"/>
        <v>0</v>
      </c>
      <c r="CE491" s="181">
        <f t="shared" si="293"/>
        <v>0</v>
      </c>
      <c r="CF491" s="181">
        <f t="shared" si="293"/>
        <v>0</v>
      </c>
      <c r="CG491" s="181">
        <f t="shared" si="293"/>
        <v>0</v>
      </c>
      <c r="CH491" s="181">
        <f t="shared" si="293"/>
        <v>0</v>
      </c>
      <c r="CI491" s="181">
        <f t="shared" si="293"/>
        <v>0</v>
      </c>
      <c r="CJ491" s="181">
        <f t="shared" si="293"/>
        <v>0</v>
      </c>
      <c r="CK491" s="181">
        <f t="shared" si="293"/>
        <v>0</v>
      </c>
      <c r="CL491" s="181">
        <f t="shared" si="293"/>
        <v>0</v>
      </c>
      <c r="CM491" s="181">
        <f t="shared" si="293"/>
        <v>0</v>
      </c>
      <c r="CN491" s="181">
        <f t="shared" si="293"/>
        <v>0</v>
      </c>
      <c r="CO491" s="181">
        <f t="shared" si="293"/>
        <v>0</v>
      </c>
      <c r="CP491" s="181">
        <f t="shared" si="293"/>
        <v>0</v>
      </c>
      <c r="CQ491" s="181">
        <f t="shared" si="293"/>
        <v>0</v>
      </c>
      <c r="CR491" s="181">
        <f t="shared" si="293"/>
        <v>0</v>
      </c>
      <c r="CS491" s="181">
        <f t="shared" si="293"/>
        <v>0</v>
      </c>
      <c r="CT491" s="181">
        <f t="shared" si="293"/>
        <v>0</v>
      </c>
      <c r="CU491" s="181">
        <f t="shared" si="293"/>
        <v>0</v>
      </c>
      <c r="CV491" s="181">
        <f t="shared" si="293"/>
        <v>0</v>
      </c>
      <c r="CW491" s="181">
        <f t="shared" si="293"/>
        <v>0</v>
      </c>
      <c r="CX491" s="181">
        <f t="shared" si="293"/>
        <v>0</v>
      </c>
      <c r="CY491" s="181">
        <f t="shared" si="293"/>
        <v>0</v>
      </c>
      <c r="CZ491" s="181">
        <f t="shared" si="293"/>
        <v>0</v>
      </c>
      <c r="DA491" s="181">
        <f t="shared" si="293"/>
        <v>0</v>
      </c>
      <c r="DB491" s="181">
        <f t="shared" si="293"/>
        <v>0</v>
      </c>
      <c r="DC491" s="181">
        <f t="shared" si="293"/>
        <v>0</v>
      </c>
      <c r="DD491" s="181">
        <f t="shared" si="293"/>
        <v>0</v>
      </c>
      <c r="DE491" s="181">
        <f t="shared" si="293"/>
        <v>0</v>
      </c>
      <c r="DF491" s="181">
        <f t="shared" si="293"/>
        <v>0</v>
      </c>
      <c r="DG491" s="181">
        <f t="shared" si="293"/>
        <v>0</v>
      </c>
      <c r="DH491" s="181">
        <f t="shared" si="293"/>
        <v>0</v>
      </c>
      <c r="DI491" s="181">
        <f t="shared" si="293"/>
        <v>0</v>
      </c>
      <c r="DJ491" s="181">
        <f t="shared" si="293"/>
        <v>0</v>
      </c>
      <c r="DK491" s="181">
        <f t="shared" si="293"/>
        <v>0</v>
      </c>
      <c r="DL491" s="181">
        <f t="shared" si="293"/>
        <v>0</v>
      </c>
      <c r="DM491" s="181">
        <f t="shared" si="293"/>
        <v>0</v>
      </c>
      <c r="DN491" s="181">
        <f t="shared" si="293"/>
        <v>0</v>
      </c>
      <c r="DO491" s="181">
        <f t="shared" si="293"/>
        <v>0</v>
      </c>
      <c r="DP491" s="181">
        <f t="shared" si="293"/>
        <v>0</v>
      </c>
      <c r="DQ491" s="181">
        <f t="shared" si="293"/>
        <v>0</v>
      </c>
      <c r="DR491" s="181">
        <f t="shared" si="293"/>
        <v>0</v>
      </c>
      <c r="DS491" s="181">
        <f t="shared" si="293"/>
        <v>0</v>
      </c>
      <c r="DT491" s="181">
        <f t="shared" si="293"/>
        <v>0</v>
      </c>
      <c r="DU491" s="181">
        <f t="shared" si="293"/>
        <v>0</v>
      </c>
      <c r="DV491" s="181">
        <f t="shared" si="293"/>
        <v>0</v>
      </c>
      <c r="DW491" s="181">
        <f t="shared" si="293"/>
        <v>0</v>
      </c>
      <c r="DX491" s="181">
        <f t="shared" si="293"/>
        <v>0</v>
      </c>
      <c r="DY491" s="181">
        <f t="shared" si="293"/>
        <v>0</v>
      </c>
      <c r="DZ491" s="181">
        <f t="shared" si="293"/>
        <v>0</v>
      </c>
      <c r="EA491" s="181">
        <f t="shared" si="293"/>
        <v>0</v>
      </c>
      <c r="EB491" s="181">
        <f t="shared" si="291"/>
        <v>0</v>
      </c>
      <c r="EC491" s="181">
        <f t="shared" si="286"/>
        <v>0</v>
      </c>
      <c r="ED491" s="181">
        <f t="shared" si="286"/>
        <v>0</v>
      </c>
      <c r="EE491" s="181">
        <f t="shared" si="286"/>
        <v>0</v>
      </c>
    </row>
    <row r="492" spans="1:138" ht="17.25" hidden="1" outlineLevel="1" thickTop="1" thickBot="1" x14ac:dyDescent="0.3">
      <c r="A492" s="122">
        <f>IF(B465="Объект",,1)</f>
        <v>0</v>
      </c>
      <c r="B492" s="228" t="s">
        <v>236</v>
      </c>
      <c r="C492" s="229">
        <f>SUM(D492:EE492)</f>
        <v>0</v>
      </c>
      <c r="D492" s="175">
        <f>SUM(D482:D491)</f>
        <v>0</v>
      </c>
      <c r="E492" s="230">
        <f t="shared" ref="E492:BA492" si="294">SUM(E482:E491)</f>
        <v>0</v>
      </c>
      <c r="F492" s="175">
        <f t="shared" si="294"/>
        <v>0</v>
      </c>
      <c r="G492" s="175">
        <f t="shared" si="294"/>
        <v>0</v>
      </c>
      <c r="H492" s="175">
        <f t="shared" si="294"/>
        <v>0</v>
      </c>
      <c r="I492" s="175">
        <f t="shared" si="294"/>
        <v>0</v>
      </c>
      <c r="J492" s="175">
        <f t="shared" si="294"/>
        <v>0</v>
      </c>
      <c r="K492" s="175">
        <f t="shared" si="294"/>
        <v>0</v>
      </c>
      <c r="L492" s="175">
        <f t="shared" si="294"/>
        <v>0</v>
      </c>
      <c r="M492" s="175">
        <f t="shared" si="294"/>
        <v>0</v>
      </c>
      <c r="N492" s="175">
        <f t="shared" si="294"/>
        <v>0</v>
      </c>
      <c r="O492" s="231">
        <f t="shared" si="294"/>
        <v>0</v>
      </c>
      <c r="P492" s="231">
        <f t="shared" si="294"/>
        <v>0</v>
      </c>
      <c r="Q492" s="231">
        <f t="shared" si="294"/>
        <v>0</v>
      </c>
      <c r="R492" s="231">
        <f t="shared" si="294"/>
        <v>0</v>
      </c>
      <c r="S492" s="231">
        <f t="shared" si="294"/>
        <v>0</v>
      </c>
      <c r="T492" s="231">
        <f t="shared" si="294"/>
        <v>0</v>
      </c>
      <c r="U492" s="231">
        <f t="shared" si="294"/>
        <v>0</v>
      </c>
      <c r="V492" s="231">
        <f t="shared" si="294"/>
        <v>0</v>
      </c>
      <c r="W492" s="231">
        <f t="shared" si="294"/>
        <v>0</v>
      </c>
      <c r="X492" s="231">
        <f t="shared" si="294"/>
        <v>0</v>
      </c>
      <c r="Y492" s="231">
        <f t="shared" si="294"/>
        <v>0</v>
      </c>
      <c r="Z492" s="231">
        <f t="shared" si="294"/>
        <v>0</v>
      </c>
      <c r="AA492" s="231">
        <f t="shared" si="294"/>
        <v>0</v>
      </c>
      <c r="AB492" s="231">
        <f t="shared" si="294"/>
        <v>0</v>
      </c>
      <c r="AC492" s="176">
        <f t="shared" si="294"/>
        <v>0</v>
      </c>
      <c r="AD492" s="176">
        <f t="shared" si="294"/>
        <v>0</v>
      </c>
      <c r="AE492" s="175">
        <f t="shared" si="294"/>
        <v>0</v>
      </c>
      <c r="AF492" s="175">
        <f t="shared" si="294"/>
        <v>0</v>
      </c>
      <c r="AG492" s="175">
        <f t="shared" si="294"/>
        <v>0</v>
      </c>
      <c r="AH492" s="175">
        <f t="shared" si="294"/>
        <v>0</v>
      </c>
      <c r="AI492" s="175">
        <f t="shared" si="294"/>
        <v>0</v>
      </c>
      <c r="AJ492" s="175">
        <f t="shared" si="294"/>
        <v>0</v>
      </c>
      <c r="AK492" s="175">
        <f t="shared" si="294"/>
        <v>0</v>
      </c>
      <c r="AL492" s="175">
        <f t="shared" si="294"/>
        <v>0</v>
      </c>
      <c r="AM492" s="175">
        <f t="shared" si="294"/>
        <v>0</v>
      </c>
      <c r="AN492" s="176">
        <f t="shared" si="294"/>
        <v>0</v>
      </c>
      <c r="AO492" s="175">
        <f t="shared" si="294"/>
        <v>0</v>
      </c>
      <c r="AP492" s="175">
        <f t="shared" si="294"/>
        <v>0</v>
      </c>
      <c r="AQ492" s="175">
        <f t="shared" si="294"/>
        <v>0</v>
      </c>
      <c r="AR492" s="175">
        <f t="shared" si="294"/>
        <v>0</v>
      </c>
      <c r="AS492" s="175">
        <f t="shared" si="294"/>
        <v>0</v>
      </c>
      <c r="AT492" s="175">
        <f t="shared" si="294"/>
        <v>0</v>
      </c>
      <c r="AU492" s="175">
        <f t="shared" si="294"/>
        <v>0</v>
      </c>
      <c r="AV492" s="175">
        <f t="shared" si="294"/>
        <v>0</v>
      </c>
      <c r="AW492" s="175">
        <f t="shared" si="294"/>
        <v>0</v>
      </c>
      <c r="AX492" s="175">
        <f t="shared" si="294"/>
        <v>0</v>
      </c>
      <c r="AY492" s="175">
        <f t="shared" si="294"/>
        <v>0</v>
      </c>
      <c r="AZ492" s="176">
        <f t="shared" si="294"/>
        <v>0</v>
      </c>
      <c r="BA492" s="175">
        <f t="shared" si="294"/>
        <v>0</v>
      </c>
      <c r="BB492" s="175">
        <f t="shared" ref="BB492:DM492" si="295">SUM(BB469:BB478)*0.18</f>
        <v>0</v>
      </c>
      <c r="BC492" s="175">
        <f t="shared" si="295"/>
        <v>0</v>
      </c>
      <c r="BD492" s="175">
        <f t="shared" si="295"/>
        <v>0</v>
      </c>
      <c r="BE492" s="175">
        <f t="shared" si="295"/>
        <v>0</v>
      </c>
      <c r="BF492" s="175">
        <f t="shared" si="295"/>
        <v>0</v>
      </c>
      <c r="BG492" s="175">
        <f t="shared" si="295"/>
        <v>0</v>
      </c>
      <c r="BH492" s="175">
        <f t="shared" si="295"/>
        <v>0</v>
      </c>
      <c r="BI492" s="175">
        <f t="shared" si="295"/>
        <v>0</v>
      </c>
      <c r="BJ492" s="175">
        <f t="shared" si="295"/>
        <v>0</v>
      </c>
      <c r="BK492" s="175">
        <f t="shared" si="295"/>
        <v>0</v>
      </c>
      <c r="BL492" s="176">
        <f t="shared" si="295"/>
        <v>0</v>
      </c>
      <c r="BM492" s="175">
        <f t="shared" si="295"/>
        <v>0</v>
      </c>
      <c r="BN492" s="175">
        <f t="shared" si="295"/>
        <v>0</v>
      </c>
      <c r="BO492" s="175">
        <f t="shared" si="295"/>
        <v>0</v>
      </c>
      <c r="BP492" s="175">
        <f t="shared" si="295"/>
        <v>0</v>
      </c>
      <c r="BQ492" s="175">
        <f t="shared" si="295"/>
        <v>0</v>
      </c>
      <c r="BR492" s="175">
        <f t="shared" si="295"/>
        <v>0</v>
      </c>
      <c r="BS492" s="175">
        <f t="shared" si="295"/>
        <v>0</v>
      </c>
      <c r="BT492" s="175">
        <f t="shared" si="295"/>
        <v>0</v>
      </c>
      <c r="BU492" s="175">
        <f t="shared" si="295"/>
        <v>0</v>
      </c>
      <c r="BV492" s="175">
        <f>SUM(BV469:BV478)*0.18</f>
        <v>0</v>
      </c>
      <c r="BW492" s="175">
        <f>SUM(BW469:BW478)*0.18</f>
        <v>0</v>
      </c>
      <c r="BX492" s="175">
        <f>SUM(BX469:BX478)*0.18</f>
        <v>0</v>
      </c>
      <c r="BY492" s="175">
        <f t="shared" si="295"/>
        <v>0</v>
      </c>
      <c r="BZ492" s="175">
        <f t="shared" si="295"/>
        <v>0</v>
      </c>
      <c r="CA492" s="175">
        <f t="shared" si="295"/>
        <v>0</v>
      </c>
      <c r="CB492" s="175">
        <f t="shared" si="295"/>
        <v>0</v>
      </c>
      <c r="CC492" s="175">
        <f t="shared" si="295"/>
        <v>0</v>
      </c>
      <c r="CD492" s="175">
        <f t="shared" si="295"/>
        <v>0</v>
      </c>
      <c r="CE492" s="175">
        <f t="shared" si="295"/>
        <v>0</v>
      </c>
      <c r="CF492" s="175">
        <f t="shared" si="295"/>
        <v>0</v>
      </c>
      <c r="CG492" s="175">
        <f t="shared" si="295"/>
        <v>0</v>
      </c>
      <c r="CH492" s="175">
        <f t="shared" si="295"/>
        <v>0</v>
      </c>
      <c r="CI492" s="175">
        <f t="shared" si="295"/>
        <v>0</v>
      </c>
      <c r="CJ492" s="176">
        <f t="shared" si="295"/>
        <v>0</v>
      </c>
      <c r="CK492" s="175">
        <f t="shared" si="295"/>
        <v>0</v>
      </c>
      <c r="CL492" s="175">
        <f t="shared" si="295"/>
        <v>0</v>
      </c>
      <c r="CM492" s="175">
        <f t="shared" si="295"/>
        <v>0</v>
      </c>
      <c r="CN492" s="175">
        <f t="shared" si="295"/>
        <v>0</v>
      </c>
      <c r="CO492" s="175">
        <f t="shared" si="295"/>
        <v>0</v>
      </c>
      <c r="CP492" s="175">
        <f t="shared" si="295"/>
        <v>0</v>
      </c>
      <c r="CQ492" s="175">
        <f t="shared" si="295"/>
        <v>0</v>
      </c>
      <c r="CR492" s="175">
        <f t="shared" si="295"/>
        <v>0</v>
      </c>
      <c r="CS492" s="175">
        <f t="shared" si="295"/>
        <v>0</v>
      </c>
      <c r="CT492" s="175">
        <f t="shared" si="295"/>
        <v>0</v>
      </c>
      <c r="CU492" s="175">
        <f t="shared" si="295"/>
        <v>0</v>
      </c>
      <c r="CV492" s="176">
        <f t="shared" si="295"/>
        <v>0</v>
      </c>
      <c r="CW492" s="175">
        <f t="shared" si="295"/>
        <v>0</v>
      </c>
      <c r="CX492" s="175">
        <f t="shared" si="295"/>
        <v>0</v>
      </c>
      <c r="CY492" s="175">
        <f t="shared" si="295"/>
        <v>0</v>
      </c>
      <c r="CZ492" s="175">
        <f t="shared" si="295"/>
        <v>0</v>
      </c>
      <c r="DA492" s="175">
        <f t="shared" si="295"/>
        <v>0</v>
      </c>
      <c r="DB492" s="175">
        <f t="shared" si="295"/>
        <v>0</v>
      </c>
      <c r="DC492" s="175">
        <f t="shared" si="295"/>
        <v>0</v>
      </c>
      <c r="DD492" s="175">
        <f t="shared" si="295"/>
        <v>0</v>
      </c>
      <c r="DE492" s="175">
        <f t="shared" si="295"/>
        <v>0</v>
      </c>
      <c r="DF492" s="175">
        <f t="shared" si="295"/>
        <v>0</v>
      </c>
      <c r="DG492" s="175">
        <f t="shared" si="295"/>
        <v>0</v>
      </c>
      <c r="DH492" s="176">
        <f t="shared" si="295"/>
        <v>0</v>
      </c>
      <c r="DI492" s="175">
        <f t="shared" si="295"/>
        <v>0</v>
      </c>
      <c r="DJ492" s="175">
        <f t="shared" si="295"/>
        <v>0</v>
      </c>
      <c r="DK492" s="175">
        <f t="shared" si="295"/>
        <v>0</v>
      </c>
      <c r="DL492" s="175">
        <f t="shared" si="295"/>
        <v>0</v>
      </c>
      <c r="DM492" s="175">
        <f t="shared" si="295"/>
        <v>0</v>
      </c>
      <c r="DN492" s="175">
        <f t="shared" ref="DN492:EA492" si="296">SUM(DN469:DN478)*0.18</f>
        <v>0</v>
      </c>
      <c r="DO492" s="175">
        <f t="shared" si="296"/>
        <v>0</v>
      </c>
      <c r="DP492" s="175">
        <f t="shared" si="296"/>
        <v>0</v>
      </c>
      <c r="DQ492" s="175">
        <f t="shared" si="296"/>
        <v>0</v>
      </c>
      <c r="DR492" s="175">
        <f t="shared" si="296"/>
        <v>0</v>
      </c>
      <c r="DS492" s="175">
        <f t="shared" si="296"/>
        <v>0</v>
      </c>
      <c r="DT492" s="176">
        <f t="shared" si="296"/>
        <v>0</v>
      </c>
      <c r="DU492" s="175">
        <f t="shared" si="296"/>
        <v>0</v>
      </c>
      <c r="DV492" s="175">
        <f t="shared" si="296"/>
        <v>0</v>
      </c>
      <c r="DW492" s="175">
        <f t="shared" si="296"/>
        <v>0</v>
      </c>
      <c r="DX492" s="175">
        <f t="shared" si="296"/>
        <v>0</v>
      </c>
      <c r="DY492" s="175">
        <f t="shared" si="296"/>
        <v>0</v>
      </c>
      <c r="DZ492" s="175">
        <f t="shared" si="296"/>
        <v>0</v>
      </c>
      <c r="EA492" s="175">
        <f t="shared" si="296"/>
        <v>0</v>
      </c>
      <c r="EB492" s="175">
        <f>SUM(EB469:EB478)*0.18</f>
        <v>0</v>
      </c>
      <c r="EC492" s="175">
        <f>SUM(EC469:EC478)*0.18</f>
        <v>0</v>
      </c>
      <c r="ED492" s="175">
        <f>SUM(ED469:ED478)*0.18</f>
        <v>0</v>
      </c>
      <c r="EE492" s="175">
        <f>SUM(EE469:EE478)*0.18</f>
        <v>0</v>
      </c>
      <c r="EF492" s="169"/>
      <c r="EG492" s="169"/>
      <c r="EH492" s="169"/>
    </row>
    <row r="493" spans="1:138" ht="17.25" hidden="1" outlineLevel="1" thickTop="1" thickBot="1" x14ac:dyDescent="0.3">
      <c r="A493" s="122">
        <f>IF(B465="Объект",,1)</f>
        <v>0</v>
      </c>
      <c r="B493" s="233">
        <f>B461</f>
        <v>0</v>
      </c>
      <c r="C493" s="229">
        <f t="shared" si="279"/>
        <v>0</v>
      </c>
      <c r="D493" s="188">
        <f t="shared" ref="D493:BO493" si="297">D481+D492</f>
        <v>0</v>
      </c>
      <c r="E493" s="234">
        <f t="shared" si="297"/>
        <v>0</v>
      </c>
      <c r="F493" s="188">
        <f t="shared" si="297"/>
        <v>0</v>
      </c>
      <c r="G493" s="188">
        <f t="shared" si="297"/>
        <v>0</v>
      </c>
      <c r="H493" s="188">
        <f t="shared" si="297"/>
        <v>0</v>
      </c>
      <c r="I493" s="188">
        <f t="shared" si="297"/>
        <v>0</v>
      </c>
      <c r="J493" s="188">
        <f t="shared" si="297"/>
        <v>0</v>
      </c>
      <c r="K493" s="188">
        <f t="shared" si="297"/>
        <v>0</v>
      </c>
      <c r="L493" s="188">
        <f t="shared" si="297"/>
        <v>0</v>
      </c>
      <c r="M493" s="188">
        <f t="shared" si="297"/>
        <v>0</v>
      </c>
      <c r="N493" s="188">
        <f t="shared" si="297"/>
        <v>0</v>
      </c>
      <c r="O493" s="235">
        <f t="shared" si="297"/>
        <v>0</v>
      </c>
      <c r="P493" s="235">
        <f t="shared" si="297"/>
        <v>0</v>
      </c>
      <c r="Q493" s="235">
        <f t="shared" si="297"/>
        <v>0</v>
      </c>
      <c r="R493" s="235">
        <f t="shared" si="297"/>
        <v>0</v>
      </c>
      <c r="S493" s="235">
        <f t="shared" si="297"/>
        <v>0</v>
      </c>
      <c r="T493" s="235">
        <f t="shared" si="297"/>
        <v>0</v>
      </c>
      <c r="U493" s="235">
        <f t="shared" si="297"/>
        <v>0</v>
      </c>
      <c r="V493" s="235">
        <f t="shared" si="297"/>
        <v>0</v>
      </c>
      <c r="W493" s="235">
        <f t="shared" si="297"/>
        <v>0</v>
      </c>
      <c r="X493" s="235">
        <f t="shared" si="297"/>
        <v>0</v>
      </c>
      <c r="Y493" s="235">
        <f t="shared" si="297"/>
        <v>0</v>
      </c>
      <c r="Z493" s="235">
        <f t="shared" si="297"/>
        <v>0</v>
      </c>
      <c r="AA493" s="235">
        <f t="shared" si="297"/>
        <v>0</v>
      </c>
      <c r="AB493" s="235">
        <f t="shared" si="297"/>
        <v>0</v>
      </c>
      <c r="AC493" s="189">
        <f t="shared" si="297"/>
        <v>0</v>
      </c>
      <c r="AD493" s="189">
        <f t="shared" si="297"/>
        <v>0</v>
      </c>
      <c r="AE493" s="188">
        <f t="shared" si="297"/>
        <v>0</v>
      </c>
      <c r="AF493" s="188">
        <f t="shared" si="297"/>
        <v>0</v>
      </c>
      <c r="AG493" s="188">
        <f t="shared" si="297"/>
        <v>0</v>
      </c>
      <c r="AH493" s="188">
        <f t="shared" si="297"/>
        <v>0</v>
      </c>
      <c r="AI493" s="188">
        <f t="shared" si="297"/>
        <v>0</v>
      </c>
      <c r="AJ493" s="188">
        <f t="shared" si="297"/>
        <v>0</v>
      </c>
      <c r="AK493" s="188">
        <f t="shared" si="297"/>
        <v>0</v>
      </c>
      <c r="AL493" s="188">
        <f t="shared" si="297"/>
        <v>0</v>
      </c>
      <c r="AM493" s="188">
        <f t="shared" si="297"/>
        <v>0</v>
      </c>
      <c r="AN493" s="189">
        <f t="shared" si="297"/>
        <v>0</v>
      </c>
      <c r="AO493" s="188">
        <f t="shared" si="297"/>
        <v>0</v>
      </c>
      <c r="AP493" s="188">
        <f t="shared" si="297"/>
        <v>0</v>
      </c>
      <c r="AQ493" s="188">
        <f t="shared" si="297"/>
        <v>0</v>
      </c>
      <c r="AR493" s="188">
        <f t="shared" si="297"/>
        <v>0</v>
      </c>
      <c r="AS493" s="188">
        <f t="shared" si="297"/>
        <v>0</v>
      </c>
      <c r="AT493" s="188">
        <f t="shared" si="297"/>
        <v>0</v>
      </c>
      <c r="AU493" s="188">
        <f t="shared" si="297"/>
        <v>0</v>
      </c>
      <c r="AV493" s="188">
        <f t="shared" si="297"/>
        <v>0</v>
      </c>
      <c r="AW493" s="188">
        <f t="shared" si="297"/>
        <v>0</v>
      </c>
      <c r="AX493" s="188">
        <f t="shared" si="297"/>
        <v>0</v>
      </c>
      <c r="AY493" s="188">
        <f t="shared" si="297"/>
        <v>0</v>
      </c>
      <c r="AZ493" s="189">
        <f t="shared" si="297"/>
        <v>0</v>
      </c>
      <c r="BA493" s="188">
        <f t="shared" si="297"/>
        <v>0</v>
      </c>
      <c r="BB493" s="188">
        <f t="shared" si="297"/>
        <v>0</v>
      </c>
      <c r="BC493" s="188">
        <f t="shared" si="297"/>
        <v>0</v>
      </c>
      <c r="BD493" s="188">
        <f t="shared" si="297"/>
        <v>0</v>
      </c>
      <c r="BE493" s="188">
        <f t="shared" si="297"/>
        <v>0</v>
      </c>
      <c r="BF493" s="188">
        <f t="shared" si="297"/>
        <v>0</v>
      </c>
      <c r="BG493" s="188">
        <f t="shared" si="297"/>
        <v>0</v>
      </c>
      <c r="BH493" s="188">
        <f t="shared" si="297"/>
        <v>0</v>
      </c>
      <c r="BI493" s="188">
        <f t="shared" si="297"/>
        <v>0</v>
      </c>
      <c r="BJ493" s="188">
        <f t="shared" si="297"/>
        <v>0</v>
      </c>
      <c r="BK493" s="188">
        <f t="shared" si="297"/>
        <v>0</v>
      </c>
      <c r="BL493" s="189">
        <f t="shared" si="297"/>
        <v>0</v>
      </c>
      <c r="BM493" s="188">
        <f t="shared" si="297"/>
        <v>0</v>
      </c>
      <c r="BN493" s="188">
        <f t="shared" si="297"/>
        <v>0</v>
      </c>
      <c r="BO493" s="188">
        <f t="shared" si="297"/>
        <v>0</v>
      </c>
      <c r="BP493" s="188">
        <f t="shared" ref="BP493:EA493" si="298">BP481+BP492</f>
        <v>0</v>
      </c>
      <c r="BQ493" s="188">
        <f t="shared" si="298"/>
        <v>0</v>
      </c>
      <c r="BR493" s="188">
        <f t="shared" si="298"/>
        <v>0</v>
      </c>
      <c r="BS493" s="188">
        <f t="shared" si="298"/>
        <v>0</v>
      </c>
      <c r="BT493" s="188">
        <f t="shared" si="298"/>
        <v>0</v>
      </c>
      <c r="BU493" s="188">
        <f t="shared" si="298"/>
        <v>0</v>
      </c>
      <c r="BV493" s="188">
        <f>BV481+BV492</f>
        <v>0</v>
      </c>
      <c r="BW493" s="188">
        <f>BW481+BW492</f>
        <v>0</v>
      </c>
      <c r="BX493" s="188">
        <f>BX481+BX492</f>
        <v>0</v>
      </c>
      <c r="BY493" s="188">
        <f t="shared" si="298"/>
        <v>0</v>
      </c>
      <c r="BZ493" s="188">
        <f t="shared" si="298"/>
        <v>0</v>
      </c>
      <c r="CA493" s="188">
        <f t="shared" si="298"/>
        <v>0</v>
      </c>
      <c r="CB493" s="188">
        <f t="shared" si="298"/>
        <v>0</v>
      </c>
      <c r="CC493" s="188">
        <f t="shared" si="298"/>
        <v>0</v>
      </c>
      <c r="CD493" s="188">
        <f t="shared" si="298"/>
        <v>0</v>
      </c>
      <c r="CE493" s="188">
        <f t="shared" si="298"/>
        <v>0</v>
      </c>
      <c r="CF493" s="188">
        <f t="shared" si="298"/>
        <v>0</v>
      </c>
      <c r="CG493" s="188">
        <f t="shared" si="298"/>
        <v>0</v>
      </c>
      <c r="CH493" s="188">
        <f t="shared" si="298"/>
        <v>0</v>
      </c>
      <c r="CI493" s="188">
        <f t="shared" si="298"/>
        <v>0</v>
      </c>
      <c r="CJ493" s="189">
        <f t="shared" si="298"/>
        <v>0</v>
      </c>
      <c r="CK493" s="188">
        <f t="shared" si="298"/>
        <v>0</v>
      </c>
      <c r="CL493" s="188">
        <f t="shared" si="298"/>
        <v>0</v>
      </c>
      <c r="CM493" s="188">
        <f t="shared" si="298"/>
        <v>0</v>
      </c>
      <c r="CN493" s="188">
        <f t="shared" si="298"/>
        <v>0</v>
      </c>
      <c r="CO493" s="188">
        <f t="shared" si="298"/>
        <v>0</v>
      </c>
      <c r="CP493" s="188">
        <f t="shared" si="298"/>
        <v>0</v>
      </c>
      <c r="CQ493" s="188">
        <f t="shared" si="298"/>
        <v>0</v>
      </c>
      <c r="CR493" s="188">
        <f t="shared" si="298"/>
        <v>0</v>
      </c>
      <c r="CS493" s="188">
        <f t="shared" si="298"/>
        <v>0</v>
      </c>
      <c r="CT493" s="188">
        <f t="shared" si="298"/>
        <v>0</v>
      </c>
      <c r="CU493" s="188">
        <f t="shared" si="298"/>
        <v>0</v>
      </c>
      <c r="CV493" s="189">
        <f t="shared" si="298"/>
        <v>0</v>
      </c>
      <c r="CW493" s="188">
        <f t="shared" si="298"/>
        <v>0</v>
      </c>
      <c r="CX493" s="188">
        <f t="shared" si="298"/>
        <v>0</v>
      </c>
      <c r="CY493" s="188">
        <f t="shared" si="298"/>
        <v>0</v>
      </c>
      <c r="CZ493" s="188">
        <f t="shared" si="298"/>
        <v>0</v>
      </c>
      <c r="DA493" s="188">
        <f t="shared" si="298"/>
        <v>0</v>
      </c>
      <c r="DB493" s="188">
        <f t="shared" si="298"/>
        <v>0</v>
      </c>
      <c r="DC493" s="188">
        <f t="shared" si="298"/>
        <v>0</v>
      </c>
      <c r="DD493" s="188">
        <f t="shared" si="298"/>
        <v>0</v>
      </c>
      <c r="DE493" s="188">
        <f t="shared" si="298"/>
        <v>0</v>
      </c>
      <c r="DF493" s="188">
        <f t="shared" si="298"/>
        <v>0</v>
      </c>
      <c r="DG493" s="188">
        <f t="shared" si="298"/>
        <v>0</v>
      </c>
      <c r="DH493" s="189">
        <f t="shared" si="298"/>
        <v>0</v>
      </c>
      <c r="DI493" s="188">
        <f t="shared" si="298"/>
        <v>0</v>
      </c>
      <c r="DJ493" s="188">
        <f t="shared" si="298"/>
        <v>0</v>
      </c>
      <c r="DK493" s="188">
        <f t="shared" si="298"/>
        <v>0</v>
      </c>
      <c r="DL493" s="188">
        <f t="shared" si="298"/>
        <v>0</v>
      </c>
      <c r="DM493" s="188">
        <f t="shared" si="298"/>
        <v>0</v>
      </c>
      <c r="DN493" s="188">
        <f t="shared" si="298"/>
        <v>0</v>
      </c>
      <c r="DO493" s="188">
        <f t="shared" si="298"/>
        <v>0</v>
      </c>
      <c r="DP493" s="188">
        <f t="shared" si="298"/>
        <v>0</v>
      </c>
      <c r="DQ493" s="188">
        <f t="shared" si="298"/>
        <v>0</v>
      </c>
      <c r="DR493" s="188">
        <f t="shared" si="298"/>
        <v>0</v>
      </c>
      <c r="DS493" s="188">
        <f t="shared" si="298"/>
        <v>0</v>
      </c>
      <c r="DT493" s="189">
        <f t="shared" si="298"/>
        <v>0</v>
      </c>
      <c r="DU493" s="188">
        <f t="shared" si="298"/>
        <v>0</v>
      </c>
      <c r="DV493" s="188">
        <f t="shared" si="298"/>
        <v>0</v>
      </c>
      <c r="DW493" s="188">
        <f t="shared" si="298"/>
        <v>0</v>
      </c>
      <c r="DX493" s="188">
        <f t="shared" si="298"/>
        <v>0</v>
      </c>
      <c r="DY493" s="188">
        <f t="shared" si="298"/>
        <v>0</v>
      </c>
      <c r="DZ493" s="188">
        <f t="shared" si="298"/>
        <v>0</v>
      </c>
      <c r="EA493" s="188">
        <f t="shared" si="298"/>
        <v>0</v>
      </c>
      <c r="EB493" s="188">
        <f>EB481+EB492</f>
        <v>0</v>
      </c>
      <c r="EC493" s="188">
        <f>EC481+EC492</f>
        <v>0</v>
      </c>
      <c r="ED493" s="188">
        <f>ED481+ED492</f>
        <v>0</v>
      </c>
      <c r="EE493" s="188">
        <f>EE481+EE492</f>
        <v>0</v>
      </c>
      <c r="EF493" s="169"/>
      <c r="EG493" s="169"/>
      <c r="EH493" s="169"/>
    </row>
    <row r="494" spans="1:138" ht="15" hidden="1" outlineLevel="1" x14ac:dyDescent="0.25">
      <c r="A494" s="122">
        <f>IF(B465="Объект",,1)</f>
        <v>0</v>
      </c>
      <c r="C494" s="226" t="e">
        <f>IF(SUM(D482:BP491)/(C481-C480-C479)&lt;&gt;0.18,"ПроверьНДС",)</f>
        <v>#DIV/0!</v>
      </c>
    </row>
    <row r="495" spans="1:138" hidden="1" outlineLevel="1" x14ac:dyDescent="0.2">
      <c r="A495" s="122">
        <f>IF(B465="Объект",,1)</f>
        <v>0</v>
      </c>
    </row>
    <row r="496" spans="1:138" hidden="1" outlineLevel="1" x14ac:dyDescent="0.2">
      <c r="A496" s="122">
        <f>IF(B465="Объект",,1)</f>
        <v>0</v>
      </c>
    </row>
    <row r="497" spans="1:138" hidden="1" outlineLevel="1" x14ac:dyDescent="0.2">
      <c r="A497" s="122">
        <f>IF(B497="Объект",,1)</f>
        <v>0</v>
      </c>
      <c r="B497" s="127" t="s">
        <v>247</v>
      </c>
      <c r="C497" s="54">
        <f>C465+1</f>
        <v>6</v>
      </c>
    </row>
    <row r="498" spans="1:138" ht="16.5" hidden="1" outlineLevel="1" x14ac:dyDescent="0.3">
      <c r="A498" s="122">
        <f>IF(B497="Объект",,1)</f>
        <v>0</v>
      </c>
      <c r="B498" s="128" t="s">
        <v>201</v>
      </c>
      <c r="C498" s="129"/>
      <c r="D498" s="129"/>
      <c r="E498" s="129"/>
      <c r="F498" s="129"/>
      <c r="G498" s="129"/>
      <c r="H498" s="129"/>
      <c r="I498" s="129"/>
      <c r="J498" s="129"/>
      <c r="K498" s="129"/>
      <c r="L498" s="129"/>
      <c r="M498" s="129"/>
      <c r="N498" s="129"/>
    </row>
    <row r="499" spans="1:138" ht="17.25" hidden="1" customHeight="1" outlineLevel="1" thickBot="1" x14ac:dyDescent="0.25">
      <c r="A499" s="122">
        <f>IF(B497="Объект",,1)</f>
        <v>0</v>
      </c>
    </row>
    <row r="500" spans="1:138" ht="17.25" hidden="1" outlineLevel="1" thickTop="1" thickBot="1" x14ac:dyDescent="0.25">
      <c r="A500" s="122">
        <f>IF(B497="Объект",,1)</f>
        <v>0</v>
      </c>
      <c r="B500" s="160" t="s">
        <v>207</v>
      </c>
      <c r="C500" s="161" t="s">
        <v>208</v>
      </c>
      <c r="D500" s="162">
        <f>$C$4</f>
        <v>42826</v>
      </c>
      <c r="E500" s="162">
        <f t="shared" ref="E500:BP500" si="299">DATE(YEAR(D500),(MONTH(D500)+1),DAY(D500))</f>
        <v>42856</v>
      </c>
      <c r="F500" s="162">
        <f t="shared" si="299"/>
        <v>42887</v>
      </c>
      <c r="G500" s="162">
        <f t="shared" si="299"/>
        <v>42917</v>
      </c>
      <c r="H500" s="162">
        <f t="shared" si="299"/>
        <v>42948</v>
      </c>
      <c r="I500" s="162">
        <f t="shared" si="299"/>
        <v>42979</v>
      </c>
      <c r="J500" s="162">
        <f t="shared" si="299"/>
        <v>43009</v>
      </c>
      <c r="K500" s="162">
        <f t="shared" si="299"/>
        <v>43040</v>
      </c>
      <c r="L500" s="162">
        <f t="shared" si="299"/>
        <v>43070</v>
      </c>
      <c r="M500" s="162">
        <f t="shared" si="299"/>
        <v>43101</v>
      </c>
      <c r="N500" s="162">
        <f t="shared" si="299"/>
        <v>43132</v>
      </c>
      <c r="O500" s="162">
        <f t="shared" si="299"/>
        <v>43160</v>
      </c>
      <c r="P500" s="162">
        <f t="shared" si="299"/>
        <v>43191</v>
      </c>
      <c r="Q500" s="162">
        <f t="shared" si="299"/>
        <v>43221</v>
      </c>
      <c r="R500" s="162">
        <f t="shared" si="299"/>
        <v>43252</v>
      </c>
      <c r="S500" s="162">
        <f t="shared" si="299"/>
        <v>43282</v>
      </c>
      <c r="T500" s="162">
        <f t="shared" si="299"/>
        <v>43313</v>
      </c>
      <c r="U500" s="162">
        <f t="shared" si="299"/>
        <v>43344</v>
      </c>
      <c r="V500" s="162">
        <f t="shared" si="299"/>
        <v>43374</v>
      </c>
      <c r="W500" s="162">
        <f t="shared" si="299"/>
        <v>43405</v>
      </c>
      <c r="X500" s="162">
        <f t="shared" si="299"/>
        <v>43435</v>
      </c>
      <c r="Y500" s="162">
        <f t="shared" si="299"/>
        <v>43466</v>
      </c>
      <c r="Z500" s="162">
        <f t="shared" si="299"/>
        <v>43497</v>
      </c>
      <c r="AA500" s="162">
        <f t="shared" si="299"/>
        <v>43525</v>
      </c>
      <c r="AB500" s="162">
        <f t="shared" si="299"/>
        <v>43556</v>
      </c>
      <c r="AC500" s="162">
        <f t="shared" si="299"/>
        <v>43586</v>
      </c>
      <c r="AD500" s="162">
        <f t="shared" si="299"/>
        <v>43617</v>
      </c>
      <c r="AE500" s="162">
        <f t="shared" si="299"/>
        <v>43647</v>
      </c>
      <c r="AF500" s="162">
        <f t="shared" si="299"/>
        <v>43678</v>
      </c>
      <c r="AG500" s="162">
        <f t="shared" si="299"/>
        <v>43709</v>
      </c>
      <c r="AH500" s="162">
        <f t="shared" si="299"/>
        <v>43739</v>
      </c>
      <c r="AI500" s="162">
        <f t="shared" si="299"/>
        <v>43770</v>
      </c>
      <c r="AJ500" s="162">
        <f t="shared" si="299"/>
        <v>43800</v>
      </c>
      <c r="AK500" s="162">
        <f t="shared" si="299"/>
        <v>43831</v>
      </c>
      <c r="AL500" s="162">
        <f t="shared" si="299"/>
        <v>43862</v>
      </c>
      <c r="AM500" s="162">
        <f t="shared" si="299"/>
        <v>43891</v>
      </c>
      <c r="AN500" s="162">
        <f t="shared" si="299"/>
        <v>43922</v>
      </c>
      <c r="AO500" s="162">
        <f t="shared" si="299"/>
        <v>43952</v>
      </c>
      <c r="AP500" s="162">
        <f t="shared" si="299"/>
        <v>43983</v>
      </c>
      <c r="AQ500" s="162">
        <f t="shared" si="299"/>
        <v>44013</v>
      </c>
      <c r="AR500" s="162">
        <f t="shared" si="299"/>
        <v>44044</v>
      </c>
      <c r="AS500" s="162">
        <f t="shared" si="299"/>
        <v>44075</v>
      </c>
      <c r="AT500" s="162">
        <f t="shared" si="299"/>
        <v>44105</v>
      </c>
      <c r="AU500" s="162">
        <f t="shared" si="299"/>
        <v>44136</v>
      </c>
      <c r="AV500" s="162">
        <f t="shared" si="299"/>
        <v>44166</v>
      </c>
      <c r="AW500" s="162">
        <f t="shared" si="299"/>
        <v>44197</v>
      </c>
      <c r="AX500" s="162">
        <f t="shared" si="299"/>
        <v>44228</v>
      </c>
      <c r="AY500" s="162">
        <f t="shared" si="299"/>
        <v>44256</v>
      </c>
      <c r="AZ500" s="162">
        <f t="shared" si="299"/>
        <v>44287</v>
      </c>
      <c r="BA500" s="162">
        <f t="shared" si="299"/>
        <v>44317</v>
      </c>
      <c r="BB500" s="162">
        <f t="shared" si="299"/>
        <v>44348</v>
      </c>
      <c r="BC500" s="162">
        <f t="shared" si="299"/>
        <v>44378</v>
      </c>
      <c r="BD500" s="162">
        <f t="shared" si="299"/>
        <v>44409</v>
      </c>
      <c r="BE500" s="162">
        <f t="shared" si="299"/>
        <v>44440</v>
      </c>
      <c r="BF500" s="162">
        <f t="shared" si="299"/>
        <v>44470</v>
      </c>
      <c r="BG500" s="162">
        <f t="shared" si="299"/>
        <v>44501</v>
      </c>
      <c r="BH500" s="162">
        <f t="shared" si="299"/>
        <v>44531</v>
      </c>
      <c r="BI500" s="162">
        <f t="shared" si="299"/>
        <v>44562</v>
      </c>
      <c r="BJ500" s="162">
        <f t="shared" si="299"/>
        <v>44593</v>
      </c>
      <c r="BK500" s="162">
        <f t="shared" si="299"/>
        <v>44621</v>
      </c>
      <c r="BL500" s="162">
        <f t="shared" si="299"/>
        <v>44652</v>
      </c>
      <c r="BM500" s="162">
        <f t="shared" si="299"/>
        <v>44682</v>
      </c>
      <c r="BN500" s="162">
        <f t="shared" si="299"/>
        <v>44713</v>
      </c>
      <c r="BO500" s="162">
        <f t="shared" si="299"/>
        <v>44743</v>
      </c>
      <c r="BP500" s="162">
        <f t="shared" si="299"/>
        <v>44774</v>
      </c>
      <c r="BQ500" s="162">
        <f t="shared" ref="BQ500:EB500" si="300">DATE(YEAR(BP500),(MONTH(BP500)+1),DAY(BP500))</f>
        <v>44805</v>
      </c>
      <c r="BR500" s="162">
        <f t="shared" si="300"/>
        <v>44835</v>
      </c>
      <c r="BS500" s="162">
        <f t="shared" si="300"/>
        <v>44866</v>
      </c>
      <c r="BT500" s="162">
        <f t="shared" si="300"/>
        <v>44896</v>
      </c>
      <c r="BU500" s="162">
        <f t="shared" si="300"/>
        <v>44927</v>
      </c>
      <c r="BV500" s="162">
        <f>DATE(YEAR(BU500),(MONTH(BU500)+1),DAY(BU500))</f>
        <v>44958</v>
      </c>
      <c r="BW500" s="162">
        <f>DATE(YEAR(BV500),(MONTH(BV500)+1),DAY(BV500))</f>
        <v>44986</v>
      </c>
      <c r="BX500" s="162">
        <f>DATE(YEAR(BW500),(MONTH(BW500)+1),DAY(BW500))</f>
        <v>45017</v>
      </c>
      <c r="BY500" s="162">
        <f t="shared" si="300"/>
        <v>45047</v>
      </c>
      <c r="BZ500" s="162">
        <f t="shared" si="300"/>
        <v>45078</v>
      </c>
      <c r="CA500" s="162">
        <f t="shared" si="300"/>
        <v>45108</v>
      </c>
      <c r="CB500" s="162">
        <f t="shared" si="300"/>
        <v>45139</v>
      </c>
      <c r="CC500" s="162">
        <f t="shared" si="300"/>
        <v>45170</v>
      </c>
      <c r="CD500" s="162">
        <f t="shared" si="300"/>
        <v>45200</v>
      </c>
      <c r="CE500" s="162">
        <f t="shared" si="300"/>
        <v>45231</v>
      </c>
      <c r="CF500" s="162">
        <f t="shared" si="300"/>
        <v>45261</v>
      </c>
      <c r="CG500" s="162">
        <f t="shared" si="300"/>
        <v>45292</v>
      </c>
      <c r="CH500" s="162">
        <f t="shared" si="300"/>
        <v>45323</v>
      </c>
      <c r="CI500" s="162">
        <f t="shared" si="300"/>
        <v>45352</v>
      </c>
      <c r="CJ500" s="162">
        <f t="shared" si="300"/>
        <v>45383</v>
      </c>
      <c r="CK500" s="162">
        <f t="shared" si="300"/>
        <v>45413</v>
      </c>
      <c r="CL500" s="162">
        <f t="shared" si="300"/>
        <v>45444</v>
      </c>
      <c r="CM500" s="162">
        <f t="shared" si="300"/>
        <v>45474</v>
      </c>
      <c r="CN500" s="162">
        <f t="shared" si="300"/>
        <v>45505</v>
      </c>
      <c r="CO500" s="162">
        <f t="shared" si="300"/>
        <v>45536</v>
      </c>
      <c r="CP500" s="162">
        <f t="shared" si="300"/>
        <v>45566</v>
      </c>
      <c r="CQ500" s="162">
        <f t="shared" si="300"/>
        <v>45597</v>
      </c>
      <c r="CR500" s="162">
        <f t="shared" si="300"/>
        <v>45627</v>
      </c>
      <c r="CS500" s="162">
        <f t="shared" si="300"/>
        <v>45658</v>
      </c>
      <c r="CT500" s="162">
        <f t="shared" si="300"/>
        <v>45689</v>
      </c>
      <c r="CU500" s="162">
        <f t="shared" si="300"/>
        <v>45717</v>
      </c>
      <c r="CV500" s="162">
        <f t="shared" si="300"/>
        <v>45748</v>
      </c>
      <c r="CW500" s="162">
        <f t="shared" si="300"/>
        <v>45778</v>
      </c>
      <c r="CX500" s="162">
        <f t="shared" si="300"/>
        <v>45809</v>
      </c>
      <c r="CY500" s="162">
        <f t="shared" si="300"/>
        <v>45839</v>
      </c>
      <c r="CZ500" s="162">
        <f t="shared" si="300"/>
        <v>45870</v>
      </c>
      <c r="DA500" s="162">
        <f t="shared" si="300"/>
        <v>45901</v>
      </c>
      <c r="DB500" s="162">
        <f t="shared" si="300"/>
        <v>45931</v>
      </c>
      <c r="DC500" s="162">
        <f t="shared" si="300"/>
        <v>45962</v>
      </c>
      <c r="DD500" s="162">
        <f t="shared" si="300"/>
        <v>45992</v>
      </c>
      <c r="DE500" s="162">
        <f t="shared" si="300"/>
        <v>46023</v>
      </c>
      <c r="DF500" s="162">
        <f t="shared" si="300"/>
        <v>46054</v>
      </c>
      <c r="DG500" s="162">
        <f t="shared" si="300"/>
        <v>46082</v>
      </c>
      <c r="DH500" s="162">
        <f t="shared" si="300"/>
        <v>46113</v>
      </c>
      <c r="DI500" s="162">
        <f t="shared" si="300"/>
        <v>46143</v>
      </c>
      <c r="DJ500" s="162">
        <f t="shared" si="300"/>
        <v>46174</v>
      </c>
      <c r="DK500" s="162">
        <f t="shared" si="300"/>
        <v>46204</v>
      </c>
      <c r="DL500" s="162">
        <f t="shared" si="300"/>
        <v>46235</v>
      </c>
      <c r="DM500" s="162">
        <f t="shared" si="300"/>
        <v>46266</v>
      </c>
      <c r="DN500" s="162">
        <f t="shared" si="300"/>
        <v>46296</v>
      </c>
      <c r="DO500" s="162">
        <f t="shared" si="300"/>
        <v>46327</v>
      </c>
      <c r="DP500" s="162">
        <f t="shared" si="300"/>
        <v>46357</v>
      </c>
      <c r="DQ500" s="162">
        <f t="shared" si="300"/>
        <v>46388</v>
      </c>
      <c r="DR500" s="162">
        <f t="shared" si="300"/>
        <v>46419</v>
      </c>
      <c r="DS500" s="162">
        <f t="shared" si="300"/>
        <v>46447</v>
      </c>
      <c r="DT500" s="162">
        <f t="shared" si="300"/>
        <v>46478</v>
      </c>
      <c r="DU500" s="162">
        <f t="shared" si="300"/>
        <v>46508</v>
      </c>
      <c r="DV500" s="162">
        <f t="shared" si="300"/>
        <v>46539</v>
      </c>
      <c r="DW500" s="162">
        <f t="shared" si="300"/>
        <v>46569</v>
      </c>
      <c r="DX500" s="162">
        <f t="shared" si="300"/>
        <v>46600</v>
      </c>
      <c r="DY500" s="162">
        <f t="shared" si="300"/>
        <v>46631</v>
      </c>
      <c r="DZ500" s="162">
        <f t="shared" si="300"/>
        <v>46661</v>
      </c>
      <c r="EA500" s="162">
        <f t="shared" si="300"/>
        <v>46692</v>
      </c>
      <c r="EB500" s="162">
        <f t="shared" si="300"/>
        <v>46722</v>
      </c>
      <c r="EC500" s="162">
        <f>DATE(YEAR(EB500),(MONTH(EB500)+1),DAY(EB500))</f>
        <v>46753</v>
      </c>
      <c r="ED500" s="162">
        <f>DATE(YEAR(EC500),(MONTH(EC500)+1),DAY(EC500))</f>
        <v>46784</v>
      </c>
      <c r="EE500" s="162">
        <f>DATE(YEAR(ED500),(MONTH(ED500)+1),DAY(ED500))</f>
        <v>46813</v>
      </c>
      <c r="EF500" s="164"/>
      <c r="EG500" s="164"/>
      <c r="EH500" s="164"/>
    </row>
    <row r="501" spans="1:138" ht="15.75" hidden="1" outlineLevel="1" x14ac:dyDescent="0.25">
      <c r="A501" s="122">
        <f>IF(B497="Объект",,IF(B501=0,,1))</f>
        <v>0</v>
      </c>
      <c r="B501" s="194" t="str">
        <f t="shared" ref="B501:B512" si="301">B373</f>
        <v xml:space="preserve">Проектно-изыскательские работы </v>
      </c>
      <c r="C501" s="170">
        <f t="shared" ref="C501:C525" si="302">SUM(D501:EE501)</f>
        <v>0</v>
      </c>
      <c r="D501" s="168"/>
      <c r="E501" s="168"/>
      <c r="F501" s="168"/>
      <c r="G501" s="168"/>
      <c r="H501" s="168"/>
      <c r="I501" s="168"/>
      <c r="J501" s="168"/>
      <c r="K501" s="168"/>
      <c r="L501" s="168"/>
      <c r="M501" s="168"/>
      <c r="N501" s="168"/>
      <c r="O501" s="168"/>
      <c r="P501" s="168"/>
      <c r="Q501" s="168"/>
      <c r="R501" s="168"/>
      <c r="S501" s="168"/>
      <c r="T501" s="168"/>
      <c r="U501" s="168"/>
      <c r="V501" s="168"/>
      <c r="W501" s="168"/>
      <c r="X501" s="168"/>
      <c r="Y501" s="168"/>
      <c r="Z501" s="168"/>
      <c r="AA501" s="168"/>
      <c r="AB501" s="168"/>
      <c r="AC501" s="168"/>
      <c r="AD501" s="224"/>
      <c r="AE501" s="168"/>
      <c r="AF501" s="168"/>
      <c r="AG501" s="168"/>
      <c r="AH501" s="168"/>
      <c r="AI501" s="168"/>
      <c r="AJ501" s="168"/>
      <c r="AK501" s="168"/>
      <c r="AL501" s="168"/>
      <c r="AM501" s="168"/>
      <c r="AN501" s="168"/>
      <c r="AO501" s="168"/>
      <c r="AP501" s="168"/>
      <c r="AQ501" s="168"/>
      <c r="AR501" s="168"/>
      <c r="AS501" s="168"/>
      <c r="AT501" s="168"/>
      <c r="AU501" s="168"/>
      <c r="AV501" s="168"/>
      <c r="AW501" s="168"/>
      <c r="AX501" s="168"/>
      <c r="AY501" s="168"/>
      <c r="AZ501" s="168"/>
      <c r="BA501" s="168"/>
      <c r="BB501" s="168"/>
      <c r="BC501" s="168"/>
      <c r="BD501" s="168"/>
      <c r="BE501" s="168"/>
      <c r="BF501" s="168"/>
      <c r="BG501" s="168"/>
      <c r="BH501" s="168"/>
      <c r="BI501" s="168"/>
      <c r="BJ501" s="168"/>
      <c r="BK501" s="168"/>
      <c r="BL501" s="168"/>
      <c r="BM501" s="168"/>
      <c r="BN501" s="168"/>
      <c r="BO501" s="168"/>
      <c r="BP501" s="168"/>
      <c r="BQ501" s="168"/>
      <c r="BR501" s="168"/>
      <c r="BS501" s="168"/>
      <c r="BT501" s="168"/>
      <c r="BU501" s="168"/>
      <c r="BV501" s="168"/>
      <c r="BW501" s="168"/>
      <c r="BX501" s="168"/>
      <c r="BY501" s="168"/>
      <c r="BZ501" s="168"/>
      <c r="CA501" s="168"/>
      <c r="CB501" s="168"/>
      <c r="CC501" s="168"/>
      <c r="CD501" s="168"/>
      <c r="CE501" s="168"/>
      <c r="CF501" s="168"/>
      <c r="CG501" s="168"/>
      <c r="CH501" s="168"/>
      <c r="CI501" s="168"/>
      <c r="CJ501" s="168"/>
      <c r="CK501" s="168"/>
      <c r="CL501" s="168"/>
      <c r="CM501" s="168"/>
      <c r="CN501" s="168"/>
      <c r="CO501" s="168"/>
      <c r="CP501" s="168"/>
      <c r="CQ501" s="168"/>
      <c r="CR501" s="168"/>
      <c r="CS501" s="168"/>
      <c r="CT501" s="168"/>
      <c r="CU501" s="168"/>
      <c r="CV501" s="168"/>
      <c r="CW501" s="168"/>
      <c r="CX501" s="168"/>
      <c r="CY501" s="168"/>
      <c r="CZ501" s="168"/>
      <c r="DA501" s="168"/>
      <c r="DB501" s="168"/>
      <c r="DC501" s="168"/>
      <c r="DD501" s="168"/>
      <c r="DE501" s="168"/>
      <c r="DF501" s="168"/>
      <c r="DG501" s="168"/>
      <c r="DH501" s="168"/>
      <c r="DI501" s="168"/>
      <c r="DJ501" s="168"/>
      <c r="DK501" s="168"/>
      <c r="DL501" s="168"/>
      <c r="DM501" s="168"/>
      <c r="DN501" s="168"/>
      <c r="DO501" s="168"/>
      <c r="DP501" s="168"/>
      <c r="DQ501" s="168"/>
      <c r="DR501" s="168"/>
      <c r="DS501" s="168"/>
      <c r="DT501" s="168"/>
      <c r="DU501" s="168"/>
      <c r="DV501" s="168"/>
      <c r="DW501" s="168"/>
      <c r="DX501" s="168"/>
      <c r="DY501" s="168"/>
      <c r="DZ501" s="168"/>
      <c r="EA501" s="168"/>
      <c r="EB501" s="168"/>
      <c r="EC501" s="168"/>
      <c r="ED501" s="168"/>
      <c r="EE501" s="168"/>
      <c r="EF501" s="169"/>
      <c r="EG501" s="169"/>
      <c r="EH501" s="169"/>
    </row>
    <row r="502" spans="1:138" ht="15.75" hidden="1" outlineLevel="1" x14ac:dyDescent="0.25">
      <c r="A502" s="122">
        <f>IF(B497="Объект",,IF(B502=0,,1))</f>
        <v>0</v>
      </c>
      <c r="B502" s="194" t="str">
        <f t="shared" si="301"/>
        <v>Строительно-монтажные работы (привязка в валюте)</v>
      </c>
      <c r="C502" s="170">
        <f t="shared" si="302"/>
        <v>0</v>
      </c>
      <c r="D502" s="168"/>
      <c r="E502" s="168"/>
      <c r="F502" s="168"/>
      <c r="G502" s="168"/>
      <c r="H502" s="168"/>
      <c r="I502" s="168"/>
      <c r="J502" s="168"/>
      <c r="K502" s="168"/>
      <c r="L502" s="168"/>
      <c r="M502" s="168"/>
      <c r="N502" s="168"/>
      <c r="O502" s="168"/>
      <c r="P502" s="168"/>
      <c r="Q502" s="168"/>
      <c r="R502" s="168"/>
      <c r="S502" s="168"/>
      <c r="T502" s="168"/>
      <c r="U502" s="168"/>
      <c r="V502" s="168"/>
      <c r="W502" s="168"/>
      <c r="X502" s="168"/>
      <c r="Y502" s="168"/>
      <c r="Z502" s="168"/>
      <c r="AA502" s="168"/>
      <c r="AB502" s="168"/>
      <c r="AC502" s="168"/>
      <c r="AD502" s="168"/>
      <c r="AE502" s="168"/>
      <c r="AF502" s="168"/>
      <c r="AG502" s="168"/>
      <c r="AH502" s="168"/>
      <c r="AI502" s="168"/>
      <c r="AJ502" s="168"/>
      <c r="AK502" s="168"/>
      <c r="AL502" s="168"/>
      <c r="AM502" s="168"/>
      <c r="AN502" s="168"/>
      <c r="AO502" s="168"/>
      <c r="AP502" s="168"/>
      <c r="AQ502" s="168"/>
      <c r="AR502" s="168"/>
      <c r="AS502" s="168"/>
      <c r="AT502" s="168"/>
      <c r="AU502" s="168"/>
      <c r="AV502" s="168"/>
      <c r="AW502" s="168"/>
      <c r="AX502" s="168"/>
      <c r="AY502" s="168"/>
      <c r="AZ502" s="168"/>
      <c r="BA502" s="168"/>
      <c r="BB502" s="168"/>
      <c r="BC502" s="168"/>
      <c r="BD502" s="168"/>
      <c r="BE502" s="168"/>
      <c r="BF502" s="168"/>
      <c r="BG502" s="168"/>
      <c r="BH502" s="168"/>
      <c r="BI502" s="168"/>
      <c r="BJ502" s="168"/>
      <c r="BK502" s="168"/>
      <c r="BL502" s="168"/>
      <c r="BM502" s="168"/>
      <c r="BN502" s="168"/>
      <c r="BO502" s="168"/>
      <c r="BP502" s="168"/>
      <c r="BQ502" s="168"/>
      <c r="BR502" s="168"/>
      <c r="BS502" s="168"/>
      <c r="BT502" s="168"/>
      <c r="BU502" s="168"/>
      <c r="BV502" s="168"/>
      <c r="BW502" s="168"/>
      <c r="BX502" s="168"/>
      <c r="BY502" s="168"/>
      <c r="BZ502" s="168"/>
      <c r="CA502" s="168"/>
      <c r="CB502" s="168"/>
      <c r="CC502" s="168"/>
      <c r="CD502" s="168"/>
      <c r="CE502" s="168"/>
      <c r="CF502" s="168"/>
      <c r="CG502" s="168"/>
      <c r="CH502" s="168"/>
      <c r="CI502" s="168"/>
      <c r="CJ502" s="168"/>
      <c r="CK502" s="168"/>
      <c r="CL502" s="168"/>
      <c r="CM502" s="168"/>
      <c r="CN502" s="168"/>
      <c r="CO502" s="168"/>
      <c r="CP502" s="168"/>
      <c r="CQ502" s="168"/>
      <c r="CR502" s="168"/>
      <c r="CS502" s="168"/>
      <c r="CT502" s="168"/>
      <c r="CU502" s="168"/>
      <c r="CV502" s="168"/>
      <c r="CW502" s="168"/>
      <c r="CX502" s="168"/>
      <c r="CY502" s="168"/>
      <c r="CZ502" s="168"/>
      <c r="DA502" s="168"/>
      <c r="DB502" s="168"/>
      <c r="DC502" s="168"/>
      <c r="DD502" s="168"/>
      <c r="DE502" s="168"/>
      <c r="DF502" s="168"/>
      <c r="DG502" s="168"/>
      <c r="DH502" s="168"/>
      <c r="DI502" s="168"/>
      <c r="DJ502" s="168"/>
      <c r="DK502" s="168"/>
      <c r="DL502" s="168"/>
      <c r="DM502" s="168"/>
      <c r="DN502" s="168"/>
      <c r="DO502" s="168"/>
      <c r="DP502" s="168"/>
      <c r="DQ502" s="168"/>
      <c r="DR502" s="168"/>
      <c r="DS502" s="168"/>
      <c r="DT502" s="168"/>
      <c r="DU502" s="168"/>
      <c r="DV502" s="168"/>
      <c r="DW502" s="168"/>
      <c r="DX502" s="168"/>
      <c r="DY502" s="168"/>
      <c r="DZ502" s="168"/>
      <c r="EA502" s="168"/>
      <c r="EB502" s="168"/>
      <c r="EC502" s="168"/>
      <c r="ED502" s="168"/>
      <c r="EE502" s="168"/>
      <c r="EF502" s="169"/>
      <c r="EG502" s="169"/>
      <c r="EH502" s="169"/>
    </row>
    <row r="503" spans="1:138" ht="15.75" hidden="1" outlineLevel="1" x14ac:dyDescent="0.25">
      <c r="A503" s="122">
        <f>IF(B497="Объект",,IF(B503=0,,1))</f>
        <v>0</v>
      </c>
      <c r="B503" s="194" t="str">
        <f t="shared" si="301"/>
        <v>Строительно-монтажные работы рос</v>
      </c>
      <c r="C503" s="170">
        <f t="shared" si="302"/>
        <v>0</v>
      </c>
      <c r="D503" s="168"/>
      <c r="E503" s="168"/>
      <c r="F503" s="168"/>
      <c r="G503" s="168"/>
      <c r="H503" s="168"/>
      <c r="I503" s="168"/>
      <c r="J503" s="168"/>
      <c r="K503" s="168"/>
      <c r="L503" s="168"/>
      <c r="M503" s="168"/>
      <c r="N503" s="168"/>
      <c r="O503" s="168"/>
      <c r="P503" s="168"/>
      <c r="Q503" s="168"/>
      <c r="R503" s="168"/>
      <c r="S503" s="168"/>
      <c r="T503" s="168"/>
      <c r="U503" s="168"/>
      <c r="V503" s="168"/>
      <c r="W503" s="168"/>
      <c r="X503" s="168"/>
      <c r="Y503" s="168"/>
      <c r="Z503" s="168"/>
      <c r="AA503" s="168"/>
      <c r="AB503" s="168"/>
      <c r="AC503" s="168"/>
      <c r="AD503" s="168"/>
      <c r="AE503" s="168"/>
      <c r="AF503" s="168"/>
      <c r="AG503" s="168"/>
      <c r="AH503" s="168"/>
      <c r="AI503" s="168"/>
      <c r="AJ503" s="168"/>
      <c r="AK503" s="168"/>
      <c r="AL503" s="168"/>
      <c r="AM503" s="168"/>
      <c r="AN503" s="168"/>
      <c r="AO503" s="168"/>
      <c r="AP503" s="168"/>
      <c r="AQ503" s="168"/>
      <c r="AR503" s="168"/>
      <c r="AS503" s="168"/>
      <c r="AT503" s="168"/>
      <c r="AU503" s="168"/>
      <c r="AV503" s="168"/>
      <c r="AW503" s="168"/>
      <c r="AX503" s="168"/>
      <c r="AY503" s="168"/>
      <c r="AZ503" s="168"/>
      <c r="BA503" s="168"/>
      <c r="BB503" s="168"/>
      <c r="BC503" s="168"/>
      <c r="BD503" s="168"/>
      <c r="BE503" s="168"/>
      <c r="BF503" s="168"/>
      <c r="BG503" s="168"/>
      <c r="BH503" s="168"/>
      <c r="BI503" s="168"/>
      <c r="BJ503" s="168"/>
      <c r="BK503" s="168"/>
      <c r="BL503" s="168"/>
      <c r="BM503" s="168"/>
      <c r="BN503" s="168"/>
      <c r="BO503" s="168"/>
      <c r="BP503" s="168"/>
      <c r="BQ503" s="168"/>
      <c r="BR503" s="168"/>
      <c r="BS503" s="168"/>
      <c r="BT503" s="168"/>
      <c r="BU503" s="168"/>
      <c r="BV503" s="168"/>
      <c r="BW503" s="168"/>
      <c r="BX503" s="168"/>
      <c r="BY503" s="168"/>
      <c r="BZ503" s="168"/>
      <c r="CA503" s="168"/>
      <c r="CB503" s="168"/>
      <c r="CC503" s="168"/>
      <c r="CD503" s="168"/>
      <c r="CE503" s="168"/>
      <c r="CF503" s="168"/>
      <c r="CG503" s="168"/>
      <c r="CH503" s="168"/>
      <c r="CI503" s="168"/>
      <c r="CJ503" s="168"/>
      <c r="CK503" s="168"/>
      <c r="CL503" s="168"/>
      <c r="CM503" s="168"/>
      <c r="CN503" s="168"/>
      <c r="CO503" s="168"/>
      <c r="CP503" s="168"/>
      <c r="CQ503" s="168"/>
      <c r="CR503" s="168"/>
      <c r="CS503" s="168"/>
      <c r="CT503" s="168"/>
      <c r="CU503" s="168"/>
      <c r="CV503" s="168"/>
      <c r="CW503" s="168"/>
      <c r="CX503" s="168"/>
      <c r="CY503" s="168"/>
      <c r="CZ503" s="168"/>
      <c r="DA503" s="168"/>
      <c r="DB503" s="168"/>
      <c r="DC503" s="168"/>
      <c r="DD503" s="168"/>
      <c r="DE503" s="168"/>
      <c r="DF503" s="168"/>
      <c r="DG503" s="168"/>
      <c r="DH503" s="168"/>
      <c r="DI503" s="168"/>
      <c r="DJ503" s="168"/>
      <c r="DK503" s="168"/>
      <c r="DL503" s="168"/>
      <c r="DM503" s="168"/>
      <c r="DN503" s="168"/>
      <c r="DO503" s="168"/>
      <c r="DP503" s="168"/>
      <c r="DQ503" s="168"/>
      <c r="DR503" s="168"/>
      <c r="DS503" s="168"/>
      <c r="DT503" s="168"/>
      <c r="DU503" s="168"/>
      <c r="DV503" s="168"/>
      <c r="DW503" s="168"/>
      <c r="DX503" s="168"/>
      <c r="DY503" s="168"/>
      <c r="DZ503" s="168"/>
      <c r="EA503" s="168"/>
      <c r="EB503" s="168"/>
      <c r="EC503" s="168"/>
      <c r="ED503" s="168"/>
      <c r="EE503" s="168"/>
      <c r="EF503" s="169"/>
      <c r="EG503" s="169"/>
      <c r="EH503" s="169"/>
    </row>
    <row r="504" spans="1:138" ht="15.75" hidden="1" outlineLevel="1" x14ac:dyDescent="0.25">
      <c r="A504" s="122">
        <f>IF(B497="Объект",,IF(B504=0,,1))</f>
        <v>0</v>
      </c>
      <c r="B504" s="194" t="str">
        <f t="shared" si="301"/>
        <v>ТМЦ</v>
      </c>
      <c r="C504" s="170">
        <f t="shared" si="302"/>
        <v>0</v>
      </c>
      <c r="D504" s="168"/>
      <c r="E504" s="168"/>
      <c r="F504" s="168"/>
      <c r="G504" s="168"/>
      <c r="H504" s="168"/>
      <c r="I504" s="168"/>
      <c r="J504" s="168"/>
      <c r="K504" s="168"/>
      <c r="L504" s="168"/>
      <c r="M504" s="168"/>
      <c r="N504" s="168"/>
      <c r="O504" s="168"/>
      <c r="P504" s="168"/>
      <c r="Q504" s="168"/>
      <c r="R504" s="168"/>
      <c r="S504" s="168"/>
      <c r="T504" s="168"/>
      <c r="U504" s="168"/>
      <c r="V504" s="168"/>
      <c r="W504" s="168"/>
      <c r="X504" s="168"/>
      <c r="Y504" s="168"/>
      <c r="Z504" s="168"/>
      <c r="AA504" s="168"/>
      <c r="AB504" s="168"/>
      <c r="AC504" s="168"/>
      <c r="AD504" s="168"/>
      <c r="AE504" s="168"/>
      <c r="AF504" s="168"/>
      <c r="AG504" s="168"/>
      <c r="AH504" s="168"/>
      <c r="AI504" s="168"/>
      <c r="AJ504" s="168"/>
      <c r="AK504" s="168"/>
      <c r="AL504" s="168"/>
      <c r="AM504" s="168"/>
      <c r="AN504" s="168"/>
      <c r="AO504" s="168"/>
      <c r="AP504" s="168"/>
      <c r="AQ504" s="168"/>
      <c r="AR504" s="168"/>
      <c r="AS504" s="168"/>
      <c r="AT504" s="168"/>
      <c r="AU504" s="168"/>
      <c r="AV504" s="168"/>
      <c r="AW504" s="168"/>
      <c r="AX504" s="168"/>
      <c r="AY504" s="168"/>
      <c r="AZ504" s="168"/>
      <c r="BA504" s="168"/>
      <c r="BB504" s="168"/>
      <c r="BC504" s="168"/>
      <c r="BD504" s="168"/>
      <c r="BE504" s="168"/>
      <c r="BF504" s="168"/>
      <c r="BG504" s="168"/>
      <c r="BH504" s="168"/>
      <c r="BI504" s="168"/>
      <c r="BJ504" s="168"/>
      <c r="BK504" s="168"/>
      <c r="BL504" s="168"/>
      <c r="BM504" s="168"/>
      <c r="BN504" s="168"/>
      <c r="BO504" s="168"/>
      <c r="BP504" s="168"/>
      <c r="BQ504" s="168"/>
      <c r="BR504" s="168"/>
      <c r="BS504" s="168"/>
      <c r="BT504" s="168"/>
      <c r="BU504" s="168"/>
      <c r="BV504" s="168"/>
      <c r="BW504" s="168"/>
      <c r="BX504" s="168"/>
      <c r="BY504" s="168"/>
      <c r="BZ504" s="168"/>
      <c r="CA504" s="168"/>
      <c r="CB504" s="168"/>
      <c r="CC504" s="168"/>
      <c r="CD504" s="168"/>
      <c r="CE504" s="168"/>
      <c r="CF504" s="168"/>
      <c r="CG504" s="168"/>
      <c r="CH504" s="168"/>
      <c r="CI504" s="168"/>
      <c r="CJ504" s="168"/>
      <c r="CK504" s="168"/>
      <c r="CL504" s="168"/>
      <c r="CM504" s="168"/>
      <c r="CN504" s="168"/>
      <c r="CO504" s="168"/>
      <c r="CP504" s="168"/>
      <c r="CQ504" s="168"/>
      <c r="CR504" s="168"/>
      <c r="CS504" s="168"/>
      <c r="CT504" s="168"/>
      <c r="CU504" s="168"/>
      <c r="CV504" s="168"/>
      <c r="CW504" s="168"/>
      <c r="CX504" s="168"/>
      <c r="CY504" s="168"/>
      <c r="CZ504" s="168"/>
      <c r="DA504" s="168"/>
      <c r="DB504" s="168"/>
      <c r="DC504" s="168"/>
      <c r="DD504" s="168"/>
      <c r="DE504" s="168"/>
      <c r="DF504" s="168"/>
      <c r="DG504" s="168"/>
      <c r="DH504" s="168"/>
      <c r="DI504" s="168"/>
      <c r="DJ504" s="168"/>
      <c r="DK504" s="168"/>
      <c r="DL504" s="168"/>
      <c r="DM504" s="168"/>
      <c r="DN504" s="168"/>
      <c r="DO504" s="168"/>
      <c r="DP504" s="168"/>
      <c r="DQ504" s="168"/>
      <c r="DR504" s="168"/>
      <c r="DS504" s="168"/>
      <c r="DT504" s="168"/>
      <c r="DU504" s="168"/>
      <c r="DV504" s="168"/>
      <c r="DW504" s="168"/>
      <c r="DX504" s="168"/>
      <c r="DY504" s="168"/>
      <c r="DZ504" s="168"/>
      <c r="EA504" s="168"/>
      <c r="EB504" s="168"/>
      <c r="EC504" s="168"/>
      <c r="ED504" s="168"/>
      <c r="EE504" s="168"/>
      <c r="EF504" s="169"/>
      <c r="EG504" s="169"/>
      <c r="EH504" s="169"/>
    </row>
    <row r="505" spans="1:138" ht="15.75" hidden="1" outlineLevel="1" x14ac:dyDescent="0.25">
      <c r="A505" s="122">
        <f>IF(B497="Объект",,IF(B505=0,,1))</f>
        <v>0</v>
      </c>
      <c r="B505" s="194" t="str">
        <f t="shared" si="301"/>
        <v>Оборудование (привязка к валюте)</v>
      </c>
      <c r="C505" s="170">
        <f t="shared" si="302"/>
        <v>0</v>
      </c>
      <c r="D505" s="168"/>
      <c r="E505" s="168"/>
      <c r="F505" s="168"/>
      <c r="G505" s="168"/>
      <c r="H505" s="168"/>
      <c r="I505" s="168"/>
      <c r="J505" s="168"/>
      <c r="K505" s="168"/>
      <c r="L505" s="168"/>
      <c r="M505" s="168"/>
      <c r="N505" s="168"/>
      <c r="O505" s="168"/>
      <c r="P505" s="168"/>
      <c r="Q505" s="168"/>
      <c r="R505" s="168"/>
      <c r="S505" s="168"/>
      <c r="T505" s="168"/>
      <c r="U505" s="168"/>
      <c r="V505" s="168"/>
      <c r="W505" s="168"/>
      <c r="X505" s="168"/>
      <c r="Y505" s="168"/>
      <c r="Z505" s="168"/>
      <c r="AA505" s="168"/>
      <c r="AB505" s="168"/>
      <c r="AC505" s="168"/>
      <c r="AD505" s="168"/>
      <c r="AE505" s="168"/>
      <c r="AF505" s="168"/>
      <c r="AG505" s="168"/>
      <c r="AH505" s="168"/>
      <c r="AI505" s="168"/>
      <c r="AJ505" s="168"/>
      <c r="AK505" s="168"/>
      <c r="AL505" s="168"/>
      <c r="AM505" s="168"/>
      <c r="AN505" s="168"/>
      <c r="AO505" s="168"/>
      <c r="AP505" s="168"/>
      <c r="AQ505" s="168"/>
      <c r="AR505" s="168"/>
      <c r="AS505" s="168"/>
      <c r="AT505" s="168"/>
      <c r="AU505" s="168"/>
      <c r="AV505" s="168"/>
      <c r="AW505" s="168"/>
      <c r="AX505" s="168"/>
      <c r="AY505" s="168"/>
      <c r="AZ505" s="168"/>
      <c r="BA505" s="168"/>
      <c r="BB505" s="168"/>
      <c r="BC505" s="168"/>
      <c r="BD505" s="168"/>
      <c r="BE505" s="168"/>
      <c r="BF505" s="168"/>
      <c r="BG505" s="168"/>
      <c r="BH505" s="168"/>
      <c r="BI505" s="168"/>
      <c r="BJ505" s="168"/>
      <c r="BK505" s="168"/>
      <c r="BL505" s="168"/>
      <c r="BM505" s="168"/>
      <c r="BN505" s="168"/>
      <c r="BO505" s="168"/>
      <c r="BP505" s="168"/>
      <c r="BQ505" s="168"/>
      <c r="BR505" s="168"/>
      <c r="BS505" s="168"/>
      <c r="BT505" s="168"/>
      <c r="BU505" s="168"/>
      <c r="BV505" s="168"/>
      <c r="BW505" s="168"/>
      <c r="BX505" s="168"/>
      <c r="BY505" s="168"/>
      <c r="BZ505" s="168"/>
      <c r="CA505" s="168"/>
      <c r="CB505" s="168"/>
      <c r="CC505" s="168"/>
      <c r="CD505" s="168"/>
      <c r="CE505" s="168"/>
      <c r="CF505" s="168"/>
      <c r="CG505" s="168"/>
      <c r="CH505" s="168"/>
      <c r="CI505" s="168"/>
      <c r="CJ505" s="168"/>
      <c r="CK505" s="168"/>
      <c r="CL505" s="168"/>
      <c r="CM505" s="168"/>
      <c r="CN505" s="168"/>
      <c r="CO505" s="168"/>
      <c r="CP505" s="168"/>
      <c r="CQ505" s="168"/>
      <c r="CR505" s="168"/>
      <c r="CS505" s="168"/>
      <c r="CT505" s="168"/>
      <c r="CU505" s="168"/>
      <c r="CV505" s="168"/>
      <c r="CW505" s="168"/>
      <c r="CX505" s="168"/>
      <c r="CY505" s="168"/>
      <c r="CZ505" s="168"/>
      <c r="DA505" s="168"/>
      <c r="DB505" s="168"/>
      <c r="DC505" s="168"/>
      <c r="DD505" s="168"/>
      <c r="DE505" s="168"/>
      <c r="DF505" s="168"/>
      <c r="DG505" s="168"/>
      <c r="DH505" s="168"/>
      <c r="DI505" s="168"/>
      <c r="DJ505" s="168"/>
      <c r="DK505" s="168"/>
      <c r="DL505" s="168"/>
      <c r="DM505" s="168"/>
      <c r="DN505" s="168"/>
      <c r="DO505" s="168"/>
      <c r="DP505" s="168"/>
      <c r="DQ505" s="168"/>
      <c r="DR505" s="168"/>
      <c r="DS505" s="168"/>
      <c r="DT505" s="168"/>
      <c r="DU505" s="168"/>
      <c r="DV505" s="168"/>
      <c r="DW505" s="168"/>
      <c r="DX505" s="168"/>
      <c r="DY505" s="168"/>
      <c r="DZ505" s="168"/>
      <c r="EA505" s="168"/>
      <c r="EB505" s="168"/>
      <c r="EC505" s="168"/>
      <c r="ED505" s="168"/>
      <c r="EE505" s="168"/>
      <c r="EF505" s="169"/>
      <c r="EG505" s="169"/>
      <c r="EH505" s="169"/>
    </row>
    <row r="506" spans="1:138" ht="15.75" hidden="1" outlineLevel="1" x14ac:dyDescent="0.25">
      <c r="A506" s="122">
        <f>IF(B497="Объект",,IF(B506=0,,1))</f>
        <v>0</v>
      </c>
      <c r="B506" s="194" t="str">
        <f t="shared" si="301"/>
        <v>Оборудование рос</v>
      </c>
      <c r="C506" s="170">
        <f t="shared" si="302"/>
        <v>0</v>
      </c>
      <c r="D506" s="168"/>
      <c r="E506" s="168"/>
      <c r="F506" s="168"/>
      <c r="G506" s="168"/>
      <c r="H506" s="168"/>
      <c r="I506" s="168"/>
      <c r="J506" s="168"/>
      <c r="K506" s="168"/>
      <c r="L506" s="168"/>
      <c r="M506" s="168"/>
      <c r="N506" s="168"/>
      <c r="O506" s="168"/>
      <c r="P506" s="168"/>
      <c r="Q506" s="168"/>
      <c r="R506" s="168"/>
      <c r="S506" s="168"/>
      <c r="T506" s="168"/>
      <c r="U506" s="168"/>
      <c r="V506" s="168"/>
      <c r="W506" s="168"/>
      <c r="X506" s="168"/>
      <c r="Y506" s="168"/>
      <c r="Z506" s="168"/>
      <c r="AA506" s="168"/>
      <c r="AB506" s="168"/>
      <c r="AC506" s="168"/>
      <c r="AD506" s="168"/>
      <c r="AE506" s="168"/>
      <c r="AF506" s="168"/>
      <c r="AG506" s="168"/>
      <c r="AH506" s="168"/>
      <c r="AI506" s="168"/>
      <c r="AJ506" s="168"/>
      <c r="AK506" s="168"/>
      <c r="AL506" s="168"/>
      <c r="AM506" s="168"/>
      <c r="AN506" s="168"/>
      <c r="AO506" s="168"/>
      <c r="AP506" s="168"/>
      <c r="AQ506" s="168"/>
      <c r="AR506" s="168"/>
      <c r="AS506" s="168"/>
      <c r="AT506" s="168"/>
      <c r="AU506" s="168"/>
      <c r="AV506" s="168"/>
      <c r="AW506" s="168"/>
      <c r="AX506" s="168"/>
      <c r="AY506" s="168"/>
      <c r="AZ506" s="168"/>
      <c r="BA506" s="168"/>
      <c r="BB506" s="168"/>
      <c r="BC506" s="168"/>
      <c r="BD506" s="168"/>
      <c r="BE506" s="168"/>
      <c r="BF506" s="168"/>
      <c r="BG506" s="168"/>
      <c r="BH506" s="168"/>
      <c r="BI506" s="168"/>
      <c r="BJ506" s="168"/>
      <c r="BK506" s="168"/>
      <c r="BL506" s="168"/>
      <c r="BM506" s="168"/>
      <c r="BN506" s="168"/>
      <c r="BO506" s="168"/>
      <c r="BP506" s="168"/>
      <c r="BQ506" s="168"/>
      <c r="BR506" s="168"/>
      <c r="BS506" s="168"/>
      <c r="BT506" s="168"/>
      <c r="BU506" s="168"/>
      <c r="BV506" s="168"/>
      <c r="BW506" s="168"/>
      <c r="BX506" s="168"/>
      <c r="BY506" s="168"/>
      <c r="BZ506" s="168"/>
      <c r="CA506" s="168"/>
      <c r="CB506" s="168"/>
      <c r="CC506" s="168"/>
      <c r="CD506" s="168"/>
      <c r="CE506" s="168"/>
      <c r="CF506" s="168"/>
      <c r="CG506" s="168"/>
      <c r="CH506" s="168"/>
      <c r="CI506" s="168"/>
      <c r="CJ506" s="168"/>
      <c r="CK506" s="168"/>
      <c r="CL506" s="168"/>
      <c r="CM506" s="168"/>
      <c r="CN506" s="168"/>
      <c r="CO506" s="168"/>
      <c r="CP506" s="168"/>
      <c r="CQ506" s="168"/>
      <c r="CR506" s="168"/>
      <c r="CS506" s="168"/>
      <c r="CT506" s="168"/>
      <c r="CU506" s="168"/>
      <c r="CV506" s="168"/>
      <c r="CW506" s="168"/>
      <c r="CX506" s="168"/>
      <c r="CY506" s="168"/>
      <c r="CZ506" s="168"/>
      <c r="DA506" s="168"/>
      <c r="DB506" s="168"/>
      <c r="DC506" s="168"/>
      <c r="DD506" s="168"/>
      <c r="DE506" s="168"/>
      <c r="DF506" s="168"/>
      <c r="DG506" s="168"/>
      <c r="DH506" s="168"/>
      <c r="DI506" s="168"/>
      <c r="DJ506" s="168"/>
      <c r="DK506" s="168"/>
      <c r="DL506" s="168"/>
      <c r="DM506" s="168"/>
      <c r="DN506" s="168"/>
      <c r="DO506" s="168"/>
      <c r="DP506" s="168"/>
      <c r="DQ506" s="168"/>
      <c r="DR506" s="168"/>
      <c r="DS506" s="168"/>
      <c r="DT506" s="168"/>
      <c r="DU506" s="168"/>
      <c r="DV506" s="168"/>
      <c r="DW506" s="168"/>
      <c r="DX506" s="168"/>
      <c r="DY506" s="168"/>
      <c r="DZ506" s="168"/>
      <c r="EA506" s="168"/>
      <c r="EB506" s="168"/>
      <c r="EC506" s="168"/>
      <c r="ED506" s="168"/>
      <c r="EE506" s="168"/>
      <c r="EF506" s="169"/>
      <c r="EG506" s="169"/>
      <c r="EH506" s="169"/>
    </row>
    <row r="507" spans="1:138" ht="15.75" hidden="1" outlineLevel="1" x14ac:dyDescent="0.25">
      <c r="A507" s="122">
        <f>IF(B497="Объект",,IF(B507=0,,1))</f>
        <v>0</v>
      </c>
      <c r="B507" s="194" t="str">
        <f t="shared" si="301"/>
        <v>Прочие</v>
      </c>
      <c r="C507" s="170">
        <f t="shared" si="302"/>
        <v>0</v>
      </c>
      <c r="D507" s="168"/>
      <c r="E507" s="168"/>
      <c r="F507" s="168"/>
      <c r="G507" s="168"/>
      <c r="H507" s="168"/>
      <c r="I507" s="168"/>
      <c r="J507" s="168"/>
      <c r="K507" s="168"/>
      <c r="L507" s="168"/>
      <c r="M507" s="168"/>
      <c r="N507" s="168"/>
      <c r="O507" s="168"/>
      <c r="P507" s="168"/>
      <c r="Q507" s="168"/>
      <c r="R507" s="168"/>
      <c r="S507" s="168"/>
      <c r="T507" s="168"/>
      <c r="U507" s="168"/>
      <c r="V507" s="168"/>
      <c r="W507" s="168"/>
      <c r="X507" s="168"/>
      <c r="Y507" s="168"/>
      <c r="Z507" s="168"/>
      <c r="AA507" s="168"/>
      <c r="AB507" s="168"/>
      <c r="AC507" s="168"/>
      <c r="AD507" s="168"/>
      <c r="AE507" s="168"/>
      <c r="AF507" s="168"/>
      <c r="AG507" s="168"/>
      <c r="AH507" s="168"/>
      <c r="AI507" s="168"/>
      <c r="AJ507" s="168"/>
      <c r="AK507" s="168"/>
      <c r="AL507" s="168"/>
      <c r="AM507" s="168"/>
      <c r="AN507" s="168"/>
      <c r="AO507" s="168"/>
      <c r="AP507" s="168"/>
      <c r="AQ507" s="168"/>
      <c r="AR507" s="168"/>
      <c r="AS507" s="168"/>
      <c r="AT507" s="168"/>
      <c r="AU507" s="168"/>
      <c r="AV507" s="168"/>
      <c r="AW507" s="168"/>
      <c r="AX507" s="168"/>
      <c r="AY507" s="168"/>
      <c r="AZ507" s="168"/>
      <c r="BA507" s="168"/>
      <c r="BB507" s="168"/>
      <c r="BC507" s="168"/>
      <c r="BD507" s="168"/>
      <c r="BE507" s="168"/>
      <c r="BF507" s="168"/>
      <c r="BG507" s="168"/>
      <c r="BH507" s="168"/>
      <c r="BI507" s="168"/>
      <c r="BJ507" s="168"/>
      <c r="BK507" s="168"/>
      <c r="BL507" s="168"/>
      <c r="BM507" s="168"/>
      <c r="BN507" s="168"/>
      <c r="BO507" s="168"/>
      <c r="BP507" s="168"/>
      <c r="BQ507" s="168"/>
      <c r="BR507" s="168"/>
      <c r="BS507" s="168"/>
      <c r="BT507" s="168"/>
      <c r="BU507" s="168"/>
      <c r="BV507" s="168"/>
      <c r="BW507" s="168"/>
      <c r="BX507" s="168"/>
      <c r="BY507" s="168"/>
      <c r="BZ507" s="168"/>
      <c r="CA507" s="168"/>
      <c r="CB507" s="168"/>
      <c r="CC507" s="168"/>
      <c r="CD507" s="168"/>
      <c r="CE507" s="168"/>
      <c r="CF507" s="168"/>
      <c r="CG507" s="168"/>
      <c r="CH507" s="168"/>
      <c r="CI507" s="168"/>
      <c r="CJ507" s="168"/>
      <c r="CK507" s="168"/>
      <c r="CL507" s="168"/>
      <c r="CM507" s="168"/>
      <c r="CN507" s="168"/>
      <c r="CO507" s="168"/>
      <c r="CP507" s="168"/>
      <c r="CQ507" s="168"/>
      <c r="CR507" s="168"/>
      <c r="CS507" s="168"/>
      <c r="CT507" s="168"/>
      <c r="CU507" s="168"/>
      <c r="CV507" s="168"/>
      <c r="CW507" s="168"/>
      <c r="CX507" s="168"/>
      <c r="CY507" s="168"/>
      <c r="CZ507" s="168"/>
      <c r="DA507" s="168"/>
      <c r="DB507" s="168"/>
      <c r="DC507" s="168"/>
      <c r="DD507" s="168"/>
      <c r="DE507" s="168"/>
      <c r="DF507" s="168"/>
      <c r="DG507" s="168"/>
      <c r="DH507" s="168"/>
      <c r="DI507" s="168"/>
      <c r="DJ507" s="168"/>
      <c r="DK507" s="168"/>
      <c r="DL507" s="168"/>
      <c r="DM507" s="168"/>
      <c r="DN507" s="168"/>
      <c r="DO507" s="168"/>
      <c r="DP507" s="168"/>
      <c r="DQ507" s="168"/>
      <c r="DR507" s="168"/>
      <c r="DS507" s="168"/>
      <c r="DT507" s="168"/>
      <c r="DU507" s="168"/>
      <c r="DV507" s="168"/>
      <c r="DW507" s="168"/>
      <c r="DX507" s="168"/>
      <c r="DY507" s="168"/>
      <c r="DZ507" s="168"/>
      <c r="EA507" s="168"/>
      <c r="EB507" s="168"/>
      <c r="EC507" s="168"/>
      <c r="ED507" s="168"/>
      <c r="EE507" s="168"/>
      <c r="EF507" s="169"/>
      <c r="EG507" s="169"/>
      <c r="EH507" s="169"/>
    </row>
    <row r="508" spans="1:138" ht="15.75" hidden="1" outlineLevel="1" x14ac:dyDescent="0.25">
      <c r="A508" s="122">
        <f>IF(B497="Объект",,IF(B508=0,,1))</f>
        <v>0</v>
      </c>
      <c r="B508" s="194" t="str">
        <f t="shared" si="301"/>
        <v>Таможенные платежи</v>
      </c>
      <c r="C508" s="170">
        <f t="shared" si="302"/>
        <v>0</v>
      </c>
      <c r="D508" s="168"/>
      <c r="E508" s="168"/>
      <c r="F508" s="168"/>
      <c r="G508" s="168"/>
      <c r="H508" s="168"/>
      <c r="I508" s="168"/>
      <c r="J508" s="168"/>
      <c r="K508" s="168"/>
      <c r="L508" s="168"/>
      <c r="M508" s="168"/>
      <c r="N508" s="168"/>
      <c r="O508" s="168"/>
      <c r="P508" s="168"/>
      <c r="Q508" s="168"/>
      <c r="R508" s="168"/>
      <c r="S508" s="168"/>
      <c r="T508" s="168"/>
      <c r="U508" s="168"/>
      <c r="V508" s="168"/>
      <c r="W508" s="168"/>
      <c r="X508" s="168"/>
      <c r="Y508" s="168"/>
      <c r="Z508" s="168"/>
      <c r="AA508" s="168"/>
      <c r="AB508" s="168"/>
      <c r="AC508" s="168"/>
      <c r="AD508" s="168"/>
      <c r="AE508" s="168"/>
      <c r="AF508" s="168"/>
      <c r="AG508" s="168"/>
      <c r="AH508" s="168"/>
      <c r="AI508" s="168"/>
      <c r="AJ508" s="168"/>
      <c r="AK508" s="168"/>
      <c r="AL508" s="168"/>
      <c r="AM508" s="168"/>
      <c r="AN508" s="168"/>
      <c r="AO508" s="168"/>
      <c r="AP508" s="168"/>
      <c r="AQ508" s="168"/>
      <c r="AR508" s="168"/>
      <c r="AS508" s="168"/>
      <c r="AT508" s="168"/>
      <c r="AU508" s="168"/>
      <c r="AV508" s="168"/>
      <c r="AW508" s="168"/>
      <c r="AX508" s="168"/>
      <c r="AY508" s="168"/>
      <c r="AZ508" s="168"/>
      <c r="BA508" s="168"/>
      <c r="BB508" s="168"/>
      <c r="BC508" s="168"/>
      <c r="BD508" s="168"/>
      <c r="BE508" s="168"/>
      <c r="BF508" s="168"/>
      <c r="BG508" s="168"/>
      <c r="BH508" s="168"/>
      <c r="BI508" s="168"/>
      <c r="BJ508" s="168"/>
      <c r="BK508" s="168"/>
      <c r="BL508" s="168"/>
      <c r="BM508" s="168"/>
      <c r="BN508" s="168"/>
      <c r="BO508" s="168"/>
      <c r="BP508" s="168"/>
      <c r="BQ508" s="168"/>
      <c r="BR508" s="168"/>
      <c r="BS508" s="168"/>
      <c r="BT508" s="168"/>
      <c r="BU508" s="168"/>
      <c r="BV508" s="168"/>
      <c r="BW508" s="168"/>
      <c r="BX508" s="168"/>
      <c r="BY508" s="168"/>
      <c r="BZ508" s="168"/>
      <c r="CA508" s="168"/>
      <c r="CB508" s="168"/>
      <c r="CC508" s="168"/>
      <c r="CD508" s="168"/>
      <c r="CE508" s="168"/>
      <c r="CF508" s="168"/>
      <c r="CG508" s="168"/>
      <c r="CH508" s="168"/>
      <c r="CI508" s="168"/>
      <c r="CJ508" s="168"/>
      <c r="CK508" s="168"/>
      <c r="CL508" s="168"/>
      <c r="CM508" s="168"/>
      <c r="CN508" s="168"/>
      <c r="CO508" s="168"/>
      <c r="CP508" s="168"/>
      <c r="CQ508" s="168"/>
      <c r="CR508" s="168"/>
      <c r="CS508" s="168"/>
      <c r="CT508" s="168"/>
      <c r="CU508" s="168"/>
      <c r="CV508" s="168"/>
      <c r="CW508" s="168"/>
      <c r="CX508" s="168"/>
      <c r="CY508" s="168"/>
      <c r="CZ508" s="168"/>
      <c r="DA508" s="168"/>
      <c r="DB508" s="168"/>
      <c r="DC508" s="168"/>
      <c r="DD508" s="168"/>
      <c r="DE508" s="168"/>
      <c r="DF508" s="168"/>
      <c r="DG508" s="168"/>
      <c r="DH508" s="168"/>
      <c r="DI508" s="168"/>
      <c r="DJ508" s="168"/>
      <c r="DK508" s="168"/>
      <c r="DL508" s="168"/>
      <c r="DM508" s="168"/>
      <c r="DN508" s="168"/>
      <c r="DO508" s="168"/>
      <c r="DP508" s="168"/>
      <c r="DQ508" s="168"/>
      <c r="DR508" s="168"/>
      <c r="DS508" s="168"/>
      <c r="DT508" s="168"/>
      <c r="DU508" s="168"/>
      <c r="DV508" s="168"/>
      <c r="DW508" s="168"/>
      <c r="DX508" s="168"/>
      <c r="DY508" s="168"/>
      <c r="DZ508" s="168"/>
      <c r="EA508" s="168"/>
      <c r="EB508" s="168"/>
      <c r="EC508" s="168"/>
      <c r="ED508" s="168"/>
      <c r="EE508" s="168"/>
      <c r="EF508" s="169"/>
      <c r="EG508" s="169"/>
      <c r="EH508" s="169"/>
    </row>
    <row r="509" spans="1:138" ht="15.75" hidden="1" outlineLevel="1" x14ac:dyDescent="0.25">
      <c r="A509" s="122">
        <f>IF(B497="Объект",,IF(B509=0,,1))</f>
        <v>0</v>
      </c>
      <c r="B509" s="194">
        <f t="shared" si="301"/>
        <v>0</v>
      </c>
      <c r="C509" s="170">
        <f t="shared" si="302"/>
        <v>0</v>
      </c>
      <c r="D509" s="168"/>
      <c r="E509" s="168"/>
      <c r="F509" s="168"/>
      <c r="G509" s="168"/>
      <c r="H509" s="168"/>
      <c r="I509" s="168"/>
      <c r="J509" s="168"/>
      <c r="K509" s="168"/>
      <c r="L509" s="168"/>
      <c r="M509" s="168"/>
      <c r="N509" s="168"/>
      <c r="O509" s="168"/>
      <c r="P509" s="168"/>
      <c r="Q509" s="168"/>
      <c r="R509" s="168"/>
      <c r="S509" s="168"/>
      <c r="T509" s="168"/>
      <c r="U509" s="168"/>
      <c r="V509" s="168"/>
      <c r="W509" s="168"/>
      <c r="X509" s="168"/>
      <c r="Y509" s="168"/>
      <c r="Z509" s="168"/>
      <c r="AA509" s="168"/>
      <c r="AB509" s="168"/>
      <c r="AC509" s="168"/>
      <c r="AD509" s="168"/>
      <c r="AE509" s="168"/>
      <c r="AF509" s="168"/>
      <c r="AG509" s="168"/>
      <c r="AH509" s="168"/>
      <c r="AI509" s="168"/>
      <c r="AJ509" s="168"/>
      <c r="AK509" s="168"/>
      <c r="AL509" s="168"/>
      <c r="AM509" s="168"/>
      <c r="AN509" s="168"/>
      <c r="AO509" s="168"/>
      <c r="AP509" s="168"/>
      <c r="AQ509" s="168"/>
      <c r="AR509" s="168"/>
      <c r="AS509" s="168"/>
      <c r="AT509" s="168"/>
      <c r="AU509" s="168"/>
      <c r="AV509" s="168"/>
      <c r="AW509" s="168"/>
      <c r="AX509" s="168"/>
      <c r="AY509" s="168"/>
      <c r="AZ509" s="168"/>
      <c r="BA509" s="168"/>
      <c r="BB509" s="168"/>
      <c r="BC509" s="168"/>
      <c r="BD509" s="168"/>
      <c r="BE509" s="168"/>
      <c r="BF509" s="168"/>
      <c r="BG509" s="168"/>
      <c r="BH509" s="168"/>
      <c r="BI509" s="168"/>
      <c r="BJ509" s="168"/>
      <c r="BK509" s="168"/>
      <c r="BL509" s="168"/>
      <c r="BM509" s="168"/>
      <c r="BN509" s="168"/>
      <c r="BO509" s="168"/>
      <c r="BP509" s="168"/>
      <c r="BQ509" s="168"/>
      <c r="BR509" s="168"/>
      <c r="BS509" s="168"/>
      <c r="BT509" s="168"/>
      <c r="BU509" s="168"/>
      <c r="BV509" s="168"/>
      <c r="BW509" s="168"/>
      <c r="BX509" s="168"/>
      <c r="BY509" s="168"/>
      <c r="BZ509" s="168"/>
      <c r="CA509" s="168"/>
      <c r="CB509" s="168"/>
      <c r="CC509" s="168"/>
      <c r="CD509" s="168"/>
      <c r="CE509" s="168"/>
      <c r="CF509" s="168"/>
      <c r="CG509" s="168"/>
      <c r="CH509" s="168"/>
      <c r="CI509" s="168"/>
      <c r="CJ509" s="168"/>
      <c r="CK509" s="168"/>
      <c r="CL509" s="168"/>
      <c r="CM509" s="168"/>
      <c r="CN509" s="168"/>
      <c r="CO509" s="168"/>
      <c r="CP509" s="168"/>
      <c r="CQ509" s="168"/>
      <c r="CR509" s="168"/>
      <c r="CS509" s="168"/>
      <c r="CT509" s="168"/>
      <c r="CU509" s="168"/>
      <c r="CV509" s="168"/>
      <c r="CW509" s="168"/>
      <c r="CX509" s="168"/>
      <c r="CY509" s="168"/>
      <c r="CZ509" s="168"/>
      <c r="DA509" s="168"/>
      <c r="DB509" s="168"/>
      <c r="DC509" s="168"/>
      <c r="DD509" s="168"/>
      <c r="DE509" s="168"/>
      <c r="DF509" s="168"/>
      <c r="DG509" s="168"/>
      <c r="DH509" s="168"/>
      <c r="DI509" s="168"/>
      <c r="DJ509" s="168"/>
      <c r="DK509" s="168"/>
      <c r="DL509" s="168"/>
      <c r="DM509" s="168"/>
      <c r="DN509" s="168"/>
      <c r="DO509" s="168"/>
      <c r="DP509" s="168"/>
      <c r="DQ509" s="168"/>
      <c r="DR509" s="168"/>
      <c r="DS509" s="168"/>
      <c r="DT509" s="168"/>
      <c r="DU509" s="168"/>
      <c r="DV509" s="168"/>
      <c r="DW509" s="168"/>
      <c r="DX509" s="168"/>
      <c r="DY509" s="168"/>
      <c r="DZ509" s="168"/>
      <c r="EA509" s="168"/>
      <c r="EB509" s="168"/>
      <c r="EC509" s="168"/>
      <c r="ED509" s="168"/>
      <c r="EE509" s="168"/>
      <c r="EF509" s="169"/>
      <c r="EG509" s="169"/>
      <c r="EH509" s="169"/>
    </row>
    <row r="510" spans="1:138" ht="15.75" hidden="1" outlineLevel="1" x14ac:dyDescent="0.25">
      <c r="A510" s="122">
        <f>IF(B497="Объект",,IF(B510=0,,1))</f>
        <v>0</v>
      </c>
      <c r="B510" s="194" t="str">
        <f t="shared" si="301"/>
        <v>Менеджмент резерв</v>
      </c>
      <c r="C510" s="170">
        <f t="shared" si="302"/>
        <v>0</v>
      </c>
      <c r="D510" s="168"/>
      <c r="E510" s="168"/>
      <c r="F510" s="168"/>
      <c r="G510" s="168"/>
      <c r="H510" s="168"/>
      <c r="I510" s="168"/>
      <c r="J510" s="168"/>
      <c r="K510" s="168"/>
      <c r="L510" s="168"/>
      <c r="M510" s="168"/>
      <c r="N510" s="168"/>
      <c r="O510" s="168"/>
      <c r="P510" s="168"/>
      <c r="Q510" s="168"/>
      <c r="R510" s="168"/>
      <c r="S510" s="168"/>
      <c r="T510" s="168"/>
      <c r="U510" s="168"/>
      <c r="V510" s="168"/>
      <c r="W510" s="168"/>
      <c r="X510" s="168"/>
      <c r="Y510" s="168"/>
      <c r="Z510" s="168"/>
      <c r="AA510" s="168"/>
      <c r="AB510" s="168"/>
      <c r="AC510" s="168"/>
      <c r="AD510" s="168"/>
      <c r="AE510" s="168"/>
      <c r="AF510" s="168"/>
      <c r="AG510" s="168"/>
      <c r="AH510" s="168"/>
      <c r="AI510" s="168"/>
      <c r="AJ510" s="168"/>
      <c r="AK510" s="168"/>
      <c r="AL510" s="168"/>
      <c r="AM510" s="168"/>
      <c r="AN510" s="168"/>
      <c r="AO510" s="168"/>
      <c r="AP510" s="168"/>
      <c r="AQ510" s="168"/>
      <c r="AR510" s="168"/>
      <c r="AS510" s="168"/>
      <c r="AT510" s="168"/>
      <c r="AU510" s="168"/>
      <c r="AV510" s="168"/>
      <c r="AW510" s="168"/>
      <c r="AX510" s="168"/>
      <c r="AY510" s="168"/>
      <c r="AZ510" s="168"/>
      <c r="BA510" s="168"/>
      <c r="BB510" s="168"/>
      <c r="BC510" s="168"/>
      <c r="BD510" s="168"/>
      <c r="BE510" s="168"/>
      <c r="BF510" s="168"/>
      <c r="BG510" s="168"/>
      <c r="BH510" s="168"/>
      <c r="BI510" s="168"/>
      <c r="BJ510" s="168"/>
      <c r="BK510" s="168"/>
      <c r="BL510" s="168"/>
      <c r="BM510" s="168"/>
      <c r="BN510" s="168"/>
      <c r="BO510" s="168"/>
      <c r="BP510" s="168"/>
      <c r="BQ510" s="168"/>
      <c r="BR510" s="168"/>
      <c r="BS510" s="168"/>
      <c r="BT510" s="168"/>
      <c r="BU510" s="168"/>
      <c r="BV510" s="168"/>
      <c r="BW510" s="168"/>
      <c r="BX510" s="168"/>
      <c r="BY510" s="168"/>
      <c r="BZ510" s="168"/>
      <c r="CA510" s="168"/>
      <c r="CB510" s="168"/>
      <c r="CC510" s="168"/>
      <c r="CD510" s="168"/>
      <c r="CE510" s="168"/>
      <c r="CF510" s="168"/>
      <c r="CG510" s="168"/>
      <c r="CH510" s="168"/>
      <c r="CI510" s="168"/>
      <c r="CJ510" s="168"/>
      <c r="CK510" s="168"/>
      <c r="CL510" s="168"/>
      <c r="CM510" s="168"/>
      <c r="CN510" s="168"/>
      <c r="CO510" s="168"/>
      <c r="CP510" s="168"/>
      <c r="CQ510" s="168"/>
      <c r="CR510" s="168"/>
      <c r="CS510" s="168"/>
      <c r="CT510" s="168"/>
      <c r="CU510" s="168"/>
      <c r="CV510" s="168"/>
      <c r="CW510" s="168"/>
      <c r="CX510" s="168"/>
      <c r="CY510" s="168"/>
      <c r="CZ510" s="168"/>
      <c r="DA510" s="168"/>
      <c r="DB510" s="168"/>
      <c r="DC510" s="168"/>
      <c r="DD510" s="168"/>
      <c r="DE510" s="168"/>
      <c r="DF510" s="168"/>
      <c r="DG510" s="168"/>
      <c r="DH510" s="168"/>
      <c r="DI510" s="168"/>
      <c r="DJ510" s="168"/>
      <c r="DK510" s="168"/>
      <c r="DL510" s="168"/>
      <c r="DM510" s="168"/>
      <c r="DN510" s="168"/>
      <c r="DO510" s="168"/>
      <c r="DP510" s="168"/>
      <c r="DQ510" s="168"/>
      <c r="DR510" s="168"/>
      <c r="DS510" s="168"/>
      <c r="DT510" s="168"/>
      <c r="DU510" s="168"/>
      <c r="DV510" s="168"/>
      <c r="DW510" s="168"/>
      <c r="DX510" s="168"/>
      <c r="DY510" s="168"/>
      <c r="DZ510" s="168"/>
      <c r="EA510" s="168"/>
      <c r="EB510" s="168"/>
      <c r="EC510" s="168"/>
      <c r="ED510" s="168"/>
      <c r="EE510" s="168"/>
      <c r="EF510" s="169"/>
      <c r="EG510" s="169"/>
      <c r="EH510" s="169"/>
    </row>
    <row r="511" spans="1:138" ht="15.75" hidden="1" outlineLevel="1" x14ac:dyDescent="0.25">
      <c r="A511" s="122">
        <f>IF(B497="Объект",,IF(B511=0,,1))</f>
        <v>0</v>
      </c>
      <c r="B511" s="194" t="str">
        <f t="shared" si="301"/>
        <v>ФОТ МП и РГ</v>
      </c>
      <c r="C511" s="170">
        <f t="shared" si="302"/>
        <v>0</v>
      </c>
      <c r="D511" s="168"/>
      <c r="E511" s="168"/>
      <c r="F511" s="168"/>
      <c r="G511" s="168"/>
      <c r="H511" s="168"/>
      <c r="I511" s="168"/>
      <c r="J511" s="168"/>
      <c r="K511" s="168"/>
      <c r="L511" s="168"/>
      <c r="M511" s="168"/>
      <c r="N511" s="168"/>
      <c r="O511" s="168"/>
      <c r="P511" s="168"/>
      <c r="Q511" s="168"/>
      <c r="R511" s="168"/>
      <c r="S511" s="168"/>
      <c r="T511" s="168"/>
      <c r="U511" s="168"/>
      <c r="V511" s="168"/>
      <c r="W511" s="168"/>
      <c r="X511" s="168"/>
      <c r="Y511" s="168"/>
      <c r="Z511" s="168"/>
      <c r="AA511" s="168"/>
      <c r="AB511" s="168"/>
      <c r="AC511" s="168"/>
      <c r="AD511" s="168"/>
      <c r="AE511" s="168"/>
      <c r="AF511" s="168"/>
      <c r="AG511" s="168"/>
      <c r="AH511" s="168"/>
      <c r="AI511" s="168"/>
      <c r="AJ511" s="168"/>
      <c r="AK511" s="168"/>
      <c r="AL511" s="168"/>
      <c r="AM511" s="168"/>
      <c r="AN511" s="168"/>
      <c r="AO511" s="168"/>
      <c r="AP511" s="168"/>
      <c r="AQ511" s="168"/>
      <c r="AR511" s="168"/>
      <c r="AS511" s="168"/>
      <c r="AT511" s="168"/>
      <c r="AU511" s="168"/>
      <c r="AV511" s="168"/>
      <c r="AW511" s="168"/>
      <c r="AX511" s="168"/>
      <c r="AY511" s="168"/>
      <c r="AZ511" s="168"/>
      <c r="BA511" s="168"/>
      <c r="BB511" s="168"/>
      <c r="BC511" s="168"/>
      <c r="BD511" s="168"/>
      <c r="BE511" s="168"/>
      <c r="BF511" s="168"/>
      <c r="BG511" s="168"/>
      <c r="BH511" s="168"/>
      <c r="BI511" s="168"/>
      <c r="BJ511" s="168"/>
      <c r="BK511" s="168"/>
      <c r="BL511" s="168"/>
      <c r="BM511" s="168"/>
      <c r="BN511" s="168"/>
      <c r="BO511" s="168"/>
      <c r="BP511" s="168"/>
      <c r="BQ511" s="168"/>
      <c r="BR511" s="168"/>
      <c r="BS511" s="168"/>
      <c r="BT511" s="168"/>
      <c r="BU511" s="168"/>
      <c r="BV511" s="168"/>
      <c r="BW511" s="168"/>
      <c r="BX511" s="168"/>
      <c r="BY511" s="168"/>
      <c r="BZ511" s="168"/>
      <c r="CA511" s="168"/>
      <c r="CB511" s="168"/>
      <c r="CC511" s="168"/>
      <c r="CD511" s="168"/>
      <c r="CE511" s="168"/>
      <c r="CF511" s="168"/>
      <c r="CG511" s="168"/>
      <c r="CH511" s="168"/>
      <c r="CI511" s="168"/>
      <c r="CJ511" s="168"/>
      <c r="CK511" s="168"/>
      <c r="CL511" s="168"/>
      <c r="CM511" s="168"/>
      <c r="CN511" s="168"/>
      <c r="CO511" s="168"/>
      <c r="CP511" s="168"/>
      <c r="CQ511" s="168"/>
      <c r="CR511" s="168"/>
      <c r="CS511" s="168"/>
      <c r="CT511" s="168"/>
      <c r="CU511" s="168"/>
      <c r="CV511" s="168"/>
      <c r="CW511" s="168"/>
      <c r="CX511" s="168"/>
      <c r="CY511" s="168"/>
      <c r="CZ511" s="168"/>
      <c r="DA511" s="168"/>
      <c r="DB511" s="168"/>
      <c r="DC511" s="168"/>
      <c r="DD511" s="168"/>
      <c r="DE511" s="168"/>
      <c r="DF511" s="168"/>
      <c r="DG511" s="168"/>
      <c r="DH511" s="168"/>
      <c r="DI511" s="168"/>
      <c r="DJ511" s="168"/>
      <c r="DK511" s="168"/>
      <c r="DL511" s="168"/>
      <c r="DM511" s="168"/>
      <c r="DN511" s="168"/>
      <c r="DO511" s="168"/>
      <c r="DP511" s="168"/>
      <c r="DQ511" s="168"/>
      <c r="DR511" s="168"/>
      <c r="DS511" s="168"/>
      <c r="DT511" s="168"/>
      <c r="DU511" s="168"/>
      <c r="DV511" s="168"/>
      <c r="DW511" s="168"/>
      <c r="DX511" s="168"/>
      <c r="DY511" s="168"/>
      <c r="DZ511" s="168"/>
      <c r="EA511" s="168"/>
      <c r="EB511" s="168"/>
      <c r="EC511" s="168"/>
      <c r="ED511" s="168"/>
      <c r="EE511" s="168"/>
      <c r="EF511" s="169"/>
      <c r="EG511" s="169"/>
      <c r="EH511" s="169"/>
    </row>
    <row r="512" spans="1:138" ht="15.75" hidden="1" outlineLevel="1" x14ac:dyDescent="0.25">
      <c r="A512" s="122">
        <f>IF(B497="Объект",,IF(B512=0,,1))</f>
        <v>0</v>
      </c>
      <c r="B512" s="194" t="str">
        <f t="shared" si="301"/>
        <v>Мотивационный фонд</v>
      </c>
      <c r="C512" s="170">
        <f t="shared" si="302"/>
        <v>0</v>
      </c>
      <c r="D512" s="168"/>
      <c r="E512" s="168"/>
      <c r="F512" s="168"/>
      <c r="G512" s="168"/>
      <c r="H512" s="168"/>
      <c r="I512" s="168"/>
      <c r="J512" s="168"/>
      <c r="K512" s="168"/>
      <c r="L512" s="168"/>
      <c r="M512" s="168"/>
      <c r="N512" s="168"/>
      <c r="O512" s="168"/>
      <c r="P512" s="168"/>
      <c r="Q512" s="168"/>
      <c r="R512" s="168"/>
      <c r="S512" s="168"/>
      <c r="T512" s="168"/>
      <c r="U512" s="168"/>
      <c r="V512" s="168"/>
      <c r="W512" s="168"/>
      <c r="X512" s="168"/>
      <c r="Y512" s="168"/>
      <c r="Z512" s="168"/>
      <c r="AA512" s="168"/>
      <c r="AB512" s="168"/>
      <c r="AC512" s="168"/>
      <c r="AD512" s="168"/>
      <c r="AE512" s="168"/>
      <c r="AF512" s="168"/>
      <c r="AG512" s="168"/>
      <c r="AH512" s="168"/>
      <c r="AI512" s="168"/>
      <c r="AJ512" s="168"/>
      <c r="AK512" s="168"/>
      <c r="AL512" s="168"/>
      <c r="AM512" s="168"/>
      <c r="AN512" s="168"/>
      <c r="AO512" s="168"/>
      <c r="AP512" s="168"/>
      <c r="AQ512" s="168"/>
      <c r="AR512" s="168"/>
      <c r="AS512" s="168"/>
      <c r="AT512" s="168"/>
      <c r="AU512" s="168"/>
      <c r="AV512" s="168"/>
      <c r="AW512" s="168"/>
      <c r="AX512" s="168"/>
      <c r="AY512" s="168"/>
      <c r="AZ512" s="168"/>
      <c r="BA512" s="168"/>
      <c r="BB512" s="168"/>
      <c r="BC512" s="168"/>
      <c r="BD512" s="168"/>
      <c r="BE512" s="168"/>
      <c r="BF512" s="168"/>
      <c r="BG512" s="168"/>
      <c r="BH512" s="168"/>
      <c r="BI512" s="168"/>
      <c r="BJ512" s="168"/>
      <c r="BK512" s="168"/>
      <c r="BL512" s="168"/>
      <c r="BM512" s="168"/>
      <c r="BN512" s="168"/>
      <c r="BO512" s="168"/>
      <c r="BP512" s="168"/>
      <c r="BQ512" s="168"/>
      <c r="BR512" s="168"/>
      <c r="BS512" s="168"/>
      <c r="BT512" s="168"/>
      <c r="BU512" s="168"/>
      <c r="BV512" s="168"/>
      <c r="BW512" s="168"/>
      <c r="BX512" s="168"/>
      <c r="BY512" s="168"/>
      <c r="BZ512" s="168"/>
      <c r="CA512" s="168"/>
      <c r="CB512" s="168"/>
      <c r="CC512" s="168"/>
      <c r="CD512" s="168"/>
      <c r="CE512" s="168"/>
      <c r="CF512" s="168"/>
      <c r="CG512" s="168"/>
      <c r="CH512" s="168"/>
      <c r="CI512" s="168"/>
      <c r="CJ512" s="168"/>
      <c r="CK512" s="168"/>
      <c r="CL512" s="168"/>
      <c r="CM512" s="168"/>
      <c r="CN512" s="168"/>
      <c r="CO512" s="168"/>
      <c r="CP512" s="168"/>
      <c r="CQ512" s="168"/>
      <c r="CR512" s="168"/>
      <c r="CS512" s="168"/>
      <c r="CT512" s="168"/>
      <c r="CU512" s="168"/>
      <c r="CV512" s="168"/>
      <c r="CW512" s="168"/>
      <c r="CX512" s="168"/>
      <c r="CY512" s="168"/>
      <c r="CZ512" s="168"/>
      <c r="DA512" s="168"/>
      <c r="DB512" s="168"/>
      <c r="DC512" s="168"/>
      <c r="DD512" s="168"/>
      <c r="DE512" s="168"/>
      <c r="DF512" s="168"/>
      <c r="DG512" s="168"/>
      <c r="DH512" s="168"/>
      <c r="DI512" s="168"/>
      <c r="DJ512" s="168"/>
      <c r="DK512" s="168"/>
      <c r="DL512" s="168"/>
      <c r="DM512" s="168"/>
      <c r="DN512" s="168"/>
      <c r="DO512" s="168"/>
      <c r="DP512" s="168"/>
      <c r="DQ512" s="168"/>
      <c r="DR512" s="168"/>
      <c r="DS512" s="168"/>
      <c r="DT512" s="168"/>
      <c r="DU512" s="168"/>
      <c r="DV512" s="168"/>
      <c r="DW512" s="168"/>
      <c r="DX512" s="168"/>
      <c r="DY512" s="168"/>
      <c r="DZ512" s="168"/>
      <c r="EA512" s="168"/>
      <c r="EB512" s="168"/>
      <c r="EC512" s="168"/>
      <c r="ED512" s="168"/>
      <c r="EE512" s="168"/>
      <c r="EF512" s="169"/>
      <c r="EG512" s="169"/>
      <c r="EH512" s="169"/>
    </row>
    <row r="513" spans="1:138" ht="17.25" hidden="1" outlineLevel="1" thickTop="1" thickBot="1" x14ac:dyDescent="0.3">
      <c r="A513" s="122">
        <f>IF(B497="Объект",,1)</f>
        <v>0</v>
      </c>
      <c r="B513" s="228" t="str">
        <f>B481</f>
        <v>Итого без НДС, тыс. $</v>
      </c>
      <c r="C513" s="229">
        <f t="shared" si="302"/>
        <v>0</v>
      </c>
      <c r="D513" s="175">
        <f t="shared" ref="D513:AI513" si="303">SUM(D501:D512)</f>
        <v>0</v>
      </c>
      <c r="E513" s="230">
        <f t="shared" si="303"/>
        <v>0</v>
      </c>
      <c r="F513" s="175">
        <f t="shared" si="303"/>
        <v>0</v>
      </c>
      <c r="G513" s="175">
        <f t="shared" si="303"/>
        <v>0</v>
      </c>
      <c r="H513" s="175">
        <f t="shared" si="303"/>
        <v>0</v>
      </c>
      <c r="I513" s="175">
        <f t="shared" si="303"/>
        <v>0</v>
      </c>
      <c r="J513" s="175">
        <f t="shared" si="303"/>
        <v>0</v>
      </c>
      <c r="K513" s="175">
        <f t="shared" si="303"/>
        <v>0</v>
      </c>
      <c r="L513" s="175">
        <f t="shared" si="303"/>
        <v>0</v>
      </c>
      <c r="M513" s="175">
        <f t="shared" si="303"/>
        <v>0</v>
      </c>
      <c r="N513" s="175">
        <f t="shared" si="303"/>
        <v>0</v>
      </c>
      <c r="O513" s="231">
        <f t="shared" si="303"/>
        <v>0</v>
      </c>
      <c r="P513" s="231">
        <f t="shared" si="303"/>
        <v>0</v>
      </c>
      <c r="Q513" s="231">
        <f t="shared" si="303"/>
        <v>0</v>
      </c>
      <c r="R513" s="231">
        <f t="shared" si="303"/>
        <v>0</v>
      </c>
      <c r="S513" s="231">
        <f t="shared" si="303"/>
        <v>0</v>
      </c>
      <c r="T513" s="231">
        <f t="shared" si="303"/>
        <v>0</v>
      </c>
      <c r="U513" s="231">
        <f t="shared" si="303"/>
        <v>0</v>
      </c>
      <c r="V513" s="231">
        <f t="shared" si="303"/>
        <v>0</v>
      </c>
      <c r="W513" s="231">
        <f t="shared" si="303"/>
        <v>0</v>
      </c>
      <c r="X513" s="231">
        <f t="shared" si="303"/>
        <v>0</v>
      </c>
      <c r="Y513" s="231">
        <f t="shared" si="303"/>
        <v>0</v>
      </c>
      <c r="Z513" s="231">
        <f t="shared" si="303"/>
        <v>0</v>
      </c>
      <c r="AA513" s="231">
        <f t="shared" si="303"/>
        <v>0</v>
      </c>
      <c r="AB513" s="231">
        <f t="shared" si="303"/>
        <v>0</v>
      </c>
      <c r="AC513" s="176">
        <f t="shared" si="303"/>
        <v>0</v>
      </c>
      <c r="AD513" s="176">
        <f t="shared" si="303"/>
        <v>0</v>
      </c>
      <c r="AE513" s="175">
        <f t="shared" si="303"/>
        <v>0</v>
      </c>
      <c r="AF513" s="175">
        <f t="shared" si="303"/>
        <v>0</v>
      </c>
      <c r="AG513" s="175">
        <f t="shared" si="303"/>
        <v>0</v>
      </c>
      <c r="AH513" s="175">
        <f t="shared" si="303"/>
        <v>0</v>
      </c>
      <c r="AI513" s="175">
        <f t="shared" si="303"/>
        <v>0</v>
      </c>
      <c r="AJ513" s="175">
        <f t="shared" ref="AJ513:CU513" si="304">SUM(AJ501:AJ512)</f>
        <v>0</v>
      </c>
      <c r="AK513" s="175">
        <f t="shared" si="304"/>
        <v>0</v>
      </c>
      <c r="AL513" s="175">
        <f t="shared" si="304"/>
        <v>0</v>
      </c>
      <c r="AM513" s="175">
        <f t="shared" si="304"/>
        <v>0</v>
      </c>
      <c r="AN513" s="176">
        <f t="shared" si="304"/>
        <v>0</v>
      </c>
      <c r="AO513" s="175">
        <f t="shared" si="304"/>
        <v>0</v>
      </c>
      <c r="AP513" s="175">
        <f t="shared" si="304"/>
        <v>0</v>
      </c>
      <c r="AQ513" s="175">
        <f t="shared" si="304"/>
        <v>0</v>
      </c>
      <c r="AR513" s="175">
        <f t="shared" si="304"/>
        <v>0</v>
      </c>
      <c r="AS513" s="175">
        <f t="shared" si="304"/>
        <v>0</v>
      </c>
      <c r="AT513" s="175">
        <f t="shared" si="304"/>
        <v>0</v>
      </c>
      <c r="AU513" s="175">
        <f t="shared" si="304"/>
        <v>0</v>
      </c>
      <c r="AV513" s="175">
        <f t="shared" si="304"/>
        <v>0</v>
      </c>
      <c r="AW513" s="175">
        <f t="shared" si="304"/>
        <v>0</v>
      </c>
      <c r="AX513" s="175">
        <f t="shared" si="304"/>
        <v>0</v>
      </c>
      <c r="AY513" s="175">
        <f t="shared" si="304"/>
        <v>0</v>
      </c>
      <c r="AZ513" s="176">
        <f t="shared" si="304"/>
        <v>0</v>
      </c>
      <c r="BA513" s="175">
        <f t="shared" si="304"/>
        <v>0</v>
      </c>
      <c r="BB513" s="175">
        <f t="shared" si="304"/>
        <v>0</v>
      </c>
      <c r="BC513" s="175">
        <f t="shared" si="304"/>
        <v>0</v>
      </c>
      <c r="BD513" s="175">
        <f t="shared" si="304"/>
        <v>0</v>
      </c>
      <c r="BE513" s="175">
        <f t="shared" si="304"/>
        <v>0</v>
      </c>
      <c r="BF513" s="175">
        <f t="shared" si="304"/>
        <v>0</v>
      </c>
      <c r="BG513" s="175">
        <f t="shared" si="304"/>
        <v>0</v>
      </c>
      <c r="BH513" s="175">
        <f t="shared" si="304"/>
        <v>0</v>
      </c>
      <c r="BI513" s="175">
        <f t="shared" si="304"/>
        <v>0</v>
      </c>
      <c r="BJ513" s="175">
        <f t="shared" si="304"/>
        <v>0</v>
      </c>
      <c r="BK513" s="175">
        <f t="shared" si="304"/>
        <v>0</v>
      </c>
      <c r="BL513" s="176">
        <f t="shared" si="304"/>
        <v>0</v>
      </c>
      <c r="BM513" s="175">
        <f t="shared" si="304"/>
        <v>0</v>
      </c>
      <c r="BN513" s="175">
        <f t="shared" si="304"/>
        <v>0</v>
      </c>
      <c r="BO513" s="175">
        <f t="shared" si="304"/>
        <v>0</v>
      </c>
      <c r="BP513" s="175">
        <f t="shared" si="304"/>
        <v>0</v>
      </c>
      <c r="BQ513" s="175">
        <f t="shared" si="304"/>
        <v>0</v>
      </c>
      <c r="BR513" s="175">
        <f t="shared" si="304"/>
        <v>0</v>
      </c>
      <c r="BS513" s="175">
        <f t="shared" si="304"/>
        <v>0</v>
      </c>
      <c r="BT513" s="175">
        <f t="shared" si="304"/>
        <v>0</v>
      </c>
      <c r="BU513" s="175">
        <f t="shared" si="304"/>
        <v>0</v>
      </c>
      <c r="BV513" s="175">
        <f>SUM(BV501:BV512)</f>
        <v>0</v>
      </c>
      <c r="BW513" s="175">
        <f>SUM(BW501:BW512)</f>
        <v>0</v>
      </c>
      <c r="BX513" s="175">
        <f>SUM(BX501:BX512)</f>
        <v>0</v>
      </c>
      <c r="BY513" s="175">
        <f t="shared" si="304"/>
        <v>0</v>
      </c>
      <c r="BZ513" s="175">
        <f t="shared" si="304"/>
        <v>0</v>
      </c>
      <c r="CA513" s="175">
        <f t="shared" si="304"/>
        <v>0</v>
      </c>
      <c r="CB513" s="175">
        <f t="shared" si="304"/>
        <v>0</v>
      </c>
      <c r="CC513" s="175">
        <f t="shared" si="304"/>
        <v>0</v>
      </c>
      <c r="CD513" s="175">
        <f t="shared" si="304"/>
        <v>0</v>
      </c>
      <c r="CE513" s="175">
        <f t="shared" si="304"/>
        <v>0</v>
      </c>
      <c r="CF513" s="175">
        <f t="shared" si="304"/>
        <v>0</v>
      </c>
      <c r="CG513" s="175">
        <f t="shared" si="304"/>
        <v>0</v>
      </c>
      <c r="CH513" s="175">
        <f t="shared" si="304"/>
        <v>0</v>
      </c>
      <c r="CI513" s="175">
        <f t="shared" si="304"/>
        <v>0</v>
      </c>
      <c r="CJ513" s="176">
        <f t="shared" si="304"/>
        <v>0</v>
      </c>
      <c r="CK513" s="175">
        <f t="shared" si="304"/>
        <v>0</v>
      </c>
      <c r="CL513" s="175">
        <f t="shared" si="304"/>
        <v>0</v>
      </c>
      <c r="CM513" s="175">
        <f t="shared" si="304"/>
        <v>0</v>
      </c>
      <c r="CN513" s="175">
        <f t="shared" si="304"/>
        <v>0</v>
      </c>
      <c r="CO513" s="175">
        <f t="shared" si="304"/>
        <v>0</v>
      </c>
      <c r="CP513" s="175">
        <f t="shared" si="304"/>
        <v>0</v>
      </c>
      <c r="CQ513" s="175">
        <f t="shared" si="304"/>
        <v>0</v>
      </c>
      <c r="CR513" s="175">
        <f t="shared" si="304"/>
        <v>0</v>
      </c>
      <c r="CS513" s="175">
        <f t="shared" si="304"/>
        <v>0</v>
      </c>
      <c r="CT513" s="175">
        <f t="shared" si="304"/>
        <v>0</v>
      </c>
      <c r="CU513" s="175">
        <f t="shared" si="304"/>
        <v>0</v>
      </c>
      <c r="CV513" s="176">
        <f t="shared" ref="CV513:EA513" si="305">SUM(CV501:CV512)</f>
        <v>0</v>
      </c>
      <c r="CW513" s="175">
        <f t="shared" si="305"/>
        <v>0</v>
      </c>
      <c r="CX513" s="175">
        <f t="shared" si="305"/>
        <v>0</v>
      </c>
      <c r="CY513" s="175">
        <f t="shared" si="305"/>
        <v>0</v>
      </c>
      <c r="CZ513" s="175">
        <f t="shared" si="305"/>
        <v>0</v>
      </c>
      <c r="DA513" s="175">
        <f t="shared" si="305"/>
        <v>0</v>
      </c>
      <c r="DB513" s="175">
        <f t="shared" si="305"/>
        <v>0</v>
      </c>
      <c r="DC513" s="175">
        <f t="shared" si="305"/>
        <v>0</v>
      </c>
      <c r="DD513" s="175">
        <f t="shared" si="305"/>
        <v>0</v>
      </c>
      <c r="DE513" s="175">
        <f t="shared" si="305"/>
        <v>0</v>
      </c>
      <c r="DF513" s="175">
        <f t="shared" si="305"/>
        <v>0</v>
      </c>
      <c r="DG513" s="175">
        <f t="shared" si="305"/>
        <v>0</v>
      </c>
      <c r="DH513" s="176">
        <f t="shared" si="305"/>
        <v>0</v>
      </c>
      <c r="DI513" s="175">
        <f t="shared" si="305"/>
        <v>0</v>
      </c>
      <c r="DJ513" s="175">
        <f t="shared" si="305"/>
        <v>0</v>
      </c>
      <c r="DK513" s="175">
        <f t="shared" si="305"/>
        <v>0</v>
      </c>
      <c r="DL513" s="175">
        <f t="shared" si="305"/>
        <v>0</v>
      </c>
      <c r="DM513" s="175">
        <f t="shared" si="305"/>
        <v>0</v>
      </c>
      <c r="DN513" s="175">
        <f t="shared" si="305"/>
        <v>0</v>
      </c>
      <c r="DO513" s="175">
        <f t="shared" si="305"/>
        <v>0</v>
      </c>
      <c r="DP513" s="175">
        <f t="shared" si="305"/>
        <v>0</v>
      </c>
      <c r="DQ513" s="175">
        <f t="shared" si="305"/>
        <v>0</v>
      </c>
      <c r="DR513" s="175">
        <f t="shared" si="305"/>
        <v>0</v>
      </c>
      <c r="DS513" s="175">
        <f t="shared" si="305"/>
        <v>0</v>
      </c>
      <c r="DT513" s="176">
        <f t="shared" si="305"/>
        <v>0</v>
      </c>
      <c r="DU513" s="175">
        <f t="shared" si="305"/>
        <v>0</v>
      </c>
      <c r="DV513" s="175">
        <f t="shared" si="305"/>
        <v>0</v>
      </c>
      <c r="DW513" s="175">
        <f t="shared" si="305"/>
        <v>0</v>
      </c>
      <c r="DX513" s="175">
        <f t="shared" si="305"/>
        <v>0</v>
      </c>
      <c r="DY513" s="175">
        <f t="shared" si="305"/>
        <v>0</v>
      </c>
      <c r="DZ513" s="175">
        <f t="shared" si="305"/>
        <v>0</v>
      </c>
      <c r="EA513" s="175">
        <f t="shared" si="305"/>
        <v>0</v>
      </c>
      <c r="EB513" s="175">
        <f>SUM(EB501:EB512)</f>
        <v>0</v>
      </c>
      <c r="EC513" s="175">
        <f>SUM(EC501:EC512)</f>
        <v>0</v>
      </c>
      <c r="ED513" s="175">
        <f>SUM(ED501:ED512)</f>
        <v>0</v>
      </c>
      <c r="EE513" s="175">
        <f>SUM(EE501:EE512)</f>
        <v>0</v>
      </c>
      <c r="EF513" s="169"/>
      <c r="EG513" s="169"/>
      <c r="EH513" s="169"/>
    </row>
    <row r="514" spans="1:138" s="182" customFormat="1" ht="16.5" hidden="1" customHeight="1" outlineLevel="1" thickTop="1" x14ac:dyDescent="0.25">
      <c r="A514" s="122">
        <f t="shared" ref="A514:A523" si="306">IF(B$497="Объект",,IF(B514=0,,1))</f>
        <v>0</v>
      </c>
      <c r="B514" s="232" t="str">
        <f>CONCATENATE(B501," НДС")</f>
        <v>Проектно-изыскательские работы  НДС</v>
      </c>
      <c r="C514" s="170">
        <f t="shared" si="302"/>
        <v>0</v>
      </c>
      <c r="D514" s="181">
        <f t="shared" ref="D514:BO517" si="307">D501*0.18</f>
        <v>0</v>
      </c>
      <c r="E514" s="181">
        <f t="shared" si="307"/>
        <v>0</v>
      </c>
      <c r="F514" s="181">
        <f t="shared" si="307"/>
        <v>0</v>
      </c>
      <c r="G514" s="181">
        <f t="shared" si="307"/>
        <v>0</v>
      </c>
      <c r="H514" s="181">
        <f t="shared" si="307"/>
        <v>0</v>
      </c>
      <c r="I514" s="181">
        <f t="shared" si="307"/>
        <v>0</v>
      </c>
      <c r="J514" s="181">
        <f t="shared" si="307"/>
        <v>0</v>
      </c>
      <c r="K514" s="181">
        <f t="shared" si="307"/>
        <v>0</v>
      </c>
      <c r="L514" s="181">
        <f t="shared" si="307"/>
        <v>0</v>
      </c>
      <c r="M514" s="181">
        <f t="shared" si="307"/>
        <v>0</v>
      </c>
      <c r="N514" s="181">
        <f t="shared" si="307"/>
        <v>0</v>
      </c>
      <c r="O514" s="181">
        <f t="shared" si="307"/>
        <v>0</v>
      </c>
      <c r="P514" s="181">
        <f t="shared" si="307"/>
        <v>0</v>
      </c>
      <c r="Q514" s="181">
        <f t="shared" si="307"/>
        <v>0</v>
      </c>
      <c r="R514" s="181">
        <f t="shared" si="307"/>
        <v>0</v>
      </c>
      <c r="S514" s="181">
        <f t="shared" si="307"/>
        <v>0</v>
      </c>
      <c r="T514" s="181">
        <f t="shared" si="307"/>
        <v>0</v>
      </c>
      <c r="U514" s="181">
        <f t="shared" si="307"/>
        <v>0</v>
      </c>
      <c r="V514" s="181">
        <f t="shared" si="307"/>
        <v>0</v>
      </c>
      <c r="W514" s="181">
        <f t="shared" si="307"/>
        <v>0</v>
      </c>
      <c r="X514" s="181">
        <f t="shared" si="307"/>
        <v>0</v>
      </c>
      <c r="Y514" s="181">
        <f t="shared" si="307"/>
        <v>0</v>
      </c>
      <c r="Z514" s="181">
        <f t="shared" si="307"/>
        <v>0</v>
      </c>
      <c r="AA514" s="181">
        <f t="shared" si="307"/>
        <v>0</v>
      </c>
      <c r="AB514" s="181">
        <f t="shared" si="307"/>
        <v>0</v>
      </c>
      <c r="AC514" s="181">
        <f t="shared" si="307"/>
        <v>0</v>
      </c>
      <c r="AD514" s="181">
        <f t="shared" si="307"/>
        <v>0</v>
      </c>
      <c r="AE514" s="181">
        <f t="shared" si="307"/>
        <v>0</v>
      </c>
      <c r="AF514" s="181">
        <f t="shared" si="307"/>
        <v>0</v>
      </c>
      <c r="AG514" s="181">
        <f t="shared" si="307"/>
        <v>0</v>
      </c>
      <c r="AH514" s="181">
        <f t="shared" si="307"/>
        <v>0</v>
      </c>
      <c r="AI514" s="181">
        <f t="shared" si="307"/>
        <v>0</v>
      </c>
      <c r="AJ514" s="181">
        <f t="shared" si="307"/>
        <v>0</v>
      </c>
      <c r="AK514" s="181">
        <f t="shared" si="307"/>
        <v>0</v>
      </c>
      <c r="AL514" s="181">
        <f t="shared" si="307"/>
        <v>0</v>
      </c>
      <c r="AM514" s="181">
        <f t="shared" si="307"/>
        <v>0</v>
      </c>
      <c r="AN514" s="181">
        <f t="shared" si="307"/>
        <v>0</v>
      </c>
      <c r="AO514" s="181">
        <f t="shared" si="307"/>
        <v>0</v>
      </c>
      <c r="AP514" s="181">
        <f t="shared" si="307"/>
        <v>0</v>
      </c>
      <c r="AQ514" s="181">
        <f t="shared" si="307"/>
        <v>0</v>
      </c>
      <c r="AR514" s="181">
        <f t="shared" si="307"/>
        <v>0</v>
      </c>
      <c r="AS514" s="181">
        <f t="shared" si="307"/>
        <v>0</v>
      </c>
      <c r="AT514" s="181">
        <f t="shared" si="307"/>
        <v>0</v>
      </c>
      <c r="AU514" s="181">
        <f t="shared" si="307"/>
        <v>0</v>
      </c>
      <c r="AV514" s="181">
        <f t="shared" si="307"/>
        <v>0</v>
      </c>
      <c r="AW514" s="181">
        <f t="shared" si="307"/>
        <v>0</v>
      </c>
      <c r="AX514" s="181">
        <f t="shared" si="307"/>
        <v>0</v>
      </c>
      <c r="AY514" s="181">
        <f t="shared" si="307"/>
        <v>0</v>
      </c>
      <c r="AZ514" s="181">
        <f t="shared" si="307"/>
        <v>0</v>
      </c>
      <c r="BA514" s="181">
        <f t="shared" si="307"/>
        <v>0</v>
      </c>
      <c r="BB514" s="181">
        <f t="shared" si="307"/>
        <v>0</v>
      </c>
      <c r="BC514" s="181">
        <f t="shared" si="307"/>
        <v>0</v>
      </c>
      <c r="BD514" s="181">
        <f t="shared" si="307"/>
        <v>0</v>
      </c>
      <c r="BE514" s="181">
        <f t="shared" si="307"/>
        <v>0</v>
      </c>
      <c r="BF514" s="181">
        <f t="shared" si="307"/>
        <v>0</v>
      </c>
      <c r="BG514" s="181">
        <f t="shared" si="307"/>
        <v>0</v>
      </c>
      <c r="BH514" s="181">
        <f t="shared" si="307"/>
        <v>0</v>
      </c>
      <c r="BI514" s="181">
        <f t="shared" si="307"/>
        <v>0</v>
      </c>
      <c r="BJ514" s="181">
        <f t="shared" si="307"/>
        <v>0</v>
      </c>
      <c r="BK514" s="181">
        <f t="shared" si="307"/>
        <v>0</v>
      </c>
      <c r="BL514" s="181">
        <f t="shared" si="307"/>
        <v>0</v>
      </c>
      <c r="BM514" s="181">
        <f t="shared" si="307"/>
        <v>0</v>
      </c>
      <c r="BN514" s="181">
        <f t="shared" si="307"/>
        <v>0</v>
      </c>
      <c r="BO514" s="181">
        <f t="shared" si="307"/>
        <v>0</v>
      </c>
      <c r="BP514" s="181">
        <f t="shared" ref="BP514:EA517" si="308">BP501*0.18</f>
        <v>0</v>
      </c>
      <c r="BQ514" s="181">
        <f t="shared" si="308"/>
        <v>0</v>
      </c>
      <c r="BR514" s="181">
        <f t="shared" si="308"/>
        <v>0</v>
      </c>
      <c r="BS514" s="181">
        <f t="shared" si="308"/>
        <v>0</v>
      </c>
      <c r="BT514" s="181">
        <f t="shared" si="308"/>
        <v>0</v>
      </c>
      <c r="BU514" s="181">
        <f t="shared" si="308"/>
        <v>0</v>
      </c>
      <c r="BV514" s="181">
        <f t="shared" si="308"/>
        <v>0</v>
      </c>
      <c r="BW514" s="181">
        <f t="shared" si="308"/>
        <v>0</v>
      </c>
      <c r="BX514" s="181">
        <f t="shared" si="308"/>
        <v>0</v>
      </c>
      <c r="BY514" s="181">
        <f t="shared" si="308"/>
        <v>0</v>
      </c>
      <c r="BZ514" s="181">
        <f t="shared" si="308"/>
        <v>0</v>
      </c>
      <c r="CA514" s="181">
        <f t="shared" si="308"/>
        <v>0</v>
      </c>
      <c r="CB514" s="181">
        <f t="shared" si="308"/>
        <v>0</v>
      </c>
      <c r="CC514" s="181">
        <f t="shared" si="308"/>
        <v>0</v>
      </c>
      <c r="CD514" s="181">
        <f t="shared" si="308"/>
        <v>0</v>
      </c>
      <c r="CE514" s="181">
        <f t="shared" si="308"/>
        <v>0</v>
      </c>
      <c r="CF514" s="181">
        <f t="shared" si="308"/>
        <v>0</v>
      </c>
      <c r="CG514" s="181">
        <f t="shared" si="308"/>
        <v>0</v>
      </c>
      <c r="CH514" s="181">
        <f t="shared" si="308"/>
        <v>0</v>
      </c>
      <c r="CI514" s="181">
        <f t="shared" si="308"/>
        <v>0</v>
      </c>
      <c r="CJ514" s="181">
        <f t="shared" si="308"/>
        <v>0</v>
      </c>
      <c r="CK514" s="181">
        <f t="shared" si="308"/>
        <v>0</v>
      </c>
      <c r="CL514" s="181">
        <f t="shared" si="308"/>
        <v>0</v>
      </c>
      <c r="CM514" s="181">
        <f t="shared" si="308"/>
        <v>0</v>
      </c>
      <c r="CN514" s="181">
        <f t="shared" si="308"/>
        <v>0</v>
      </c>
      <c r="CO514" s="181">
        <f t="shared" si="308"/>
        <v>0</v>
      </c>
      <c r="CP514" s="181">
        <f t="shared" si="308"/>
        <v>0</v>
      </c>
      <c r="CQ514" s="181">
        <f t="shared" si="308"/>
        <v>0</v>
      </c>
      <c r="CR514" s="181">
        <f t="shared" si="308"/>
        <v>0</v>
      </c>
      <c r="CS514" s="181">
        <f t="shared" si="308"/>
        <v>0</v>
      </c>
      <c r="CT514" s="181">
        <f t="shared" si="308"/>
        <v>0</v>
      </c>
      <c r="CU514" s="181">
        <f t="shared" si="308"/>
        <v>0</v>
      </c>
      <c r="CV514" s="181">
        <f t="shared" si="308"/>
        <v>0</v>
      </c>
      <c r="CW514" s="181">
        <f t="shared" si="308"/>
        <v>0</v>
      </c>
      <c r="CX514" s="181">
        <f t="shared" si="308"/>
        <v>0</v>
      </c>
      <c r="CY514" s="181">
        <f t="shared" si="308"/>
        <v>0</v>
      </c>
      <c r="CZ514" s="181">
        <f t="shared" si="308"/>
        <v>0</v>
      </c>
      <c r="DA514" s="181">
        <f t="shared" si="308"/>
        <v>0</v>
      </c>
      <c r="DB514" s="181">
        <f t="shared" si="308"/>
        <v>0</v>
      </c>
      <c r="DC514" s="181">
        <f t="shared" si="308"/>
        <v>0</v>
      </c>
      <c r="DD514" s="181">
        <f t="shared" si="308"/>
        <v>0</v>
      </c>
      <c r="DE514" s="181">
        <f t="shared" si="308"/>
        <v>0</v>
      </c>
      <c r="DF514" s="181">
        <f t="shared" si="308"/>
        <v>0</v>
      </c>
      <c r="DG514" s="181">
        <f t="shared" si="308"/>
        <v>0</v>
      </c>
      <c r="DH514" s="181">
        <f t="shared" si="308"/>
        <v>0</v>
      </c>
      <c r="DI514" s="181">
        <f t="shared" si="308"/>
        <v>0</v>
      </c>
      <c r="DJ514" s="181">
        <f t="shared" si="308"/>
        <v>0</v>
      </c>
      <c r="DK514" s="181">
        <f t="shared" si="308"/>
        <v>0</v>
      </c>
      <c r="DL514" s="181">
        <f t="shared" si="308"/>
        <v>0</v>
      </c>
      <c r="DM514" s="181">
        <f t="shared" si="308"/>
        <v>0</v>
      </c>
      <c r="DN514" s="181">
        <f t="shared" si="308"/>
        <v>0</v>
      </c>
      <c r="DO514" s="181">
        <f t="shared" si="308"/>
        <v>0</v>
      </c>
      <c r="DP514" s="181">
        <f t="shared" si="308"/>
        <v>0</v>
      </c>
      <c r="DQ514" s="181">
        <f t="shared" si="308"/>
        <v>0</v>
      </c>
      <c r="DR514" s="181">
        <f t="shared" si="308"/>
        <v>0</v>
      </c>
      <c r="DS514" s="181">
        <f t="shared" si="308"/>
        <v>0</v>
      </c>
      <c r="DT514" s="181">
        <f t="shared" si="308"/>
        <v>0</v>
      </c>
      <c r="DU514" s="181">
        <f t="shared" si="308"/>
        <v>0</v>
      </c>
      <c r="DV514" s="181">
        <f t="shared" si="308"/>
        <v>0</v>
      </c>
      <c r="DW514" s="181">
        <f t="shared" si="308"/>
        <v>0</v>
      </c>
      <c r="DX514" s="181">
        <f t="shared" si="308"/>
        <v>0</v>
      </c>
      <c r="DY514" s="181">
        <f t="shared" si="308"/>
        <v>0</v>
      </c>
      <c r="DZ514" s="181">
        <f t="shared" si="308"/>
        <v>0</v>
      </c>
      <c r="EA514" s="181">
        <f t="shared" si="308"/>
        <v>0</v>
      </c>
      <c r="EB514" s="181">
        <f t="shared" ref="EB514:EE523" si="309">EB501*0.18</f>
        <v>0</v>
      </c>
      <c r="EC514" s="181">
        <f t="shared" si="309"/>
        <v>0</v>
      </c>
      <c r="ED514" s="181">
        <f t="shared" si="309"/>
        <v>0</v>
      </c>
      <c r="EE514" s="181">
        <f t="shared" si="309"/>
        <v>0</v>
      </c>
    </row>
    <row r="515" spans="1:138" s="182" customFormat="1" ht="15.75" hidden="1" outlineLevel="1" x14ac:dyDescent="0.25">
      <c r="A515" s="122">
        <f t="shared" si="306"/>
        <v>0</v>
      </c>
      <c r="B515" s="232" t="str">
        <f t="shared" ref="B515:B523" si="310">CONCATENATE(B502," НДС")</f>
        <v>Строительно-монтажные работы (привязка в валюте) НДС</v>
      </c>
      <c r="C515" s="170">
        <f>SUM(D515:EE515)</f>
        <v>0</v>
      </c>
      <c r="D515" s="181">
        <f t="shared" si="307"/>
        <v>0</v>
      </c>
      <c r="E515" s="181">
        <f t="shared" si="307"/>
        <v>0</v>
      </c>
      <c r="F515" s="181">
        <f t="shared" si="307"/>
        <v>0</v>
      </c>
      <c r="G515" s="181">
        <f t="shared" si="307"/>
        <v>0</v>
      </c>
      <c r="H515" s="181">
        <f t="shared" si="307"/>
        <v>0</v>
      </c>
      <c r="I515" s="181">
        <f t="shared" si="307"/>
        <v>0</v>
      </c>
      <c r="J515" s="181">
        <f t="shared" si="307"/>
        <v>0</v>
      </c>
      <c r="K515" s="181">
        <f t="shared" si="307"/>
        <v>0</v>
      </c>
      <c r="L515" s="181">
        <f t="shared" si="307"/>
        <v>0</v>
      </c>
      <c r="M515" s="181">
        <f t="shared" si="307"/>
        <v>0</v>
      </c>
      <c r="N515" s="181">
        <f t="shared" si="307"/>
        <v>0</v>
      </c>
      <c r="O515" s="181">
        <f t="shared" si="307"/>
        <v>0</v>
      </c>
      <c r="P515" s="181">
        <f t="shared" si="307"/>
        <v>0</v>
      </c>
      <c r="Q515" s="181">
        <f t="shared" si="307"/>
        <v>0</v>
      </c>
      <c r="R515" s="181">
        <f t="shared" si="307"/>
        <v>0</v>
      </c>
      <c r="S515" s="181">
        <f t="shared" si="307"/>
        <v>0</v>
      </c>
      <c r="T515" s="181">
        <f t="shared" si="307"/>
        <v>0</v>
      </c>
      <c r="U515" s="181">
        <f t="shared" si="307"/>
        <v>0</v>
      </c>
      <c r="V515" s="181">
        <f t="shared" si="307"/>
        <v>0</v>
      </c>
      <c r="W515" s="181">
        <f t="shared" si="307"/>
        <v>0</v>
      </c>
      <c r="X515" s="181">
        <f t="shared" si="307"/>
        <v>0</v>
      </c>
      <c r="Y515" s="181">
        <f t="shared" si="307"/>
        <v>0</v>
      </c>
      <c r="Z515" s="181">
        <f t="shared" si="307"/>
        <v>0</v>
      </c>
      <c r="AA515" s="181">
        <f t="shared" si="307"/>
        <v>0</v>
      </c>
      <c r="AB515" s="181">
        <f t="shared" si="307"/>
        <v>0</v>
      </c>
      <c r="AC515" s="181">
        <f t="shared" si="307"/>
        <v>0</v>
      </c>
      <c r="AD515" s="181">
        <f t="shared" si="307"/>
        <v>0</v>
      </c>
      <c r="AE515" s="181">
        <f t="shared" si="307"/>
        <v>0</v>
      </c>
      <c r="AF515" s="181">
        <f t="shared" si="307"/>
        <v>0</v>
      </c>
      <c r="AG515" s="181">
        <f t="shared" si="307"/>
        <v>0</v>
      </c>
      <c r="AH515" s="181">
        <f t="shared" si="307"/>
        <v>0</v>
      </c>
      <c r="AI515" s="181">
        <f t="shared" si="307"/>
        <v>0</v>
      </c>
      <c r="AJ515" s="181">
        <f t="shared" si="307"/>
        <v>0</v>
      </c>
      <c r="AK515" s="181">
        <f t="shared" si="307"/>
        <v>0</v>
      </c>
      <c r="AL515" s="181">
        <f t="shared" si="307"/>
        <v>0</v>
      </c>
      <c r="AM515" s="181">
        <f t="shared" si="307"/>
        <v>0</v>
      </c>
      <c r="AN515" s="181">
        <f t="shared" si="307"/>
        <v>0</v>
      </c>
      <c r="AO515" s="181">
        <f t="shared" si="307"/>
        <v>0</v>
      </c>
      <c r="AP515" s="181">
        <f t="shared" si="307"/>
        <v>0</v>
      </c>
      <c r="AQ515" s="181">
        <f t="shared" si="307"/>
        <v>0</v>
      </c>
      <c r="AR515" s="181">
        <f t="shared" si="307"/>
        <v>0</v>
      </c>
      <c r="AS515" s="181">
        <f t="shared" si="307"/>
        <v>0</v>
      </c>
      <c r="AT515" s="181">
        <f t="shared" si="307"/>
        <v>0</v>
      </c>
      <c r="AU515" s="181">
        <f t="shared" si="307"/>
        <v>0</v>
      </c>
      <c r="AV515" s="181">
        <f t="shared" si="307"/>
        <v>0</v>
      </c>
      <c r="AW515" s="181">
        <f t="shared" si="307"/>
        <v>0</v>
      </c>
      <c r="AX515" s="181">
        <f t="shared" si="307"/>
        <v>0</v>
      </c>
      <c r="AY515" s="181">
        <f t="shared" si="307"/>
        <v>0</v>
      </c>
      <c r="AZ515" s="181">
        <f t="shared" si="307"/>
        <v>0</v>
      </c>
      <c r="BA515" s="181">
        <f t="shared" si="307"/>
        <v>0</v>
      </c>
      <c r="BB515" s="181">
        <f t="shared" si="307"/>
        <v>0</v>
      </c>
      <c r="BC515" s="181">
        <f t="shared" si="307"/>
        <v>0</v>
      </c>
      <c r="BD515" s="181">
        <f t="shared" si="307"/>
        <v>0</v>
      </c>
      <c r="BE515" s="181">
        <f t="shared" si="307"/>
        <v>0</v>
      </c>
      <c r="BF515" s="181">
        <f t="shared" si="307"/>
        <v>0</v>
      </c>
      <c r="BG515" s="181">
        <f t="shared" si="307"/>
        <v>0</v>
      </c>
      <c r="BH515" s="181">
        <f t="shared" si="307"/>
        <v>0</v>
      </c>
      <c r="BI515" s="181">
        <f t="shared" si="307"/>
        <v>0</v>
      </c>
      <c r="BJ515" s="181">
        <f t="shared" si="307"/>
        <v>0</v>
      </c>
      <c r="BK515" s="181">
        <f t="shared" si="307"/>
        <v>0</v>
      </c>
      <c r="BL515" s="181">
        <f t="shared" si="307"/>
        <v>0</v>
      </c>
      <c r="BM515" s="181">
        <f t="shared" si="307"/>
        <v>0</v>
      </c>
      <c r="BN515" s="181">
        <f t="shared" si="307"/>
        <v>0</v>
      </c>
      <c r="BO515" s="181">
        <f t="shared" si="307"/>
        <v>0</v>
      </c>
      <c r="BP515" s="181">
        <f t="shared" si="308"/>
        <v>0</v>
      </c>
      <c r="BQ515" s="181">
        <f t="shared" si="308"/>
        <v>0</v>
      </c>
      <c r="BR515" s="181">
        <f t="shared" si="308"/>
        <v>0</v>
      </c>
      <c r="BS515" s="181">
        <f t="shared" si="308"/>
        <v>0</v>
      </c>
      <c r="BT515" s="181">
        <f t="shared" si="308"/>
        <v>0</v>
      </c>
      <c r="BU515" s="181">
        <f t="shared" si="308"/>
        <v>0</v>
      </c>
      <c r="BV515" s="181">
        <f t="shared" si="308"/>
        <v>0</v>
      </c>
      <c r="BW515" s="181">
        <f t="shared" si="308"/>
        <v>0</v>
      </c>
      <c r="BX515" s="181">
        <f t="shared" si="308"/>
        <v>0</v>
      </c>
      <c r="BY515" s="181">
        <f t="shared" si="308"/>
        <v>0</v>
      </c>
      <c r="BZ515" s="181">
        <f t="shared" si="308"/>
        <v>0</v>
      </c>
      <c r="CA515" s="181">
        <f t="shared" si="308"/>
        <v>0</v>
      </c>
      <c r="CB515" s="181">
        <f t="shared" si="308"/>
        <v>0</v>
      </c>
      <c r="CC515" s="181">
        <f t="shared" si="308"/>
        <v>0</v>
      </c>
      <c r="CD515" s="181">
        <f t="shared" si="308"/>
        <v>0</v>
      </c>
      <c r="CE515" s="181">
        <f t="shared" si="308"/>
        <v>0</v>
      </c>
      <c r="CF515" s="181">
        <f t="shared" si="308"/>
        <v>0</v>
      </c>
      <c r="CG515" s="181">
        <f t="shared" si="308"/>
        <v>0</v>
      </c>
      <c r="CH515" s="181">
        <f t="shared" si="308"/>
        <v>0</v>
      </c>
      <c r="CI515" s="181">
        <f t="shared" si="308"/>
        <v>0</v>
      </c>
      <c r="CJ515" s="181">
        <f t="shared" si="308"/>
        <v>0</v>
      </c>
      <c r="CK515" s="181">
        <f t="shared" si="308"/>
        <v>0</v>
      </c>
      <c r="CL515" s="181">
        <f t="shared" si="308"/>
        <v>0</v>
      </c>
      <c r="CM515" s="181">
        <f t="shared" si="308"/>
        <v>0</v>
      </c>
      <c r="CN515" s="181">
        <f t="shared" si="308"/>
        <v>0</v>
      </c>
      <c r="CO515" s="181">
        <f t="shared" si="308"/>
        <v>0</v>
      </c>
      <c r="CP515" s="181">
        <f t="shared" si="308"/>
        <v>0</v>
      </c>
      <c r="CQ515" s="181">
        <f t="shared" si="308"/>
        <v>0</v>
      </c>
      <c r="CR515" s="181">
        <f t="shared" si="308"/>
        <v>0</v>
      </c>
      <c r="CS515" s="181">
        <f t="shared" si="308"/>
        <v>0</v>
      </c>
      <c r="CT515" s="181">
        <f t="shared" si="308"/>
        <v>0</v>
      </c>
      <c r="CU515" s="181">
        <f t="shared" si="308"/>
        <v>0</v>
      </c>
      <c r="CV515" s="181">
        <f t="shared" si="308"/>
        <v>0</v>
      </c>
      <c r="CW515" s="181">
        <f t="shared" si="308"/>
        <v>0</v>
      </c>
      <c r="CX515" s="181">
        <f t="shared" si="308"/>
        <v>0</v>
      </c>
      <c r="CY515" s="181">
        <f t="shared" si="308"/>
        <v>0</v>
      </c>
      <c r="CZ515" s="181">
        <f t="shared" si="308"/>
        <v>0</v>
      </c>
      <c r="DA515" s="181">
        <f t="shared" si="308"/>
        <v>0</v>
      </c>
      <c r="DB515" s="181">
        <f t="shared" si="308"/>
        <v>0</v>
      </c>
      <c r="DC515" s="181">
        <f t="shared" si="308"/>
        <v>0</v>
      </c>
      <c r="DD515" s="181">
        <f t="shared" si="308"/>
        <v>0</v>
      </c>
      <c r="DE515" s="181">
        <f t="shared" si="308"/>
        <v>0</v>
      </c>
      <c r="DF515" s="181">
        <f t="shared" si="308"/>
        <v>0</v>
      </c>
      <c r="DG515" s="181">
        <f t="shared" si="308"/>
        <v>0</v>
      </c>
      <c r="DH515" s="181">
        <f t="shared" si="308"/>
        <v>0</v>
      </c>
      <c r="DI515" s="181">
        <f t="shared" si="308"/>
        <v>0</v>
      </c>
      <c r="DJ515" s="181">
        <f t="shared" si="308"/>
        <v>0</v>
      </c>
      <c r="DK515" s="181">
        <f t="shared" si="308"/>
        <v>0</v>
      </c>
      <c r="DL515" s="181">
        <f t="shared" si="308"/>
        <v>0</v>
      </c>
      <c r="DM515" s="181">
        <f t="shared" si="308"/>
        <v>0</v>
      </c>
      <c r="DN515" s="181">
        <f t="shared" si="308"/>
        <v>0</v>
      </c>
      <c r="DO515" s="181">
        <f t="shared" si="308"/>
        <v>0</v>
      </c>
      <c r="DP515" s="181">
        <f t="shared" si="308"/>
        <v>0</v>
      </c>
      <c r="DQ515" s="181">
        <f t="shared" si="308"/>
        <v>0</v>
      </c>
      <c r="DR515" s="181">
        <f t="shared" si="308"/>
        <v>0</v>
      </c>
      <c r="DS515" s="181">
        <f t="shared" si="308"/>
        <v>0</v>
      </c>
      <c r="DT515" s="181">
        <f t="shared" si="308"/>
        <v>0</v>
      </c>
      <c r="DU515" s="181">
        <f t="shared" si="308"/>
        <v>0</v>
      </c>
      <c r="DV515" s="181">
        <f t="shared" si="308"/>
        <v>0</v>
      </c>
      <c r="DW515" s="181">
        <f t="shared" si="308"/>
        <v>0</v>
      </c>
      <c r="DX515" s="181">
        <f t="shared" si="308"/>
        <v>0</v>
      </c>
      <c r="DY515" s="181">
        <f t="shared" si="308"/>
        <v>0</v>
      </c>
      <c r="DZ515" s="181">
        <f t="shared" si="308"/>
        <v>0</v>
      </c>
      <c r="EA515" s="181">
        <f t="shared" si="308"/>
        <v>0</v>
      </c>
      <c r="EB515" s="181">
        <f t="shared" si="309"/>
        <v>0</v>
      </c>
      <c r="EC515" s="181">
        <f t="shared" si="309"/>
        <v>0</v>
      </c>
      <c r="ED515" s="181">
        <f t="shared" si="309"/>
        <v>0</v>
      </c>
      <c r="EE515" s="181">
        <f t="shared" si="309"/>
        <v>0</v>
      </c>
    </row>
    <row r="516" spans="1:138" s="182" customFormat="1" ht="15.75" hidden="1" outlineLevel="1" x14ac:dyDescent="0.25">
      <c r="A516" s="122">
        <f t="shared" si="306"/>
        <v>0</v>
      </c>
      <c r="B516" s="232" t="str">
        <f t="shared" si="310"/>
        <v>Строительно-монтажные работы рос НДС</v>
      </c>
      <c r="C516" s="170">
        <f t="shared" ref="C516:C523" si="311">SUM(D516:EE516)</f>
        <v>0</v>
      </c>
      <c r="D516" s="181">
        <f t="shared" si="307"/>
        <v>0</v>
      </c>
      <c r="E516" s="181">
        <f t="shared" si="307"/>
        <v>0</v>
      </c>
      <c r="F516" s="181">
        <f t="shared" si="307"/>
        <v>0</v>
      </c>
      <c r="G516" s="181">
        <f t="shared" si="307"/>
        <v>0</v>
      </c>
      <c r="H516" s="181">
        <f t="shared" si="307"/>
        <v>0</v>
      </c>
      <c r="I516" s="181">
        <f t="shared" si="307"/>
        <v>0</v>
      </c>
      <c r="J516" s="181">
        <f t="shared" si="307"/>
        <v>0</v>
      </c>
      <c r="K516" s="181">
        <f t="shared" si="307"/>
        <v>0</v>
      </c>
      <c r="L516" s="181">
        <f t="shared" si="307"/>
        <v>0</v>
      </c>
      <c r="M516" s="181">
        <f t="shared" si="307"/>
        <v>0</v>
      </c>
      <c r="N516" s="181">
        <f t="shared" si="307"/>
        <v>0</v>
      </c>
      <c r="O516" s="181">
        <f t="shared" si="307"/>
        <v>0</v>
      </c>
      <c r="P516" s="181">
        <f t="shared" si="307"/>
        <v>0</v>
      </c>
      <c r="Q516" s="181">
        <f t="shared" si="307"/>
        <v>0</v>
      </c>
      <c r="R516" s="181">
        <f t="shared" si="307"/>
        <v>0</v>
      </c>
      <c r="S516" s="181">
        <f t="shared" si="307"/>
        <v>0</v>
      </c>
      <c r="T516" s="181">
        <f t="shared" si="307"/>
        <v>0</v>
      </c>
      <c r="U516" s="181">
        <f t="shared" si="307"/>
        <v>0</v>
      </c>
      <c r="V516" s="181">
        <f t="shared" si="307"/>
        <v>0</v>
      </c>
      <c r="W516" s="181">
        <f t="shared" si="307"/>
        <v>0</v>
      </c>
      <c r="X516" s="181">
        <f t="shared" si="307"/>
        <v>0</v>
      </c>
      <c r="Y516" s="181">
        <f t="shared" si="307"/>
        <v>0</v>
      </c>
      <c r="Z516" s="181">
        <f t="shared" si="307"/>
        <v>0</v>
      </c>
      <c r="AA516" s="181">
        <f t="shared" si="307"/>
        <v>0</v>
      </c>
      <c r="AB516" s="181">
        <f t="shared" si="307"/>
        <v>0</v>
      </c>
      <c r="AC516" s="181">
        <f t="shared" si="307"/>
        <v>0</v>
      </c>
      <c r="AD516" s="181">
        <f t="shared" si="307"/>
        <v>0</v>
      </c>
      <c r="AE516" s="181">
        <f t="shared" si="307"/>
        <v>0</v>
      </c>
      <c r="AF516" s="181">
        <f t="shared" si="307"/>
        <v>0</v>
      </c>
      <c r="AG516" s="181">
        <f t="shared" si="307"/>
        <v>0</v>
      </c>
      <c r="AH516" s="181">
        <f t="shared" si="307"/>
        <v>0</v>
      </c>
      <c r="AI516" s="181">
        <f t="shared" si="307"/>
        <v>0</v>
      </c>
      <c r="AJ516" s="181">
        <f t="shared" si="307"/>
        <v>0</v>
      </c>
      <c r="AK516" s="181">
        <f t="shared" si="307"/>
        <v>0</v>
      </c>
      <c r="AL516" s="181">
        <f t="shared" si="307"/>
        <v>0</v>
      </c>
      <c r="AM516" s="181">
        <f t="shared" si="307"/>
        <v>0</v>
      </c>
      <c r="AN516" s="181">
        <f t="shared" si="307"/>
        <v>0</v>
      </c>
      <c r="AO516" s="181">
        <f t="shared" si="307"/>
        <v>0</v>
      </c>
      <c r="AP516" s="181">
        <f t="shared" si="307"/>
        <v>0</v>
      </c>
      <c r="AQ516" s="181">
        <f t="shared" si="307"/>
        <v>0</v>
      </c>
      <c r="AR516" s="181">
        <f t="shared" si="307"/>
        <v>0</v>
      </c>
      <c r="AS516" s="181">
        <f t="shared" si="307"/>
        <v>0</v>
      </c>
      <c r="AT516" s="181">
        <f t="shared" si="307"/>
        <v>0</v>
      </c>
      <c r="AU516" s="181">
        <f t="shared" si="307"/>
        <v>0</v>
      </c>
      <c r="AV516" s="181">
        <f t="shared" si="307"/>
        <v>0</v>
      </c>
      <c r="AW516" s="181">
        <f t="shared" si="307"/>
        <v>0</v>
      </c>
      <c r="AX516" s="181">
        <f t="shared" si="307"/>
        <v>0</v>
      </c>
      <c r="AY516" s="181">
        <f t="shared" si="307"/>
        <v>0</v>
      </c>
      <c r="AZ516" s="181">
        <f t="shared" si="307"/>
        <v>0</v>
      </c>
      <c r="BA516" s="181">
        <f t="shared" si="307"/>
        <v>0</v>
      </c>
      <c r="BB516" s="181">
        <f t="shared" si="307"/>
        <v>0</v>
      </c>
      <c r="BC516" s="181">
        <f t="shared" si="307"/>
        <v>0</v>
      </c>
      <c r="BD516" s="181">
        <f t="shared" si="307"/>
        <v>0</v>
      </c>
      <c r="BE516" s="181">
        <f t="shared" si="307"/>
        <v>0</v>
      </c>
      <c r="BF516" s="181">
        <f t="shared" si="307"/>
        <v>0</v>
      </c>
      <c r="BG516" s="181">
        <f t="shared" si="307"/>
        <v>0</v>
      </c>
      <c r="BH516" s="181">
        <f t="shared" si="307"/>
        <v>0</v>
      </c>
      <c r="BI516" s="181">
        <f t="shared" si="307"/>
        <v>0</v>
      </c>
      <c r="BJ516" s="181">
        <f t="shared" si="307"/>
        <v>0</v>
      </c>
      <c r="BK516" s="181">
        <f t="shared" si="307"/>
        <v>0</v>
      </c>
      <c r="BL516" s="181">
        <f t="shared" si="307"/>
        <v>0</v>
      </c>
      <c r="BM516" s="181">
        <f t="shared" si="307"/>
        <v>0</v>
      </c>
      <c r="BN516" s="181">
        <f t="shared" si="307"/>
        <v>0</v>
      </c>
      <c r="BO516" s="181">
        <f t="shared" si="307"/>
        <v>0</v>
      </c>
      <c r="BP516" s="181">
        <f t="shared" si="308"/>
        <v>0</v>
      </c>
      <c r="BQ516" s="181">
        <f t="shared" si="308"/>
        <v>0</v>
      </c>
      <c r="BR516" s="181">
        <f t="shared" si="308"/>
        <v>0</v>
      </c>
      <c r="BS516" s="181">
        <f t="shared" si="308"/>
        <v>0</v>
      </c>
      <c r="BT516" s="181">
        <f t="shared" si="308"/>
        <v>0</v>
      </c>
      <c r="BU516" s="181">
        <f t="shared" si="308"/>
        <v>0</v>
      </c>
      <c r="BV516" s="181">
        <f t="shared" si="308"/>
        <v>0</v>
      </c>
      <c r="BW516" s="181">
        <f t="shared" si="308"/>
        <v>0</v>
      </c>
      <c r="BX516" s="181">
        <f t="shared" si="308"/>
        <v>0</v>
      </c>
      <c r="BY516" s="181">
        <f t="shared" si="308"/>
        <v>0</v>
      </c>
      <c r="BZ516" s="181">
        <f t="shared" si="308"/>
        <v>0</v>
      </c>
      <c r="CA516" s="181">
        <f t="shared" si="308"/>
        <v>0</v>
      </c>
      <c r="CB516" s="181">
        <f t="shared" si="308"/>
        <v>0</v>
      </c>
      <c r="CC516" s="181">
        <f t="shared" si="308"/>
        <v>0</v>
      </c>
      <c r="CD516" s="181">
        <f t="shared" si="308"/>
        <v>0</v>
      </c>
      <c r="CE516" s="181">
        <f t="shared" si="308"/>
        <v>0</v>
      </c>
      <c r="CF516" s="181">
        <f t="shared" si="308"/>
        <v>0</v>
      </c>
      <c r="CG516" s="181">
        <f t="shared" si="308"/>
        <v>0</v>
      </c>
      <c r="CH516" s="181">
        <f t="shared" si="308"/>
        <v>0</v>
      </c>
      <c r="CI516" s="181">
        <f t="shared" si="308"/>
        <v>0</v>
      </c>
      <c r="CJ516" s="181">
        <f t="shared" si="308"/>
        <v>0</v>
      </c>
      <c r="CK516" s="181">
        <f t="shared" si="308"/>
        <v>0</v>
      </c>
      <c r="CL516" s="181">
        <f t="shared" si="308"/>
        <v>0</v>
      </c>
      <c r="CM516" s="181">
        <f t="shared" si="308"/>
        <v>0</v>
      </c>
      <c r="CN516" s="181">
        <f t="shared" si="308"/>
        <v>0</v>
      </c>
      <c r="CO516" s="181">
        <f t="shared" si="308"/>
        <v>0</v>
      </c>
      <c r="CP516" s="181">
        <f t="shared" si="308"/>
        <v>0</v>
      </c>
      <c r="CQ516" s="181">
        <f t="shared" si="308"/>
        <v>0</v>
      </c>
      <c r="CR516" s="181">
        <f t="shared" si="308"/>
        <v>0</v>
      </c>
      <c r="CS516" s="181">
        <f t="shared" si="308"/>
        <v>0</v>
      </c>
      <c r="CT516" s="181">
        <f t="shared" si="308"/>
        <v>0</v>
      </c>
      <c r="CU516" s="181">
        <f t="shared" si="308"/>
        <v>0</v>
      </c>
      <c r="CV516" s="181">
        <f t="shared" si="308"/>
        <v>0</v>
      </c>
      <c r="CW516" s="181">
        <f t="shared" si="308"/>
        <v>0</v>
      </c>
      <c r="CX516" s="181">
        <f t="shared" si="308"/>
        <v>0</v>
      </c>
      <c r="CY516" s="181">
        <f t="shared" si="308"/>
        <v>0</v>
      </c>
      <c r="CZ516" s="181">
        <f t="shared" si="308"/>
        <v>0</v>
      </c>
      <c r="DA516" s="181">
        <f t="shared" si="308"/>
        <v>0</v>
      </c>
      <c r="DB516" s="181">
        <f t="shared" si="308"/>
        <v>0</v>
      </c>
      <c r="DC516" s="181">
        <f t="shared" si="308"/>
        <v>0</v>
      </c>
      <c r="DD516" s="181">
        <f t="shared" si="308"/>
        <v>0</v>
      </c>
      <c r="DE516" s="181">
        <f t="shared" si="308"/>
        <v>0</v>
      </c>
      <c r="DF516" s="181">
        <f t="shared" si="308"/>
        <v>0</v>
      </c>
      <c r="DG516" s="181">
        <f t="shared" si="308"/>
        <v>0</v>
      </c>
      <c r="DH516" s="181">
        <f t="shared" si="308"/>
        <v>0</v>
      </c>
      <c r="DI516" s="181">
        <f t="shared" si="308"/>
        <v>0</v>
      </c>
      <c r="DJ516" s="181">
        <f t="shared" si="308"/>
        <v>0</v>
      </c>
      <c r="DK516" s="181">
        <f t="shared" si="308"/>
        <v>0</v>
      </c>
      <c r="DL516" s="181">
        <f t="shared" si="308"/>
        <v>0</v>
      </c>
      <c r="DM516" s="181">
        <f t="shared" si="308"/>
        <v>0</v>
      </c>
      <c r="DN516" s="181">
        <f t="shared" si="308"/>
        <v>0</v>
      </c>
      <c r="DO516" s="181">
        <f t="shared" si="308"/>
        <v>0</v>
      </c>
      <c r="DP516" s="181">
        <f t="shared" si="308"/>
        <v>0</v>
      </c>
      <c r="DQ516" s="181">
        <f t="shared" si="308"/>
        <v>0</v>
      </c>
      <c r="DR516" s="181">
        <f t="shared" si="308"/>
        <v>0</v>
      </c>
      <c r="DS516" s="181">
        <f t="shared" si="308"/>
        <v>0</v>
      </c>
      <c r="DT516" s="181">
        <f t="shared" si="308"/>
        <v>0</v>
      </c>
      <c r="DU516" s="181">
        <f t="shared" si="308"/>
        <v>0</v>
      </c>
      <c r="DV516" s="181">
        <f t="shared" si="308"/>
        <v>0</v>
      </c>
      <c r="DW516" s="181">
        <f t="shared" si="308"/>
        <v>0</v>
      </c>
      <c r="DX516" s="181">
        <f t="shared" si="308"/>
        <v>0</v>
      </c>
      <c r="DY516" s="181">
        <f t="shared" si="308"/>
        <v>0</v>
      </c>
      <c r="DZ516" s="181">
        <f t="shared" si="308"/>
        <v>0</v>
      </c>
      <c r="EA516" s="181">
        <f t="shared" si="308"/>
        <v>0</v>
      </c>
      <c r="EB516" s="181">
        <f t="shared" si="309"/>
        <v>0</v>
      </c>
      <c r="EC516" s="181">
        <f t="shared" si="309"/>
        <v>0</v>
      </c>
      <c r="ED516" s="181">
        <f t="shared" si="309"/>
        <v>0</v>
      </c>
      <c r="EE516" s="181">
        <f t="shared" si="309"/>
        <v>0</v>
      </c>
    </row>
    <row r="517" spans="1:138" s="182" customFormat="1" ht="15.75" hidden="1" outlineLevel="1" x14ac:dyDescent="0.25">
      <c r="A517" s="122">
        <f t="shared" si="306"/>
        <v>0</v>
      </c>
      <c r="B517" s="232" t="str">
        <f t="shared" si="310"/>
        <v>ТМЦ НДС</v>
      </c>
      <c r="C517" s="170">
        <f t="shared" si="311"/>
        <v>0</v>
      </c>
      <c r="D517" s="181">
        <f t="shared" si="307"/>
        <v>0</v>
      </c>
      <c r="E517" s="181">
        <f t="shared" si="307"/>
        <v>0</v>
      </c>
      <c r="F517" s="181">
        <f t="shared" si="307"/>
        <v>0</v>
      </c>
      <c r="G517" s="181">
        <f t="shared" si="307"/>
        <v>0</v>
      </c>
      <c r="H517" s="181">
        <f t="shared" si="307"/>
        <v>0</v>
      </c>
      <c r="I517" s="181">
        <f t="shared" si="307"/>
        <v>0</v>
      </c>
      <c r="J517" s="181">
        <f t="shared" si="307"/>
        <v>0</v>
      </c>
      <c r="K517" s="181">
        <f t="shared" si="307"/>
        <v>0</v>
      </c>
      <c r="L517" s="181">
        <f t="shared" si="307"/>
        <v>0</v>
      </c>
      <c r="M517" s="181">
        <f t="shared" si="307"/>
        <v>0</v>
      </c>
      <c r="N517" s="181">
        <f t="shared" si="307"/>
        <v>0</v>
      </c>
      <c r="O517" s="181">
        <f t="shared" si="307"/>
        <v>0</v>
      </c>
      <c r="P517" s="181">
        <f t="shared" si="307"/>
        <v>0</v>
      </c>
      <c r="Q517" s="181">
        <f t="shared" si="307"/>
        <v>0</v>
      </c>
      <c r="R517" s="181">
        <f t="shared" si="307"/>
        <v>0</v>
      </c>
      <c r="S517" s="181">
        <f t="shared" si="307"/>
        <v>0</v>
      </c>
      <c r="T517" s="181">
        <f t="shared" si="307"/>
        <v>0</v>
      </c>
      <c r="U517" s="181">
        <f t="shared" si="307"/>
        <v>0</v>
      </c>
      <c r="V517" s="181">
        <f t="shared" si="307"/>
        <v>0</v>
      </c>
      <c r="W517" s="181">
        <f t="shared" si="307"/>
        <v>0</v>
      </c>
      <c r="X517" s="181">
        <f t="shared" si="307"/>
        <v>0</v>
      </c>
      <c r="Y517" s="181">
        <f t="shared" si="307"/>
        <v>0</v>
      </c>
      <c r="Z517" s="181">
        <f t="shared" si="307"/>
        <v>0</v>
      </c>
      <c r="AA517" s="181">
        <f t="shared" si="307"/>
        <v>0</v>
      </c>
      <c r="AB517" s="181">
        <f t="shared" si="307"/>
        <v>0</v>
      </c>
      <c r="AC517" s="181">
        <f t="shared" si="307"/>
        <v>0</v>
      </c>
      <c r="AD517" s="181">
        <f t="shared" si="307"/>
        <v>0</v>
      </c>
      <c r="AE517" s="181">
        <f t="shared" si="307"/>
        <v>0</v>
      </c>
      <c r="AF517" s="181">
        <f t="shared" si="307"/>
        <v>0</v>
      </c>
      <c r="AG517" s="181">
        <f t="shared" si="307"/>
        <v>0</v>
      </c>
      <c r="AH517" s="181">
        <f t="shared" si="307"/>
        <v>0</v>
      </c>
      <c r="AI517" s="181">
        <f t="shared" si="307"/>
        <v>0</v>
      </c>
      <c r="AJ517" s="181">
        <f t="shared" si="307"/>
        <v>0</v>
      </c>
      <c r="AK517" s="181">
        <f t="shared" si="307"/>
        <v>0</v>
      </c>
      <c r="AL517" s="181">
        <f t="shared" si="307"/>
        <v>0</v>
      </c>
      <c r="AM517" s="181">
        <f t="shared" si="307"/>
        <v>0</v>
      </c>
      <c r="AN517" s="181">
        <f t="shared" si="307"/>
        <v>0</v>
      </c>
      <c r="AO517" s="181">
        <f t="shared" si="307"/>
        <v>0</v>
      </c>
      <c r="AP517" s="181">
        <f t="shared" si="307"/>
        <v>0</v>
      </c>
      <c r="AQ517" s="181">
        <f t="shared" si="307"/>
        <v>0</v>
      </c>
      <c r="AR517" s="181">
        <f t="shared" si="307"/>
        <v>0</v>
      </c>
      <c r="AS517" s="181">
        <f t="shared" si="307"/>
        <v>0</v>
      </c>
      <c r="AT517" s="181">
        <f t="shared" si="307"/>
        <v>0</v>
      </c>
      <c r="AU517" s="181">
        <f t="shared" si="307"/>
        <v>0</v>
      </c>
      <c r="AV517" s="181">
        <f t="shared" si="307"/>
        <v>0</v>
      </c>
      <c r="AW517" s="181">
        <f t="shared" si="307"/>
        <v>0</v>
      </c>
      <c r="AX517" s="181">
        <f t="shared" si="307"/>
        <v>0</v>
      </c>
      <c r="AY517" s="181">
        <f t="shared" si="307"/>
        <v>0</v>
      </c>
      <c r="AZ517" s="181">
        <f t="shared" si="307"/>
        <v>0</v>
      </c>
      <c r="BA517" s="181">
        <f t="shared" si="307"/>
        <v>0</v>
      </c>
      <c r="BB517" s="181">
        <f t="shared" si="307"/>
        <v>0</v>
      </c>
      <c r="BC517" s="181">
        <f t="shared" si="307"/>
        <v>0</v>
      </c>
      <c r="BD517" s="181">
        <f t="shared" si="307"/>
        <v>0</v>
      </c>
      <c r="BE517" s="181">
        <f t="shared" si="307"/>
        <v>0</v>
      </c>
      <c r="BF517" s="181">
        <f t="shared" si="307"/>
        <v>0</v>
      </c>
      <c r="BG517" s="181">
        <f t="shared" si="307"/>
        <v>0</v>
      </c>
      <c r="BH517" s="181">
        <f t="shared" si="307"/>
        <v>0</v>
      </c>
      <c r="BI517" s="181">
        <f t="shared" si="307"/>
        <v>0</v>
      </c>
      <c r="BJ517" s="181">
        <f t="shared" si="307"/>
        <v>0</v>
      </c>
      <c r="BK517" s="181">
        <f t="shared" si="307"/>
        <v>0</v>
      </c>
      <c r="BL517" s="181">
        <f t="shared" si="307"/>
        <v>0</v>
      </c>
      <c r="BM517" s="181">
        <f t="shared" si="307"/>
        <v>0</v>
      </c>
      <c r="BN517" s="181">
        <f t="shared" si="307"/>
        <v>0</v>
      </c>
      <c r="BO517" s="181">
        <f>BO504*0.18</f>
        <v>0</v>
      </c>
      <c r="BP517" s="181">
        <f t="shared" si="308"/>
        <v>0</v>
      </c>
      <c r="BQ517" s="181">
        <f t="shared" si="308"/>
        <v>0</v>
      </c>
      <c r="BR517" s="181">
        <f t="shared" si="308"/>
        <v>0</v>
      </c>
      <c r="BS517" s="181">
        <f t="shared" si="308"/>
        <v>0</v>
      </c>
      <c r="BT517" s="181">
        <f t="shared" si="308"/>
        <v>0</v>
      </c>
      <c r="BU517" s="181">
        <f t="shared" si="308"/>
        <v>0</v>
      </c>
      <c r="BV517" s="181">
        <f t="shared" si="308"/>
        <v>0</v>
      </c>
      <c r="BW517" s="181">
        <f t="shared" si="308"/>
        <v>0</v>
      </c>
      <c r="BX517" s="181">
        <f t="shared" si="308"/>
        <v>0</v>
      </c>
      <c r="BY517" s="181">
        <f t="shared" si="308"/>
        <v>0</v>
      </c>
      <c r="BZ517" s="181">
        <f t="shared" si="308"/>
        <v>0</v>
      </c>
      <c r="CA517" s="181">
        <f t="shared" si="308"/>
        <v>0</v>
      </c>
      <c r="CB517" s="181">
        <f t="shared" si="308"/>
        <v>0</v>
      </c>
      <c r="CC517" s="181">
        <f t="shared" si="308"/>
        <v>0</v>
      </c>
      <c r="CD517" s="181">
        <f t="shared" si="308"/>
        <v>0</v>
      </c>
      <c r="CE517" s="181">
        <f t="shared" si="308"/>
        <v>0</v>
      </c>
      <c r="CF517" s="181">
        <f t="shared" si="308"/>
        <v>0</v>
      </c>
      <c r="CG517" s="181">
        <f t="shared" si="308"/>
        <v>0</v>
      </c>
      <c r="CH517" s="181">
        <f t="shared" si="308"/>
        <v>0</v>
      </c>
      <c r="CI517" s="181">
        <f t="shared" si="308"/>
        <v>0</v>
      </c>
      <c r="CJ517" s="181">
        <f t="shared" si="308"/>
        <v>0</v>
      </c>
      <c r="CK517" s="181">
        <f t="shared" si="308"/>
        <v>0</v>
      </c>
      <c r="CL517" s="181">
        <f t="shared" si="308"/>
        <v>0</v>
      </c>
      <c r="CM517" s="181">
        <f t="shared" si="308"/>
        <v>0</v>
      </c>
      <c r="CN517" s="181">
        <f t="shared" si="308"/>
        <v>0</v>
      </c>
      <c r="CO517" s="181">
        <f t="shared" si="308"/>
        <v>0</v>
      </c>
      <c r="CP517" s="181">
        <f t="shared" si="308"/>
        <v>0</v>
      </c>
      <c r="CQ517" s="181">
        <f t="shared" si="308"/>
        <v>0</v>
      </c>
      <c r="CR517" s="181">
        <f t="shared" si="308"/>
        <v>0</v>
      </c>
      <c r="CS517" s="181">
        <f t="shared" si="308"/>
        <v>0</v>
      </c>
      <c r="CT517" s="181">
        <f t="shared" si="308"/>
        <v>0</v>
      </c>
      <c r="CU517" s="181">
        <f t="shared" si="308"/>
        <v>0</v>
      </c>
      <c r="CV517" s="181">
        <f t="shared" si="308"/>
        <v>0</v>
      </c>
      <c r="CW517" s="181">
        <f t="shared" si="308"/>
        <v>0</v>
      </c>
      <c r="CX517" s="181">
        <f t="shared" si="308"/>
        <v>0</v>
      </c>
      <c r="CY517" s="181">
        <f t="shared" si="308"/>
        <v>0</v>
      </c>
      <c r="CZ517" s="181">
        <f t="shared" si="308"/>
        <v>0</v>
      </c>
      <c r="DA517" s="181">
        <f t="shared" si="308"/>
        <v>0</v>
      </c>
      <c r="DB517" s="181">
        <f t="shared" si="308"/>
        <v>0</v>
      </c>
      <c r="DC517" s="181">
        <f t="shared" si="308"/>
        <v>0</v>
      </c>
      <c r="DD517" s="181">
        <f t="shared" si="308"/>
        <v>0</v>
      </c>
      <c r="DE517" s="181">
        <f t="shared" si="308"/>
        <v>0</v>
      </c>
      <c r="DF517" s="181">
        <f t="shared" si="308"/>
        <v>0</v>
      </c>
      <c r="DG517" s="181">
        <f t="shared" si="308"/>
        <v>0</v>
      </c>
      <c r="DH517" s="181">
        <f t="shared" si="308"/>
        <v>0</v>
      </c>
      <c r="DI517" s="181">
        <f t="shared" si="308"/>
        <v>0</v>
      </c>
      <c r="DJ517" s="181">
        <f t="shared" si="308"/>
        <v>0</v>
      </c>
      <c r="DK517" s="181">
        <f t="shared" si="308"/>
        <v>0</v>
      </c>
      <c r="DL517" s="181">
        <f t="shared" si="308"/>
        <v>0</v>
      </c>
      <c r="DM517" s="181">
        <f t="shared" si="308"/>
        <v>0</v>
      </c>
      <c r="DN517" s="181">
        <f t="shared" si="308"/>
        <v>0</v>
      </c>
      <c r="DO517" s="181">
        <f t="shared" si="308"/>
        <v>0</v>
      </c>
      <c r="DP517" s="181">
        <f t="shared" si="308"/>
        <v>0</v>
      </c>
      <c r="DQ517" s="181">
        <f t="shared" si="308"/>
        <v>0</v>
      </c>
      <c r="DR517" s="181">
        <f t="shared" si="308"/>
        <v>0</v>
      </c>
      <c r="DS517" s="181">
        <f t="shared" si="308"/>
        <v>0</v>
      </c>
      <c r="DT517" s="181">
        <f t="shared" si="308"/>
        <v>0</v>
      </c>
      <c r="DU517" s="181">
        <f t="shared" si="308"/>
        <v>0</v>
      </c>
      <c r="DV517" s="181">
        <f t="shared" si="308"/>
        <v>0</v>
      </c>
      <c r="DW517" s="181">
        <f t="shared" si="308"/>
        <v>0</v>
      </c>
      <c r="DX517" s="181">
        <f t="shared" si="308"/>
        <v>0</v>
      </c>
      <c r="DY517" s="181">
        <f t="shared" si="308"/>
        <v>0</v>
      </c>
      <c r="DZ517" s="181">
        <f t="shared" si="308"/>
        <v>0</v>
      </c>
      <c r="EA517" s="181">
        <f>EA504*0.18</f>
        <v>0</v>
      </c>
      <c r="EB517" s="181">
        <f t="shared" si="309"/>
        <v>0</v>
      </c>
      <c r="EC517" s="181">
        <f t="shared" si="309"/>
        <v>0</v>
      </c>
      <c r="ED517" s="181">
        <f t="shared" si="309"/>
        <v>0</v>
      </c>
      <c r="EE517" s="181">
        <f t="shared" si="309"/>
        <v>0</v>
      </c>
    </row>
    <row r="518" spans="1:138" s="182" customFormat="1" ht="15.75" hidden="1" outlineLevel="1" x14ac:dyDescent="0.25">
      <c r="A518" s="122">
        <f t="shared" si="306"/>
        <v>0</v>
      </c>
      <c r="B518" s="232" t="str">
        <f t="shared" si="310"/>
        <v>Оборудование (привязка к валюте) НДС</v>
      </c>
      <c r="C518" s="170">
        <f t="shared" si="311"/>
        <v>0</v>
      </c>
      <c r="D518" s="181">
        <f t="shared" ref="D518:BO521" si="312">D505*0.18</f>
        <v>0</v>
      </c>
      <c r="E518" s="181">
        <f t="shared" si="312"/>
        <v>0</v>
      </c>
      <c r="F518" s="181">
        <f t="shared" si="312"/>
        <v>0</v>
      </c>
      <c r="G518" s="181">
        <f t="shared" si="312"/>
        <v>0</v>
      </c>
      <c r="H518" s="181">
        <f t="shared" si="312"/>
        <v>0</v>
      </c>
      <c r="I518" s="181">
        <f t="shared" si="312"/>
        <v>0</v>
      </c>
      <c r="J518" s="181">
        <f t="shared" si="312"/>
        <v>0</v>
      </c>
      <c r="K518" s="181">
        <f t="shared" si="312"/>
        <v>0</v>
      </c>
      <c r="L518" s="181">
        <f t="shared" si="312"/>
        <v>0</v>
      </c>
      <c r="M518" s="181">
        <f t="shared" si="312"/>
        <v>0</v>
      </c>
      <c r="N518" s="181">
        <f t="shared" si="312"/>
        <v>0</v>
      </c>
      <c r="O518" s="181">
        <f t="shared" si="312"/>
        <v>0</v>
      </c>
      <c r="P518" s="181">
        <f t="shared" si="312"/>
        <v>0</v>
      </c>
      <c r="Q518" s="181">
        <f t="shared" si="312"/>
        <v>0</v>
      </c>
      <c r="R518" s="181">
        <f t="shared" si="312"/>
        <v>0</v>
      </c>
      <c r="S518" s="181">
        <f t="shared" si="312"/>
        <v>0</v>
      </c>
      <c r="T518" s="181">
        <f t="shared" si="312"/>
        <v>0</v>
      </c>
      <c r="U518" s="181">
        <f t="shared" si="312"/>
        <v>0</v>
      </c>
      <c r="V518" s="181">
        <f t="shared" si="312"/>
        <v>0</v>
      </c>
      <c r="W518" s="181">
        <f t="shared" si="312"/>
        <v>0</v>
      </c>
      <c r="X518" s="181">
        <f t="shared" si="312"/>
        <v>0</v>
      </c>
      <c r="Y518" s="181">
        <f t="shared" si="312"/>
        <v>0</v>
      </c>
      <c r="Z518" s="181">
        <f t="shared" si="312"/>
        <v>0</v>
      </c>
      <c r="AA518" s="181">
        <f t="shared" si="312"/>
        <v>0</v>
      </c>
      <c r="AB518" s="181">
        <f t="shared" si="312"/>
        <v>0</v>
      </c>
      <c r="AC518" s="181">
        <f t="shared" si="312"/>
        <v>0</v>
      </c>
      <c r="AD518" s="181">
        <f t="shared" si="312"/>
        <v>0</v>
      </c>
      <c r="AE518" s="181">
        <f t="shared" si="312"/>
        <v>0</v>
      </c>
      <c r="AF518" s="181">
        <f t="shared" si="312"/>
        <v>0</v>
      </c>
      <c r="AG518" s="181">
        <f t="shared" si="312"/>
        <v>0</v>
      </c>
      <c r="AH518" s="181">
        <f t="shared" si="312"/>
        <v>0</v>
      </c>
      <c r="AI518" s="181">
        <f t="shared" si="312"/>
        <v>0</v>
      </c>
      <c r="AJ518" s="181">
        <f t="shared" si="312"/>
        <v>0</v>
      </c>
      <c r="AK518" s="181">
        <f t="shared" si="312"/>
        <v>0</v>
      </c>
      <c r="AL518" s="181">
        <f t="shared" si="312"/>
        <v>0</v>
      </c>
      <c r="AM518" s="181">
        <f t="shared" si="312"/>
        <v>0</v>
      </c>
      <c r="AN518" s="181">
        <f t="shared" si="312"/>
        <v>0</v>
      </c>
      <c r="AO518" s="181">
        <f t="shared" si="312"/>
        <v>0</v>
      </c>
      <c r="AP518" s="181">
        <f t="shared" si="312"/>
        <v>0</v>
      </c>
      <c r="AQ518" s="181">
        <f t="shared" si="312"/>
        <v>0</v>
      </c>
      <c r="AR518" s="181">
        <f t="shared" si="312"/>
        <v>0</v>
      </c>
      <c r="AS518" s="181">
        <f t="shared" si="312"/>
        <v>0</v>
      </c>
      <c r="AT518" s="181">
        <f t="shared" si="312"/>
        <v>0</v>
      </c>
      <c r="AU518" s="181">
        <f t="shared" si="312"/>
        <v>0</v>
      </c>
      <c r="AV518" s="181">
        <f t="shared" si="312"/>
        <v>0</v>
      </c>
      <c r="AW518" s="181">
        <f t="shared" si="312"/>
        <v>0</v>
      </c>
      <c r="AX518" s="181">
        <f t="shared" si="312"/>
        <v>0</v>
      </c>
      <c r="AY518" s="181">
        <f t="shared" si="312"/>
        <v>0</v>
      </c>
      <c r="AZ518" s="181">
        <f t="shared" si="312"/>
        <v>0</v>
      </c>
      <c r="BA518" s="181">
        <f t="shared" si="312"/>
        <v>0</v>
      </c>
      <c r="BB518" s="181">
        <f t="shared" si="312"/>
        <v>0</v>
      </c>
      <c r="BC518" s="181">
        <f t="shared" si="312"/>
        <v>0</v>
      </c>
      <c r="BD518" s="181">
        <f t="shared" si="312"/>
        <v>0</v>
      </c>
      <c r="BE518" s="181">
        <f t="shared" si="312"/>
        <v>0</v>
      </c>
      <c r="BF518" s="181">
        <f t="shared" si="312"/>
        <v>0</v>
      </c>
      <c r="BG518" s="181">
        <f t="shared" si="312"/>
        <v>0</v>
      </c>
      <c r="BH518" s="181">
        <f t="shared" si="312"/>
        <v>0</v>
      </c>
      <c r="BI518" s="181">
        <f t="shared" si="312"/>
        <v>0</v>
      </c>
      <c r="BJ518" s="181">
        <f t="shared" si="312"/>
        <v>0</v>
      </c>
      <c r="BK518" s="181">
        <f t="shared" si="312"/>
        <v>0</v>
      </c>
      <c r="BL518" s="181">
        <f t="shared" si="312"/>
        <v>0</v>
      </c>
      <c r="BM518" s="181">
        <f t="shared" si="312"/>
        <v>0</v>
      </c>
      <c r="BN518" s="181">
        <f t="shared" si="312"/>
        <v>0</v>
      </c>
      <c r="BO518" s="181">
        <f>BO505*0.18</f>
        <v>0</v>
      </c>
      <c r="BP518" s="181">
        <f t="shared" ref="BP518:EA521" si="313">BP505*0.18</f>
        <v>0</v>
      </c>
      <c r="BQ518" s="181">
        <f t="shared" si="313"/>
        <v>0</v>
      </c>
      <c r="BR518" s="181">
        <f t="shared" si="313"/>
        <v>0</v>
      </c>
      <c r="BS518" s="181">
        <f t="shared" si="313"/>
        <v>0</v>
      </c>
      <c r="BT518" s="181">
        <f t="shared" si="313"/>
        <v>0</v>
      </c>
      <c r="BU518" s="181">
        <f t="shared" si="313"/>
        <v>0</v>
      </c>
      <c r="BV518" s="181">
        <f t="shared" si="313"/>
        <v>0</v>
      </c>
      <c r="BW518" s="181">
        <f t="shared" si="313"/>
        <v>0</v>
      </c>
      <c r="BX518" s="181">
        <f t="shared" si="313"/>
        <v>0</v>
      </c>
      <c r="BY518" s="181">
        <f t="shared" si="313"/>
        <v>0</v>
      </c>
      <c r="BZ518" s="181">
        <f t="shared" si="313"/>
        <v>0</v>
      </c>
      <c r="CA518" s="181">
        <f t="shared" si="313"/>
        <v>0</v>
      </c>
      <c r="CB518" s="181">
        <f t="shared" si="313"/>
        <v>0</v>
      </c>
      <c r="CC518" s="181">
        <f t="shared" si="313"/>
        <v>0</v>
      </c>
      <c r="CD518" s="181">
        <f t="shared" si="313"/>
        <v>0</v>
      </c>
      <c r="CE518" s="181">
        <f t="shared" si="313"/>
        <v>0</v>
      </c>
      <c r="CF518" s="181">
        <f t="shared" si="313"/>
        <v>0</v>
      </c>
      <c r="CG518" s="181">
        <f t="shared" si="313"/>
        <v>0</v>
      </c>
      <c r="CH518" s="181">
        <f t="shared" si="313"/>
        <v>0</v>
      </c>
      <c r="CI518" s="181">
        <f t="shared" si="313"/>
        <v>0</v>
      </c>
      <c r="CJ518" s="181">
        <f t="shared" si="313"/>
        <v>0</v>
      </c>
      <c r="CK518" s="181">
        <f t="shared" si="313"/>
        <v>0</v>
      </c>
      <c r="CL518" s="181">
        <f t="shared" si="313"/>
        <v>0</v>
      </c>
      <c r="CM518" s="181">
        <f t="shared" si="313"/>
        <v>0</v>
      </c>
      <c r="CN518" s="181">
        <f t="shared" si="313"/>
        <v>0</v>
      </c>
      <c r="CO518" s="181">
        <f t="shared" si="313"/>
        <v>0</v>
      </c>
      <c r="CP518" s="181">
        <f t="shared" si="313"/>
        <v>0</v>
      </c>
      <c r="CQ518" s="181">
        <f t="shared" si="313"/>
        <v>0</v>
      </c>
      <c r="CR518" s="181">
        <f t="shared" si="313"/>
        <v>0</v>
      </c>
      <c r="CS518" s="181">
        <f t="shared" si="313"/>
        <v>0</v>
      </c>
      <c r="CT518" s="181">
        <f t="shared" si="313"/>
        <v>0</v>
      </c>
      <c r="CU518" s="181">
        <f t="shared" si="313"/>
        <v>0</v>
      </c>
      <c r="CV518" s="181">
        <f t="shared" si="313"/>
        <v>0</v>
      </c>
      <c r="CW518" s="181">
        <f t="shared" si="313"/>
        <v>0</v>
      </c>
      <c r="CX518" s="181">
        <f t="shared" si="313"/>
        <v>0</v>
      </c>
      <c r="CY518" s="181">
        <f t="shared" si="313"/>
        <v>0</v>
      </c>
      <c r="CZ518" s="181">
        <f t="shared" si="313"/>
        <v>0</v>
      </c>
      <c r="DA518" s="181">
        <f t="shared" si="313"/>
        <v>0</v>
      </c>
      <c r="DB518" s="181">
        <f t="shared" si="313"/>
        <v>0</v>
      </c>
      <c r="DC518" s="181">
        <f t="shared" si="313"/>
        <v>0</v>
      </c>
      <c r="DD518" s="181">
        <f t="shared" si="313"/>
        <v>0</v>
      </c>
      <c r="DE518" s="181">
        <f t="shared" si="313"/>
        <v>0</v>
      </c>
      <c r="DF518" s="181">
        <f t="shared" si="313"/>
        <v>0</v>
      </c>
      <c r="DG518" s="181">
        <f t="shared" si="313"/>
        <v>0</v>
      </c>
      <c r="DH518" s="181">
        <f t="shared" si="313"/>
        <v>0</v>
      </c>
      <c r="DI518" s="181">
        <f t="shared" si="313"/>
        <v>0</v>
      </c>
      <c r="DJ518" s="181">
        <f t="shared" si="313"/>
        <v>0</v>
      </c>
      <c r="DK518" s="181">
        <f t="shared" si="313"/>
        <v>0</v>
      </c>
      <c r="DL518" s="181">
        <f t="shared" si="313"/>
        <v>0</v>
      </c>
      <c r="DM518" s="181">
        <f t="shared" si="313"/>
        <v>0</v>
      </c>
      <c r="DN518" s="181">
        <f t="shared" si="313"/>
        <v>0</v>
      </c>
      <c r="DO518" s="181">
        <f t="shared" si="313"/>
        <v>0</v>
      </c>
      <c r="DP518" s="181">
        <f t="shared" si="313"/>
        <v>0</v>
      </c>
      <c r="DQ518" s="181">
        <f t="shared" si="313"/>
        <v>0</v>
      </c>
      <c r="DR518" s="181">
        <f t="shared" si="313"/>
        <v>0</v>
      </c>
      <c r="DS518" s="181">
        <f t="shared" si="313"/>
        <v>0</v>
      </c>
      <c r="DT518" s="181">
        <f t="shared" si="313"/>
        <v>0</v>
      </c>
      <c r="DU518" s="181">
        <f t="shared" si="313"/>
        <v>0</v>
      </c>
      <c r="DV518" s="181">
        <f t="shared" si="313"/>
        <v>0</v>
      </c>
      <c r="DW518" s="181">
        <f t="shared" si="313"/>
        <v>0</v>
      </c>
      <c r="DX518" s="181">
        <f t="shared" si="313"/>
        <v>0</v>
      </c>
      <c r="DY518" s="181">
        <f t="shared" si="313"/>
        <v>0</v>
      </c>
      <c r="DZ518" s="181">
        <f t="shared" si="313"/>
        <v>0</v>
      </c>
      <c r="EA518" s="181">
        <f t="shared" si="313"/>
        <v>0</v>
      </c>
      <c r="EB518" s="181">
        <f t="shared" si="309"/>
        <v>0</v>
      </c>
      <c r="EC518" s="181">
        <f t="shared" si="309"/>
        <v>0</v>
      </c>
      <c r="ED518" s="181">
        <f t="shared" si="309"/>
        <v>0</v>
      </c>
      <c r="EE518" s="181">
        <f t="shared" si="309"/>
        <v>0</v>
      </c>
    </row>
    <row r="519" spans="1:138" s="182" customFormat="1" ht="15.75" hidden="1" outlineLevel="1" x14ac:dyDescent="0.25">
      <c r="A519" s="122">
        <f t="shared" si="306"/>
        <v>0</v>
      </c>
      <c r="B519" s="232" t="str">
        <f t="shared" si="310"/>
        <v>Оборудование рос НДС</v>
      </c>
      <c r="C519" s="170">
        <f t="shared" si="311"/>
        <v>0</v>
      </c>
      <c r="D519" s="181">
        <f t="shared" si="312"/>
        <v>0</v>
      </c>
      <c r="E519" s="181">
        <f t="shared" si="312"/>
        <v>0</v>
      </c>
      <c r="F519" s="181">
        <f t="shared" si="312"/>
        <v>0</v>
      </c>
      <c r="G519" s="181">
        <f t="shared" si="312"/>
        <v>0</v>
      </c>
      <c r="H519" s="181">
        <f t="shared" si="312"/>
        <v>0</v>
      </c>
      <c r="I519" s="181">
        <f t="shared" si="312"/>
        <v>0</v>
      </c>
      <c r="J519" s="181">
        <f t="shared" si="312"/>
        <v>0</v>
      </c>
      <c r="K519" s="181">
        <f t="shared" si="312"/>
        <v>0</v>
      </c>
      <c r="L519" s="181">
        <f t="shared" si="312"/>
        <v>0</v>
      </c>
      <c r="M519" s="181">
        <f t="shared" si="312"/>
        <v>0</v>
      </c>
      <c r="N519" s="181">
        <f t="shared" si="312"/>
        <v>0</v>
      </c>
      <c r="O519" s="181">
        <f t="shared" si="312"/>
        <v>0</v>
      </c>
      <c r="P519" s="181">
        <f t="shared" si="312"/>
        <v>0</v>
      </c>
      <c r="Q519" s="181">
        <f t="shared" si="312"/>
        <v>0</v>
      </c>
      <c r="R519" s="181">
        <f t="shared" si="312"/>
        <v>0</v>
      </c>
      <c r="S519" s="181">
        <f t="shared" si="312"/>
        <v>0</v>
      </c>
      <c r="T519" s="181">
        <f t="shared" si="312"/>
        <v>0</v>
      </c>
      <c r="U519" s="181">
        <f t="shared" si="312"/>
        <v>0</v>
      </c>
      <c r="V519" s="181">
        <f t="shared" si="312"/>
        <v>0</v>
      </c>
      <c r="W519" s="181">
        <f t="shared" si="312"/>
        <v>0</v>
      </c>
      <c r="X519" s="181">
        <f t="shared" si="312"/>
        <v>0</v>
      </c>
      <c r="Y519" s="181">
        <f t="shared" si="312"/>
        <v>0</v>
      </c>
      <c r="Z519" s="181">
        <f t="shared" si="312"/>
        <v>0</v>
      </c>
      <c r="AA519" s="181">
        <f t="shared" si="312"/>
        <v>0</v>
      </c>
      <c r="AB519" s="181">
        <f t="shared" si="312"/>
        <v>0</v>
      </c>
      <c r="AC519" s="181">
        <f t="shared" si="312"/>
        <v>0</v>
      </c>
      <c r="AD519" s="181">
        <f t="shared" si="312"/>
        <v>0</v>
      </c>
      <c r="AE519" s="181">
        <f t="shared" si="312"/>
        <v>0</v>
      </c>
      <c r="AF519" s="181">
        <f t="shared" si="312"/>
        <v>0</v>
      </c>
      <c r="AG519" s="181">
        <f t="shared" si="312"/>
        <v>0</v>
      </c>
      <c r="AH519" s="181">
        <f t="shared" si="312"/>
        <v>0</v>
      </c>
      <c r="AI519" s="181">
        <f t="shared" si="312"/>
        <v>0</v>
      </c>
      <c r="AJ519" s="181">
        <f t="shared" si="312"/>
        <v>0</v>
      </c>
      <c r="AK519" s="181">
        <f t="shared" si="312"/>
        <v>0</v>
      </c>
      <c r="AL519" s="181">
        <f t="shared" si="312"/>
        <v>0</v>
      </c>
      <c r="AM519" s="181">
        <f t="shared" si="312"/>
        <v>0</v>
      </c>
      <c r="AN519" s="181">
        <f t="shared" si="312"/>
        <v>0</v>
      </c>
      <c r="AO519" s="181">
        <f t="shared" si="312"/>
        <v>0</v>
      </c>
      <c r="AP519" s="181">
        <f t="shared" si="312"/>
        <v>0</v>
      </c>
      <c r="AQ519" s="181">
        <f t="shared" si="312"/>
        <v>0</v>
      </c>
      <c r="AR519" s="181">
        <f t="shared" si="312"/>
        <v>0</v>
      </c>
      <c r="AS519" s="181">
        <f t="shared" si="312"/>
        <v>0</v>
      </c>
      <c r="AT519" s="181">
        <f t="shared" si="312"/>
        <v>0</v>
      </c>
      <c r="AU519" s="181">
        <f t="shared" si="312"/>
        <v>0</v>
      </c>
      <c r="AV519" s="181">
        <f t="shared" si="312"/>
        <v>0</v>
      </c>
      <c r="AW519" s="181">
        <f t="shared" si="312"/>
        <v>0</v>
      </c>
      <c r="AX519" s="181">
        <f t="shared" si="312"/>
        <v>0</v>
      </c>
      <c r="AY519" s="181">
        <f t="shared" si="312"/>
        <v>0</v>
      </c>
      <c r="AZ519" s="181">
        <f t="shared" si="312"/>
        <v>0</v>
      </c>
      <c r="BA519" s="181">
        <f t="shared" si="312"/>
        <v>0</v>
      </c>
      <c r="BB519" s="181">
        <f t="shared" si="312"/>
        <v>0</v>
      </c>
      <c r="BC519" s="181">
        <f t="shared" si="312"/>
        <v>0</v>
      </c>
      <c r="BD519" s="181">
        <f t="shared" si="312"/>
        <v>0</v>
      </c>
      <c r="BE519" s="181">
        <f t="shared" si="312"/>
        <v>0</v>
      </c>
      <c r="BF519" s="181">
        <f t="shared" si="312"/>
        <v>0</v>
      </c>
      <c r="BG519" s="181">
        <f t="shared" si="312"/>
        <v>0</v>
      </c>
      <c r="BH519" s="181">
        <f t="shared" si="312"/>
        <v>0</v>
      </c>
      <c r="BI519" s="181">
        <f t="shared" si="312"/>
        <v>0</v>
      </c>
      <c r="BJ519" s="181">
        <f t="shared" si="312"/>
        <v>0</v>
      </c>
      <c r="BK519" s="181">
        <f t="shared" si="312"/>
        <v>0</v>
      </c>
      <c r="BL519" s="181">
        <f t="shared" si="312"/>
        <v>0</v>
      </c>
      <c r="BM519" s="181">
        <f t="shared" si="312"/>
        <v>0</v>
      </c>
      <c r="BN519" s="181">
        <f t="shared" si="312"/>
        <v>0</v>
      </c>
      <c r="BO519" s="181">
        <f t="shared" si="312"/>
        <v>0</v>
      </c>
      <c r="BP519" s="181">
        <f t="shared" si="313"/>
        <v>0</v>
      </c>
      <c r="BQ519" s="181">
        <f t="shared" si="313"/>
        <v>0</v>
      </c>
      <c r="BR519" s="181">
        <f t="shared" si="313"/>
        <v>0</v>
      </c>
      <c r="BS519" s="181">
        <f t="shared" si="313"/>
        <v>0</v>
      </c>
      <c r="BT519" s="181">
        <f t="shared" si="313"/>
        <v>0</v>
      </c>
      <c r="BU519" s="181">
        <f t="shared" si="313"/>
        <v>0</v>
      </c>
      <c r="BV519" s="181">
        <f t="shared" si="313"/>
        <v>0</v>
      </c>
      <c r="BW519" s="181">
        <f t="shared" si="313"/>
        <v>0</v>
      </c>
      <c r="BX519" s="181">
        <f t="shared" si="313"/>
        <v>0</v>
      </c>
      <c r="BY519" s="181">
        <f t="shared" si="313"/>
        <v>0</v>
      </c>
      <c r="BZ519" s="181">
        <f t="shared" si="313"/>
        <v>0</v>
      </c>
      <c r="CA519" s="181">
        <f t="shared" si="313"/>
        <v>0</v>
      </c>
      <c r="CB519" s="181">
        <f t="shared" si="313"/>
        <v>0</v>
      </c>
      <c r="CC519" s="181">
        <f t="shared" si="313"/>
        <v>0</v>
      </c>
      <c r="CD519" s="181">
        <f t="shared" si="313"/>
        <v>0</v>
      </c>
      <c r="CE519" s="181">
        <f t="shared" si="313"/>
        <v>0</v>
      </c>
      <c r="CF519" s="181">
        <f t="shared" si="313"/>
        <v>0</v>
      </c>
      <c r="CG519" s="181">
        <f t="shared" si="313"/>
        <v>0</v>
      </c>
      <c r="CH519" s="181">
        <f t="shared" si="313"/>
        <v>0</v>
      </c>
      <c r="CI519" s="181">
        <f t="shared" si="313"/>
        <v>0</v>
      </c>
      <c r="CJ519" s="181">
        <f t="shared" si="313"/>
        <v>0</v>
      </c>
      <c r="CK519" s="181">
        <f t="shared" si="313"/>
        <v>0</v>
      </c>
      <c r="CL519" s="181">
        <f t="shared" si="313"/>
        <v>0</v>
      </c>
      <c r="CM519" s="181">
        <f t="shared" si="313"/>
        <v>0</v>
      </c>
      <c r="CN519" s="181">
        <f t="shared" si="313"/>
        <v>0</v>
      </c>
      <c r="CO519" s="181">
        <f t="shared" si="313"/>
        <v>0</v>
      </c>
      <c r="CP519" s="181">
        <f t="shared" si="313"/>
        <v>0</v>
      </c>
      <c r="CQ519" s="181">
        <f t="shared" si="313"/>
        <v>0</v>
      </c>
      <c r="CR519" s="181">
        <f t="shared" si="313"/>
        <v>0</v>
      </c>
      <c r="CS519" s="181">
        <f t="shared" si="313"/>
        <v>0</v>
      </c>
      <c r="CT519" s="181">
        <f t="shared" si="313"/>
        <v>0</v>
      </c>
      <c r="CU519" s="181">
        <f t="shared" si="313"/>
        <v>0</v>
      </c>
      <c r="CV519" s="181">
        <f t="shared" si="313"/>
        <v>0</v>
      </c>
      <c r="CW519" s="181">
        <f t="shared" si="313"/>
        <v>0</v>
      </c>
      <c r="CX519" s="181">
        <f t="shared" si="313"/>
        <v>0</v>
      </c>
      <c r="CY519" s="181">
        <f t="shared" si="313"/>
        <v>0</v>
      </c>
      <c r="CZ519" s="181">
        <f t="shared" si="313"/>
        <v>0</v>
      </c>
      <c r="DA519" s="181">
        <f t="shared" si="313"/>
        <v>0</v>
      </c>
      <c r="DB519" s="181">
        <f t="shared" si="313"/>
        <v>0</v>
      </c>
      <c r="DC519" s="181">
        <f t="shared" si="313"/>
        <v>0</v>
      </c>
      <c r="DD519" s="181">
        <f t="shared" si="313"/>
        <v>0</v>
      </c>
      <c r="DE519" s="181">
        <f t="shared" si="313"/>
        <v>0</v>
      </c>
      <c r="DF519" s="181">
        <f t="shared" si="313"/>
        <v>0</v>
      </c>
      <c r="DG519" s="181">
        <f t="shared" si="313"/>
        <v>0</v>
      </c>
      <c r="DH519" s="181">
        <f t="shared" si="313"/>
        <v>0</v>
      </c>
      <c r="DI519" s="181">
        <f t="shared" si="313"/>
        <v>0</v>
      </c>
      <c r="DJ519" s="181">
        <f t="shared" si="313"/>
        <v>0</v>
      </c>
      <c r="DK519" s="181">
        <f t="shared" si="313"/>
        <v>0</v>
      </c>
      <c r="DL519" s="181">
        <f t="shared" si="313"/>
        <v>0</v>
      </c>
      <c r="DM519" s="181">
        <f t="shared" si="313"/>
        <v>0</v>
      </c>
      <c r="DN519" s="181">
        <f t="shared" si="313"/>
        <v>0</v>
      </c>
      <c r="DO519" s="181">
        <f t="shared" si="313"/>
        <v>0</v>
      </c>
      <c r="DP519" s="181">
        <f t="shared" si="313"/>
        <v>0</v>
      </c>
      <c r="DQ519" s="181">
        <f t="shared" si="313"/>
        <v>0</v>
      </c>
      <c r="DR519" s="181">
        <f t="shared" si="313"/>
        <v>0</v>
      </c>
      <c r="DS519" s="181">
        <f t="shared" si="313"/>
        <v>0</v>
      </c>
      <c r="DT519" s="181">
        <f t="shared" si="313"/>
        <v>0</v>
      </c>
      <c r="DU519" s="181">
        <f t="shared" si="313"/>
        <v>0</v>
      </c>
      <c r="DV519" s="181">
        <f t="shared" si="313"/>
        <v>0</v>
      </c>
      <c r="DW519" s="181">
        <f t="shared" si="313"/>
        <v>0</v>
      </c>
      <c r="DX519" s="181">
        <f t="shared" si="313"/>
        <v>0</v>
      </c>
      <c r="DY519" s="181">
        <f t="shared" si="313"/>
        <v>0</v>
      </c>
      <c r="DZ519" s="181">
        <f t="shared" si="313"/>
        <v>0</v>
      </c>
      <c r="EA519" s="181">
        <f t="shared" si="313"/>
        <v>0</v>
      </c>
      <c r="EB519" s="181">
        <f t="shared" si="309"/>
        <v>0</v>
      </c>
      <c r="EC519" s="181">
        <f t="shared" si="309"/>
        <v>0</v>
      </c>
      <c r="ED519" s="181">
        <f t="shared" si="309"/>
        <v>0</v>
      </c>
      <c r="EE519" s="181">
        <f t="shared" si="309"/>
        <v>0</v>
      </c>
    </row>
    <row r="520" spans="1:138" s="182" customFormat="1" ht="15.75" hidden="1" outlineLevel="1" x14ac:dyDescent="0.25">
      <c r="A520" s="122">
        <f t="shared" si="306"/>
        <v>0</v>
      </c>
      <c r="B520" s="232" t="str">
        <f t="shared" si="310"/>
        <v>Прочие НДС</v>
      </c>
      <c r="C520" s="170">
        <f t="shared" si="311"/>
        <v>0</v>
      </c>
      <c r="D520" s="181">
        <f t="shared" si="312"/>
        <v>0</v>
      </c>
      <c r="E520" s="181">
        <f t="shared" si="312"/>
        <v>0</v>
      </c>
      <c r="F520" s="181">
        <f t="shared" si="312"/>
        <v>0</v>
      </c>
      <c r="G520" s="181">
        <f t="shared" si="312"/>
        <v>0</v>
      </c>
      <c r="H520" s="181">
        <f t="shared" si="312"/>
        <v>0</v>
      </c>
      <c r="I520" s="181">
        <f t="shared" si="312"/>
        <v>0</v>
      </c>
      <c r="J520" s="181">
        <f t="shared" si="312"/>
        <v>0</v>
      </c>
      <c r="K520" s="181">
        <f t="shared" si="312"/>
        <v>0</v>
      </c>
      <c r="L520" s="181">
        <f t="shared" si="312"/>
        <v>0</v>
      </c>
      <c r="M520" s="181">
        <f t="shared" si="312"/>
        <v>0</v>
      </c>
      <c r="N520" s="181">
        <f t="shared" si="312"/>
        <v>0</v>
      </c>
      <c r="O520" s="181">
        <f t="shared" si="312"/>
        <v>0</v>
      </c>
      <c r="P520" s="181">
        <f t="shared" si="312"/>
        <v>0</v>
      </c>
      <c r="Q520" s="181">
        <f t="shared" si="312"/>
        <v>0</v>
      </c>
      <c r="R520" s="181">
        <f t="shared" si="312"/>
        <v>0</v>
      </c>
      <c r="S520" s="181">
        <f t="shared" si="312"/>
        <v>0</v>
      </c>
      <c r="T520" s="181">
        <f t="shared" si="312"/>
        <v>0</v>
      </c>
      <c r="U520" s="181">
        <f t="shared" si="312"/>
        <v>0</v>
      </c>
      <c r="V520" s="181">
        <f t="shared" si="312"/>
        <v>0</v>
      </c>
      <c r="W520" s="181">
        <f t="shared" si="312"/>
        <v>0</v>
      </c>
      <c r="X520" s="181">
        <f t="shared" si="312"/>
        <v>0</v>
      </c>
      <c r="Y520" s="181">
        <f t="shared" si="312"/>
        <v>0</v>
      </c>
      <c r="Z520" s="181">
        <f t="shared" si="312"/>
        <v>0</v>
      </c>
      <c r="AA520" s="181">
        <f t="shared" si="312"/>
        <v>0</v>
      </c>
      <c r="AB520" s="181">
        <f t="shared" si="312"/>
        <v>0</v>
      </c>
      <c r="AC520" s="181">
        <f t="shared" si="312"/>
        <v>0</v>
      </c>
      <c r="AD520" s="181">
        <f t="shared" si="312"/>
        <v>0</v>
      </c>
      <c r="AE520" s="181">
        <f t="shared" si="312"/>
        <v>0</v>
      </c>
      <c r="AF520" s="181">
        <f t="shared" si="312"/>
        <v>0</v>
      </c>
      <c r="AG520" s="181">
        <f t="shared" si="312"/>
        <v>0</v>
      </c>
      <c r="AH520" s="181">
        <f t="shared" si="312"/>
        <v>0</v>
      </c>
      <c r="AI520" s="181">
        <f t="shared" si="312"/>
        <v>0</v>
      </c>
      <c r="AJ520" s="181">
        <f t="shared" si="312"/>
        <v>0</v>
      </c>
      <c r="AK520" s="181">
        <f t="shared" si="312"/>
        <v>0</v>
      </c>
      <c r="AL520" s="181">
        <f t="shared" si="312"/>
        <v>0</v>
      </c>
      <c r="AM520" s="181">
        <f t="shared" si="312"/>
        <v>0</v>
      </c>
      <c r="AN520" s="181">
        <f t="shared" si="312"/>
        <v>0</v>
      </c>
      <c r="AO520" s="181">
        <f t="shared" si="312"/>
        <v>0</v>
      </c>
      <c r="AP520" s="181">
        <f t="shared" si="312"/>
        <v>0</v>
      </c>
      <c r="AQ520" s="181">
        <f t="shared" si="312"/>
        <v>0</v>
      </c>
      <c r="AR520" s="181">
        <f t="shared" si="312"/>
        <v>0</v>
      </c>
      <c r="AS520" s="181">
        <f t="shared" si="312"/>
        <v>0</v>
      </c>
      <c r="AT520" s="181">
        <f t="shared" si="312"/>
        <v>0</v>
      </c>
      <c r="AU520" s="181">
        <f t="shared" si="312"/>
        <v>0</v>
      </c>
      <c r="AV520" s="181">
        <f t="shared" si="312"/>
        <v>0</v>
      </c>
      <c r="AW520" s="181">
        <f t="shared" si="312"/>
        <v>0</v>
      </c>
      <c r="AX520" s="181">
        <f t="shared" si="312"/>
        <v>0</v>
      </c>
      <c r="AY520" s="181">
        <f t="shared" si="312"/>
        <v>0</v>
      </c>
      <c r="AZ520" s="181">
        <f t="shared" si="312"/>
        <v>0</v>
      </c>
      <c r="BA520" s="181">
        <f t="shared" si="312"/>
        <v>0</v>
      </c>
      <c r="BB520" s="181">
        <f t="shared" si="312"/>
        <v>0</v>
      </c>
      <c r="BC520" s="181">
        <f t="shared" si="312"/>
        <v>0</v>
      </c>
      <c r="BD520" s="181">
        <f t="shared" si="312"/>
        <v>0</v>
      </c>
      <c r="BE520" s="181">
        <f t="shared" si="312"/>
        <v>0</v>
      </c>
      <c r="BF520" s="181">
        <f t="shared" si="312"/>
        <v>0</v>
      </c>
      <c r="BG520" s="181">
        <f t="shared" si="312"/>
        <v>0</v>
      </c>
      <c r="BH520" s="181">
        <f t="shared" si="312"/>
        <v>0</v>
      </c>
      <c r="BI520" s="181">
        <f t="shared" si="312"/>
        <v>0</v>
      </c>
      <c r="BJ520" s="181">
        <f t="shared" si="312"/>
        <v>0</v>
      </c>
      <c r="BK520" s="181">
        <f t="shared" si="312"/>
        <v>0</v>
      </c>
      <c r="BL520" s="181">
        <f t="shared" si="312"/>
        <v>0</v>
      </c>
      <c r="BM520" s="181">
        <f t="shared" si="312"/>
        <v>0</v>
      </c>
      <c r="BN520" s="181">
        <f t="shared" si="312"/>
        <v>0</v>
      </c>
      <c r="BO520" s="181">
        <f t="shared" si="312"/>
        <v>0</v>
      </c>
      <c r="BP520" s="181">
        <f t="shared" si="313"/>
        <v>0</v>
      </c>
      <c r="BQ520" s="181">
        <f t="shared" si="313"/>
        <v>0</v>
      </c>
      <c r="BR520" s="181">
        <f t="shared" si="313"/>
        <v>0</v>
      </c>
      <c r="BS520" s="181">
        <f t="shared" si="313"/>
        <v>0</v>
      </c>
      <c r="BT520" s="181">
        <f t="shared" si="313"/>
        <v>0</v>
      </c>
      <c r="BU520" s="181">
        <f t="shared" si="313"/>
        <v>0</v>
      </c>
      <c r="BV520" s="181">
        <f t="shared" si="313"/>
        <v>0</v>
      </c>
      <c r="BW520" s="181">
        <f t="shared" si="313"/>
        <v>0</v>
      </c>
      <c r="BX520" s="181">
        <f t="shared" si="313"/>
        <v>0</v>
      </c>
      <c r="BY520" s="181">
        <f t="shared" si="313"/>
        <v>0</v>
      </c>
      <c r="BZ520" s="181">
        <f t="shared" si="313"/>
        <v>0</v>
      </c>
      <c r="CA520" s="181">
        <f t="shared" si="313"/>
        <v>0</v>
      </c>
      <c r="CB520" s="181">
        <f t="shared" si="313"/>
        <v>0</v>
      </c>
      <c r="CC520" s="181">
        <f t="shared" si="313"/>
        <v>0</v>
      </c>
      <c r="CD520" s="181">
        <f t="shared" si="313"/>
        <v>0</v>
      </c>
      <c r="CE520" s="181">
        <f t="shared" si="313"/>
        <v>0</v>
      </c>
      <c r="CF520" s="181">
        <f t="shared" si="313"/>
        <v>0</v>
      </c>
      <c r="CG520" s="181">
        <f t="shared" si="313"/>
        <v>0</v>
      </c>
      <c r="CH520" s="181">
        <f t="shared" si="313"/>
        <v>0</v>
      </c>
      <c r="CI520" s="181">
        <f t="shared" si="313"/>
        <v>0</v>
      </c>
      <c r="CJ520" s="181">
        <f t="shared" si="313"/>
        <v>0</v>
      </c>
      <c r="CK520" s="181">
        <f t="shared" si="313"/>
        <v>0</v>
      </c>
      <c r="CL520" s="181">
        <f t="shared" si="313"/>
        <v>0</v>
      </c>
      <c r="CM520" s="181">
        <f t="shared" si="313"/>
        <v>0</v>
      </c>
      <c r="CN520" s="181">
        <f t="shared" si="313"/>
        <v>0</v>
      </c>
      <c r="CO520" s="181">
        <f t="shared" si="313"/>
        <v>0</v>
      </c>
      <c r="CP520" s="181">
        <f t="shared" si="313"/>
        <v>0</v>
      </c>
      <c r="CQ520" s="181">
        <f t="shared" si="313"/>
        <v>0</v>
      </c>
      <c r="CR520" s="181">
        <f t="shared" si="313"/>
        <v>0</v>
      </c>
      <c r="CS520" s="181">
        <f t="shared" si="313"/>
        <v>0</v>
      </c>
      <c r="CT520" s="181">
        <f t="shared" si="313"/>
        <v>0</v>
      </c>
      <c r="CU520" s="181">
        <f t="shared" si="313"/>
        <v>0</v>
      </c>
      <c r="CV520" s="181">
        <f t="shared" si="313"/>
        <v>0</v>
      </c>
      <c r="CW520" s="181">
        <f t="shared" si="313"/>
        <v>0</v>
      </c>
      <c r="CX520" s="181">
        <f t="shared" si="313"/>
        <v>0</v>
      </c>
      <c r="CY520" s="181">
        <f t="shared" si="313"/>
        <v>0</v>
      </c>
      <c r="CZ520" s="181">
        <f t="shared" si="313"/>
        <v>0</v>
      </c>
      <c r="DA520" s="181">
        <f t="shared" si="313"/>
        <v>0</v>
      </c>
      <c r="DB520" s="181">
        <f t="shared" si="313"/>
        <v>0</v>
      </c>
      <c r="DC520" s="181">
        <f t="shared" si="313"/>
        <v>0</v>
      </c>
      <c r="DD520" s="181">
        <f t="shared" si="313"/>
        <v>0</v>
      </c>
      <c r="DE520" s="181">
        <f t="shared" si="313"/>
        <v>0</v>
      </c>
      <c r="DF520" s="181">
        <f t="shared" si="313"/>
        <v>0</v>
      </c>
      <c r="DG520" s="181">
        <f t="shared" si="313"/>
        <v>0</v>
      </c>
      <c r="DH520" s="181">
        <f t="shared" si="313"/>
        <v>0</v>
      </c>
      <c r="DI520" s="181">
        <f t="shared" si="313"/>
        <v>0</v>
      </c>
      <c r="DJ520" s="181">
        <f t="shared" si="313"/>
        <v>0</v>
      </c>
      <c r="DK520" s="181">
        <f t="shared" si="313"/>
        <v>0</v>
      </c>
      <c r="DL520" s="181">
        <f t="shared" si="313"/>
        <v>0</v>
      </c>
      <c r="DM520" s="181">
        <f t="shared" si="313"/>
        <v>0</v>
      </c>
      <c r="DN520" s="181">
        <f t="shared" si="313"/>
        <v>0</v>
      </c>
      <c r="DO520" s="181">
        <f t="shared" si="313"/>
        <v>0</v>
      </c>
      <c r="DP520" s="181">
        <f t="shared" si="313"/>
        <v>0</v>
      </c>
      <c r="DQ520" s="181">
        <f t="shared" si="313"/>
        <v>0</v>
      </c>
      <c r="DR520" s="181">
        <f t="shared" si="313"/>
        <v>0</v>
      </c>
      <c r="DS520" s="181">
        <f t="shared" si="313"/>
        <v>0</v>
      </c>
      <c r="DT520" s="181">
        <f t="shared" si="313"/>
        <v>0</v>
      </c>
      <c r="DU520" s="181">
        <f t="shared" si="313"/>
        <v>0</v>
      </c>
      <c r="DV520" s="181">
        <f t="shared" si="313"/>
        <v>0</v>
      </c>
      <c r="DW520" s="181">
        <f t="shared" si="313"/>
        <v>0</v>
      </c>
      <c r="DX520" s="181">
        <f t="shared" si="313"/>
        <v>0</v>
      </c>
      <c r="DY520" s="181">
        <f t="shared" si="313"/>
        <v>0</v>
      </c>
      <c r="DZ520" s="181">
        <f t="shared" si="313"/>
        <v>0</v>
      </c>
      <c r="EA520" s="181">
        <f t="shared" si="313"/>
        <v>0</v>
      </c>
      <c r="EB520" s="181">
        <f t="shared" si="309"/>
        <v>0</v>
      </c>
      <c r="EC520" s="181">
        <f t="shared" si="309"/>
        <v>0</v>
      </c>
      <c r="ED520" s="181">
        <f t="shared" si="309"/>
        <v>0</v>
      </c>
      <c r="EE520" s="181">
        <f t="shared" si="309"/>
        <v>0</v>
      </c>
    </row>
    <row r="521" spans="1:138" s="182" customFormat="1" ht="15.75" hidden="1" outlineLevel="1" x14ac:dyDescent="0.25">
      <c r="A521" s="122">
        <f t="shared" si="306"/>
        <v>0</v>
      </c>
      <c r="B521" s="232" t="str">
        <f t="shared" si="310"/>
        <v>Таможенные платежи НДС</v>
      </c>
      <c r="C521" s="170">
        <f t="shared" si="311"/>
        <v>0</v>
      </c>
      <c r="D521" s="181">
        <f t="shared" si="312"/>
        <v>0</v>
      </c>
      <c r="E521" s="181">
        <f t="shared" si="312"/>
        <v>0</v>
      </c>
      <c r="F521" s="181">
        <f t="shared" si="312"/>
        <v>0</v>
      </c>
      <c r="G521" s="181">
        <f t="shared" si="312"/>
        <v>0</v>
      </c>
      <c r="H521" s="181">
        <f t="shared" si="312"/>
        <v>0</v>
      </c>
      <c r="I521" s="181">
        <f t="shared" si="312"/>
        <v>0</v>
      </c>
      <c r="J521" s="181">
        <f t="shared" si="312"/>
        <v>0</v>
      </c>
      <c r="K521" s="181">
        <f t="shared" si="312"/>
        <v>0</v>
      </c>
      <c r="L521" s="181">
        <f t="shared" si="312"/>
        <v>0</v>
      </c>
      <c r="M521" s="181">
        <f t="shared" si="312"/>
        <v>0</v>
      </c>
      <c r="N521" s="181">
        <f t="shared" si="312"/>
        <v>0</v>
      </c>
      <c r="O521" s="181">
        <f t="shared" si="312"/>
        <v>0</v>
      </c>
      <c r="P521" s="181">
        <f t="shared" si="312"/>
        <v>0</v>
      </c>
      <c r="Q521" s="181">
        <f t="shared" si="312"/>
        <v>0</v>
      </c>
      <c r="R521" s="181">
        <f t="shared" si="312"/>
        <v>0</v>
      </c>
      <c r="S521" s="181">
        <f t="shared" si="312"/>
        <v>0</v>
      </c>
      <c r="T521" s="181">
        <f t="shared" si="312"/>
        <v>0</v>
      </c>
      <c r="U521" s="181">
        <f t="shared" si="312"/>
        <v>0</v>
      </c>
      <c r="V521" s="181">
        <f t="shared" si="312"/>
        <v>0</v>
      </c>
      <c r="W521" s="181">
        <f t="shared" si="312"/>
        <v>0</v>
      </c>
      <c r="X521" s="181">
        <f t="shared" si="312"/>
        <v>0</v>
      </c>
      <c r="Y521" s="181">
        <f t="shared" si="312"/>
        <v>0</v>
      </c>
      <c r="Z521" s="181">
        <f t="shared" si="312"/>
        <v>0</v>
      </c>
      <c r="AA521" s="181">
        <f t="shared" si="312"/>
        <v>0</v>
      </c>
      <c r="AB521" s="181">
        <f t="shared" si="312"/>
        <v>0</v>
      </c>
      <c r="AC521" s="181">
        <f t="shared" si="312"/>
        <v>0</v>
      </c>
      <c r="AD521" s="181">
        <f t="shared" si="312"/>
        <v>0</v>
      </c>
      <c r="AE521" s="181">
        <f t="shared" si="312"/>
        <v>0</v>
      </c>
      <c r="AF521" s="181">
        <f t="shared" si="312"/>
        <v>0</v>
      </c>
      <c r="AG521" s="181">
        <f t="shared" si="312"/>
        <v>0</v>
      </c>
      <c r="AH521" s="181">
        <f t="shared" si="312"/>
        <v>0</v>
      </c>
      <c r="AI521" s="181">
        <f t="shared" si="312"/>
        <v>0</v>
      </c>
      <c r="AJ521" s="181">
        <f t="shared" si="312"/>
        <v>0</v>
      </c>
      <c r="AK521" s="181">
        <f t="shared" si="312"/>
        <v>0</v>
      </c>
      <c r="AL521" s="181">
        <f t="shared" si="312"/>
        <v>0</v>
      </c>
      <c r="AM521" s="181">
        <f t="shared" si="312"/>
        <v>0</v>
      </c>
      <c r="AN521" s="181">
        <f t="shared" si="312"/>
        <v>0</v>
      </c>
      <c r="AO521" s="181">
        <f t="shared" si="312"/>
        <v>0</v>
      </c>
      <c r="AP521" s="181">
        <f t="shared" si="312"/>
        <v>0</v>
      </c>
      <c r="AQ521" s="181">
        <f t="shared" si="312"/>
        <v>0</v>
      </c>
      <c r="AR521" s="181">
        <f t="shared" si="312"/>
        <v>0</v>
      </c>
      <c r="AS521" s="181">
        <f t="shared" si="312"/>
        <v>0</v>
      </c>
      <c r="AT521" s="181">
        <f t="shared" si="312"/>
        <v>0</v>
      </c>
      <c r="AU521" s="181">
        <f t="shared" si="312"/>
        <v>0</v>
      </c>
      <c r="AV521" s="181">
        <f t="shared" si="312"/>
        <v>0</v>
      </c>
      <c r="AW521" s="181">
        <f t="shared" si="312"/>
        <v>0</v>
      </c>
      <c r="AX521" s="181">
        <f t="shared" si="312"/>
        <v>0</v>
      </c>
      <c r="AY521" s="181">
        <f t="shared" si="312"/>
        <v>0</v>
      </c>
      <c r="AZ521" s="181">
        <f t="shared" si="312"/>
        <v>0</v>
      </c>
      <c r="BA521" s="181">
        <f t="shared" si="312"/>
        <v>0</v>
      </c>
      <c r="BB521" s="181">
        <f t="shared" si="312"/>
        <v>0</v>
      </c>
      <c r="BC521" s="181">
        <f t="shared" si="312"/>
        <v>0</v>
      </c>
      <c r="BD521" s="181">
        <f t="shared" si="312"/>
        <v>0</v>
      </c>
      <c r="BE521" s="181">
        <f t="shared" si="312"/>
        <v>0</v>
      </c>
      <c r="BF521" s="181">
        <f t="shared" si="312"/>
        <v>0</v>
      </c>
      <c r="BG521" s="181">
        <f t="shared" si="312"/>
        <v>0</v>
      </c>
      <c r="BH521" s="181">
        <f t="shared" si="312"/>
        <v>0</v>
      </c>
      <c r="BI521" s="181">
        <f t="shared" si="312"/>
        <v>0</v>
      </c>
      <c r="BJ521" s="181">
        <f t="shared" si="312"/>
        <v>0</v>
      </c>
      <c r="BK521" s="181">
        <f t="shared" si="312"/>
        <v>0</v>
      </c>
      <c r="BL521" s="181">
        <f t="shared" si="312"/>
        <v>0</v>
      </c>
      <c r="BM521" s="181">
        <f t="shared" si="312"/>
        <v>0</v>
      </c>
      <c r="BN521" s="181">
        <f t="shared" si="312"/>
        <v>0</v>
      </c>
      <c r="BO521" s="181">
        <f t="shared" si="312"/>
        <v>0</v>
      </c>
      <c r="BP521" s="181">
        <f t="shared" si="313"/>
        <v>0</v>
      </c>
      <c r="BQ521" s="181">
        <f t="shared" si="313"/>
        <v>0</v>
      </c>
      <c r="BR521" s="181">
        <f t="shared" si="313"/>
        <v>0</v>
      </c>
      <c r="BS521" s="181">
        <f t="shared" si="313"/>
        <v>0</v>
      </c>
      <c r="BT521" s="181">
        <f t="shared" si="313"/>
        <v>0</v>
      </c>
      <c r="BU521" s="181">
        <f t="shared" si="313"/>
        <v>0</v>
      </c>
      <c r="BV521" s="181">
        <f t="shared" si="313"/>
        <v>0</v>
      </c>
      <c r="BW521" s="181">
        <f t="shared" si="313"/>
        <v>0</v>
      </c>
      <c r="BX521" s="181">
        <f t="shared" si="313"/>
        <v>0</v>
      </c>
      <c r="BY521" s="181">
        <f t="shared" si="313"/>
        <v>0</v>
      </c>
      <c r="BZ521" s="181">
        <f t="shared" si="313"/>
        <v>0</v>
      </c>
      <c r="CA521" s="181">
        <f t="shared" si="313"/>
        <v>0</v>
      </c>
      <c r="CB521" s="181">
        <f t="shared" si="313"/>
        <v>0</v>
      </c>
      <c r="CC521" s="181">
        <f t="shared" si="313"/>
        <v>0</v>
      </c>
      <c r="CD521" s="181">
        <f t="shared" si="313"/>
        <v>0</v>
      </c>
      <c r="CE521" s="181">
        <f t="shared" si="313"/>
        <v>0</v>
      </c>
      <c r="CF521" s="181">
        <f t="shared" si="313"/>
        <v>0</v>
      </c>
      <c r="CG521" s="181">
        <f t="shared" si="313"/>
        <v>0</v>
      </c>
      <c r="CH521" s="181">
        <f t="shared" si="313"/>
        <v>0</v>
      </c>
      <c r="CI521" s="181">
        <f t="shared" si="313"/>
        <v>0</v>
      </c>
      <c r="CJ521" s="181">
        <f t="shared" si="313"/>
        <v>0</v>
      </c>
      <c r="CK521" s="181">
        <f t="shared" si="313"/>
        <v>0</v>
      </c>
      <c r="CL521" s="181">
        <f t="shared" si="313"/>
        <v>0</v>
      </c>
      <c r="CM521" s="181">
        <f t="shared" si="313"/>
        <v>0</v>
      </c>
      <c r="CN521" s="181">
        <f t="shared" si="313"/>
        <v>0</v>
      </c>
      <c r="CO521" s="181">
        <f t="shared" si="313"/>
        <v>0</v>
      </c>
      <c r="CP521" s="181">
        <f t="shared" si="313"/>
        <v>0</v>
      </c>
      <c r="CQ521" s="181">
        <f t="shared" si="313"/>
        <v>0</v>
      </c>
      <c r="CR521" s="181">
        <f t="shared" si="313"/>
        <v>0</v>
      </c>
      <c r="CS521" s="181">
        <f t="shared" si="313"/>
        <v>0</v>
      </c>
      <c r="CT521" s="181">
        <f t="shared" si="313"/>
        <v>0</v>
      </c>
      <c r="CU521" s="181">
        <f t="shared" si="313"/>
        <v>0</v>
      </c>
      <c r="CV521" s="181">
        <f t="shared" si="313"/>
        <v>0</v>
      </c>
      <c r="CW521" s="181">
        <f t="shared" si="313"/>
        <v>0</v>
      </c>
      <c r="CX521" s="181">
        <f t="shared" si="313"/>
        <v>0</v>
      </c>
      <c r="CY521" s="181">
        <f t="shared" si="313"/>
        <v>0</v>
      </c>
      <c r="CZ521" s="181">
        <f t="shared" si="313"/>
        <v>0</v>
      </c>
      <c r="DA521" s="181">
        <f t="shared" si="313"/>
        <v>0</v>
      </c>
      <c r="DB521" s="181">
        <f t="shared" si="313"/>
        <v>0</v>
      </c>
      <c r="DC521" s="181">
        <f t="shared" si="313"/>
        <v>0</v>
      </c>
      <c r="DD521" s="181">
        <f t="shared" si="313"/>
        <v>0</v>
      </c>
      <c r="DE521" s="181">
        <f t="shared" si="313"/>
        <v>0</v>
      </c>
      <c r="DF521" s="181">
        <f t="shared" si="313"/>
        <v>0</v>
      </c>
      <c r="DG521" s="181">
        <f t="shared" si="313"/>
        <v>0</v>
      </c>
      <c r="DH521" s="181">
        <f t="shared" si="313"/>
        <v>0</v>
      </c>
      <c r="DI521" s="181">
        <f t="shared" si="313"/>
        <v>0</v>
      </c>
      <c r="DJ521" s="181">
        <f t="shared" si="313"/>
        <v>0</v>
      </c>
      <c r="DK521" s="181">
        <f t="shared" si="313"/>
        <v>0</v>
      </c>
      <c r="DL521" s="181">
        <f t="shared" si="313"/>
        <v>0</v>
      </c>
      <c r="DM521" s="181">
        <f t="shared" si="313"/>
        <v>0</v>
      </c>
      <c r="DN521" s="181">
        <f t="shared" si="313"/>
        <v>0</v>
      </c>
      <c r="DO521" s="181">
        <f t="shared" si="313"/>
        <v>0</v>
      </c>
      <c r="DP521" s="181">
        <f t="shared" si="313"/>
        <v>0</v>
      </c>
      <c r="DQ521" s="181">
        <f t="shared" si="313"/>
        <v>0</v>
      </c>
      <c r="DR521" s="181">
        <f t="shared" si="313"/>
        <v>0</v>
      </c>
      <c r="DS521" s="181">
        <f t="shared" si="313"/>
        <v>0</v>
      </c>
      <c r="DT521" s="181">
        <f t="shared" si="313"/>
        <v>0</v>
      </c>
      <c r="DU521" s="181">
        <f t="shared" si="313"/>
        <v>0</v>
      </c>
      <c r="DV521" s="181">
        <f t="shared" si="313"/>
        <v>0</v>
      </c>
      <c r="DW521" s="181">
        <f t="shared" si="313"/>
        <v>0</v>
      </c>
      <c r="DX521" s="181">
        <f t="shared" si="313"/>
        <v>0</v>
      </c>
      <c r="DY521" s="181">
        <f t="shared" si="313"/>
        <v>0</v>
      </c>
      <c r="DZ521" s="181">
        <f t="shared" si="313"/>
        <v>0</v>
      </c>
      <c r="EA521" s="181">
        <f t="shared" ref="EA521:EB523" si="314">EA508*0.18</f>
        <v>0</v>
      </c>
      <c r="EB521" s="181">
        <f t="shared" si="314"/>
        <v>0</v>
      </c>
      <c r="EC521" s="181">
        <f t="shared" si="309"/>
        <v>0</v>
      </c>
      <c r="ED521" s="181">
        <f t="shared" si="309"/>
        <v>0</v>
      </c>
      <c r="EE521" s="181">
        <f t="shared" si="309"/>
        <v>0</v>
      </c>
    </row>
    <row r="522" spans="1:138" s="182" customFormat="1" ht="15.75" hidden="1" outlineLevel="1" x14ac:dyDescent="0.25">
      <c r="A522" s="122">
        <f t="shared" si="306"/>
        <v>0</v>
      </c>
      <c r="B522" s="232" t="str">
        <f t="shared" si="310"/>
        <v>0 НДС</v>
      </c>
      <c r="C522" s="170">
        <f t="shared" si="311"/>
        <v>0</v>
      </c>
      <c r="D522" s="181">
        <f t="shared" ref="D522:BO523" si="315">D509*0.18</f>
        <v>0</v>
      </c>
      <c r="E522" s="181">
        <f t="shared" si="315"/>
        <v>0</v>
      </c>
      <c r="F522" s="181">
        <f t="shared" si="315"/>
        <v>0</v>
      </c>
      <c r="G522" s="181">
        <f t="shared" si="315"/>
        <v>0</v>
      </c>
      <c r="H522" s="181">
        <f t="shared" si="315"/>
        <v>0</v>
      </c>
      <c r="I522" s="181">
        <f t="shared" si="315"/>
        <v>0</v>
      </c>
      <c r="J522" s="181">
        <f t="shared" si="315"/>
        <v>0</v>
      </c>
      <c r="K522" s="181">
        <f t="shared" si="315"/>
        <v>0</v>
      </c>
      <c r="L522" s="181">
        <f t="shared" si="315"/>
        <v>0</v>
      </c>
      <c r="M522" s="181">
        <f t="shared" si="315"/>
        <v>0</v>
      </c>
      <c r="N522" s="181">
        <f t="shared" si="315"/>
        <v>0</v>
      </c>
      <c r="O522" s="181">
        <f t="shared" si="315"/>
        <v>0</v>
      </c>
      <c r="P522" s="181">
        <f t="shared" si="315"/>
        <v>0</v>
      </c>
      <c r="Q522" s="181">
        <f t="shared" si="315"/>
        <v>0</v>
      </c>
      <c r="R522" s="181">
        <f t="shared" si="315"/>
        <v>0</v>
      </c>
      <c r="S522" s="181">
        <f t="shared" si="315"/>
        <v>0</v>
      </c>
      <c r="T522" s="181">
        <f t="shared" si="315"/>
        <v>0</v>
      </c>
      <c r="U522" s="181">
        <f t="shared" si="315"/>
        <v>0</v>
      </c>
      <c r="V522" s="181">
        <f t="shared" si="315"/>
        <v>0</v>
      </c>
      <c r="W522" s="181">
        <f t="shared" si="315"/>
        <v>0</v>
      </c>
      <c r="X522" s="181">
        <f t="shared" si="315"/>
        <v>0</v>
      </c>
      <c r="Y522" s="181">
        <f t="shared" si="315"/>
        <v>0</v>
      </c>
      <c r="Z522" s="181">
        <f t="shared" si="315"/>
        <v>0</v>
      </c>
      <c r="AA522" s="181">
        <f t="shared" si="315"/>
        <v>0</v>
      </c>
      <c r="AB522" s="181">
        <f t="shared" si="315"/>
        <v>0</v>
      </c>
      <c r="AC522" s="181">
        <f t="shared" si="315"/>
        <v>0</v>
      </c>
      <c r="AD522" s="181">
        <f t="shared" si="315"/>
        <v>0</v>
      </c>
      <c r="AE522" s="181">
        <f t="shared" si="315"/>
        <v>0</v>
      </c>
      <c r="AF522" s="181">
        <f t="shared" si="315"/>
        <v>0</v>
      </c>
      <c r="AG522" s="181">
        <f t="shared" si="315"/>
        <v>0</v>
      </c>
      <c r="AH522" s="181">
        <f t="shared" si="315"/>
        <v>0</v>
      </c>
      <c r="AI522" s="181">
        <f t="shared" si="315"/>
        <v>0</v>
      </c>
      <c r="AJ522" s="181">
        <f t="shared" si="315"/>
        <v>0</v>
      </c>
      <c r="AK522" s="181">
        <f t="shared" si="315"/>
        <v>0</v>
      </c>
      <c r="AL522" s="181">
        <f t="shared" si="315"/>
        <v>0</v>
      </c>
      <c r="AM522" s="181">
        <f t="shared" si="315"/>
        <v>0</v>
      </c>
      <c r="AN522" s="181">
        <f t="shared" si="315"/>
        <v>0</v>
      </c>
      <c r="AO522" s="181">
        <f t="shared" si="315"/>
        <v>0</v>
      </c>
      <c r="AP522" s="181">
        <f t="shared" si="315"/>
        <v>0</v>
      </c>
      <c r="AQ522" s="181">
        <f t="shared" si="315"/>
        <v>0</v>
      </c>
      <c r="AR522" s="181">
        <f t="shared" si="315"/>
        <v>0</v>
      </c>
      <c r="AS522" s="181">
        <f t="shared" si="315"/>
        <v>0</v>
      </c>
      <c r="AT522" s="181">
        <f t="shared" si="315"/>
        <v>0</v>
      </c>
      <c r="AU522" s="181">
        <f t="shared" si="315"/>
        <v>0</v>
      </c>
      <c r="AV522" s="181">
        <f t="shared" si="315"/>
        <v>0</v>
      </c>
      <c r="AW522" s="181">
        <f t="shared" si="315"/>
        <v>0</v>
      </c>
      <c r="AX522" s="181">
        <f t="shared" si="315"/>
        <v>0</v>
      </c>
      <c r="AY522" s="181">
        <f t="shared" si="315"/>
        <v>0</v>
      </c>
      <c r="AZ522" s="181">
        <f t="shared" si="315"/>
        <v>0</v>
      </c>
      <c r="BA522" s="181">
        <f t="shared" si="315"/>
        <v>0</v>
      </c>
      <c r="BB522" s="181">
        <f t="shared" si="315"/>
        <v>0</v>
      </c>
      <c r="BC522" s="181">
        <f t="shared" si="315"/>
        <v>0</v>
      </c>
      <c r="BD522" s="181">
        <f t="shared" si="315"/>
        <v>0</v>
      </c>
      <c r="BE522" s="181">
        <f t="shared" si="315"/>
        <v>0</v>
      </c>
      <c r="BF522" s="181">
        <f t="shared" si="315"/>
        <v>0</v>
      </c>
      <c r="BG522" s="181">
        <f t="shared" si="315"/>
        <v>0</v>
      </c>
      <c r="BH522" s="181">
        <f t="shared" si="315"/>
        <v>0</v>
      </c>
      <c r="BI522" s="181">
        <f t="shared" si="315"/>
        <v>0</v>
      </c>
      <c r="BJ522" s="181">
        <f t="shared" si="315"/>
        <v>0</v>
      </c>
      <c r="BK522" s="181">
        <f t="shared" si="315"/>
        <v>0</v>
      </c>
      <c r="BL522" s="181">
        <f t="shared" si="315"/>
        <v>0</v>
      </c>
      <c r="BM522" s="181">
        <f t="shared" si="315"/>
        <v>0</v>
      </c>
      <c r="BN522" s="181">
        <f t="shared" si="315"/>
        <v>0</v>
      </c>
      <c r="BO522" s="181">
        <f>BO509*0.18</f>
        <v>0</v>
      </c>
      <c r="BP522" s="181">
        <f t="shared" ref="BP522:EA523" si="316">BP509*0.18</f>
        <v>0</v>
      </c>
      <c r="BQ522" s="181">
        <f t="shared" si="316"/>
        <v>0</v>
      </c>
      <c r="BR522" s="181">
        <f t="shared" si="316"/>
        <v>0</v>
      </c>
      <c r="BS522" s="181">
        <f t="shared" si="316"/>
        <v>0</v>
      </c>
      <c r="BT522" s="181">
        <f t="shared" si="316"/>
        <v>0</v>
      </c>
      <c r="BU522" s="181">
        <f t="shared" si="316"/>
        <v>0</v>
      </c>
      <c r="BV522" s="181">
        <f t="shared" si="316"/>
        <v>0</v>
      </c>
      <c r="BW522" s="181">
        <f t="shared" si="316"/>
        <v>0</v>
      </c>
      <c r="BX522" s="181">
        <f t="shared" si="316"/>
        <v>0</v>
      </c>
      <c r="BY522" s="181">
        <f t="shared" si="316"/>
        <v>0</v>
      </c>
      <c r="BZ522" s="181">
        <f t="shared" si="316"/>
        <v>0</v>
      </c>
      <c r="CA522" s="181">
        <f t="shared" si="316"/>
        <v>0</v>
      </c>
      <c r="CB522" s="181">
        <f t="shared" si="316"/>
        <v>0</v>
      </c>
      <c r="CC522" s="181">
        <f t="shared" si="316"/>
        <v>0</v>
      </c>
      <c r="CD522" s="181">
        <f t="shared" si="316"/>
        <v>0</v>
      </c>
      <c r="CE522" s="181">
        <f t="shared" si="316"/>
        <v>0</v>
      </c>
      <c r="CF522" s="181">
        <f t="shared" si="316"/>
        <v>0</v>
      </c>
      <c r="CG522" s="181">
        <f t="shared" si="316"/>
        <v>0</v>
      </c>
      <c r="CH522" s="181">
        <f t="shared" si="316"/>
        <v>0</v>
      </c>
      <c r="CI522" s="181">
        <f t="shared" si="316"/>
        <v>0</v>
      </c>
      <c r="CJ522" s="181">
        <f t="shared" si="316"/>
        <v>0</v>
      </c>
      <c r="CK522" s="181">
        <f t="shared" si="316"/>
        <v>0</v>
      </c>
      <c r="CL522" s="181">
        <f t="shared" si="316"/>
        <v>0</v>
      </c>
      <c r="CM522" s="181">
        <f t="shared" si="316"/>
        <v>0</v>
      </c>
      <c r="CN522" s="181">
        <f t="shared" si="316"/>
        <v>0</v>
      </c>
      <c r="CO522" s="181">
        <f t="shared" si="316"/>
        <v>0</v>
      </c>
      <c r="CP522" s="181">
        <f t="shared" si="316"/>
        <v>0</v>
      </c>
      <c r="CQ522" s="181">
        <f t="shared" si="316"/>
        <v>0</v>
      </c>
      <c r="CR522" s="181">
        <f t="shared" si="316"/>
        <v>0</v>
      </c>
      <c r="CS522" s="181">
        <f t="shared" si="316"/>
        <v>0</v>
      </c>
      <c r="CT522" s="181">
        <f t="shared" si="316"/>
        <v>0</v>
      </c>
      <c r="CU522" s="181">
        <f t="shared" si="316"/>
        <v>0</v>
      </c>
      <c r="CV522" s="181">
        <f t="shared" si="316"/>
        <v>0</v>
      </c>
      <c r="CW522" s="181">
        <f t="shared" si="316"/>
        <v>0</v>
      </c>
      <c r="CX522" s="181">
        <f t="shared" si="316"/>
        <v>0</v>
      </c>
      <c r="CY522" s="181">
        <f t="shared" si="316"/>
        <v>0</v>
      </c>
      <c r="CZ522" s="181">
        <f t="shared" si="316"/>
        <v>0</v>
      </c>
      <c r="DA522" s="181">
        <f t="shared" si="316"/>
        <v>0</v>
      </c>
      <c r="DB522" s="181">
        <f t="shared" si="316"/>
        <v>0</v>
      </c>
      <c r="DC522" s="181">
        <f t="shared" si="316"/>
        <v>0</v>
      </c>
      <c r="DD522" s="181">
        <f t="shared" si="316"/>
        <v>0</v>
      </c>
      <c r="DE522" s="181">
        <f t="shared" si="316"/>
        <v>0</v>
      </c>
      <c r="DF522" s="181">
        <f t="shared" si="316"/>
        <v>0</v>
      </c>
      <c r="DG522" s="181">
        <f t="shared" si="316"/>
        <v>0</v>
      </c>
      <c r="DH522" s="181">
        <f t="shared" si="316"/>
        <v>0</v>
      </c>
      <c r="DI522" s="181">
        <f t="shared" si="316"/>
        <v>0</v>
      </c>
      <c r="DJ522" s="181">
        <f t="shared" si="316"/>
        <v>0</v>
      </c>
      <c r="DK522" s="181">
        <f t="shared" si="316"/>
        <v>0</v>
      </c>
      <c r="DL522" s="181">
        <f t="shared" si="316"/>
        <v>0</v>
      </c>
      <c r="DM522" s="181">
        <f t="shared" si="316"/>
        <v>0</v>
      </c>
      <c r="DN522" s="181">
        <f t="shared" si="316"/>
        <v>0</v>
      </c>
      <c r="DO522" s="181">
        <f t="shared" si="316"/>
        <v>0</v>
      </c>
      <c r="DP522" s="181">
        <f t="shared" si="316"/>
        <v>0</v>
      </c>
      <c r="DQ522" s="181">
        <f t="shared" si="316"/>
        <v>0</v>
      </c>
      <c r="DR522" s="181">
        <f t="shared" si="316"/>
        <v>0</v>
      </c>
      <c r="DS522" s="181">
        <f t="shared" si="316"/>
        <v>0</v>
      </c>
      <c r="DT522" s="181">
        <f t="shared" si="316"/>
        <v>0</v>
      </c>
      <c r="DU522" s="181">
        <f t="shared" si="316"/>
        <v>0</v>
      </c>
      <c r="DV522" s="181">
        <f t="shared" si="316"/>
        <v>0</v>
      </c>
      <c r="DW522" s="181">
        <f t="shared" si="316"/>
        <v>0</v>
      </c>
      <c r="DX522" s="181">
        <f t="shared" si="316"/>
        <v>0</v>
      </c>
      <c r="DY522" s="181">
        <f t="shared" si="316"/>
        <v>0</v>
      </c>
      <c r="DZ522" s="181">
        <f t="shared" si="316"/>
        <v>0</v>
      </c>
      <c r="EA522" s="181">
        <f t="shared" si="316"/>
        <v>0</v>
      </c>
      <c r="EB522" s="181">
        <f t="shared" si="314"/>
        <v>0</v>
      </c>
      <c r="EC522" s="181">
        <f t="shared" si="309"/>
        <v>0</v>
      </c>
      <c r="ED522" s="181">
        <f t="shared" si="309"/>
        <v>0</v>
      </c>
      <c r="EE522" s="181">
        <f t="shared" si="309"/>
        <v>0</v>
      </c>
    </row>
    <row r="523" spans="1:138" s="182" customFormat="1" ht="15.75" hidden="1" outlineLevel="1" x14ac:dyDescent="0.25">
      <c r="A523" s="122">
        <f t="shared" si="306"/>
        <v>0</v>
      </c>
      <c r="B523" s="232" t="str">
        <f t="shared" si="310"/>
        <v>Менеджмент резерв НДС</v>
      </c>
      <c r="C523" s="170">
        <f t="shared" si="311"/>
        <v>0</v>
      </c>
      <c r="D523" s="181">
        <f t="shared" si="315"/>
        <v>0</v>
      </c>
      <c r="E523" s="181">
        <f t="shared" si="315"/>
        <v>0</v>
      </c>
      <c r="F523" s="181">
        <f t="shared" si="315"/>
        <v>0</v>
      </c>
      <c r="G523" s="181">
        <f t="shared" si="315"/>
        <v>0</v>
      </c>
      <c r="H523" s="181">
        <f t="shared" si="315"/>
        <v>0</v>
      </c>
      <c r="I523" s="181">
        <f t="shared" si="315"/>
        <v>0</v>
      </c>
      <c r="J523" s="181">
        <f t="shared" si="315"/>
        <v>0</v>
      </c>
      <c r="K523" s="181">
        <f t="shared" si="315"/>
        <v>0</v>
      </c>
      <c r="L523" s="181">
        <f t="shared" si="315"/>
        <v>0</v>
      </c>
      <c r="M523" s="181">
        <f t="shared" si="315"/>
        <v>0</v>
      </c>
      <c r="N523" s="181">
        <f t="shared" si="315"/>
        <v>0</v>
      </c>
      <c r="O523" s="181">
        <f t="shared" si="315"/>
        <v>0</v>
      </c>
      <c r="P523" s="181">
        <f t="shared" si="315"/>
        <v>0</v>
      </c>
      <c r="Q523" s="181">
        <f t="shared" si="315"/>
        <v>0</v>
      </c>
      <c r="R523" s="181">
        <f t="shared" si="315"/>
        <v>0</v>
      </c>
      <c r="S523" s="181">
        <f t="shared" si="315"/>
        <v>0</v>
      </c>
      <c r="T523" s="181">
        <f t="shared" si="315"/>
        <v>0</v>
      </c>
      <c r="U523" s="181">
        <f t="shared" si="315"/>
        <v>0</v>
      </c>
      <c r="V523" s="181">
        <f t="shared" si="315"/>
        <v>0</v>
      </c>
      <c r="W523" s="181">
        <f t="shared" si="315"/>
        <v>0</v>
      </c>
      <c r="X523" s="181">
        <f t="shared" si="315"/>
        <v>0</v>
      </c>
      <c r="Y523" s="181">
        <f t="shared" si="315"/>
        <v>0</v>
      </c>
      <c r="Z523" s="181">
        <f t="shared" si="315"/>
        <v>0</v>
      </c>
      <c r="AA523" s="181">
        <f t="shared" si="315"/>
        <v>0</v>
      </c>
      <c r="AB523" s="181">
        <f t="shared" si="315"/>
        <v>0</v>
      </c>
      <c r="AC523" s="181">
        <f t="shared" si="315"/>
        <v>0</v>
      </c>
      <c r="AD523" s="181">
        <f t="shared" si="315"/>
        <v>0</v>
      </c>
      <c r="AE523" s="181">
        <f t="shared" si="315"/>
        <v>0</v>
      </c>
      <c r="AF523" s="181">
        <f t="shared" si="315"/>
        <v>0</v>
      </c>
      <c r="AG523" s="181">
        <f t="shared" si="315"/>
        <v>0</v>
      </c>
      <c r="AH523" s="181">
        <f t="shared" si="315"/>
        <v>0</v>
      </c>
      <c r="AI523" s="181">
        <f t="shared" si="315"/>
        <v>0</v>
      </c>
      <c r="AJ523" s="181">
        <f t="shared" si="315"/>
        <v>0</v>
      </c>
      <c r="AK523" s="181">
        <f t="shared" si="315"/>
        <v>0</v>
      </c>
      <c r="AL523" s="181">
        <f t="shared" si="315"/>
        <v>0</v>
      </c>
      <c r="AM523" s="181">
        <f t="shared" si="315"/>
        <v>0</v>
      </c>
      <c r="AN523" s="181">
        <f t="shared" si="315"/>
        <v>0</v>
      </c>
      <c r="AO523" s="181">
        <f t="shared" si="315"/>
        <v>0</v>
      </c>
      <c r="AP523" s="181">
        <f t="shared" si="315"/>
        <v>0</v>
      </c>
      <c r="AQ523" s="181">
        <f t="shared" si="315"/>
        <v>0</v>
      </c>
      <c r="AR523" s="181">
        <f t="shared" si="315"/>
        <v>0</v>
      </c>
      <c r="AS523" s="181">
        <f t="shared" si="315"/>
        <v>0</v>
      </c>
      <c r="AT523" s="181">
        <f t="shared" si="315"/>
        <v>0</v>
      </c>
      <c r="AU523" s="181">
        <f t="shared" si="315"/>
        <v>0</v>
      </c>
      <c r="AV523" s="181">
        <f t="shared" si="315"/>
        <v>0</v>
      </c>
      <c r="AW523" s="181">
        <f t="shared" si="315"/>
        <v>0</v>
      </c>
      <c r="AX523" s="181">
        <f t="shared" si="315"/>
        <v>0</v>
      </c>
      <c r="AY523" s="181">
        <f t="shared" si="315"/>
        <v>0</v>
      </c>
      <c r="AZ523" s="181">
        <f t="shared" si="315"/>
        <v>0</v>
      </c>
      <c r="BA523" s="181">
        <f t="shared" si="315"/>
        <v>0</v>
      </c>
      <c r="BB523" s="181">
        <f t="shared" si="315"/>
        <v>0</v>
      </c>
      <c r="BC523" s="181">
        <f t="shared" si="315"/>
        <v>0</v>
      </c>
      <c r="BD523" s="181">
        <f t="shared" si="315"/>
        <v>0</v>
      </c>
      <c r="BE523" s="181">
        <f t="shared" si="315"/>
        <v>0</v>
      </c>
      <c r="BF523" s="181">
        <f t="shared" si="315"/>
        <v>0</v>
      </c>
      <c r="BG523" s="181">
        <f t="shared" si="315"/>
        <v>0</v>
      </c>
      <c r="BH523" s="181">
        <f t="shared" si="315"/>
        <v>0</v>
      </c>
      <c r="BI523" s="181">
        <f t="shared" si="315"/>
        <v>0</v>
      </c>
      <c r="BJ523" s="181">
        <f t="shared" si="315"/>
        <v>0</v>
      </c>
      <c r="BK523" s="181">
        <f t="shared" si="315"/>
        <v>0</v>
      </c>
      <c r="BL523" s="181">
        <f t="shared" si="315"/>
        <v>0</v>
      </c>
      <c r="BM523" s="181">
        <f t="shared" si="315"/>
        <v>0</v>
      </c>
      <c r="BN523" s="181">
        <f t="shared" si="315"/>
        <v>0</v>
      </c>
      <c r="BO523" s="181">
        <f t="shared" si="315"/>
        <v>0</v>
      </c>
      <c r="BP523" s="181">
        <f t="shared" si="316"/>
        <v>0</v>
      </c>
      <c r="BQ523" s="181">
        <f t="shared" si="316"/>
        <v>0</v>
      </c>
      <c r="BR523" s="181">
        <f t="shared" si="316"/>
        <v>0</v>
      </c>
      <c r="BS523" s="181">
        <f t="shared" si="316"/>
        <v>0</v>
      </c>
      <c r="BT523" s="181">
        <f t="shared" si="316"/>
        <v>0</v>
      </c>
      <c r="BU523" s="181">
        <f t="shared" si="316"/>
        <v>0</v>
      </c>
      <c r="BV523" s="181">
        <f t="shared" si="316"/>
        <v>0</v>
      </c>
      <c r="BW523" s="181">
        <f t="shared" si="316"/>
        <v>0</v>
      </c>
      <c r="BX523" s="181">
        <f t="shared" si="316"/>
        <v>0</v>
      </c>
      <c r="BY523" s="181">
        <f t="shared" si="316"/>
        <v>0</v>
      </c>
      <c r="BZ523" s="181">
        <f t="shared" si="316"/>
        <v>0</v>
      </c>
      <c r="CA523" s="181">
        <f t="shared" si="316"/>
        <v>0</v>
      </c>
      <c r="CB523" s="181">
        <f t="shared" si="316"/>
        <v>0</v>
      </c>
      <c r="CC523" s="181">
        <f t="shared" si="316"/>
        <v>0</v>
      </c>
      <c r="CD523" s="181">
        <f t="shared" si="316"/>
        <v>0</v>
      </c>
      <c r="CE523" s="181">
        <f t="shared" si="316"/>
        <v>0</v>
      </c>
      <c r="CF523" s="181">
        <f t="shared" si="316"/>
        <v>0</v>
      </c>
      <c r="CG523" s="181">
        <f t="shared" si="316"/>
        <v>0</v>
      </c>
      <c r="CH523" s="181">
        <f t="shared" si="316"/>
        <v>0</v>
      </c>
      <c r="CI523" s="181">
        <f t="shared" si="316"/>
        <v>0</v>
      </c>
      <c r="CJ523" s="181">
        <f t="shared" si="316"/>
        <v>0</v>
      </c>
      <c r="CK523" s="181">
        <f t="shared" si="316"/>
        <v>0</v>
      </c>
      <c r="CL523" s="181">
        <f t="shared" si="316"/>
        <v>0</v>
      </c>
      <c r="CM523" s="181">
        <f t="shared" si="316"/>
        <v>0</v>
      </c>
      <c r="CN523" s="181">
        <f t="shared" si="316"/>
        <v>0</v>
      </c>
      <c r="CO523" s="181">
        <f t="shared" si="316"/>
        <v>0</v>
      </c>
      <c r="CP523" s="181">
        <f t="shared" si="316"/>
        <v>0</v>
      </c>
      <c r="CQ523" s="181">
        <f t="shared" si="316"/>
        <v>0</v>
      </c>
      <c r="CR523" s="181">
        <f t="shared" si="316"/>
        <v>0</v>
      </c>
      <c r="CS523" s="181">
        <f t="shared" si="316"/>
        <v>0</v>
      </c>
      <c r="CT523" s="181">
        <f t="shared" si="316"/>
        <v>0</v>
      </c>
      <c r="CU523" s="181">
        <f t="shared" si="316"/>
        <v>0</v>
      </c>
      <c r="CV523" s="181">
        <f t="shared" si="316"/>
        <v>0</v>
      </c>
      <c r="CW523" s="181">
        <f t="shared" si="316"/>
        <v>0</v>
      </c>
      <c r="CX523" s="181">
        <f t="shared" si="316"/>
        <v>0</v>
      </c>
      <c r="CY523" s="181">
        <f t="shared" si="316"/>
        <v>0</v>
      </c>
      <c r="CZ523" s="181">
        <f t="shared" si="316"/>
        <v>0</v>
      </c>
      <c r="DA523" s="181">
        <f t="shared" si="316"/>
        <v>0</v>
      </c>
      <c r="DB523" s="181">
        <f t="shared" si="316"/>
        <v>0</v>
      </c>
      <c r="DC523" s="181">
        <f t="shared" si="316"/>
        <v>0</v>
      </c>
      <c r="DD523" s="181">
        <f t="shared" si="316"/>
        <v>0</v>
      </c>
      <c r="DE523" s="181">
        <f t="shared" si="316"/>
        <v>0</v>
      </c>
      <c r="DF523" s="181">
        <f t="shared" si="316"/>
        <v>0</v>
      </c>
      <c r="DG523" s="181">
        <f t="shared" si="316"/>
        <v>0</v>
      </c>
      <c r="DH523" s="181">
        <f t="shared" si="316"/>
        <v>0</v>
      </c>
      <c r="DI523" s="181">
        <f t="shared" si="316"/>
        <v>0</v>
      </c>
      <c r="DJ523" s="181">
        <f t="shared" si="316"/>
        <v>0</v>
      </c>
      <c r="DK523" s="181">
        <f t="shared" si="316"/>
        <v>0</v>
      </c>
      <c r="DL523" s="181">
        <f t="shared" si="316"/>
        <v>0</v>
      </c>
      <c r="DM523" s="181">
        <f t="shared" si="316"/>
        <v>0</v>
      </c>
      <c r="DN523" s="181">
        <f t="shared" si="316"/>
        <v>0</v>
      </c>
      <c r="DO523" s="181">
        <f t="shared" si="316"/>
        <v>0</v>
      </c>
      <c r="DP523" s="181">
        <f t="shared" si="316"/>
        <v>0</v>
      </c>
      <c r="DQ523" s="181">
        <f t="shared" si="316"/>
        <v>0</v>
      </c>
      <c r="DR523" s="181">
        <f t="shared" si="316"/>
        <v>0</v>
      </c>
      <c r="DS523" s="181">
        <f t="shared" si="316"/>
        <v>0</v>
      </c>
      <c r="DT523" s="181">
        <f t="shared" si="316"/>
        <v>0</v>
      </c>
      <c r="DU523" s="181">
        <f t="shared" si="316"/>
        <v>0</v>
      </c>
      <c r="DV523" s="181">
        <f t="shared" si="316"/>
        <v>0</v>
      </c>
      <c r="DW523" s="181">
        <f t="shared" si="316"/>
        <v>0</v>
      </c>
      <c r="DX523" s="181">
        <f t="shared" si="316"/>
        <v>0</v>
      </c>
      <c r="DY523" s="181">
        <f t="shared" si="316"/>
        <v>0</v>
      </c>
      <c r="DZ523" s="181">
        <f t="shared" si="316"/>
        <v>0</v>
      </c>
      <c r="EA523" s="181">
        <f t="shared" si="316"/>
        <v>0</v>
      </c>
      <c r="EB523" s="181">
        <f t="shared" si="314"/>
        <v>0</v>
      </c>
      <c r="EC523" s="181">
        <f t="shared" si="309"/>
        <v>0</v>
      </c>
      <c r="ED523" s="181">
        <f t="shared" si="309"/>
        <v>0</v>
      </c>
      <c r="EE523" s="181">
        <f t="shared" si="309"/>
        <v>0</v>
      </c>
    </row>
    <row r="524" spans="1:138" ht="17.25" hidden="1" outlineLevel="1" thickTop="1" thickBot="1" x14ac:dyDescent="0.3">
      <c r="A524" s="122">
        <f>IF(B497="Объект",,1)</f>
        <v>0</v>
      </c>
      <c r="B524" s="228" t="s">
        <v>236</v>
      </c>
      <c r="C524" s="229">
        <f>SUM(D524:EE524)</f>
        <v>0</v>
      </c>
      <c r="D524" s="175">
        <f>SUM(D514:D523)</f>
        <v>0</v>
      </c>
      <c r="E524" s="230">
        <f t="shared" ref="E524:BA524" si="317">SUM(E514:E523)</f>
        <v>0</v>
      </c>
      <c r="F524" s="175">
        <f t="shared" si="317"/>
        <v>0</v>
      </c>
      <c r="G524" s="175">
        <f t="shared" si="317"/>
        <v>0</v>
      </c>
      <c r="H524" s="175">
        <f t="shared" si="317"/>
        <v>0</v>
      </c>
      <c r="I524" s="175">
        <f t="shared" si="317"/>
        <v>0</v>
      </c>
      <c r="J524" s="175">
        <f t="shared" si="317"/>
        <v>0</v>
      </c>
      <c r="K524" s="175">
        <f t="shared" si="317"/>
        <v>0</v>
      </c>
      <c r="L524" s="175">
        <f t="shared" si="317"/>
        <v>0</v>
      </c>
      <c r="M524" s="175">
        <f t="shared" si="317"/>
        <v>0</v>
      </c>
      <c r="N524" s="175">
        <f t="shared" si="317"/>
        <v>0</v>
      </c>
      <c r="O524" s="231">
        <f t="shared" si="317"/>
        <v>0</v>
      </c>
      <c r="P524" s="231">
        <f t="shared" si="317"/>
        <v>0</v>
      </c>
      <c r="Q524" s="231">
        <f t="shared" si="317"/>
        <v>0</v>
      </c>
      <c r="R524" s="231">
        <f t="shared" si="317"/>
        <v>0</v>
      </c>
      <c r="S524" s="231">
        <f t="shared" si="317"/>
        <v>0</v>
      </c>
      <c r="T524" s="231">
        <f t="shared" si="317"/>
        <v>0</v>
      </c>
      <c r="U524" s="231">
        <f t="shared" si="317"/>
        <v>0</v>
      </c>
      <c r="V524" s="231">
        <f t="shared" si="317"/>
        <v>0</v>
      </c>
      <c r="W524" s="231">
        <f t="shared" si="317"/>
        <v>0</v>
      </c>
      <c r="X524" s="231">
        <f t="shared" si="317"/>
        <v>0</v>
      </c>
      <c r="Y524" s="231">
        <f t="shared" si="317"/>
        <v>0</v>
      </c>
      <c r="Z524" s="231">
        <f t="shared" si="317"/>
        <v>0</v>
      </c>
      <c r="AA524" s="231">
        <f t="shared" si="317"/>
        <v>0</v>
      </c>
      <c r="AB524" s="231">
        <f t="shared" si="317"/>
        <v>0</v>
      </c>
      <c r="AC524" s="176">
        <f t="shared" si="317"/>
        <v>0</v>
      </c>
      <c r="AD524" s="176">
        <f t="shared" si="317"/>
        <v>0</v>
      </c>
      <c r="AE524" s="175">
        <f t="shared" si="317"/>
        <v>0</v>
      </c>
      <c r="AF524" s="175">
        <f t="shared" si="317"/>
        <v>0</v>
      </c>
      <c r="AG524" s="175">
        <f t="shared" si="317"/>
        <v>0</v>
      </c>
      <c r="AH524" s="175">
        <f t="shared" si="317"/>
        <v>0</v>
      </c>
      <c r="AI524" s="175">
        <f t="shared" si="317"/>
        <v>0</v>
      </c>
      <c r="AJ524" s="175">
        <f t="shared" si="317"/>
        <v>0</v>
      </c>
      <c r="AK524" s="175">
        <f t="shared" si="317"/>
        <v>0</v>
      </c>
      <c r="AL524" s="175">
        <f t="shared" si="317"/>
        <v>0</v>
      </c>
      <c r="AM524" s="175">
        <f t="shared" si="317"/>
        <v>0</v>
      </c>
      <c r="AN524" s="176">
        <f t="shared" si="317"/>
        <v>0</v>
      </c>
      <c r="AO524" s="175">
        <f t="shared" si="317"/>
        <v>0</v>
      </c>
      <c r="AP524" s="175">
        <f t="shared" si="317"/>
        <v>0</v>
      </c>
      <c r="AQ524" s="175">
        <f t="shared" si="317"/>
        <v>0</v>
      </c>
      <c r="AR524" s="175">
        <f t="shared" si="317"/>
        <v>0</v>
      </c>
      <c r="AS524" s="175">
        <f t="shared" si="317"/>
        <v>0</v>
      </c>
      <c r="AT524" s="175">
        <f t="shared" si="317"/>
        <v>0</v>
      </c>
      <c r="AU524" s="175">
        <f t="shared" si="317"/>
        <v>0</v>
      </c>
      <c r="AV524" s="175">
        <f t="shared" si="317"/>
        <v>0</v>
      </c>
      <c r="AW524" s="175">
        <f t="shared" si="317"/>
        <v>0</v>
      </c>
      <c r="AX524" s="175">
        <f t="shared" si="317"/>
        <v>0</v>
      </c>
      <c r="AY524" s="175">
        <f t="shared" si="317"/>
        <v>0</v>
      </c>
      <c r="AZ524" s="176">
        <f t="shared" si="317"/>
        <v>0</v>
      </c>
      <c r="BA524" s="175">
        <f t="shared" si="317"/>
        <v>0</v>
      </c>
      <c r="BB524" s="175">
        <f t="shared" ref="BB524:DM524" si="318">SUM(BB501:BB510)*0.18</f>
        <v>0</v>
      </c>
      <c r="BC524" s="175">
        <f t="shared" si="318"/>
        <v>0</v>
      </c>
      <c r="BD524" s="175">
        <f t="shared" si="318"/>
        <v>0</v>
      </c>
      <c r="BE524" s="175">
        <f t="shared" si="318"/>
        <v>0</v>
      </c>
      <c r="BF524" s="175">
        <f t="shared" si="318"/>
        <v>0</v>
      </c>
      <c r="BG524" s="175">
        <f t="shared" si="318"/>
        <v>0</v>
      </c>
      <c r="BH524" s="175">
        <f t="shared" si="318"/>
        <v>0</v>
      </c>
      <c r="BI524" s="175">
        <f t="shared" si="318"/>
        <v>0</v>
      </c>
      <c r="BJ524" s="175">
        <f t="shared" si="318"/>
        <v>0</v>
      </c>
      <c r="BK524" s="175">
        <f t="shared" si="318"/>
        <v>0</v>
      </c>
      <c r="BL524" s="176">
        <f t="shared" si="318"/>
        <v>0</v>
      </c>
      <c r="BM524" s="175">
        <f t="shared" si="318"/>
        <v>0</v>
      </c>
      <c r="BN524" s="175">
        <f t="shared" si="318"/>
        <v>0</v>
      </c>
      <c r="BO524" s="175">
        <f t="shared" si="318"/>
        <v>0</v>
      </c>
      <c r="BP524" s="175">
        <f t="shared" si="318"/>
        <v>0</v>
      </c>
      <c r="BQ524" s="175">
        <f t="shared" si="318"/>
        <v>0</v>
      </c>
      <c r="BR524" s="175">
        <f t="shared" si="318"/>
        <v>0</v>
      </c>
      <c r="BS524" s="175">
        <f t="shared" si="318"/>
        <v>0</v>
      </c>
      <c r="BT524" s="175">
        <f t="shared" si="318"/>
        <v>0</v>
      </c>
      <c r="BU524" s="175">
        <f t="shared" si="318"/>
        <v>0</v>
      </c>
      <c r="BV524" s="175">
        <f>SUM(BV501:BV510)*0.18</f>
        <v>0</v>
      </c>
      <c r="BW524" s="175">
        <f>SUM(BW501:BW510)*0.18</f>
        <v>0</v>
      </c>
      <c r="BX524" s="175">
        <f>SUM(BX501:BX510)*0.18</f>
        <v>0</v>
      </c>
      <c r="BY524" s="175">
        <f t="shared" si="318"/>
        <v>0</v>
      </c>
      <c r="BZ524" s="175">
        <f t="shared" si="318"/>
        <v>0</v>
      </c>
      <c r="CA524" s="175">
        <f t="shared" si="318"/>
        <v>0</v>
      </c>
      <c r="CB524" s="175">
        <f t="shared" si="318"/>
        <v>0</v>
      </c>
      <c r="CC524" s="175">
        <f t="shared" si="318"/>
        <v>0</v>
      </c>
      <c r="CD524" s="175">
        <f t="shared" si="318"/>
        <v>0</v>
      </c>
      <c r="CE524" s="175">
        <f t="shared" si="318"/>
        <v>0</v>
      </c>
      <c r="CF524" s="175">
        <f t="shared" si="318"/>
        <v>0</v>
      </c>
      <c r="CG524" s="175">
        <f t="shared" si="318"/>
        <v>0</v>
      </c>
      <c r="CH524" s="175">
        <f t="shared" si="318"/>
        <v>0</v>
      </c>
      <c r="CI524" s="175">
        <f t="shared" si="318"/>
        <v>0</v>
      </c>
      <c r="CJ524" s="176">
        <f t="shared" si="318"/>
        <v>0</v>
      </c>
      <c r="CK524" s="175">
        <f t="shared" si="318"/>
        <v>0</v>
      </c>
      <c r="CL524" s="175">
        <f t="shared" si="318"/>
        <v>0</v>
      </c>
      <c r="CM524" s="175">
        <f t="shared" si="318"/>
        <v>0</v>
      </c>
      <c r="CN524" s="175">
        <f t="shared" si="318"/>
        <v>0</v>
      </c>
      <c r="CO524" s="175">
        <f t="shared" si="318"/>
        <v>0</v>
      </c>
      <c r="CP524" s="175">
        <f t="shared" si="318"/>
        <v>0</v>
      </c>
      <c r="CQ524" s="175">
        <f t="shared" si="318"/>
        <v>0</v>
      </c>
      <c r="CR524" s="175">
        <f t="shared" si="318"/>
        <v>0</v>
      </c>
      <c r="CS524" s="175">
        <f t="shared" si="318"/>
        <v>0</v>
      </c>
      <c r="CT524" s="175">
        <f t="shared" si="318"/>
        <v>0</v>
      </c>
      <c r="CU524" s="175">
        <f t="shared" si="318"/>
        <v>0</v>
      </c>
      <c r="CV524" s="176">
        <f t="shared" si="318"/>
        <v>0</v>
      </c>
      <c r="CW524" s="175">
        <f t="shared" si="318"/>
        <v>0</v>
      </c>
      <c r="CX524" s="175">
        <f t="shared" si="318"/>
        <v>0</v>
      </c>
      <c r="CY524" s="175">
        <f t="shared" si="318"/>
        <v>0</v>
      </c>
      <c r="CZ524" s="175">
        <f t="shared" si="318"/>
        <v>0</v>
      </c>
      <c r="DA524" s="175">
        <f t="shared" si="318"/>
        <v>0</v>
      </c>
      <c r="DB524" s="175">
        <f t="shared" si="318"/>
        <v>0</v>
      </c>
      <c r="DC524" s="175">
        <f t="shared" si="318"/>
        <v>0</v>
      </c>
      <c r="DD524" s="175">
        <f t="shared" si="318"/>
        <v>0</v>
      </c>
      <c r="DE524" s="175">
        <f t="shared" si="318"/>
        <v>0</v>
      </c>
      <c r="DF524" s="175">
        <f t="shared" si="318"/>
        <v>0</v>
      </c>
      <c r="DG524" s="175">
        <f t="shared" si="318"/>
        <v>0</v>
      </c>
      <c r="DH524" s="176">
        <f t="shared" si="318"/>
        <v>0</v>
      </c>
      <c r="DI524" s="175">
        <f t="shared" si="318"/>
        <v>0</v>
      </c>
      <c r="DJ524" s="175">
        <f t="shared" si="318"/>
        <v>0</v>
      </c>
      <c r="DK524" s="175">
        <f t="shared" si="318"/>
        <v>0</v>
      </c>
      <c r="DL524" s="175">
        <f t="shared" si="318"/>
        <v>0</v>
      </c>
      <c r="DM524" s="175">
        <f t="shared" si="318"/>
        <v>0</v>
      </c>
      <c r="DN524" s="175">
        <f t="shared" ref="DN524:EA524" si="319">SUM(DN501:DN510)*0.18</f>
        <v>0</v>
      </c>
      <c r="DO524" s="175">
        <f t="shared" si="319"/>
        <v>0</v>
      </c>
      <c r="DP524" s="175">
        <f t="shared" si="319"/>
        <v>0</v>
      </c>
      <c r="DQ524" s="175">
        <f t="shared" si="319"/>
        <v>0</v>
      </c>
      <c r="DR524" s="175">
        <f t="shared" si="319"/>
        <v>0</v>
      </c>
      <c r="DS524" s="175">
        <f t="shared" si="319"/>
        <v>0</v>
      </c>
      <c r="DT524" s="176">
        <f t="shared" si="319"/>
        <v>0</v>
      </c>
      <c r="DU524" s="175">
        <f t="shared" si="319"/>
        <v>0</v>
      </c>
      <c r="DV524" s="175">
        <f t="shared" si="319"/>
        <v>0</v>
      </c>
      <c r="DW524" s="175">
        <f t="shared" si="319"/>
        <v>0</v>
      </c>
      <c r="DX524" s="175">
        <f t="shared" si="319"/>
        <v>0</v>
      </c>
      <c r="DY524" s="175">
        <f t="shared" si="319"/>
        <v>0</v>
      </c>
      <c r="DZ524" s="175">
        <f t="shared" si="319"/>
        <v>0</v>
      </c>
      <c r="EA524" s="175">
        <f t="shared" si="319"/>
        <v>0</v>
      </c>
      <c r="EB524" s="175">
        <f>SUM(EB501:EB510)*0.18</f>
        <v>0</v>
      </c>
      <c r="EC524" s="175">
        <f>SUM(EC501:EC510)*0.18</f>
        <v>0</v>
      </c>
      <c r="ED524" s="175">
        <f>SUM(ED501:ED510)*0.18</f>
        <v>0</v>
      </c>
      <c r="EE524" s="175">
        <f>SUM(EE501:EE510)*0.18</f>
        <v>0</v>
      </c>
      <c r="EF524" s="169"/>
      <c r="EG524" s="169"/>
      <c r="EH524" s="169"/>
    </row>
    <row r="525" spans="1:138" ht="17.25" hidden="1" outlineLevel="1" thickTop="1" thickBot="1" x14ac:dyDescent="0.3">
      <c r="A525" s="122">
        <f>IF(B497="Объект",,1)</f>
        <v>0</v>
      </c>
      <c r="B525" s="233">
        <f>B493</f>
        <v>0</v>
      </c>
      <c r="C525" s="229">
        <f t="shared" si="302"/>
        <v>0</v>
      </c>
      <c r="D525" s="188">
        <f t="shared" ref="D525:BO525" si="320">D513+D524</f>
        <v>0</v>
      </c>
      <c r="E525" s="234">
        <f t="shared" si="320"/>
        <v>0</v>
      </c>
      <c r="F525" s="188">
        <f t="shared" si="320"/>
        <v>0</v>
      </c>
      <c r="G525" s="188">
        <f t="shared" si="320"/>
        <v>0</v>
      </c>
      <c r="H525" s="188">
        <f t="shared" si="320"/>
        <v>0</v>
      </c>
      <c r="I525" s="188">
        <f t="shared" si="320"/>
        <v>0</v>
      </c>
      <c r="J525" s="188">
        <f t="shared" si="320"/>
        <v>0</v>
      </c>
      <c r="K525" s="188">
        <f t="shared" si="320"/>
        <v>0</v>
      </c>
      <c r="L525" s="188">
        <f t="shared" si="320"/>
        <v>0</v>
      </c>
      <c r="M525" s="188">
        <f t="shared" si="320"/>
        <v>0</v>
      </c>
      <c r="N525" s="188">
        <f t="shared" si="320"/>
        <v>0</v>
      </c>
      <c r="O525" s="235">
        <f t="shared" si="320"/>
        <v>0</v>
      </c>
      <c r="P525" s="235">
        <f t="shared" si="320"/>
        <v>0</v>
      </c>
      <c r="Q525" s="235">
        <f t="shared" si="320"/>
        <v>0</v>
      </c>
      <c r="R525" s="235">
        <f t="shared" si="320"/>
        <v>0</v>
      </c>
      <c r="S525" s="235">
        <f t="shared" si="320"/>
        <v>0</v>
      </c>
      <c r="T525" s="235">
        <f t="shared" si="320"/>
        <v>0</v>
      </c>
      <c r="U525" s="235">
        <f t="shared" si="320"/>
        <v>0</v>
      </c>
      <c r="V525" s="235">
        <f t="shared" si="320"/>
        <v>0</v>
      </c>
      <c r="W525" s="235">
        <f t="shared" si="320"/>
        <v>0</v>
      </c>
      <c r="X525" s="235">
        <f t="shared" si="320"/>
        <v>0</v>
      </c>
      <c r="Y525" s="235">
        <f t="shared" si="320"/>
        <v>0</v>
      </c>
      <c r="Z525" s="235">
        <f t="shared" si="320"/>
        <v>0</v>
      </c>
      <c r="AA525" s="235">
        <f t="shared" si="320"/>
        <v>0</v>
      </c>
      <c r="AB525" s="235">
        <f t="shared" si="320"/>
        <v>0</v>
      </c>
      <c r="AC525" s="189">
        <f t="shared" si="320"/>
        <v>0</v>
      </c>
      <c r="AD525" s="189">
        <f t="shared" si="320"/>
        <v>0</v>
      </c>
      <c r="AE525" s="188">
        <f t="shared" si="320"/>
        <v>0</v>
      </c>
      <c r="AF525" s="188">
        <f t="shared" si="320"/>
        <v>0</v>
      </c>
      <c r="AG525" s="188">
        <f t="shared" si="320"/>
        <v>0</v>
      </c>
      <c r="AH525" s="188">
        <f t="shared" si="320"/>
        <v>0</v>
      </c>
      <c r="AI525" s="188">
        <f t="shared" si="320"/>
        <v>0</v>
      </c>
      <c r="AJ525" s="188">
        <f t="shared" si="320"/>
        <v>0</v>
      </c>
      <c r="AK525" s="188">
        <f t="shared" si="320"/>
        <v>0</v>
      </c>
      <c r="AL525" s="188">
        <f t="shared" si="320"/>
        <v>0</v>
      </c>
      <c r="AM525" s="188">
        <f t="shared" si="320"/>
        <v>0</v>
      </c>
      <c r="AN525" s="189">
        <f t="shared" si="320"/>
        <v>0</v>
      </c>
      <c r="AO525" s="188">
        <f t="shared" si="320"/>
        <v>0</v>
      </c>
      <c r="AP525" s="188">
        <f t="shared" si="320"/>
        <v>0</v>
      </c>
      <c r="AQ525" s="188">
        <f t="shared" si="320"/>
        <v>0</v>
      </c>
      <c r="AR525" s="188">
        <f t="shared" si="320"/>
        <v>0</v>
      </c>
      <c r="AS525" s="188">
        <f t="shared" si="320"/>
        <v>0</v>
      </c>
      <c r="AT525" s="188">
        <f t="shared" si="320"/>
        <v>0</v>
      </c>
      <c r="AU525" s="188">
        <f t="shared" si="320"/>
        <v>0</v>
      </c>
      <c r="AV525" s="188">
        <f t="shared" si="320"/>
        <v>0</v>
      </c>
      <c r="AW525" s="188">
        <f t="shared" si="320"/>
        <v>0</v>
      </c>
      <c r="AX525" s="188">
        <f t="shared" si="320"/>
        <v>0</v>
      </c>
      <c r="AY525" s="188">
        <f t="shared" si="320"/>
        <v>0</v>
      </c>
      <c r="AZ525" s="189">
        <f t="shared" si="320"/>
        <v>0</v>
      </c>
      <c r="BA525" s="188">
        <f t="shared" si="320"/>
        <v>0</v>
      </c>
      <c r="BB525" s="188">
        <f t="shared" si="320"/>
        <v>0</v>
      </c>
      <c r="BC525" s="188">
        <f t="shared" si="320"/>
        <v>0</v>
      </c>
      <c r="BD525" s="188">
        <f t="shared" si="320"/>
        <v>0</v>
      </c>
      <c r="BE525" s="188">
        <f t="shared" si="320"/>
        <v>0</v>
      </c>
      <c r="BF525" s="188">
        <f t="shared" si="320"/>
        <v>0</v>
      </c>
      <c r="BG525" s="188">
        <f t="shared" si="320"/>
        <v>0</v>
      </c>
      <c r="BH525" s="188">
        <f t="shared" si="320"/>
        <v>0</v>
      </c>
      <c r="BI525" s="188">
        <f t="shared" si="320"/>
        <v>0</v>
      </c>
      <c r="BJ525" s="188">
        <f t="shared" si="320"/>
        <v>0</v>
      </c>
      <c r="BK525" s="188">
        <f t="shared" si="320"/>
        <v>0</v>
      </c>
      <c r="BL525" s="189">
        <f t="shared" si="320"/>
        <v>0</v>
      </c>
      <c r="BM525" s="188">
        <f t="shared" si="320"/>
        <v>0</v>
      </c>
      <c r="BN525" s="188">
        <f t="shared" si="320"/>
        <v>0</v>
      </c>
      <c r="BO525" s="188">
        <f t="shared" si="320"/>
        <v>0</v>
      </c>
      <c r="BP525" s="188">
        <f t="shared" ref="BP525:EA525" si="321">BP513+BP524</f>
        <v>0</v>
      </c>
      <c r="BQ525" s="188">
        <f t="shared" si="321"/>
        <v>0</v>
      </c>
      <c r="BR525" s="188">
        <f t="shared" si="321"/>
        <v>0</v>
      </c>
      <c r="BS525" s="188">
        <f t="shared" si="321"/>
        <v>0</v>
      </c>
      <c r="BT525" s="188">
        <f t="shared" si="321"/>
        <v>0</v>
      </c>
      <c r="BU525" s="188">
        <f t="shared" si="321"/>
        <v>0</v>
      </c>
      <c r="BV525" s="188">
        <f>BV513+BV524</f>
        <v>0</v>
      </c>
      <c r="BW525" s="188">
        <f>BW513+BW524</f>
        <v>0</v>
      </c>
      <c r="BX525" s="188">
        <f>BX513+BX524</f>
        <v>0</v>
      </c>
      <c r="BY525" s="188">
        <f t="shared" si="321"/>
        <v>0</v>
      </c>
      <c r="BZ525" s="188">
        <f t="shared" si="321"/>
        <v>0</v>
      </c>
      <c r="CA525" s="188">
        <f t="shared" si="321"/>
        <v>0</v>
      </c>
      <c r="CB525" s="188">
        <f t="shared" si="321"/>
        <v>0</v>
      </c>
      <c r="CC525" s="188">
        <f t="shared" si="321"/>
        <v>0</v>
      </c>
      <c r="CD525" s="188">
        <f t="shared" si="321"/>
        <v>0</v>
      </c>
      <c r="CE525" s="188">
        <f t="shared" si="321"/>
        <v>0</v>
      </c>
      <c r="CF525" s="188">
        <f t="shared" si="321"/>
        <v>0</v>
      </c>
      <c r="CG525" s="188">
        <f t="shared" si="321"/>
        <v>0</v>
      </c>
      <c r="CH525" s="188">
        <f t="shared" si="321"/>
        <v>0</v>
      </c>
      <c r="CI525" s="188">
        <f t="shared" si="321"/>
        <v>0</v>
      </c>
      <c r="CJ525" s="189">
        <f t="shared" si="321"/>
        <v>0</v>
      </c>
      <c r="CK525" s="188">
        <f t="shared" si="321"/>
        <v>0</v>
      </c>
      <c r="CL525" s="188">
        <f t="shared" si="321"/>
        <v>0</v>
      </c>
      <c r="CM525" s="188">
        <f t="shared" si="321"/>
        <v>0</v>
      </c>
      <c r="CN525" s="188">
        <f t="shared" si="321"/>
        <v>0</v>
      </c>
      <c r="CO525" s="188">
        <f t="shared" si="321"/>
        <v>0</v>
      </c>
      <c r="CP525" s="188">
        <f t="shared" si="321"/>
        <v>0</v>
      </c>
      <c r="CQ525" s="188">
        <f t="shared" si="321"/>
        <v>0</v>
      </c>
      <c r="CR525" s="188">
        <f t="shared" si="321"/>
        <v>0</v>
      </c>
      <c r="CS525" s="188">
        <f t="shared" si="321"/>
        <v>0</v>
      </c>
      <c r="CT525" s="188">
        <f t="shared" si="321"/>
        <v>0</v>
      </c>
      <c r="CU525" s="188">
        <f t="shared" si="321"/>
        <v>0</v>
      </c>
      <c r="CV525" s="189">
        <f t="shared" si="321"/>
        <v>0</v>
      </c>
      <c r="CW525" s="188">
        <f t="shared" si="321"/>
        <v>0</v>
      </c>
      <c r="CX525" s="188">
        <f t="shared" si="321"/>
        <v>0</v>
      </c>
      <c r="CY525" s="188">
        <f t="shared" si="321"/>
        <v>0</v>
      </c>
      <c r="CZ525" s="188">
        <f t="shared" si="321"/>
        <v>0</v>
      </c>
      <c r="DA525" s="188">
        <f t="shared" si="321"/>
        <v>0</v>
      </c>
      <c r="DB525" s="188">
        <f t="shared" si="321"/>
        <v>0</v>
      </c>
      <c r="DC525" s="188">
        <f t="shared" si="321"/>
        <v>0</v>
      </c>
      <c r="DD525" s="188">
        <f t="shared" si="321"/>
        <v>0</v>
      </c>
      <c r="DE525" s="188">
        <f t="shared" si="321"/>
        <v>0</v>
      </c>
      <c r="DF525" s="188">
        <f t="shared" si="321"/>
        <v>0</v>
      </c>
      <c r="DG525" s="188">
        <f t="shared" si="321"/>
        <v>0</v>
      </c>
      <c r="DH525" s="189">
        <f t="shared" si="321"/>
        <v>0</v>
      </c>
      <c r="DI525" s="188">
        <f t="shared" si="321"/>
        <v>0</v>
      </c>
      <c r="DJ525" s="188">
        <f t="shared" si="321"/>
        <v>0</v>
      </c>
      <c r="DK525" s="188">
        <f t="shared" si="321"/>
        <v>0</v>
      </c>
      <c r="DL525" s="188">
        <f t="shared" si="321"/>
        <v>0</v>
      </c>
      <c r="DM525" s="188">
        <f t="shared" si="321"/>
        <v>0</v>
      </c>
      <c r="DN525" s="188">
        <f t="shared" si="321"/>
        <v>0</v>
      </c>
      <c r="DO525" s="188">
        <f t="shared" si="321"/>
        <v>0</v>
      </c>
      <c r="DP525" s="188">
        <f t="shared" si="321"/>
        <v>0</v>
      </c>
      <c r="DQ525" s="188">
        <f t="shared" si="321"/>
        <v>0</v>
      </c>
      <c r="DR525" s="188">
        <f t="shared" si="321"/>
        <v>0</v>
      </c>
      <c r="DS525" s="188">
        <f t="shared" si="321"/>
        <v>0</v>
      </c>
      <c r="DT525" s="189">
        <f t="shared" si="321"/>
        <v>0</v>
      </c>
      <c r="DU525" s="188">
        <f t="shared" si="321"/>
        <v>0</v>
      </c>
      <c r="DV525" s="188">
        <f t="shared" si="321"/>
        <v>0</v>
      </c>
      <c r="DW525" s="188">
        <f t="shared" si="321"/>
        <v>0</v>
      </c>
      <c r="DX525" s="188">
        <f t="shared" si="321"/>
        <v>0</v>
      </c>
      <c r="DY525" s="188">
        <f t="shared" si="321"/>
        <v>0</v>
      </c>
      <c r="DZ525" s="188">
        <f t="shared" si="321"/>
        <v>0</v>
      </c>
      <c r="EA525" s="188">
        <f t="shared" si="321"/>
        <v>0</v>
      </c>
      <c r="EB525" s="188">
        <f>EB513+EB524</f>
        <v>0</v>
      </c>
      <c r="EC525" s="188">
        <f>EC513+EC524</f>
        <v>0</v>
      </c>
      <c r="ED525" s="188">
        <f>ED513+ED524</f>
        <v>0</v>
      </c>
      <c r="EE525" s="188">
        <f>EE513+EE524</f>
        <v>0</v>
      </c>
      <c r="EF525" s="169"/>
      <c r="EG525" s="169"/>
      <c r="EH525" s="169"/>
    </row>
    <row r="526" spans="1:138" ht="15" hidden="1" outlineLevel="1" x14ac:dyDescent="0.25">
      <c r="A526" s="122">
        <f>IF(B497="Объект",,1)</f>
        <v>0</v>
      </c>
      <c r="C526" s="226" t="e">
        <f>IF(SUM(D514:BP523)/(C513-C512-C511)&lt;&gt;0.18,"ПроверьНДС",)</f>
        <v>#DIV/0!</v>
      </c>
    </row>
    <row r="527" spans="1:138" hidden="1" outlineLevel="1" x14ac:dyDescent="0.2">
      <c r="A527" s="122">
        <f>IF(B497="Объект",,1)</f>
        <v>0</v>
      </c>
    </row>
    <row r="528" spans="1:138" hidden="1" outlineLevel="1" x14ac:dyDescent="0.2">
      <c r="A528" s="122">
        <f>IF(B497="Объект",,1)</f>
        <v>0</v>
      </c>
    </row>
    <row r="529" spans="1:138" hidden="1" outlineLevel="1" x14ac:dyDescent="0.2">
      <c r="A529" s="122">
        <f>IF(B529="Объект",,1)</f>
        <v>0</v>
      </c>
      <c r="B529" s="127" t="s">
        <v>247</v>
      </c>
      <c r="C529" s="54">
        <f>C497+1</f>
        <v>7</v>
      </c>
    </row>
    <row r="530" spans="1:138" ht="16.5" hidden="1" outlineLevel="1" x14ac:dyDescent="0.3">
      <c r="A530" s="122">
        <f>IF(B529="Объект",,1)</f>
        <v>0</v>
      </c>
      <c r="B530" s="128" t="s">
        <v>201</v>
      </c>
      <c r="C530" s="129"/>
      <c r="D530" s="129"/>
      <c r="E530" s="129"/>
      <c r="F530" s="129"/>
      <c r="G530" s="129"/>
      <c r="H530" s="129"/>
      <c r="I530" s="129"/>
      <c r="J530" s="129"/>
      <c r="K530" s="129"/>
      <c r="L530" s="129"/>
      <c r="M530" s="129"/>
      <c r="N530" s="129"/>
    </row>
    <row r="531" spans="1:138" ht="17.25" hidden="1" customHeight="1" outlineLevel="1" thickBot="1" x14ac:dyDescent="0.25">
      <c r="A531" s="122">
        <f>IF(B529="Объект",,1)</f>
        <v>0</v>
      </c>
    </row>
    <row r="532" spans="1:138" ht="17.25" hidden="1" outlineLevel="1" thickTop="1" thickBot="1" x14ac:dyDescent="0.25">
      <c r="A532" s="122">
        <f>IF(B529="Объект",,1)</f>
        <v>0</v>
      </c>
      <c r="B532" s="160" t="s">
        <v>207</v>
      </c>
      <c r="C532" s="161" t="s">
        <v>208</v>
      </c>
      <c r="D532" s="162">
        <f>$C$4</f>
        <v>42826</v>
      </c>
      <c r="E532" s="162">
        <f t="shared" ref="E532:BP532" si="322">DATE(YEAR(D532),(MONTH(D532)+1),DAY(D532))</f>
        <v>42856</v>
      </c>
      <c r="F532" s="162">
        <f t="shared" si="322"/>
        <v>42887</v>
      </c>
      <c r="G532" s="162">
        <f t="shared" si="322"/>
        <v>42917</v>
      </c>
      <c r="H532" s="162">
        <f t="shared" si="322"/>
        <v>42948</v>
      </c>
      <c r="I532" s="162">
        <f t="shared" si="322"/>
        <v>42979</v>
      </c>
      <c r="J532" s="162">
        <f t="shared" si="322"/>
        <v>43009</v>
      </c>
      <c r="K532" s="162">
        <f t="shared" si="322"/>
        <v>43040</v>
      </c>
      <c r="L532" s="162">
        <f t="shared" si="322"/>
        <v>43070</v>
      </c>
      <c r="M532" s="162">
        <f t="shared" si="322"/>
        <v>43101</v>
      </c>
      <c r="N532" s="162">
        <f t="shared" si="322"/>
        <v>43132</v>
      </c>
      <c r="O532" s="162">
        <f t="shared" si="322"/>
        <v>43160</v>
      </c>
      <c r="P532" s="162">
        <f t="shared" si="322"/>
        <v>43191</v>
      </c>
      <c r="Q532" s="162">
        <f t="shared" si="322"/>
        <v>43221</v>
      </c>
      <c r="R532" s="162">
        <f t="shared" si="322"/>
        <v>43252</v>
      </c>
      <c r="S532" s="162">
        <f t="shared" si="322"/>
        <v>43282</v>
      </c>
      <c r="T532" s="162">
        <f t="shared" si="322"/>
        <v>43313</v>
      </c>
      <c r="U532" s="162">
        <f t="shared" si="322"/>
        <v>43344</v>
      </c>
      <c r="V532" s="162">
        <f t="shared" si="322"/>
        <v>43374</v>
      </c>
      <c r="W532" s="162">
        <f t="shared" si="322"/>
        <v>43405</v>
      </c>
      <c r="X532" s="162">
        <f t="shared" si="322"/>
        <v>43435</v>
      </c>
      <c r="Y532" s="162">
        <f t="shared" si="322"/>
        <v>43466</v>
      </c>
      <c r="Z532" s="162">
        <f t="shared" si="322"/>
        <v>43497</v>
      </c>
      <c r="AA532" s="162">
        <f t="shared" si="322"/>
        <v>43525</v>
      </c>
      <c r="AB532" s="162">
        <f t="shared" si="322"/>
        <v>43556</v>
      </c>
      <c r="AC532" s="162">
        <f t="shared" si="322"/>
        <v>43586</v>
      </c>
      <c r="AD532" s="162">
        <f t="shared" si="322"/>
        <v>43617</v>
      </c>
      <c r="AE532" s="162">
        <f t="shared" si="322"/>
        <v>43647</v>
      </c>
      <c r="AF532" s="162">
        <f t="shared" si="322"/>
        <v>43678</v>
      </c>
      <c r="AG532" s="162">
        <f t="shared" si="322"/>
        <v>43709</v>
      </c>
      <c r="AH532" s="162">
        <f t="shared" si="322"/>
        <v>43739</v>
      </c>
      <c r="AI532" s="162">
        <f t="shared" si="322"/>
        <v>43770</v>
      </c>
      <c r="AJ532" s="162">
        <f t="shared" si="322"/>
        <v>43800</v>
      </c>
      <c r="AK532" s="162">
        <f t="shared" si="322"/>
        <v>43831</v>
      </c>
      <c r="AL532" s="162">
        <f t="shared" si="322"/>
        <v>43862</v>
      </c>
      <c r="AM532" s="162">
        <f t="shared" si="322"/>
        <v>43891</v>
      </c>
      <c r="AN532" s="162">
        <f t="shared" si="322"/>
        <v>43922</v>
      </c>
      <c r="AO532" s="162">
        <f t="shared" si="322"/>
        <v>43952</v>
      </c>
      <c r="AP532" s="162">
        <f t="shared" si="322"/>
        <v>43983</v>
      </c>
      <c r="AQ532" s="162">
        <f t="shared" si="322"/>
        <v>44013</v>
      </c>
      <c r="AR532" s="162">
        <f t="shared" si="322"/>
        <v>44044</v>
      </c>
      <c r="AS532" s="162">
        <f t="shared" si="322"/>
        <v>44075</v>
      </c>
      <c r="AT532" s="162">
        <f t="shared" si="322"/>
        <v>44105</v>
      </c>
      <c r="AU532" s="162">
        <f t="shared" si="322"/>
        <v>44136</v>
      </c>
      <c r="AV532" s="162">
        <f t="shared" si="322"/>
        <v>44166</v>
      </c>
      <c r="AW532" s="162">
        <f t="shared" si="322"/>
        <v>44197</v>
      </c>
      <c r="AX532" s="162">
        <f t="shared" si="322"/>
        <v>44228</v>
      </c>
      <c r="AY532" s="162">
        <f t="shared" si="322"/>
        <v>44256</v>
      </c>
      <c r="AZ532" s="162">
        <f t="shared" si="322"/>
        <v>44287</v>
      </c>
      <c r="BA532" s="162">
        <f t="shared" si="322"/>
        <v>44317</v>
      </c>
      <c r="BB532" s="162">
        <f t="shared" si="322"/>
        <v>44348</v>
      </c>
      <c r="BC532" s="162">
        <f t="shared" si="322"/>
        <v>44378</v>
      </c>
      <c r="BD532" s="162">
        <f t="shared" si="322"/>
        <v>44409</v>
      </c>
      <c r="BE532" s="162">
        <f t="shared" si="322"/>
        <v>44440</v>
      </c>
      <c r="BF532" s="162">
        <f t="shared" si="322"/>
        <v>44470</v>
      </c>
      <c r="BG532" s="162">
        <f t="shared" si="322"/>
        <v>44501</v>
      </c>
      <c r="BH532" s="162">
        <f t="shared" si="322"/>
        <v>44531</v>
      </c>
      <c r="BI532" s="162">
        <f t="shared" si="322"/>
        <v>44562</v>
      </c>
      <c r="BJ532" s="162">
        <f t="shared" si="322"/>
        <v>44593</v>
      </c>
      <c r="BK532" s="162">
        <f t="shared" si="322"/>
        <v>44621</v>
      </c>
      <c r="BL532" s="162">
        <f t="shared" si="322"/>
        <v>44652</v>
      </c>
      <c r="BM532" s="162">
        <f t="shared" si="322"/>
        <v>44682</v>
      </c>
      <c r="BN532" s="162">
        <f t="shared" si="322"/>
        <v>44713</v>
      </c>
      <c r="BO532" s="162">
        <f t="shared" si="322"/>
        <v>44743</v>
      </c>
      <c r="BP532" s="162">
        <f t="shared" si="322"/>
        <v>44774</v>
      </c>
      <c r="BQ532" s="162">
        <f t="shared" ref="BQ532:EB532" si="323">DATE(YEAR(BP532),(MONTH(BP532)+1),DAY(BP532))</f>
        <v>44805</v>
      </c>
      <c r="BR532" s="162">
        <f t="shared" si="323"/>
        <v>44835</v>
      </c>
      <c r="BS532" s="162">
        <f t="shared" si="323"/>
        <v>44866</v>
      </c>
      <c r="BT532" s="162">
        <f t="shared" si="323"/>
        <v>44896</v>
      </c>
      <c r="BU532" s="162">
        <f t="shared" si="323"/>
        <v>44927</v>
      </c>
      <c r="BV532" s="162">
        <f>DATE(YEAR(BU532),(MONTH(BU532)+1),DAY(BU532))</f>
        <v>44958</v>
      </c>
      <c r="BW532" s="162">
        <f>DATE(YEAR(BV532),(MONTH(BV532)+1),DAY(BV532))</f>
        <v>44986</v>
      </c>
      <c r="BX532" s="162">
        <f>DATE(YEAR(BW532),(MONTH(BW532)+1),DAY(BW532))</f>
        <v>45017</v>
      </c>
      <c r="BY532" s="162">
        <f t="shared" si="323"/>
        <v>45047</v>
      </c>
      <c r="BZ532" s="162">
        <f t="shared" si="323"/>
        <v>45078</v>
      </c>
      <c r="CA532" s="162">
        <f t="shared" si="323"/>
        <v>45108</v>
      </c>
      <c r="CB532" s="162">
        <f t="shared" si="323"/>
        <v>45139</v>
      </c>
      <c r="CC532" s="162">
        <f t="shared" si="323"/>
        <v>45170</v>
      </c>
      <c r="CD532" s="162">
        <f t="shared" si="323"/>
        <v>45200</v>
      </c>
      <c r="CE532" s="162">
        <f t="shared" si="323"/>
        <v>45231</v>
      </c>
      <c r="CF532" s="162">
        <f t="shared" si="323"/>
        <v>45261</v>
      </c>
      <c r="CG532" s="162">
        <f t="shared" si="323"/>
        <v>45292</v>
      </c>
      <c r="CH532" s="162">
        <f t="shared" si="323"/>
        <v>45323</v>
      </c>
      <c r="CI532" s="162">
        <f t="shared" si="323"/>
        <v>45352</v>
      </c>
      <c r="CJ532" s="162">
        <f t="shared" si="323"/>
        <v>45383</v>
      </c>
      <c r="CK532" s="162">
        <f t="shared" si="323"/>
        <v>45413</v>
      </c>
      <c r="CL532" s="162">
        <f t="shared" si="323"/>
        <v>45444</v>
      </c>
      <c r="CM532" s="162">
        <f t="shared" si="323"/>
        <v>45474</v>
      </c>
      <c r="CN532" s="162">
        <f t="shared" si="323"/>
        <v>45505</v>
      </c>
      <c r="CO532" s="162">
        <f t="shared" si="323"/>
        <v>45536</v>
      </c>
      <c r="CP532" s="162">
        <f t="shared" si="323"/>
        <v>45566</v>
      </c>
      <c r="CQ532" s="162">
        <f t="shared" si="323"/>
        <v>45597</v>
      </c>
      <c r="CR532" s="162">
        <f t="shared" si="323"/>
        <v>45627</v>
      </c>
      <c r="CS532" s="162">
        <f t="shared" si="323"/>
        <v>45658</v>
      </c>
      <c r="CT532" s="162">
        <f t="shared" si="323"/>
        <v>45689</v>
      </c>
      <c r="CU532" s="162">
        <f t="shared" si="323"/>
        <v>45717</v>
      </c>
      <c r="CV532" s="162">
        <f t="shared" si="323"/>
        <v>45748</v>
      </c>
      <c r="CW532" s="162">
        <f t="shared" si="323"/>
        <v>45778</v>
      </c>
      <c r="CX532" s="162">
        <f t="shared" si="323"/>
        <v>45809</v>
      </c>
      <c r="CY532" s="162">
        <f t="shared" si="323"/>
        <v>45839</v>
      </c>
      <c r="CZ532" s="162">
        <f t="shared" si="323"/>
        <v>45870</v>
      </c>
      <c r="DA532" s="162">
        <f t="shared" si="323"/>
        <v>45901</v>
      </c>
      <c r="DB532" s="162">
        <f t="shared" si="323"/>
        <v>45931</v>
      </c>
      <c r="DC532" s="162">
        <f t="shared" si="323"/>
        <v>45962</v>
      </c>
      <c r="DD532" s="162">
        <f t="shared" si="323"/>
        <v>45992</v>
      </c>
      <c r="DE532" s="162">
        <f t="shared" si="323"/>
        <v>46023</v>
      </c>
      <c r="DF532" s="162">
        <f t="shared" si="323"/>
        <v>46054</v>
      </c>
      <c r="DG532" s="162">
        <f t="shared" si="323"/>
        <v>46082</v>
      </c>
      <c r="DH532" s="162">
        <f t="shared" si="323"/>
        <v>46113</v>
      </c>
      <c r="DI532" s="162">
        <f t="shared" si="323"/>
        <v>46143</v>
      </c>
      <c r="DJ532" s="162">
        <f t="shared" si="323"/>
        <v>46174</v>
      </c>
      <c r="DK532" s="162">
        <f t="shared" si="323"/>
        <v>46204</v>
      </c>
      <c r="DL532" s="162">
        <f t="shared" si="323"/>
        <v>46235</v>
      </c>
      <c r="DM532" s="162">
        <f t="shared" si="323"/>
        <v>46266</v>
      </c>
      <c r="DN532" s="162">
        <f t="shared" si="323"/>
        <v>46296</v>
      </c>
      <c r="DO532" s="162">
        <f t="shared" si="323"/>
        <v>46327</v>
      </c>
      <c r="DP532" s="162">
        <f t="shared" si="323"/>
        <v>46357</v>
      </c>
      <c r="DQ532" s="162">
        <f t="shared" si="323"/>
        <v>46388</v>
      </c>
      <c r="DR532" s="162">
        <f t="shared" si="323"/>
        <v>46419</v>
      </c>
      <c r="DS532" s="162">
        <f t="shared" si="323"/>
        <v>46447</v>
      </c>
      <c r="DT532" s="162">
        <f t="shared" si="323"/>
        <v>46478</v>
      </c>
      <c r="DU532" s="162">
        <f t="shared" si="323"/>
        <v>46508</v>
      </c>
      <c r="DV532" s="162">
        <f t="shared" si="323"/>
        <v>46539</v>
      </c>
      <c r="DW532" s="162">
        <f t="shared" si="323"/>
        <v>46569</v>
      </c>
      <c r="DX532" s="162">
        <f t="shared" si="323"/>
        <v>46600</v>
      </c>
      <c r="DY532" s="162">
        <f t="shared" si="323"/>
        <v>46631</v>
      </c>
      <c r="DZ532" s="162">
        <f t="shared" si="323"/>
        <v>46661</v>
      </c>
      <c r="EA532" s="162">
        <f t="shared" si="323"/>
        <v>46692</v>
      </c>
      <c r="EB532" s="162">
        <f t="shared" si="323"/>
        <v>46722</v>
      </c>
      <c r="EC532" s="162">
        <f>DATE(YEAR(EB532),(MONTH(EB532)+1),DAY(EB532))</f>
        <v>46753</v>
      </c>
      <c r="ED532" s="162">
        <f>DATE(YEAR(EC532),(MONTH(EC532)+1),DAY(EC532))</f>
        <v>46784</v>
      </c>
      <c r="EE532" s="162">
        <f>DATE(YEAR(ED532),(MONTH(ED532)+1),DAY(ED532))</f>
        <v>46813</v>
      </c>
      <c r="EF532" s="164"/>
      <c r="EG532" s="164"/>
      <c r="EH532" s="164"/>
    </row>
    <row r="533" spans="1:138" ht="15.75" hidden="1" outlineLevel="1" x14ac:dyDescent="0.25">
      <c r="A533" s="122">
        <f>IF(B529="Объект",,IF(B533=0,,1))</f>
        <v>0</v>
      </c>
      <c r="B533" s="194" t="str">
        <f t="shared" ref="B533:B544" si="324">B405</f>
        <v xml:space="preserve">Проектно-изыскательские работы </v>
      </c>
      <c r="C533" s="170">
        <f t="shared" ref="C533:C557" si="325">SUM(D533:EE533)</f>
        <v>0</v>
      </c>
      <c r="D533" s="168"/>
      <c r="E533" s="168"/>
      <c r="F533" s="168"/>
      <c r="G533" s="168"/>
      <c r="H533" s="168"/>
      <c r="I533" s="168"/>
      <c r="J533" s="168"/>
      <c r="K533" s="168"/>
      <c r="L533" s="168"/>
      <c r="M533" s="168"/>
      <c r="N533" s="168"/>
      <c r="O533" s="168"/>
      <c r="P533" s="168"/>
      <c r="Q533" s="168"/>
      <c r="R533" s="168"/>
      <c r="S533" s="168"/>
      <c r="T533" s="168"/>
      <c r="U533" s="168"/>
      <c r="V533" s="168"/>
      <c r="W533" s="168"/>
      <c r="X533" s="168"/>
      <c r="Y533" s="168"/>
      <c r="Z533" s="168"/>
      <c r="AA533" s="168"/>
      <c r="AB533" s="168"/>
      <c r="AC533" s="168"/>
      <c r="AD533" s="224"/>
      <c r="AE533" s="168"/>
      <c r="AF533" s="168"/>
      <c r="AG533" s="168"/>
      <c r="AH533" s="168"/>
      <c r="AI533" s="168"/>
      <c r="AJ533" s="168"/>
      <c r="AK533" s="168"/>
      <c r="AL533" s="168"/>
      <c r="AM533" s="168"/>
      <c r="AN533" s="168"/>
      <c r="AO533" s="168"/>
      <c r="AP533" s="168"/>
      <c r="AQ533" s="168"/>
      <c r="AR533" s="168"/>
      <c r="AS533" s="168"/>
      <c r="AT533" s="168"/>
      <c r="AU533" s="168"/>
      <c r="AV533" s="168"/>
      <c r="AW533" s="168"/>
      <c r="AX533" s="168"/>
      <c r="AY533" s="168"/>
      <c r="AZ533" s="168"/>
      <c r="BA533" s="168"/>
      <c r="BB533" s="168"/>
      <c r="BC533" s="168"/>
      <c r="BD533" s="168"/>
      <c r="BE533" s="168"/>
      <c r="BF533" s="168"/>
      <c r="BG533" s="168"/>
      <c r="BH533" s="168"/>
      <c r="BI533" s="168"/>
      <c r="BJ533" s="168"/>
      <c r="BK533" s="168"/>
      <c r="BL533" s="168"/>
      <c r="BM533" s="168"/>
      <c r="BN533" s="168"/>
      <c r="BO533" s="168"/>
      <c r="BP533" s="168"/>
      <c r="BQ533" s="168"/>
      <c r="BR533" s="168"/>
      <c r="BS533" s="168"/>
      <c r="BT533" s="168"/>
      <c r="BU533" s="168"/>
      <c r="BV533" s="168"/>
      <c r="BW533" s="168"/>
      <c r="BX533" s="168"/>
      <c r="BY533" s="168"/>
      <c r="BZ533" s="168"/>
      <c r="CA533" s="168"/>
      <c r="CB533" s="168"/>
      <c r="CC533" s="168"/>
      <c r="CD533" s="168"/>
      <c r="CE533" s="168"/>
      <c r="CF533" s="168"/>
      <c r="CG533" s="168"/>
      <c r="CH533" s="168"/>
      <c r="CI533" s="168"/>
      <c r="CJ533" s="168"/>
      <c r="CK533" s="168"/>
      <c r="CL533" s="168"/>
      <c r="CM533" s="168"/>
      <c r="CN533" s="168"/>
      <c r="CO533" s="168"/>
      <c r="CP533" s="168"/>
      <c r="CQ533" s="168"/>
      <c r="CR533" s="168"/>
      <c r="CS533" s="168"/>
      <c r="CT533" s="168"/>
      <c r="CU533" s="168"/>
      <c r="CV533" s="168"/>
      <c r="CW533" s="168"/>
      <c r="CX533" s="168"/>
      <c r="CY533" s="168"/>
      <c r="CZ533" s="168"/>
      <c r="DA533" s="168"/>
      <c r="DB533" s="168"/>
      <c r="DC533" s="168"/>
      <c r="DD533" s="168"/>
      <c r="DE533" s="168"/>
      <c r="DF533" s="168"/>
      <c r="DG533" s="168"/>
      <c r="DH533" s="168"/>
      <c r="DI533" s="168"/>
      <c r="DJ533" s="168"/>
      <c r="DK533" s="168"/>
      <c r="DL533" s="168"/>
      <c r="DM533" s="168"/>
      <c r="DN533" s="168"/>
      <c r="DO533" s="168"/>
      <c r="DP533" s="168"/>
      <c r="DQ533" s="168"/>
      <c r="DR533" s="168"/>
      <c r="DS533" s="168"/>
      <c r="DT533" s="168"/>
      <c r="DU533" s="168"/>
      <c r="DV533" s="168"/>
      <c r="DW533" s="168"/>
      <c r="DX533" s="168"/>
      <c r="DY533" s="168"/>
      <c r="DZ533" s="168"/>
      <c r="EA533" s="168"/>
      <c r="EB533" s="168"/>
      <c r="EC533" s="168"/>
      <c r="ED533" s="168"/>
      <c r="EE533" s="168"/>
      <c r="EF533" s="169"/>
      <c r="EG533" s="169"/>
      <c r="EH533" s="169"/>
    </row>
    <row r="534" spans="1:138" ht="15.75" hidden="1" outlineLevel="1" x14ac:dyDescent="0.25">
      <c r="A534" s="122">
        <f>IF(B529="Объект",,IF(B534=0,,1))</f>
        <v>0</v>
      </c>
      <c r="B534" s="194" t="str">
        <f t="shared" si="324"/>
        <v>Строительно-монтажные работы (привязка в валюте)</v>
      </c>
      <c r="C534" s="170">
        <f t="shared" si="325"/>
        <v>0</v>
      </c>
      <c r="D534" s="168"/>
      <c r="E534" s="168"/>
      <c r="F534" s="168"/>
      <c r="G534" s="168"/>
      <c r="H534" s="168"/>
      <c r="I534" s="168"/>
      <c r="J534" s="168"/>
      <c r="K534" s="168"/>
      <c r="L534" s="168"/>
      <c r="M534" s="168"/>
      <c r="N534" s="168"/>
      <c r="O534" s="168"/>
      <c r="P534" s="168"/>
      <c r="Q534" s="168"/>
      <c r="R534" s="168"/>
      <c r="S534" s="168"/>
      <c r="T534" s="168"/>
      <c r="U534" s="168"/>
      <c r="V534" s="168"/>
      <c r="W534" s="168"/>
      <c r="X534" s="168"/>
      <c r="Y534" s="168"/>
      <c r="Z534" s="168"/>
      <c r="AA534" s="168"/>
      <c r="AB534" s="168"/>
      <c r="AC534" s="168"/>
      <c r="AD534" s="168"/>
      <c r="AE534" s="168"/>
      <c r="AF534" s="168"/>
      <c r="AG534" s="168"/>
      <c r="AH534" s="168"/>
      <c r="AI534" s="168"/>
      <c r="AJ534" s="168"/>
      <c r="AK534" s="168"/>
      <c r="AL534" s="168"/>
      <c r="AM534" s="168"/>
      <c r="AN534" s="168"/>
      <c r="AO534" s="168"/>
      <c r="AP534" s="168"/>
      <c r="AQ534" s="168"/>
      <c r="AR534" s="168"/>
      <c r="AS534" s="168"/>
      <c r="AT534" s="168"/>
      <c r="AU534" s="168"/>
      <c r="AV534" s="168"/>
      <c r="AW534" s="168"/>
      <c r="AX534" s="168"/>
      <c r="AY534" s="168"/>
      <c r="AZ534" s="168"/>
      <c r="BA534" s="168"/>
      <c r="BB534" s="168"/>
      <c r="BC534" s="168"/>
      <c r="BD534" s="168"/>
      <c r="BE534" s="168"/>
      <c r="BF534" s="168"/>
      <c r="BG534" s="168"/>
      <c r="BH534" s="168"/>
      <c r="BI534" s="168"/>
      <c r="BJ534" s="168"/>
      <c r="BK534" s="168"/>
      <c r="BL534" s="168"/>
      <c r="BM534" s="168"/>
      <c r="BN534" s="168"/>
      <c r="BO534" s="168"/>
      <c r="BP534" s="168"/>
      <c r="BQ534" s="168"/>
      <c r="BR534" s="168"/>
      <c r="BS534" s="168"/>
      <c r="BT534" s="168"/>
      <c r="BU534" s="168"/>
      <c r="BV534" s="168"/>
      <c r="BW534" s="168"/>
      <c r="BX534" s="168"/>
      <c r="BY534" s="168"/>
      <c r="BZ534" s="168"/>
      <c r="CA534" s="168"/>
      <c r="CB534" s="168"/>
      <c r="CC534" s="168"/>
      <c r="CD534" s="168"/>
      <c r="CE534" s="168"/>
      <c r="CF534" s="168"/>
      <c r="CG534" s="168"/>
      <c r="CH534" s="168"/>
      <c r="CI534" s="168"/>
      <c r="CJ534" s="168"/>
      <c r="CK534" s="168"/>
      <c r="CL534" s="168"/>
      <c r="CM534" s="168"/>
      <c r="CN534" s="168"/>
      <c r="CO534" s="168"/>
      <c r="CP534" s="168"/>
      <c r="CQ534" s="168"/>
      <c r="CR534" s="168"/>
      <c r="CS534" s="168"/>
      <c r="CT534" s="168"/>
      <c r="CU534" s="168"/>
      <c r="CV534" s="168"/>
      <c r="CW534" s="168"/>
      <c r="CX534" s="168"/>
      <c r="CY534" s="168"/>
      <c r="CZ534" s="168"/>
      <c r="DA534" s="168"/>
      <c r="DB534" s="168"/>
      <c r="DC534" s="168"/>
      <c r="DD534" s="168"/>
      <c r="DE534" s="168"/>
      <c r="DF534" s="168"/>
      <c r="DG534" s="168"/>
      <c r="DH534" s="168"/>
      <c r="DI534" s="168"/>
      <c r="DJ534" s="168"/>
      <c r="DK534" s="168"/>
      <c r="DL534" s="168"/>
      <c r="DM534" s="168"/>
      <c r="DN534" s="168"/>
      <c r="DO534" s="168"/>
      <c r="DP534" s="168"/>
      <c r="DQ534" s="168"/>
      <c r="DR534" s="168"/>
      <c r="DS534" s="168"/>
      <c r="DT534" s="168"/>
      <c r="DU534" s="168"/>
      <c r="DV534" s="168"/>
      <c r="DW534" s="168"/>
      <c r="DX534" s="168"/>
      <c r="DY534" s="168"/>
      <c r="DZ534" s="168"/>
      <c r="EA534" s="168"/>
      <c r="EB534" s="168"/>
      <c r="EC534" s="168"/>
      <c r="ED534" s="168"/>
      <c r="EE534" s="168"/>
      <c r="EF534" s="169"/>
      <c r="EG534" s="169"/>
      <c r="EH534" s="169"/>
    </row>
    <row r="535" spans="1:138" ht="15.75" hidden="1" outlineLevel="1" x14ac:dyDescent="0.25">
      <c r="A535" s="122">
        <f>IF(B529="Объект",,IF(B535=0,,1))</f>
        <v>0</v>
      </c>
      <c r="B535" s="194" t="str">
        <f t="shared" si="324"/>
        <v>Строительно-монтажные работы рос</v>
      </c>
      <c r="C535" s="170">
        <f t="shared" si="325"/>
        <v>0</v>
      </c>
      <c r="D535" s="168"/>
      <c r="E535" s="168"/>
      <c r="F535" s="168"/>
      <c r="G535" s="168"/>
      <c r="H535" s="168"/>
      <c r="I535" s="168"/>
      <c r="J535" s="168"/>
      <c r="K535" s="168"/>
      <c r="L535" s="168"/>
      <c r="M535" s="168"/>
      <c r="N535" s="168"/>
      <c r="O535" s="168"/>
      <c r="P535" s="168"/>
      <c r="Q535" s="168"/>
      <c r="R535" s="168"/>
      <c r="S535" s="168"/>
      <c r="T535" s="168"/>
      <c r="U535" s="168"/>
      <c r="V535" s="168"/>
      <c r="W535" s="168"/>
      <c r="X535" s="168"/>
      <c r="Y535" s="168"/>
      <c r="Z535" s="168"/>
      <c r="AA535" s="168"/>
      <c r="AB535" s="168"/>
      <c r="AC535" s="168"/>
      <c r="AD535" s="168"/>
      <c r="AE535" s="168"/>
      <c r="AF535" s="168"/>
      <c r="AG535" s="168"/>
      <c r="AH535" s="168"/>
      <c r="AI535" s="168"/>
      <c r="AJ535" s="168"/>
      <c r="AK535" s="168"/>
      <c r="AL535" s="168"/>
      <c r="AM535" s="168"/>
      <c r="AN535" s="168"/>
      <c r="AO535" s="168"/>
      <c r="AP535" s="168"/>
      <c r="AQ535" s="168"/>
      <c r="AR535" s="168"/>
      <c r="AS535" s="168"/>
      <c r="AT535" s="168"/>
      <c r="AU535" s="168"/>
      <c r="AV535" s="168"/>
      <c r="AW535" s="168"/>
      <c r="AX535" s="168"/>
      <c r="AY535" s="168"/>
      <c r="AZ535" s="168"/>
      <c r="BA535" s="168"/>
      <c r="BB535" s="168"/>
      <c r="BC535" s="168"/>
      <c r="BD535" s="168"/>
      <c r="BE535" s="168"/>
      <c r="BF535" s="168"/>
      <c r="BG535" s="168"/>
      <c r="BH535" s="168"/>
      <c r="BI535" s="168"/>
      <c r="BJ535" s="168"/>
      <c r="BK535" s="168"/>
      <c r="BL535" s="168"/>
      <c r="BM535" s="168"/>
      <c r="BN535" s="168"/>
      <c r="BO535" s="168"/>
      <c r="BP535" s="168"/>
      <c r="BQ535" s="168"/>
      <c r="BR535" s="168"/>
      <c r="BS535" s="168"/>
      <c r="BT535" s="168"/>
      <c r="BU535" s="168"/>
      <c r="BV535" s="168"/>
      <c r="BW535" s="168"/>
      <c r="BX535" s="168"/>
      <c r="BY535" s="168"/>
      <c r="BZ535" s="168"/>
      <c r="CA535" s="168"/>
      <c r="CB535" s="168"/>
      <c r="CC535" s="168"/>
      <c r="CD535" s="168"/>
      <c r="CE535" s="168"/>
      <c r="CF535" s="168"/>
      <c r="CG535" s="168"/>
      <c r="CH535" s="168"/>
      <c r="CI535" s="168"/>
      <c r="CJ535" s="168"/>
      <c r="CK535" s="168"/>
      <c r="CL535" s="168"/>
      <c r="CM535" s="168"/>
      <c r="CN535" s="168"/>
      <c r="CO535" s="168"/>
      <c r="CP535" s="168"/>
      <c r="CQ535" s="168"/>
      <c r="CR535" s="168"/>
      <c r="CS535" s="168"/>
      <c r="CT535" s="168"/>
      <c r="CU535" s="168"/>
      <c r="CV535" s="168"/>
      <c r="CW535" s="168"/>
      <c r="CX535" s="168"/>
      <c r="CY535" s="168"/>
      <c r="CZ535" s="168"/>
      <c r="DA535" s="168"/>
      <c r="DB535" s="168"/>
      <c r="DC535" s="168"/>
      <c r="DD535" s="168"/>
      <c r="DE535" s="168"/>
      <c r="DF535" s="168"/>
      <c r="DG535" s="168"/>
      <c r="DH535" s="168"/>
      <c r="DI535" s="168"/>
      <c r="DJ535" s="168"/>
      <c r="DK535" s="168"/>
      <c r="DL535" s="168"/>
      <c r="DM535" s="168"/>
      <c r="DN535" s="168"/>
      <c r="DO535" s="168"/>
      <c r="DP535" s="168"/>
      <c r="DQ535" s="168"/>
      <c r="DR535" s="168"/>
      <c r="DS535" s="168"/>
      <c r="DT535" s="168"/>
      <c r="DU535" s="168"/>
      <c r="DV535" s="168"/>
      <c r="DW535" s="168"/>
      <c r="DX535" s="168"/>
      <c r="DY535" s="168"/>
      <c r="DZ535" s="168"/>
      <c r="EA535" s="168"/>
      <c r="EB535" s="168"/>
      <c r="EC535" s="168"/>
      <c r="ED535" s="168"/>
      <c r="EE535" s="168"/>
      <c r="EF535" s="169"/>
      <c r="EG535" s="169"/>
      <c r="EH535" s="169"/>
    </row>
    <row r="536" spans="1:138" ht="15.75" hidden="1" outlineLevel="1" x14ac:dyDescent="0.25">
      <c r="A536" s="122">
        <f>IF(B529="Объект",,IF(B536=0,,1))</f>
        <v>0</v>
      </c>
      <c r="B536" s="194" t="str">
        <f t="shared" si="324"/>
        <v>ТМЦ</v>
      </c>
      <c r="C536" s="170">
        <f t="shared" si="325"/>
        <v>0</v>
      </c>
      <c r="D536" s="168"/>
      <c r="E536" s="168"/>
      <c r="F536" s="168"/>
      <c r="G536" s="168"/>
      <c r="H536" s="168"/>
      <c r="I536" s="168"/>
      <c r="J536" s="168"/>
      <c r="K536" s="168"/>
      <c r="L536" s="168"/>
      <c r="M536" s="168"/>
      <c r="N536" s="168"/>
      <c r="O536" s="168"/>
      <c r="P536" s="168"/>
      <c r="Q536" s="168"/>
      <c r="R536" s="168"/>
      <c r="S536" s="168"/>
      <c r="T536" s="168"/>
      <c r="U536" s="168"/>
      <c r="V536" s="168"/>
      <c r="W536" s="168"/>
      <c r="X536" s="168"/>
      <c r="Y536" s="168"/>
      <c r="Z536" s="168"/>
      <c r="AA536" s="168"/>
      <c r="AB536" s="168"/>
      <c r="AC536" s="168"/>
      <c r="AD536" s="168"/>
      <c r="AE536" s="168"/>
      <c r="AF536" s="168"/>
      <c r="AG536" s="168"/>
      <c r="AH536" s="168"/>
      <c r="AI536" s="168"/>
      <c r="AJ536" s="168"/>
      <c r="AK536" s="168"/>
      <c r="AL536" s="168"/>
      <c r="AM536" s="168"/>
      <c r="AN536" s="224"/>
      <c r="AO536" s="168"/>
      <c r="AP536" s="168"/>
      <c r="AQ536" s="168"/>
      <c r="AR536" s="168"/>
      <c r="AS536" s="168"/>
      <c r="AT536" s="224"/>
      <c r="AU536" s="168"/>
      <c r="AV536" s="168"/>
      <c r="AW536" s="168"/>
      <c r="AX536" s="168"/>
      <c r="AY536" s="168"/>
      <c r="AZ536" s="168"/>
      <c r="BA536" s="168"/>
      <c r="BB536" s="168"/>
      <c r="BC536" s="168"/>
      <c r="BD536" s="168"/>
      <c r="BE536" s="168"/>
      <c r="BF536" s="168"/>
      <c r="BG536" s="168"/>
      <c r="BH536" s="168"/>
      <c r="BI536" s="168"/>
      <c r="BJ536" s="168"/>
      <c r="BK536" s="168"/>
      <c r="BL536" s="168"/>
      <c r="BM536" s="168"/>
      <c r="BN536" s="168"/>
      <c r="BO536" s="168"/>
      <c r="BP536" s="168"/>
      <c r="BQ536" s="168"/>
      <c r="BR536" s="168"/>
      <c r="BS536" s="168"/>
      <c r="BT536" s="168"/>
      <c r="BU536" s="168"/>
      <c r="BV536" s="168"/>
      <c r="BW536" s="168"/>
      <c r="BX536" s="168"/>
      <c r="BY536" s="168"/>
      <c r="BZ536" s="168"/>
      <c r="CA536" s="168"/>
      <c r="CB536" s="168"/>
      <c r="CC536" s="168"/>
      <c r="CD536" s="168"/>
      <c r="CE536" s="168"/>
      <c r="CF536" s="168"/>
      <c r="CG536" s="168"/>
      <c r="CH536" s="168"/>
      <c r="CI536" s="168"/>
      <c r="CJ536" s="168"/>
      <c r="CK536" s="168"/>
      <c r="CL536" s="168"/>
      <c r="CM536" s="168"/>
      <c r="CN536" s="168"/>
      <c r="CO536" s="168"/>
      <c r="CP536" s="168"/>
      <c r="CQ536" s="168"/>
      <c r="CR536" s="168"/>
      <c r="CS536" s="168"/>
      <c r="CT536" s="168"/>
      <c r="CU536" s="168"/>
      <c r="CV536" s="168"/>
      <c r="CW536" s="168"/>
      <c r="CX536" s="168"/>
      <c r="CY536" s="168"/>
      <c r="CZ536" s="168"/>
      <c r="DA536" s="168"/>
      <c r="DB536" s="168"/>
      <c r="DC536" s="168"/>
      <c r="DD536" s="168"/>
      <c r="DE536" s="168"/>
      <c r="DF536" s="168"/>
      <c r="DG536" s="168"/>
      <c r="DH536" s="168"/>
      <c r="DI536" s="168"/>
      <c r="DJ536" s="168"/>
      <c r="DK536" s="168"/>
      <c r="DL536" s="168"/>
      <c r="DM536" s="168"/>
      <c r="DN536" s="168"/>
      <c r="DO536" s="168"/>
      <c r="DP536" s="168"/>
      <c r="DQ536" s="168"/>
      <c r="DR536" s="168"/>
      <c r="DS536" s="168"/>
      <c r="DT536" s="168"/>
      <c r="DU536" s="168"/>
      <c r="DV536" s="168"/>
      <c r="DW536" s="168"/>
      <c r="DX536" s="168"/>
      <c r="DY536" s="168"/>
      <c r="DZ536" s="168"/>
      <c r="EA536" s="168"/>
      <c r="EB536" s="168"/>
      <c r="EC536" s="168"/>
      <c r="ED536" s="168"/>
      <c r="EE536" s="168"/>
      <c r="EF536" s="169"/>
      <c r="EG536" s="169"/>
      <c r="EH536" s="169"/>
    </row>
    <row r="537" spans="1:138" ht="15.75" hidden="1" outlineLevel="1" x14ac:dyDescent="0.25">
      <c r="A537" s="122">
        <f>IF(B529="Объект",,IF(B537=0,,1))</f>
        <v>0</v>
      </c>
      <c r="B537" s="194" t="str">
        <f t="shared" si="324"/>
        <v>Оборудование (привязка к валюте)</v>
      </c>
      <c r="C537" s="170">
        <f t="shared" si="325"/>
        <v>0</v>
      </c>
      <c r="D537" s="168"/>
      <c r="E537" s="168"/>
      <c r="F537" s="168"/>
      <c r="G537" s="168"/>
      <c r="H537" s="168"/>
      <c r="I537" s="168"/>
      <c r="J537" s="168"/>
      <c r="K537" s="168"/>
      <c r="L537" s="168"/>
      <c r="M537" s="168"/>
      <c r="N537" s="168"/>
      <c r="O537" s="168"/>
      <c r="P537" s="168"/>
      <c r="Q537" s="168"/>
      <c r="R537" s="168"/>
      <c r="S537" s="168"/>
      <c r="T537" s="168"/>
      <c r="U537" s="168"/>
      <c r="V537" s="168"/>
      <c r="W537" s="168"/>
      <c r="X537" s="168"/>
      <c r="Y537" s="168"/>
      <c r="Z537" s="168"/>
      <c r="AA537" s="168"/>
      <c r="AB537" s="168"/>
      <c r="AC537" s="168"/>
      <c r="AD537" s="168"/>
      <c r="AE537" s="168"/>
      <c r="AF537" s="168"/>
      <c r="AG537" s="168"/>
      <c r="AH537" s="168"/>
      <c r="AI537" s="168"/>
      <c r="AJ537" s="168"/>
      <c r="AK537" s="168"/>
      <c r="AL537" s="168"/>
      <c r="AM537" s="168"/>
      <c r="AN537" s="168"/>
      <c r="AO537" s="168"/>
      <c r="AP537" s="168"/>
      <c r="AQ537" s="168"/>
      <c r="AR537" s="168"/>
      <c r="AS537" s="168"/>
      <c r="AT537" s="168"/>
      <c r="AU537" s="168"/>
      <c r="AV537" s="168"/>
      <c r="AW537" s="168"/>
      <c r="AX537" s="168"/>
      <c r="AY537" s="168"/>
      <c r="AZ537" s="168"/>
      <c r="BA537" s="168"/>
      <c r="BB537" s="168"/>
      <c r="BC537" s="168"/>
      <c r="BD537" s="168"/>
      <c r="BE537" s="168"/>
      <c r="BF537" s="168"/>
      <c r="BG537" s="168"/>
      <c r="BH537" s="168"/>
      <c r="BI537" s="168"/>
      <c r="BJ537" s="168"/>
      <c r="BK537" s="168"/>
      <c r="BL537" s="168"/>
      <c r="BM537" s="168"/>
      <c r="BN537" s="168"/>
      <c r="BO537" s="168"/>
      <c r="BP537" s="168"/>
      <c r="BQ537" s="168"/>
      <c r="BR537" s="168"/>
      <c r="BS537" s="168"/>
      <c r="BT537" s="168"/>
      <c r="BU537" s="168"/>
      <c r="BV537" s="168"/>
      <c r="BW537" s="168"/>
      <c r="BX537" s="168"/>
      <c r="BY537" s="168"/>
      <c r="BZ537" s="168"/>
      <c r="CA537" s="168"/>
      <c r="CB537" s="168"/>
      <c r="CC537" s="168"/>
      <c r="CD537" s="168"/>
      <c r="CE537" s="168"/>
      <c r="CF537" s="168"/>
      <c r="CG537" s="168"/>
      <c r="CH537" s="168"/>
      <c r="CI537" s="168"/>
      <c r="CJ537" s="168"/>
      <c r="CK537" s="168"/>
      <c r="CL537" s="168"/>
      <c r="CM537" s="168"/>
      <c r="CN537" s="168"/>
      <c r="CO537" s="168"/>
      <c r="CP537" s="168"/>
      <c r="CQ537" s="168"/>
      <c r="CR537" s="168"/>
      <c r="CS537" s="168"/>
      <c r="CT537" s="168"/>
      <c r="CU537" s="168"/>
      <c r="CV537" s="168"/>
      <c r="CW537" s="168"/>
      <c r="CX537" s="168"/>
      <c r="CY537" s="168"/>
      <c r="CZ537" s="168"/>
      <c r="DA537" s="168"/>
      <c r="DB537" s="168"/>
      <c r="DC537" s="168"/>
      <c r="DD537" s="168"/>
      <c r="DE537" s="168"/>
      <c r="DF537" s="168"/>
      <c r="DG537" s="168"/>
      <c r="DH537" s="168"/>
      <c r="DI537" s="168"/>
      <c r="DJ537" s="168"/>
      <c r="DK537" s="168"/>
      <c r="DL537" s="168"/>
      <c r="DM537" s="168"/>
      <c r="DN537" s="168"/>
      <c r="DO537" s="168"/>
      <c r="DP537" s="168"/>
      <c r="DQ537" s="168"/>
      <c r="DR537" s="168"/>
      <c r="DS537" s="168"/>
      <c r="DT537" s="168"/>
      <c r="DU537" s="168"/>
      <c r="DV537" s="168"/>
      <c r="DW537" s="168"/>
      <c r="DX537" s="168"/>
      <c r="DY537" s="168"/>
      <c r="DZ537" s="168"/>
      <c r="EA537" s="168"/>
      <c r="EB537" s="168"/>
      <c r="EC537" s="168"/>
      <c r="ED537" s="168"/>
      <c r="EE537" s="168"/>
      <c r="EF537" s="169"/>
      <c r="EG537" s="169"/>
      <c r="EH537" s="169"/>
    </row>
    <row r="538" spans="1:138" ht="15.75" hidden="1" outlineLevel="1" x14ac:dyDescent="0.25">
      <c r="A538" s="122">
        <f>IF(B529="Объект",,IF(B538=0,,1))</f>
        <v>0</v>
      </c>
      <c r="B538" s="194" t="str">
        <f t="shared" si="324"/>
        <v>Оборудование рос</v>
      </c>
      <c r="C538" s="170">
        <f t="shared" si="325"/>
        <v>0</v>
      </c>
      <c r="D538" s="168"/>
      <c r="E538" s="168"/>
      <c r="F538" s="168"/>
      <c r="G538" s="168"/>
      <c r="H538" s="168"/>
      <c r="I538" s="168"/>
      <c r="J538" s="168"/>
      <c r="K538" s="168"/>
      <c r="L538" s="168"/>
      <c r="M538" s="168"/>
      <c r="N538" s="168"/>
      <c r="O538" s="168"/>
      <c r="P538" s="168"/>
      <c r="Q538" s="168"/>
      <c r="R538" s="168"/>
      <c r="S538" s="168"/>
      <c r="T538" s="168"/>
      <c r="U538" s="168"/>
      <c r="V538" s="168"/>
      <c r="W538" s="168"/>
      <c r="X538" s="168"/>
      <c r="Y538" s="168"/>
      <c r="Z538" s="168"/>
      <c r="AA538" s="168"/>
      <c r="AB538" s="168"/>
      <c r="AC538" s="168"/>
      <c r="AD538" s="168"/>
      <c r="AE538" s="168"/>
      <c r="AF538" s="168"/>
      <c r="AG538" s="168"/>
      <c r="AH538" s="168"/>
      <c r="AI538" s="168"/>
      <c r="AJ538" s="168"/>
      <c r="AK538" s="168"/>
      <c r="AL538" s="168"/>
      <c r="AM538" s="168"/>
      <c r="AN538" s="168"/>
      <c r="AO538" s="168"/>
      <c r="AP538" s="168"/>
      <c r="AQ538" s="168"/>
      <c r="AR538" s="168"/>
      <c r="AS538" s="168"/>
      <c r="AT538" s="168"/>
      <c r="AU538" s="168"/>
      <c r="AV538" s="168"/>
      <c r="AW538" s="168"/>
      <c r="AX538" s="168"/>
      <c r="AY538" s="168"/>
      <c r="AZ538" s="168"/>
      <c r="BA538" s="168"/>
      <c r="BB538" s="168"/>
      <c r="BC538" s="168"/>
      <c r="BD538" s="168"/>
      <c r="BE538" s="168"/>
      <c r="BF538" s="168"/>
      <c r="BG538" s="168"/>
      <c r="BH538" s="168"/>
      <c r="BI538" s="168"/>
      <c r="BJ538" s="168"/>
      <c r="BK538" s="168"/>
      <c r="BL538" s="168"/>
      <c r="BM538" s="168"/>
      <c r="BN538" s="168"/>
      <c r="BO538" s="168"/>
      <c r="BP538" s="168"/>
      <c r="BQ538" s="168"/>
      <c r="BR538" s="168"/>
      <c r="BS538" s="168"/>
      <c r="BT538" s="168"/>
      <c r="BU538" s="168"/>
      <c r="BV538" s="168"/>
      <c r="BW538" s="168"/>
      <c r="BX538" s="168"/>
      <c r="BY538" s="168"/>
      <c r="BZ538" s="168"/>
      <c r="CA538" s="168"/>
      <c r="CB538" s="168"/>
      <c r="CC538" s="168"/>
      <c r="CD538" s="168"/>
      <c r="CE538" s="168"/>
      <c r="CF538" s="168"/>
      <c r="CG538" s="168"/>
      <c r="CH538" s="168"/>
      <c r="CI538" s="168"/>
      <c r="CJ538" s="168"/>
      <c r="CK538" s="168"/>
      <c r="CL538" s="168"/>
      <c r="CM538" s="168"/>
      <c r="CN538" s="168"/>
      <c r="CO538" s="168"/>
      <c r="CP538" s="168"/>
      <c r="CQ538" s="168"/>
      <c r="CR538" s="168"/>
      <c r="CS538" s="168"/>
      <c r="CT538" s="168"/>
      <c r="CU538" s="168"/>
      <c r="CV538" s="168"/>
      <c r="CW538" s="168"/>
      <c r="CX538" s="168"/>
      <c r="CY538" s="168"/>
      <c r="CZ538" s="168"/>
      <c r="DA538" s="168"/>
      <c r="DB538" s="168"/>
      <c r="DC538" s="168"/>
      <c r="DD538" s="168"/>
      <c r="DE538" s="168"/>
      <c r="DF538" s="168"/>
      <c r="DG538" s="168"/>
      <c r="DH538" s="168"/>
      <c r="DI538" s="168"/>
      <c r="DJ538" s="168"/>
      <c r="DK538" s="168"/>
      <c r="DL538" s="168"/>
      <c r="DM538" s="168"/>
      <c r="DN538" s="168"/>
      <c r="DO538" s="168"/>
      <c r="DP538" s="168"/>
      <c r="DQ538" s="168"/>
      <c r="DR538" s="168"/>
      <c r="DS538" s="168"/>
      <c r="DT538" s="168"/>
      <c r="DU538" s="168"/>
      <c r="DV538" s="168"/>
      <c r="DW538" s="168"/>
      <c r="DX538" s="168"/>
      <c r="DY538" s="168"/>
      <c r="DZ538" s="168"/>
      <c r="EA538" s="168"/>
      <c r="EB538" s="168"/>
      <c r="EC538" s="168"/>
      <c r="ED538" s="168"/>
      <c r="EE538" s="168"/>
      <c r="EF538" s="169"/>
      <c r="EG538" s="169"/>
      <c r="EH538" s="169"/>
    </row>
    <row r="539" spans="1:138" ht="15.75" hidden="1" outlineLevel="1" x14ac:dyDescent="0.25">
      <c r="A539" s="122">
        <f>IF(B529="Объект",,IF(B539=0,,1))</f>
        <v>0</v>
      </c>
      <c r="B539" s="194" t="str">
        <f t="shared" si="324"/>
        <v>Прочие</v>
      </c>
      <c r="C539" s="170">
        <f t="shared" si="325"/>
        <v>0</v>
      </c>
      <c r="D539" s="168"/>
      <c r="E539" s="168"/>
      <c r="F539" s="168"/>
      <c r="G539" s="168"/>
      <c r="H539" s="168"/>
      <c r="I539" s="168"/>
      <c r="J539" s="168"/>
      <c r="K539" s="168"/>
      <c r="L539" s="168"/>
      <c r="M539" s="168"/>
      <c r="N539" s="168"/>
      <c r="O539" s="168"/>
      <c r="P539" s="168"/>
      <c r="Q539" s="168"/>
      <c r="R539" s="168"/>
      <c r="S539" s="168"/>
      <c r="T539" s="168"/>
      <c r="U539" s="168"/>
      <c r="V539" s="168"/>
      <c r="W539" s="168"/>
      <c r="X539" s="168"/>
      <c r="Y539" s="168"/>
      <c r="Z539" s="168"/>
      <c r="AA539" s="168"/>
      <c r="AB539" s="168"/>
      <c r="AC539" s="168"/>
      <c r="AD539" s="168"/>
      <c r="AE539" s="168"/>
      <c r="AF539" s="168"/>
      <c r="AG539" s="168"/>
      <c r="AH539" s="168"/>
      <c r="AI539" s="168"/>
      <c r="AJ539" s="168"/>
      <c r="AK539" s="168"/>
      <c r="AL539" s="168"/>
      <c r="AM539" s="168"/>
      <c r="AN539" s="168"/>
      <c r="AO539" s="168"/>
      <c r="AP539" s="168"/>
      <c r="AQ539" s="168"/>
      <c r="AR539" s="168"/>
      <c r="AS539" s="168"/>
      <c r="AT539" s="168"/>
      <c r="AU539" s="168"/>
      <c r="AV539" s="168"/>
      <c r="AW539" s="168"/>
      <c r="AX539" s="168"/>
      <c r="AY539" s="168"/>
      <c r="AZ539" s="168"/>
      <c r="BA539" s="168"/>
      <c r="BB539" s="168"/>
      <c r="BC539" s="168"/>
      <c r="BD539" s="168"/>
      <c r="BE539" s="168"/>
      <c r="BF539" s="168"/>
      <c r="BG539" s="168"/>
      <c r="BH539" s="168"/>
      <c r="BI539" s="168"/>
      <c r="BJ539" s="168"/>
      <c r="BK539" s="168"/>
      <c r="BL539" s="168"/>
      <c r="BM539" s="168"/>
      <c r="BN539" s="168"/>
      <c r="BO539" s="168"/>
      <c r="BP539" s="168"/>
      <c r="BQ539" s="168"/>
      <c r="BR539" s="168"/>
      <c r="BS539" s="168"/>
      <c r="BT539" s="168"/>
      <c r="BU539" s="168"/>
      <c r="BV539" s="168"/>
      <c r="BW539" s="168"/>
      <c r="BX539" s="168"/>
      <c r="BY539" s="168"/>
      <c r="BZ539" s="168"/>
      <c r="CA539" s="168"/>
      <c r="CB539" s="168"/>
      <c r="CC539" s="168"/>
      <c r="CD539" s="168"/>
      <c r="CE539" s="168"/>
      <c r="CF539" s="168"/>
      <c r="CG539" s="168"/>
      <c r="CH539" s="168"/>
      <c r="CI539" s="168"/>
      <c r="CJ539" s="168"/>
      <c r="CK539" s="168"/>
      <c r="CL539" s="168"/>
      <c r="CM539" s="168"/>
      <c r="CN539" s="168"/>
      <c r="CO539" s="168"/>
      <c r="CP539" s="168"/>
      <c r="CQ539" s="168"/>
      <c r="CR539" s="168"/>
      <c r="CS539" s="168"/>
      <c r="CT539" s="168"/>
      <c r="CU539" s="168"/>
      <c r="CV539" s="168"/>
      <c r="CW539" s="168"/>
      <c r="CX539" s="168"/>
      <c r="CY539" s="168"/>
      <c r="CZ539" s="168"/>
      <c r="DA539" s="168"/>
      <c r="DB539" s="168"/>
      <c r="DC539" s="168"/>
      <c r="DD539" s="168"/>
      <c r="DE539" s="168"/>
      <c r="DF539" s="168"/>
      <c r="DG539" s="168"/>
      <c r="DH539" s="168"/>
      <c r="DI539" s="168"/>
      <c r="DJ539" s="168"/>
      <c r="DK539" s="168"/>
      <c r="DL539" s="168"/>
      <c r="DM539" s="168"/>
      <c r="DN539" s="168"/>
      <c r="DO539" s="168"/>
      <c r="DP539" s="168"/>
      <c r="DQ539" s="168"/>
      <c r="DR539" s="168"/>
      <c r="DS539" s="168"/>
      <c r="DT539" s="168"/>
      <c r="DU539" s="168"/>
      <c r="DV539" s="168"/>
      <c r="DW539" s="168"/>
      <c r="DX539" s="168"/>
      <c r="DY539" s="168"/>
      <c r="DZ539" s="168"/>
      <c r="EA539" s="168"/>
      <c r="EB539" s="168"/>
      <c r="EC539" s="168"/>
      <c r="ED539" s="168"/>
      <c r="EE539" s="168"/>
      <c r="EF539" s="169"/>
      <c r="EG539" s="169"/>
      <c r="EH539" s="169"/>
    </row>
    <row r="540" spans="1:138" ht="15.75" hidden="1" outlineLevel="1" x14ac:dyDescent="0.25">
      <c r="A540" s="122">
        <f>IF(B529="Объект",,IF(B540=0,,1))</f>
        <v>0</v>
      </c>
      <c r="B540" s="194" t="str">
        <f t="shared" si="324"/>
        <v>Таможенные платежи</v>
      </c>
      <c r="C540" s="170">
        <f t="shared" si="325"/>
        <v>0</v>
      </c>
      <c r="D540" s="168"/>
      <c r="E540" s="168"/>
      <c r="F540" s="168"/>
      <c r="G540" s="168"/>
      <c r="H540" s="168"/>
      <c r="I540" s="168"/>
      <c r="J540" s="168"/>
      <c r="K540" s="168"/>
      <c r="L540" s="168"/>
      <c r="M540" s="168"/>
      <c r="N540" s="168"/>
      <c r="O540" s="168"/>
      <c r="P540" s="168"/>
      <c r="Q540" s="168"/>
      <c r="R540" s="168"/>
      <c r="S540" s="168"/>
      <c r="T540" s="168"/>
      <c r="U540" s="168"/>
      <c r="V540" s="168"/>
      <c r="W540" s="168"/>
      <c r="X540" s="168"/>
      <c r="Y540" s="168"/>
      <c r="Z540" s="168"/>
      <c r="AA540" s="168"/>
      <c r="AB540" s="168"/>
      <c r="AC540" s="168"/>
      <c r="AD540" s="168"/>
      <c r="AE540" s="168"/>
      <c r="AF540" s="168"/>
      <c r="AG540" s="168"/>
      <c r="AH540" s="168"/>
      <c r="AI540" s="168"/>
      <c r="AJ540" s="168"/>
      <c r="AK540" s="168"/>
      <c r="AL540" s="168"/>
      <c r="AM540" s="168"/>
      <c r="AN540" s="168"/>
      <c r="AO540" s="168"/>
      <c r="AP540" s="168"/>
      <c r="AQ540" s="168"/>
      <c r="AR540" s="168"/>
      <c r="AS540" s="168"/>
      <c r="AT540" s="168"/>
      <c r="AU540" s="168"/>
      <c r="AV540" s="168"/>
      <c r="AW540" s="168"/>
      <c r="AX540" s="168"/>
      <c r="AY540" s="168"/>
      <c r="AZ540" s="168"/>
      <c r="BA540" s="168"/>
      <c r="BB540" s="168"/>
      <c r="BC540" s="168"/>
      <c r="BD540" s="168"/>
      <c r="BE540" s="168"/>
      <c r="BF540" s="168"/>
      <c r="BG540" s="168"/>
      <c r="BH540" s="168"/>
      <c r="BI540" s="168"/>
      <c r="BJ540" s="168"/>
      <c r="BK540" s="168"/>
      <c r="BL540" s="168"/>
      <c r="BM540" s="168"/>
      <c r="BN540" s="168"/>
      <c r="BO540" s="168"/>
      <c r="BP540" s="168"/>
      <c r="BQ540" s="168"/>
      <c r="BR540" s="168"/>
      <c r="BS540" s="168"/>
      <c r="BT540" s="168"/>
      <c r="BU540" s="168"/>
      <c r="BV540" s="168"/>
      <c r="BW540" s="168"/>
      <c r="BX540" s="168"/>
      <c r="BY540" s="168"/>
      <c r="BZ540" s="168"/>
      <c r="CA540" s="168"/>
      <c r="CB540" s="168"/>
      <c r="CC540" s="168"/>
      <c r="CD540" s="168"/>
      <c r="CE540" s="168"/>
      <c r="CF540" s="168"/>
      <c r="CG540" s="168"/>
      <c r="CH540" s="168"/>
      <c r="CI540" s="168"/>
      <c r="CJ540" s="168"/>
      <c r="CK540" s="168"/>
      <c r="CL540" s="168"/>
      <c r="CM540" s="168"/>
      <c r="CN540" s="168"/>
      <c r="CO540" s="168"/>
      <c r="CP540" s="168"/>
      <c r="CQ540" s="168"/>
      <c r="CR540" s="168"/>
      <c r="CS540" s="168"/>
      <c r="CT540" s="168"/>
      <c r="CU540" s="168"/>
      <c r="CV540" s="168"/>
      <c r="CW540" s="168"/>
      <c r="CX540" s="168"/>
      <c r="CY540" s="168"/>
      <c r="CZ540" s="168"/>
      <c r="DA540" s="168"/>
      <c r="DB540" s="168"/>
      <c r="DC540" s="168"/>
      <c r="DD540" s="168"/>
      <c r="DE540" s="168"/>
      <c r="DF540" s="168"/>
      <c r="DG540" s="168"/>
      <c r="DH540" s="168"/>
      <c r="DI540" s="168"/>
      <c r="DJ540" s="168"/>
      <c r="DK540" s="168"/>
      <c r="DL540" s="168"/>
      <c r="DM540" s="168"/>
      <c r="DN540" s="168"/>
      <c r="DO540" s="168"/>
      <c r="DP540" s="168"/>
      <c r="DQ540" s="168"/>
      <c r="DR540" s="168"/>
      <c r="DS540" s="168"/>
      <c r="DT540" s="168"/>
      <c r="DU540" s="168"/>
      <c r="DV540" s="168"/>
      <c r="DW540" s="168"/>
      <c r="DX540" s="168"/>
      <c r="DY540" s="168"/>
      <c r="DZ540" s="168"/>
      <c r="EA540" s="168"/>
      <c r="EB540" s="168"/>
      <c r="EC540" s="168"/>
      <c r="ED540" s="168"/>
      <c r="EE540" s="168"/>
      <c r="EF540" s="169"/>
      <c r="EG540" s="169"/>
      <c r="EH540" s="169"/>
    </row>
    <row r="541" spans="1:138" ht="15.75" hidden="1" outlineLevel="1" x14ac:dyDescent="0.25">
      <c r="A541" s="122">
        <f>IF(B529="Объект",,IF(B541=0,,1))</f>
        <v>0</v>
      </c>
      <c r="B541" s="194">
        <f t="shared" si="324"/>
        <v>0</v>
      </c>
      <c r="C541" s="170">
        <f t="shared" si="325"/>
        <v>0</v>
      </c>
      <c r="D541" s="168"/>
      <c r="E541" s="168"/>
      <c r="F541" s="168"/>
      <c r="G541" s="168"/>
      <c r="H541" s="168"/>
      <c r="I541" s="168"/>
      <c r="J541" s="168"/>
      <c r="K541" s="168"/>
      <c r="L541" s="168"/>
      <c r="M541" s="168"/>
      <c r="N541" s="168"/>
      <c r="O541" s="168"/>
      <c r="P541" s="168"/>
      <c r="Q541" s="168"/>
      <c r="R541" s="168"/>
      <c r="S541" s="168"/>
      <c r="T541" s="168"/>
      <c r="U541" s="168"/>
      <c r="V541" s="168"/>
      <c r="W541" s="168"/>
      <c r="X541" s="168"/>
      <c r="Y541" s="168"/>
      <c r="Z541" s="168"/>
      <c r="AA541" s="168"/>
      <c r="AB541" s="168"/>
      <c r="AC541" s="168"/>
      <c r="AD541" s="168"/>
      <c r="AE541" s="168"/>
      <c r="AF541" s="168"/>
      <c r="AG541" s="168"/>
      <c r="AH541" s="168"/>
      <c r="AI541" s="168"/>
      <c r="AJ541" s="168"/>
      <c r="AK541" s="168"/>
      <c r="AL541" s="168"/>
      <c r="AM541" s="168"/>
      <c r="AN541" s="168"/>
      <c r="AO541" s="168"/>
      <c r="AP541" s="168"/>
      <c r="AQ541" s="168"/>
      <c r="AR541" s="168"/>
      <c r="AS541" s="168"/>
      <c r="AT541" s="168"/>
      <c r="AU541" s="168"/>
      <c r="AV541" s="168"/>
      <c r="AW541" s="168"/>
      <c r="AX541" s="168"/>
      <c r="AY541" s="168"/>
      <c r="AZ541" s="168"/>
      <c r="BA541" s="168"/>
      <c r="BB541" s="168"/>
      <c r="BC541" s="168"/>
      <c r="BD541" s="168"/>
      <c r="BE541" s="168"/>
      <c r="BF541" s="168"/>
      <c r="BG541" s="168"/>
      <c r="BH541" s="168"/>
      <c r="BI541" s="168"/>
      <c r="BJ541" s="168"/>
      <c r="BK541" s="168"/>
      <c r="BL541" s="168"/>
      <c r="BM541" s="168"/>
      <c r="BN541" s="168"/>
      <c r="BO541" s="168"/>
      <c r="BP541" s="168"/>
      <c r="BQ541" s="168"/>
      <c r="BR541" s="168"/>
      <c r="BS541" s="168"/>
      <c r="BT541" s="168"/>
      <c r="BU541" s="168"/>
      <c r="BV541" s="168"/>
      <c r="BW541" s="168"/>
      <c r="BX541" s="168"/>
      <c r="BY541" s="168"/>
      <c r="BZ541" s="168"/>
      <c r="CA541" s="168"/>
      <c r="CB541" s="168"/>
      <c r="CC541" s="168"/>
      <c r="CD541" s="168"/>
      <c r="CE541" s="168"/>
      <c r="CF541" s="168"/>
      <c r="CG541" s="168"/>
      <c r="CH541" s="168"/>
      <c r="CI541" s="168"/>
      <c r="CJ541" s="168"/>
      <c r="CK541" s="168"/>
      <c r="CL541" s="168"/>
      <c r="CM541" s="168"/>
      <c r="CN541" s="168"/>
      <c r="CO541" s="168"/>
      <c r="CP541" s="168"/>
      <c r="CQ541" s="168"/>
      <c r="CR541" s="168"/>
      <c r="CS541" s="168"/>
      <c r="CT541" s="168"/>
      <c r="CU541" s="168"/>
      <c r="CV541" s="168"/>
      <c r="CW541" s="168"/>
      <c r="CX541" s="168"/>
      <c r="CY541" s="168"/>
      <c r="CZ541" s="168"/>
      <c r="DA541" s="168"/>
      <c r="DB541" s="168"/>
      <c r="DC541" s="168"/>
      <c r="DD541" s="168"/>
      <c r="DE541" s="168"/>
      <c r="DF541" s="168"/>
      <c r="DG541" s="168"/>
      <c r="DH541" s="168"/>
      <c r="DI541" s="168"/>
      <c r="DJ541" s="168"/>
      <c r="DK541" s="168"/>
      <c r="DL541" s="168"/>
      <c r="DM541" s="168"/>
      <c r="DN541" s="168"/>
      <c r="DO541" s="168"/>
      <c r="DP541" s="168"/>
      <c r="DQ541" s="168"/>
      <c r="DR541" s="168"/>
      <c r="DS541" s="168"/>
      <c r="DT541" s="168"/>
      <c r="DU541" s="168"/>
      <c r="DV541" s="168"/>
      <c r="DW541" s="168"/>
      <c r="DX541" s="168"/>
      <c r="DY541" s="168"/>
      <c r="DZ541" s="168"/>
      <c r="EA541" s="168"/>
      <c r="EB541" s="168"/>
      <c r="EC541" s="168"/>
      <c r="ED541" s="168"/>
      <c r="EE541" s="168"/>
      <c r="EF541" s="169"/>
      <c r="EG541" s="169"/>
      <c r="EH541" s="169"/>
    </row>
    <row r="542" spans="1:138" ht="15.75" hidden="1" outlineLevel="1" x14ac:dyDescent="0.25">
      <c r="A542" s="122">
        <f>IF(B529="Объект",,IF(B542=0,,1))</f>
        <v>0</v>
      </c>
      <c r="B542" s="194" t="str">
        <f t="shared" si="324"/>
        <v>Менеджмент резерв</v>
      </c>
      <c r="C542" s="170">
        <f t="shared" si="325"/>
        <v>0</v>
      </c>
      <c r="D542" s="168"/>
      <c r="E542" s="168"/>
      <c r="F542" s="168"/>
      <c r="G542" s="168"/>
      <c r="H542" s="168"/>
      <c r="I542" s="168"/>
      <c r="J542" s="168"/>
      <c r="K542" s="168"/>
      <c r="L542" s="168"/>
      <c r="M542" s="168"/>
      <c r="N542" s="168"/>
      <c r="O542" s="168"/>
      <c r="P542" s="168"/>
      <c r="Q542" s="168"/>
      <c r="R542" s="168"/>
      <c r="S542" s="168"/>
      <c r="T542" s="168"/>
      <c r="U542" s="168"/>
      <c r="V542" s="168"/>
      <c r="W542" s="168"/>
      <c r="X542" s="168"/>
      <c r="Y542" s="168"/>
      <c r="Z542" s="168"/>
      <c r="AA542" s="168"/>
      <c r="AB542" s="168"/>
      <c r="AC542" s="168"/>
      <c r="AD542" s="168"/>
      <c r="AE542" s="168"/>
      <c r="AF542" s="168"/>
      <c r="AG542" s="168"/>
      <c r="AH542" s="168"/>
      <c r="AI542" s="168"/>
      <c r="AJ542" s="168"/>
      <c r="AK542" s="168"/>
      <c r="AL542" s="168"/>
      <c r="AM542" s="168"/>
      <c r="AN542" s="168"/>
      <c r="AO542" s="168"/>
      <c r="AP542" s="168"/>
      <c r="AQ542" s="168"/>
      <c r="AR542" s="168"/>
      <c r="AS542" s="168"/>
      <c r="AT542" s="168"/>
      <c r="AU542" s="168"/>
      <c r="AV542" s="168"/>
      <c r="AW542" s="168"/>
      <c r="AX542" s="168"/>
      <c r="AY542" s="168"/>
      <c r="AZ542" s="168"/>
      <c r="BA542" s="168"/>
      <c r="BB542" s="168"/>
      <c r="BC542" s="168"/>
      <c r="BD542" s="168"/>
      <c r="BE542" s="168"/>
      <c r="BF542" s="168"/>
      <c r="BG542" s="168"/>
      <c r="BH542" s="168"/>
      <c r="BI542" s="168"/>
      <c r="BJ542" s="168"/>
      <c r="BK542" s="168"/>
      <c r="BL542" s="168"/>
      <c r="BM542" s="168"/>
      <c r="BN542" s="168"/>
      <c r="BO542" s="168"/>
      <c r="BP542" s="168"/>
      <c r="BQ542" s="168"/>
      <c r="BR542" s="168"/>
      <c r="BS542" s="168"/>
      <c r="BT542" s="168"/>
      <c r="BU542" s="168"/>
      <c r="BV542" s="168"/>
      <c r="BW542" s="168"/>
      <c r="BX542" s="168"/>
      <c r="BY542" s="168"/>
      <c r="BZ542" s="168"/>
      <c r="CA542" s="168"/>
      <c r="CB542" s="168"/>
      <c r="CC542" s="168"/>
      <c r="CD542" s="168"/>
      <c r="CE542" s="168"/>
      <c r="CF542" s="168"/>
      <c r="CG542" s="168"/>
      <c r="CH542" s="168"/>
      <c r="CI542" s="168"/>
      <c r="CJ542" s="168"/>
      <c r="CK542" s="168"/>
      <c r="CL542" s="168"/>
      <c r="CM542" s="168"/>
      <c r="CN542" s="168"/>
      <c r="CO542" s="168"/>
      <c r="CP542" s="168"/>
      <c r="CQ542" s="168"/>
      <c r="CR542" s="168"/>
      <c r="CS542" s="168"/>
      <c r="CT542" s="168"/>
      <c r="CU542" s="168"/>
      <c r="CV542" s="168"/>
      <c r="CW542" s="168"/>
      <c r="CX542" s="168"/>
      <c r="CY542" s="168"/>
      <c r="CZ542" s="168"/>
      <c r="DA542" s="168"/>
      <c r="DB542" s="168"/>
      <c r="DC542" s="168"/>
      <c r="DD542" s="168"/>
      <c r="DE542" s="168"/>
      <c r="DF542" s="168"/>
      <c r="DG542" s="168"/>
      <c r="DH542" s="168"/>
      <c r="DI542" s="168"/>
      <c r="DJ542" s="168"/>
      <c r="DK542" s="168"/>
      <c r="DL542" s="168"/>
      <c r="DM542" s="168"/>
      <c r="DN542" s="168"/>
      <c r="DO542" s="168"/>
      <c r="DP542" s="168"/>
      <c r="DQ542" s="168"/>
      <c r="DR542" s="168"/>
      <c r="DS542" s="168"/>
      <c r="DT542" s="168"/>
      <c r="DU542" s="168"/>
      <c r="DV542" s="168"/>
      <c r="DW542" s="168"/>
      <c r="DX542" s="168"/>
      <c r="DY542" s="168"/>
      <c r="DZ542" s="168"/>
      <c r="EA542" s="168"/>
      <c r="EB542" s="168"/>
      <c r="EC542" s="168"/>
      <c r="ED542" s="168"/>
      <c r="EE542" s="168"/>
      <c r="EF542" s="169"/>
      <c r="EG542" s="169"/>
      <c r="EH542" s="169"/>
    </row>
    <row r="543" spans="1:138" ht="15.75" hidden="1" outlineLevel="1" x14ac:dyDescent="0.25">
      <c r="A543" s="122">
        <f>IF(B529="Объект",,IF(B543=0,,1))</f>
        <v>0</v>
      </c>
      <c r="B543" s="236" t="str">
        <f t="shared" si="324"/>
        <v>ФОТ МП и РГ</v>
      </c>
      <c r="C543" s="170">
        <f t="shared" si="325"/>
        <v>0</v>
      </c>
      <c r="D543" s="168"/>
      <c r="E543" s="168"/>
      <c r="F543" s="168"/>
      <c r="G543" s="168"/>
      <c r="H543" s="168"/>
      <c r="I543" s="168"/>
      <c r="J543" s="168"/>
      <c r="K543" s="168"/>
      <c r="L543" s="168"/>
      <c r="M543" s="168"/>
      <c r="N543" s="168"/>
      <c r="O543" s="168"/>
      <c r="P543" s="168"/>
      <c r="Q543" s="168"/>
      <c r="R543" s="168"/>
      <c r="S543" s="168"/>
      <c r="T543" s="168"/>
      <c r="U543" s="168"/>
      <c r="V543" s="168"/>
      <c r="W543" s="168"/>
      <c r="X543" s="168"/>
      <c r="Y543" s="168"/>
      <c r="Z543" s="168"/>
      <c r="AA543" s="168"/>
      <c r="AB543" s="168"/>
      <c r="AC543" s="168"/>
      <c r="AD543" s="168"/>
      <c r="AE543" s="168"/>
      <c r="AF543" s="168"/>
      <c r="AG543" s="168"/>
      <c r="AH543" s="168"/>
      <c r="AI543" s="168"/>
      <c r="AJ543" s="168"/>
      <c r="AK543" s="168"/>
      <c r="AL543" s="168"/>
      <c r="AM543" s="168"/>
      <c r="AN543" s="168"/>
      <c r="AO543" s="168"/>
      <c r="AP543" s="168"/>
      <c r="AQ543" s="168"/>
      <c r="AR543" s="168"/>
      <c r="AS543" s="168"/>
      <c r="AT543" s="168"/>
      <c r="AU543" s="168"/>
      <c r="AV543" s="168"/>
      <c r="AW543" s="168"/>
      <c r="AX543" s="168"/>
      <c r="AY543" s="168"/>
      <c r="AZ543" s="168"/>
      <c r="BA543" s="168"/>
      <c r="BB543" s="168"/>
      <c r="BC543" s="168"/>
      <c r="BD543" s="168"/>
      <c r="BE543" s="168"/>
      <c r="BF543" s="168"/>
      <c r="BG543" s="168"/>
      <c r="BH543" s="168"/>
      <c r="BI543" s="168"/>
      <c r="BJ543" s="168"/>
      <c r="BK543" s="168"/>
      <c r="BL543" s="168"/>
      <c r="BM543" s="168"/>
      <c r="BN543" s="168"/>
      <c r="BO543" s="168"/>
      <c r="BP543" s="168"/>
      <c r="BQ543" s="168"/>
      <c r="BR543" s="168"/>
      <c r="BS543" s="168"/>
      <c r="BT543" s="168"/>
      <c r="BU543" s="168"/>
      <c r="BV543" s="168"/>
      <c r="BW543" s="168"/>
      <c r="BX543" s="168"/>
      <c r="BY543" s="168"/>
      <c r="BZ543" s="168"/>
      <c r="CA543" s="168"/>
      <c r="CB543" s="168"/>
      <c r="CC543" s="168"/>
      <c r="CD543" s="168"/>
      <c r="CE543" s="168"/>
      <c r="CF543" s="168"/>
      <c r="CG543" s="168"/>
      <c r="CH543" s="168"/>
      <c r="CI543" s="168"/>
      <c r="CJ543" s="168"/>
      <c r="CK543" s="168"/>
      <c r="CL543" s="168"/>
      <c r="CM543" s="168"/>
      <c r="CN543" s="168"/>
      <c r="CO543" s="168"/>
      <c r="CP543" s="168"/>
      <c r="CQ543" s="168"/>
      <c r="CR543" s="168"/>
      <c r="CS543" s="168"/>
      <c r="CT543" s="168"/>
      <c r="CU543" s="168"/>
      <c r="CV543" s="168"/>
      <c r="CW543" s="168"/>
      <c r="CX543" s="168"/>
      <c r="CY543" s="168"/>
      <c r="CZ543" s="168"/>
      <c r="DA543" s="168"/>
      <c r="DB543" s="168"/>
      <c r="DC543" s="168"/>
      <c r="DD543" s="168"/>
      <c r="DE543" s="168"/>
      <c r="DF543" s="168"/>
      <c r="DG543" s="168"/>
      <c r="DH543" s="168"/>
      <c r="DI543" s="168"/>
      <c r="DJ543" s="168"/>
      <c r="DK543" s="168"/>
      <c r="DL543" s="168"/>
      <c r="DM543" s="168"/>
      <c r="DN543" s="168"/>
      <c r="DO543" s="168"/>
      <c r="DP543" s="168"/>
      <c r="DQ543" s="168"/>
      <c r="DR543" s="168"/>
      <c r="DS543" s="168"/>
      <c r="DT543" s="168"/>
      <c r="DU543" s="168"/>
      <c r="DV543" s="168"/>
      <c r="DW543" s="168"/>
      <c r="DX543" s="168"/>
      <c r="DY543" s="168"/>
      <c r="DZ543" s="168"/>
      <c r="EA543" s="168"/>
      <c r="EB543" s="168"/>
      <c r="EC543" s="168"/>
      <c r="ED543" s="168"/>
      <c r="EE543" s="168"/>
      <c r="EF543" s="169"/>
      <c r="EG543" s="169"/>
      <c r="EH543" s="169"/>
    </row>
    <row r="544" spans="1:138" ht="15.75" hidden="1" outlineLevel="1" x14ac:dyDescent="0.25">
      <c r="A544" s="122">
        <f>IF(B529="Объект",,IF(B544=0,,1))</f>
        <v>0</v>
      </c>
      <c r="B544" s="194" t="str">
        <f t="shared" si="324"/>
        <v>Мотивационный фонд</v>
      </c>
      <c r="C544" s="170">
        <f t="shared" si="325"/>
        <v>0</v>
      </c>
      <c r="D544" s="168"/>
      <c r="E544" s="168"/>
      <c r="F544" s="168"/>
      <c r="G544" s="168"/>
      <c r="H544" s="168"/>
      <c r="I544" s="168"/>
      <c r="J544" s="168"/>
      <c r="K544" s="168"/>
      <c r="L544" s="168"/>
      <c r="M544" s="168"/>
      <c r="N544" s="168"/>
      <c r="O544" s="168"/>
      <c r="P544" s="168"/>
      <c r="Q544" s="168"/>
      <c r="R544" s="168"/>
      <c r="S544" s="168"/>
      <c r="T544" s="168"/>
      <c r="U544" s="168"/>
      <c r="V544" s="168"/>
      <c r="W544" s="168"/>
      <c r="X544" s="168"/>
      <c r="Y544" s="168"/>
      <c r="Z544" s="168"/>
      <c r="AA544" s="168"/>
      <c r="AB544" s="168"/>
      <c r="AC544" s="168"/>
      <c r="AD544" s="168"/>
      <c r="AE544" s="168"/>
      <c r="AF544" s="168"/>
      <c r="AG544" s="168"/>
      <c r="AH544" s="168"/>
      <c r="AI544" s="168"/>
      <c r="AJ544" s="168"/>
      <c r="AK544" s="168"/>
      <c r="AL544" s="168"/>
      <c r="AM544" s="168"/>
      <c r="AN544" s="168"/>
      <c r="AO544" s="168"/>
      <c r="AP544" s="168"/>
      <c r="AQ544" s="168"/>
      <c r="AR544" s="168"/>
      <c r="AS544" s="168"/>
      <c r="AT544" s="168"/>
      <c r="AU544" s="168"/>
      <c r="AV544" s="168"/>
      <c r="AW544" s="168"/>
      <c r="AX544" s="168"/>
      <c r="AY544" s="168"/>
      <c r="AZ544" s="168"/>
      <c r="BA544" s="168"/>
      <c r="BB544" s="168"/>
      <c r="BC544" s="168"/>
      <c r="BD544" s="168"/>
      <c r="BE544" s="168"/>
      <c r="BF544" s="168"/>
      <c r="BG544" s="168"/>
      <c r="BH544" s="168"/>
      <c r="BI544" s="168"/>
      <c r="BJ544" s="168"/>
      <c r="BK544" s="168"/>
      <c r="BL544" s="168"/>
      <c r="BM544" s="168"/>
      <c r="BN544" s="168"/>
      <c r="BO544" s="168"/>
      <c r="BP544" s="168"/>
      <c r="BQ544" s="168"/>
      <c r="BR544" s="168"/>
      <c r="BS544" s="168"/>
      <c r="BT544" s="168"/>
      <c r="BU544" s="168"/>
      <c r="BV544" s="168"/>
      <c r="BW544" s="168"/>
      <c r="BX544" s="168"/>
      <c r="BY544" s="168"/>
      <c r="BZ544" s="168"/>
      <c r="CA544" s="168"/>
      <c r="CB544" s="168"/>
      <c r="CC544" s="168"/>
      <c r="CD544" s="168"/>
      <c r="CE544" s="168"/>
      <c r="CF544" s="168"/>
      <c r="CG544" s="168"/>
      <c r="CH544" s="168"/>
      <c r="CI544" s="168"/>
      <c r="CJ544" s="168"/>
      <c r="CK544" s="168"/>
      <c r="CL544" s="168"/>
      <c r="CM544" s="168"/>
      <c r="CN544" s="168"/>
      <c r="CO544" s="168"/>
      <c r="CP544" s="168"/>
      <c r="CQ544" s="168"/>
      <c r="CR544" s="168"/>
      <c r="CS544" s="168"/>
      <c r="CT544" s="168"/>
      <c r="CU544" s="168"/>
      <c r="CV544" s="168"/>
      <c r="CW544" s="168"/>
      <c r="CX544" s="168"/>
      <c r="CY544" s="168"/>
      <c r="CZ544" s="168"/>
      <c r="DA544" s="168"/>
      <c r="DB544" s="168"/>
      <c r="DC544" s="168"/>
      <c r="DD544" s="168"/>
      <c r="DE544" s="168"/>
      <c r="DF544" s="168"/>
      <c r="DG544" s="168"/>
      <c r="DH544" s="168"/>
      <c r="DI544" s="168"/>
      <c r="DJ544" s="168"/>
      <c r="DK544" s="168"/>
      <c r="DL544" s="168"/>
      <c r="DM544" s="168"/>
      <c r="DN544" s="168"/>
      <c r="DO544" s="168"/>
      <c r="DP544" s="168"/>
      <c r="DQ544" s="168"/>
      <c r="DR544" s="168"/>
      <c r="DS544" s="168"/>
      <c r="DT544" s="168"/>
      <c r="DU544" s="168"/>
      <c r="DV544" s="168"/>
      <c r="DW544" s="168"/>
      <c r="DX544" s="168"/>
      <c r="DY544" s="168"/>
      <c r="DZ544" s="168"/>
      <c r="EA544" s="168"/>
      <c r="EB544" s="168"/>
      <c r="EC544" s="168"/>
      <c r="ED544" s="168"/>
      <c r="EE544" s="168"/>
      <c r="EF544" s="169"/>
      <c r="EG544" s="169"/>
      <c r="EH544" s="169"/>
    </row>
    <row r="545" spans="1:138" ht="17.25" hidden="1" outlineLevel="1" thickTop="1" thickBot="1" x14ac:dyDescent="0.3">
      <c r="A545" s="122">
        <f>IF(B529="Объект",,1)</f>
        <v>0</v>
      </c>
      <c r="B545" s="228" t="str">
        <f>B513</f>
        <v>Итого без НДС, тыс. $</v>
      </c>
      <c r="C545" s="229">
        <f t="shared" si="325"/>
        <v>0</v>
      </c>
      <c r="D545" s="175">
        <f t="shared" ref="D545:AI545" si="326">SUM(D533:D544)</f>
        <v>0</v>
      </c>
      <c r="E545" s="230">
        <f t="shared" si="326"/>
        <v>0</v>
      </c>
      <c r="F545" s="175">
        <f t="shared" si="326"/>
        <v>0</v>
      </c>
      <c r="G545" s="175">
        <f t="shared" si="326"/>
        <v>0</v>
      </c>
      <c r="H545" s="175">
        <f t="shared" si="326"/>
        <v>0</v>
      </c>
      <c r="I545" s="175">
        <f t="shared" si="326"/>
        <v>0</v>
      </c>
      <c r="J545" s="175">
        <f t="shared" si="326"/>
        <v>0</v>
      </c>
      <c r="K545" s="175">
        <f t="shared" si="326"/>
        <v>0</v>
      </c>
      <c r="L545" s="175">
        <f t="shared" si="326"/>
        <v>0</v>
      </c>
      <c r="M545" s="175">
        <f t="shared" si="326"/>
        <v>0</v>
      </c>
      <c r="N545" s="175">
        <f t="shared" si="326"/>
        <v>0</v>
      </c>
      <c r="O545" s="231">
        <f t="shared" si="326"/>
        <v>0</v>
      </c>
      <c r="P545" s="231">
        <f t="shared" si="326"/>
        <v>0</v>
      </c>
      <c r="Q545" s="231">
        <f t="shared" si="326"/>
        <v>0</v>
      </c>
      <c r="R545" s="231">
        <f t="shared" si="326"/>
        <v>0</v>
      </c>
      <c r="S545" s="231">
        <f t="shared" si="326"/>
        <v>0</v>
      </c>
      <c r="T545" s="231">
        <f t="shared" si="326"/>
        <v>0</v>
      </c>
      <c r="U545" s="231">
        <f t="shared" si="326"/>
        <v>0</v>
      </c>
      <c r="V545" s="231">
        <f t="shared" si="326"/>
        <v>0</v>
      </c>
      <c r="W545" s="231">
        <f t="shared" si="326"/>
        <v>0</v>
      </c>
      <c r="X545" s="231">
        <f t="shared" si="326"/>
        <v>0</v>
      </c>
      <c r="Y545" s="231">
        <f t="shared" si="326"/>
        <v>0</v>
      </c>
      <c r="Z545" s="231">
        <f t="shared" si="326"/>
        <v>0</v>
      </c>
      <c r="AA545" s="231">
        <f t="shared" si="326"/>
        <v>0</v>
      </c>
      <c r="AB545" s="231">
        <f t="shared" si="326"/>
        <v>0</v>
      </c>
      <c r="AC545" s="176">
        <f t="shared" si="326"/>
        <v>0</v>
      </c>
      <c r="AD545" s="176">
        <f t="shared" si="326"/>
        <v>0</v>
      </c>
      <c r="AE545" s="175">
        <f t="shared" si="326"/>
        <v>0</v>
      </c>
      <c r="AF545" s="175">
        <f t="shared" si="326"/>
        <v>0</v>
      </c>
      <c r="AG545" s="175">
        <f t="shared" si="326"/>
        <v>0</v>
      </c>
      <c r="AH545" s="175">
        <f t="shared" si="326"/>
        <v>0</v>
      </c>
      <c r="AI545" s="175">
        <f t="shared" si="326"/>
        <v>0</v>
      </c>
      <c r="AJ545" s="175">
        <f t="shared" ref="AJ545:CU545" si="327">SUM(AJ533:AJ544)</f>
        <v>0</v>
      </c>
      <c r="AK545" s="175">
        <f t="shared" si="327"/>
        <v>0</v>
      </c>
      <c r="AL545" s="175">
        <f t="shared" si="327"/>
        <v>0</v>
      </c>
      <c r="AM545" s="175">
        <f t="shared" si="327"/>
        <v>0</v>
      </c>
      <c r="AN545" s="176">
        <f t="shared" si="327"/>
        <v>0</v>
      </c>
      <c r="AO545" s="175">
        <f t="shared" si="327"/>
        <v>0</v>
      </c>
      <c r="AP545" s="175">
        <f t="shared" si="327"/>
        <v>0</v>
      </c>
      <c r="AQ545" s="175">
        <f t="shared" si="327"/>
        <v>0</v>
      </c>
      <c r="AR545" s="175">
        <f t="shared" si="327"/>
        <v>0</v>
      </c>
      <c r="AS545" s="175">
        <f t="shared" si="327"/>
        <v>0</v>
      </c>
      <c r="AT545" s="175">
        <f t="shared" si="327"/>
        <v>0</v>
      </c>
      <c r="AU545" s="175">
        <f t="shared" si="327"/>
        <v>0</v>
      </c>
      <c r="AV545" s="175">
        <f t="shared" si="327"/>
        <v>0</v>
      </c>
      <c r="AW545" s="175">
        <f t="shared" si="327"/>
        <v>0</v>
      </c>
      <c r="AX545" s="175">
        <f t="shared" si="327"/>
        <v>0</v>
      </c>
      <c r="AY545" s="175">
        <f t="shared" si="327"/>
        <v>0</v>
      </c>
      <c r="AZ545" s="176">
        <f t="shared" si="327"/>
        <v>0</v>
      </c>
      <c r="BA545" s="175">
        <f t="shared" si="327"/>
        <v>0</v>
      </c>
      <c r="BB545" s="175">
        <f t="shared" si="327"/>
        <v>0</v>
      </c>
      <c r="BC545" s="175">
        <f t="shared" si="327"/>
        <v>0</v>
      </c>
      <c r="BD545" s="175">
        <f t="shared" si="327"/>
        <v>0</v>
      </c>
      <c r="BE545" s="175">
        <f t="shared" si="327"/>
        <v>0</v>
      </c>
      <c r="BF545" s="175">
        <f t="shared" si="327"/>
        <v>0</v>
      </c>
      <c r="BG545" s="175">
        <f t="shared" si="327"/>
        <v>0</v>
      </c>
      <c r="BH545" s="175">
        <f t="shared" si="327"/>
        <v>0</v>
      </c>
      <c r="BI545" s="175">
        <f t="shared" si="327"/>
        <v>0</v>
      </c>
      <c r="BJ545" s="175">
        <f t="shared" si="327"/>
        <v>0</v>
      </c>
      <c r="BK545" s="175">
        <f t="shared" si="327"/>
        <v>0</v>
      </c>
      <c r="BL545" s="176">
        <f t="shared" si="327"/>
        <v>0</v>
      </c>
      <c r="BM545" s="175">
        <f t="shared" si="327"/>
        <v>0</v>
      </c>
      <c r="BN545" s="175">
        <f t="shared" si="327"/>
        <v>0</v>
      </c>
      <c r="BO545" s="175">
        <f t="shared" si="327"/>
        <v>0</v>
      </c>
      <c r="BP545" s="175">
        <f t="shared" si="327"/>
        <v>0</v>
      </c>
      <c r="BQ545" s="175">
        <f t="shared" si="327"/>
        <v>0</v>
      </c>
      <c r="BR545" s="175">
        <f t="shared" si="327"/>
        <v>0</v>
      </c>
      <c r="BS545" s="175">
        <f t="shared" si="327"/>
        <v>0</v>
      </c>
      <c r="BT545" s="175">
        <f t="shared" si="327"/>
        <v>0</v>
      </c>
      <c r="BU545" s="175">
        <f t="shared" si="327"/>
        <v>0</v>
      </c>
      <c r="BV545" s="175">
        <f>SUM(BV533:BV544)</f>
        <v>0</v>
      </c>
      <c r="BW545" s="175">
        <f>SUM(BW533:BW544)</f>
        <v>0</v>
      </c>
      <c r="BX545" s="175">
        <f>SUM(BX533:BX544)</f>
        <v>0</v>
      </c>
      <c r="BY545" s="175">
        <f t="shared" si="327"/>
        <v>0</v>
      </c>
      <c r="BZ545" s="175">
        <f t="shared" si="327"/>
        <v>0</v>
      </c>
      <c r="CA545" s="175">
        <f t="shared" si="327"/>
        <v>0</v>
      </c>
      <c r="CB545" s="175">
        <f t="shared" si="327"/>
        <v>0</v>
      </c>
      <c r="CC545" s="175">
        <f t="shared" si="327"/>
        <v>0</v>
      </c>
      <c r="CD545" s="175">
        <f t="shared" si="327"/>
        <v>0</v>
      </c>
      <c r="CE545" s="175">
        <f t="shared" si="327"/>
        <v>0</v>
      </c>
      <c r="CF545" s="175">
        <f t="shared" si="327"/>
        <v>0</v>
      </c>
      <c r="CG545" s="175">
        <f t="shared" si="327"/>
        <v>0</v>
      </c>
      <c r="CH545" s="175">
        <f t="shared" si="327"/>
        <v>0</v>
      </c>
      <c r="CI545" s="175">
        <f t="shared" si="327"/>
        <v>0</v>
      </c>
      <c r="CJ545" s="176">
        <f t="shared" si="327"/>
        <v>0</v>
      </c>
      <c r="CK545" s="175">
        <f t="shared" si="327"/>
        <v>0</v>
      </c>
      <c r="CL545" s="175">
        <f t="shared" si="327"/>
        <v>0</v>
      </c>
      <c r="CM545" s="175">
        <f t="shared" si="327"/>
        <v>0</v>
      </c>
      <c r="CN545" s="175">
        <f t="shared" si="327"/>
        <v>0</v>
      </c>
      <c r="CO545" s="175">
        <f t="shared" si="327"/>
        <v>0</v>
      </c>
      <c r="CP545" s="175">
        <f t="shared" si="327"/>
        <v>0</v>
      </c>
      <c r="CQ545" s="175">
        <f t="shared" si="327"/>
        <v>0</v>
      </c>
      <c r="CR545" s="175">
        <f t="shared" si="327"/>
        <v>0</v>
      </c>
      <c r="CS545" s="175">
        <f t="shared" si="327"/>
        <v>0</v>
      </c>
      <c r="CT545" s="175">
        <f t="shared" si="327"/>
        <v>0</v>
      </c>
      <c r="CU545" s="175">
        <f t="shared" si="327"/>
        <v>0</v>
      </c>
      <c r="CV545" s="176">
        <f t="shared" ref="CV545:EA545" si="328">SUM(CV533:CV544)</f>
        <v>0</v>
      </c>
      <c r="CW545" s="175">
        <f t="shared" si="328"/>
        <v>0</v>
      </c>
      <c r="CX545" s="175">
        <f t="shared" si="328"/>
        <v>0</v>
      </c>
      <c r="CY545" s="175">
        <f t="shared" si="328"/>
        <v>0</v>
      </c>
      <c r="CZ545" s="175">
        <f t="shared" si="328"/>
        <v>0</v>
      </c>
      <c r="DA545" s="175">
        <f t="shared" si="328"/>
        <v>0</v>
      </c>
      <c r="DB545" s="175">
        <f t="shared" si="328"/>
        <v>0</v>
      </c>
      <c r="DC545" s="175">
        <f t="shared" si="328"/>
        <v>0</v>
      </c>
      <c r="DD545" s="175">
        <f t="shared" si="328"/>
        <v>0</v>
      </c>
      <c r="DE545" s="175">
        <f t="shared" si="328"/>
        <v>0</v>
      </c>
      <c r="DF545" s="175">
        <f t="shared" si="328"/>
        <v>0</v>
      </c>
      <c r="DG545" s="175">
        <f t="shared" si="328"/>
        <v>0</v>
      </c>
      <c r="DH545" s="176">
        <f t="shared" si="328"/>
        <v>0</v>
      </c>
      <c r="DI545" s="175">
        <f t="shared" si="328"/>
        <v>0</v>
      </c>
      <c r="DJ545" s="175">
        <f t="shared" si="328"/>
        <v>0</v>
      </c>
      <c r="DK545" s="175">
        <f t="shared" si="328"/>
        <v>0</v>
      </c>
      <c r="DL545" s="175">
        <f t="shared" si="328"/>
        <v>0</v>
      </c>
      <c r="DM545" s="175">
        <f t="shared" si="328"/>
        <v>0</v>
      </c>
      <c r="DN545" s="175">
        <f t="shared" si="328"/>
        <v>0</v>
      </c>
      <c r="DO545" s="175">
        <f t="shared" si="328"/>
        <v>0</v>
      </c>
      <c r="DP545" s="175">
        <f t="shared" si="328"/>
        <v>0</v>
      </c>
      <c r="DQ545" s="175">
        <f t="shared" si="328"/>
        <v>0</v>
      </c>
      <c r="DR545" s="175">
        <f t="shared" si="328"/>
        <v>0</v>
      </c>
      <c r="DS545" s="175">
        <f t="shared" si="328"/>
        <v>0</v>
      </c>
      <c r="DT545" s="176">
        <f t="shared" si="328"/>
        <v>0</v>
      </c>
      <c r="DU545" s="175">
        <f t="shared" si="328"/>
        <v>0</v>
      </c>
      <c r="DV545" s="175">
        <f t="shared" si="328"/>
        <v>0</v>
      </c>
      <c r="DW545" s="175">
        <f t="shared" si="328"/>
        <v>0</v>
      </c>
      <c r="DX545" s="175">
        <f t="shared" si="328"/>
        <v>0</v>
      </c>
      <c r="DY545" s="175">
        <f t="shared" si="328"/>
        <v>0</v>
      </c>
      <c r="DZ545" s="175">
        <f t="shared" si="328"/>
        <v>0</v>
      </c>
      <c r="EA545" s="175">
        <f t="shared" si="328"/>
        <v>0</v>
      </c>
      <c r="EB545" s="175">
        <f>SUM(EB533:EB544)</f>
        <v>0</v>
      </c>
      <c r="EC545" s="175">
        <f>SUM(EC533:EC544)</f>
        <v>0</v>
      </c>
      <c r="ED545" s="175">
        <f>SUM(ED533:ED544)</f>
        <v>0</v>
      </c>
      <c r="EE545" s="175">
        <f>SUM(EE533:EE544)</f>
        <v>0</v>
      </c>
      <c r="EF545" s="169"/>
      <c r="EG545" s="169"/>
      <c r="EH545" s="169"/>
    </row>
    <row r="546" spans="1:138" s="182" customFormat="1" ht="16.5" hidden="1" customHeight="1" outlineLevel="1" thickTop="1" x14ac:dyDescent="0.25">
      <c r="A546" s="122">
        <f t="shared" ref="A546:A555" si="329">IF(B$529="Объект",,IF(B546=0,,1))</f>
        <v>0</v>
      </c>
      <c r="B546" s="232" t="str">
        <f>CONCATENATE(B533," НДС")</f>
        <v>Проектно-изыскательские работы  НДС</v>
      </c>
      <c r="C546" s="170">
        <f t="shared" si="325"/>
        <v>0</v>
      </c>
      <c r="D546" s="181">
        <f t="shared" ref="D546:BO549" si="330">D533*0.18</f>
        <v>0</v>
      </c>
      <c r="E546" s="181">
        <f t="shared" si="330"/>
        <v>0</v>
      </c>
      <c r="F546" s="181">
        <f t="shared" si="330"/>
        <v>0</v>
      </c>
      <c r="G546" s="181">
        <f t="shared" si="330"/>
        <v>0</v>
      </c>
      <c r="H546" s="181">
        <f t="shared" si="330"/>
        <v>0</v>
      </c>
      <c r="I546" s="181">
        <f t="shared" si="330"/>
        <v>0</v>
      </c>
      <c r="J546" s="181">
        <f t="shared" si="330"/>
        <v>0</v>
      </c>
      <c r="K546" s="181">
        <f t="shared" si="330"/>
        <v>0</v>
      </c>
      <c r="L546" s="181">
        <f t="shared" si="330"/>
        <v>0</v>
      </c>
      <c r="M546" s="181">
        <f t="shared" si="330"/>
        <v>0</v>
      </c>
      <c r="N546" s="181">
        <f t="shared" si="330"/>
        <v>0</v>
      </c>
      <c r="O546" s="181">
        <f t="shared" si="330"/>
        <v>0</v>
      </c>
      <c r="P546" s="181">
        <f t="shared" si="330"/>
        <v>0</v>
      </c>
      <c r="Q546" s="181">
        <f t="shared" si="330"/>
        <v>0</v>
      </c>
      <c r="R546" s="181">
        <f t="shared" si="330"/>
        <v>0</v>
      </c>
      <c r="S546" s="181">
        <f t="shared" si="330"/>
        <v>0</v>
      </c>
      <c r="T546" s="181">
        <f t="shared" si="330"/>
        <v>0</v>
      </c>
      <c r="U546" s="181">
        <f t="shared" si="330"/>
        <v>0</v>
      </c>
      <c r="V546" s="181">
        <f t="shared" si="330"/>
        <v>0</v>
      </c>
      <c r="W546" s="181">
        <f t="shared" si="330"/>
        <v>0</v>
      </c>
      <c r="X546" s="181">
        <f t="shared" si="330"/>
        <v>0</v>
      </c>
      <c r="Y546" s="181">
        <f t="shared" si="330"/>
        <v>0</v>
      </c>
      <c r="Z546" s="181">
        <f t="shared" si="330"/>
        <v>0</v>
      </c>
      <c r="AA546" s="181">
        <f t="shared" si="330"/>
        <v>0</v>
      </c>
      <c r="AB546" s="181">
        <f t="shared" si="330"/>
        <v>0</v>
      </c>
      <c r="AC546" s="181">
        <f t="shared" si="330"/>
        <v>0</v>
      </c>
      <c r="AD546" s="181">
        <f t="shared" si="330"/>
        <v>0</v>
      </c>
      <c r="AE546" s="181">
        <f t="shared" si="330"/>
        <v>0</v>
      </c>
      <c r="AF546" s="181">
        <f t="shared" si="330"/>
        <v>0</v>
      </c>
      <c r="AG546" s="181">
        <f t="shared" si="330"/>
        <v>0</v>
      </c>
      <c r="AH546" s="181">
        <f t="shared" si="330"/>
        <v>0</v>
      </c>
      <c r="AI546" s="181">
        <f t="shared" si="330"/>
        <v>0</v>
      </c>
      <c r="AJ546" s="181">
        <f t="shared" si="330"/>
        <v>0</v>
      </c>
      <c r="AK546" s="181">
        <f t="shared" si="330"/>
        <v>0</v>
      </c>
      <c r="AL546" s="181">
        <f t="shared" si="330"/>
        <v>0</v>
      </c>
      <c r="AM546" s="181">
        <f t="shared" si="330"/>
        <v>0</v>
      </c>
      <c r="AN546" s="181">
        <f t="shared" si="330"/>
        <v>0</v>
      </c>
      <c r="AO546" s="181">
        <f t="shared" si="330"/>
        <v>0</v>
      </c>
      <c r="AP546" s="181">
        <f t="shared" si="330"/>
        <v>0</v>
      </c>
      <c r="AQ546" s="181">
        <f t="shared" si="330"/>
        <v>0</v>
      </c>
      <c r="AR546" s="181">
        <f t="shared" si="330"/>
        <v>0</v>
      </c>
      <c r="AS546" s="181">
        <f t="shared" si="330"/>
        <v>0</v>
      </c>
      <c r="AT546" s="181">
        <f t="shared" si="330"/>
        <v>0</v>
      </c>
      <c r="AU546" s="181">
        <f t="shared" si="330"/>
        <v>0</v>
      </c>
      <c r="AV546" s="181">
        <f t="shared" si="330"/>
        <v>0</v>
      </c>
      <c r="AW546" s="181">
        <f t="shared" si="330"/>
        <v>0</v>
      </c>
      <c r="AX546" s="181">
        <f t="shared" si="330"/>
        <v>0</v>
      </c>
      <c r="AY546" s="181">
        <f t="shared" si="330"/>
        <v>0</v>
      </c>
      <c r="AZ546" s="181">
        <f t="shared" si="330"/>
        <v>0</v>
      </c>
      <c r="BA546" s="181">
        <f t="shared" si="330"/>
        <v>0</v>
      </c>
      <c r="BB546" s="181">
        <f t="shared" si="330"/>
        <v>0</v>
      </c>
      <c r="BC546" s="181">
        <f t="shared" si="330"/>
        <v>0</v>
      </c>
      <c r="BD546" s="181">
        <f t="shared" si="330"/>
        <v>0</v>
      </c>
      <c r="BE546" s="181">
        <f t="shared" si="330"/>
        <v>0</v>
      </c>
      <c r="BF546" s="181">
        <f t="shared" si="330"/>
        <v>0</v>
      </c>
      <c r="BG546" s="181">
        <f t="shared" si="330"/>
        <v>0</v>
      </c>
      <c r="BH546" s="181">
        <f t="shared" si="330"/>
        <v>0</v>
      </c>
      <c r="BI546" s="181">
        <f t="shared" si="330"/>
        <v>0</v>
      </c>
      <c r="BJ546" s="181">
        <f t="shared" si="330"/>
        <v>0</v>
      </c>
      <c r="BK546" s="181">
        <f t="shared" si="330"/>
        <v>0</v>
      </c>
      <c r="BL546" s="181">
        <f t="shared" si="330"/>
        <v>0</v>
      </c>
      <c r="BM546" s="181">
        <f t="shared" si="330"/>
        <v>0</v>
      </c>
      <c r="BN546" s="181">
        <f t="shared" si="330"/>
        <v>0</v>
      </c>
      <c r="BO546" s="181">
        <f t="shared" si="330"/>
        <v>0</v>
      </c>
      <c r="BP546" s="181">
        <f t="shared" ref="BP546:EA549" si="331">BP533*0.18</f>
        <v>0</v>
      </c>
      <c r="BQ546" s="181">
        <f t="shared" si="331"/>
        <v>0</v>
      </c>
      <c r="BR546" s="181">
        <f t="shared" si="331"/>
        <v>0</v>
      </c>
      <c r="BS546" s="181">
        <f t="shared" si="331"/>
        <v>0</v>
      </c>
      <c r="BT546" s="181">
        <f t="shared" si="331"/>
        <v>0</v>
      </c>
      <c r="BU546" s="181">
        <f t="shared" si="331"/>
        <v>0</v>
      </c>
      <c r="BV546" s="181">
        <f t="shared" si="331"/>
        <v>0</v>
      </c>
      <c r="BW546" s="181">
        <f t="shared" si="331"/>
        <v>0</v>
      </c>
      <c r="BX546" s="181">
        <f t="shared" si="331"/>
        <v>0</v>
      </c>
      <c r="BY546" s="181">
        <f t="shared" si="331"/>
        <v>0</v>
      </c>
      <c r="BZ546" s="181">
        <f t="shared" si="331"/>
        <v>0</v>
      </c>
      <c r="CA546" s="181">
        <f t="shared" si="331"/>
        <v>0</v>
      </c>
      <c r="CB546" s="181">
        <f t="shared" si="331"/>
        <v>0</v>
      </c>
      <c r="CC546" s="181">
        <f t="shared" si="331"/>
        <v>0</v>
      </c>
      <c r="CD546" s="181">
        <f t="shared" si="331"/>
        <v>0</v>
      </c>
      <c r="CE546" s="181">
        <f t="shared" si="331"/>
        <v>0</v>
      </c>
      <c r="CF546" s="181">
        <f t="shared" si="331"/>
        <v>0</v>
      </c>
      <c r="CG546" s="181">
        <f t="shared" si="331"/>
        <v>0</v>
      </c>
      <c r="CH546" s="181">
        <f t="shared" si="331"/>
        <v>0</v>
      </c>
      <c r="CI546" s="181">
        <f t="shared" si="331"/>
        <v>0</v>
      </c>
      <c r="CJ546" s="181">
        <f t="shared" si="331"/>
        <v>0</v>
      </c>
      <c r="CK546" s="181">
        <f t="shared" si="331"/>
        <v>0</v>
      </c>
      <c r="CL546" s="181">
        <f t="shared" si="331"/>
        <v>0</v>
      </c>
      <c r="CM546" s="181">
        <f t="shared" si="331"/>
        <v>0</v>
      </c>
      <c r="CN546" s="181">
        <f t="shared" si="331"/>
        <v>0</v>
      </c>
      <c r="CO546" s="181">
        <f t="shared" si="331"/>
        <v>0</v>
      </c>
      <c r="CP546" s="181">
        <f t="shared" si="331"/>
        <v>0</v>
      </c>
      <c r="CQ546" s="181">
        <f t="shared" si="331"/>
        <v>0</v>
      </c>
      <c r="CR546" s="181">
        <f t="shared" si="331"/>
        <v>0</v>
      </c>
      <c r="CS546" s="181">
        <f t="shared" si="331"/>
        <v>0</v>
      </c>
      <c r="CT546" s="181">
        <f t="shared" si="331"/>
        <v>0</v>
      </c>
      <c r="CU546" s="181">
        <f t="shared" si="331"/>
        <v>0</v>
      </c>
      <c r="CV546" s="181">
        <f t="shared" si="331"/>
        <v>0</v>
      </c>
      <c r="CW546" s="181">
        <f t="shared" si="331"/>
        <v>0</v>
      </c>
      <c r="CX546" s="181">
        <f t="shared" si="331"/>
        <v>0</v>
      </c>
      <c r="CY546" s="181">
        <f t="shared" si="331"/>
        <v>0</v>
      </c>
      <c r="CZ546" s="181">
        <f t="shared" si="331"/>
        <v>0</v>
      </c>
      <c r="DA546" s="181">
        <f t="shared" si="331"/>
        <v>0</v>
      </c>
      <c r="DB546" s="181">
        <f t="shared" si="331"/>
        <v>0</v>
      </c>
      <c r="DC546" s="181">
        <f t="shared" si="331"/>
        <v>0</v>
      </c>
      <c r="DD546" s="181">
        <f t="shared" si="331"/>
        <v>0</v>
      </c>
      <c r="DE546" s="181">
        <f t="shared" si="331"/>
        <v>0</v>
      </c>
      <c r="DF546" s="181">
        <f t="shared" si="331"/>
        <v>0</v>
      </c>
      <c r="DG546" s="181">
        <f t="shared" si="331"/>
        <v>0</v>
      </c>
      <c r="DH546" s="181">
        <f t="shared" si="331"/>
        <v>0</v>
      </c>
      <c r="DI546" s="181">
        <f t="shared" si="331"/>
        <v>0</v>
      </c>
      <c r="DJ546" s="181">
        <f t="shared" si="331"/>
        <v>0</v>
      </c>
      <c r="DK546" s="181">
        <f t="shared" si="331"/>
        <v>0</v>
      </c>
      <c r="DL546" s="181">
        <f t="shared" si="331"/>
        <v>0</v>
      </c>
      <c r="DM546" s="181">
        <f t="shared" si="331"/>
        <v>0</v>
      </c>
      <c r="DN546" s="181">
        <f t="shared" si="331"/>
        <v>0</v>
      </c>
      <c r="DO546" s="181">
        <f t="shared" si="331"/>
        <v>0</v>
      </c>
      <c r="DP546" s="181">
        <f t="shared" si="331"/>
        <v>0</v>
      </c>
      <c r="DQ546" s="181">
        <f t="shared" si="331"/>
        <v>0</v>
      </c>
      <c r="DR546" s="181">
        <f t="shared" si="331"/>
        <v>0</v>
      </c>
      <c r="DS546" s="181">
        <f t="shared" si="331"/>
        <v>0</v>
      </c>
      <c r="DT546" s="181">
        <f t="shared" si="331"/>
        <v>0</v>
      </c>
      <c r="DU546" s="181">
        <f t="shared" si="331"/>
        <v>0</v>
      </c>
      <c r="DV546" s="181">
        <f t="shared" si="331"/>
        <v>0</v>
      </c>
      <c r="DW546" s="181">
        <f t="shared" si="331"/>
        <v>0</v>
      </c>
      <c r="DX546" s="181">
        <f t="shared" si="331"/>
        <v>0</v>
      </c>
      <c r="DY546" s="181">
        <f t="shared" si="331"/>
        <v>0</v>
      </c>
      <c r="DZ546" s="181">
        <f t="shared" si="331"/>
        <v>0</v>
      </c>
      <c r="EA546" s="181">
        <f t="shared" si="331"/>
        <v>0</v>
      </c>
      <c r="EB546" s="181">
        <f t="shared" ref="EB546:EE555" si="332">EB533*0.18</f>
        <v>0</v>
      </c>
      <c r="EC546" s="181">
        <f t="shared" si="332"/>
        <v>0</v>
      </c>
      <c r="ED546" s="181">
        <f t="shared" si="332"/>
        <v>0</v>
      </c>
      <c r="EE546" s="181">
        <f t="shared" si="332"/>
        <v>0</v>
      </c>
    </row>
    <row r="547" spans="1:138" s="182" customFormat="1" ht="15.75" hidden="1" outlineLevel="1" x14ac:dyDescent="0.25">
      <c r="A547" s="122">
        <f t="shared" si="329"/>
        <v>0</v>
      </c>
      <c r="B547" s="232" t="str">
        <f t="shared" ref="B547:B555" si="333">CONCATENATE(B534," НДС")</f>
        <v>Строительно-монтажные работы (привязка в валюте) НДС</v>
      </c>
      <c r="C547" s="170">
        <f>SUM(D547:EE547)</f>
        <v>0</v>
      </c>
      <c r="D547" s="181">
        <f t="shared" si="330"/>
        <v>0</v>
      </c>
      <c r="E547" s="181">
        <f t="shared" si="330"/>
        <v>0</v>
      </c>
      <c r="F547" s="181">
        <f t="shared" si="330"/>
        <v>0</v>
      </c>
      <c r="G547" s="181">
        <f t="shared" si="330"/>
        <v>0</v>
      </c>
      <c r="H547" s="181">
        <f t="shared" si="330"/>
        <v>0</v>
      </c>
      <c r="I547" s="181">
        <f t="shared" si="330"/>
        <v>0</v>
      </c>
      <c r="J547" s="181">
        <f t="shared" si="330"/>
        <v>0</v>
      </c>
      <c r="K547" s="181">
        <f t="shared" si="330"/>
        <v>0</v>
      </c>
      <c r="L547" s="181">
        <f t="shared" si="330"/>
        <v>0</v>
      </c>
      <c r="M547" s="181">
        <f t="shared" si="330"/>
        <v>0</v>
      </c>
      <c r="N547" s="181">
        <f t="shared" si="330"/>
        <v>0</v>
      </c>
      <c r="O547" s="181">
        <f t="shared" si="330"/>
        <v>0</v>
      </c>
      <c r="P547" s="181">
        <f t="shared" si="330"/>
        <v>0</v>
      </c>
      <c r="Q547" s="181">
        <f t="shared" si="330"/>
        <v>0</v>
      </c>
      <c r="R547" s="181">
        <f t="shared" si="330"/>
        <v>0</v>
      </c>
      <c r="S547" s="181">
        <f t="shared" si="330"/>
        <v>0</v>
      </c>
      <c r="T547" s="181">
        <f t="shared" si="330"/>
        <v>0</v>
      </c>
      <c r="U547" s="181">
        <f t="shared" si="330"/>
        <v>0</v>
      </c>
      <c r="V547" s="181">
        <f t="shared" si="330"/>
        <v>0</v>
      </c>
      <c r="W547" s="181">
        <f t="shared" si="330"/>
        <v>0</v>
      </c>
      <c r="X547" s="181">
        <f t="shared" si="330"/>
        <v>0</v>
      </c>
      <c r="Y547" s="181">
        <f t="shared" si="330"/>
        <v>0</v>
      </c>
      <c r="Z547" s="181">
        <f t="shared" si="330"/>
        <v>0</v>
      </c>
      <c r="AA547" s="181">
        <f t="shared" si="330"/>
        <v>0</v>
      </c>
      <c r="AB547" s="181">
        <f t="shared" si="330"/>
        <v>0</v>
      </c>
      <c r="AC547" s="181">
        <f t="shared" si="330"/>
        <v>0</v>
      </c>
      <c r="AD547" s="181">
        <f t="shared" si="330"/>
        <v>0</v>
      </c>
      <c r="AE547" s="181">
        <f t="shared" si="330"/>
        <v>0</v>
      </c>
      <c r="AF547" s="181">
        <f t="shared" si="330"/>
        <v>0</v>
      </c>
      <c r="AG547" s="181">
        <f t="shared" si="330"/>
        <v>0</v>
      </c>
      <c r="AH547" s="181">
        <f t="shared" si="330"/>
        <v>0</v>
      </c>
      <c r="AI547" s="181">
        <f t="shared" si="330"/>
        <v>0</v>
      </c>
      <c r="AJ547" s="181">
        <f t="shared" si="330"/>
        <v>0</v>
      </c>
      <c r="AK547" s="181">
        <f t="shared" si="330"/>
        <v>0</v>
      </c>
      <c r="AL547" s="181">
        <f t="shared" si="330"/>
        <v>0</v>
      </c>
      <c r="AM547" s="181">
        <f t="shared" si="330"/>
        <v>0</v>
      </c>
      <c r="AN547" s="181">
        <f t="shared" si="330"/>
        <v>0</v>
      </c>
      <c r="AO547" s="181">
        <f t="shared" si="330"/>
        <v>0</v>
      </c>
      <c r="AP547" s="181">
        <f t="shared" si="330"/>
        <v>0</v>
      </c>
      <c r="AQ547" s="181">
        <f t="shared" si="330"/>
        <v>0</v>
      </c>
      <c r="AR547" s="181">
        <f t="shared" si="330"/>
        <v>0</v>
      </c>
      <c r="AS547" s="181">
        <f t="shared" si="330"/>
        <v>0</v>
      </c>
      <c r="AT547" s="181">
        <f t="shared" si="330"/>
        <v>0</v>
      </c>
      <c r="AU547" s="181">
        <f t="shared" si="330"/>
        <v>0</v>
      </c>
      <c r="AV547" s="181">
        <f t="shared" si="330"/>
        <v>0</v>
      </c>
      <c r="AW547" s="181">
        <f t="shared" si="330"/>
        <v>0</v>
      </c>
      <c r="AX547" s="181">
        <f t="shared" si="330"/>
        <v>0</v>
      </c>
      <c r="AY547" s="181">
        <f t="shared" si="330"/>
        <v>0</v>
      </c>
      <c r="AZ547" s="181">
        <f t="shared" si="330"/>
        <v>0</v>
      </c>
      <c r="BA547" s="181">
        <f t="shared" si="330"/>
        <v>0</v>
      </c>
      <c r="BB547" s="181">
        <f t="shared" si="330"/>
        <v>0</v>
      </c>
      <c r="BC547" s="181">
        <f t="shared" si="330"/>
        <v>0</v>
      </c>
      <c r="BD547" s="181">
        <f t="shared" si="330"/>
        <v>0</v>
      </c>
      <c r="BE547" s="181">
        <f t="shared" si="330"/>
        <v>0</v>
      </c>
      <c r="BF547" s="181">
        <f t="shared" si="330"/>
        <v>0</v>
      </c>
      <c r="BG547" s="181">
        <f t="shared" si="330"/>
        <v>0</v>
      </c>
      <c r="BH547" s="181">
        <f t="shared" si="330"/>
        <v>0</v>
      </c>
      <c r="BI547" s="181">
        <f t="shared" si="330"/>
        <v>0</v>
      </c>
      <c r="BJ547" s="181">
        <f t="shared" si="330"/>
        <v>0</v>
      </c>
      <c r="BK547" s="181">
        <f t="shared" si="330"/>
        <v>0</v>
      </c>
      <c r="BL547" s="181">
        <f t="shared" si="330"/>
        <v>0</v>
      </c>
      <c r="BM547" s="181">
        <f t="shared" si="330"/>
        <v>0</v>
      </c>
      <c r="BN547" s="181">
        <f t="shared" si="330"/>
        <v>0</v>
      </c>
      <c r="BO547" s="181">
        <f t="shared" si="330"/>
        <v>0</v>
      </c>
      <c r="BP547" s="181">
        <f t="shared" si="331"/>
        <v>0</v>
      </c>
      <c r="BQ547" s="181">
        <f t="shared" si="331"/>
        <v>0</v>
      </c>
      <c r="BR547" s="181">
        <f t="shared" si="331"/>
        <v>0</v>
      </c>
      <c r="BS547" s="181">
        <f t="shared" si="331"/>
        <v>0</v>
      </c>
      <c r="BT547" s="181">
        <f t="shared" si="331"/>
        <v>0</v>
      </c>
      <c r="BU547" s="181">
        <f t="shared" si="331"/>
        <v>0</v>
      </c>
      <c r="BV547" s="181">
        <f t="shared" si="331"/>
        <v>0</v>
      </c>
      <c r="BW547" s="181">
        <f t="shared" si="331"/>
        <v>0</v>
      </c>
      <c r="BX547" s="181">
        <f t="shared" si="331"/>
        <v>0</v>
      </c>
      <c r="BY547" s="181">
        <f t="shared" si="331"/>
        <v>0</v>
      </c>
      <c r="BZ547" s="181">
        <f t="shared" si="331"/>
        <v>0</v>
      </c>
      <c r="CA547" s="181">
        <f t="shared" si="331"/>
        <v>0</v>
      </c>
      <c r="CB547" s="181">
        <f t="shared" si="331"/>
        <v>0</v>
      </c>
      <c r="CC547" s="181">
        <f t="shared" si="331"/>
        <v>0</v>
      </c>
      <c r="CD547" s="181">
        <f t="shared" si="331"/>
        <v>0</v>
      </c>
      <c r="CE547" s="181">
        <f t="shared" si="331"/>
        <v>0</v>
      </c>
      <c r="CF547" s="181">
        <f t="shared" si="331"/>
        <v>0</v>
      </c>
      <c r="CG547" s="181">
        <f t="shared" si="331"/>
        <v>0</v>
      </c>
      <c r="CH547" s="181">
        <f t="shared" si="331"/>
        <v>0</v>
      </c>
      <c r="CI547" s="181">
        <f t="shared" si="331"/>
        <v>0</v>
      </c>
      <c r="CJ547" s="181">
        <f t="shared" si="331"/>
        <v>0</v>
      </c>
      <c r="CK547" s="181">
        <f t="shared" si="331"/>
        <v>0</v>
      </c>
      <c r="CL547" s="181">
        <f t="shared" si="331"/>
        <v>0</v>
      </c>
      <c r="CM547" s="181">
        <f t="shared" si="331"/>
        <v>0</v>
      </c>
      <c r="CN547" s="181">
        <f t="shared" si="331"/>
        <v>0</v>
      </c>
      <c r="CO547" s="181">
        <f t="shared" si="331"/>
        <v>0</v>
      </c>
      <c r="CP547" s="181">
        <f t="shared" si="331"/>
        <v>0</v>
      </c>
      <c r="CQ547" s="181">
        <f t="shared" si="331"/>
        <v>0</v>
      </c>
      <c r="CR547" s="181">
        <f t="shared" si="331"/>
        <v>0</v>
      </c>
      <c r="CS547" s="181">
        <f t="shared" si="331"/>
        <v>0</v>
      </c>
      <c r="CT547" s="181">
        <f t="shared" si="331"/>
        <v>0</v>
      </c>
      <c r="CU547" s="181">
        <f t="shared" si="331"/>
        <v>0</v>
      </c>
      <c r="CV547" s="181">
        <f t="shared" si="331"/>
        <v>0</v>
      </c>
      <c r="CW547" s="181">
        <f t="shared" si="331"/>
        <v>0</v>
      </c>
      <c r="CX547" s="181">
        <f t="shared" si="331"/>
        <v>0</v>
      </c>
      <c r="CY547" s="181">
        <f t="shared" si="331"/>
        <v>0</v>
      </c>
      <c r="CZ547" s="181">
        <f t="shared" si="331"/>
        <v>0</v>
      </c>
      <c r="DA547" s="181">
        <f t="shared" si="331"/>
        <v>0</v>
      </c>
      <c r="DB547" s="181">
        <f t="shared" si="331"/>
        <v>0</v>
      </c>
      <c r="DC547" s="181">
        <f t="shared" si="331"/>
        <v>0</v>
      </c>
      <c r="DD547" s="181">
        <f t="shared" si="331"/>
        <v>0</v>
      </c>
      <c r="DE547" s="181">
        <f t="shared" si="331"/>
        <v>0</v>
      </c>
      <c r="DF547" s="181">
        <f t="shared" si="331"/>
        <v>0</v>
      </c>
      <c r="DG547" s="181">
        <f t="shared" si="331"/>
        <v>0</v>
      </c>
      <c r="DH547" s="181">
        <f t="shared" si="331"/>
        <v>0</v>
      </c>
      <c r="DI547" s="181">
        <f t="shared" si="331"/>
        <v>0</v>
      </c>
      <c r="DJ547" s="181">
        <f t="shared" si="331"/>
        <v>0</v>
      </c>
      <c r="DK547" s="181">
        <f t="shared" si="331"/>
        <v>0</v>
      </c>
      <c r="DL547" s="181">
        <f t="shared" si="331"/>
        <v>0</v>
      </c>
      <c r="DM547" s="181">
        <f t="shared" si="331"/>
        <v>0</v>
      </c>
      <c r="DN547" s="181">
        <f t="shared" si="331"/>
        <v>0</v>
      </c>
      <c r="DO547" s="181">
        <f t="shared" si="331"/>
        <v>0</v>
      </c>
      <c r="DP547" s="181">
        <f t="shared" si="331"/>
        <v>0</v>
      </c>
      <c r="DQ547" s="181">
        <f t="shared" si="331"/>
        <v>0</v>
      </c>
      <c r="DR547" s="181">
        <f t="shared" si="331"/>
        <v>0</v>
      </c>
      <c r="DS547" s="181">
        <f t="shared" si="331"/>
        <v>0</v>
      </c>
      <c r="DT547" s="181">
        <f t="shared" si="331"/>
        <v>0</v>
      </c>
      <c r="DU547" s="181">
        <f t="shared" si="331"/>
        <v>0</v>
      </c>
      <c r="DV547" s="181">
        <f t="shared" si="331"/>
        <v>0</v>
      </c>
      <c r="DW547" s="181">
        <f t="shared" si="331"/>
        <v>0</v>
      </c>
      <c r="DX547" s="181">
        <f t="shared" si="331"/>
        <v>0</v>
      </c>
      <c r="DY547" s="181">
        <f t="shared" si="331"/>
        <v>0</v>
      </c>
      <c r="DZ547" s="181">
        <f t="shared" si="331"/>
        <v>0</v>
      </c>
      <c r="EA547" s="181">
        <f t="shared" si="331"/>
        <v>0</v>
      </c>
      <c r="EB547" s="181">
        <f t="shared" si="332"/>
        <v>0</v>
      </c>
      <c r="EC547" s="181">
        <f t="shared" si="332"/>
        <v>0</v>
      </c>
      <c r="ED547" s="181">
        <f t="shared" si="332"/>
        <v>0</v>
      </c>
      <c r="EE547" s="181">
        <f t="shared" si="332"/>
        <v>0</v>
      </c>
    </row>
    <row r="548" spans="1:138" s="182" customFormat="1" ht="15.75" hidden="1" outlineLevel="1" x14ac:dyDescent="0.25">
      <c r="A548" s="122">
        <f t="shared" si="329"/>
        <v>0</v>
      </c>
      <c r="B548" s="232" t="str">
        <f t="shared" si="333"/>
        <v>Строительно-монтажные работы рос НДС</v>
      </c>
      <c r="C548" s="170">
        <f t="shared" ref="C548:C555" si="334">SUM(D548:EE548)</f>
        <v>0</v>
      </c>
      <c r="D548" s="181">
        <f t="shared" si="330"/>
        <v>0</v>
      </c>
      <c r="E548" s="181">
        <f t="shared" si="330"/>
        <v>0</v>
      </c>
      <c r="F548" s="181">
        <f t="shared" si="330"/>
        <v>0</v>
      </c>
      <c r="G548" s="181">
        <f t="shared" si="330"/>
        <v>0</v>
      </c>
      <c r="H548" s="181">
        <f t="shared" si="330"/>
        <v>0</v>
      </c>
      <c r="I548" s="181">
        <f t="shared" si="330"/>
        <v>0</v>
      </c>
      <c r="J548" s="181">
        <f t="shared" si="330"/>
        <v>0</v>
      </c>
      <c r="K548" s="181">
        <f t="shared" si="330"/>
        <v>0</v>
      </c>
      <c r="L548" s="181">
        <f t="shared" si="330"/>
        <v>0</v>
      </c>
      <c r="M548" s="181">
        <f t="shared" si="330"/>
        <v>0</v>
      </c>
      <c r="N548" s="181">
        <f t="shared" si="330"/>
        <v>0</v>
      </c>
      <c r="O548" s="181">
        <f t="shared" si="330"/>
        <v>0</v>
      </c>
      <c r="P548" s="181">
        <f t="shared" si="330"/>
        <v>0</v>
      </c>
      <c r="Q548" s="181">
        <f t="shared" si="330"/>
        <v>0</v>
      </c>
      <c r="R548" s="181">
        <f t="shared" si="330"/>
        <v>0</v>
      </c>
      <c r="S548" s="181">
        <f t="shared" si="330"/>
        <v>0</v>
      </c>
      <c r="T548" s="181">
        <f t="shared" si="330"/>
        <v>0</v>
      </c>
      <c r="U548" s="181">
        <f t="shared" si="330"/>
        <v>0</v>
      </c>
      <c r="V548" s="181">
        <f t="shared" si="330"/>
        <v>0</v>
      </c>
      <c r="W548" s="181">
        <f t="shared" si="330"/>
        <v>0</v>
      </c>
      <c r="X548" s="181">
        <f t="shared" si="330"/>
        <v>0</v>
      </c>
      <c r="Y548" s="181">
        <f t="shared" si="330"/>
        <v>0</v>
      </c>
      <c r="Z548" s="181">
        <f t="shared" si="330"/>
        <v>0</v>
      </c>
      <c r="AA548" s="181">
        <f t="shared" si="330"/>
        <v>0</v>
      </c>
      <c r="AB548" s="181">
        <f t="shared" si="330"/>
        <v>0</v>
      </c>
      <c r="AC548" s="181">
        <f t="shared" si="330"/>
        <v>0</v>
      </c>
      <c r="AD548" s="181">
        <f t="shared" si="330"/>
        <v>0</v>
      </c>
      <c r="AE548" s="181">
        <f t="shared" si="330"/>
        <v>0</v>
      </c>
      <c r="AF548" s="181">
        <f t="shared" si="330"/>
        <v>0</v>
      </c>
      <c r="AG548" s="181">
        <f t="shared" si="330"/>
        <v>0</v>
      </c>
      <c r="AH548" s="181">
        <f t="shared" si="330"/>
        <v>0</v>
      </c>
      <c r="AI548" s="181">
        <f t="shared" si="330"/>
        <v>0</v>
      </c>
      <c r="AJ548" s="181">
        <f t="shared" si="330"/>
        <v>0</v>
      </c>
      <c r="AK548" s="181">
        <f t="shared" si="330"/>
        <v>0</v>
      </c>
      <c r="AL548" s="181">
        <f t="shared" si="330"/>
        <v>0</v>
      </c>
      <c r="AM548" s="181">
        <f t="shared" si="330"/>
        <v>0</v>
      </c>
      <c r="AN548" s="181">
        <f t="shared" si="330"/>
        <v>0</v>
      </c>
      <c r="AO548" s="181">
        <f t="shared" si="330"/>
        <v>0</v>
      </c>
      <c r="AP548" s="181">
        <f t="shared" si="330"/>
        <v>0</v>
      </c>
      <c r="AQ548" s="181">
        <f t="shared" si="330"/>
        <v>0</v>
      </c>
      <c r="AR548" s="181">
        <f t="shared" si="330"/>
        <v>0</v>
      </c>
      <c r="AS548" s="181">
        <f t="shared" si="330"/>
        <v>0</v>
      </c>
      <c r="AT548" s="181">
        <f t="shared" si="330"/>
        <v>0</v>
      </c>
      <c r="AU548" s="181">
        <f t="shared" si="330"/>
        <v>0</v>
      </c>
      <c r="AV548" s="181">
        <f t="shared" si="330"/>
        <v>0</v>
      </c>
      <c r="AW548" s="181">
        <f t="shared" si="330"/>
        <v>0</v>
      </c>
      <c r="AX548" s="181">
        <f t="shared" si="330"/>
        <v>0</v>
      </c>
      <c r="AY548" s="181">
        <f t="shared" si="330"/>
        <v>0</v>
      </c>
      <c r="AZ548" s="181">
        <f t="shared" si="330"/>
        <v>0</v>
      </c>
      <c r="BA548" s="181">
        <f t="shared" si="330"/>
        <v>0</v>
      </c>
      <c r="BB548" s="181">
        <f t="shared" si="330"/>
        <v>0</v>
      </c>
      <c r="BC548" s="181">
        <f t="shared" si="330"/>
        <v>0</v>
      </c>
      <c r="BD548" s="181">
        <f t="shared" si="330"/>
        <v>0</v>
      </c>
      <c r="BE548" s="181">
        <f t="shared" si="330"/>
        <v>0</v>
      </c>
      <c r="BF548" s="181">
        <f t="shared" si="330"/>
        <v>0</v>
      </c>
      <c r="BG548" s="181">
        <f t="shared" si="330"/>
        <v>0</v>
      </c>
      <c r="BH548" s="181">
        <f t="shared" si="330"/>
        <v>0</v>
      </c>
      <c r="BI548" s="181">
        <f t="shared" si="330"/>
        <v>0</v>
      </c>
      <c r="BJ548" s="181">
        <f t="shared" si="330"/>
        <v>0</v>
      </c>
      <c r="BK548" s="181">
        <f t="shared" si="330"/>
        <v>0</v>
      </c>
      <c r="BL548" s="181">
        <f t="shared" si="330"/>
        <v>0</v>
      </c>
      <c r="BM548" s="181">
        <f t="shared" si="330"/>
        <v>0</v>
      </c>
      <c r="BN548" s="181">
        <f t="shared" si="330"/>
        <v>0</v>
      </c>
      <c r="BO548" s="181">
        <f t="shared" si="330"/>
        <v>0</v>
      </c>
      <c r="BP548" s="181">
        <f t="shared" si="331"/>
        <v>0</v>
      </c>
      <c r="BQ548" s="181">
        <f t="shared" si="331"/>
        <v>0</v>
      </c>
      <c r="BR548" s="181">
        <f t="shared" si="331"/>
        <v>0</v>
      </c>
      <c r="BS548" s="181">
        <f t="shared" si="331"/>
        <v>0</v>
      </c>
      <c r="BT548" s="181">
        <f t="shared" si="331"/>
        <v>0</v>
      </c>
      <c r="BU548" s="181">
        <f t="shared" si="331"/>
        <v>0</v>
      </c>
      <c r="BV548" s="181">
        <f t="shared" si="331"/>
        <v>0</v>
      </c>
      <c r="BW548" s="181">
        <f t="shared" si="331"/>
        <v>0</v>
      </c>
      <c r="BX548" s="181">
        <f t="shared" si="331"/>
        <v>0</v>
      </c>
      <c r="BY548" s="181">
        <f t="shared" si="331"/>
        <v>0</v>
      </c>
      <c r="BZ548" s="181">
        <f t="shared" si="331"/>
        <v>0</v>
      </c>
      <c r="CA548" s="181">
        <f t="shared" si="331"/>
        <v>0</v>
      </c>
      <c r="CB548" s="181">
        <f t="shared" si="331"/>
        <v>0</v>
      </c>
      <c r="CC548" s="181">
        <f t="shared" si="331"/>
        <v>0</v>
      </c>
      <c r="CD548" s="181">
        <f t="shared" si="331"/>
        <v>0</v>
      </c>
      <c r="CE548" s="181">
        <f t="shared" si="331"/>
        <v>0</v>
      </c>
      <c r="CF548" s="181">
        <f t="shared" si="331"/>
        <v>0</v>
      </c>
      <c r="CG548" s="181">
        <f t="shared" si="331"/>
        <v>0</v>
      </c>
      <c r="CH548" s="181">
        <f t="shared" si="331"/>
        <v>0</v>
      </c>
      <c r="CI548" s="181">
        <f t="shared" si="331"/>
        <v>0</v>
      </c>
      <c r="CJ548" s="181">
        <f t="shared" si="331"/>
        <v>0</v>
      </c>
      <c r="CK548" s="181">
        <f t="shared" si="331"/>
        <v>0</v>
      </c>
      <c r="CL548" s="181">
        <f t="shared" si="331"/>
        <v>0</v>
      </c>
      <c r="CM548" s="181">
        <f t="shared" si="331"/>
        <v>0</v>
      </c>
      <c r="CN548" s="181">
        <f t="shared" si="331"/>
        <v>0</v>
      </c>
      <c r="CO548" s="181">
        <f t="shared" si="331"/>
        <v>0</v>
      </c>
      <c r="CP548" s="181">
        <f t="shared" si="331"/>
        <v>0</v>
      </c>
      <c r="CQ548" s="181">
        <f t="shared" si="331"/>
        <v>0</v>
      </c>
      <c r="CR548" s="181">
        <f t="shared" si="331"/>
        <v>0</v>
      </c>
      <c r="CS548" s="181">
        <f t="shared" si="331"/>
        <v>0</v>
      </c>
      <c r="CT548" s="181">
        <f t="shared" si="331"/>
        <v>0</v>
      </c>
      <c r="CU548" s="181">
        <f t="shared" si="331"/>
        <v>0</v>
      </c>
      <c r="CV548" s="181">
        <f t="shared" si="331"/>
        <v>0</v>
      </c>
      <c r="CW548" s="181">
        <f t="shared" si="331"/>
        <v>0</v>
      </c>
      <c r="CX548" s="181">
        <f t="shared" si="331"/>
        <v>0</v>
      </c>
      <c r="CY548" s="181">
        <f t="shared" si="331"/>
        <v>0</v>
      </c>
      <c r="CZ548" s="181">
        <f t="shared" si="331"/>
        <v>0</v>
      </c>
      <c r="DA548" s="181">
        <f t="shared" si="331"/>
        <v>0</v>
      </c>
      <c r="DB548" s="181">
        <f t="shared" si="331"/>
        <v>0</v>
      </c>
      <c r="DC548" s="181">
        <f t="shared" si="331"/>
        <v>0</v>
      </c>
      <c r="DD548" s="181">
        <f t="shared" si="331"/>
        <v>0</v>
      </c>
      <c r="DE548" s="181">
        <f t="shared" si="331"/>
        <v>0</v>
      </c>
      <c r="DF548" s="181">
        <f t="shared" si="331"/>
        <v>0</v>
      </c>
      <c r="DG548" s="181">
        <f t="shared" si="331"/>
        <v>0</v>
      </c>
      <c r="DH548" s="181">
        <f t="shared" si="331"/>
        <v>0</v>
      </c>
      <c r="DI548" s="181">
        <f t="shared" si="331"/>
        <v>0</v>
      </c>
      <c r="DJ548" s="181">
        <f t="shared" si="331"/>
        <v>0</v>
      </c>
      <c r="DK548" s="181">
        <f t="shared" si="331"/>
        <v>0</v>
      </c>
      <c r="DL548" s="181">
        <f t="shared" si="331"/>
        <v>0</v>
      </c>
      <c r="DM548" s="181">
        <f t="shared" si="331"/>
        <v>0</v>
      </c>
      <c r="DN548" s="181">
        <f t="shared" si="331"/>
        <v>0</v>
      </c>
      <c r="DO548" s="181">
        <f t="shared" si="331"/>
        <v>0</v>
      </c>
      <c r="DP548" s="181">
        <f t="shared" si="331"/>
        <v>0</v>
      </c>
      <c r="DQ548" s="181">
        <f t="shared" si="331"/>
        <v>0</v>
      </c>
      <c r="DR548" s="181">
        <f t="shared" si="331"/>
        <v>0</v>
      </c>
      <c r="DS548" s="181">
        <f t="shared" si="331"/>
        <v>0</v>
      </c>
      <c r="DT548" s="181">
        <f t="shared" si="331"/>
        <v>0</v>
      </c>
      <c r="DU548" s="181">
        <f t="shared" si="331"/>
        <v>0</v>
      </c>
      <c r="DV548" s="181">
        <f t="shared" si="331"/>
        <v>0</v>
      </c>
      <c r="DW548" s="181">
        <f t="shared" si="331"/>
        <v>0</v>
      </c>
      <c r="DX548" s="181">
        <f t="shared" si="331"/>
        <v>0</v>
      </c>
      <c r="DY548" s="181">
        <f t="shared" si="331"/>
        <v>0</v>
      </c>
      <c r="DZ548" s="181">
        <f t="shared" si="331"/>
        <v>0</v>
      </c>
      <c r="EA548" s="181">
        <f t="shared" si="331"/>
        <v>0</v>
      </c>
      <c r="EB548" s="181">
        <f t="shared" si="332"/>
        <v>0</v>
      </c>
      <c r="EC548" s="181">
        <f t="shared" si="332"/>
        <v>0</v>
      </c>
      <c r="ED548" s="181">
        <f t="shared" si="332"/>
        <v>0</v>
      </c>
      <c r="EE548" s="181">
        <f t="shared" si="332"/>
        <v>0</v>
      </c>
    </row>
    <row r="549" spans="1:138" s="182" customFormat="1" ht="15.75" hidden="1" outlineLevel="1" x14ac:dyDescent="0.25">
      <c r="A549" s="122">
        <f t="shared" si="329"/>
        <v>0</v>
      </c>
      <c r="B549" s="232" t="str">
        <f t="shared" si="333"/>
        <v>ТМЦ НДС</v>
      </c>
      <c r="C549" s="170">
        <f t="shared" si="334"/>
        <v>0</v>
      </c>
      <c r="D549" s="181">
        <f t="shared" si="330"/>
        <v>0</v>
      </c>
      <c r="E549" s="181">
        <f t="shared" si="330"/>
        <v>0</v>
      </c>
      <c r="F549" s="181">
        <f t="shared" si="330"/>
        <v>0</v>
      </c>
      <c r="G549" s="181">
        <f t="shared" si="330"/>
        <v>0</v>
      </c>
      <c r="H549" s="181">
        <f t="shared" si="330"/>
        <v>0</v>
      </c>
      <c r="I549" s="181">
        <f t="shared" si="330"/>
        <v>0</v>
      </c>
      <c r="J549" s="181">
        <f t="shared" si="330"/>
        <v>0</v>
      </c>
      <c r="K549" s="181">
        <f t="shared" si="330"/>
        <v>0</v>
      </c>
      <c r="L549" s="181">
        <f t="shared" si="330"/>
        <v>0</v>
      </c>
      <c r="M549" s="181">
        <f t="shared" si="330"/>
        <v>0</v>
      </c>
      <c r="N549" s="181">
        <f t="shared" si="330"/>
        <v>0</v>
      </c>
      <c r="O549" s="181">
        <f t="shared" si="330"/>
        <v>0</v>
      </c>
      <c r="P549" s="181">
        <f t="shared" si="330"/>
        <v>0</v>
      </c>
      <c r="Q549" s="181">
        <f t="shared" si="330"/>
        <v>0</v>
      </c>
      <c r="R549" s="181">
        <f t="shared" si="330"/>
        <v>0</v>
      </c>
      <c r="S549" s="181">
        <f t="shared" si="330"/>
        <v>0</v>
      </c>
      <c r="T549" s="181">
        <f t="shared" si="330"/>
        <v>0</v>
      </c>
      <c r="U549" s="181">
        <f t="shared" si="330"/>
        <v>0</v>
      </c>
      <c r="V549" s="181">
        <f t="shared" si="330"/>
        <v>0</v>
      </c>
      <c r="W549" s="181">
        <f t="shared" si="330"/>
        <v>0</v>
      </c>
      <c r="X549" s="181">
        <f t="shared" si="330"/>
        <v>0</v>
      </c>
      <c r="Y549" s="181">
        <f t="shared" si="330"/>
        <v>0</v>
      </c>
      <c r="Z549" s="181">
        <f t="shared" si="330"/>
        <v>0</v>
      </c>
      <c r="AA549" s="181">
        <f t="shared" si="330"/>
        <v>0</v>
      </c>
      <c r="AB549" s="181">
        <f t="shared" si="330"/>
        <v>0</v>
      </c>
      <c r="AC549" s="181">
        <f t="shared" si="330"/>
        <v>0</v>
      </c>
      <c r="AD549" s="181">
        <f t="shared" si="330"/>
        <v>0</v>
      </c>
      <c r="AE549" s="181">
        <f t="shared" si="330"/>
        <v>0</v>
      </c>
      <c r="AF549" s="181">
        <f t="shared" si="330"/>
        <v>0</v>
      </c>
      <c r="AG549" s="181">
        <f t="shared" si="330"/>
        <v>0</v>
      </c>
      <c r="AH549" s="181">
        <f t="shared" si="330"/>
        <v>0</v>
      </c>
      <c r="AI549" s="181">
        <f t="shared" si="330"/>
        <v>0</v>
      </c>
      <c r="AJ549" s="181">
        <f t="shared" si="330"/>
        <v>0</v>
      </c>
      <c r="AK549" s="181">
        <f t="shared" si="330"/>
        <v>0</v>
      </c>
      <c r="AL549" s="181">
        <f t="shared" si="330"/>
        <v>0</v>
      </c>
      <c r="AM549" s="181">
        <f t="shared" si="330"/>
        <v>0</v>
      </c>
      <c r="AN549" s="181">
        <f t="shared" si="330"/>
        <v>0</v>
      </c>
      <c r="AO549" s="181">
        <f t="shared" si="330"/>
        <v>0</v>
      </c>
      <c r="AP549" s="181">
        <f t="shared" si="330"/>
        <v>0</v>
      </c>
      <c r="AQ549" s="181">
        <f t="shared" si="330"/>
        <v>0</v>
      </c>
      <c r="AR549" s="181">
        <f t="shared" si="330"/>
        <v>0</v>
      </c>
      <c r="AS549" s="181">
        <f t="shared" si="330"/>
        <v>0</v>
      </c>
      <c r="AT549" s="181">
        <f t="shared" si="330"/>
        <v>0</v>
      </c>
      <c r="AU549" s="181">
        <f t="shared" si="330"/>
        <v>0</v>
      </c>
      <c r="AV549" s="181">
        <f t="shared" si="330"/>
        <v>0</v>
      </c>
      <c r="AW549" s="181">
        <f t="shared" si="330"/>
        <v>0</v>
      </c>
      <c r="AX549" s="181">
        <f t="shared" si="330"/>
        <v>0</v>
      </c>
      <c r="AY549" s="181">
        <f t="shared" si="330"/>
        <v>0</v>
      </c>
      <c r="AZ549" s="181">
        <f t="shared" si="330"/>
        <v>0</v>
      </c>
      <c r="BA549" s="181">
        <f t="shared" si="330"/>
        <v>0</v>
      </c>
      <c r="BB549" s="181">
        <f t="shared" si="330"/>
        <v>0</v>
      </c>
      <c r="BC549" s="181">
        <f t="shared" si="330"/>
        <v>0</v>
      </c>
      <c r="BD549" s="181">
        <f t="shared" si="330"/>
        <v>0</v>
      </c>
      <c r="BE549" s="181">
        <f t="shared" si="330"/>
        <v>0</v>
      </c>
      <c r="BF549" s="181">
        <f t="shared" si="330"/>
        <v>0</v>
      </c>
      <c r="BG549" s="181">
        <f t="shared" si="330"/>
        <v>0</v>
      </c>
      <c r="BH549" s="181">
        <f t="shared" si="330"/>
        <v>0</v>
      </c>
      <c r="BI549" s="181">
        <f t="shared" si="330"/>
        <v>0</v>
      </c>
      <c r="BJ549" s="181">
        <f t="shared" si="330"/>
        <v>0</v>
      </c>
      <c r="BK549" s="181">
        <f t="shared" si="330"/>
        <v>0</v>
      </c>
      <c r="BL549" s="181">
        <f t="shared" si="330"/>
        <v>0</v>
      </c>
      <c r="BM549" s="181">
        <f t="shared" si="330"/>
        <v>0</v>
      </c>
      <c r="BN549" s="181">
        <f t="shared" si="330"/>
        <v>0</v>
      </c>
      <c r="BO549" s="181">
        <f>BO536*0.18</f>
        <v>0</v>
      </c>
      <c r="BP549" s="181">
        <f t="shared" si="331"/>
        <v>0</v>
      </c>
      <c r="BQ549" s="181">
        <f t="shared" si="331"/>
        <v>0</v>
      </c>
      <c r="BR549" s="181">
        <f t="shared" si="331"/>
        <v>0</v>
      </c>
      <c r="BS549" s="181">
        <f t="shared" si="331"/>
        <v>0</v>
      </c>
      <c r="BT549" s="181">
        <f t="shared" si="331"/>
        <v>0</v>
      </c>
      <c r="BU549" s="181">
        <f t="shared" si="331"/>
        <v>0</v>
      </c>
      <c r="BV549" s="181">
        <f t="shared" si="331"/>
        <v>0</v>
      </c>
      <c r="BW549" s="181">
        <f t="shared" si="331"/>
        <v>0</v>
      </c>
      <c r="BX549" s="181">
        <f t="shared" si="331"/>
        <v>0</v>
      </c>
      <c r="BY549" s="181">
        <f t="shared" si="331"/>
        <v>0</v>
      </c>
      <c r="BZ549" s="181">
        <f t="shared" si="331"/>
        <v>0</v>
      </c>
      <c r="CA549" s="181">
        <f t="shared" si="331"/>
        <v>0</v>
      </c>
      <c r="CB549" s="181">
        <f t="shared" si="331"/>
        <v>0</v>
      </c>
      <c r="CC549" s="181">
        <f t="shared" si="331"/>
        <v>0</v>
      </c>
      <c r="CD549" s="181">
        <f t="shared" si="331"/>
        <v>0</v>
      </c>
      <c r="CE549" s="181">
        <f t="shared" si="331"/>
        <v>0</v>
      </c>
      <c r="CF549" s="181">
        <f t="shared" si="331"/>
        <v>0</v>
      </c>
      <c r="CG549" s="181">
        <f t="shared" si="331"/>
        <v>0</v>
      </c>
      <c r="CH549" s="181">
        <f t="shared" si="331"/>
        <v>0</v>
      </c>
      <c r="CI549" s="181">
        <f t="shared" si="331"/>
        <v>0</v>
      </c>
      <c r="CJ549" s="181">
        <f t="shared" si="331"/>
        <v>0</v>
      </c>
      <c r="CK549" s="181">
        <f t="shared" si="331"/>
        <v>0</v>
      </c>
      <c r="CL549" s="181">
        <f t="shared" si="331"/>
        <v>0</v>
      </c>
      <c r="CM549" s="181">
        <f t="shared" si="331"/>
        <v>0</v>
      </c>
      <c r="CN549" s="181">
        <f t="shared" si="331"/>
        <v>0</v>
      </c>
      <c r="CO549" s="181">
        <f t="shared" si="331"/>
        <v>0</v>
      </c>
      <c r="CP549" s="181">
        <f t="shared" si="331"/>
        <v>0</v>
      </c>
      <c r="CQ549" s="181">
        <f t="shared" si="331"/>
        <v>0</v>
      </c>
      <c r="CR549" s="181">
        <f t="shared" si="331"/>
        <v>0</v>
      </c>
      <c r="CS549" s="181">
        <f t="shared" si="331"/>
        <v>0</v>
      </c>
      <c r="CT549" s="181">
        <f t="shared" si="331"/>
        <v>0</v>
      </c>
      <c r="CU549" s="181">
        <f t="shared" si="331"/>
        <v>0</v>
      </c>
      <c r="CV549" s="181">
        <f t="shared" si="331"/>
        <v>0</v>
      </c>
      <c r="CW549" s="181">
        <f t="shared" si="331"/>
        <v>0</v>
      </c>
      <c r="CX549" s="181">
        <f t="shared" si="331"/>
        <v>0</v>
      </c>
      <c r="CY549" s="181">
        <f t="shared" si="331"/>
        <v>0</v>
      </c>
      <c r="CZ549" s="181">
        <f t="shared" si="331"/>
        <v>0</v>
      </c>
      <c r="DA549" s="181">
        <f t="shared" si="331"/>
        <v>0</v>
      </c>
      <c r="DB549" s="181">
        <f t="shared" si="331"/>
        <v>0</v>
      </c>
      <c r="DC549" s="181">
        <f t="shared" si="331"/>
        <v>0</v>
      </c>
      <c r="DD549" s="181">
        <f t="shared" si="331"/>
        <v>0</v>
      </c>
      <c r="DE549" s="181">
        <f t="shared" si="331"/>
        <v>0</v>
      </c>
      <c r="DF549" s="181">
        <f t="shared" si="331"/>
        <v>0</v>
      </c>
      <c r="DG549" s="181">
        <f t="shared" si="331"/>
        <v>0</v>
      </c>
      <c r="DH549" s="181">
        <f t="shared" si="331"/>
        <v>0</v>
      </c>
      <c r="DI549" s="181">
        <f t="shared" si="331"/>
        <v>0</v>
      </c>
      <c r="DJ549" s="181">
        <f t="shared" si="331"/>
        <v>0</v>
      </c>
      <c r="DK549" s="181">
        <f t="shared" si="331"/>
        <v>0</v>
      </c>
      <c r="DL549" s="181">
        <f t="shared" si="331"/>
        <v>0</v>
      </c>
      <c r="DM549" s="181">
        <f t="shared" si="331"/>
        <v>0</v>
      </c>
      <c r="DN549" s="181">
        <f t="shared" si="331"/>
        <v>0</v>
      </c>
      <c r="DO549" s="181">
        <f t="shared" si="331"/>
        <v>0</v>
      </c>
      <c r="DP549" s="181">
        <f t="shared" si="331"/>
        <v>0</v>
      </c>
      <c r="DQ549" s="181">
        <f t="shared" si="331"/>
        <v>0</v>
      </c>
      <c r="DR549" s="181">
        <f t="shared" si="331"/>
        <v>0</v>
      </c>
      <c r="DS549" s="181">
        <f t="shared" si="331"/>
        <v>0</v>
      </c>
      <c r="DT549" s="181">
        <f t="shared" si="331"/>
        <v>0</v>
      </c>
      <c r="DU549" s="181">
        <f t="shared" si="331"/>
        <v>0</v>
      </c>
      <c r="DV549" s="181">
        <f t="shared" si="331"/>
        <v>0</v>
      </c>
      <c r="DW549" s="181">
        <f t="shared" si="331"/>
        <v>0</v>
      </c>
      <c r="DX549" s="181">
        <f t="shared" si="331"/>
        <v>0</v>
      </c>
      <c r="DY549" s="181">
        <f t="shared" si="331"/>
        <v>0</v>
      </c>
      <c r="DZ549" s="181">
        <f t="shared" si="331"/>
        <v>0</v>
      </c>
      <c r="EA549" s="181">
        <f>EA536*0.18</f>
        <v>0</v>
      </c>
      <c r="EB549" s="181">
        <f t="shared" si="332"/>
        <v>0</v>
      </c>
      <c r="EC549" s="181">
        <f t="shared" si="332"/>
        <v>0</v>
      </c>
      <c r="ED549" s="181">
        <f t="shared" si="332"/>
        <v>0</v>
      </c>
      <c r="EE549" s="181">
        <f t="shared" si="332"/>
        <v>0</v>
      </c>
    </row>
    <row r="550" spans="1:138" s="182" customFormat="1" ht="15.75" hidden="1" outlineLevel="1" x14ac:dyDescent="0.25">
      <c r="A550" s="122">
        <f t="shared" si="329"/>
        <v>0</v>
      </c>
      <c r="B550" s="232" t="str">
        <f t="shared" si="333"/>
        <v>Оборудование (привязка к валюте) НДС</v>
      </c>
      <c r="C550" s="170">
        <f t="shared" si="334"/>
        <v>0</v>
      </c>
      <c r="D550" s="181">
        <f t="shared" ref="D550:BO553" si="335">D537*0.18</f>
        <v>0</v>
      </c>
      <c r="E550" s="181">
        <f t="shared" si="335"/>
        <v>0</v>
      </c>
      <c r="F550" s="181">
        <f t="shared" si="335"/>
        <v>0</v>
      </c>
      <c r="G550" s="181">
        <f t="shared" si="335"/>
        <v>0</v>
      </c>
      <c r="H550" s="181">
        <f t="shared" si="335"/>
        <v>0</v>
      </c>
      <c r="I550" s="181">
        <f t="shared" si="335"/>
        <v>0</v>
      </c>
      <c r="J550" s="181">
        <f t="shared" si="335"/>
        <v>0</v>
      </c>
      <c r="K550" s="181">
        <f t="shared" si="335"/>
        <v>0</v>
      </c>
      <c r="L550" s="181">
        <f t="shared" si="335"/>
        <v>0</v>
      </c>
      <c r="M550" s="181">
        <f t="shared" si="335"/>
        <v>0</v>
      </c>
      <c r="N550" s="181">
        <f t="shared" si="335"/>
        <v>0</v>
      </c>
      <c r="O550" s="181">
        <f t="shared" si="335"/>
        <v>0</v>
      </c>
      <c r="P550" s="181">
        <f t="shared" si="335"/>
        <v>0</v>
      </c>
      <c r="Q550" s="181">
        <f t="shared" si="335"/>
        <v>0</v>
      </c>
      <c r="R550" s="181">
        <f t="shared" si="335"/>
        <v>0</v>
      </c>
      <c r="S550" s="181">
        <f t="shared" si="335"/>
        <v>0</v>
      </c>
      <c r="T550" s="181">
        <f t="shared" si="335"/>
        <v>0</v>
      </c>
      <c r="U550" s="181">
        <f t="shared" si="335"/>
        <v>0</v>
      </c>
      <c r="V550" s="181">
        <f t="shared" si="335"/>
        <v>0</v>
      </c>
      <c r="W550" s="181">
        <f t="shared" si="335"/>
        <v>0</v>
      </c>
      <c r="X550" s="181">
        <f t="shared" si="335"/>
        <v>0</v>
      </c>
      <c r="Y550" s="181">
        <f t="shared" si="335"/>
        <v>0</v>
      </c>
      <c r="Z550" s="181">
        <f t="shared" si="335"/>
        <v>0</v>
      </c>
      <c r="AA550" s="181">
        <f t="shared" si="335"/>
        <v>0</v>
      </c>
      <c r="AB550" s="181">
        <f t="shared" si="335"/>
        <v>0</v>
      </c>
      <c r="AC550" s="181">
        <f t="shared" si="335"/>
        <v>0</v>
      </c>
      <c r="AD550" s="181">
        <f t="shared" si="335"/>
        <v>0</v>
      </c>
      <c r="AE550" s="181">
        <f t="shared" si="335"/>
        <v>0</v>
      </c>
      <c r="AF550" s="181">
        <f t="shared" si="335"/>
        <v>0</v>
      </c>
      <c r="AG550" s="181">
        <f t="shared" si="335"/>
        <v>0</v>
      </c>
      <c r="AH550" s="181">
        <f t="shared" si="335"/>
        <v>0</v>
      </c>
      <c r="AI550" s="181">
        <f t="shared" si="335"/>
        <v>0</v>
      </c>
      <c r="AJ550" s="181">
        <f t="shared" si="335"/>
        <v>0</v>
      </c>
      <c r="AK550" s="181">
        <f t="shared" si="335"/>
        <v>0</v>
      </c>
      <c r="AL550" s="181">
        <f t="shared" si="335"/>
        <v>0</v>
      </c>
      <c r="AM550" s="181">
        <f t="shared" si="335"/>
        <v>0</v>
      </c>
      <c r="AN550" s="181">
        <f t="shared" si="335"/>
        <v>0</v>
      </c>
      <c r="AO550" s="181">
        <f t="shared" si="335"/>
        <v>0</v>
      </c>
      <c r="AP550" s="181">
        <f t="shared" si="335"/>
        <v>0</v>
      </c>
      <c r="AQ550" s="181">
        <f t="shared" si="335"/>
        <v>0</v>
      </c>
      <c r="AR550" s="181">
        <f t="shared" si="335"/>
        <v>0</v>
      </c>
      <c r="AS550" s="181">
        <f t="shared" si="335"/>
        <v>0</v>
      </c>
      <c r="AT550" s="181">
        <f t="shared" si="335"/>
        <v>0</v>
      </c>
      <c r="AU550" s="181">
        <f t="shared" si="335"/>
        <v>0</v>
      </c>
      <c r="AV550" s="181">
        <f t="shared" si="335"/>
        <v>0</v>
      </c>
      <c r="AW550" s="181">
        <f t="shared" si="335"/>
        <v>0</v>
      </c>
      <c r="AX550" s="181">
        <f t="shared" si="335"/>
        <v>0</v>
      </c>
      <c r="AY550" s="181">
        <f t="shared" si="335"/>
        <v>0</v>
      </c>
      <c r="AZ550" s="181">
        <f t="shared" si="335"/>
        <v>0</v>
      </c>
      <c r="BA550" s="181">
        <f t="shared" si="335"/>
        <v>0</v>
      </c>
      <c r="BB550" s="181">
        <f t="shared" si="335"/>
        <v>0</v>
      </c>
      <c r="BC550" s="181">
        <f t="shared" si="335"/>
        <v>0</v>
      </c>
      <c r="BD550" s="181">
        <f t="shared" si="335"/>
        <v>0</v>
      </c>
      <c r="BE550" s="181">
        <f t="shared" si="335"/>
        <v>0</v>
      </c>
      <c r="BF550" s="181">
        <f t="shared" si="335"/>
        <v>0</v>
      </c>
      <c r="BG550" s="181">
        <f t="shared" si="335"/>
        <v>0</v>
      </c>
      <c r="BH550" s="181">
        <f t="shared" si="335"/>
        <v>0</v>
      </c>
      <c r="BI550" s="181">
        <f t="shared" si="335"/>
        <v>0</v>
      </c>
      <c r="BJ550" s="181">
        <f t="shared" si="335"/>
        <v>0</v>
      </c>
      <c r="BK550" s="181">
        <f t="shared" si="335"/>
        <v>0</v>
      </c>
      <c r="BL550" s="181">
        <f t="shared" si="335"/>
        <v>0</v>
      </c>
      <c r="BM550" s="181">
        <f t="shared" si="335"/>
        <v>0</v>
      </c>
      <c r="BN550" s="181">
        <f t="shared" si="335"/>
        <v>0</v>
      </c>
      <c r="BO550" s="181">
        <f>BO537*0.18</f>
        <v>0</v>
      </c>
      <c r="BP550" s="181">
        <f t="shared" ref="BP550:EA553" si="336">BP537*0.18</f>
        <v>0</v>
      </c>
      <c r="BQ550" s="181">
        <f t="shared" si="336"/>
        <v>0</v>
      </c>
      <c r="BR550" s="181">
        <f t="shared" si="336"/>
        <v>0</v>
      </c>
      <c r="BS550" s="181">
        <f t="shared" si="336"/>
        <v>0</v>
      </c>
      <c r="BT550" s="181">
        <f t="shared" si="336"/>
        <v>0</v>
      </c>
      <c r="BU550" s="181">
        <f t="shared" si="336"/>
        <v>0</v>
      </c>
      <c r="BV550" s="181">
        <f t="shared" si="336"/>
        <v>0</v>
      </c>
      <c r="BW550" s="181">
        <f t="shared" si="336"/>
        <v>0</v>
      </c>
      <c r="BX550" s="181">
        <f t="shared" si="336"/>
        <v>0</v>
      </c>
      <c r="BY550" s="181">
        <f t="shared" si="336"/>
        <v>0</v>
      </c>
      <c r="BZ550" s="181">
        <f t="shared" si="336"/>
        <v>0</v>
      </c>
      <c r="CA550" s="181">
        <f t="shared" si="336"/>
        <v>0</v>
      </c>
      <c r="CB550" s="181">
        <f t="shared" si="336"/>
        <v>0</v>
      </c>
      <c r="CC550" s="181">
        <f t="shared" si="336"/>
        <v>0</v>
      </c>
      <c r="CD550" s="181">
        <f t="shared" si="336"/>
        <v>0</v>
      </c>
      <c r="CE550" s="181">
        <f t="shared" si="336"/>
        <v>0</v>
      </c>
      <c r="CF550" s="181">
        <f t="shared" si="336"/>
        <v>0</v>
      </c>
      <c r="CG550" s="181">
        <f t="shared" si="336"/>
        <v>0</v>
      </c>
      <c r="CH550" s="181">
        <f t="shared" si="336"/>
        <v>0</v>
      </c>
      <c r="CI550" s="181">
        <f t="shared" si="336"/>
        <v>0</v>
      </c>
      <c r="CJ550" s="181">
        <f t="shared" si="336"/>
        <v>0</v>
      </c>
      <c r="CK550" s="181">
        <f t="shared" si="336"/>
        <v>0</v>
      </c>
      <c r="CL550" s="181">
        <f t="shared" si="336"/>
        <v>0</v>
      </c>
      <c r="CM550" s="181">
        <f t="shared" si="336"/>
        <v>0</v>
      </c>
      <c r="CN550" s="181">
        <f t="shared" si="336"/>
        <v>0</v>
      </c>
      <c r="CO550" s="181">
        <f t="shared" si="336"/>
        <v>0</v>
      </c>
      <c r="CP550" s="181">
        <f t="shared" si="336"/>
        <v>0</v>
      </c>
      <c r="CQ550" s="181">
        <f t="shared" si="336"/>
        <v>0</v>
      </c>
      <c r="CR550" s="181">
        <f t="shared" si="336"/>
        <v>0</v>
      </c>
      <c r="CS550" s="181">
        <f t="shared" si="336"/>
        <v>0</v>
      </c>
      <c r="CT550" s="181">
        <f t="shared" si="336"/>
        <v>0</v>
      </c>
      <c r="CU550" s="181">
        <f t="shared" si="336"/>
        <v>0</v>
      </c>
      <c r="CV550" s="181">
        <f t="shared" si="336"/>
        <v>0</v>
      </c>
      <c r="CW550" s="181">
        <f t="shared" si="336"/>
        <v>0</v>
      </c>
      <c r="CX550" s="181">
        <f t="shared" si="336"/>
        <v>0</v>
      </c>
      <c r="CY550" s="181">
        <f t="shared" si="336"/>
        <v>0</v>
      </c>
      <c r="CZ550" s="181">
        <f t="shared" si="336"/>
        <v>0</v>
      </c>
      <c r="DA550" s="181">
        <f t="shared" si="336"/>
        <v>0</v>
      </c>
      <c r="DB550" s="181">
        <f t="shared" si="336"/>
        <v>0</v>
      </c>
      <c r="DC550" s="181">
        <f t="shared" si="336"/>
        <v>0</v>
      </c>
      <c r="DD550" s="181">
        <f t="shared" si="336"/>
        <v>0</v>
      </c>
      <c r="DE550" s="181">
        <f t="shared" si="336"/>
        <v>0</v>
      </c>
      <c r="DF550" s="181">
        <f t="shared" si="336"/>
        <v>0</v>
      </c>
      <c r="DG550" s="181">
        <f t="shared" si="336"/>
        <v>0</v>
      </c>
      <c r="DH550" s="181">
        <f t="shared" si="336"/>
        <v>0</v>
      </c>
      <c r="DI550" s="181">
        <f t="shared" si="336"/>
        <v>0</v>
      </c>
      <c r="DJ550" s="181">
        <f t="shared" si="336"/>
        <v>0</v>
      </c>
      <c r="DK550" s="181">
        <f t="shared" si="336"/>
        <v>0</v>
      </c>
      <c r="DL550" s="181">
        <f t="shared" si="336"/>
        <v>0</v>
      </c>
      <c r="DM550" s="181">
        <f t="shared" si="336"/>
        <v>0</v>
      </c>
      <c r="DN550" s="181">
        <f t="shared" si="336"/>
        <v>0</v>
      </c>
      <c r="DO550" s="181">
        <f t="shared" si="336"/>
        <v>0</v>
      </c>
      <c r="DP550" s="181">
        <f t="shared" si="336"/>
        <v>0</v>
      </c>
      <c r="DQ550" s="181">
        <f t="shared" si="336"/>
        <v>0</v>
      </c>
      <c r="DR550" s="181">
        <f t="shared" si="336"/>
        <v>0</v>
      </c>
      <c r="DS550" s="181">
        <f t="shared" si="336"/>
        <v>0</v>
      </c>
      <c r="DT550" s="181">
        <f t="shared" si="336"/>
        <v>0</v>
      </c>
      <c r="DU550" s="181">
        <f t="shared" si="336"/>
        <v>0</v>
      </c>
      <c r="DV550" s="181">
        <f t="shared" si="336"/>
        <v>0</v>
      </c>
      <c r="DW550" s="181">
        <f t="shared" si="336"/>
        <v>0</v>
      </c>
      <c r="DX550" s="181">
        <f t="shared" si="336"/>
        <v>0</v>
      </c>
      <c r="DY550" s="181">
        <f t="shared" si="336"/>
        <v>0</v>
      </c>
      <c r="DZ550" s="181">
        <f t="shared" si="336"/>
        <v>0</v>
      </c>
      <c r="EA550" s="181">
        <f t="shared" si="336"/>
        <v>0</v>
      </c>
      <c r="EB550" s="181">
        <f t="shared" si="332"/>
        <v>0</v>
      </c>
      <c r="EC550" s="181">
        <f t="shared" si="332"/>
        <v>0</v>
      </c>
      <c r="ED550" s="181">
        <f t="shared" si="332"/>
        <v>0</v>
      </c>
      <c r="EE550" s="181">
        <f t="shared" si="332"/>
        <v>0</v>
      </c>
    </row>
    <row r="551" spans="1:138" s="182" customFormat="1" ht="15.75" hidden="1" outlineLevel="1" x14ac:dyDescent="0.25">
      <c r="A551" s="122">
        <f t="shared" si="329"/>
        <v>0</v>
      </c>
      <c r="B551" s="232" t="str">
        <f t="shared" si="333"/>
        <v>Оборудование рос НДС</v>
      </c>
      <c r="C551" s="170">
        <f t="shared" si="334"/>
        <v>0</v>
      </c>
      <c r="D551" s="181">
        <f t="shared" si="335"/>
        <v>0</v>
      </c>
      <c r="E551" s="181">
        <f t="shared" si="335"/>
        <v>0</v>
      </c>
      <c r="F551" s="181">
        <f t="shared" si="335"/>
        <v>0</v>
      </c>
      <c r="G551" s="181">
        <f t="shared" si="335"/>
        <v>0</v>
      </c>
      <c r="H551" s="181">
        <f t="shared" si="335"/>
        <v>0</v>
      </c>
      <c r="I551" s="181">
        <f t="shared" si="335"/>
        <v>0</v>
      </c>
      <c r="J551" s="181">
        <f t="shared" si="335"/>
        <v>0</v>
      </c>
      <c r="K551" s="181">
        <f t="shared" si="335"/>
        <v>0</v>
      </c>
      <c r="L551" s="181">
        <f t="shared" si="335"/>
        <v>0</v>
      </c>
      <c r="M551" s="181">
        <f t="shared" si="335"/>
        <v>0</v>
      </c>
      <c r="N551" s="181">
        <f t="shared" si="335"/>
        <v>0</v>
      </c>
      <c r="O551" s="181">
        <f t="shared" si="335"/>
        <v>0</v>
      </c>
      <c r="P551" s="181">
        <f t="shared" si="335"/>
        <v>0</v>
      </c>
      <c r="Q551" s="181">
        <f t="shared" si="335"/>
        <v>0</v>
      </c>
      <c r="R551" s="181">
        <f t="shared" si="335"/>
        <v>0</v>
      </c>
      <c r="S551" s="181">
        <f t="shared" si="335"/>
        <v>0</v>
      </c>
      <c r="T551" s="181">
        <f t="shared" si="335"/>
        <v>0</v>
      </c>
      <c r="U551" s="181">
        <f t="shared" si="335"/>
        <v>0</v>
      </c>
      <c r="V551" s="181">
        <f t="shared" si="335"/>
        <v>0</v>
      </c>
      <c r="W551" s="181">
        <f t="shared" si="335"/>
        <v>0</v>
      </c>
      <c r="X551" s="181">
        <f t="shared" si="335"/>
        <v>0</v>
      </c>
      <c r="Y551" s="181">
        <f t="shared" si="335"/>
        <v>0</v>
      </c>
      <c r="Z551" s="181">
        <f t="shared" si="335"/>
        <v>0</v>
      </c>
      <c r="AA551" s="181">
        <f t="shared" si="335"/>
        <v>0</v>
      </c>
      <c r="AB551" s="181">
        <f t="shared" si="335"/>
        <v>0</v>
      </c>
      <c r="AC551" s="181">
        <f t="shared" si="335"/>
        <v>0</v>
      </c>
      <c r="AD551" s="181">
        <f t="shared" si="335"/>
        <v>0</v>
      </c>
      <c r="AE551" s="181">
        <f t="shared" si="335"/>
        <v>0</v>
      </c>
      <c r="AF551" s="181">
        <f t="shared" si="335"/>
        <v>0</v>
      </c>
      <c r="AG551" s="181">
        <f t="shared" si="335"/>
        <v>0</v>
      </c>
      <c r="AH551" s="181">
        <f t="shared" si="335"/>
        <v>0</v>
      </c>
      <c r="AI551" s="181">
        <f t="shared" si="335"/>
        <v>0</v>
      </c>
      <c r="AJ551" s="181">
        <f t="shared" si="335"/>
        <v>0</v>
      </c>
      <c r="AK551" s="181">
        <f t="shared" si="335"/>
        <v>0</v>
      </c>
      <c r="AL551" s="181">
        <f t="shared" si="335"/>
        <v>0</v>
      </c>
      <c r="AM551" s="181">
        <f t="shared" si="335"/>
        <v>0</v>
      </c>
      <c r="AN551" s="181">
        <f t="shared" si="335"/>
        <v>0</v>
      </c>
      <c r="AO551" s="181">
        <f t="shared" si="335"/>
        <v>0</v>
      </c>
      <c r="AP551" s="181">
        <f t="shared" si="335"/>
        <v>0</v>
      </c>
      <c r="AQ551" s="181">
        <f t="shared" si="335"/>
        <v>0</v>
      </c>
      <c r="AR551" s="181">
        <f t="shared" si="335"/>
        <v>0</v>
      </c>
      <c r="AS551" s="181">
        <f t="shared" si="335"/>
        <v>0</v>
      </c>
      <c r="AT551" s="181">
        <f t="shared" si="335"/>
        <v>0</v>
      </c>
      <c r="AU551" s="181">
        <f t="shared" si="335"/>
        <v>0</v>
      </c>
      <c r="AV551" s="181">
        <f t="shared" si="335"/>
        <v>0</v>
      </c>
      <c r="AW551" s="181">
        <f t="shared" si="335"/>
        <v>0</v>
      </c>
      <c r="AX551" s="181">
        <f t="shared" si="335"/>
        <v>0</v>
      </c>
      <c r="AY551" s="181">
        <f t="shared" si="335"/>
        <v>0</v>
      </c>
      <c r="AZ551" s="181">
        <f t="shared" si="335"/>
        <v>0</v>
      </c>
      <c r="BA551" s="181">
        <f t="shared" si="335"/>
        <v>0</v>
      </c>
      <c r="BB551" s="181">
        <f t="shared" si="335"/>
        <v>0</v>
      </c>
      <c r="BC551" s="181">
        <f t="shared" si="335"/>
        <v>0</v>
      </c>
      <c r="BD551" s="181">
        <f t="shared" si="335"/>
        <v>0</v>
      </c>
      <c r="BE551" s="181">
        <f t="shared" si="335"/>
        <v>0</v>
      </c>
      <c r="BF551" s="181">
        <f t="shared" si="335"/>
        <v>0</v>
      </c>
      <c r="BG551" s="181">
        <f t="shared" si="335"/>
        <v>0</v>
      </c>
      <c r="BH551" s="181">
        <f t="shared" si="335"/>
        <v>0</v>
      </c>
      <c r="BI551" s="181">
        <f t="shared" si="335"/>
        <v>0</v>
      </c>
      <c r="BJ551" s="181">
        <f t="shared" si="335"/>
        <v>0</v>
      </c>
      <c r="BK551" s="181">
        <f t="shared" si="335"/>
        <v>0</v>
      </c>
      <c r="BL551" s="181">
        <f t="shared" si="335"/>
        <v>0</v>
      </c>
      <c r="BM551" s="181">
        <f t="shared" si="335"/>
        <v>0</v>
      </c>
      <c r="BN551" s="181">
        <f t="shared" si="335"/>
        <v>0</v>
      </c>
      <c r="BO551" s="181">
        <f t="shared" si="335"/>
        <v>0</v>
      </c>
      <c r="BP551" s="181">
        <f t="shared" si="336"/>
        <v>0</v>
      </c>
      <c r="BQ551" s="181">
        <f t="shared" si="336"/>
        <v>0</v>
      </c>
      <c r="BR551" s="181">
        <f t="shared" si="336"/>
        <v>0</v>
      </c>
      <c r="BS551" s="181">
        <f t="shared" si="336"/>
        <v>0</v>
      </c>
      <c r="BT551" s="181">
        <f t="shared" si="336"/>
        <v>0</v>
      </c>
      <c r="BU551" s="181">
        <f t="shared" si="336"/>
        <v>0</v>
      </c>
      <c r="BV551" s="181">
        <f t="shared" si="336"/>
        <v>0</v>
      </c>
      <c r="BW551" s="181">
        <f t="shared" si="336"/>
        <v>0</v>
      </c>
      <c r="BX551" s="181">
        <f t="shared" si="336"/>
        <v>0</v>
      </c>
      <c r="BY551" s="181">
        <f t="shared" si="336"/>
        <v>0</v>
      </c>
      <c r="BZ551" s="181">
        <f t="shared" si="336"/>
        <v>0</v>
      </c>
      <c r="CA551" s="181">
        <f t="shared" si="336"/>
        <v>0</v>
      </c>
      <c r="CB551" s="181">
        <f t="shared" si="336"/>
        <v>0</v>
      </c>
      <c r="CC551" s="181">
        <f t="shared" si="336"/>
        <v>0</v>
      </c>
      <c r="CD551" s="181">
        <f t="shared" si="336"/>
        <v>0</v>
      </c>
      <c r="CE551" s="181">
        <f t="shared" si="336"/>
        <v>0</v>
      </c>
      <c r="CF551" s="181">
        <f t="shared" si="336"/>
        <v>0</v>
      </c>
      <c r="CG551" s="181">
        <f t="shared" si="336"/>
        <v>0</v>
      </c>
      <c r="CH551" s="181">
        <f t="shared" si="336"/>
        <v>0</v>
      </c>
      <c r="CI551" s="181">
        <f t="shared" si="336"/>
        <v>0</v>
      </c>
      <c r="CJ551" s="181">
        <f t="shared" si="336"/>
        <v>0</v>
      </c>
      <c r="CK551" s="181">
        <f t="shared" si="336"/>
        <v>0</v>
      </c>
      <c r="CL551" s="181">
        <f t="shared" si="336"/>
        <v>0</v>
      </c>
      <c r="CM551" s="181">
        <f t="shared" si="336"/>
        <v>0</v>
      </c>
      <c r="CN551" s="181">
        <f t="shared" si="336"/>
        <v>0</v>
      </c>
      <c r="CO551" s="181">
        <f t="shared" si="336"/>
        <v>0</v>
      </c>
      <c r="CP551" s="181">
        <f t="shared" si="336"/>
        <v>0</v>
      </c>
      <c r="CQ551" s="181">
        <f t="shared" si="336"/>
        <v>0</v>
      </c>
      <c r="CR551" s="181">
        <f t="shared" si="336"/>
        <v>0</v>
      </c>
      <c r="CS551" s="181">
        <f t="shared" si="336"/>
        <v>0</v>
      </c>
      <c r="CT551" s="181">
        <f t="shared" si="336"/>
        <v>0</v>
      </c>
      <c r="CU551" s="181">
        <f t="shared" si="336"/>
        <v>0</v>
      </c>
      <c r="CV551" s="181">
        <f t="shared" si="336"/>
        <v>0</v>
      </c>
      <c r="CW551" s="181">
        <f t="shared" si="336"/>
        <v>0</v>
      </c>
      <c r="CX551" s="181">
        <f t="shared" si="336"/>
        <v>0</v>
      </c>
      <c r="CY551" s="181">
        <f t="shared" si="336"/>
        <v>0</v>
      </c>
      <c r="CZ551" s="181">
        <f t="shared" si="336"/>
        <v>0</v>
      </c>
      <c r="DA551" s="181">
        <f t="shared" si="336"/>
        <v>0</v>
      </c>
      <c r="DB551" s="181">
        <f t="shared" si="336"/>
        <v>0</v>
      </c>
      <c r="DC551" s="181">
        <f t="shared" si="336"/>
        <v>0</v>
      </c>
      <c r="DD551" s="181">
        <f t="shared" si="336"/>
        <v>0</v>
      </c>
      <c r="DE551" s="181">
        <f t="shared" si="336"/>
        <v>0</v>
      </c>
      <c r="DF551" s="181">
        <f t="shared" si="336"/>
        <v>0</v>
      </c>
      <c r="DG551" s="181">
        <f t="shared" si="336"/>
        <v>0</v>
      </c>
      <c r="DH551" s="181">
        <f t="shared" si="336"/>
        <v>0</v>
      </c>
      <c r="DI551" s="181">
        <f t="shared" si="336"/>
        <v>0</v>
      </c>
      <c r="DJ551" s="181">
        <f t="shared" si="336"/>
        <v>0</v>
      </c>
      <c r="DK551" s="181">
        <f t="shared" si="336"/>
        <v>0</v>
      </c>
      <c r="DL551" s="181">
        <f t="shared" si="336"/>
        <v>0</v>
      </c>
      <c r="DM551" s="181">
        <f t="shared" si="336"/>
        <v>0</v>
      </c>
      <c r="DN551" s="181">
        <f t="shared" si="336"/>
        <v>0</v>
      </c>
      <c r="DO551" s="181">
        <f t="shared" si="336"/>
        <v>0</v>
      </c>
      <c r="DP551" s="181">
        <f t="shared" si="336"/>
        <v>0</v>
      </c>
      <c r="DQ551" s="181">
        <f t="shared" si="336"/>
        <v>0</v>
      </c>
      <c r="DR551" s="181">
        <f t="shared" si="336"/>
        <v>0</v>
      </c>
      <c r="DS551" s="181">
        <f t="shared" si="336"/>
        <v>0</v>
      </c>
      <c r="DT551" s="181">
        <f t="shared" si="336"/>
        <v>0</v>
      </c>
      <c r="DU551" s="181">
        <f t="shared" si="336"/>
        <v>0</v>
      </c>
      <c r="DV551" s="181">
        <f t="shared" si="336"/>
        <v>0</v>
      </c>
      <c r="DW551" s="181">
        <f t="shared" si="336"/>
        <v>0</v>
      </c>
      <c r="DX551" s="181">
        <f t="shared" si="336"/>
        <v>0</v>
      </c>
      <c r="DY551" s="181">
        <f t="shared" si="336"/>
        <v>0</v>
      </c>
      <c r="DZ551" s="181">
        <f t="shared" si="336"/>
        <v>0</v>
      </c>
      <c r="EA551" s="181">
        <f t="shared" si="336"/>
        <v>0</v>
      </c>
      <c r="EB551" s="181">
        <f t="shared" si="332"/>
        <v>0</v>
      </c>
      <c r="EC551" s="181">
        <f t="shared" si="332"/>
        <v>0</v>
      </c>
      <c r="ED551" s="181">
        <f t="shared" si="332"/>
        <v>0</v>
      </c>
      <c r="EE551" s="181">
        <f t="shared" si="332"/>
        <v>0</v>
      </c>
    </row>
    <row r="552" spans="1:138" s="182" customFormat="1" ht="15.75" hidden="1" outlineLevel="1" x14ac:dyDescent="0.25">
      <c r="A552" s="122">
        <f t="shared" si="329"/>
        <v>0</v>
      </c>
      <c r="B552" s="232" t="str">
        <f t="shared" si="333"/>
        <v>Прочие НДС</v>
      </c>
      <c r="C552" s="170">
        <f t="shared" si="334"/>
        <v>0</v>
      </c>
      <c r="D552" s="181">
        <f t="shared" si="335"/>
        <v>0</v>
      </c>
      <c r="E552" s="181">
        <f t="shared" si="335"/>
        <v>0</v>
      </c>
      <c r="F552" s="181">
        <f t="shared" si="335"/>
        <v>0</v>
      </c>
      <c r="G552" s="181">
        <f t="shared" si="335"/>
        <v>0</v>
      </c>
      <c r="H552" s="181">
        <f t="shared" si="335"/>
        <v>0</v>
      </c>
      <c r="I552" s="181">
        <f t="shared" si="335"/>
        <v>0</v>
      </c>
      <c r="J552" s="181">
        <f t="shared" si="335"/>
        <v>0</v>
      </c>
      <c r="K552" s="181">
        <f t="shared" si="335"/>
        <v>0</v>
      </c>
      <c r="L552" s="181">
        <f t="shared" si="335"/>
        <v>0</v>
      </c>
      <c r="M552" s="181">
        <f t="shared" si="335"/>
        <v>0</v>
      </c>
      <c r="N552" s="181">
        <f t="shared" si="335"/>
        <v>0</v>
      </c>
      <c r="O552" s="181">
        <f t="shared" si="335"/>
        <v>0</v>
      </c>
      <c r="P552" s="181">
        <f t="shared" si="335"/>
        <v>0</v>
      </c>
      <c r="Q552" s="181">
        <f t="shared" si="335"/>
        <v>0</v>
      </c>
      <c r="R552" s="181">
        <f t="shared" si="335"/>
        <v>0</v>
      </c>
      <c r="S552" s="181">
        <f t="shared" si="335"/>
        <v>0</v>
      </c>
      <c r="T552" s="181">
        <f t="shared" si="335"/>
        <v>0</v>
      </c>
      <c r="U552" s="181">
        <f t="shared" si="335"/>
        <v>0</v>
      </c>
      <c r="V552" s="181">
        <f t="shared" si="335"/>
        <v>0</v>
      </c>
      <c r="W552" s="181">
        <f t="shared" si="335"/>
        <v>0</v>
      </c>
      <c r="X552" s="181">
        <f t="shared" si="335"/>
        <v>0</v>
      </c>
      <c r="Y552" s="181">
        <f t="shared" si="335"/>
        <v>0</v>
      </c>
      <c r="Z552" s="181">
        <f t="shared" si="335"/>
        <v>0</v>
      </c>
      <c r="AA552" s="181">
        <f t="shared" si="335"/>
        <v>0</v>
      </c>
      <c r="AB552" s="181">
        <f t="shared" si="335"/>
        <v>0</v>
      </c>
      <c r="AC552" s="181">
        <f t="shared" si="335"/>
        <v>0</v>
      </c>
      <c r="AD552" s="181">
        <f t="shared" si="335"/>
        <v>0</v>
      </c>
      <c r="AE552" s="181">
        <f t="shared" si="335"/>
        <v>0</v>
      </c>
      <c r="AF552" s="181">
        <f t="shared" si="335"/>
        <v>0</v>
      </c>
      <c r="AG552" s="181">
        <f t="shared" si="335"/>
        <v>0</v>
      </c>
      <c r="AH552" s="181">
        <f t="shared" si="335"/>
        <v>0</v>
      </c>
      <c r="AI552" s="181">
        <f t="shared" si="335"/>
        <v>0</v>
      </c>
      <c r="AJ552" s="181">
        <f t="shared" si="335"/>
        <v>0</v>
      </c>
      <c r="AK552" s="181">
        <f t="shared" si="335"/>
        <v>0</v>
      </c>
      <c r="AL552" s="181">
        <f t="shared" si="335"/>
        <v>0</v>
      </c>
      <c r="AM552" s="181">
        <f t="shared" si="335"/>
        <v>0</v>
      </c>
      <c r="AN552" s="181">
        <f t="shared" si="335"/>
        <v>0</v>
      </c>
      <c r="AO552" s="181">
        <f t="shared" si="335"/>
        <v>0</v>
      </c>
      <c r="AP552" s="181">
        <f t="shared" si="335"/>
        <v>0</v>
      </c>
      <c r="AQ552" s="181">
        <f t="shared" si="335"/>
        <v>0</v>
      </c>
      <c r="AR552" s="181">
        <f t="shared" si="335"/>
        <v>0</v>
      </c>
      <c r="AS552" s="181">
        <f t="shared" si="335"/>
        <v>0</v>
      </c>
      <c r="AT552" s="181">
        <f t="shared" si="335"/>
        <v>0</v>
      </c>
      <c r="AU552" s="181">
        <f t="shared" si="335"/>
        <v>0</v>
      </c>
      <c r="AV552" s="181">
        <f t="shared" si="335"/>
        <v>0</v>
      </c>
      <c r="AW552" s="181">
        <f t="shared" si="335"/>
        <v>0</v>
      </c>
      <c r="AX552" s="181">
        <f t="shared" si="335"/>
        <v>0</v>
      </c>
      <c r="AY552" s="181">
        <f t="shared" si="335"/>
        <v>0</v>
      </c>
      <c r="AZ552" s="181">
        <f t="shared" si="335"/>
        <v>0</v>
      </c>
      <c r="BA552" s="181">
        <f t="shared" si="335"/>
        <v>0</v>
      </c>
      <c r="BB552" s="181">
        <f t="shared" si="335"/>
        <v>0</v>
      </c>
      <c r="BC552" s="181">
        <f t="shared" si="335"/>
        <v>0</v>
      </c>
      <c r="BD552" s="181">
        <f t="shared" si="335"/>
        <v>0</v>
      </c>
      <c r="BE552" s="181">
        <f t="shared" si="335"/>
        <v>0</v>
      </c>
      <c r="BF552" s="181">
        <f t="shared" si="335"/>
        <v>0</v>
      </c>
      <c r="BG552" s="181">
        <f t="shared" si="335"/>
        <v>0</v>
      </c>
      <c r="BH552" s="181">
        <f t="shared" si="335"/>
        <v>0</v>
      </c>
      <c r="BI552" s="181">
        <f t="shared" si="335"/>
        <v>0</v>
      </c>
      <c r="BJ552" s="181">
        <f t="shared" si="335"/>
        <v>0</v>
      </c>
      <c r="BK552" s="181">
        <f t="shared" si="335"/>
        <v>0</v>
      </c>
      <c r="BL552" s="181">
        <f t="shared" si="335"/>
        <v>0</v>
      </c>
      <c r="BM552" s="181">
        <f t="shared" si="335"/>
        <v>0</v>
      </c>
      <c r="BN552" s="181">
        <f t="shared" si="335"/>
        <v>0</v>
      </c>
      <c r="BO552" s="181">
        <f t="shared" si="335"/>
        <v>0</v>
      </c>
      <c r="BP552" s="181">
        <f t="shared" si="336"/>
        <v>0</v>
      </c>
      <c r="BQ552" s="181">
        <f t="shared" si="336"/>
        <v>0</v>
      </c>
      <c r="BR552" s="181">
        <f t="shared" si="336"/>
        <v>0</v>
      </c>
      <c r="BS552" s="181">
        <f t="shared" si="336"/>
        <v>0</v>
      </c>
      <c r="BT552" s="181">
        <f t="shared" si="336"/>
        <v>0</v>
      </c>
      <c r="BU552" s="181">
        <f t="shared" si="336"/>
        <v>0</v>
      </c>
      <c r="BV552" s="181">
        <f t="shared" si="336"/>
        <v>0</v>
      </c>
      <c r="BW552" s="181">
        <f t="shared" si="336"/>
        <v>0</v>
      </c>
      <c r="BX552" s="181">
        <f t="shared" si="336"/>
        <v>0</v>
      </c>
      <c r="BY552" s="181">
        <f t="shared" si="336"/>
        <v>0</v>
      </c>
      <c r="BZ552" s="181">
        <f t="shared" si="336"/>
        <v>0</v>
      </c>
      <c r="CA552" s="181">
        <f t="shared" si="336"/>
        <v>0</v>
      </c>
      <c r="CB552" s="181">
        <f t="shared" si="336"/>
        <v>0</v>
      </c>
      <c r="CC552" s="181">
        <f t="shared" si="336"/>
        <v>0</v>
      </c>
      <c r="CD552" s="181">
        <f t="shared" si="336"/>
        <v>0</v>
      </c>
      <c r="CE552" s="181">
        <f t="shared" si="336"/>
        <v>0</v>
      </c>
      <c r="CF552" s="181">
        <f t="shared" si="336"/>
        <v>0</v>
      </c>
      <c r="CG552" s="181">
        <f t="shared" si="336"/>
        <v>0</v>
      </c>
      <c r="CH552" s="181">
        <f t="shared" si="336"/>
        <v>0</v>
      </c>
      <c r="CI552" s="181">
        <f t="shared" si="336"/>
        <v>0</v>
      </c>
      <c r="CJ552" s="181">
        <f t="shared" si="336"/>
        <v>0</v>
      </c>
      <c r="CK552" s="181">
        <f t="shared" si="336"/>
        <v>0</v>
      </c>
      <c r="CL552" s="181">
        <f t="shared" si="336"/>
        <v>0</v>
      </c>
      <c r="CM552" s="181">
        <f t="shared" si="336"/>
        <v>0</v>
      </c>
      <c r="CN552" s="181">
        <f t="shared" si="336"/>
        <v>0</v>
      </c>
      <c r="CO552" s="181">
        <f t="shared" si="336"/>
        <v>0</v>
      </c>
      <c r="CP552" s="181">
        <f t="shared" si="336"/>
        <v>0</v>
      </c>
      <c r="CQ552" s="181">
        <f t="shared" si="336"/>
        <v>0</v>
      </c>
      <c r="CR552" s="181">
        <f t="shared" si="336"/>
        <v>0</v>
      </c>
      <c r="CS552" s="181">
        <f t="shared" si="336"/>
        <v>0</v>
      </c>
      <c r="CT552" s="181">
        <f t="shared" si="336"/>
        <v>0</v>
      </c>
      <c r="CU552" s="181">
        <f t="shared" si="336"/>
        <v>0</v>
      </c>
      <c r="CV552" s="181">
        <f t="shared" si="336"/>
        <v>0</v>
      </c>
      <c r="CW552" s="181">
        <f t="shared" si="336"/>
        <v>0</v>
      </c>
      <c r="CX552" s="181">
        <f t="shared" si="336"/>
        <v>0</v>
      </c>
      <c r="CY552" s="181">
        <f t="shared" si="336"/>
        <v>0</v>
      </c>
      <c r="CZ552" s="181">
        <f t="shared" si="336"/>
        <v>0</v>
      </c>
      <c r="DA552" s="181">
        <f t="shared" si="336"/>
        <v>0</v>
      </c>
      <c r="DB552" s="181">
        <f t="shared" si="336"/>
        <v>0</v>
      </c>
      <c r="DC552" s="181">
        <f t="shared" si="336"/>
        <v>0</v>
      </c>
      <c r="DD552" s="181">
        <f t="shared" si="336"/>
        <v>0</v>
      </c>
      <c r="DE552" s="181">
        <f t="shared" si="336"/>
        <v>0</v>
      </c>
      <c r="DF552" s="181">
        <f t="shared" si="336"/>
        <v>0</v>
      </c>
      <c r="DG552" s="181">
        <f t="shared" si="336"/>
        <v>0</v>
      </c>
      <c r="DH552" s="181">
        <f t="shared" si="336"/>
        <v>0</v>
      </c>
      <c r="DI552" s="181">
        <f t="shared" si="336"/>
        <v>0</v>
      </c>
      <c r="DJ552" s="181">
        <f t="shared" si="336"/>
        <v>0</v>
      </c>
      <c r="DK552" s="181">
        <f t="shared" si="336"/>
        <v>0</v>
      </c>
      <c r="DL552" s="181">
        <f t="shared" si="336"/>
        <v>0</v>
      </c>
      <c r="DM552" s="181">
        <f t="shared" si="336"/>
        <v>0</v>
      </c>
      <c r="DN552" s="181">
        <f t="shared" si="336"/>
        <v>0</v>
      </c>
      <c r="DO552" s="181">
        <f t="shared" si="336"/>
        <v>0</v>
      </c>
      <c r="DP552" s="181">
        <f t="shared" si="336"/>
        <v>0</v>
      </c>
      <c r="DQ552" s="181">
        <f t="shared" si="336"/>
        <v>0</v>
      </c>
      <c r="DR552" s="181">
        <f t="shared" si="336"/>
        <v>0</v>
      </c>
      <c r="DS552" s="181">
        <f t="shared" si="336"/>
        <v>0</v>
      </c>
      <c r="DT552" s="181">
        <f t="shared" si="336"/>
        <v>0</v>
      </c>
      <c r="DU552" s="181">
        <f t="shared" si="336"/>
        <v>0</v>
      </c>
      <c r="DV552" s="181">
        <f t="shared" si="336"/>
        <v>0</v>
      </c>
      <c r="DW552" s="181">
        <f t="shared" si="336"/>
        <v>0</v>
      </c>
      <c r="DX552" s="181">
        <f t="shared" si="336"/>
        <v>0</v>
      </c>
      <c r="DY552" s="181">
        <f t="shared" si="336"/>
        <v>0</v>
      </c>
      <c r="DZ552" s="181">
        <f t="shared" si="336"/>
        <v>0</v>
      </c>
      <c r="EA552" s="181">
        <f t="shared" si="336"/>
        <v>0</v>
      </c>
      <c r="EB552" s="181">
        <f t="shared" si="332"/>
        <v>0</v>
      </c>
      <c r="EC552" s="181">
        <f t="shared" si="332"/>
        <v>0</v>
      </c>
      <c r="ED552" s="181">
        <f t="shared" si="332"/>
        <v>0</v>
      </c>
      <c r="EE552" s="181">
        <f t="shared" si="332"/>
        <v>0</v>
      </c>
    </row>
    <row r="553" spans="1:138" s="182" customFormat="1" ht="15.75" hidden="1" outlineLevel="1" x14ac:dyDescent="0.25">
      <c r="A553" s="122">
        <f t="shared" si="329"/>
        <v>0</v>
      </c>
      <c r="B553" s="232" t="str">
        <f t="shared" si="333"/>
        <v>Таможенные платежи НДС</v>
      </c>
      <c r="C553" s="170">
        <f t="shared" si="334"/>
        <v>0</v>
      </c>
      <c r="D553" s="181">
        <f t="shared" si="335"/>
        <v>0</v>
      </c>
      <c r="E553" s="181">
        <f t="shared" si="335"/>
        <v>0</v>
      </c>
      <c r="F553" s="181">
        <f t="shared" si="335"/>
        <v>0</v>
      </c>
      <c r="G553" s="181">
        <f t="shared" si="335"/>
        <v>0</v>
      </c>
      <c r="H553" s="181">
        <f t="shared" si="335"/>
        <v>0</v>
      </c>
      <c r="I553" s="181">
        <f t="shared" si="335"/>
        <v>0</v>
      </c>
      <c r="J553" s="181">
        <f t="shared" si="335"/>
        <v>0</v>
      </c>
      <c r="K553" s="181">
        <f t="shared" si="335"/>
        <v>0</v>
      </c>
      <c r="L553" s="181">
        <f t="shared" si="335"/>
        <v>0</v>
      </c>
      <c r="M553" s="181">
        <f t="shared" si="335"/>
        <v>0</v>
      </c>
      <c r="N553" s="181">
        <f t="shared" si="335"/>
        <v>0</v>
      </c>
      <c r="O553" s="181">
        <f t="shared" si="335"/>
        <v>0</v>
      </c>
      <c r="P553" s="181">
        <f t="shared" si="335"/>
        <v>0</v>
      </c>
      <c r="Q553" s="181">
        <f t="shared" si="335"/>
        <v>0</v>
      </c>
      <c r="R553" s="181">
        <f t="shared" si="335"/>
        <v>0</v>
      </c>
      <c r="S553" s="181">
        <f t="shared" si="335"/>
        <v>0</v>
      </c>
      <c r="T553" s="181">
        <f t="shared" si="335"/>
        <v>0</v>
      </c>
      <c r="U553" s="181">
        <f t="shared" si="335"/>
        <v>0</v>
      </c>
      <c r="V553" s="181">
        <f t="shared" si="335"/>
        <v>0</v>
      </c>
      <c r="W553" s="181">
        <f t="shared" si="335"/>
        <v>0</v>
      </c>
      <c r="X553" s="181">
        <f t="shared" si="335"/>
        <v>0</v>
      </c>
      <c r="Y553" s="181">
        <f t="shared" si="335"/>
        <v>0</v>
      </c>
      <c r="Z553" s="181">
        <f t="shared" si="335"/>
        <v>0</v>
      </c>
      <c r="AA553" s="181">
        <f t="shared" si="335"/>
        <v>0</v>
      </c>
      <c r="AB553" s="181">
        <f t="shared" si="335"/>
        <v>0</v>
      </c>
      <c r="AC553" s="181">
        <f t="shared" si="335"/>
        <v>0</v>
      </c>
      <c r="AD553" s="181">
        <f t="shared" si="335"/>
        <v>0</v>
      </c>
      <c r="AE553" s="181">
        <f t="shared" si="335"/>
        <v>0</v>
      </c>
      <c r="AF553" s="181">
        <f t="shared" si="335"/>
        <v>0</v>
      </c>
      <c r="AG553" s="181">
        <f t="shared" si="335"/>
        <v>0</v>
      </c>
      <c r="AH553" s="181">
        <f t="shared" si="335"/>
        <v>0</v>
      </c>
      <c r="AI553" s="181">
        <f t="shared" si="335"/>
        <v>0</v>
      </c>
      <c r="AJ553" s="181">
        <f t="shared" si="335"/>
        <v>0</v>
      </c>
      <c r="AK553" s="181">
        <f t="shared" si="335"/>
        <v>0</v>
      </c>
      <c r="AL553" s="181">
        <f t="shared" si="335"/>
        <v>0</v>
      </c>
      <c r="AM553" s="181">
        <f t="shared" si="335"/>
        <v>0</v>
      </c>
      <c r="AN553" s="181">
        <f t="shared" si="335"/>
        <v>0</v>
      </c>
      <c r="AO553" s="181">
        <f t="shared" si="335"/>
        <v>0</v>
      </c>
      <c r="AP553" s="181">
        <f t="shared" si="335"/>
        <v>0</v>
      </c>
      <c r="AQ553" s="181">
        <f t="shared" si="335"/>
        <v>0</v>
      </c>
      <c r="AR553" s="181">
        <f t="shared" si="335"/>
        <v>0</v>
      </c>
      <c r="AS553" s="181">
        <f t="shared" si="335"/>
        <v>0</v>
      </c>
      <c r="AT553" s="181">
        <f t="shared" si="335"/>
        <v>0</v>
      </c>
      <c r="AU553" s="181">
        <f t="shared" si="335"/>
        <v>0</v>
      </c>
      <c r="AV553" s="181">
        <f t="shared" si="335"/>
        <v>0</v>
      </c>
      <c r="AW553" s="181">
        <f t="shared" si="335"/>
        <v>0</v>
      </c>
      <c r="AX553" s="181">
        <f t="shared" si="335"/>
        <v>0</v>
      </c>
      <c r="AY553" s="181">
        <f t="shared" si="335"/>
        <v>0</v>
      </c>
      <c r="AZ553" s="181">
        <f t="shared" si="335"/>
        <v>0</v>
      </c>
      <c r="BA553" s="181">
        <f t="shared" si="335"/>
        <v>0</v>
      </c>
      <c r="BB553" s="181">
        <f t="shared" si="335"/>
        <v>0</v>
      </c>
      <c r="BC553" s="181">
        <f t="shared" si="335"/>
        <v>0</v>
      </c>
      <c r="BD553" s="181">
        <f t="shared" si="335"/>
        <v>0</v>
      </c>
      <c r="BE553" s="181">
        <f t="shared" si="335"/>
        <v>0</v>
      </c>
      <c r="BF553" s="181">
        <f t="shared" si="335"/>
        <v>0</v>
      </c>
      <c r="BG553" s="181">
        <f t="shared" si="335"/>
        <v>0</v>
      </c>
      <c r="BH553" s="181">
        <f t="shared" si="335"/>
        <v>0</v>
      </c>
      <c r="BI553" s="181">
        <f t="shared" si="335"/>
        <v>0</v>
      </c>
      <c r="BJ553" s="181">
        <f t="shared" si="335"/>
        <v>0</v>
      </c>
      <c r="BK553" s="181">
        <f t="shared" si="335"/>
        <v>0</v>
      </c>
      <c r="BL553" s="181">
        <f t="shared" si="335"/>
        <v>0</v>
      </c>
      <c r="BM553" s="181">
        <f t="shared" si="335"/>
        <v>0</v>
      </c>
      <c r="BN553" s="181">
        <f t="shared" si="335"/>
        <v>0</v>
      </c>
      <c r="BO553" s="181">
        <f t="shared" si="335"/>
        <v>0</v>
      </c>
      <c r="BP553" s="181">
        <f t="shared" si="336"/>
        <v>0</v>
      </c>
      <c r="BQ553" s="181">
        <f t="shared" si="336"/>
        <v>0</v>
      </c>
      <c r="BR553" s="181">
        <f t="shared" si="336"/>
        <v>0</v>
      </c>
      <c r="BS553" s="181">
        <f t="shared" si="336"/>
        <v>0</v>
      </c>
      <c r="BT553" s="181">
        <f t="shared" si="336"/>
        <v>0</v>
      </c>
      <c r="BU553" s="181">
        <f t="shared" si="336"/>
        <v>0</v>
      </c>
      <c r="BV553" s="181">
        <f t="shared" si="336"/>
        <v>0</v>
      </c>
      <c r="BW553" s="181">
        <f t="shared" si="336"/>
        <v>0</v>
      </c>
      <c r="BX553" s="181">
        <f t="shared" si="336"/>
        <v>0</v>
      </c>
      <c r="BY553" s="181">
        <f t="shared" si="336"/>
        <v>0</v>
      </c>
      <c r="BZ553" s="181">
        <f t="shared" si="336"/>
        <v>0</v>
      </c>
      <c r="CA553" s="181">
        <f t="shared" si="336"/>
        <v>0</v>
      </c>
      <c r="CB553" s="181">
        <f t="shared" si="336"/>
        <v>0</v>
      </c>
      <c r="CC553" s="181">
        <f t="shared" si="336"/>
        <v>0</v>
      </c>
      <c r="CD553" s="181">
        <f t="shared" si="336"/>
        <v>0</v>
      </c>
      <c r="CE553" s="181">
        <f t="shared" si="336"/>
        <v>0</v>
      </c>
      <c r="CF553" s="181">
        <f t="shared" si="336"/>
        <v>0</v>
      </c>
      <c r="CG553" s="181">
        <f t="shared" si="336"/>
        <v>0</v>
      </c>
      <c r="CH553" s="181">
        <f t="shared" si="336"/>
        <v>0</v>
      </c>
      <c r="CI553" s="181">
        <f t="shared" si="336"/>
        <v>0</v>
      </c>
      <c r="CJ553" s="181">
        <f t="shared" si="336"/>
        <v>0</v>
      </c>
      <c r="CK553" s="181">
        <f t="shared" si="336"/>
        <v>0</v>
      </c>
      <c r="CL553" s="181">
        <f t="shared" si="336"/>
        <v>0</v>
      </c>
      <c r="CM553" s="181">
        <f t="shared" si="336"/>
        <v>0</v>
      </c>
      <c r="CN553" s="181">
        <f t="shared" si="336"/>
        <v>0</v>
      </c>
      <c r="CO553" s="181">
        <f t="shared" si="336"/>
        <v>0</v>
      </c>
      <c r="CP553" s="181">
        <f t="shared" si="336"/>
        <v>0</v>
      </c>
      <c r="CQ553" s="181">
        <f t="shared" si="336"/>
        <v>0</v>
      </c>
      <c r="CR553" s="181">
        <f t="shared" si="336"/>
        <v>0</v>
      </c>
      <c r="CS553" s="181">
        <f t="shared" si="336"/>
        <v>0</v>
      </c>
      <c r="CT553" s="181">
        <f t="shared" si="336"/>
        <v>0</v>
      </c>
      <c r="CU553" s="181">
        <f t="shared" si="336"/>
        <v>0</v>
      </c>
      <c r="CV553" s="181">
        <f t="shared" si="336"/>
        <v>0</v>
      </c>
      <c r="CW553" s="181">
        <f t="shared" si="336"/>
        <v>0</v>
      </c>
      <c r="CX553" s="181">
        <f t="shared" si="336"/>
        <v>0</v>
      </c>
      <c r="CY553" s="181">
        <f t="shared" si="336"/>
        <v>0</v>
      </c>
      <c r="CZ553" s="181">
        <f t="shared" si="336"/>
        <v>0</v>
      </c>
      <c r="DA553" s="181">
        <f t="shared" si="336"/>
        <v>0</v>
      </c>
      <c r="DB553" s="181">
        <f t="shared" si="336"/>
        <v>0</v>
      </c>
      <c r="DC553" s="181">
        <f t="shared" si="336"/>
        <v>0</v>
      </c>
      <c r="DD553" s="181">
        <f t="shared" si="336"/>
        <v>0</v>
      </c>
      <c r="DE553" s="181">
        <f t="shared" si="336"/>
        <v>0</v>
      </c>
      <c r="DF553" s="181">
        <f t="shared" si="336"/>
        <v>0</v>
      </c>
      <c r="DG553" s="181">
        <f t="shared" si="336"/>
        <v>0</v>
      </c>
      <c r="DH553" s="181">
        <f t="shared" si="336"/>
        <v>0</v>
      </c>
      <c r="DI553" s="181">
        <f t="shared" si="336"/>
        <v>0</v>
      </c>
      <c r="DJ553" s="181">
        <f t="shared" si="336"/>
        <v>0</v>
      </c>
      <c r="DK553" s="181">
        <f t="shared" si="336"/>
        <v>0</v>
      </c>
      <c r="DL553" s="181">
        <f t="shared" si="336"/>
        <v>0</v>
      </c>
      <c r="DM553" s="181">
        <f t="shared" si="336"/>
        <v>0</v>
      </c>
      <c r="DN553" s="181">
        <f t="shared" si="336"/>
        <v>0</v>
      </c>
      <c r="DO553" s="181">
        <f t="shared" si="336"/>
        <v>0</v>
      </c>
      <c r="DP553" s="181">
        <f t="shared" si="336"/>
        <v>0</v>
      </c>
      <c r="DQ553" s="181">
        <f t="shared" si="336"/>
        <v>0</v>
      </c>
      <c r="DR553" s="181">
        <f t="shared" si="336"/>
        <v>0</v>
      </c>
      <c r="DS553" s="181">
        <f t="shared" si="336"/>
        <v>0</v>
      </c>
      <c r="DT553" s="181">
        <f t="shared" si="336"/>
        <v>0</v>
      </c>
      <c r="DU553" s="181">
        <f t="shared" si="336"/>
        <v>0</v>
      </c>
      <c r="DV553" s="181">
        <f t="shared" si="336"/>
        <v>0</v>
      </c>
      <c r="DW553" s="181">
        <f t="shared" si="336"/>
        <v>0</v>
      </c>
      <c r="DX553" s="181">
        <f t="shared" si="336"/>
        <v>0</v>
      </c>
      <c r="DY553" s="181">
        <f t="shared" si="336"/>
        <v>0</v>
      </c>
      <c r="DZ553" s="181">
        <f t="shared" si="336"/>
        <v>0</v>
      </c>
      <c r="EA553" s="181">
        <f t="shared" ref="EA553:EB555" si="337">EA540*0.18</f>
        <v>0</v>
      </c>
      <c r="EB553" s="181">
        <f t="shared" si="337"/>
        <v>0</v>
      </c>
      <c r="EC553" s="181">
        <f t="shared" si="332"/>
        <v>0</v>
      </c>
      <c r="ED553" s="181">
        <f t="shared" si="332"/>
        <v>0</v>
      </c>
      <c r="EE553" s="181">
        <f t="shared" si="332"/>
        <v>0</v>
      </c>
    </row>
    <row r="554" spans="1:138" s="182" customFormat="1" ht="15.75" hidden="1" outlineLevel="1" x14ac:dyDescent="0.25">
      <c r="A554" s="122">
        <f t="shared" si="329"/>
        <v>0</v>
      </c>
      <c r="B554" s="232" t="str">
        <f t="shared" si="333"/>
        <v>0 НДС</v>
      </c>
      <c r="C554" s="170">
        <f t="shared" si="334"/>
        <v>0</v>
      </c>
      <c r="D554" s="181">
        <f t="shared" ref="D554:BO555" si="338">D541*0.18</f>
        <v>0</v>
      </c>
      <c r="E554" s="181">
        <f t="shared" si="338"/>
        <v>0</v>
      </c>
      <c r="F554" s="181">
        <f t="shared" si="338"/>
        <v>0</v>
      </c>
      <c r="G554" s="181">
        <f t="shared" si="338"/>
        <v>0</v>
      </c>
      <c r="H554" s="181">
        <f t="shared" si="338"/>
        <v>0</v>
      </c>
      <c r="I554" s="181">
        <f t="shared" si="338"/>
        <v>0</v>
      </c>
      <c r="J554" s="181">
        <f t="shared" si="338"/>
        <v>0</v>
      </c>
      <c r="K554" s="181">
        <f t="shared" si="338"/>
        <v>0</v>
      </c>
      <c r="L554" s="181">
        <f t="shared" si="338"/>
        <v>0</v>
      </c>
      <c r="M554" s="181">
        <f t="shared" si="338"/>
        <v>0</v>
      </c>
      <c r="N554" s="181">
        <f t="shared" si="338"/>
        <v>0</v>
      </c>
      <c r="O554" s="181">
        <f t="shared" si="338"/>
        <v>0</v>
      </c>
      <c r="P554" s="181">
        <f t="shared" si="338"/>
        <v>0</v>
      </c>
      <c r="Q554" s="181">
        <f t="shared" si="338"/>
        <v>0</v>
      </c>
      <c r="R554" s="181">
        <f t="shared" si="338"/>
        <v>0</v>
      </c>
      <c r="S554" s="181">
        <f t="shared" si="338"/>
        <v>0</v>
      </c>
      <c r="T554" s="181">
        <f t="shared" si="338"/>
        <v>0</v>
      </c>
      <c r="U554" s="181">
        <f t="shared" si="338"/>
        <v>0</v>
      </c>
      <c r="V554" s="181">
        <f t="shared" si="338"/>
        <v>0</v>
      </c>
      <c r="W554" s="181">
        <f t="shared" si="338"/>
        <v>0</v>
      </c>
      <c r="X554" s="181">
        <f t="shared" si="338"/>
        <v>0</v>
      </c>
      <c r="Y554" s="181">
        <f t="shared" si="338"/>
        <v>0</v>
      </c>
      <c r="Z554" s="181">
        <f t="shared" si="338"/>
        <v>0</v>
      </c>
      <c r="AA554" s="181">
        <f t="shared" si="338"/>
        <v>0</v>
      </c>
      <c r="AB554" s="181">
        <f t="shared" si="338"/>
        <v>0</v>
      </c>
      <c r="AC554" s="181">
        <f t="shared" si="338"/>
        <v>0</v>
      </c>
      <c r="AD554" s="181">
        <f t="shared" si="338"/>
        <v>0</v>
      </c>
      <c r="AE554" s="181">
        <f t="shared" si="338"/>
        <v>0</v>
      </c>
      <c r="AF554" s="181">
        <f t="shared" si="338"/>
        <v>0</v>
      </c>
      <c r="AG554" s="181">
        <f t="shared" si="338"/>
        <v>0</v>
      </c>
      <c r="AH554" s="181">
        <f t="shared" si="338"/>
        <v>0</v>
      </c>
      <c r="AI554" s="181">
        <f t="shared" si="338"/>
        <v>0</v>
      </c>
      <c r="AJ554" s="181">
        <f t="shared" si="338"/>
        <v>0</v>
      </c>
      <c r="AK554" s="181">
        <f t="shared" si="338"/>
        <v>0</v>
      </c>
      <c r="AL554" s="181">
        <f t="shared" si="338"/>
        <v>0</v>
      </c>
      <c r="AM554" s="181">
        <f t="shared" si="338"/>
        <v>0</v>
      </c>
      <c r="AN554" s="181">
        <f t="shared" si="338"/>
        <v>0</v>
      </c>
      <c r="AO554" s="181">
        <f t="shared" si="338"/>
        <v>0</v>
      </c>
      <c r="AP554" s="181">
        <f t="shared" si="338"/>
        <v>0</v>
      </c>
      <c r="AQ554" s="181">
        <f t="shared" si="338"/>
        <v>0</v>
      </c>
      <c r="AR554" s="181">
        <f t="shared" si="338"/>
        <v>0</v>
      </c>
      <c r="AS554" s="181">
        <f t="shared" si="338"/>
        <v>0</v>
      </c>
      <c r="AT554" s="181">
        <f t="shared" si="338"/>
        <v>0</v>
      </c>
      <c r="AU554" s="181">
        <f t="shared" si="338"/>
        <v>0</v>
      </c>
      <c r="AV554" s="181">
        <f t="shared" si="338"/>
        <v>0</v>
      </c>
      <c r="AW554" s="181">
        <f t="shared" si="338"/>
        <v>0</v>
      </c>
      <c r="AX554" s="181">
        <f t="shared" si="338"/>
        <v>0</v>
      </c>
      <c r="AY554" s="181">
        <f t="shared" si="338"/>
        <v>0</v>
      </c>
      <c r="AZ554" s="181">
        <f t="shared" si="338"/>
        <v>0</v>
      </c>
      <c r="BA554" s="181">
        <f t="shared" si="338"/>
        <v>0</v>
      </c>
      <c r="BB554" s="181">
        <f t="shared" si="338"/>
        <v>0</v>
      </c>
      <c r="BC554" s="181">
        <f t="shared" si="338"/>
        <v>0</v>
      </c>
      <c r="BD554" s="181">
        <f t="shared" si="338"/>
        <v>0</v>
      </c>
      <c r="BE554" s="181">
        <f t="shared" si="338"/>
        <v>0</v>
      </c>
      <c r="BF554" s="181">
        <f t="shared" si="338"/>
        <v>0</v>
      </c>
      <c r="BG554" s="181">
        <f t="shared" si="338"/>
        <v>0</v>
      </c>
      <c r="BH554" s="181">
        <f t="shared" si="338"/>
        <v>0</v>
      </c>
      <c r="BI554" s="181">
        <f t="shared" si="338"/>
        <v>0</v>
      </c>
      <c r="BJ554" s="181">
        <f t="shared" si="338"/>
        <v>0</v>
      </c>
      <c r="BK554" s="181">
        <f t="shared" si="338"/>
        <v>0</v>
      </c>
      <c r="BL554" s="181">
        <f t="shared" si="338"/>
        <v>0</v>
      </c>
      <c r="BM554" s="181">
        <f t="shared" si="338"/>
        <v>0</v>
      </c>
      <c r="BN554" s="181">
        <f t="shared" si="338"/>
        <v>0</v>
      </c>
      <c r="BO554" s="181">
        <f>BO541*0.18</f>
        <v>0</v>
      </c>
      <c r="BP554" s="181">
        <f t="shared" ref="BP554:EA555" si="339">BP541*0.18</f>
        <v>0</v>
      </c>
      <c r="BQ554" s="181">
        <f t="shared" si="339"/>
        <v>0</v>
      </c>
      <c r="BR554" s="181">
        <f t="shared" si="339"/>
        <v>0</v>
      </c>
      <c r="BS554" s="181">
        <f t="shared" si="339"/>
        <v>0</v>
      </c>
      <c r="BT554" s="181">
        <f t="shared" si="339"/>
        <v>0</v>
      </c>
      <c r="BU554" s="181">
        <f t="shared" si="339"/>
        <v>0</v>
      </c>
      <c r="BV554" s="181">
        <f t="shared" si="339"/>
        <v>0</v>
      </c>
      <c r="BW554" s="181">
        <f t="shared" si="339"/>
        <v>0</v>
      </c>
      <c r="BX554" s="181">
        <f t="shared" si="339"/>
        <v>0</v>
      </c>
      <c r="BY554" s="181">
        <f t="shared" si="339"/>
        <v>0</v>
      </c>
      <c r="BZ554" s="181">
        <f t="shared" si="339"/>
        <v>0</v>
      </c>
      <c r="CA554" s="181">
        <f t="shared" si="339"/>
        <v>0</v>
      </c>
      <c r="CB554" s="181">
        <f t="shared" si="339"/>
        <v>0</v>
      </c>
      <c r="CC554" s="181">
        <f t="shared" si="339"/>
        <v>0</v>
      </c>
      <c r="CD554" s="181">
        <f t="shared" si="339"/>
        <v>0</v>
      </c>
      <c r="CE554" s="181">
        <f t="shared" si="339"/>
        <v>0</v>
      </c>
      <c r="CF554" s="181">
        <f t="shared" si="339"/>
        <v>0</v>
      </c>
      <c r="CG554" s="181">
        <f t="shared" si="339"/>
        <v>0</v>
      </c>
      <c r="CH554" s="181">
        <f t="shared" si="339"/>
        <v>0</v>
      </c>
      <c r="CI554" s="181">
        <f t="shared" si="339"/>
        <v>0</v>
      </c>
      <c r="CJ554" s="181">
        <f t="shared" si="339"/>
        <v>0</v>
      </c>
      <c r="CK554" s="181">
        <f t="shared" si="339"/>
        <v>0</v>
      </c>
      <c r="CL554" s="181">
        <f t="shared" si="339"/>
        <v>0</v>
      </c>
      <c r="CM554" s="181">
        <f t="shared" si="339"/>
        <v>0</v>
      </c>
      <c r="CN554" s="181">
        <f t="shared" si="339"/>
        <v>0</v>
      </c>
      <c r="CO554" s="181">
        <f t="shared" si="339"/>
        <v>0</v>
      </c>
      <c r="CP554" s="181">
        <f t="shared" si="339"/>
        <v>0</v>
      </c>
      <c r="CQ554" s="181">
        <f t="shared" si="339"/>
        <v>0</v>
      </c>
      <c r="CR554" s="181">
        <f t="shared" si="339"/>
        <v>0</v>
      </c>
      <c r="CS554" s="181">
        <f t="shared" si="339"/>
        <v>0</v>
      </c>
      <c r="CT554" s="181">
        <f t="shared" si="339"/>
        <v>0</v>
      </c>
      <c r="CU554" s="181">
        <f t="shared" si="339"/>
        <v>0</v>
      </c>
      <c r="CV554" s="181">
        <f t="shared" si="339"/>
        <v>0</v>
      </c>
      <c r="CW554" s="181">
        <f t="shared" si="339"/>
        <v>0</v>
      </c>
      <c r="CX554" s="181">
        <f t="shared" si="339"/>
        <v>0</v>
      </c>
      <c r="CY554" s="181">
        <f t="shared" si="339"/>
        <v>0</v>
      </c>
      <c r="CZ554" s="181">
        <f t="shared" si="339"/>
        <v>0</v>
      </c>
      <c r="DA554" s="181">
        <f t="shared" si="339"/>
        <v>0</v>
      </c>
      <c r="DB554" s="181">
        <f t="shared" si="339"/>
        <v>0</v>
      </c>
      <c r="DC554" s="181">
        <f t="shared" si="339"/>
        <v>0</v>
      </c>
      <c r="DD554" s="181">
        <f t="shared" si="339"/>
        <v>0</v>
      </c>
      <c r="DE554" s="181">
        <f t="shared" si="339"/>
        <v>0</v>
      </c>
      <c r="DF554" s="181">
        <f t="shared" si="339"/>
        <v>0</v>
      </c>
      <c r="DG554" s="181">
        <f t="shared" si="339"/>
        <v>0</v>
      </c>
      <c r="DH554" s="181">
        <f t="shared" si="339"/>
        <v>0</v>
      </c>
      <c r="DI554" s="181">
        <f t="shared" si="339"/>
        <v>0</v>
      </c>
      <c r="DJ554" s="181">
        <f t="shared" si="339"/>
        <v>0</v>
      </c>
      <c r="DK554" s="181">
        <f t="shared" si="339"/>
        <v>0</v>
      </c>
      <c r="DL554" s="181">
        <f t="shared" si="339"/>
        <v>0</v>
      </c>
      <c r="DM554" s="181">
        <f t="shared" si="339"/>
        <v>0</v>
      </c>
      <c r="DN554" s="181">
        <f t="shared" si="339"/>
        <v>0</v>
      </c>
      <c r="DO554" s="181">
        <f t="shared" si="339"/>
        <v>0</v>
      </c>
      <c r="DP554" s="181">
        <f t="shared" si="339"/>
        <v>0</v>
      </c>
      <c r="DQ554" s="181">
        <f t="shared" si="339"/>
        <v>0</v>
      </c>
      <c r="DR554" s="181">
        <f t="shared" si="339"/>
        <v>0</v>
      </c>
      <c r="DS554" s="181">
        <f t="shared" si="339"/>
        <v>0</v>
      </c>
      <c r="DT554" s="181">
        <f t="shared" si="339"/>
        <v>0</v>
      </c>
      <c r="DU554" s="181">
        <f t="shared" si="339"/>
        <v>0</v>
      </c>
      <c r="DV554" s="181">
        <f t="shared" si="339"/>
        <v>0</v>
      </c>
      <c r="DW554" s="181">
        <f t="shared" si="339"/>
        <v>0</v>
      </c>
      <c r="DX554" s="181">
        <f t="shared" si="339"/>
        <v>0</v>
      </c>
      <c r="DY554" s="181">
        <f t="shared" si="339"/>
        <v>0</v>
      </c>
      <c r="DZ554" s="181">
        <f t="shared" si="339"/>
        <v>0</v>
      </c>
      <c r="EA554" s="181">
        <f t="shared" si="339"/>
        <v>0</v>
      </c>
      <c r="EB554" s="181">
        <f t="shared" si="337"/>
        <v>0</v>
      </c>
      <c r="EC554" s="181">
        <f t="shared" si="332"/>
        <v>0</v>
      </c>
      <c r="ED554" s="181">
        <f t="shared" si="332"/>
        <v>0</v>
      </c>
      <c r="EE554" s="181">
        <f t="shared" si="332"/>
        <v>0</v>
      </c>
    </row>
    <row r="555" spans="1:138" s="182" customFormat="1" ht="15.75" hidden="1" outlineLevel="1" x14ac:dyDescent="0.25">
      <c r="A555" s="122">
        <f t="shared" si="329"/>
        <v>0</v>
      </c>
      <c r="B555" s="232" t="str">
        <f t="shared" si="333"/>
        <v>Менеджмент резерв НДС</v>
      </c>
      <c r="C555" s="170">
        <f t="shared" si="334"/>
        <v>0</v>
      </c>
      <c r="D555" s="181">
        <f t="shared" si="338"/>
        <v>0</v>
      </c>
      <c r="E555" s="181">
        <f t="shared" si="338"/>
        <v>0</v>
      </c>
      <c r="F555" s="181">
        <f t="shared" si="338"/>
        <v>0</v>
      </c>
      <c r="G555" s="181">
        <f t="shared" si="338"/>
        <v>0</v>
      </c>
      <c r="H555" s="181">
        <f t="shared" si="338"/>
        <v>0</v>
      </c>
      <c r="I555" s="181">
        <f t="shared" si="338"/>
        <v>0</v>
      </c>
      <c r="J555" s="181">
        <f t="shared" si="338"/>
        <v>0</v>
      </c>
      <c r="K555" s="181">
        <f t="shared" si="338"/>
        <v>0</v>
      </c>
      <c r="L555" s="181">
        <f t="shared" si="338"/>
        <v>0</v>
      </c>
      <c r="M555" s="181">
        <f t="shared" si="338"/>
        <v>0</v>
      </c>
      <c r="N555" s="181">
        <f t="shared" si="338"/>
        <v>0</v>
      </c>
      <c r="O555" s="181">
        <f t="shared" si="338"/>
        <v>0</v>
      </c>
      <c r="P555" s="181">
        <f t="shared" si="338"/>
        <v>0</v>
      </c>
      <c r="Q555" s="181">
        <f t="shared" si="338"/>
        <v>0</v>
      </c>
      <c r="R555" s="181">
        <f t="shared" si="338"/>
        <v>0</v>
      </c>
      <c r="S555" s="181">
        <f t="shared" si="338"/>
        <v>0</v>
      </c>
      <c r="T555" s="181">
        <f t="shared" si="338"/>
        <v>0</v>
      </c>
      <c r="U555" s="181">
        <f t="shared" si="338"/>
        <v>0</v>
      </c>
      <c r="V555" s="181">
        <f t="shared" si="338"/>
        <v>0</v>
      </c>
      <c r="W555" s="181">
        <f t="shared" si="338"/>
        <v>0</v>
      </c>
      <c r="X555" s="181">
        <f t="shared" si="338"/>
        <v>0</v>
      </c>
      <c r="Y555" s="181">
        <f t="shared" si="338"/>
        <v>0</v>
      </c>
      <c r="Z555" s="181">
        <f t="shared" si="338"/>
        <v>0</v>
      </c>
      <c r="AA555" s="181">
        <f t="shared" si="338"/>
        <v>0</v>
      </c>
      <c r="AB555" s="181">
        <f t="shared" si="338"/>
        <v>0</v>
      </c>
      <c r="AC555" s="181">
        <f t="shared" si="338"/>
        <v>0</v>
      </c>
      <c r="AD555" s="181">
        <f t="shared" si="338"/>
        <v>0</v>
      </c>
      <c r="AE555" s="181">
        <f t="shared" si="338"/>
        <v>0</v>
      </c>
      <c r="AF555" s="181">
        <f t="shared" si="338"/>
        <v>0</v>
      </c>
      <c r="AG555" s="181">
        <f t="shared" si="338"/>
        <v>0</v>
      </c>
      <c r="AH555" s="181">
        <f t="shared" si="338"/>
        <v>0</v>
      </c>
      <c r="AI555" s="181">
        <f t="shared" si="338"/>
        <v>0</v>
      </c>
      <c r="AJ555" s="181">
        <f t="shared" si="338"/>
        <v>0</v>
      </c>
      <c r="AK555" s="181">
        <f t="shared" si="338"/>
        <v>0</v>
      </c>
      <c r="AL555" s="181">
        <f t="shared" si="338"/>
        <v>0</v>
      </c>
      <c r="AM555" s="181">
        <f t="shared" si="338"/>
        <v>0</v>
      </c>
      <c r="AN555" s="181">
        <f t="shared" si="338"/>
        <v>0</v>
      </c>
      <c r="AO555" s="181">
        <f t="shared" si="338"/>
        <v>0</v>
      </c>
      <c r="AP555" s="181">
        <f t="shared" si="338"/>
        <v>0</v>
      </c>
      <c r="AQ555" s="181">
        <f t="shared" si="338"/>
        <v>0</v>
      </c>
      <c r="AR555" s="181">
        <f t="shared" si="338"/>
        <v>0</v>
      </c>
      <c r="AS555" s="181">
        <f t="shared" si="338"/>
        <v>0</v>
      </c>
      <c r="AT555" s="181">
        <f t="shared" si="338"/>
        <v>0</v>
      </c>
      <c r="AU555" s="181">
        <f t="shared" si="338"/>
        <v>0</v>
      </c>
      <c r="AV555" s="181">
        <f t="shared" si="338"/>
        <v>0</v>
      </c>
      <c r="AW555" s="181">
        <f t="shared" si="338"/>
        <v>0</v>
      </c>
      <c r="AX555" s="181">
        <f t="shared" si="338"/>
        <v>0</v>
      </c>
      <c r="AY555" s="181">
        <f t="shared" si="338"/>
        <v>0</v>
      </c>
      <c r="AZ555" s="181">
        <f t="shared" si="338"/>
        <v>0</v>
      </c>
      <c r="BA555" s="181">
        <f t="shared" si="338"/>
        <v>0</v>
      </c>
      <c r="BB555" s="181">
        <f t="shared" si="338"/>
        <v>0</v>
      </c>
      <c r="BC555" s="181">
        <f t="shared" si="338"/>
        <v>0</v>
      </c>
      <c r="BD555" s="181">
        <f t="shared" si="338"/>
        <v>0</v>
      </c>
      <c r="BE555" s="181">
        <f t="shared" si="338"/>
        <v>0</v>
      </c>
      <c r="BF555" s="181">
        <f t="shared" si="338"/>
        <v>0</v>
      </c>
      <c r="BG555" s="181">
        <f t="shared" si="338"/>
        <v>0</v>
      </c>
      <c r="BH555" s="181">
        <f t="shared" si="338"/>
        <v>0</v>
      </c>
      <c r="BI555" s="181">
        <f t="shared" si="338"/>
        <v>0</v>
      </c>
      <c r="BJ555" s="181">
        <f t="shared" si="338"/>
        <v>0</v>
      </c>
      <c r="BK555" s="181">
        <f t="shared" si="338"/>
        <v>0</v>
      </c>
      <c r="BL555" s="181">
        <f t="shared" si="338"/>
        <v>0</v>
      </c>
      <c r="BM555" s="181">
        <f t="shared" si="338"/>
        <v>0</v>
      </c>
      <c r="BN555" s="181">
        <f t="shared" si="338"/>
        <v>0</v>
      </c>
      <c r="BO555" s="181">
        <f t="shared" si="338"/>
        <v>0</v>
      </c>
      <c r="BP555" s="181">
        <f t="shared" si="339"/>
        <v>0</v>
      </c>
      <c r="BQ555" s="181">
        <f t="shared" si="339"/>
        <v>0</v>
      </c>
      <c r="BR555" s="181">
        <f t="shared" si="339"/>
        <v>0</v>
      </c>
      <c r="BS555" s="181">
        <f t="shared" si="339"/>
        <v>0</v>
      </c>
      <c r="BT555" s="181">
        <f t="shared" si="339"/>
        <v>0</v>
      </c>
      <c r="BU555" s="181">
        <f t="shared" si="339"/>
        <v>0</v>
      </c>
      <c r="BV555" s="181">
        <f t="shared" si="339"/>
        <v>0</v>
      </c>
      <c r="BW555" s="181">
        <f t="shared" si="339"/>
        <v>0</v>
      </c>
      <c r="BX555" s="181">
        <f t="shared" si="339"/>
        <v>0</v>
      </c>
      <c r="BY555" s="181">
        <f t="shared" si="339"/>
        <v>0</v>
      </c>
      <c r="BZ555" s="181">
        <f t="shared" si="339"/>
        <v>0</v>
      </c>
      <c r="CA555" s="181">
        <f t="shared" si="339"/>
        <v>0</v>
      </c>
      <c r="CB555" s="181">
        <f t="shared" si="339"/>
        <v>0</v>
      </c>
      <c r="CC555" s="181">
        <f t="shared" si="339"/>
        <v>0</v>
      </c>
      <c r="CD555" s="181">
        <f t="shared" si="339"/>
        <v>0</v>
      </c>
      <c r="CE555" s="181">
        <f t="shared" si="339"/>
        <v>0</v>
      </c>
      <c r="CF555" s="181">
        <f t="shared" si="339"/>
        <v>0</v>
      </c>
      <c r="CG555" s="181">
        <f t="shared" si="339"/>
        <v>0</v>
      </c>
      <c r="CH555" s="181">
        <f t="shared" si="339"/>
        <v>0</v>
      </c>
      <c r="CI555" s="181">
        <f t="shared" si="339"/>
        <v>0</v>
      </c>
      <c r="CJ555" s="181">
        <f t="shared" si="339"/>
        <v>0</v>
      </c>
      <c r="CK555" s="181">
        <f t="shared" si="339"/>
        <v>0</v>
      </c>
      <c r="CL555" s="181">
        <f t="shared" si="339"/>
        <v>0</v>
      </c>
      <c r="CM555" s="181">
        <f t="shared" si="339"/>
        <v>0</v>
      </c>
      <c r="CN555" s="181">
        <f t="shared" si="339"/>
        <v>0</v>
      </c>
      <c r="CO555" s="181">
        <f t="shared" si="339"/>
        <v>0</v>
      </c>
      <c r="CP555" s="181">
        <f t="shared" si="339"/>
        <v>0</v>
      </c>
      <c r="CQ555" s="181">
        <f t="shared" si="339"/>
        <v>0</v>
      </c>
      <c r="CR555" s="181">
        <f t="shared" si="339"/>
        <v>0</v>
      </c>
      <c r="CS555" s="181">
        <f t="shared" si="339"/>
        <v>0</v>
      </c>
      <c r="CT555" s="181">
        <f t="shared" si="339"/>
        <v>0</v>
      </c>
      <c r="CU555" s="181">
        <f t="shared" si="339"/>
        <v>0</v>
      </c>
      <c r="CV555" s="181">
        <f t="shared" si="339"/>
        <v>0</v>
      </c>
      <c r="CW555" s="181">
        <f t="shared" si="339"/>
        <v>0</v>
      </c>
      <c r="CX555" s="181">
        <f t="shared" si="339"/>
        <v>0</v>
      </c>
      <c r="CY555" s="181">
        <f t="shared" si="339"/>
        <v>0</v>
      </c>
      <c r="CZ555" s="181">
        <f t="shared" si="339"/>
        <v>0</v>
      </c>
      <c r="DA555" s="181">
        <f t="shared" si="339"/>
        <v>0</v>
      </c>
      <c r="DB555" s="181">
        <f t="shared" si="339"/>
        <v>0</v>
      </c>
      <c r="DC555" s="181">
        <f t="shared" si="339"/>
        <v>0</v>
      </c>
      <c r="DD555" s="181">
        <f t="shared" si="339"/>
        <v>0</v>
      </c>
      <c r="DE555" s="181">
        <f t="shared" si="339"/>
        <v>0</v>
      </c>
      <c r="DF555" s="181">
        <f t="shared" si="339"/>
        <v>0</v>
      </c>
      <c r="DG555" s="181">
        <f t="shared" si="339"/>
        <v>0</v>
      </c>
      <c r="DH555" s="181">
        <f t="shared" si="339"/>
        <v>0</v>
      </c>
      <c r="DI555" s="181">
        <f t="shared" si="339"/>
        <v>0</v>
      </c>
      <c r="DJ555" s="181">
        <f t="shared" si="339"/>
        <v>0</v>
      </c>
      <c r="DK555" s="181">
        <f t="shared" si="339"/>
        <v>0</v>
      </c>
      <c r="DL555" s="181">
        <f t="shared" si="339"/>
        <v>0</v>
      </c>
      <c r="DM555" s="181">
        <f t="shared" si="339"/>
        <v>0</v>
      </c>
      <c r="DN555" s="181">
        <f t="shared" si="339"/>
        <v>0</v>
      </c>
      <c r="DO555" s="181">
        <f t="shared" si="339"/>
        <v>0</v>
      </c>
      <c r="DP555" s="181">
        <f t="shared" si="339"/>
        <v>0</v>
      </c>
      <c r="DQ555" s="181">
        <f t="shared" si="339"/>
        <v>0</v>
      </c>
      <c r="DR555" s="181">
        <f t="shared" si="339"/>
        <v>0</v>
      </c>
      <c r="DS555" s="181">
        <f t="shared" si="339"/>
        <v>0</v>
      </c>
      <c r="DT555" s="181">
        <f t="shared" si="339"/>
        <v>0</v>
      </c>
      <c r="DU555" s="181">
        <f t="shared" si="339"/>
        <v>0</v>
      </c>
      <c r="DV555" s="181">
        <f t="shared" si="339"/>
        <v>0</v>
      </c>
      <c r="DW555" s="181">
        <f t="shared" si="339"/>
        <v>0</v>
      </c>
      <c r="DX555" s="181">
        <f t="shared" si="339"/>
        <v>0</v>
      </c>
      <c r="DY555" s="181">
        <f t="shared" si="339"/>
        <v>0</v>
      </c>
      <c r="DZ555" s="181">
        <f t="shared" si="339"/>
        <v>0</v>
      </c>
      <c r="EA555" s="181">
        <f t="shared" si="339"/>
        <v>0</v>
      </c>
      <c r="EB555" s="181">
        <f t="shared" si="337"/>
        <v>0</v>
      </c>
      <c r="EC555" s="181">
        <f t="shared" si="332"/>
        <v>0</v>
      </c>
      <c r="ED555" s="181">
        <f t="shared" si="332"/>
        <v>0</v>
      </c>
      <c r="EE555" s="181">
        <f t="shared" si="332"/>
        <v>0</v>
      </c>
    </row>
    <row r="556" spans="1:138" ht="17.25" hidden="1" outlineLevel="1" thickTop="1" thickBot="1" x14ac:dyDescent="0.3">
      <c r="A556" s="122">
        <f>IF(B529="Объект",,1)</f>
        <v>0</v>
      </c>
      <c r="B556" s="228" t="s">
        <v>236</v>
      </c>
      <c r="C556" s="229">
        <f>SUM(D556:EE556)</f>
        <v>0</v>
      </c>
      <c r="D556" s="175">
        <f>SUM(D546:D555)</f>
        <v>0</v>
      </c>
      <c r="E556" s="230">
        <f t="shared" ref="E556:BA556" si="340">SUM(E546:E555)</f>
        <v>0</v>
      </c>
      <c r="F556" s="175">
        <f t="shared" si="340"/>
        <v>0</v>
      </c>
      <c r="G556" s="175">
        <f t="shared" si="340"/>
        <v>0</v>
      </c>
      <c r="H556" s="175">
        <f t="shared" si="340"/>
        <v>0</v>
      </c>
      <c r="I556" s="175">
        <f t="shared" si="340"/>
        <v>0</v>
      </c>
      <c r="J556" s="175">
        <f t="shared" si="340"/>
        <v>0</v>
      </c>
      <c r="K556" s="175">
        <f t="shared" si="340"/>
        <v>0</v>
      </c>
      <c r="L556" s="175">
        <f t="shared" si="340"/>
        <v>0</v>
      </c>
      <c r="M556" s="175">
        <f t="shared" si="340"/>
        <v>0</v>
      </c>
      <c r="N556" s="175">
        <f t="shared" si="340"/>
        <v>0</v>
      </c>
      <c r="O556" s="231">
        <f t="shared" si="340"/>
        <v>0</v>
      </c>
      <c r="P556" s="231">
        <f t="shared" si="340"/>
        <v>0</v>
      </c>
      <c r="Q556" s="231">
        <f t="shared" si="340"/>
        <v>0</v>
      </c>
      <c r="R556" s="231">
        <f t="shared" si="340"/>
        <v>0</v>
      </c>
      <c r="S556" s="231">
        <f t="shared" si="340"/>
        <v>0</v>
      </c>
      <c r="T556" s="231">
        <f t="shared" si="340"/>
        <v>0</v>
      </c>
      <c r="U556" s="231">
        <f t="shared" si="340"/>
        <v>0</v>
      </c>
      <c r="V556" s="231">
        <f t="shared" si="340"/>
        <v>0</v>
      </c>
      <c r="W556" s="231">
        <f t="shared" si="340"/>
        <v>0</v>
      </c>
      <c r="X556" s="231">
        <f t="shared" si="340"/>
        <v>0</v>
      </c>
      <c r="Y556" s="231">
        <f t="shared" si="340"/>
        <v>0</v>
      </c>
      <c r="Z556" s="231">
        <f t="shared" si="340"/>
        <v>0</v>
      </c>
      <c r="AA556" s="231">
        <f t="shared" si="340"/>
        <v>0</v>
      </c>
      <c r="AB556" s="231">
        <f t="shared" si="340"/>
        <v>0</v>
      </c>
      <c r="AC556" s="176">
        <f t="shared" si="340"/>
        <v>0</v>
      </c>
      <c r="AD556" s="176">
        <f t="shared" si="340"/>
        <v>0</v>
      </c>
      <c r="AE556" s="175">
        <f t="shared" si="340"/>
        <v>0</v>
      </c>
      <c r="AF556" s="175">
        <f t="shared" si="340"/>
        <v>0</v>
      </c>
      <c r="AG556" s="175">
        <f t="shared" si="340"/>
        <v>0</v>
      </c>
      <c r="AH556" s="175">
        <f t="shared" si="340"/>
        <v>0</v>
      </c>
      <c r="AI556" s="175">
        <f t="shared" si="340"/>
        <v>0</v>
      </c>
      <c r="AJ556" s="175">
        <f t="shared" si="340"/>
        <v>0</v>
      </c>
      <c r="AK556" s="175">
        <f t="shared" si="340"/>
        <v>0</v>
      </c>
      <c r="AL556" s="175">
        <f t="shared" si="340"/>
        <v>0</v>
      </c>
      <c r="AM556" s="175">
        <f t="shared" si="340"/>
        <v>0</v>
      </c>
      <c r="AN556" s="176">
        <f t="shared" si="340"/>
        <v>0</v>
      </c>
      <c r="AO556" s="175">
        <f t="shared" si="340"/>
        <v>0</v>
      </c>
      <c r="AP556" s="175">
        <f t="shared" si="340"/>
        <v>0</v>
      </c>
      <c r="AQ556" s="175">
        <f t="shared" si="340"/>
        <v>0</v>
      </c>
      <c r="AR556" s="175">
        <f t="shared" si="340"/>
        <v>0</v>
      </c>
      <c r="AS556" s="175">
        <f t="shared" si="340"/>
        <v>0</v>
      </c>
      <c r="AT556" s="175">
        <f t="shared" si="340"/>
        <v>0</v>
      </c>
      <c r="AU556" s="175">
        <f t="shared" si="340"/>
        <v>0</v>
      </c>
      <c r="AV556" s="175">
        <f t="shared" si="340"/>
        <v>0</v>
      </c>
      <c r="AW556" s="175">
        <f t="shared" si="340"/>
        <v>0</v>
      </c>
      <c r="AX556" s="175">
        <f t="shared" si="340"/>
        <v>0</v>
      </c>
      <c r="AY556" s="175">
        <f t="shared" si="340"/>
        <v>0</v>
      </c>
      <c r="AZ556" s="176">
        <f t="shared" si="340"/>
        <v>0</v>
      </c>
      <c r="BA556" s="175">
        <f t="shared" si="340"/>
        <v>0</v>
      </c>
      <c r="BB556" s="175">
        <f t="shared" ref="BB556:DM556" si="341">SUM(BB533:BB542)*0.18</f>
        <v>0</v>
      </c>
      <c r="BC556" s="175">
        <f t="shared" si="341"/>
        <v>0</v>
      </c>
      <c r="BD556" s="175">
        <f t="shared" si="341"/>
        <v>0</v>
      </c>
      <c r="BE556" s="175">
        <f t="shared" si="341"/>
        <v>0</v>
      </c>
      <c r="BF556" s="175">
        <f t="shared" si="341"/>
        <v>0</v>
      </c>
      <c r="BG556" s="175">
        <f t="shared" si="341"/>
        <v>0</v>
      </c>
      <c r="BH556" s="175">
        <f t="shared" si="341"/>
        <v>0</v>
      </c>
      <c r="BI556" s="175">
        <f t="shared" si="341"/>
        <v>0</v>
      </c>
      <c r="BJ556" s="175">
        <f t="shared" si="341"/>
        <v>0</v>
      </c>
      <c r="BK556" s="175">
        <f t="shared" si="341"/>
        <v>0</v>
      </c>
      <c r="BL556" s="176">
        <f t="shared" si="341"/>
        <v>0</v>
      </c>
      <c r="BM556" s="175">
        <f t="shared" si="341"/>
        <v>0</v>
      </c>
      <c r="BN556" s="175">
        <f t="shared" si="341"/>
        <v>0</v>
      </c>
      <c r="BO556" s="175">
        <f t="shared" si="341"/>
        <v>0</v>
      </c>
      <c r="BP556" s="175">
        <f t="shared" si="341"/>
        <v>0</v>
      </c>
      <c r="BQ556" s="175">
        <f t="shared" si="341"/>
        <v>0</v>
      </c>
      <c r="BR556" s="175">
        <f t="shared" si="341"/>
        <v>0</v>
      </c>
      <c r="BS556" s="175">
        <f t="shared" si="341"/>
        <v>0</v>
      </c>
      <c r="BT556" s="175">
        <f t="shared" si="341"/>
        <v>0</v>
      </c>
      <c r="BU556" s="175">
        <f t="shared" si="341"/>
        <v>0</v>
      </c>
      <c r="BV556" s="175">
        <f>SUM(BV533:BV542)*0.18</f>
        <v>0</v>
      </c>
      <c r="BW556" s="175">
        <f>SUM(BW533:BW542)*0.18</f>
        <v>0</v>
      </c>
      <c r="BX556" s="175">
        <f>SUM(BX533:BX542)*0.18</f>
        <v>0</v>
      </c>
      <c r="BY556" s="175">
        <f t="shared" si="341"/>
        <v>0</v>
      </c>
      <c r="BZ556" s="175">
        <f t="shared" si="341"/>
        <v>0</v>
      </c>
      <c r="CA556" s="175">
        <f t="shared" si="341"/>
        <v>0</v>
      </c>
      <c r="CB556" s="175">
        <f t="shared" si="341"/>
        <v>0</v>
      </c>
      <c r="CC556" s="175">
        <f t="shared" si="341"/>
        <v>0</v>
      </c>
      <c r="CD556" s="175">
        <f t="shared" si="341"/>
        <v>0</v>
      </c>
      <c r="CE556" s="175">
        <f t="shared" si="341"/>
        <v>0</v>
      </c>
      <c r="CF556" s="175">
        <f t="shared" si="341"/>
        <v>0</v>
      </c>
      <c r="CG556" s="175">
        <f t="shared" si="341"/>
        <v>0</v>
      </c>
      <c r="CH556" s="175">
        <f t="shared" si="341"/>
        <v>0</v>
      </c>
      <c r="CI556" s="175">
        <f t="shared" si="341"/>
        <v>0</v>
      </c>
      <c r="CJ556" s="176">
        <f t="shared" si="341"/>
        <v>0</v>
      </c>
      <c r="CK556" s="175">
        <f t="shared" si="341"/>
        <v>0</v>
      </c>
      <c r="CL556" s="175">
        <f t="shared" si="341"/>
        <v>0</v>
      </c>
      <c r="CM556" s="175">
        <f t="shared" si="341"/>
        <v>0</v>
      </c>
      <c r="CN556" s="175">
        <f t="shared" si="341"/>
        <v>0</v>
      </c>
      <c r="CO556" s="175">
        <f t="shared" si="341"/>
        <v>0</v>
      </c>
      <c r="CP556" s="175">
        <f t="shared" si="341"/>
        <v>0</v>
      </c>
      <c r="CQ556" s="175">
        <f t="shared" si="341"/>
        <v>0</v>
      </c>
      <c r="CR556" s="175">
        <f t="shared" si="341"/>
        <v>0</v>
      </c>
      <c r="CS556" s="175">
        <f t="shared" si="341"/>
        <v>0</v>
      </c>
      <c r="CT556" s="175">
        <f t="shared" si="341"/>
        <v>0</v>
      </c>
      <c r="CU556" s="175">
        <f t="shared" si="341"/>
        <v>0</v>
      </c>
      <c r="CV556" s="176">
        <f t="shared" si="341"/>
        <v>0</v>
      </c>
      <c r="CW556" s="175">
        <f t="shared" si="341"/>
        <v>0</v>
      </c>
      <c r="CX556" s="175">
        <f t="shared" si="341"/>
        <v>0</v>
      </c>
      <c r="CY556" s="175">
        <f t="shared" si="341"/>
        <v>0</v>
      </c>
      <c r="CZ556" s="175">
        <f t="shared" si="341"/>
        <v>0</v>
      </c>
      <c r="DA556" s="175">
        <f t="shared" si="341"/>
        <v>0</v>
      </c>
      <c r="DB556" s="175">
        <f t="shared" si="341"/>
        <v>0</v>
      </c>
      <c r="DC556" s="175">
        <f t="shared" si="341"/>
        <v>0</v>
      </c>
      <c r="DD556" s="175">
        <f t="shared" si="341"/>
        <v>0</v>
      </c>
      <c r="DE556" s="175">
        <f t="shared" si="341"/>
        <v>0</v>
      </c>
      <c r="DF556" s="175">
        <f t="shared" si="341"/>
        <v>0</v>
      </c>
      <c r="DG556" s="175">
        <f t="shared" si="341"/>
        <v>0</v>
      </c>
      <c r="DH556" s="176">
        <f t="shared" si="341"/>
        <v>0</v>
      </c>
      <c r="DI556" s="175">
        <f t="shared" si="341"/>
        <v>0</v>
      </c>
      <c r="DJ556" s="175">
        <f t="shared" si="341"/>
        <v>0</v>
      </c>
      <c r="DK556" s="175">
        <f t="shared" si="341"/>
        <v>0</v>
      </c>
      <c r="DL556" s="175">
        <f t="shared" si="341"/>
        <v>0</v>
      </c>
      <c r="DM556" s="175">
        <f t="shared" si="341"/>
        <v>0</v>
      </c>
      <c r="DN556" s="175">
        <f t="shared" ref="DN556:EA556" si="342">SUM(DN533:DN542)*0.18</f>
        <v>0</v>
      </c>
      <c r="DO556" s="175">
        <f t="shared" si="342"/>
        <v>0</v>
      </c>
      <c r="DP556" s="175">
        <f t="shared" si="342"/>
        <v>0</v>
      </c>
      <c r="DQ556" s="175">
        <f t="shared" si="342"/>
        <v>0</v>
      </c>
      <c r="DR556" s="175">
        <f t="shared" si="342"/>
        <v>0</v>
      </c>
      <c r="DS556" s="175">
        <f t="shared" si="342"/>
        <v>0</v>
      </c>
      <c r="DT556" s="176">
        <f t="shared" si="342"/>
        <v>0</v>
      </c>
      <c r="DU556" s="175">
        <f t="shared" si="342"/>
        <v>0</v>
      </c>
      <c r="DV556" s="175">
        <f t="shared" si="342"/>
        <v>0</v>
      </c>
      <c r="DW556" s="175">
        <f t="shared" si="342"/>
        <v>0</v>
      </c>
      <c r="DX556" s="175">
        <f t="shared" si="342"/>
        <v>0</v>
      </c>
      <c r="DY556" s="175">
        <f t="shared" si="342"/>
        <v>0</v>
      </c>
      <c r="DZ556" s="175">
        <f t="shared" si="342"/>
        <v>0</v>
      </c>
      <c r="EA556" s="175">
        <f t="shared" si="342"/>
        <v>0</v>
      </c>
      <c r="EB556" s="175">
        <f>SUM(EB533:EB542)*0.18</f>
        <v>0</v>
      </c>
      <c r="EC556" s="175">
        <f>SUM(EC533:EC542)*0.18</f>
        <v>0</v>
      </c>
      <c r="ED556" s="175">
        <f>SUM(ED533:ED542)*0.18</f>
        <v>0</v>
      </c>
      <c r="EE556" s="175">
        <f>SUM(EE533:EE542)*0.18</f>
        <v>0</v>
      </c>
      <c r="EF556" s="169"/>
      <c r="EG556" s="169"/>
      <c r="EH556" s="169"/>
    </row>
    <row r="557" spans="1:138" ht="17.25" hidden="1" outlineLevel="1" thickTop="1" thickBot="1" x14ac:dyDescent="0.3">
      <c r="A557" s="122">
        <f>IF(B529="Объект",,1)</f>
        <v>0</v>
      </c>
      <c r="B557" s="233">
        <f>B525</f>
        <v>0</v>
      </c>
      <c r="C557" s="229">
        <f t="shared" si="325"/>
        <v>0</v>
      </c>
      <c r="D557" s="188">
        <f t="shared" ref="D557:BO557" si="343">D545+D556</f>
        <v>0</v>
      </c>
      <c r="E557" s="234">
        <f t="shared" si="343"/>
        <v>0</v>
      </c>
      <c r="F557" s="188">
        <f t="shared" si="343"/>
        <v>0</v>
      </c>
      <c r="G557" s="188">
        <f t="shared" si="343"/>
        <v>0</v>
      </c>
      <c r="H557" s="188">
        <f t="shared" si="343"/>
        <v>0</v>
      </c>
      <c r="I557" s="188">
        <f t="shared" si="343"/>
        <v>0</v>
      </c>
      <c r="J557" s="188">
        <f t="shared" si="343"/>
        <v>0</v>
      </c>
      <c r="K557" s="188">
        <f t="shared" si="343"/>
        <v>0</v>
      </c>
      <c r="L557" s="188">
        <f t="shared" si="343"/>
        <v>0</v>
      </c>
      <c r="M557" s="188">
        <f t="shared" si="343"/>
        <v>0</v>
      </c>
      <c r="N557" s="188">
        <f t="shared" si="343"/>
        <v>0</v>
      </c>
      <c r="O557" s="235">
        <f t="shared" si="343"/>
        <v>0</v>
      </c>
      <c r="P557" s="235">
        <f t="shared" si="343"/>
        <v>0</v>
      </c>
      <c r="Q557" s="235">
        <f t="shared" si="343"/>
        <v>0</v>
      </c>
      <c r="R557" s="235">
        <f t="shared" si="343"/>
        <v>0</v>
      </c>
      <c r="S557" s="235">
        <f t="shared" si="343"/>
        <v>0</v>
      </c>
      <c r="T557" s="235">
        <f t="shared" si="343"/>
        <v>0</v>
      </c>
      <c r="U557" s="235">
        <f t="shared" si="343"/>
        <v>0</v>
      </c>
      <c r="V557" s="235">
        <f t="shared" si="343"/>
        <v>0</v>
      </c>
      <c r="W557" s="235">
        <f t="shared" si="343"/>
        <v>0</v>
      </c>
      <c r="X557" s="235">
        <f t="shared" si="343"/>
        <v>0</v>
      </c>
      <c r="Y557" s="235">
        <f t="shared" si="343"/>
        <v>0</v>
      </c>
      <c r="Z557" s="235">
        <f t="shared" si="343"/>
        <v>0</v>
      </c>
      <c r="AA557" s="235">
        <f t="shared" si="343"/>
        <v>0</v>
      </c>
      <c r="AB557" s="235">
        <f t="shared" si="343"/>
        <v>0</v>
      </c>
      <c r="AC557" s="189">
        <f t="shared" si="343"/>
        <v>0</v>
      </c>
      <c r="AD557" s="189">
        <f t="shared" si="343"/>
        <v>0</v>
      </c>
      <c r="AE557" s="188">
        <f t="shared" si="343"/>
        <v>0</v>
      </c>
      <c r="AF557" s="188">
        <f t="shared" si="343"/>
        <v>0</v>
      </c>
      <c r="AG557" s="188">
        <f t="shared" si="343"/>
        <v>0</v>
      </c>
      <c r="AH557" s="188">
        <f t="shared" si="343"/>
        <v>0</v>
      </c>
      <c r="AI557" s="188">
        <f t="shared" si="343"/>
        <v>0</v>
      </c>
      <c r="AJ557" s="188">
        <f t="shared" si="343"/>
        <v>0</v>
      </c>
      <c r="AK557" s="188">
        <f t="shared" si="343"/>
        <v>0</v>
      </c>
      <c r="AL557" s="188">
        <f t="shared" si="343"/>
        <v>0</v>
      </c>
      <c r="AM557" s="188">
        <f t="shared" si="343"/>
        <v>0</v>
      </c>
      <c r="AN557" s="189">
        <f t="shared" si="343"/>
        <v>0</v>
      </c>
      <c r="AO557" s="188">
        <f t="shared" si="343"/>
        <v>0</v>
      </c>
      <c r="AP557" s="188">
        <f t="shared" si="343"/>
        <v>0</v>
      </c>
      <c r="AQ557" s="188">
        <f t="shared" si="343"/>
        <v>0</v>
      </c>
      <c r="AR557" s="188">
        <f t="shared" si="343"/>
        <v>0</v>
      </c>
      <c r="AS557" s="188">
        <f t="shared" si="343"/>
        <v>0</v>
      </c>
      <c r="AT557" s="188">
        <f t="shared" si="343"/>
        <v>0</v>
      </c>
      <c r="AU557" s="188">
        <f t="shared" si="343"/>
        <v>0</v>
      </c>
      <c r="AV557" s="188">
        <f t="shared" si="343"/>
        <v>0</v>
      </c>
      <c r="AW557" s="188">
        <f t="shared" si="343"/>
        <v>0</v>
      </c>
      <c r="AX557" s="188">
        <f t="shared" si="343"/>
        <v>0</v>
      </c>
      <c r="AY557" s="188">
        <f t="shared" si="343"/>
        <v>0</v>
      </c>
      <c r="AZ557" s="189">
        <f t="shared" si="343"/>
        <v>0</v>
      </c>
      <c r="BA557" s="188">
        <f t="shared" si="343"/>
        <v>0</v>
      </c>
      <c r="BB557" s="188">
        <f t="shared" si="343"/>
        <v>0</v>
      </c>
      <c r="BC557" s="188">
        <f t="shared" si="343"/>
        <v>0</v>
      </c>
      <c r="BD557" s="188">
        <f t="shared" si="343"/>
        <v>0</v>
      </c>
      <c r="BE557" s="188">
        <f t="shared" si="343"/>
        <v>0</v>
      </c>
      <c r="BF557" s="188">
        <f t="shared" si="343"/>
        <v>0</v>
      </c>
      <c r="BG557" s="188">
        <f t="shared" si="343"/>
        <v>0</v>
      </c>
      <c r="BH557" s="188">
        <f t="shared" si="343"/>
        <v>0</v>
      </c>
      <c r="BI557" s="188">
        <f t="shared" si="343"/>
        <v>0</v>
      </c>
      <c r="BJ557" s="188">
        <f t="shared" si="343"/>
        <v>0</v>
      </c>
      <c r="BK557" s="188">
        <f t="shared" si="343"/>
        <v>0</v>
      </c>
      <c r="BL557" s="189">
        <f t="shared" si="343"/>
        <v>0</v>
      </c>
      <c r="BM557" s="188">
        <f t="shared" si="343"/>
        <v>0</v>
      </c>
      <c r="BN557" s="188">
        <f t="shared" si="343"/>
        <v>0</v>
      </c>
      <c r="BO557" s="188">
        <f t="shared" si="343"/>
        <v>0</v>
      </c>
      <c r="BP557" s="188">
        <f t="shared" ref="BP557:EA557" si="344">BP545+BP556</f>
        <v>0</v>
      </c>
      <c r="BQ557" s="188">
        <f t="shared" si="344"/>
        <v>0</v>
      </c>
      <c r="BR557" s="188">
        <f t="shared" si="344"/>
        <v>0</v>
      </c>
      <c r="BS557" s="188">
        <f t="shared" si="344"/>
        <v>0</v>
      </c>
      <c r="BT557" s="188">
        <f t="shared" si="344"/>
        <v>0</v>
      </c>
      <c r="BU557" s="188">
        <f t="shared" si="344"/>
        <v>0</v>
      </c>
      <c r="BV557" s="188">
        <f>BV545+BV556</f>
        <v>0</v>
      </c>
      <c r="BW557" s="188">
        <f>BW545+BW556</f>
        <v>0</v>
      </c>
      <c r="BX557" s="188">
        <f>BX545+BX556</f>
        <v>0</v>
      </c>
      <c r="BY557" s="188">
        <f t="shared" si="344"/>
        <v>0</v>
      </c>
      <c r="BZ557" s="188">
        <f t="shared" si="344"/>
        <v>0</v>
      </c>
      <c r="CA557" s="188">
        <f t="shared" si="344"/>
        <v>0</v>
      </c>
      <c r="CB557" s="188">
        <f t="shared" si="344"/>
        <v>0</v>
      </c>
      <c r="CC557" s="188">
        <f t="shared" si="344"/>
        <v>0</v>
      </c>
      <c r="CD557" s="188">
        <f t="shared" si="344"/>
        <v>0</v>
      </c>
      <c r="CE557" s="188">
        <f t="shared" si="344"/>
        <v>0</v>
      </c>
      <c r="CF557" s="188">
        <f t="shared" si="344"/>
        <v>0</v>
      </c>
      <c r="CG557" s="188">
        <f t="shared" si="344"/>
        <v>0</v>
      </c>
      <c r="CH557" s="188">
        <f t="shared" si="344"/>
        <v>0</v>
      </c>
      <c r="CI557" s="188">
        <f t="shared" si="344"/>
        <v>0</v>
      </c>
      <c r="CJ557" s="189">
        <f t="shared" si="344"/>
        <v>0</v>
      </c>
      <c r="CK557" s="188">
        <f t="shared" si="344"/>
        <v>0</v>
      </c>
      <c r="CL557" s="188">
        <f t="shared" si="344"/>
        <v>0</v>
      </c>
      <c r="CM557" s="188">
        <f t="shared" si="344"/>
        <v>0</v>
      </c>
      <c r="CN557" s="188">
        <f t="shared" si="344"/>
        <v>0</v>
      </c>
      <c r="CO557" s="188">
        <f t="shared" si="344"/>
        <v>0</v>
      </c>
      <c r="CP557" s="188">
        <f t="shared" si="344"/>
        <v>0</v>
      </c>
      <c r="CQ557" s="188">
        <f t="shared" si="344"/>
        <v>0</v>
      </c>
      <c r="CR557" s="188">
        <f t="shared" si="344"/>
        <v>0</v>
      </c>
      <c r="CS557" s="188">
        <f t="shared" si="344"/>
        <v>0</v>
      </c>
      <c r="CT557" s="188">
        <f t="shared" si="344"/>
        <v>0</v>
      </c>
      <c r="CU557" s="188">
        <f t="shared" si="344"/>
        <v>0</v>
      </c>
      <c r="CV557" s="189">
        <f t="shared" si="344"/>
        <v>0</v>
      </c>
      <c r="CW557" s="188">
        <f t="shared" si="344"/>
        <v>0</v>
      </c>
      <c r="CX557" s="188">
        <f t="shared" si="344"/>
        <v>0</v>
      </c>
      <c r="CY557" s="188">
        <f t="shared" si="344"/>
        <v>0</v>
      </c>
      <c r="CZ557" s="188">
        <f t="shared" si="344"/>
        <v>0</v>
      </c>
      <c r="DA557" s="188">
        <f t="shared" si="344"/>
        <v>0</v>
      </c>
      <c r="DB557" s="188">
        <f t="shared" si="344"/>
        <v>0</v>
      </c>
      <c r="DC557" s="188">
        <f t="shared" si="344"/>
        <v>0</v>
      </c>
      <c r="DD557" s="188">
        <f t="shared" si="344"/>
        <v>0</v>
      </c>
      <c r="DE557" s="188">
        <f t="shared" si="344"/>
        <v>0</v>
      </c>
      <c r="DF557" s="188">
        <f t="shared" si="344"/>
        <v>0</v>
      </c>
      <c r="DG557" s="188">
        <f t="shared" si="344"/>
        <v>0</v>
      </c>
      <c r="DH557" s="189">
        <f t="shared" si="344"/>
        <v>0</v>
      </c>
      <c r="DI557" s="188">
        <f t="shared" si="344"/>
        <v>0</v>
      </c>
      <c r="DJ557" s="188">
        <f t="shared" si="344"/>
        <v>0</v>
      </c>
      <c r="DK557" s="188">
        <f t="shared" si="344"/>
        <v>0</v>
      </c>
      <c r="DL557" s="188">
        <f t="shared" si="344"/>
        <v>0</v>
      </c>
      <c r="DM557" s="188">
        <f t="shared" si="344"/>
        <v>0</v>
      </c>
      <c r="DN557" s="188">
        <f t="shared" si="344"/>
        <v>0</v>
      </c>
      <c r="DO557" s="188">
        <f t="shared" si="344"/>
        <v>0</v>
      </c>
      <c r="DP557" s="188">
        <f t="shared" si="344"/>
        <v>0</v>
      </c>
      <c r="DQ557" s="188">
        <f t="shared" si="344"/>
        <v>0</v>
      </c>
      <c r="DR557" s="188">
        <f t="shared" si="344"/>
        <v>0</v>
      </c>
      <c r="DS557" s="188">
        <f t="shared" si="344"/>
        <v>0</v>
      </c>
      <c r="DT557" s="189">
        <f t="shared" si="344"/>
        <v>0</v>
      </c>
      <c r="DU557" s="188">
        <f t="shared" si="344"/>
        <v>0</v>
      </c>
      <c r="DV557" s="188">
        <f t="shared" si="344"/>
        <v>0</v>
      </c>
      <c r="DW557" s="188">
        <f t="shared" si="344"/>
        <v>0</v>
      </c>
      <c r="DX557" s="188">
        <f t="shared" si="344"/>
        <v>0</v>
      </c>
      <c r="DY557" s="188">
        <f t="shared" si="344"/>
        <v>0</v>
      </c>
      <c r="DZ557" s="188">
        <f t="shared" si="344"/>
        <v>0</v>
      </c>
      <c r="EA557" s="188">
        <f t="shared" si="344"/>
        <v>0</v>
      </c>
      <c r="EB557" s="188">
        <f>EB545+EB556</f>
        <v>0</v>
      </c>
      <c r="EC557" s="188">
        <f>EC545+EC556</f>
        <v>0</v>
      </c>
      <c r="ED557" s="188">
        <f>ED545+ED556</f>
        <v>0</v>
      </c>
      <c r="EE557" s="188">
        <f>EE545+EE556</f>
        <v>0</v>
      </c>
      <c r="EF557" s="169"/>
      <c r="EG557" s="169"/>
      <c r="EH557" s="169"/>
    </row>
    <row r="558" spans="1:138" ht="15" hidden="1" outlineLevel="1" x14ac:dyDescent="0.25">
      <c r="A558" s="122">
        <f>IF(B529="Объект",,1)</f>
        <v>0</v>
      </c>
      <c r="C558" s="226" t="e">
        <f>IF(SUM(D546:BP555)/(C545-C544-C543)&lt;&gt;0.18,"ПроверьНДС",)</f>
        <v>#DIV/0!</v>
      </c>
    </row>
    <row r="559" spans="1:138" hidden="1" outlineLevel="1" x14ac:dyDescent="0.2">
      <c r="A559" s="122">
        <f>IF(B529="Объект",,1)</f>
        <v>0</v>
      </c>
    </row>
    <row r="560" spans="1:138" hidden="1" outlineLevel="1" x14ac:dyDescent="0.2">
      <c r="A560" s="122">
        <f>IF(B529="Объект",,1)</f>
        <v>0</v>
      </c>
    </row>
    <row r="561" spans="1:138" hidden="1" outlineLevel="1" x14ac:dyDescent="0.2">
      <c r="A561" s="122">
        <f>IF(B561="Объект",,1)</f>
        <v>0</v>
      </c>
      <c r="B561" s="127" t="s">
        <v>247</v>
      </c>
      <c r="C561" s="54">
        <f>C529+1</f>
        <v>8</v>
      </c>
    </row>
    <row r="562" spans="1:138" ht="16.5" hidden="1" outlineLevel="1" x14ac:dyDescent="0.3">
      <c r="A562" s="122">
        <f>IF(B561="Объект",,1)</f>
        <v>0</v>
      </c>
      <c r="B562" s="128" t="s">
        <v>201</v>
      </c>
      <c r="C562" s="129"/>
      <c r="D562" s="129"/>
      <c r="E562" s="129"/>
      <c r="F562" s="129"/>
      <c r="G562" s="129"/>
      <c r="H562" s="129"/>
      <c r="I562" s="129"/>
      <c r="J562" s="129"/>
      <c r="K562" s="129"/>
      <c r="L562" s="129"/>
      <c r="M562" s="129"/>
      <c r="N562" s="129"/>
    </row>
    <row r="563" spans="1:138" ht="17.25" hidden="1" customHeight="1" outlineLevel="1" thickBot="1" x14ac:dyDescent="0.25">
      <c r="A563" s="122">
        <f>IF(B561="Объект",,1)</f>
        <v>0</v>
      </c>
    </row>
    <row r="564" spans="1:138" ht="17.25" hidden="1" outlineLevel="1" thickTop="1" thickBot="1" x14ac:dyDescent="0.25">
      <c r="A564" s="122">
        <f>IF(B561="Объект",,1)</f>
        <v>0</v>
      </c>
      <c r="B564" s="160" t="s">
        <v>207</v>
      </c>
      <c r="C564" s="161" t="s">
        <v>208</v>
      </c>
      <c r="D564" s="162">
        <f>$C$4</f>
        <v>42826</v>
      </c>
      <c r="E564" s="162">
        <f t="shared" ref="E564:BP564" si="345">DATE(YEAR(D564),(MONTH(D564)+1),DAY(D564))</f>
        <v>42856</v>
      </c>
      <c r="F564" s="162">
        <f t="shared" si="345"/>
        <v>42887</v>
      </c>
      <c r="G564" s="162">
        <f t="shared" si="345"/>
        <v>42917</v>
      </c>
      <c r="H564" s="162">
        <f t="shared" si="345"/>
        <v>42948</v>
      </c>
      <c r="I564" s="162">
        <f t="shared" si="345"/>
        <v>42979</v>
      </c>
      <c r="J564" s="162">
        <f t="shared" si="345"/>
        <v>43009</v>
      </c>
      <c r="K564" s="162">
        <f t="shared" si="345"/>
        <v>43040</v>
      </c>
      <c r="L564" s="162">
        <f t="shared" si="345"/>
        <v>43070</v>
      </c>
      <c r="M564" s="162">
        <f t="shared" si="345"/>
        <v>43101</v>
      </c>
      <c r="N564" s="162">
        <f t="shared" si="345"/>
        <v>43132</v>
      </c>
      <c r="O564" s="162">
        <f t="shared" si="345"/>
        <v>43160</v>
      </c>
      <c r="P564" s="162">
        <f t="shared" si="345"/>
        <v>43191</v>
      </c>
      <c r="Q564" s="162">
        <f t="shared" si="345"/>
        <v>43221</v>
      </c>
      <c r="R564" s="162">
        <f t="shared" si="345"/>
        <v>43252</v>
      </c>
      <c r="S564" s="162">
        <f t="shared" si="345"/>
        <v>43282</v>
      </c>
      <c r="T564" s="162">
        <f t="shared" si="345"/>
        <v>43313</v>
      </c>
      <c r="U564" s="162">
        <f t="shared" si="345"/>
        <v>43344</v>
      </c>
      <c r="V564" s="162">
        <f t="shared" si="345"/>
        <v>43374</v>
      </c>
      <c r="W564" s="162">
        <f t="shared" si="345"/>
        <v>43405</v>
      </c>
      <c r="X564" s="162">
        <f t="shared" si="345"/>
        <v>43435</v>
      </c>
      <c r="Y564" s="162">
        <f t="shared" si="345"/>
        <v>43466</v>
      </c>
      <c r="Z564" s="162">
        <f t="shared" si="345"/>
        <v>43497</v>
      </c>
      <c r="AA564" s="162">
        <f t="shared" si="345"/>
        <v>43525</v>
      </c>
      <c r="AB564" s="162">
        <f t="shared" si="345"/>
        <v>43556</v>
      </c>
      <c r="AC564" s="162">
        <f t="shared" si="345"/>
        <v>43586</v>
      </c>
      <c r="AD564" s="162">
        <f t="shared" si="345"/>
        <v>43617</v>
      </c>
      <c r="AE564" s="162">
        <f t="shared" si="345"/>
        <v>43647</v>
      </c>
      <c r="AF564" s="162">
        <f t="shared" si="345"/>
        <v>43678</v>
      </c>
      <c r="AG564" s="162">
        <f t="shared" si="345"/>
        <v>43709</v>
      </c>
      <c r="AH564" s="162">
        <f t="shared" si="345"/>
        <v>43739</v>
      </c>
      <c r="AI564" s="162">
        <f t="shared" si="345"/>
        <v>43770</v>
      </c>
      <c r="AJ564" s="162">
        <f t="shared" si="345"/>
        <v>43800</v>
      </c>
      <c r="AK564" s="162">
        <f t="shared" si="345"/>
        <v>43831</v>
      </c>
      <c r="AL564" s="162">
        <f t="shared" si="345"/>
        <v>43862</v>
      </c>
      <c r="AM564" s="162">
        <f t="shared" si="345"/>
        <v>43891</v>
      </c>
      <c r="AN564" s="162">
        <f t="shared" si="345"/>
        <v>43922</v>
      </c>
      <c r="AO564" s="162">
        <f t="shared" si="345"/>
        <v>43952</v>
      </c>
      <c r="AP564" s="162">
        <f t="shared" si="345"/>
        <v>43983</v>
      </c>
      <c r="AQ564" s="162">
        <f t="shared" si="345"/>
        <v>44013</v>
      </c>
      <c r="AR564" s="162">
        <f t="shared" si="345"/>
        <v>44044</v>
      </c>
      <c r="AS564" s="162">
        <f t="shared" si="345"/>
        <v>44075</v>
      </c>
      <c r="AT564" s="162">
        <f t="shared" si="345"/>
        <v>44105</v>
      </c>
      <c r="AU564" s="162">
        <f t="shared" si="345"/>
        <v>44136</v>
      </c>
      <c r="AV564" s="162">
        <f t="shared" si="345"/>
        <v>44166</v>
      </c>
      <c r="AW564" s="162">
        <f t="shared" si="345"/>
        <v>44197</v>
      </c>
      <c r="AX564" s="162">
        <f t="shared" si="345"/>
        <v>44228</v>
      </c>
      <c r="AY564" s="162">
        <f t="shared" si="345"/>
        <v>44256</v>
      </c>
      <c r="AZ564" s="162">
        <f t="shared" si="345"/>
        <v>44287</v>
      </c>
      <c r="BA564" s="162">
        <f t="shared" si="345"/>
        <v>44317</v>
      </c>
      <c r="BB564" s="162">
        <f t="shared" si="345"/>
        <v>44348</v>
      </c>
      <c r="BC564" s="162">
        <f t="shared" si="345"/>
        <v>44378</v>
      </c>
      <c r="BD564" s="162">
        <f t="shared" si="345"/>
        <v>44409</v>
      </c>
      <c r="BE564" s="162">
        <f t="shared" si="345"/>
        <v>44440</v>
      </c>
      <c r="BF564" s="162">
        <f t="shared" si="345"/>
        <v>44470</v>
      </c>
      <c r="BG564" s="162">
        <f t="shared" si="345"/>
        <v>44501</v>
      </c>
      <c r="BH564" s="162">
        <f t="shared" si="345"/>
        <v>44531</v>
      </c>
      <c r="BI564" s="162">
        <f t="shared" si="345"/>
        <v>44562</v>
      </c>
      <c r="BJ564" s="162">
        <f t="shared" si="345"/>
        <v>44593</v>
      </c>
      <c r="BK564" s="162">
        <f t="shared" si="345"/>
        <v>44621</v>
      </c>
      <c r="BL564" s="162">
        <f t="shared" si="345"/>
        <v>44652</v>
      </c>
      <c r="BM564" s="162">
        <f t="shared" si="345"/>
        <v>44682</v>
      </c>
      <c r="BN564" s="162">
        <f t="shared" si="345"/>
        <v>44713</v>
      </c>
      <c r="BO564" s="162">
        <f t="shared" si="345"/>
        <v>44743</v>
      </c>
      <c r="BP564" s="162">
        <f t="shared" si="345"/>
        <v>44774</v>
      </c>
      <c r="BQ564" s="162">
        <f t="shared" ref="BQ564:EB564" si="346">DATE(YEAR(BP564),(MONTH(BP564)+1),DAY(BP564))</f>
        <v>44805</v>
      </c>
      <c r="BR564" s="162">
        <f t="shared" si="346"/>
        <v>44835</v>
      </c>
      <c r="BS564" s="162">
        <f t="shared" si="346"/>
        <v>44866</v>
      </c>
      <c r="BT564" s="162">
        <f t="shared" si="346"/>
        <v>44896</v>
      </c>
      <c r="BU564" s="162">
        <f t="shared" si="346"/>
        <v>44927</v>
      </c>
      <c r="BV564" s="162">
        <f>DATE(YEAR(BU564),(MONTH(BU564)+1),DAY(BU564))</f>
        <v>44958</v>
      </c>
      <c r="BW564" s="162">
        <f>DATE(YEAR(BV564),(MONTH(BV564)+1),DAY(BV564))</f>
        <v>44986</v>
      </c>
      <c r="BX564" s="162">
        <f>DATE(YEAR(BW564),(MONTH(BW564)+1),DAY(BW564))</f>
        <v>45017</v>
      </c>
      <c r="BY564" s="162">
        <f t="shared" si="346"/>
        <v>45047</v>
      </c>
      <c r="BZ564" s="162">
        <f t="shared" si="346"/>
        <v>45078</v>
      </c>
      <c r="CA564" s="162">
        <f t="shared" si="346"/>
        <v>45108</v>
      </c>
      <c r="CB564" s="162">
        <f t="shared" si="346"/>
        <v>45139</v>
      </c>
      <c r="CC564" s="162">
        <f t="shared" si="346"/>
        <v>45170</v>
      </c>
      <c r="CD564" s="162">
        <f t="shared" si="346"/>
        <v>45200</v>
      </c>
      <c r="CE564" s="162">
        <f t="shared" si="346"/>
        <v>45231</v>
      </c>
      <c r="CF564" s="162">
        <f t="shared" si="346"/>
        <v>45261</v>
      </c>
      <c r="CG564" s="162">
        <f t="shared" si="346"/>
        <v>45292</v>
      </c>
      <c r="CH564" s="162">
        <f t="shared" si="346"/>
        <v>45323</v>
      </c>
      <c r="CI564" s="162">
        <f t="shared" si="346"/>
        <v>45352</v>
      </c>
      <c r="CJ564" s="162">
        <f t="shared" si="346"/>
        <v>45383</v>
      </c>
      <c r="CK564" s="162">
        <f t="shared" si="346"/>
        <v>45413</v>
      </c>
      <c r="CL564" s="162">
        <f t="shared" si="346"/>
        <v>45444</v>
      </c>
      <c r="CM564" s="162">
        <f t="shared" si="346"/>
        <v>45474</v>
      </c>
      <c r="CN564" s="162">
        <f t="shared" si="346"/>
        <v>45505</v>
      </c>
      <c r="CO564" s="162">
        <f t="shared" si="346"/>
        <v>45536</v>
      </c>
      <c r="CP564" s="162">
        <f t="shared" si="346"/>
        <v>45566</v>
      </c>
      <c r="CQ564" s="162">
        <f t="shared" si="346"/>
        <v>45597</v>
      </c>
      <c r="CR564" s="162">
        <f t="shared" si="346"/>
        <v>45627</v>
      </c>
      <c r="CS564" s="162">
        <f t="shared" si="346"/>
        <v>45658</v>
      </c>
      <c r="CT564" s="162">
        <f t="shared" si="346"/>
        <v>45689</v>
      </c>
      <c r="CU564" s="162">
        <f t="shared" si="346"/>
        <v>45717</v>
      </c>
      <c r="CV564" s="162">
        <f t="shared" si="346"/>
        <v>45748</v>
      </c>
      <c r="CW564" s="162">
        <f t="shared" si="346"/>
        <v>45778</v>
      </c>
      <c r="CX564" s="162">
        <f t="shared" si="346"/>
        <v>45809</v>
      </c>
      <c r="CY564" s="162">
        <f t="shared" si="346"/>
        <v>45839</v>
      </c>
      <c r="CZ564" s="162">
        <f t="shared" si="346"/>
        <v>45870</v>
      </c>
      <c r="DA564" s="162">
        <f t="shared" si="346"/>
        <v>45901</v>
      </c>
      <c r="DB564" s="162">
        <f t="shared" si="346"/>
        <v>45931</v>
      </c>
      <c r="DC564" s="162">
        <f t="shared" si="346"/>
        <v>45962</v>
      </c>
      <c r="DD564" s="162">
        <f t="shared" si="346"/>
        <v>45992</v>
      </c>
      <c r="DE564" s="162">
        <f t="shared" si="346"/>
        <v>46023</v>
      </c>
      <c r="DF564" s="162">
        <f t="shared" si="346"/>
        <v>46054</v>
      </c>
      <c r="DG564" s="162">
        <f t="shared" si="346"/>
        <v>46082</v>
      </c>
      <c r="DH564" s="162">
        <f t="shared" si="346"/>
        <v>46113</v>
      </c>
      <c r="DI564" s="162">
        <f t="shared" si="346"/>
        <v>46143</v>
      </c>
      <c r="DJ564" s="162">
        <f t="shared" si="346"/>
        <v>46174</v>
      </c>
      <c r="DK564" s="162">
        <f t="shared" si="346"/>
        <v>46204</v>
      </c>
      <c r="DL564" s="162">
        <f t="shared" si="346"/>
        <v>46235</v>
      </c>
      <c r="DM564" s="162">
        <f t="shared" si="346"/>
        <v>46266</v>
      </c>
      <c r="DN564" s="162">
        <f t="shared" si="346"/>
        <v>46296</v>
      </c>
      <c r="DO564" s="162">
        <f t="shared" si="346"/>
        <v>46327</v>
      </c>
      <c r="DP564" s="162">
        <f t="shared" si="346"/>
        <v>46357</v>
      </c>
      <c r="DQ564" s="162">
        <f t="shared" si="346"/>
        <v>46388</v>
      </c>
      <c r="DR564" s="162">
        <f t="shared" si="346"/>
        <v>46419</v>
      </c>
      <c r="DS564" s="162">
        <f t="shared" si="346"/>
        <v>46447</v>
      </c>
      <c r="DT564" s="162">
        <f t="shared" si="346"/>
        <v>46478</v>
      </c>
      <c r="DU564" s="162">
        <f t="shared" si="346"/>
        <v>46508</v>
      </c>
      <c r="DV564" s="162">
        <f t="shared" si="346"/>
        <v>46539</v>
      </c>
      <c r="DW564" s="162">
        <f t="shared" si="346"/>
        <v>46569</v>
      </c>
      <c r="DX564" s="162">
        <f t="shared" si="346"/>
        <v>46600</v>
      </c>
      <c r="DY564" s="162">
        <f t="shared" si="346"/>
        <v>46631</v>
      </c>
      <c r="DZ564" s="162">
        <f t="shared" si="346"/>
        <v>46661</v>
      </c>
      <c r="EA564" s="162">
        <f t="shared" si="346"/>
        <v>46692</v>
      </c>
      <c r="EB564" s="162">
        <f t="shared" si="346"/>
        <v>46722</v>
      </c>
      <c r="EC564" s="162">
        <f>DATE(YEAR(EB564),(MONTH(EB564)+1),DAY(EB564))</f>
        <v>46753</v>
      </c>
      <c r="ED564" s="162">
        <f>DATE(YEAR(EC564),(MONTH(EC564)+1),DAY(EC564))</f>
        <v>46784</v>
      </c>
      <c r="EE564" s="162">
        <f>DATE(YEAR(ED564),(MONTH(ED564)+1),DAY(ED564))</f>
        <v>46813</v>
      </c>
      <c r="EF564" s="164"/>
      <c r="EG564" s="164"/>
      <c r="EH564" s="164"/>
    </row>
    <row r="565" spans="1:138" ht="15.75" hidden="1" outlineLevel="1" x14ac:dyDescent="0.25">
      <c r="A565" s="122">
        <f>IF(B561="Объект",,IF(B565=0,,1))</f>
        <v>0</v>
      </c>
      <c r="B565" s="194" t="str">
        <f t="shared" ref="B565:B576" si="347">B437</f>
        <v>Проектно-изыскательские работы имп</v>
      </c>
      <c r="C565" s="170">
        <f t="shared" ref="C565:C589" si="348">SUM(D565:EE565)</f>
        <v>0</v>
      </c>
      <c r="D565" s="168"/>
      <c r="E565" s="168"/>
      <c r="F565" s="168"/>
      <c r="G565" s="168"/>
      <c r="H565" s="168"/>
      <c r="I565" s="168"/>
      <c r="J565" s="168"/>
      <c r="K565" s="168"/>
      <c r="L565" s="168"/>
      <c r="M565" s="168"/>
      <c r="N565" s="168"/>
      <c r="O565" s="168"/>
      <c r="P565" s="168"/>
      <c r="Q565" s="168"/>
      <c r="R565" s="168"/>
      <c r="S565" s="168"/>
      <c r="T565" s="168"/>
      <c r="U565" s="168"/>
      <c r="V565" s="168"/>
      <c r="W565" s="168"/>
      <c r="X565" s="168"/>
      <c r="Y565" s="168"/>
      <c r="Z565" s="168"/>
      <c r="AA565" s="168"/>
      <c r="AB565" s="168"/>
      <c r="AC565" s="168"/>
      <c r="AD565" s="224"/>
      <c r="AE565" s="168"/>
      <c r="AF565" s="168"/>
      <c r="AG565" s="168"/>
      <c r="AH565" s="168"/>
      <c r="AI565" s="168"/>
      <c r="AJ565" s="168"/>
      <c r="AK565" s="168"/>
      <c r="AL565" s="168"/>
      <c r="AM565" s="168"/>
      <c r="AN565" s="168"/>
      <c r="AO565" s="168"/>
      <c r="AP565" s="168"/>
      <c r="AQ565" s="168"/>
      <c r="AR565" s="168"/>
      <c r="AS565" s="168"/>
      <c r="AT565" s="168"/>
      <c r="AU565" s="168"/>
      <c r="AV565" s="168"/>
      <c r="AW565" s="168"/>
      <c r="AX565" s="168"/>
      <c r="AY565" s="168"/>
      <c r="AZ565" s="168"/>
      <c r="BA565" s="168"/>
      <c r="BB565" s="168"/>
      <c r="BC565" s="168"/>
      <c r="BD565" s="168"/>
      <c r="BE565" s="168"/>
      <c r="BF565" s="168"/>
      <c r="BG565" s="168"/>
      <c r="BH565" s="168"/>
      <c r="BI565" s="168"/>
      <c r="BJ565" s="168"/>
      <c r="BK565" s="168"/>
      <c r="BL565" s="168"/>
      <c r="BM565" s="168"/>
      <c r="BN565" s="168"/>
      <c r="BO565" s="168"/>
      <c r="BP565" s="168"/>
      <c r="BQ565" s="168"/>
      <c r="BR565" s="168"/>
      <c r="BS565" s="168"/>
      <c r="BT565" s="168"/>
      <c r="BU565" s="168"/>
      <c r="BV565" s="168"/>
      <c r="BW565" s="168"/>
      <c r="BX565" s="168"/>
      <c r="BY565" s="168"/>
      <c r="BZ565" s="168"/>
      <c r="CA565" s="168"/>
      <c r="CB565" s="168"/>
      <c r="CC565" s="168"/>
      <c r="CD565" s="168"/>
      <c r="CE565" s="168"/>
      <c r="CF565" s="168"/>
      <c r="CG565" s="168"/>
      <c r="CH565" s="168"/>
      <c r="CI565" s="168"/>
      <c r="CJ565" s="168"/>
      <c r="CK565" s="168"/>
      <c r="CL565" s="168"/>
      <c r="CM565" s="168"/>
      <c r="CN565" s="168"/>
      <c r="CO565" s="168"/>
      <c r="CP565" s="168"/>
      <c r="CQ565" s="168"/>
      <c r="CR565" s="168"/>
      <c r="CS565" s="168"/>
      <c r="CT565" s="168"/>
      <c r="CU565" s="168"/>
      <c r="CV565" s="168"/>
      <c r="CW565" s="168"/>
      <c r="CX565" s="168"/>
      <c r="CY565" s="168"/>
      <c r="CZ565" s="168"/>
      <c r="DA565" s="168"/>
      <c r="DB565" s="168"/>
      <c r="DC565" s="168"/>
      <c r="DD565" s="168"/>
      <c r="DE565" s="168"/>
      <c r="DF565" s="168"/>
      <c r="DG565" s="168"/>
      <c r="DH565" s="168"/>
      <c r="DI565" s="168"/>
      <c r="DJ565" s="168"/>
      <c r="DK565" s="168"/>
      <c r="DL565" s="168"/>
      <c r="DM565" s="168"/>
      <c r="DN565" s="168"/>
      <c r="DO565" s="168"/>
      <c r="DP565" s="168"/>
      <c r="DQ565" s="168"/>
      <c r="DR565" s="168"/>
      <c r="DS565" s="168"/>
      <c r="DT565" s="168"/>
      <c r="DU565" s="168"/>
      <c r="DV565" s="168"/>
      <c r="DW565" s="168"/>
      <c r="DX565" s="168"/>
      <c r="DY565" s="168"/>
      <c r="DZ565" s="168"/>
      <c r="EA565" s="168"/>
      <c r="EB565" s="168"/>
      <c r="EC565" s="168"/>
      <c r="ED565" s="168"/>
      <c r="EE565" s="168"/>
      <c r="EF565" s="169"/>
      <c r="EG565" s="169"/>
      <c r="EH565" s="169"/>
    </row>
    <row r="566" spans="1:138" ht="15.75" hidden="1" outlineLevel="1" x14ac:dyDescent="0.25">
      <c r="A566" s="122">
        <f>IF(B561="Объект",,IF(B566=0,,1))</f>
        <v>0</v>
      </c>
      <c r="B566" s="194" t="str">
        <f t="shared" si="347"/>
        <v>Проектно-изыскательские работы рос</v>
      </c>
      <c r="C566" s="170">
        <f t="shared" si="348"/>
        <v>0</v>
      </c>
      <c r="D566" s="168"/>
      <c r="E566" s="168"/>
      <c r="F566" s="168"/>
      <c r="G566" s="168"/>
      <c r="H566" s="168"/>
      <c r="I566" s="168"/>
      <c r="J566" s="168"/>
      <c r="K566" s="168"/>
      <c r="L566" s="168"/>
      <c r="M566" s="168"/>
      <c r="N566" s="168"/>
      <c r="O566" s="168"/>
      <c r="P566" s="168"/>
      <c r="Q566" s="168"/>
      <c r="R566" s="168"/>
      <c r="S566" s="168"/>
      <c r="T566" s="168"/>
      <c r="U566" s="168"/>
      <c r="V566" s="168"/>
      <c r="W566" s="168"/>
      <c r="X566" s="168"/>
      <c r="Y566" s="168"/>
      <c r="Z566" s="168"/>
      <c r="AA566" s="168"/>
      <c r="AB566" s="168"/>
      <c r="AC566" s="168"/>
      <c r="AD566" s="168"/>
      <c r="AE566" s="168"/>
      <c r="AF566" s="168"/>
      <c r="AG566" s="168"/>
      <c r="AH566" s="168"/>
      <c r="AI566" s="168"/>
      <c r="AJ566" s="168"/>
      <c r="AK566" s="168"/>
      <c r="AL566" s="168"/>
      <c r="AM566" s="168"/>
      <c r="AN566" s="168"/>
      <c r="AO566" s="168"/>
      <c r="AP566" s="168"/>
      <c r="AQ566" s="168"/>
      <c r="AR566" s="168"/>
      <c r="AS566" s="168"/>
      <c r="AT566" s="168"/>
      <c r="AU566" s="168"/>
      <c r="AV566" s="168"/>
      <c r="AW566" s="168"/>
      <c r="AX566" s="168"/>
      <c r="AY566" s="168"/>
      <c r="AZ566" s="168"/>
      <c r="BA566" s="168"/>
      <c r="BB566" s="168"/>
      <c r="BC566" s="168"/>
      <c r="BD566" s="168"/>
      <c r="BE566" s="168"/>
      <c r="BF566" s="168"/>
      <c r="BG566" s="168"/>
      <c r="BH566" s="168"/>
      <c r="BI566" s="168"/>
      <c r="BJ566" s="168"/>
      <c r="BK566" s="168"/>
      <c r="BL566" s="168"/>
      <c r="BM566" s="168"/>
      <c r="BN566" s="168"/>
      <c r="BO566" s="168"/>
      <c r="BP566" s="168"/>
      <c r="BQ566" s="168"/>
      <c r="BR566" s="168"/>
      <c r="BS566" s="168"/>
      <c r="BT566" s="168"/>
      <c r="BU566" s="168"/>
      <c r="BV566" s="168"/>
      <c r="BW566" s="168"/>
      <c r="BX566" s="168"/>
      <c r="BY566" s="168"/>
      <c r="BZ566" s="168"/>
      <c r="CA566" s="168"/>
      <c r="CB566" s="168"/>
      <c r="CC566" s="168"/>
      <c r="CD566" s="168"/>
      <c r="CE566" s="168"/>
      <c r="CF566" s="168"/>
      <c r="CG566" s="168"/>
      <c r="CH566" s="168"/>
      <c r="CI566" s="168"/>
      <c r="CJ566" s="168"/>
      <c r="CK566" s="168"/>
      <c r="CL566" s="168"/>
      <c r="CM566" s="168"/>
      <c r="CN566" s="168"/>
      <c r="CO566" s="168"/>
      <c r="CP566" s="168"/>
      <c r="CQ566" s="168"/>
      <c r="CR566" s="168"/>
      <c r="CS566" s="168"/>
      <c r="CT566" s="168"/>
      <c r="CU566" s="168"/>
      <c r="CV566" s="168"/>
      <c r="CW566" s="168"/>
      <c r="CX566" s="168"/>
      <c r="CY566" s="168"/>
      <c r="CZ566" s="168"/>
      <c r="DA566" s="168"/>
      <c r="DB566" s="168"/>
      <c r="DC566" s="168"/>
      <c r="DD566" s="168"/>
      <c r="DE566" s="168"/>
      <c r="DF566" s="168"/>
      <c r="DG566" s="168"/>
      <c r="DH566" s="168"/>
      <c r="DI566" s="168"/>
      <c r="DJ566" s="168"/>
      <c r="DK566" s="168"/>
      <c r="DL566" s="168"/>
      <c r="DM566" s="168"/>
      <c r="DN566" s="168"/>
      <c r="DO566" s="168"/>
      <c r="DP566" s="168"/>
      <c r="DQ566" s="168"/>
      <c r="DR566" s="168"/>
      <c r="DS566" s="168"/>
      <c r="DT566" s="168"/>
      <c r="DU566" s="168"/>
      <c r="DV566" s="168"/>
      <c r="DW566" s="168"/>
      <c r="DX566" s="168"/>
      <c r="DY566" s="168"/>
      <c r="DZ566" s="168"/>
      <c r="EA566" s="168"/>
      <c r="EB566" s="168"/>
      <c r="EC566" s="168"/>
      <c r="ED566" s="168"/>
      <c r="EE566" s="168"/>
      <c r="EF566" s="169"/>
      <c r="EG566" s="169"/>
      <c r="EH566" s="169"/>
    </row>
    <row r="567" spans="1:138" ht="15.75" hidden="1" outlineLevel="1" x14ac:dyDescent="0.25">
      <c r="A567" s="122">
        <f>IF(B561="Объект",,IF(B567=0,,1))</f>
        <v>0</v>
      </c>
      <c r="B567" s="194" t="str">
        <f t="shared" si="347"/>
        <v>Строительно-монтажные работы имп</v>
      </c>
      <c r="C567" s="170">
        <f t="shared" si="348"/>
        <v>0</v>
      </c>
      <c r="D567" s="168"/>
      <c r="E567" s="168"/>
      <c r="F567" s="168"/>
      <c r="G567" s="168"/>
      <c r="H567" s="168"/>
      <c r="I567" s="168"/>
      <c r="J567" s="168"/>
      <c r="K567" s="168"/>
      <c r="L567" s="168"/>
      <c r="M567" s="168"/>
      <c r="N567" s="168"/>
      <c r="O567" s="168"/>
      <c r="P567" s="168"/>
      <c r="Q567" s="168"/>
      <c r="R567" s="168"/>
      <c r="S567" s="168"/>
      <c r="T567" s="168"/>
      <c r="U567" s="168"/>
      <c r="V567" s="168"/>
      <c r="W567" s="168"/>
      <c r="X567" s="168"/>
      <c r="Y567" s="168"/>
      <c r="Z567" s="168"/>
      <c r="AA567" s="168"/>
      <c r="AB567" s="168"/>
      <c r="AC567" s="168"/>
      <c r="AD567" s="168"/>
      <c r="AE567" s="168"/>
      <c r="AF567" s="168"/>
      <c r="AG567" s="168"/>
      <c r="AH567" s="168"/>
      <c r="AI567" s="168"/>
      <c r="AJ567" s="168"/>
      <c r="AK567" s="168"/>
      <c r="AL567" s="168"/>
      <c r="AM567" s="168"/>
      <c r="AN567" s="168"/>
      <c r="AO567" s="168"/>
      <c r="AP567" s="168"/>
      <c r="AQ567" s="168"/>
      <c r="AR567" s="168"/>
      <c r="AS567" s="168"/>
      <c r="AT567" s="168"/>
      <c r="AU567" s="168"/>
      <c r="AV567" s="168"/>
      <c r="AW567" s="168"/>
      <c r="AX567" s="168"/>
      <c r="AY567" s="168"/>
      <c r="AZ567" s="168"/>
      <c r="BA567" s="168"/>
      <c r="BB567" s="168"/>
      <c r="BC567" s="168"/>
      <c r="BD567" s="168"/>
      <c r="BE567" s="168"/>
      <c r="BF567" s="168"/>
      <c r="BG567" s="168"/>
      <c r="BH567" s="168"/>
      <c r="BI567" s="168"/>
      <c r="BJ567" s="168"/>
      <c r="BK567" s="168"/>
      <c r="BL567" s="168"/>
      <c r="BM567" s="168"/>
      <c r="BN567" s="168"/>
      <c r="BO567" s="168"/>
      <c r="BP567" s="168"/>
      <c r="BQ567" s="168"/>
      <c r="BR567" s="168"/>
      <c r="BS567" s="168"/>
      <c r="BT567" s="168"/>
      <c r="BU567" s="168"/>
      <c r="BV567" s="168"/>
      <c r="BW567" s="168"/>
      <c r="BX567" s="168"/>
      <c r="BY567" s="168"/>
      <c r="BZ567" s="168"/>
      <c r="CA567" s="168"/>
      <c r="CB567" s="168"/>
      <c r="CC567" s="168"/>
      <c r="CD567" s="168"/>
      <c r="CE567" s="168"/>
      <c r="CF567" s="168"/>
      <c r="CG567" s="168"/>
      <c r="CH567" s="168"/>
      <c r="CI567" s="168"/>
      <c r="CJ567" s="168"/>
      <c r="CK567" s="168"/>
      <c r="CL567" s="168"/>
      <c r="CM567" s="168"/>
      <c r="CN567" s="168"/>
      <c r="CO567" s="168"/>
      <c r="CP567" s="168"/>
      <c r="CQ567" s="168"/>
      <c r="CR567" s="168"/>
      <c r="CS567" s="168"/>
      <c r="CT567" s="168"/>
      <c r="CU567" s="168"/>
      <c r="CV567" s="168"/>
      <c r="CW567" s="168"/>
      <c r="CX567" s="168"/>
      <c r="CY567" s="168"/>
      <c r="CZ567" s="168"/>
      <c r="DA567" s="168"/>
      <c r="DB567" s="168"/>
      <c r="DC567" s="168"/>
      <c r="DD567" s="168"/>
      <c r="DE567" s="168"/>
      <c r="DF567" s="168"/>
      <c r="DG567" s="168"/>
      <c r="DH567" s="168"/>
      <c r="DI567" s="168"/>
      <c r="DJ567" s="168"/>
      <c r="DK567" s="168"/>
      <c r="DL567" s="168"/>
      <c r="DM567" s="168"/>
      <c r="DN567" s="168"/>
      <c r="DO567" s="168"/>
      <c r="DP567" s="168"/>
      <c r="DQ567" s="168"/>
      <c r="DR567" s="168"/>
      <c r="DS567" s="168"/>
      <c r="DT567" s="168"/>
      <c r="DU567" s="168"/>
      <c r="DV567" s="168"/>
      <c r="DW567" s="168"/>
      <c r="DX567" s="168"/>
      <c r="DY567" s="168"/>
      <c r="DZ567" s="168"/>
      <c r="EA567" s="168"/>
      <c r="EB567" s="168"/>
      <c r="EC567" s="168"/>
      <c r="ED567" s="168"/>
      <c r="EE567" s="168"/>
      <c r="EF567" s="169"/>
      <c r="EG567" s="169"/>
      <c r="EH567" s="169"/>
    </row>
    <row r="568" spans="1:138" ht="15.75" hidden="1" outlineLevel="1" x14ac:dyDescent="0.25">
      <c r="A568" s="122">
        <f>IF(B561="Объект",,IF(B568=0,,1))</f>
        <v>0</v>
      </c>
      <c r="B568" s="194" t="str">
        <f t="shared" si="347"/>
        <v>Строительно-монтажные работы рос</v>
      </c>
      <c r="C568" s="170">
        <f t="shared" si="348"/>
        <v>0</v>
      </c>
      <c r="D568" s="168"/>
      <c r="E568" s="168"/>
      <c r="F568" s="168"/>
      <c r="G568" s="168"/>
      <c r="H568" s="168"/>
      <c r="I568" s="168"/>
      <c r="J568" s="168"/>
      <c r="K568" s="168"/>
      <c r="L568" s="168"/>
      <c r="M568" s="168"/>
      <c r="N568" s="168"/>
      <c r="O568" s="168"/>
      <c r="P568" s="168"/>
      <c r="Q568" s="168"/>
      <c r="R568" s="168"/>
      <c r="S568" s="168"/>
      <c r="T568" s="168"/>
      <c r="U568" s="168"/>
      <c r="V568" s="168"/>
      <c r="W568" s="168"/>
      <c r="X568" s="168"/>
      <c r="Y568" s="168"/>
      <c r="Z568" s="168"/>
      <c r="AA568" s="168"/>
      <c r="AB568" s="168"/>
      <c r="AC568" s="168"/>
      <c r="AD568" s="168"/>
      <c r="AE568" s="168"/>
      <c r="AF568" s="168"/>
      <c r="AG568" s="168"/>
      <c r="AH568" s="168"/>
      <c r="AI568" s="168"/>
      <c r="AJ568" s="168"/>
      <c r="AK568" s="168"/>
      <c r="AL568" s="168"/>
      <c r="AM568" s="168"/>
      <c r="AN568" s="224"/>
      <c r="AO568" s="168"/>
      <c r="AP568" s="168"/>
      <c r="AQ568" s="168"/>
      <c r="AR568" s="168"/>
      <c r="AS568" s="168"/>
      <c r="AT568" s="224"/>
      <c r="AU568" s="168"/>
      <c r="AV568" s="168"/>
      <c r="AW568" s="168"/>
      <c r="AX568" s="168"/>
      <c r="AY568" s="168"/>
      <c r="AZ568" s="168"/>
      <c r="BA568" s="168"/>
      <c r="BB568" s="168"/>
      <c r="BC568" s="168"/>
      <c r="BD568" s="168"/>
      <c r="BE568" s="168"/>
      <c r="BF568" s="168"/>
      <c r="BG568" s="168"/>
      <c r="BH568" s="168"/>
      <c r="BI568" s="168"/>
      <c r="BJ568" s="168"/>
      <c r="BK568" s="168"/>
      <c r="BL568" s="168"/>
      <c r="BM568" s="168"/>
      <c r="BN568" s="168"/>
      <c r="BO568" s="168"/>
      <c r="BP568" s="168"/>
      <c r="BQ568" s="168"/>
      <c r="BR568" s="168"/>
      <c r="BS568" s="168"/>
      <c r="BT568" s="168"/>
      <c r="BU568" s="168"/>
      <c r="BV568" s="168"/>
      <c r="BW568" s="168"/>
      <c r="BX568" s="168"/>
      <c r="BY568" s="168"/>
      <c r="BZ568" s="168"/>
      <c r="CA568" s="168"/>
      <c r="CB568" s="168"/>
      <c r="CC568" s="168"/>
      <c r="CD568" s="168"/>
      <c r="CE568" s="168"/>
      <c r="CF568" s="168"/>
      <c r="CG568" s="168"/>
      <c r="CH568" s="168"/>
      <c r="CI568" s="168"/>
      <c r="CJ568" s="168"/>
      <c r="CK568" s="168"/>
      <c r="CL568" s="168"/>
      <c r="CM568" s="168"/>
      <c r="CN568" s="168"/>
      <c r="CO568" s="168"/>
      <c r="CP568" s="168"/>
      <c r="CQ568" s="168"/>
      <c r="CR568" s="168"/>
      <c r="CS568" s="168"/>
      <c r="CT568" s="168"/>
      <c r="CU568" s="168"/>
      <c r="CV568" s="168"/>
      <c r="CW568" s="168"/>
      <c r="CX568" s="168"/>
      <c r="CY568" s="168"/>
      <c r="CZ568" s="168"/>
      <c r="DA568" s="168"/>
      <c r="DB568" s="168"/>
      <c r="DC568" s="168"/>
      <c r="DD568" s="168"/>
      <c r="DE568" s="168"/>
      <c r="DF568" s="168"/>
      <c r="DG568" s="168"/>
      <c r="DH568" s="168"/>
      <c r="DI568" s="168"/>
      <c r="DJ568" s="168"/>
      <c r="DK568" s="168"/>
      <c r="DL568" s="168"/>
      <c r="DM568" s="168"/>
      <c r="DN568" s="168"/>
      <c r="DO568" s="168"/>
      <c r="DP568" s="168"/>
      <c r="DQ568" s="168"/>
      <c r="DR568" s="168"/>
      <c r="DS568" s="168"/>
      <c r="DT568" s="168"/>
      <c r="DU568" s="168"/>
      <c r="DV568" s="168"/>
      <c r="DW568" s="168"/>
      <c r="DX568" s="168"/>
      <c r="DY568" s="168"/>
      <c r="DZ568" s="168"/>
      <c r="EA568" s="168"/>
      <c r="EB568" s="168"/>
      <c r="EC568" s="168"/>
      <c r="ED568" s="168"/>
      <c r="EE568" s="168"/>
      <c r="EF568" s="169"/>
      <c r="EG568" s="169"/>
      <c r="EH568" s="169"/>
    </row>
    <row r="569" spans="1:138" ht="15.75" hidden="1" outlineLevel="1" x14ac:dyDescent="0.25">
      <c r="A569" s="122">
        <f>IF(B561="Объект",,IF(B569=0,,1))</f>
        <v>0</v>
      </c>
      <c r="B569" s="194" t="str">
        <f t="shared" si="347"/>
        <v>ТМЦ имп</v>
      </c>
      <c r="C569" s="170">
        <f t="shared" si="348"/>
        <v>0</v>
      </c>
      <c r="D569" s="168"/>
      <c r="E569" s="168"/>
      <c r="F569" s="168"/>
      <c r="G569" s="168"/>
      <c r="H569" s="168"/>
      <c r="I569" s="168"/>
      <c r="J569" s="168"/>
      <c r="K569" s="168"/>
      <c r="L569" s="168"/>
      <c r="M569" s="168"/>
      <c r="N569" s="168"/>
      <c r="O569" s="168"/>
      <c r="P569" s="168"/>
      <c r="Q569" s="168"/>
      <c r="R569" s="168"/>
      <c r="S569" s="168"/>
      <c r="T569" s="168"/>
      <c r="U569" s="168"/>
      <c r="V569" s="168"/>
      <c r="W569" s="168"/>
      <c r="X569" s="168"/>
      <c r="Y569" s="168"/>
      <c r="Z569" s="168"/>
      <c r="AA569" s="168"/>
      <c r="AB569" s="168"/>
      <c r="AC569" s="168"/>
      <c r="AD569" s="168"/>
      <c r="AE569" s="168"/>
      <c r="AF569" s="168"/>
      <c r="AG569" s="168"/>
      <c r="AH569" s="168"/>
      <c r="AI569" s="168"/>
      <c r="AJ569" s="168"/>
      <c r="AK569" s="168"/>
      <c r="AL569" s="168"/>
      <c r="AM569" s="168"/>
      <c r="AN569" s="168"/>
      <c r="AO569" s="168"/>
      <c r="AP569" s="168"/>
      <c r="AQ569" s="168"/>
      <c r="AR569" s="168"/>
      <c r="AS569" s="168"/>
      <c r="AT569" s="168"/>
      <c r="AU569" s="168"/>
      <c r="AV569" s="168"/>
      <c r="AW569" s="168"/>
      <c r="AX569" s="168"/>
      <c r="AY569" s="168"/>
      <c r="AZ569" s="168"/>
      <c r="BA569" s="168"/>
      <c r="BB569" s="168"/>
      <c r="BC569" s="168"/>
      <c r="BD569" s="168"/>
      <c r="BE569" s="168"/>
      <c r="BF569" s="168"/>
      <c r="BG569" s="168"/>
      <c r="BH569" s="168"/>
      <c r="BI569" s="168"/>
      <c r="BJ569" s="168"/>
      <c r="BK569" s="168"/>
      <c r="BL569" s="168"/>
      <c r="BM569" s="168"/>
      <c r="BN569" s="168"/>
      <c r="BO569" s="168"/>
      <c r="BP569" s="168"/>
      <c r="BQ569" s="168"/>
      <c r="BR569" s="168"/>
      <c r="BS569" s="168"/>
      <c r="BT569" s="168"/>
      <c r="BU569" s="168"/>
      <c r="BV569" s="168"/>
      <c r="BW569" s="168"/>
      <c r="BX569" s="168"/>
      <c r="BY569" s="168"/>
      <c r="BZ569" s="168"/>
      <c r="CA569" s="168"/>
      <c r="CB569" s="168"/>
      <c r="CC569" s="168"/>
      <c r="CD569" s="168"/>
      <c r="CE569" s="168"/>
      <c r="CF569" s="168"/>
      <c r="CG569" s="168"/>
      <c r="CH569" s="168"/>
      <c r="CI569" s="168"/>
      <c r="CJ569" s="168"/>
      <c r="CK569" s="168"/>
      <c r="CL569" s="168"/>
      <c r="CM569" s="168"/>
      <c r="CN569" s="168"/>
      <c r="CO569" s="168"/>
      <c r="CP569" s="168"/>
      <c r="CQ569" s="168"/>
      <c r="CR569" s="168"/>
      <c r="CS569" s="168"/>
      <c r="CT569" s="168"/>
      <c r="CU569" s="168"/>
      <c r="CV569" s="168"/>
      <c r="CW569" s="168"/>
      <c r="CX569" s="168"/>
      <c r="CY569" s="168"/>
      <c r="CZ569" s="168"/>
      <c r="DA569" s="168"/>
      <c r="DB569" s="168"/>
      <c r="DC569" s="168"/>
      <c r="DD569" s="168"/>
      <c r="DE569" s="168"/>
      <c r="DF569" s="168"/>
      <c r="DG569" s="168"/>
      <c r="DH569" s="168"/>
      <c r="DI569" s="168"/>
      <c r="DJ569" s="168"/>
      <c r="DK569" s="168"/>
      <c r="DL569" s="168"/>
      <c r="DM569" s="168"/>
      <c r="DN569" s="168"/>
      <c r="DO569" s="168"/>
      <c r="DP569" s="168"/>
      <c r="DQ569" s="168"/>
      <c r="DR569" s="168"/>
      <c r="DS569" s="168"/>
      <c r="DT569" s="168"/>
      <c r="DU569" s="168"/>
      <c r="DV569" s="168"/>
      <c r="DW569" s="168"/>
      <c r="DX569" s="168"/>
      <c r="DY569" s="168"/>
      <c r="DZ569" s="168"/>
      <c r="EA569" s="168"/>
      <c r="EB569" s="168"/>
      <c r="EC569" s="168"/>
      <c r="ED569" s="168"/>
      <c r="EE569" s="168"/>
      <c r="EF569" s="169"/>
      <c r="EG569" s="169"/>
      <c r="EH569" s="169"/>
    </row>
    <row r="570" spans="1:138" ht="15.75" hidden="1" outlineLevel="1" x14ac:dyDescent="0.25">
      <c r="A570" s="122">
        <f>IF(B561="Объект",,IF(B570=0,,1))</f>
        <v>0</v>
      </c>
      <c r="B570" s="194" t="str">
        <f t="shared" si="347"/>
        <v>ТМЦ рос</v>
      </c>
      <c r="C570" s="170">
        <f t="shared" si="348"/>
        <v>0</v>
      </c>
      <c r="D570" s="168"/>
      <c r="E570" s="168"/>
      <c r="F570" s="168"/>
      <c r="G570" s="168"/>
      <c r="H570" s="168"/>
      <c r="I570" s="168"/>
      <c r="J570" s="168"/>
      <c r="K570" s="168"/>
      <c r="L570" s="168"/>
      <c r="M570" s="168"/>
      <c r="N570" s="168"/>
      <c r="O570" s="168"/>
      <c r="P570" s="168"/>
      <c r="Q570" s="168"/>
      <c r="R570" s="168"/>
      <c r="S570" s="168"/>
      <c r="T570" s="168"/>
      <c r="U570" s="168"/>
      <c r="V570" s="168"/>
      <c r="W570" s="168"/>
      <c r="X570" s="168"/>
      <c r="Y570" s="168"/>
      <c r="Z570" s="168"/>
      <c r="AA570" s="168"/>
      <c r="AB570" s="168"/>
      <c r="AC570" s="168"/>
      <c r="AD570" s="168"/>
      <c r="AE570" s="168"/>
      <c r="AF570" s="168"/>
      <c r="AG570" s="168"/>
      <c r="AH570" s="168"/>
      <c r="AI570" s="168"/>
      <c r="AJ570" s="168"/>
      <c r="AK570" s="168"/>
      <c r="AL570" s="168"/>
      <c r="AM570" s="168"/>
      <c r="AN570" s="168"/>
      <c r="AO570" s="168"/>
      <c r="AP570" s="168"/>
      <c r="AQ570" s="168"/>
      <c r="AR570" s="168"/>
      <c r="AS570" s="168"/>
      <c r="AT570" s="168"/>
      <c r="AU570" s="168"/>
      <c r="AV570" s="168"/>
      <c r="AW570" s="168"/>
      <c r="AX570" s="168"/>
      <c r="AY570" s="168"/>
      <c r="AZ570" s="168"/>
      <c r="BA570" s="168"/>
      <c r="BB570" s="168"/>
      <c r="BC570" s="168"/>
      <c r="BD570" s="168"/>
      <c r="BE570" s="168"/>
      <c r="BF570" s="168"/>
      <c r="BG570" s="168"/>
      <c r="BH570" s="168"/>
      <c r="BI570" s="168"/>
      <c r="BJ570" s="168"/>
      <c r="BK570" s="168"/>
      <c r="BL570" s="168"/>
      <c r="BM570" s="168"/>
      <c r="BN570" s="168"/>
      <c r="BO570" s="168"/>
      <c r="BP570" s="168"/>
      <c r="BQ570" s="168"/>
      <c r="BR570" s="168"/>
      <c r="BS570" s="168"/>
      <c r="BT570" s="168"/>
      <c r="BU570" s="168"/>
      <c r="BV570" s="168"/>
      <c r="BW570" s="168"/>
      <c r="BX570" s="168"/>
      <c r="BY570" s="168"/>
      <c r="BZ570" s="168"/>
      <c r="CA570" s="168"/>
      <c r="CB570" s="168"/>
      <c r="CC570" s="168"/>
      <c r="CD570" s="168"/>
      <c r="CE570" s="168"/>
      <c r="CF570" s="168"/>
      <c r="CG570" s="168"/>
      <c r="CH570" s="168"/>
      <c r="CI570" s="168"/>
      <c r="CJ570" s="168"/>
      <c r="CK570" s="168"/>
      <c r="CL570" s="168"/>
      <c r="CM570" s="168"/>
      <c r="CN570" s="168"/>
      <c r="CO570" s="168"/>
      <c r="CP570" s="168"/>
      <c r="CQ570" s="168"/>
      <c r="CR570" s="168"/>
      <c r="CS570" s="168"/>
      <c r="CT570" s="168"/>
      <c r="CU570" s="168"/>
      <c r="CV570" s="168"/>
      <c r="CW570" s="168"/>
      <c r="CX570" s="168"/>
      <c r="CY570" s="168"/>
      <c r="CZ570" s="168"/>
      <c r="DA570" s="168"/>
      <c r="DB570" s="168"/>
      <c r="DC570" s="168"/>
      <c r="DD570" s="168"/>
      <c r="DE570" s="168"/>
      <c r="DF570" s="168"/>
      <c r="DG570" s="168"/>
      <c r="DH570" s="168"/>
      <c r="DI570" s="168"/>
      <c r="DJ570" s="168"/>
      <c r="DK570" s="168"/>
      <c r="DL570" s="168"/>
      <c r="DM570" s="168"/>
      <c r="DN570" s="168"/>
      <c r="DO570" s="168"/>
      <c r="DP570" s="168"/>
      <c r="DQ570" s="168"/>
      <c r="DR570" s="168"/>
      <c r="DS570" s="168"/>
      <c r="DT570" s="168"/>
      <c r="DU570" s="168"/>
      <c r="DV570" s="168"/>
      <c r="DW570" s="168"/>
      <c r="DX570" s="168"/>
      <c r="DY570" s="168"/>
      <c r="DZ570" s="168"/>
      <c r="EA570" s="168"/>
      <c r="EB570" s="168"/>
      <c r="EC570" s="168"/>
      <c r="ED570" s="168"/>
      <c r="EE570" s="168"/>
      <c r="EF570" s="169"/>
      <c r="EG570" s="169"/>
      <c r="EH570" s="169"/>
    </row>
    <row r="571" spans="1:138" ht="15.75" hidden="1" outlineLevel="1" x14ac:dyDescent="0.25">
      <c r="A571" s="122">
        <f>IF(B561="Объект",,IF(B571=0,,1))</f>
        <v>0</v>
      </c>
      <c r="B571" s="194" t="str">
        <f t="shared" si="347"/>
        <v>Прочие имп</v>
      </c>
      <c r="C571" s="170">
        <f t="shared" si="348"/>
        <v>0</v>
      </c>
      <c r="D571" s="168"/>
      <c r="E571" s="168"/>
      <c r="F571" s="168"/>
      <c r="G571" s="168"/>
      <c r="H571" s="168"/>
      <c r="I571" s="168"/>
      <c r="J571" s="168"/>
      <c r="K571" s="168"/>
      <c r="L571" s="168"/>
      <c r="M571" s="168"/>
      <c r="N571" s="168"/>
      <c r="O571" s="168"/>
      <c r="P571" s="168"/>
      <c r="Q571" s="168"/>
      <c r="R571" s="168"/>
      <c r="S571" s="168"/>
      <c r="T571" s="168"/>
      <c r="U571" s="168"/>
      <c r="V571" s="168"/>
      <c r="W571" s="168"/>
      <c r="X571" s="168"/>
      <c r="Y571" s="168"/>
      <c r="Z571" s="168"/>
      <c r="AA571" s="168"/>
      <c r="AB571" s="168"/>
      <c r="AC571" s="168"/>
      <c r="AD571" s="168"/>
      <c r="AE571" s="168"/>
      <c r="AF571" s="168"/>
      <c r="AG571" s="168"/>
      <c r="AH571" s="168"/>
      <c r="AI571" s="168"/>
      <c r="AJ571" s="168"/>
      <c r="AK571" s="168"/>
      <c r="AL571" s="168"/>
      <c r="AM571" s="168"/>
      <c r="AN571" s="168"/>
      <c r="AO571" s="168"/>
      <c r="AP571" s="168"/>
      <c r="AQ571" s="168"/>
      <c r="AR571" s="168"/>
      <c r="AS571" s="168"/>
      <c r="AT571" s="168"/>
      <c r="AU571" s="168"/>
      <c r="AV571" s="168"/>
      <c r="AW571" s="168"/>
      <c r="AX571" s="168"/>
      <c r="AY571" s="168"/>
      <c r="AZ571" s="168"/>
      <c r="BA571" s="168"/>
      <c r="BB571" s="168"/>
      <c r="BC571" s="168"/>
      <c r="BD571" s="168"/>
      <c r="BE571" s="168"/>
      <c r="BF571" s="168"/>
      <c r="BG571" s="168"/>
      <c r="BH571" s="168"/>
      <c r="BI571" s="168"/>
      <c r="BJ571" s="168"/>
      <c r="BK571" s="168"/>
      <c r="BL571" s="168"/>
      <c r="BM571" s="168"/>
      <c r="BN571" s="168"/>
      <c r="BO571" s="168"/>
      <c r="BP571" s="168"/>
      <c r="BQ571" s="168"/>
      <c r="BR571" s="168"/>
      <c r="BS571" s="168"/>
      <c r="BT571" s="168"/>
      <c r="BU571" s="168"/>
      <c r="BV571" s="168"/>
      <c r="BW571" s="168"/>
      <c r="BX571" s="168"/>
      <c r="BY571" s="168"/>
      <c r="BZ571" s="168"/>
      <c r="CA571" s="168"/>
      <c r="CB571" s="168"/>
      <c r="CC571" s="168"/>
      <c r="CD571" s="168"/>
      <c r="CE571" s="168"/>
      <c r="CF571" s="168"/>
      <c r="CG571" s="168"/>
      <c r="CH571" s="168"/>
      <c r="CI571" s="168"/>
      <c r="CJ571" s="168"/>
      <c r="CK571" s="168"/>
      <c r="CL571" s="168"/>
      <c r="CM571" s="168"/>
      <c r="CN571" s="168"/>
      <c r="CO571" s="168"/>
      <c r="CP571" s="168"/>
      <c r="CQ571" s="168"/>
      <c r="CR571" s="168"/>
      <c r="CS571" s="168"/>
      <c r="CT571" s="168"/>
      <c r="CU571" s="168"/>
      <c r="CV571" s="168"/>
      <c r="CW571" s="168"/>
      <c r="CX571" s="168"/>
      <c r="CY571" s="168"/>
      <c r="CZ571" s="168"/>
      <c r="DA571" s="168"/>
      <c r="DB571" s="168"/>
      <c r="DC571" s="168"/>
      <c r="DD571" s="168"/>
      <c r="DE571" s="168"/>
      <c r="DF571" s="168"/>
      <c r="DG571" s="168"/>
      <c r="DH571" s="168"/>
      <c r="DI571" s="168"/>
      <c r="DJ571" s="168"/>
      <c r="DK571" s="168"/>
      <c r="DL571" s="168"/>
      <c r="DM571" s="168"/>
      <c r="DN571" s="168"/>
      <c r="DO571" s="168"/>
      <c r="DP571" s="168"/>
      <c r="DQ571" s="168"/>
      <c r="DR571" s="168"/>
      <c r="DS571" s="168"/>
      <c r="DT571" s="168"/>
      <c r="DU571" s="168"/>
      <c r="DV571" s="168"/>
      <c r="DW571" s="168"/>
      <c r="DX571" s="168"/>
      <c r="DY571" s="168"/>
      <c r="DZ571" s="168"/>
      <c r="EA571" s="168"/>
      <c r="EB571" s="168"/>
      <c r="EC571" s="168"/>
      <c r="ED571" s="168"/>
      <c r="EE571" s="168"/>
      <c r="EF571" s="169"/>
      <c r="EG571" s="169"/>
      <c r="EH571" s="169"/>
    </row>
    <row r="572" spans="1:138" ht="15.75" hidden="1" outlineLevel="1" x14ac:dyDescent="0.25">
      <c r="A572" s="122">
        <f>IF(B561="Объект",,IF(B572=0,,1))</f>
        <v>0</v>
      </c>
      <c r="B572" s="194" t="str">
        <f t="shared" si="347"/>
        <v>Прочие рос</v>
      </c>
      <c r="C572" s="170">
        <f t="shared" si="348"/>
        <v>0</v>
      </c>
      <c r="D572" s="168"/>
      <c r="E572" s="168"/>
      <c r="F572" s="168"/>
      <c r="G572" s="168"/>
      <c r="H572" s="168"/>
      <c r="I572" s="168"/>
      <c r="J572" s="168"/>
      <c r="K572" s="168"/>
      <c r="L572" s="168"/>
      <c r="M572" s="168"/>
      <c r="N572" s="168"/>
      <c r="O572" s="168"/>
      <c r="P572" s="168"/>
      <c r="Q572" s="168"/>
      <c r="R572" s="168"/>
      <c r="S572" s="168"/>
      <c r="T572" s="168"/>
      <c r="U572" s="168"/>
      <c r="V572" s="168"/>
      <c r="W572" s="168"/>
      <c r="X572" s="168"/>
      <c r="Y572" s="168"/>
      <c r="Z572" s="168"/>
      <c r="AA572" s="168"/>
      <c r="AB572" s="168"/>
      <c r="AC572" s="168"/>
      <c r="AD572" s="168"/>
      <c r="AE572" s="168"/>
      <c r="AF572" s="168"/>
      <c r="AG572" s="168"/>
      <c r="AH572" s="168"/>
      <c r="AI572" s="168"/>
      <c r="AJ572" s="168"/>
      <c r="AK572" s="168"/>
      <c r="AL572" s="168"/>
      <c r="AM572" s="168"/>
      <c r="AN572" s="168"/>
      <c r="AO572" s="168"/>
      <c r="AP572" s="168"/>
      <c r="AQ572" s="168"/>
      <c r="AR572" s="168"/>
      <c r="AS572" s="168"/>
      <c r="AT572" s="168"/>
      <c r="AU572" s="168"/>
      <c r="AV572" s="168"/>
      <c r="AW572" s="168"/>
      <c r="AX572" s="168"/>
      <c r="AY572" s="168"/>
      <c r="AZ572" s="168"/>
      <c r="BA572" s="168"/>
      <c r="BB572" s="168"/>
      <c r="BC572" s="168"/>
      <c r="BD572" s="168"/>
      <c r="BE572" s="168"/>
      <c r="BF572" s="168"/>
      <c r="BG572" s="168"/>
      <c r="BH572" s="168"/>
      <c r="BI572" s="168"/>
      <c r="BJ572" s="168"/>
      <c r="BK572" s="168"/>
      <c r="BL572" s="168"/>
      <c r="BM572" s="168"/>
      <c r="BN572" s="168"/>
      <c r="BO572" s="168"/>
      <c r="BP572" s="168"/>
      <c r="BQ572" s="168"/>
      <c r="BR572" s="168"/>
      <c r="BS572" s="168"/>
      <c r="BT572" s="168"/>
      <c r="BU572" s="168"/>
      <c r="BV572" s="168"/>
      <c r="BW572" s="168"/>
      <c r="BX572" s="168"/>
      <c r="BY572" s="168"/>
      <c r="BZ572" s="168"/>
      <c r="CA572" s="168"/>
      <c r="CB572" s="168"/>
      <c r="CC572" s="168"/>
      <c r="CD572" s="168"/>
      <c r="CE572" s="168"/>
      <c r="CF572" s="168"/>
      <c r="CG572" s="168"/>
      <c r="CH572" s="168"/>
      <c r="CI572" s="168"/>
      <c r="CJ572" s="168"/>
      <c r="CK572" s="168"/>
      <c r="CL572" s="168"/>
      <c r="CM572" s="168"/>
      <c r="CN572" s="168"/>
      <c r="CO572" s="168"/>
      <c r="CP572" s="168"/>
      <c r="CQ572" s="168"/>
      <c r="CR572" s="168"/>
      <c r="CS572" s="168"/>
      <c r="CT572" s="168"/>
      <c r="CU572" s="168"/>
      <c r="CV572" s="168"/>
      <c r="CW572" s="168"/>
      <c r="CX572" s="168"/>
      <c r="CY572" s="168"/>
      <c r="CZ572" s="168"/>
      <c r="DA572" s="168"/>
      <c r="DB572" s="168"/>
      <c r="DC572" s="168"/>
      <c r="DD572" s="168"/>
      <c r="DE572" s="168"/>
      <c r="DF572" s="168"/>
      <c r="DG572" s="168"/>
      <c r="DH572" s="168"/>
      <c r="DI572" s="168"/>
      <c r="DJ572" s="168"/>
      <c r="DK572" s="168"/>
      <c r="DL572" s="168"/>
      <c r="DM572" s="168"/>
      <c r="DN572" s="168"/>
      <c r="DO572" s="168"/>
      <c r="DP572" s="168"/>
      <c r="DQ572" s="168"/>
      <c r="DR572" s="168"/>
      <c r="DS572" s="168"/>
      <c r="DT572" s="168"/>
      <c r="DU572" s="168"/>
      <c r="DV572" s="168"/>
      <c r="DW572" s="168"/>
      <c r="DX572" s="168"/>
      <c r="DY572" s="168"/>
      <c r="DZ572" s="168"/>
      <c r="EA572" s="168"/>
      <c r="EB572" s="168"/>
      <c r="EC572" s="168"/>
      <c r="ED572" s="168"/>
      <c r="EE572" s="168"/>
      <c r="EF572" s="169"/>
      <c r="EG572" s="169"/>
      <c r="EH572" s="169"/>
    </row>
    <row r="573" spans="1:138" ht="15.75" hidden="1" outlineLevel="1" x14ac:dyDescent="0.25">
      <c r="A573" s="122">
        <f>IF(B561="Объект",,IF(B573=0,,1))</f>
        <v>0</v>
      </c>
      <c r="B573" s="194" t="str">
        <f t="shared" si="347"/>
        <v>Таможенные платежи</v>
      </c>
      <c r="C573" s="170">
        <f t="shared" si="348"/>
        <v>0</v>
      </c>
      <c r="D573" s="168"/>
      <c r="E573" s="168"/>
      <c r="F573" s="168"/>
      <c r="G573" s="168"/>
      <c r="H573" s="168"/>
      <c r="I573" s="168"/>
      <c r="J573" s="168"/>
      <c r="K573" s="168"/>
      <c r="L573" s="168"/>
      <c r="M573" s="168"/>
      <c r="N573" s="168"/>
      <c r="O573" s="168"/>
      <c r="P573" s="168"/>
      <c r="Q573" s="168"/>
      <c r="R573" s="168"/>
      <c r="S573" s="168"/>
      <c r="T573" s="168"/>
      <c r="U573" s="168"/>
      <c r="V573" s="168"/>
      <c r="W573" s="168"/>
      <c r="X573" s="168"/>
      <c r="Y573" s="168"/>
      <c r="Z573" s="168"/>
      <c r="AA573" s="168"/>
      <c r="AB573" s="168"/>
      <c r="AC573" s="168"/>
      <c r="AD573" s="168"/>
      <c r="AE573" s="168"/>
      <c r="AF573" s="168"/>
      <c r="AG573" s="168"/>
      <c r="AH573" s="168"/>
      <c r="AI573" s="168"/>
      <c r="AJ573" s="168"/>
      <c r="AK573" s="168"/>
      <c r="AL573" s="168"/>
      <c r="AM573" s="168"/>
      <c r="AN573" s="168"/>
      <c r="AO573" s="168"/>
      <c r="AP573" s="168"/>
      <c r="AQ573" s="168"/>
      <c r="AR573" s="168"/>
      <c r="AS573" s="168"/>
      <c r="AT573" s="168"/>
      <c r="AU573" s="168"/>
      <c r="AV573" s="168"/>
      <c r="AW573" s="168"/>
      <c r="AX573" s="168"/>
      <c r="AY573" s="168"/>
      <c r="AZ573" s="168"/>
      <c r="BA573" s="168"/>
      <c r="BB573" s="168"/>
      <c r="BC573" s="168"/>
      <c r="BD573" s="168"/>
      <c r="BE573" s="168"/>
      <c r="BF573" s="168"/>
      <c r="BG573" s="168"/>
      <c r="BH573" s="168"/>
      <c r="BI573" s="168"/>
      <c r="BJ573" s="168"/>
      <c r="BK573" s="168"/>
      <c r="BL573" s="168"/>
      <c r="BM573" s="168"/>
      <c r="BN573" s="168"/>
      <c r="BO573" s="168"/>
      <c r="BP573" s="168"/>
      <c r="BQ573" s="168"/>
      <c r="BR573" s="168"/>
      <c r="BS573" s="168"/>
      <c r="BT573" s="168"/>
      <c r="BU573" s="168"/>
      <c r="BV573" s="168"/>
      <c r="BW573" s="168"/>
      <c r="BX573" s="168"/>
      <c r="BY573" s="168"/>
      <c r="BZ573" s="168"/>
      <c r="CA573" s="168"/>
      <c r="CB573" s="168"/>
      <c r="CC573" s="168"/>
      <c r="CD573" s="168"/>
      <c r="CE573" s="168"/>
      <c r="CF573" s="168"/>
      <c r="CG573" s="168"/>
      <c r="CH573" s="168"/>
      <c r="CI573" s="168"/>
      <c r="CJ573" s="168"/>
      <c r="CK573" s="168"/>
      <c r="CL573" s="168"/>
      <c r="CM573" s="168"/>
      <c r="CN573" s="168"/>
      <c r="CO573" s="168"/>
      <c r="CP573" s="168"/>
      <c r="CQ573" s="168"/>
      <c r="CR573" s="168"/>
      <c r="CS573" s="168"/>
      <c r="CT573" s="168"/>
      <c r="CU573" s="168"/>
      <c r="CV573" s="168"/>
      <c r="CW573" s="168"/>
      <c r="CX573" s="168"/>
      <c r="CY573" s="168"/>
      <c r="CZ573" s="168"/>
      <c r="DA573" s="168"/>
      <c r="DB573" s="168"/>
      <c r="DC573" s="168"/>
      <c r="DD573" s="168"/>
      <c r="DE573" s="168"/>
      <c r="DF573" s="168"/>
      <c r="DG573" s="168"/>
      <c r="DH573" s="168"/>
      <c r="DI573" s="168"/>
      <c r="DJ573" s="168"/>
      <c r="DK573" s="168"/>
      <c r="DL573" s="168"/>
      <c r="DM573" s="168"/>
      <c r="DN573" s="168"/>
      <c r="DO573" s="168"/>
      <c r="DP573" s="168"/>
      <c r="DQ573" s="168"/>
      <c r="DR573" s="168"/>
      <c r="DS573" s="168"/>
      <c r="DT573" s="168"/>
      <c r="DU573" s="168"/>
      <c r="DV573" s="168"/>
      <c r="DW573" s="168"/>
      <c r="DX573" s="168"/>
      <c r="DY573" s="168"/>
      <c r="DZ573" s="168"/>
      <c r="EA573" s="168"/>
      <c r="EB573" s="168"/>
      <c r="EC573" s="168"/>
      <c r="ED573" s="168"/>
      <c r="EE573" s="168"/>
      <c r="EF573" s="169"/>
      <c r="EG573" s="169"/>
      <c r="EH573" s="169"/>
    </row>
    <row r="574" spans="1:138" ht="15.75" hidden="1" outlineLevel="1" x14ac:dyDescent="0.25">
      <c r="A574" s="122">
        <f>IF(B561="Объект",,IF(B574=0,,1))</f>
        <v>0</v>
      </c>
      <c r="B574" s="194" t="str">
        <f t="shared" si="347"/>
        <v>Менеджмент резерв</v>
      </c>
      <c r="C574" s="170">
        <f t="shared" si="348"/>
        <v>0</v>
      </c>
      <c r="D574" s="168"/>
      <c r="E574" s="168"/>
      <c r="F574" s="168"/>
      <c r="G574" s="168"/>
      <c r="H574" s="168"/>
      <c r="I574" s="168"/>
      <c r="J574" s="168"/>
      <c r="K574" s="168"/>
      <c r="L574" s="168"/>
      <c r="M574" s="168"/>
      <c r="N574" s="168"/>
      <c r="O574" s="168"/>
      <c r="P574" s="168"/>
      <c r="Q574" s="168"/>
      <c r="R574" s="168"/>
      <c r="S574" s="168"/>
      <c r="T574" s="168"/>
      <c r="U574" s="168"/>
      <c r="V574" s="168"/>
      <c r="W574" s="168"/>
      <c r="X574" s="168"/>
      <c r="Y574" s="168"/>
      <c r="Z574" s="168"/>
      <c r="AA574" s="168"/>
      <c r="AB574" s="168"/>
      <c r="AC574" s="168"/>
      <c r="AD574" s="168"/>
      <c r="AE574" s="168"/>
      <c r="AF574" s="168"/>
      <c r="AG574" s="168"/>
      <c r="AH574" s="168"/>
      <c r="AI574" s="168"/>
      <c r="AJ574" s="168"/>
      <c r="AK574" s="168"/>
      <c r="AL574" s="168"/>
      <c r="AM574" s="168"/>
      <c r="AN574" s="168"/>
      <c r="AO574" s="168"/>
      <c r="AP574" s="168"/>
      <c r="AQ574" s="168"/>
      <c r="AR574" s="168"/>
      <c r="AS574" s="168"/>
      <c r="AT574" s="168"/>
      <c r="AU574" s="168"/>
      <c r="AV574" s="168"/>
      <c r="AW574" s="168"/>
      <c r="AX574" s="168"/>
      <c r="AY574" s="168"/>
      <c r="AZ574" s="168"/>
      <c r="BA574" s="168"/>
      <c r="BB574" s="168"/>
      <c r="BC574" s="168"/>
      <c r="BD574" s="168"/>
      <c r="BE574" s="168"/>
      <c r="BF574" s="168"/>
      <c r="BG574" s="168"/>
      <c r="BH574" s="168"/>
      <c r="BI574" s="168"/>
      <c r="BJ574" s="168"/>
      <c r="BK574" s="168"/>
      <c r="BL574" s="168"/>
      <c r="BM574" s="168"/>
      <c r="BN574" s="168"/>
      <c r="BO574" s="168"/>
      <c r="BP574" s="168"/>
      <c r="BQ574" s="168"/>
      <c r="BR574" s="168"/>
      <c r="BS574" s="168"/>
      <c r="BT574" s="168"/>
      <c r="BU574" s="168"/>
      <c r="BV574" s="168"/>
      <c r="BW574" s="168"/>
      <c r="BX574" s="168"/>
      <c r="BY574" s="168"/>
      <c r="BZ574" s="168"/>
      <c r="CA574" s="168"/>
      <c r="CB574" s="168"/>
      <c r="CC574" s="168"/>
      <c r="CD574" s="168"/>
      <c r="CE574" s="168"/>
      <c r="CF574" s="168"/>
      <c r="CG574" s="168"/>
      <c r="CH574" s="168"/>
      <c r="CI574" s="168"/>
      <c r="CJ574" s="168"/>
      <c r="CK574" s="168"/>
      <c r="CL574" s="168"/>
      <c r="CM574" s="168"/>
      <c r="CN574" s="168"/>
      <c r="CO574" s="168"/>
      <c r="CP574" s="168"/>
      <c r="CQ574" s="168"/>
      <c r="CR574" s="168"/>
      <c r="CS574" s="168"/>
      <c r="CT574" s="168"/>
      <c r="CU574" s="168"/>
      <c r="CV574" s="168"/>
      <c r="CW574" s="168"/>
      <c r="CX574" s="168"/>
      <c r="CY574" s="168"/>
      <c r="CZ574" s="168"/>
      <c r="DA574" s="168"/>
      <c r="DB574" s="168"/>
      <c r="DC574" s="168"/>
      <c r="DD574" s="168"/>
      <c r="DE574" s="168"/>
      <c r="DF574" s="168"/>
      <c r="DG574" s="168"/>
      <c r="DH574" s="168"/>
      <c r="DI574" s="168"/>
      <c r="DJ574" s="168"/>
      <c r="DK574" s="168"/>
      <c r="DL574" s="168"/>
      <c r="DM574" s="168"/>
      <c r="DN574" s="168"/>
      <c r="DO574" s="168"/>
      <c r="DP574" s="168"/>
      <c r="DQ574" s="168"/>
      <c r="DR574" s="168"/>
      <c r="DS574" s="168"/>
      <c r="DT574" s="168"/>
      <c r="DU574" s="168"/>
      <c r="DV574" s="168"/>
      <c r="DW574" s="168"/>
      <c r="DX574" s="168"/>
      <c r="DY574" s="168"/>
      <c r="DZ574" s="168"/>
      <c r="EA574" s="168"/>
      <c r="EB574" s="168"/>
      <c r="EC574" s="168"/>
      <c r="ED574" s="168"/>
      <c r="EE574" s="168"/>
      <c r="EF574" s="169"/>
      <c r="EG574" s="169"/>
      <c r="EH574" s="169"/>
    </row>
    <row r="575" spans="1:138" ht="15.75" hidden="1" outlineLevel="1" x14ac:dyDescent="0.25">
      <c r="A575" s="122">
        <f>IF(B561="Объект",,IF(B575=0,,1))</f>
        <v>0</v>
      </c>
      <c r="B575" s="236" t="str">
        <f t="shared" si="347"/>
        <v>ФОТ МП и РГ</v>
      </c>
      <c r="C575" s="170">
        <f t="shared" si="348"/>
        <v>0</v>
      </c>
      <c r="D575" s="168"/>
      <c r="E575" s="168"/>
      <c r="F575" s="168"/>
      <c r="G575" s="168"/>
      <c r="H575" s="168"/>
      <c r="I575" s="168"/>
      <c r="J575" s="168"/>
      <c r="K575" s="168"/>
      <c r="L575" s="168"/>
      <c r="M575" s="168"/>
      <c r="N575" s="168"/>
      <c r="O575" s="168"/>
      <c r="P575" s="168"/>
      <c r="Q575" s="168"/>
      <c r="R575" s="168"/>
      <c r="S575" s="168"/>
      <c r="T575" s="168"/>
      <c r="U575" s="168"/>
      <c r="V575" s="168"/>
      <c r="W575" s="168"/>
      <c r="X575" s="168"/>
      <c r="Y575" s="168"/>
      <c r="Z575" s="168"/>
      <c r="AA575" s="168"/>
      <c r="AB575" s="168"/>
      <c r="AC575" s="168"/>
      <c r="AD575" s="168"/>
      <c r="AE575" s="168"/>
      <c r="AF575" s="168"/>
      <c r="AG575" s="168"/>
      <c r="AH575" s="168"/>
      <c r="AI575" s="168"/>
      <c r="AJ575" s="168"/>
      <c r="AK575" s="168"/>
      <c r="AL575" s="168"/>
      <c r="AM575" s="168"/>
      <c r="AN575" s="168"/>
      <c r="AO575" s="168"/>
      <c r="AP575" s="168"/>
      <c r="AQ575" s="168"/>
      <c r="AR575" s="168"/>
      <c r="AS575" s="168"/>
      <c r="AT575" s="168"/>
      <c r="AU575" s="168"/>
      <c r="AV575" s="168"/>
      <c r="AW575" s="168"/>
      <c r="AX575" s="168"/>
      <c r="AY575" s="168"/>
      <c r="AZ575" s="168"/>
      <c r="BA575" s="168"/>
      <c r="BB575" s="168"/>
      <c r="BC575" s="168"/>
      <c r="BD575" s="168"/>
      <c r="BE575" s="168"/>
      <c r="BF575" s="168"/>
      <c r="BG575" s="168"/>
      <c r="BH575" s="168"/>
      <c r="BI575" s="168"/>
      <c r="BJ575" s="168"/>
      <c r="BK575" s="168"/>
      <c r="BL575" s="168"/>
      <c r="BM575" s="168"/>
      <c r="BN575" s="168"/>
      <c r="BO575" s="168"/>
      <c r="BP575" s="168"/>
      <c r="BQ575" s="168"/>
      <c r="BR575" s="168"/>
      <c r="BS575" s="168"/>
      <c r="BT575" s="168"/>
      <c r="BU575" s="168"/>
      <c r="BV575" s="168"/>
      <c r="BW575" s="168"/>
      <c r="BX575" s="168"/>
      <c r="BY575" s="168"/>
      <c r="BZ575" s="168"/>
      <c r="CA575" s="168"/>
      <c r="CB575" s="168"/>
      <c r="CC575" s="168"/>
      <c r="CD575" s="168"/>
      <c r="CE575" s="168"/>
      <c r="CF575" s="168"/>
      <c r="CG575" s="168"/>
      <c r="CH575" s="168"/>
      <c r="CI575" s="168"/>
      <c r="CJ575" s="168"/>
      <c r="CK575" s="168"/>
      <c r="CL575" s="168"/>
      <c r="CM575" s="168"/>
      <c r="CN575" s="168"/>
      <c r="CO575" s="168"/>
      <c r="CP575" s="168"/>
      <c r="CQ575" s="168"/>
      <c r="CR575" s="168"/>
      <c r="CS575" s="168"/>
      <c r="CT575" s="168"/>
      <c r="CU575" s="168"/>
      <c r="CV575" s="168"/>
      <c r="CW575" s="168"/>
      <c r="CX575" s="168"/>
      <c r="CY575" s="168"/>
      <c r="CZ575" s="168"/>
      <c r="DA575" s="168"/>
      <c r="DB575" s="168"/>
      <c r="DC575" s="168"/>
      <c r="DD575" s="168"/>
      <c r="DE575" s="168"/>
      <c r="DF575" s="168"/>
      <c r="DG575" s="168"/>
      <c r="DH575" s="168"/>
      <c r="DI575" s="168"/>
      <c r="DJ575" s="168"/>
      <c r="DK575" s="168"/>
      <c r="DL575" s="168"/>
      <c r="DM575" s="168"/>
      <c r="DN575" s="168"/>
      <c r="DO575" s="168"/>
      <c r="DP575" s="168"/>
      <c r="DQ575" s="168"/>
      <c r="DR575" s="168"/>
      <c r="DS575" s="168"/>
      <c r="DT575" s="168"/>
      <c r="DU575" s="168"/>
      <c r="DV575" s="168"/>
      <c r="DW575" s="168"/>
      <c r="DX575" s="168"/>
      <c r="DY575" s="168"/>
      <c r="DZ575" s="168"/>
      <c r="EA575" s="168"/>
      <c r="EB575" s="168"/>
      <c r="EC575" s="168"/>
      <c r="ED575" s="168"/>
      <c r="EE575" s="168"/>
      <c r="EF575" s="169"/>
      <c r="EG575" s="169"/>
      <c r="EH575" s="169"/>
    </row>
    <row r="576" spans="1:138" ht="15.75" hidden="1" outlineLevel="1" x14ac:dyDescent="0.25">
      <c r="A576" s="122">
        <f>IF(B561="Объект",,IF(B576=0,,1))</f>
        <v>0</v>
      </c>
      <c r="B576" s="194" t="str">
        <f t="shared" si="347"/>
        <v>Мотивационный фонд</v>
      </c>
      <c r="C576" s="170">
        <f t="shared" si="348"/>
        <v>0</v>
      </c>
      <c r="D576" s="168"/>
      <c r="E576" s="168"/>
      <c r="F576" s="168"/>
      <c r="G576" s="168"/>
      <c r="H576" s="168"/>
      <c r="I576" s="168"/>
      <c r="J576" s="168"/>
      <c r="K576" s="168"/>
      <c r="L576" s="168"/>
      <c r="M576" s="168"/>
      <c r="N576" s="168"/>
      <c r="O576" s="168"/>
      <c r="P576" s="168"/>
      <c r="Q576" s="168"/>
      <c r="R576" s="168"/>
      <c r="S576" s="168"/>
      <c r="T576" s="168"/>
      <c r="U576" s="168"/>
      <c r="V576" s="168"/>
      <c r="W576" s="168"/>
      <c r="X576" s="168"/>
      <c r="Y576" s="168"/>
      <c r="Z576" s="168"/>
      <c r="AA576" s="168"/>
      <c r="AB576" s="168"/>
      <c r="AC576" s="168"/>
      <c r="AD576" s="168"/>
      <c r="AE576" s="168"/>
      <c r="AF576" s="168"/>
      <c r="AG576" s="168"/>
      <c r="AH576" s="168"/>
      <c r="AI576" s="168"/>
      <c r="AJ576" s="168"/>
      <c r="AK576" s="168"/>
      <c r="AL576" s="168"/>
      <c r="AM576" s="168"/>
      <c r="AN576" s="168"/>
      <c r="AO576" s="168"/>
      <c r="AP576" s="168"/>
      <c r="AQ576" s="168"/>
      <c r="AR576" s="168"/>
      <c r="AS576" s="168"/>
      <c r="AT576" s="168"/>
      <c r="AU576" s="168"/>
      <c r="AV576" s="168"/>
      <c r="AW576" s="168"/>
      <c r="AX576" s="168"/>
      <c r="AY576" s="168"/>
      <c r="AZ576" s="168"/>
      <c r="BA576" s="168"/>
      <c r="BB576" s="168"/>
      <c r="BC576" s="168"/>
      <c r="BD576" s="168"/>
      <c r="BE576" s="168"/>
      <c r="BF576" s="168"/>
      <c r="BG576" s="168"/>
      <c r="BH576" s="168"/>
      <c r="BI576" s="168"/>
      <c r="BJ576" s="168"/>
      <c r="BK576" s="168"/>
      <c r="BL576" s="168"/>
      <c r="BM576" s="168"/>
      <c r="BN576" s="168"/>
      <c r="BO576" s="168"/>
      <c r="BP576" s="168"/>
      <c r="BQ576" s="168"/>
      <c r="BR576" s="168"/>
      <c r="BS576" s="168"/>
      <c r="BT576" s="168"/>
      <c r="BU576" s="168"/>
      <c r="BV576" s="168"/>
      <c r="BW576" s="168"/>
      <c r="BX576" s="168"/>
      <c r="BY576" s="168"/>
      <c r="BZ576" s="168"/>
      <c r="CA576" s="168"/>
      <c r="CB576" s="168"/>
      <c r="CC576" s="168"/>
      <c r="CD576" s="168"/>
      <c r="CE576" s="168"/>
      <c r="CF576" s="168"/>
      <c r="CG576" s="168"/>
      <c r="CH576" s="168"/>
      <c r="CI576" s="168"/>
      <c r="CJ576" s="168"/>
      <c r="CK576" s="168"/>
      <c r="CL576" s="168"/>
      <c r="CM576" s="168"/>
      <c r="CN576" s="168"/>
      <c r="CO576" s="168"/>
      <c r="CP576" s="168"/>
      <c r="CQ576" s="168"/>
      <c r="CR576" s="168"/>
      <c r="CS576" s="168"/>
      <c r="CT576" s="168"/>
      <c r="CU576" s="168"/>
      <c r="CV576" s="168"/>
      <c r="CW576" s="168"/>
      <c r="CX576" s="168"/>
      <c r="CY576" s="168"/>
      <c r="CZ576" s="168"/>
      <c r="DA576" s="168"/>
      <c r="DB576" s="168"/>
      <c r="DC576" s="168"/>
      <c r="DD576" s="168"/>
      <c r="DE576" s="168"/>
      <c r="DF576" s="168"/>
      <c r="DG576" s="168"/>
      <c r="DH576" s="168"/>
      <c r="DI576" s="168"/>
      <c r="DJ576" s="168"/>
      <c r="DK576" s="168"/>
      <c r="DL576" s="168"/>
      <c r="DM576" s="168"/>
      <c r="DN576" s="168"/>
      <c r="DO576" s="168"/>
      <c r="DP576" s="168"/>
      <c r="DQ576" s="168"/>
      <c r="DR576" s="168"/>
      <c r="DS576" s="168"/>
      <c r="DT576" s="168"/>
      <c r="DU576" s="168"/>
      <c r="DV576" s="168"/>
      <c r="DW576" s="168"/>
      <c r="DX576" s="168"/>
      <c r="DY576" s="168"/>
      <c r="DZ576" s="168"/>
      <c r="EA576" s="168"/>
      <c r="EB576" s="168"/>
      <c r="EC576" s="168"/>
      <c r="ED576" s="168"/>
      <c r="EE576" s="168"/>
      <c r="EF576" s="169"/>
      <c r="EG576" s="169"/>
      <c r="EH576" s="169"/>
    </row>
    <row r="577" spans="1:138" ht="17.25" hidden="1" outlineLevel="1" thickTop="1" thickBot="1" x14ac:dyDescent="0.3">
      <c r="A577" s="122">
        <f>IF(B561="Объект",,1)</f>
        <v>0</v>
      </c>
      <c r="B577" s="228" t="str">
        <f>B545</f>
        <v>Итого без НДС, тыс. $</v>
      </c>
      <c r="C577" s="229">
        <f t="shared" si="348"/>
        <v>0</v>
      </c>
      <c r="D577" s="175">
        <f t="shared" ref="D577:AI577" si="349">SUM(D565:D576)</f>
        <v>0</v>
      </c>
      <c r="E577" s="230">
        <f t="shared" si="349"/>
        <v>0</v>
      </c>
      <c r="F577" s="175">
        <f t="shared" si="349"/>
        <v>0</v>
      </c>
      <c r="G577" s="175">
        <f t="shared" si="349"/>
        <v>0</v>
      </c>
      <c r="H577" s="175">
        <f t="shared" si="349"/>
        <v>0</v>
      </c>
      <c r="I577" s="175">
        <f t="shared" si="349"/>
        <v>0</v>
      </c>
      <c r="J577" s="175">
        <f t="shared" si="349"/>
        <v>0</v>
      </c>
      <c r="K577" s="175">
        <f t="shared" si="349"/>
        <v>0</v>
      </c>
      <c r="L577" s="175">
        <f t="shared" si="349"/>
        <v>0</v>
      </c>
      <c r="M577" s="175">
        <f t="shared" si="349"/>
        <v>0</v>
      </c>
      <c r="N577" s="175">
        <f t="shared" si="349"/>
        <v>0</v>
      </c>
      <c r="O577" s="231">
        <f t="shared" si="349"/>
        <v>0</v>
      </c>
      <c r="P577" s="231">
        <f t="shared" si="349"/>
        <v>0</v>
      </c>
      <c r="Q577" s="231">
        <f t="shared" si="349"/>
        <v>0</v>
      </c>
      <c r="R577" s="231">
        <f t="shared" si="349"/>
        <v>0</v>
      </c>
      <c r="S577" s="231">
        <f t="shared" si="349"/>
        <v>0</v>
      </c>
      <c r="T577" s="231">
        <f t="shared" si="349"/>
        <v>0</v>
      </c>
      <c r="U577" s="231">
        <f t="shared" si="349"/>
        <v>0</v>
      </c>
      <c r="V577" s="231">
        <f t="shared" si="349"/>
        <v>0</v>
      </c>
      <c r="W577" s="231">
        <f t="shared" si="349"/>
        <v>0</v>
      </c>
      <c r="X577" s="231">
        <f t="shared" si="349"/>
        <v>0</v>
      </c>
      <c r="Y577" s="231">
        <f t="shared" si="349"/>
        <v>0</v>
      </c>
      <c r="Z577" s="231">
        <f t="shared" si="349"/>
        <v>0</v>
      </c>
      <c r="AA577" s="231">
        <f t="shared" si="349"/>
        <v>0</v>
      </c>
      <c r="AB577" s="231">
        <f t="shared" si="349"/>
        <v>0</v>
      </c>
      <c r="AC577" s="176">
        <f t="shared" si="349"/>
        <v>0</v>
      </c>
      <c r="AD577" s="176">
        <f t="shared" si="349"/>
        <v>0</v>
      </c>
      <c r="AE577" s="175">
        <f t="shared" si="349"/>
        <v>0</v>
      </c>
      <c r="AF577" s="175">
        <f t="shared" si="349"/>
        <v>0</v>
      </c>
      <c r="AG577" s="175">
        <f t="shared" si="349"/>
        <v>0</v>
      </c>
      <c r="AH577" s="175">
        <f t="shared" si="349"/>
        <v>0</v>
      </c>
      <c r="AI577" s="175">
        <f t="shared" si="349"/>
        <v>0</v>
      </c>
      <c r="AJ577" s="175">
        <f t="shared" ref="AJ577:CU577" si="350">SUM(AJ565:AJ576)</f>
        <v>0</v>
      </c>
      <c r="AK577" s="175">
        <f t="shared" si="350"/>
        <v>0</v>
      </c>
      <c r="AL577" s="175">
        <f t="shared" si="350"/>
        <v>0</v>
      </c>
      <c r="AM577" s="175">
        <f t="shared" si="350"/>
        <v>0</v>
      </c>
      <c r="AN577" s="176">
        <f t="shared" si="350"/>
        <v>0</v>
      </c>
      <c r="AO577" s="175">
        <f t="shared" si="350"/>
        <v>0</v>
      </c>
      <c r="AP577" s="175">
        <f t="shared" si="350"/>
        <v>0</v>
      </c>
      <c r="AQ577" s="175">
        <f t="shared" si="350"/>
        <v>0</v>
      </c>
      <c r="AR577" s="175">
        <f t="shared" si="350"/>
        <v>0</v>
      </c>
      <c r="AS577" s="175">
        <f t="shared" si="350"/>
        <v>0</v>
      </c>
      <c r="AT577" s="175">
        <f t="shared" si="350"/>
        <v>0</v>
      </c>
      <c r="AU577" s="175">
        <f t="shared" si="350"/>
        <v>0</v>
      </c>
      <c r="AV577" s="175">
        <f t="shared" si="350"/>
        <v>0</v>
      </c>
      <c r="AW577" s="175">
        <f t="shared" si="350"/>
        <v>0</v>
      </c>
      <c r="AX577" s="175">
        <f t="shared" si="350"/>
        <v>0</v>
      </c>
      <c r="AY577" s="175">
        <f t="shared" si="350"/>
        <v>0</v>
      </c>
      <c r="AZ577" s="176">
        <f t="shared" si="350"/>
        <v>0</v>
      </c>
      <c r="BA577" s="175">
        <f t="shared" si="350"/>
        <v>0</v>
      </c>
      <c r="BB577" s="175">
        <f t="shared" si="350"/>
        <v>0</v>
      </c>
      <c r="BC577" s="175">
        <f t="shared" si="350"/>
        <v>0</v>
      </c>
      <c r="BD577" s="175">
        <f t="shared" si="350"/>
        <v>0</v>
      </c>
      <c r="BE577" s="175">
        <f t="shared" si="350"/>
        <v>0</v>
      </c>
      <c r="BF577" s="175">
        <f t="shared" si="350"/>
        <v>0</v>
      </c>
      <c r="BG577" s="175">
        <f t="shared" si="350"/>
        <v>0</v>
      </c>
      <c r="BH577" s="175">
        <f t="shared" si="350"/>
        <v>0</v>
      </c>
      <c r="BI577" s="175">
        <f t="shared" si="350"/>
        <v>0</v>
      </c>
      <c r="BJ577" s="175">
        <f t="shared" si="350"/>
        <v>0</v>
      </c>
      <c r="BK577" s="175">
        <f t="shared" si="350"/>
        <v>0</v>
      </c>
      <c r="BL577" s="176">
        <f t="shared" si="350"/>
        <v>0</v>
      </c>
      <c r="BM577" s="175">
        <f t="shared" si="350"/>
        <v>0</v>
      </c>
      <c r="BN577" s="175">
        <f t="shared" si="350"/>
        <v>0</v>
      </c>
      <c r="BO577" s="175">
        <f t="shared" si="350"/>
        <v>0</v>
      </c>
      <c r="BP577" s="175">
        <f t="shared" si="350"/>
        <v>0</v>
      </c>
      <c r="BQ577" s="175">
        <f t="shared" si="350"/>
        <v>0</v>
      </c>
      <c r="BR577" s="175">
        <f t="shared" si="350"/>
        <v>0</v>
      </c>
      <c r="BS577" s="175">
        <f t="shared" si="350"/>
        <v>0</v>
      </c>
      <c r="BT577" s="175">
        <f t="shared" si="350"/>
        <v>0</v>
      </c>
      <c r="BU577" s="175">
        <f t="shared" si="350"/>
        <v>0</v>
      </c>
      <c r="BV577" s="175">
        <f>SUM(BV565:BV576)</f>
        <v>0</v>
      </c>
      <c r="BW577" s="175">
        <f>SUM(BW565:BW576)</f>
        <v>0</v>
      </c>
      <c r="BX577" s="175">
        <f>SUM(BX565:BX576)</f>
        <v>0</v>
      </c>
      <c r="BY577" s="175">
        <f t="shared" si="350"/>
        <v>0</v>
      </c>
      <c r="BZ577" s="175">
        <f t="shared" si="350"/>
        <v>0</v>
      </c>
      <c r="CA577" s="175">
        <f t="shared" si="350"/>
        <v>0</v>
      </c>
      <c r="CB577" s="175">
        <f t="shared" si="350"/>
        <v>0</v>
      </c>
      <c r="CC577" s="175">
        <f t="shared" si="350"/>
        <v>0</v>
      </c>
      <c r="CD577" s="175">
        <f t="shared" si="350"/>
        <v>0</v>
      </c>
      <c r="CE577" s="175">
        <f t="shared" si="350"/>
        <v>0</v>
      </c>
      <c r="CF577" s="175">
        <f t="shared" si="350"/>
        <v>0</v>
      </c>
      <c r="CG577" s="175">
        <f t="shared" si="350"/>
        <v>0</v>
      </c>
      <c r="CH577" s="175">
        <f t="shared" si="350"/>
        <v>0</v>
      </c>
      <c r="CI577" s="175">
        <f t="shared" si="350"/>
        <v>0</v>
      </c>
      <c r="CJ577" s="176">
        <f t="shared" si="350"/>
        <v>0</v>
      </c>
      <c r="CK577" s="175">
        <f t="shared" si="350"/>
        <v>0</v>
      </c>
      <c r="CL577" s="175">
        <f t="shared" si="350"/>
        <v>0</v>
      </c>
      <c r="CM577" s="175">
        <f t="shared" si="350"/>
        <v>0</v>
      </c>
      <c r="CN577" s="175">
        <f t="shared" si="350"/>
        <v>0</v>
      </c>
      <c r="CO577" s="175">
        <f t="shared" si="350"/>
        <v>0</v>
      </c>
      <c r="CP577" s="175">
        <f t="shared" si="350"/>
        <v>0</v>
      </c>
      <c r="CQ577" s="175">
        <f t="shared" si="350"/>
        <v>0</v>
      </c>
      <c r="CR577" s="175">
        <f t="shared" si="350"/>
        <v>0</v>
      </c>
      <c r="CS577" s="175">
        <f t="shared" si="350"/>
        <v>0</v>
      </c>
      <c r="CT577" s="175">
        <f t="shared" si="350"/>
        <v>0</v>
      </c>
      <c r="CU577" s="175">
        <f t="shared" si="350"/>
        <v>0</v>
      </c>
      <c r="CV577" s="176">
        <f t="shared" ref="CV577:EA577" si="351">SUM(CV565:CV576)</f>
        <v>0</v>
      </c>
      <c r="CW577" s="175">
        <f t="shared" si="351"/>
        <v>0</v>
      </c>
      <c r="CX577" s="175">
        <f t="shared" si="351"/>
        <v>0</v>
      </c>
      <c r="CY577" s="175">
        <f t="shared" si="351"/>
        <v>0</v>
      </c>
      <c r="CZ577" s="175">
        <f t="shared" si="351"/>
        <v>0</v>
      </c>
      <c r="DA577" s="175">
        <f t="shared" si="351"/>
        <v>0</v>
      </c>
      <c r="DB577" s="175">
        <f t="shared" si="351"/>
        <v>0</v>
      </c>
      <c r="DC577" s="175">
        <f t="shared" si="351"/>
        <v>0</v>
      </c>
      <c r="DD577" s="175">
        <f t="shared" si="351"/>
        <v>0</v>
      </c>
      <c r="DE577" s="175">
        <f t="shared" si="351"/>
        <v>0</v>
      </c>
      <c r="DF577" s="175">
        <f t="shared" si="351"/>
        <v>0</v>
      </c>
      <c r="DG577" s="175">
        <f t="shared" si="351"/>
        <v>0</v>
      </c>
      <c r="DH577" s="176">
        <f t="shared" si="351"/>
        <v>0</v>
      </c>
      <c r="DI577" s="175">
        <f t="shared" si="351"/>
        <v>0</v>
      </c>
      <c r="DJ577" s="175">
        <f t="shared" si="351"/>
        <v>0</v>
      </c>
      <c r="DK577" s="175">
        <f t="shared" si="351"/>
        <v>0</v>
      </c>
      <c r="DL577" s="175">
        <f t="shared" si="351"/>
        <v>0</v>
      </c>
      <c r="DM577" s="175">
        <f t="shared" si="351"/>
        <v>0</v>
      </c>
      <c r="DN577" s="175">
        <f t="shared" si="351"/>
        <v>0</v>
      </c>
      <c r="DO577" s="175">
        <f t="shared" si="351"/>
        <v>0</v>
      </c>
      <c r="DP577" s="175">
        <f t="shared" si="351"/>
        <v>0</v>
      </c>
      <c r="DQ577" s="175">
        <f t="shared" si="351"/>
        <v>0</v>
      </c>
      <c r="DR577" s="175">
        <f t="shared" si="351"/>
        <v>0</v>
      </c>
      <c r="DS577" s="175">
        <f t="shared" si="351"/>
        <v>0</v>
      </c>
      <c r="DT577" s="176">
        <f t="shared" si="351"/>
        <v>0</v>
      </c>
      <c r="DU577" s="175">
        <f t="shared" si="351"/>
        <v>0</v>
      </c>
      <c r="DV577" s="175">
        <f t="shared" si="351"/>
        <v>0</v>
      </c>
      <c r="DW577" s="175">
        <f t="shared" si="351"/>
        <v>0</v>
      </c>
      <c r="DX577" s="175">
        <f t="shared" si="351"/>
        <v>0</v>
      </c>
      <c r="DY577" s="175">
        <f t="shared" si="351"/>
        <v>0</v>
      </c>
      <c r="DZ577" s="175">
        <f t="shared" si="351"/>
        <v>0</v>
      </c>
      <c r="EA577" s="175">
        <f t="shared" si="351"/>
        <v>0</v>
      </c>
      <c r="EB577" s="175">
        <f>SUM(EB565:EB576)</f>
        <v>0</v>
      </c>
      <c r="EC577" s="175">
        <f>SUM(EC565:EC576)</f>
        <v>0</v>
      </c>
      <c r="ED577" s="175">
        <f>SUM(ED565:ED576)</f>
        <v>0</v>
      </c>
      <c r="EE577" s="175">
        <f>SUM(EE565:EE576)</f>
        <v>0</v>
      </c>
      <c r="EF577" s="169"/>
      <c r="EG577" s="169"/>
      <c r="EH577" s="169"/>
    </row>
    <row r="578" spans="1:138" s="182" customFormat="1" ht="16.5" hidden="1" customHeight="1" outlineLevel="1" thickTop="1" x14ac:dyDescent="0.25">
      <c r="A578" s="122">
        <f t="shared" ref="A578:A587" si="352">IF(B$561="Объект",,IF(B578=0,,1))</f>
        <v>0</v>
      </c>
      <c r="B578" s="232" t="str">
        <f>CONCATENATE(B565," НДС")</f>
        <v>Проектно-изыскательские работы имп НДС</v>
      </c>
      <c r="C578" s="170">
        <f t="shared" si="348"/>
        <v>0</v>
      </c>
      <c r="D578" s="181">
        <f t="shared" ref="D578:BO581" si="353">D565*0.18</f>
        <v>0</v>
      </c>
      <c r="E578" s="181">
        <f t="shared" si="353"/>
        <v>0</v>
      </c>
      <c r="F578" s="181">
        <f t="shared" si="353"/>
        <v>0</v>
      </c>
      <c r="G578" s="181">
        <f t="shared" si="353"/>
        <v>0</v>
      </c>
      <c r="H578" s="181">
        <f t="shared" si="353"/>
        <v>0</v>
      </c>
      <c r="I578" s="181">
        <f t="shared" si="353"/>
        <v>0</v>
      </c>
      <c r="J578" s="181">
        <f t="shared" si="353"/>
        <v>0</v>
      </c>
      <c r="K578" s="181">
        <f t="shared" si="353"/>
        <v>0</v>
      </c>
      <c r="L578" s="181">
        <f t="shared" si="353"/>
        <v>0</v>
      </c>
      <c r="M578" s="181">
        <f t="shared" si="353"/>
        <v>0</v>
      </c>
      <c r="N578" s="181">
        <f t="shared" si="353"/>
        <v>0</v>
      </c>
      <c r="O578" s="181">
        <f t="shared" si="353"/>
        <v>0</v>
      </c>
      <c r="P578" s="181">
        <f t="shared" si="353"/>
        <v>0</v>
      </c>
      <c r="Q578" s="181">
        <f t="shared" si="353"/>
        <v>0</v>
      </c>
      <c r="R578" s="181">
        <f t="shared" si="353"/>
        <v>0</v>
      </c>
      <c r="S578" s="181">
        <f t="shared" si="353"/>
        <v>0</v>
      </c>
      <c r="T578" s="181">
        <f t="shared" si="353"/>
        <v>0</v>
      </c>
      <c r="U578" s="181">
        <f t="shared" si="353"/>
        <v>0</v>
      </c>
      <c r="V578" s="181">
        <f t="shared" si="353"/>
        <v>0</v>
      </c>
      <c r="W578" s="181">
        <f t="shared" si="353"/>
        <v>0</v>
      </c>
      <c r="X578" s="181">
        <f t="shared" si="353"/>
        <v>0</v>
      </c>
      <c r="Y578" s="181">
        <f t="shared" si="353"/>
        <v>0</v>
      </c>
      <c r="Z578" s="181">
        <f t="shared" si="353"/>
        <v>0</v>
      </c>
      <c r="AA578" s="181">
        <f t="shared" si="353"/>
        <v>0</v>
      </c>
      <c r="AB578" s="181">
        <f t="shared" si="353"/>
        <v>0</v>
      </c>
      <c r="AC578" s="181">
        <f t="shared" si="353"/>
        <v>0</v>
      </c>
      <c r="AD578" s="181">
        <f t="shared" si="353"/>
        <v>0</v>
      </c>
      <c r="AE578" s="181">
        <f t="shared" si="353"/>
        <v>0</v>
      </c>
      <c r="AF578" s="181">
        <f t="shared" si="353"/>
        <v>0</v>
      </c>
      <c r="AG578" s="181">
        <f t="shared" si="353"/>
        <v>0</v>
      </c>
      <c r="AH578" s="181">
        <f t="shared" si="353"/>
        <v>0</v>
      </c>
      <c r="AI578" s="181">
        <f t="shared" si="353"/>
        <v>0</v>
      </c>
      <c r="AJ578" s="181">
        <f t="shared" si="353"/>
        <v>0</v>
      </c>
      <c r="AK578" s="181">
        <f t="shared" si="353"/>
        <v>0</v>
      </c>
      <c r="AL578" s="181">
        <f t="shared" si="353"/>
        <v>0</v>
      </c>
      <c r="AM578" s="181">
        <f t="shared" si="353"/>
        <v>0</v>
      </c>
      <c r="AN578" s="181">
        <f t="shared" si="353"/>
        <v>0</v>
      </c>
      <c r="AO578" s="181">
        <f t="shared" si="353"/>
        <v>0</v>
      </c>
      <c r="AP578" s="181">
        <f t="shared" si="353"/>
        <v>0</v>
      </c>
      <c r="AQ578" s="181">
        <f t="shared" si="353"/>
        <v>0</v>
      </c>
      <c r="AR578" s="181">
        <f t="shared" si="353"/>
        <v>0</v>
      </c>
      <c r="AS578" s="181">
        <f t="shared" si="353"/>
        <v>0</v>
      </c>
      <c r="AT578" s="181">
        <f t="shared" si="353"/>
        <v>0</v>
      </c>
      <c r="AU578" s="181">
        <f t="shared" si="353"/>
        <v>0</v>
      </c>
      <c r="AV578" s="181">
        <f t="shared" si="353"/>
        <v>0</v>
      </c>
      <c r="AW578" s="181">
        <f t="shared" si="353"/>
        <v>0</v>
      </c>
      <c r="AX578" s="181">
        <f t="shared" si="353"/>
        <v>0</v>
      </c>
      <c r="AY578" s="181">
        <f t="shared" si="353"/>
        <v>0</v>
      </c>
      <c r="AZ578" s="181">
        <f t="shared" si="353"/>
        <v>0</v>
      </c>
      <c r="BA578" s="181">
        <f t="shared" si="353"/>
        <v>0</v>
      </c>
      <c r="BB578" s="181">
        <f t="shared" si="353"/>
        <v>0</v>
      </c>
      <c r="BC578" s="181">
        <f t="shared" si="353"/>
        <v>0</v>
      </c>
      <c r="BD578" s="181">
        <f t="shared" si="353"/>
        <v>0</v>
      </c>
      <c r="BE578" s="181">
        <f t="shared" si="353"/>
        <v>0</v>
      </c>
      <c r="BF578" s="181">
        <f t="shared" si="353"/>
        <v>0</v>
      </c>
      <c r="BG578" s="181">
        <f t="shared" si="353"/>
        <v>0</v>
      </c>
      <c r="BH578" s="181">
        <f t="shared" si="353"/>
        <v>0</v>
      </c>
      <c r="BI578" s="181">
        <f t="shared" si="353"/>
        <v>0</v>
      </c>
      <c r="BJ578" s="181">
        <f t="shared" si="353"/>
        <v>0</v>
      </c>
      <c r="BK578" s="181">
        <f t="shared" si="353"/>
        <v>0</v>
      </c>
      <c r="BL578" s="181">
        <f t="shared" si="353"/>
        <v>0</v>
      </c>
      <c r="BM578" s="181">
        <f t="shared" si="353"/>
        <v>0</v>
      </c>
      <c r="BN578" s="181">
        <f t="shared" si="353"/>
        <v>0</v>
      </c>
      <c r="BO578" s="181">
        <f t="shared" si="353"/>
        <v>0</v>
      </c>
      <c r="BP578" s="181">
        <f t="shared" ref="BP578:EA581" si="354">BP565*0.18</f>
        <v>0</v>
      </c>
      <c r="BQ578" s="181">
        <f t="shared" si="354"/>
        <v>0</v>
      </c>
      <c r="BR578" s="181">
        <f t="shared" si="354"/>
        <v>0</v>
      </c>
      <c r="BS578" s="181">
        <f t="shared" si="354"/>
        <v>0</v>
      </c>
      <c r="BT578" s="181">
        <f t="shared" si="354"/>
        <v>0</v>
      </c>
      <c r="BU578" s="181">
        <f t="shared" si="354"/>
        <v>0</v>
      </c>
      <c r="BV578" s="181">
        <f t="shared" si="354"/>
        <v>0</v>
      </c>
      <c r="BW578" s="181">
        <f t="shared" si="354"/>
        <v>0</v>
      </c>
      <c r="BX578" s="181">
        <f t="shared" si="354"/>
        <v>0</v>
      </c>
      <c r="BY578" s="181">
        <f t="shared" si="354"/>
        <v>0</v>
      </c>
      <c r="BZ578" s="181">
        <f t="shared" si="354"/>
        <v>0</v>
      </c>
      <c r="CA578" s="181">
        <f t="shared" si="354"/>
        <v>0</v>
      </c>
      <c r="CB578" s="181">
        <f t="shared" si="354"/>
        <v>0</v>
      </c>
      <c r="CC578" s="181">
        <f t="shared" si="354"/>
        <v>0</v>
      </c>
      <c r="CD578" s="181">
        <f t="shared" si="354"/>
        <v>0</v>
      </c>
      <c r="CE578" s="181">
        <f t="shared" si="354"/>
        <v>0</v>
      </c>
      <c r="CF578" s="181">
        <f t="shared" si="354"/>
        <v>0</v>
      </c>
      <c r="CG578" s="181">
        <f t="shared" si="354"/>
        <v>0</v>
      </c>
      <c r="CH578" s="181">
        <f t="shared" si="354"/>
        <v>0</v>
      </c>
      <c r="CI578" s="181">
        <f t="shared" si="354"/>
        <v>0</v>
      </c>
      <c r="CJ578" s="181">
        <f t="shared" si="354"/>
        <v>0</v>
      </c>
      <c r="CK578" s="181">
        <f t="shared" si="354"/>
        <v>0</v>
      </c>
      <c r="CL578" s="181">
        <f t="shared" si="354"/>
        <v>0</v>
      </c>
      <c r="CM578" s="181">
        <f t="shared" si="354"/>
        <v>0</v>
      </c>
      <c r="CN578" s="181">
        <f t="shared" si="354"/>
        <v>0</v>
      </c>
      <c r="CO578" s="181">
        <f t="shared" si="354"/>
        <v>0</v>
      </c>
      <c r="CP578" s="181">
        <f t="shared" si="354"/>
        <v>0</v>
      </c>
      <c r="CQ578" s="181">
        <f t="shared" si="354"/>
        <v>0</v>
      </c>
      <c r="CR578" s="181">
        <f t="shared" si="354"/>
        <v>0</v>
      </c>
      <c r="CS578" s="181">
        <f t="shared" si="354"/>
        <v>0</v>
      </c>
      <c r="CT578" s="181">
        <f t="shared" si="354"/>
        <v>0</v>
      </c>
      <c r="CU578" s="181">
        <f t="shared" si="354"/>
        <v>0</v>
      </c>
      <c r="CV578" s="181">
        <f t="shared" si="354"/>
        <v>0</v>
      </c>
      <c r="CW578" s="181">
        <f t="shared" si="354"/>
        <v>0</v>
      </c>
      <c r="CX578" s="181">
        <f t="shared" si="354"/>
        <v>0</v>
      </c>
      <c r="CY578" s="181">
        <f t="shared" si="354"/>
        <v>0</v>
      </c>
      <c r="CZ578" s="181">
        <f t="shared" si="354"/>
        <v>0</v>
      </c>
      <c r="DA578" s="181">
        <f t="shared" si="354"/>
        <v>0</v>
      </c>
      <c r="DB578" s="181">
        <f t="shared" si="354"/>
        <v>0</v>
      </c>
      <c r="DC578" s="181">
        <f t="shared" si="354"/>
        <v>0</v>
      </c>
      <c r="DD578" s="181">
        <f t="shared" si="354"/>
        <v>0</v>
      </c>
      <c r="DE578" s="181">
        <f t="shared" si="354"/>
        <v>0</v>
      </c>
      <c r="DF578" s="181">
        <f t="shared" si="354"/>
        <v>0</v>
      </c>
      <c r="DG578" s="181">
        <f t="shared" si="354"/>
        <v>0</v>
      </c>
      <c r="DH578" s="181">
        <f t="shared" si="354"/>
        <v>0</v>
      </c>
      <c r="DI578" s="181">
        <f t="shared" si="354"/>
        <v>0</v>
      </c>
      <c r="DJ578" s="181">
        <f t="shared" si="354"/>
        <v>0</v>
      </c>
      <c r="DK578" s="181">
        <f t="shared" si="354"/>
        <v>0</v>
      </c>
      <c r="DL578" s="181">
        <f t="shared" si="354"/>
        <v>0</v>
      </c>
      <c r="DM578" s="181">
        <f t="shared" si="354"/>
        <v>0</v>
      </c>
      <c r="DN578" s="181">
        <f t="shared" si="354"/>
        <v>0</v>
      </c>
      <c r="DO578" s="181">
        <f t="shared" si="354"/>
        <v>0</v>
      </c>
      <c r="DP578" s="181">
        <f t="shared" si="354"/>
        <v>0</v>
      </c>
      <c r="DQ578" s="181">
        <f t="shared" si="354"/>
        <v>0</v>
      </c>
      <c r="DR578" s="181">
        <f t="shared" si="354"/>
        <v>0</v>
      </c>
      <c r="DS578" s="181">
        <f t="shared" si="354"/>
        <v>0</v>
      </c>
      <c r="DT578" s="181">
        <f t="shared" si="354"/>
        <v>0</v>
      </c>
      <c r="DU578" s="181">
        <f t="shared" si="354"/>
        <v>0</v>
      </c>
      <c r="DV578" s="181">
        <f t="shared" si="354"/>
        <v>0</v>
      </c>
      <c r="DW578" s="181">
        <f t="shared" si="354"/>
        <v>0</v>
      </c>
      <c r="DX578" s="181">
        <f t="shared" si="354"/>
        <v>0</v>
      </c>
      <c r="DY578" s="181">
        <f t="shared" si="354"/>
        <v>0</v>
      </c>
      <c r="DZ578" s="181">
        <f t="shared" si="354"/>
        <v>0</v>
      </c>
      <c r="EA578" s="181">
        <f t="shared" si="354"/>
        <v>0</v>
      </c>
      <c r="EB578" s="181">
        <f t="shared" ref="EB578:EE587" si="355">EB565*0.18</f>
        <v>0</v>
      </c>
      <c r="EC578" s="181">
        <f t="shared" si="355"/>
        <v>0</v>
      </c>
      <c r="ED578" s="181">
        <f t="shared" si="355"/>
        <v>0</v>
      </c>
      <c r="EE578" s="181">
        <f t="shared" si="355"/>
        <v>0</v>
      </c>
    </row>
    <row r="579" spans="1:138" s="182" customFormat="1" ht="15.75" hidden="1" outlineLevel="1" x14ac:dyDescent="0.25">
      <c r="A579" s="122">
        <f t="shared" si="352"/>
        <v>0</v>
      </c>
      <c r="B579" s="232" t="str">
        <f t="shared" ref="B579:B587" si="356">CONCATENATE(B566," НДС")</f>
        <v>Проектно-изыскательские работы рос НДС</v>
      </c>
      <c r="C579" s="170">
        <f>SUM(D579:EE579)</f>
        <v>0</v>
      </c>
      <c r="D579" s="181">
        <f t="shared" si="353"/>
        <v>0</v>
      </c>
      <c r="E579" s="181">
        <f t="shared" si="353"/>
        <v>0</v>
      </c>
      <c r="F579" s="181">
        <f t="shared" si="353"/>
        <v>0</v>
      </c>
      <c r="G579" s="181">
        <f t="shared" si="353"/>
        <v>0</v>
      </c>
      <c r="H579" s="181">
        <f t="shared" si="353"/>
        <v>0</v>
      </c>
      <c r="I579" s="181">
        <f t="shared" si="353"/>
        <v>0</v>
      </c>
      <c r="J579" s="181">
        <f t="shared" si="353"/>
        <v>0</v>
      </c>
      <c r="K579" s="181">
        <f t="shared" si="353"/>
        <v>0</v>
      </c>
      <c r="L579" s="181">
        <f t="shared" si="353"/>
        <v>0</v>
      </c>
      <c r="M579" s="181">
        <f t="shared" si="353"/>
        <v>0</v>
      </c>
      <c r="N579" s="181">
        <f t="shared" si="353"/>
        <v>0</v>
      </c>
      <c r="O579" s="181">
        <f t="shared" si="353"/>
        <v>0</v>
      </c>
      <c r="P579" s="181">
        <f t="shared" si="353"/>
        <v>0</v>
      </c>
      <c r="Q579" s="181">
        <f t="shared" si="353"/>
        <v>0</v>
      </c>
      <c r="R579" s="181">
        <f t="shared" si="353"/>
        <v>0</v>
      </c>
      <c r="S579" s="181">
        <f t="shared" si="353"/>
        <v>0</v>
      </c>
      <c r="T579" s="181">
        <f t="shared" si="353"/>
        <v>0</v>
      </c>
      <c r="U579" s="181">
        <f t="shared" si="353"/>
        <v>0</v>
      </c>
      <c r="V579" s="181">
        <f t="shared" si="353"/>
        <v>0</v>
      </c>
      <c r="W579" s="181">
        <f t="shared" si="353"/>
        <v>0</v>
      </c>
      <c r="X579" s="181">
        <f t="shared" si="353"/>
        <v>0</v>
      </c>
      <c r="Y579" s="181">
        <f t="shared" si="353"/>
        <v>0</v>
      </c>
      <c r="Z579" s="181">
        <f t="shared" si="353"/>
        <v>0</v>
      </c>
      <c r="AA579" s="181">
        <f t="shared" si="353"/>
        <v>0</v>
      </c>
      <c r="AB579" s="181">
        <f t="shared" si="353"/>
        <v>0</v>
      </c>
      <c r="AC579" s="181">
        <f t="shared" si="353"/>
        <v>0</v>
      </c>
      <c r="AD579" s="181">
        <f t="shared" si="353"/>
        <v>0</v>
      </c>
      <c r="AE579" s="181">
        <f t="shared" si="353"/>
        <v>0</v>
      </c>
      <c r="AF579" s="181">
        <f t="shared" si="353"/>
        <v>0</v>
      </c>
      <c r="AG579" s="181">
        <f t="shared" si="353"/>
        <v>0</v>
      </c>
      <c r="AH579" s="181">
        <f t="shared" si="353"/>
        <v>0</v>
      </c>
      <c r="AI579" s="181">
        <f t="shared" si="353"/>
        <v>0</v>
      </c>
      <c r="AJ579" s="181">
        <f t="shared" si="353"/>
        <v>0</v>
      </c>
      <c r="AK579" s="181">
        <f t="shared" si="353"/>
        <v>0</v>
      </c>
      <c r="AL579" s="181">
        <f t="shared" si="353"/>
        <v>0</v>
      </c>
      <c r="AM579" s="181">
        <f t="shared" si="353"/>
        <v>0</v>
      </c>
      <c r="AN579" s="181">
        <f t="shared" si="353"/>
        <v>0</v>
      </c>
      <c r="AO579" s="181">
        <f t="shared" si="353"/>
        <v>0</v>
      </c>
      <c r="AP579" s="181">
        <f t="shared" si="353"/>
        <v>0</v>
      </c>
      <c r="AQ579" s="181">
        <f t="shared" si="353"/>
        <v>0</v>
      </c>
      <c r="AR579" s="181">
        <f t="shared" si="353"/>
        <v>0</v>
      </c>
      <c r="AS579" s="181">
        <f t="shared" si="353"/>
        <v>0</v>
      </c>
      <c r="AT579" s="181">
        <f t="shared" si="353"/>
        <v>0</v>
      </c>
      <c r="AU579" s="181">
        <f t="shared" si="353"/>
        <v>0</v>
      </c>
      <c r="AV579" s="181">
        <f t="shared" si="353"/>
        <v>0</v>
      </c>
      <c r="AW579" s="181">
        <f t="shared" si="353"/>
        <v>0</v>
      </c>
      <c r="AX579" s="181">
        <f t="shared" si="353"/>
        <v>0</v>
      </c>
      <c r="AY579" s="181">
        <f t="shared" si="353"/>
        <v>0</v>
      </c>
      <c r="AZ579" s="181">
        <f t="shared" si="353"/>
        <v>0</v>
      </c>
      <c r="BA579" s="181">
        <f t="shared" si="353"/>
        <v>0</v>
      </c>
      <c r="BB579" s="181">
        <f t="shared" si="353"/>
        <v>0</v>
      </c>
      <c r="BC579" s="181">
        <f t="shared" si="353"/>
        <v>0</v>
      </c>
      <c r="BD579" s="181">
        <f t="shared" si="353"/>
        <v>0</v>
      </c>
      <c r="BE579" s="181">
        <f t="shared" si="353"/>
        <v>0</v>
      </c>
      <c r="BF579" s="181">
        <f t="shared" si="353"/>
        <v>0</v>
      </c>
      <c r="BG579" s="181">
        <f t="shared" si="353"/>
        <v>0</v>
      </c>
      <c r="BH579" s="181">
        <f t="shared" si="353"/>
        <v>0</v>
      </c>
      <c r="BI579" s="181">
        <f t="shared" si="353"/>
        <v>0</v>
      </c>
      <c r="BJ579" s="181">
        <f t="shared" si="353"/>
        <v>0</v>
      </c>
      <c r="BK579" s="181">
        <f t="shared" si="353"/>
        <v>0</v>
      </c>
      <c r="BL579" s="181">
        <f t="shared" si="353"/>
        <v>0</v>
      </c>
      <c r="BM579" s="181">
        <f t="shared" si="353"/>
        <v>0</v>
      </c>
      <c r="BN579" s="181">
        <f t="shared" si="353"/>
        <v>0</v>
      </c>
      <c r="BO579" s="181">
        <f t="shared" si="353"/>
        <v>0</v>
      </c>
      <c r="BP579" s="181">
        <f t="shared" si="354"/>
        <v>0</v>
      </c>
      <c r="BQ579" s="181">
        <f t="shared" si="354"/>
        <v>0</v>
      </c>
      <c r="BR579" s="181">
        <f t="shared" si="354"/>
        <v>0</v>
      </c>
      <c r="BS579" s="181">
        <f t="shared" si="354"/>
        <v>0</v>
      </c>
      <c r="BT579" s="181">
        <f t="shared" si="354"/>
        <v>0</v>
      </c>
      <c r="BU579" s="181">
        <f t="shared" si="354"/>
        <v>0</v>
      </c>
      <c r="BV579" s="181">
        <f t="shared" si="354"/>
        <v>0</v>
      </c>
      <c r="BW579" s="181">
        <f t="shared" si="354"/>
        <v>0</v>
      </c>
      <c r="BX579" s="181">
        <f t="shared" si="354"/>
        <v>0</v>
      </c>
      <c r="BY579" s="181">
        <f t="shared" si="354"/>
        <v>0</v>
      </c>
      <c r="BZ579" s="181">
        <f t="shared" si="354"/>
        <v>0</v>
      </c>
      <c r="CA579" s="181">
        <f t="shared" si="354"/>
        <v>0</v>
      </c>
      <c r="CB579" s="181">
        <f t="shared" si="354"/>
        <v>0</v>
      </c>
      <c r="CC579" s="181">
        <f t="shared" si="354"/>
        <v>0</v>
      </c>
      <c r="CD579" s="181">
        <f t="shared" si="354"/>
        <v>0</v>
      </c>
      <c r="CE579" s="181">
        <f t="shared" si="354"/>
        <v>0</v>
      </c>
      <c r="CF579" s="181">
        <f t="shared" si="354"/>
        <v>0</v>
      </c>
      <c r="CG579" s="181">
        <f t="shared" si="354"/>
        <v>0</v>
      </c>
      <c r="CH579" s="181">
        <f t="shared" si="354"/>
        <v>0</v>
      </c>
      <c r="CI579" s="181">
        <f t="shared" si="354"/>
        <v>0</v>
      </c>
      <c r="CJ579" s="181">
        <f t="shared" si="354"/>
        <v>0</v>
      </c>
      <c r="CK579" s="181">
        <f t="shared" si="354"/>
        <v>0</v>
      </c>
      <c r="CL579" s="181">
        <f t="shared" si="354"/>
        <v>0</v>
      </c>
      <c r="CM579" s="181">
        <f t="shared" si="354"/>
        <v>0</v>
      </c>
      <c r="CN579" s="181">
        <f t="shared" si="354"/>
        <v>0</v>
      </c>
      <c r="CO579" s="181">
        <f t="shared" si="354"/>
        <v>0</v>
      </c>
      <c r="CP579" s="181">
        <f t="shared" si="354"/>
        <v>0</v>
      </c>
      <c r="CQ579" s="181">
        <f t="shared" si="354"/>
        <v>0</v>
      </c>
      <c r="CR579" s="181">
        <f t="shared" si="354"/>
        <v>0</v>
      </c>
      <c r="CS579" s="181">
        <f t="shared" si="354"/>
        <v>0</v>
      </c>
      <c r="CT579" s="181">
        <f t="shared" si="354"/>
        <v>0</v>
      </c>
      <c r="CU579" s="181">
        <f t="shared" si="354"/>
        <v>0</v>
      </c>
      <c r="CV579" s="181">
        <f t="shared" si="354"/>
        <v>0</v>
      </c>
      <c r="CW579" s="181">
        <f t="shared" si="354"/>
        <v>0</v>
      </c>
      <c r="CX579" s="181">
        <f t="shared" si="354"/>
        <v>0</v>
      </c>
      <c r="CY579" s="181">
        <f t="shared" si="354"/>
        <v>0</v>
      </c>
      <c r="CZ579" s="181">
        <f t="shared" si="354"/>
        <v>0</v>
      </c>
      <c r="DA579" s="181">
        <f t="shared" si="354"/>
        <v>0</v>
      </c>
      <c r="DB579" s="181">
        <f t="shared" si="354"/>
        <v>0</v>
      </c>
      <c r="DC579" s="181">
        <f t="shared" si="354"/>
        <v>0</v>
      </c>
      <c r="DD579" s="181">
        <f t="shared" si="354"/>
        <v>0</v>
      </c>
      <c r="DE579" s="181">
        <f t="shared" si="354"/>
        <v>0</v>
      </c>
      <c r="DF579" s="181">
        <f t="shared" si="354"/>
        <v>0</v>
      </c>
      <c r="DG579" s="181">
        <f t="shared" si="354"/>
        <v>0</v>
      </c>
      <c r="DH579" s="181">
        <f t="shared" si="354"/>
        <v>0</v>
      </c>
      <c r="DI579" s="181">
        <f t="shared" si="354"/>
        <v>0</v>
      </c>
      <c r="DJ579" s="181">
        <f t="shared" si="354"/>
        <v>0</v>
      </c>
      <c r="DK579" s="181">
        <f t="shared" si="354"/>
        <v>0</v>
      </c>
      <c r="DL579" s="181">
        <f t="shared" si="354"/>
        <v>0</v>
      </c>
      <c r="DM579" s="181">
        <f t="shared" si="354"/>
        <v>0</v>
      </c>
      <c r="DN579" s="181">
        <f t="shared" si="354"/>
        <v>0</v>
      </c>
      <c r="DO579" s="181">
        <f t="shared" si="354"/>
        <v>0</v>
      </c>
      <c r="DP579" s="181">
        <f t="shared" si="354"/>
        <v>0</v>
      </c>
      <c r="DQ579" s="181">
        <f t="shared" si="354"/>
        <v>0</v>
      </c>
      <c r="DR579" s="181">
        <f t="shared" si="354"/>
        <v>0</v>
      </c>
      <c r="DS579" s="181">
        <f t="shared" si="354"/>
        <v>0</v>
      </c>
      <c r="DT579" s="181">
        <f t="shared" si="354"/>
        <v>0</v>
      </c>
      <c r="DU579" s="181">
        <f t="shared" si="354"/>
        <v>0</v>
      </c>
      <c r="DV579" s="181">
        <f t="shared" si="354"/>
        <v>0</v>
      </c>
      <c r="DW579" s="181">
        <f t="shared" si="354"/>
        <v>0</v>
      </c>
      <c r="DX579" s="181">
        <f t="shared" si="354"/>
        <v>0</v>
      </c>
      <c r="DY579" s="181">
        <f t="shared" si="354"/>
        <v>0</v>
      </c>
      <c r="DZ579" s="181">
        <f t="shared" si="354"/>
        <v>0</v>
      </c>
      <c r="EA579" s="181">
        <f t="shared" si="354"/>
        <v>0</v>
      </c>
      <c r="EB579" s="181">
        <f t="shared" si="355"/>
        <v>0</v>
      </c>
      <c r="EC579" s="181">
        <f t="shared" si="355"/>
        <v>0</v>
      </c>
      <c r="ED579" s="181">
        <f t="shared" si="355"/>
        <v>0</v>
      </c>
      <c r="EE579" s="181">
        <f t="shared" si="355"/>
        <v>0</v>
      </c>
    </row>
    <row r="580" spans="1:138" s="182" customFormat="1" ht="15.75" hidden="1" outlineLevel="1" x14ac:dyDescent="0.25">
      <c r="A580" s="122">
        <f t="shared" si="352"/>
        <v>0</v>
      </c>
      <c r="B580" s="232" t="str">
        <f t="shared" si="356"/>
        <v>Строительно-монтажные работы имп НДС</v>
      </c>
      <c r="C580" s="170">
        <f t="shared" ref="C580:C587" si="357">SUM(D580:EE580)</f>
        <v>0</v>
      </c>
      <c r="D580" s="181">
        <f t="shared" si="353"/>
        <v>0</v>
      </c>
      <c r="E580" s="181">
        <f t="shared" si="353"/>
        <v>0</v>
      </c>
      <c r="F580" s="181">
        <f t="shared" si="353"/>
        <v>0</v>
      </c>
      <c r="G580" s="181">
        <f t="shared" si="353"/>
        <v>0</v>
      </c>
      <c r="H580" s="181">
        <f t="shared" si="353"/>
        <v>0</v>
      </c>
      <c r="I580" s="181">
        <f t="shared" si="353"/>
        <v>0</v>
      </c>
      <c r="J580" s="181">
        <f t="shared" si="353"/>
        <v>0</v>
      </c>
      <c r="K580" s="181">
        <f t="shared" si="353"/>
        <v>0</v>
      </c>
      <c r="L580" s="181">
        <f t="shared" si="353"/>
        <v>0</v>
      </c>
      <c r="M580" s="181">
        <f t="shared" si="353"/>
        <v>0</v>
      </c>
      <c r="N580" s="181">
        <f t="shared" si="353"/>
        <v>0</v>
      </c>
      <c r="O580" s="181">
        <f t="shared" si="353"/>
        <v>0</v>
      </c>
      <c r="P580" s="181">
        <f t="shared" si="353"/>
        <v>0</v>
      </c>
      <c r="Q580" s="181">
        <f t="shared" si="353"/>
        <v>0</v>
      </c>
      <c r="R580" s="181">
        <f t="shared" si="353"/>
        <v>0</v>
      </c>
      <c r="S580" s="181">
        <f t="shared" si="353"/>
        <v>0</v>
      </c>
      <c r="T580" s="181">
        <f t="shared" si="353"/>
        <v>0</v>
      </c>
      <c r="U580" s="181">
        <f t="shared" si="353"/>
        <v>0</v>
      </c>
      <c r="V580" s="181">
        <f t="shared" si="353"/>
        <v>0</v>
      </c>
      <c r="W580" s="181">
        <f t="shared" si="353"/>
        <v>0</v>
      </c>
      <c r="X580" s="181">
        <f t="shared" si="353"/>
        <v>0</v>
      </c>
      <c r="Y580" s="181">
        <f t="shared" si="353"/>
        <v>0</v>
      </c>
      <c r="Z580" s="181">
        <f t="shared" si="353"/>
        <v>0</v>
      </c>
      <c r="AA580" s="181">
        <f t="shared" si="353"/>
        <v>0</v>
      </c>
      <c r="AB580" s="181">
        <f t="shared" si="353"/>
        <v>0</v>
      </c>
      <c r="AC580" s="181">
        <f t="shared" si="353"/>
        <v>0</v>
      </c>
      <c r="AD580" s="181">
        <f t="shared" si="353"/>
        <v>0</v>
      </c>
      <c r="AE580" s="181">
        <f t="shared" si="353"/>
        <v>0</v>
      </c>
      <c r="AF580" s="181">
        <f t="shared" si="353"/>
        <v>0</v>
      </c>
      <c r="AG580" s="181">
        <f t="shared" si="353"/>
        <v>0</v>
      </c>
      <c r="AH580" s="181">
        <f t="shared" si="353"/>
        <v>0</v>
      </c>
      <c r="AI580" s="181">
        <f t="shared" si="353"/>
        <v>0</v>
      </c>
      <c r="AJ580" s="181">
        <f t="shared" si="353"/>
        <v>0</v>
      </c>
      <c r="AK580" s="181">
        <f t="shared" si="353"/>
        <v>0</v>
      </c>
      <c r="AL580" s="181">
        <f t="shared" si="353"/>
        <v>0</v>
      </c>
      <c r="AM580" s="181">
        <f t="shared" si="353"/>
        <v>0</v>
      </c>
      <c r="AN580" s="181">
        <f t="shared" si="353"/>
        <v>0</v>
      </c>
      <c r="AO580" s="181">
        <f t="shared" si="353"/>
        <v>0</v>
      </c>
      <c r="AP580" s="181">
        <f t="shared" si="353"/>
        <v>0</v>
      </c>
      <c r="AQ580" s="181">
        <f t="shared" si="353"/>
        <v>0</v>
      </c>
      <c r="AR580" s="181">
        <f t="shared" si="353"/>
        <v>0</v>
      </c>
      <c r="AS580" s="181">
        <f t="shared" si="353"/>
        <v>0</v>
      </c>
      <c r="AT580" s="181">
        <f t="shared" si="353"/>
        <v>0</v>
      </c>
      <c r="AU580" s="181">
        <f t="shared" si="353"/>
        <v>0</v>
      </c>
      <c r="AV580" s="181">
        <f t="shared" si="353"/>
        <v>0</v>
      </c>
      <c r="AW580" s="181">
        <f t="shared" si="353"/>
        <v>0</v>
      </c>
      <c r="AX580" s="181">
        <f t="shared" si="353"/>
        <v>0</v>
      </c>
      <c r="AY580" s="181">
        <f t="shared" si="353"/>
        <v>0</v>
      </c>
      <c r="AZ580" s="181">
        <f t="shared" si="353"/>
        <v>0</v>
      </c>
      <c r="BA580" s="181">
        <f t="shared" si="353"/>
        <v>0</v>
      </c>
      <c r="BB580" s="181">
        <f t="shared" si="353"/>
        <v>0</v>
      </c>
      <c r="BC580" s="181">
        <f t="shared" si="353"/>
        <v>0</v>
      </c>
      <c r="BD580" s="181">
        <f t="shared" si="353"/>
        <v>0</v>
      </c>
      <c r="BE580" s="181">
        <f t="shared" si="353"/>
        <v>0</v>
      </c>
      <c r="BF580" s="181">
        <f t="shared" si="353"/>
        <v>0</v>
      </c>
      <c r="BG580" s="181">
        <f t="shared" si="353"/>
        <v>0</v>
      </c>
      <c r="BH580" s="181">
        <f t="shared" si="353"/>
        <v>0</v>
      </c>
      <c r="BI580" s="181">
        <f t="shared" si="353"/>
        <v>0</v>
      </c>
      <c r="BJ580" s="181">
        <f t="shared" si="353"/>
        <v>0</v>
      </c>
      <c r="BK580" s="181">
        <f t="shared" si="353"/>
        <v>0</v>
      </c>
      <c r="BL580" s="181">
        <f t="shared" si="353"/>
        <v>0</v>
      </c>
      <c r="BM580" s="181">
        <f t="shared" si="353"/>
        <v>0</v>
      </c>
      <c r="BN580" s="181">
        <f t="shared" si="353"/>
        <v>0</v>
      </c>
      <c r="BO580" s="181">
        <f t="shared" si="353"/>
        <v>0</v>
      </c>
      <c r="BP580" s="181">
        <f t="shared" si="354"/>
        <v>0</v>
      </c>
      <c r="BQ580" s="181">
        <f t="shared" si="354"/>
        <v>0</v>
      </c>
      <c r="BR580" s="181">
        <f t="shared" si="354"/>
        <v>0</v>
      </c>
      <c r="BS580" s="181">
        <f t="shared" si="354"/>
        <v>0</v>
      </c>
      <c r="BT580" s="181">
        <f t="shared" si="354"/>
        <v>0</v>
      </c>
      <c r="BU580" s="181">
        <f t="shared" si="354"/>
        <v>0</v>
      </c>
      <c r="BV580" s="181">
        <f t="shared" si="354"/>
        <v>0</v>
      </c>
      <c r="BW580" s="181">
        <f t="shared" si="354"/>
        <v>0</v>
      </c>
      <c r="BX580" s="181">
        <f t="shared" si="354"/>
        <v>0</v>
      </c>
      <c r="BY580" s="181">
        <f t="shared" si="354"/>
        <v>0</v>
      </c>
      <c r="BZ580" s="181">
        <f t="shared" si="354"/>
        <v>0</v>
      </c>
      <c r="CA580" s="181">
        <f t="shared" si="354"/>
        <v>0</v>
      </c>
      <c r="CB580" s="181">
        <f t="shared" si="354"/>
        <v>0</v>
      </c>
      <c r="CC580" s="181">
        <f t="shared" si="354"/>
        <v>0</v>
      </c>
      <c r="CD580" s="181">
        <f t="shared" si="354"/>
        <v>0</v>
      </c>
      <c r="CE580" s="181">
        <f t="shared" si="354"/>
        <v>0</v>
      </c>
      <c r="CF580" s="181">
        <f t="shared" si="354"/>
        <v>0</v>
      </c>
      <c r="CG580" s="181">
        <f t="shared" si="354"/>
        <v>0</v>
      </c>
      <c r="CH580" s="181">
        <f t="shared" si="354"/>
        <v>0</v>
      </c>
      <c r="CI580" s="181">
        <f t="shared" si="354"/>
        <v>0</v>
      </c>
      <c r="CJ580" s="181">
        <f t="shared" si="354"/>
        <v>0</v>
      </c>
      <c r="CK580" s="181">
        <f t="shared" si="354"/>
        <v>0</v>
      </c>
      <c r="CL580" s="181">
        <f t="shared" si="354"/>
        <v>0</v>
      </c>
      <c r="CM580" s="181">
        <f t="shared" si="354"/>
        <v>0</v>
      </c>
      <c r="CN580" s="181">
        <f t="shared" si="354"/>
        <v>0</v>
      </c>
      <c r="CO580" s="181">
        <f t="shared" si="354"/>
        <v>0</v>
      </c>
      <c r="CP580" s="181">
        <f t="shared" si="354"/>
        <v>0</v>
      </c>
      <c r="CQ580" s="181">
        <f t="shared" si="354"/>
        <v>0</v>
      </c>
      <c r="CR580" s="181">
        <f t="shared" si="354"/>
        <v>0</v>
      </c>
      <c r="CS580" s="181">
        <f t="shared" si="354"/>
        <v>0</v>
      </c>
      <c r="CT580" s="181">
        <f t="shared" si="354"/>
        <v>0</v>
      </c>
      <c r="CU580" s="181">
        <f t="shared" si="354"/>
        <v>0</v>
      </c>
      <c r="CV580" s="181">
        <f t="shared" si="354"/>
        <v>0</v>
      </c>
      <c r="CW580" s="181">
        <f t="shared" si="354"/>
        <v>0</v>
      </c>
      <c r="CX580" s="181">
        <f t="shared" si="354"/>
        <v>0</v>
      </c>
      <c r="CY580" s="181">
        <f t="shared" si="354"/>
        <v>0</v>
      </c>
      <c r="CZ580" s="181">
        <f t="shared" si="354"/>
        <v>0</v>
      </c>
      <c r="DA580" s="181">
        <f t="shared" si="354"/>
        <v>0</v>
      </c>
      <c r="DB580" s="181">
        <f t="shared" si="354"/>
        <v>0</v>
      </c>
      <c r="DC580" s="181">
        <f t="shared" si="354"/>
        <v>0</v>
      </c>
      <c r="DD580" s="181">
        <f t="shared" si="354"/>
        <v>0</v>
      </c>
      <c r="DE580" s="181">
        <f t="shared" si="354"/>
        <v>0</v>
      </c>
      <c r="DF580" s="181">
        <f t="shared" si="354"/>
        <v>0</v>
      </c>
      <c r="DG580" s="181">
        <f t="shared" si="354"/>
        <v>0</v>
      </c>
      <c r="DH580" s="181">
        <f t="shared" si="354"/>
        <v>0</v>
      </c>
      <c r="DI580" s="181">
        <f t="shared" si="354"/>
        <v>0</v>
      </c>
      <c r="DJ580" s="181">
        <f t="shared" si="354"/>
        <v>0</v>
      </c>
      <c r="DK580" s="181">
        <f t="shared" si="354"/>
        <v>0</v>
      </c>
      <c r="DL580" s="181">
        <f t="shared" si="354"/>
        <v>0</v>
      </c>
      <c r="DM580" s="181">
        <f t="shared" si="354"/>
        <v>0</v>
      </c>
      <c r="DN580" s="181">
        <f t="shared" si="354"/>
        <v>0</v>
      </c>
      <c r="DO580" s="181">
        <f t="shared" si="354"/>
        <v>0</v>
      </c>
      <c r="DP580" s="181">
        <f t="shared" si="354"/>
        <v>0</v>
      </c>
      <c r="DQ580" s="181">
        <f t="shared" si="354"/>
        <v>0</v>
      </c>
      <c r="DR580" s="181">
        <f t="shared" si="354"/>
        <v>0</v>
      </c>
      <c r="DS580" s="181">
        <f t="shared" si="354"/>
        <v>0</v>
      </c>
      <c r="DT580" s="181">
        <f t="shared" si="354"/>
        <v>0</v>
      </c>
      <c r="DU580" s="181">
        <f t="shared" si="354"/>
        <v>0</v>
      </c>
      <c r="DV580" s="181">
        <f t="shared" si="354"/>
        <v>0</v>
      </c>
      <c r="DW580" s="181">
        <f t="shared" si="354"/>
        <v>0</v>
      </c>
      <c r="DX580" s="181">
        <f t="shared" si="354"/>
        <v>0</v>
      </c>
      <c r="DY580" s="181">
        <f t="shared" si="354"/>
        <v>0</v>
      </c>
      <c r="DZ580" s="181">
        <f t="shared" si="354"/>
        <v>0</v>
      </c>
      <c r="EA580" s="181">
        <f t="shared" si="354"/>
        <v>0</v>
      </c>
      <c r="EB580" s="181">
        <f t="shared" si="355"/>
        <v>0</v>
      </c>
      <c r="EC580" s="181">
        <f t="shared" si="355"/>
        <v>0</v>
      </c>
      <c r="ED580" s="181">
        <f t="shared" si="355"/>
        <v>0</v>
      </c>
      <c r="EE580" s="181">
        <f t="shared" si="355"/>
        <v>0</v>
      </c>
    </row>
    <row r="581" spans="1:138" s="182" customFormat="1" ht="15.75" hidden="1" outlineLevel="1" x14ac:dyDescent="0.25">
      <c r="A581" s="122">
        <f t="shared" si="352"/>
        <v>0</v>
      </c>
      <c r="B581" s="232" t="str">
        <f t="shared" si="356"/>
        <v>Строительно-монтажные работы рос НДС</v>
      </c>
      <c r="C581" s="170">
        <f t="shared" si="357"/>
        <v>0</v>
      </c>
      <c r="D581" s="181">
        <f t="shared" si="353"/>
        <v>0</v>
      </c>
      <c r="E581" s="181">
        <f t="shared" si="353"/>
        <v>0</v>
      </c>
      <c r="F581" s="181">
        <f t="shared" si="353"/>
        <v>0</v>
      </c>
      <c r="G581" s="181">
        <f t="shared" si="353"/>
        <v>0</v>
      </c>
      <c r="H581" s="181">
        <f t="shared" si="353"/>
        <v>0</v>
      </c>
      <c r="I581" s="181">
        <f t="shared" si="353"/>
        <v>0</v>
      </c>
      <c r="J581" s="181">
        <f t="shared" si="353"/>
        <v>0</v>
      </c>
      <c r="K581" s="181">
        <f t="shared" si="353"/>
        <v>0</v>
      </c>
      <c r="L581" s="181">
        <f t="shared" si="353"/>
        <v>0</v>
      </c>
      <c r="M581" s="181">
        <f t="shared" si="353"/>
        <v>0</v>
      </c>
      <c r="N581" s="181">
        <f t="shared" si="353"/>
        <v>0</v>
      </c>
      <c r="O581" s="181">
        <f t="shared" si="353"/>
        <v>0</v>
      </c>
      <c r="P581" s="181">
        <f t="shared" si="353"/>
        <v>0</v>
      </c>
      <c r="Q581" s="181">
        <f t="shared" si="353"/>
        <v>0</v>
      </c>
      <c r="R581" s="181">
        <f t="shared" si="353"/>
        <v>0</v>
      </c>
      <c r="S581" s="181">
        <f t="shared" si="353"/>
        <v>0</v>
      </c>
      <c r="T581" s="181">
        <f t="shared" si="353"/>
        <v>0</v>
      </c>
      <c r="U581" s="181">
        <f t="shared" si="353"/>
        <v>0</v>
      </c>
      <c r="V581" s="181">
        <f t="shared" si="353"/>
        <v>0</v>
      </c>
      <c r="W581" s="181">
        <f t="shared" si="353"/>
        <v>0</v>
      </c>
      <c r="X581" s="181">
        <f t="shared" si="353"/>
        <v>0</v>
      </c>
      <c r="Y581" s="181">
        <f t="shared" si="353"/>
        <v>0</v>
      </c>
      <c r="Z581" s="181">
        <f t="shared" si="353"/>
        <v>0</v>
      </c>
      <c r="AA581" s="181">
        <f t="shared" si="353"/>
        <v>0</v>
      </c>
      <c r="AB581" s="181">
        <f t="shared" si="353"/>
        <v>0</v>
      </c>
      <c r="AC581" s="181">
        <f t="shared" si="353"/>
        <v>0</v>
      </c>
      <c r="AD581" s="181">
        <f t="shared" si="353"/>
        <v>0</v>
      </c>
      <c r="AE581" s="181">
        <f t="shared" si="353"/>
        <v>0</v>
      </c>
      <c r="AF581" s="181">
        <f t="shared" si="353"/>
        <v>0</v>
      </c>
      <c r="AG581" s="181">
        <f t="shared" si="353"/>
        <v>0</v>
      </c>
      <c r="AH581" s="181">
        <f t="shared" si="353"/>
        <v>0</v>
      </c>
      <c r="AI581" s="181">
        <f t="shared" si="353"/>
        <v>0</v>
      </c>
      <c r="AJ581" s="181">
        <f t="shared" si="353"/>
        <v>0</v>
      </c>
      <c r="AK581" s="181">
        <f t="shared" si="353"/>
        <v>0</v>
      </c>
      <c r="AL581" s="181">
        <f t="shared" si="353"/>
        <v>0</v>
      </c>
      <c r="AM581" s="181">
        <f t="shared" si="353"/>
        <v>0</v>
      </c>
      <c r="AN581" s="181">
        <f t="shared" si="353"/>
        <v>0</v>
      </c>
      <c r="AO581" s="181">
        <f t="shared" si="353"/>
        <v>0</v>
      </c>
      <c r="AP581" s="181">
        <f t="shared" si="353"/>
        <v>0</v>
      </c>
      <c r="AQ581" s="181">
        <f t="shared" si="353"/>
        <v>0</v>
      </c>
      <c r="AR581" s="181">
        <f t="shared" si="353"/>
        <v>0</v>
      </c>
      <c r="AS581" s="181">
        <f t="shared" si="353"/>
        <v>0</v>
      </c>
      <c r="AT581" s="181">
        <f t="shared" si="353"/>
        <v>0</v>
      </c>
      <c r="AU581" s="181">
        <f t="shared" si="353"/>
        <v>0</v>
      </c>
      <c r="AV581" s="181">
        <f t="shared" si="353"/>
        <v>0</v>
      </c>
      <c r="AW581" s="181">
        <f t="shared" si="353"/>
        <v>0</v>
      </c>
      <c r="AX581" s="181">
        <f t="shared" si="353"/>
        <v>0</v>
      </c>
      <c r="AY581" s="181">
        <f t="shared" si="353"/>
        <v>0</v>
      </c>
      <c r="AZ581" s="181">
        <f t="shared" si="353"/>
        <v>0</v>
      </c>
      <c r="BA581" s="181">
        <f t="shared" si="353"/>
        <v>0</v>
      </c>
      <c r="BB581" s="181">
        <f t="shared" si="353"/>
        <v>0</v>
      </c>
      <c r="BC581" s="181">
        <f t="shared" si="353"/>
        <v>0</v>
      </c>
      <c r="BD581" s="181">
        <f t="shared" si="353"/>
        <v>0</v>
      </c>
      <c r="BE581" s="181">
        <f t="shared" si="353"/>
        <v>0</v>
      </c>
      <c r="BF581" s="181">
        <f t="shared" si="353"/>
        <v>0</v>
      </c>
      <c r="BG581" s="181">
        <f t="shared" si="353"/>
        <v>0</v>
      </c>
      <c r="BH581" s="181">
        <f t="shared" si="353"/>
        <v>0</v>
      </c>
      <c r="BI581" s="181">
        <f t="shared" si="353"/>
        <v>0</v>
      </c>
      <c r="BJ581" s="181">
        <f t="shared" si="353"/>
        <v>0</v>
      </c>
      <c r="BK581" s="181">
        <f t="shared" si="353"/>
        <v>0</v>
      </c>
      <c r="BL581" s="181">
        <f t="shared" si="353"/>
        <v>0</v>
      </c>
      <c r="BM581" s="181">
        <f t="shared" si="353"/>
        <v>0</v>
      </c>
      <c r="BN581" s="181">
        <f t="shared" si="353"/>
        <v>0</v>
      </c>
      <c r="BO581" s="181">
        <f>BO568*0.18</f>
        <v>0</v>
      </c>
      <c r="BP581" s="181">
        <f t="shared" si="354"/>
        <v>0</v>
      </c>
      <c r="BQ581" s="181">
        <f t="shared" si="354"/>
        <v>0</v>
      </c>
      <c r="BR581" s="181">
        <f t="shared" si="354"/>
        <v>0</v>
      </c>
      <c r="BS581" s="181">
        <f t="shared" si="354"/>
        <v>0</v>
      </c>
      <c r="BT581" s="181">
        <f t="shared" si="354"/>
        <v>0</v>
      </c>
      <c r="BU581" s="181">
        <f t="shared" si="354"/>
        <v>0</v>
      </c>
      <c r="BV581" s="181">
        <f t="shared" si="354"/>
        <v>0</v>
      </c>
      <c r="BW581" s="181">
        <f t="shared" si="354"/>
        <v>0</v>
      </c>
      <c r="BX581" s="181">
        <f t="shared" si="354"/>
        <v>0</v>
      </c>
      <c r="BY581" s="181">
        <f t="shared" si="354"/>
        <v>0</v>
      </c>
      <c r="BZ581" s="181">
        <f t="shared" si="354"/>
        <v>0</v>
      </c>
      <c r="CA581" s="181">
        <f t="shared" si="354"/>
        <v>0</v>
      </c>
      <c r="CB581" s="181">
        <f t="shared" si="354"/>
        <v>0</v>
      </c>
      <c r="CC581" s="181">
        <f t="shared" si="354"/>
        <v>0</v>
      </c>
      <c r="CD581" s="181">
        <f t="shared" si="354"/>
        <v>0</v>
      </c>
      <c r="CE581" s="181">
        <f t="shared" si="354"/>
        <v>0</v>
      </c>
      <c r="CF581" s="181">
        <f t="shared" si="354"/>
        <v>0</v>
      </c>
      <c r="CG581" s="181">
        <f t="shared" si="354"/>
        <v>0</v>
      </c>
      <c r="CH581" s="181">
        <f t="shared" si="354"/>
        <v>0</v>
      </c>
      <c r="CI581" s="181">
        <f t="shared" si="354"/>
        <v>0</v>
      </c>
      <c r="CJ581" s="181">
        <f t="shared" si="354"/>
        <v>0</v>
      </c>
      <c r="CK581" s="181">
        <f t="shared" si="354"/>
        <v>0</v>
      </c>
      <c r="CL581" s="181">
        <f t="shared" si="354"/>
        <v>0</v>
      </c>
      <c r="CM581" s="181">
        <f t="shared" si="354"/>
        <v>0</v>
      </c>
      <c r="CN581" s="181">
        <f t="shared" si="354"/>
        <v>0</v>
      </c>
      <c r="CO581" s="181">
        <f t="shared" si="354"/>
        <v>0</v>
      </c>
      <c r="CP581" s="181">
        <f t="shared" si="354"/>
        <v>0</v>
      </c>
      <c r="CQ581" s="181">
        <f t="shared" si="354"/>
        <v>0</v>
      </c>
      <c r="CR581" s="181">
        <f t="shared" si="354"/>
        <v>0</v>
      </c>
      <c r="CS581" s="181">
        <f t="shared" si="354"/>
        <v>0</v>
      </c>
      <c r="CT581" s="181">
        <f t="shared" si="354"/>
        <v>0</v>
      </c>
      <c r="CU581" s="181">
        <f t="shared" si="354"/>
        <v>0</v>
      </c>
      <c r="CV581" s="181">
        <f t="shared" si="354"/>
        <v>0</v>
      </c>
      <c r="CW581" s="181">
        <f t="shared" si="354"/>
        <v>0</v>
      </c>
      <c r="CX581" s="181">
        <f t="shared" si="354"/>
        <v>0</v>
      </c>
      <c r="CY581" s="181">
        <f t="shared" si="354"/>
        <v>0</v>
      </c>
      <c r="CZ581" s="181">
        <f t="shared" si="354"/>
        <v>0</v>
      </c>
      <c r="DA581" s="181">
        <f t="shared" si="354"/>
        <v>0</v>
      </c>
      <c r="DB581" s="181">
        <f t="shared" si="354"/>
        <v>0</v>
      </c>
      <c r="DC581" s="181">
        <f t="shared" si="354"/>
        <v>0</v>
      </c>
      <c r="DD581" s="181">
        <f t="shared" si="354"/>
        <v>0</v>
      </c>
      <c r="DE581" s="181">
        <f t="shared" si="354"/>
        <v>0</v>
      </c>
      <c r="DF581" s="181">
        <f t="shared" si="354"/>
        <v>0</v>
      </c>
      <c r="DG581" s="181">
        <f t="shared" si="354"/>
        <v>0</v>
      </c>
      <c r="DH581" s="181">
        <f t="shared" si="354"/>
        <v>0</v>
      </c>
      <c r="DI581" s="181">
        <f t="shared" si="354"/>
        <v>0</v>
      </c>
      <c r="DJ581" s="181">
        <f t="shared" si="354"/>
        <v>0</v>
      </c>
      <c r="DK581" s="181">
        <f t="shared" si="354"/>
        <v>0</v>
      </c>
      <c r="DL581" s="181">
        <f t="shared" si="354"/>
        <v>0</v>
      </c>
      <c r="DM581" s="181">
        <f t="shared" si="354"/>
        <v>0</v>
      </c>
      <c r="DN581" s="181">
        <f t="shared" si="354"/>
        <v>0</v>
      </c>
      <c r="DO581" s="181">
        <f t="shared" si="354"/>
        <v>0</v>
      </c>
      <c r="DP581" s="181">
        <f t="shared" si="354"/>
        <v>0</v>
      </c>
      <c r="DQ581" s="181">
        <f t="shared" si="354"/>
        <v>0</v>
      </c>
      <c r="DR581" s="181">
        <f t="shared" si="354"/>
        <v>0</v>
      </c>
      <c r="DS581" s="181">
        <f t="shared" si="354"/>
        <v>0</v>
      </c>
      <c r="DT581" s="181">
        <f t="shared" si="354"/>
        <v>0</v>
      </c>
      <c r="DU581" s="181">
        <f t="shared" si="354"/>
        <v>0</v>
      </c>
      <c r="DV581" s="181">
        <f t="shared" si="354"/>
        <v>0</v>
      </c>
      <c r="DW581" s="181">
        <f t="shared" si="354"/>
        <v>0</v>
      </c>
      <c r="DX581" s="181">
        <f t="shared" si="354"/>
        <v>0</v>
      </c>
      <c r="DY581" s="181">
        <f t="shared" si="354"/>
        <v>0</v>
      </c>
      <c r="DZ581" s="181">
        <f t="shared" si="354"/>
        <v>0</v>
      </c>
      <c r="EA581" s="181">
        <f>EA568*0.18</f>
        <v>0</v>
      </c>
      <c r="EB581" s="181">
        <f t="shared" si="355"/>
        <v>0</v>
      </c>
      <c r="EC581" s="181">
        <f t="shared" si="355"/>
        <v>0</v>
      </c>
      <c r="ED581" s="181">
        <f t="shared" si="355"/>
        <v>0</v>
      </c>
      <c r="EE581" s="181">
        <f t="shared" si="355"/>
        <v>0</v>
      </c>
    </row>
    <row r="582" spans="1:138" s="182" customFormat="1" ht="15.75" hidden="1" outlineLevel="1" x14ac:dyDescent="0.25">
      <c r="A582" s="122">
        <f t="shared" si="352"/>
        <v>0</v>
      </c>
      <c r="B582" s="232" t="str">
        <f t="shared" si="356"/>
        <v>ТМЦ имп НДС</v>
      </c>
      <c r="C582" s="170">
        <f t="shared" si="357"/>
        <v>0</v>
      </c>
      <c r="D582" s="181">
        <f t="shared" ref="D582:BO585" si="358">D569*0.18</f>
        <v>0</v>
      </c>
      <c r="E582" s="181">
        <f t="shared" si="358"/>
        <v>0</v>
      </c>
      <c r="F582" s="181">
        <f t="shared" si="358"/>
        <v>0</v>
      </c>
      <c r="G582" s="181">
        <f t="shared" si="358"/>
        <v>0</v>
      </c>
      <c r="H582" s="181">
        <f t="shared" si="358"/>
        <v>0</v>
      </c>
      <c r="I582" s="181">
        <f t="shared" si="358"/>
        <v>0</v>
      </c>
      <c r="J582" s="181">
        <f t="shared" si="358"/>
        <v>0</v>
      </c>
      <c r="K582" s="181">
        <f t="shared" si="358"/>
        <v>0</v>
      </c>
      <c r="L582" s="181">
        <f t="shared" si="358"/>
        <v>0</v>
      </c>
      <c r="M582" s="181">
        <f t="shared" si="358"/>
        <v>0</v>
      </c>
      <c r="N582" s="181">
        <f t="shared" si="358"/>
        <v>0</v>
      </c>
      <c r="O582" s="181">
        <f t="shared" si="358"/>
        <v>0</v>
      </c>
      <c r="P582" s="181">
        <f t="shared" si="358"/>
        <v>0</v>
      </c>
      <c r="Q582" s="181">
        <f t="shared" si="358"/>
        <v>0</v>
      </c>
      <c r="R582" s="181">
        <f t="shared" si="358"/>
        <v>0</v>
      </c>
      <c r="S582" s="181">
        <f t="shared" si="358"/>
        <v>0</v>
      </c>
      <c r="T582" s="181">
        <f t="shared" si="358"/>
        <v>0</v>
      </c>
      <c r="U582" s="181">
        <f t="shared" si="358"/>
        <v>0</v>
      </c>
      <c r="V582" s="181">
        <f t="shared" si="358"/>
        <v>0</v>
      </c>
      <c r="W582" s="181">
        <f t="shared" si="358"/>
        <v>0</v>
      </c>
      <c r="X582" s="181">
        <f t="shared" si="358"/>
        <v>0</v>
      </c>
      <c r="Y582" s="181">
        <f t="shared" si="358"/>
        <v>0</v>
      </c>
      <c r="Z582" s="181">
        <f t="shared" si="358"/>
        <v>0</v>
      </c>
      <c r="AA582" s="181">
        <f t="shared" si="358"/>
        <v>0</v>
      </c>
      <c r="AB582" s="181">
        <f t="shared" si="358"/>
        <v>0</v>
      </c>
      <c r="AC582" s="181">
        <f t="shared" si="358"/>
        <v>0</v>
      </c>
      <c r="AD582" s="181">
        <f t="shared" si="358"/>
        <v>0</v>
      </c>
      <c r="AE582" s="181">
        <f t="shared" si="358"/>
        <v>0</v>
      </c>
      <c r="AF582" s="181">
        <f t="shared" si="358"/>
        <v>0</v>
      </c>
      <c r="AG582" s="181">
        <f t="shared" si="358"/>
        <v>0</v>
      </c>
      <c r="AH582" s="181">
        <f t="shared" si="358"/>
        <v>0</v>
      </c>
      <c r="AI582" s="181">
        <f t="shared" si="358"/>
        <v>0</v>
      </c>
      <c r="AJ582" s="181">
        <f t="shared" si="358"/>
        <v>0</v>
      </c>
      <c r="AK582" s="181">
        <f t="shared" si="358"/>
        <v>0</v>
      </c>
      <c r="AL582" s="181">
        <f t="shared" si="358"/>
        <v>0</v>
      </c>
      <c r="AM582" s="181">
        <f t="shared" si="358"/>
        <v>0</v>
      </c>
      <c r="AN582" s="181">
        <f t="shared" si="358"/>
        <v>0</v>
      </c>
      <c r="AO582" s="181">
        <f t="shared" si="358"/>
        <v>0</v>
      </c>
      <c r="AP582" s="181">
        <f t="shared" si="358"/>
        <v>0</v>
      </c>
      <c r="AQ582" s="181">
        <f t="shared" si="358"/>
        <v>0</v>
      </c>
      <c r="AR582" s="181">
        <f t="shared" si="358"/>
        <v>0</v>
      </c>
      <c r="AS582" s="181">
        <f t="shared" si="358"/>
        <v>0</v>
      </c>
      <c r="AT582" s="181">
        <f t="shared" si="358"/>
        <v>0</v>
      </c>
      <c r="AU582" s="181">
        <f t="shared" si="358"/>
        <v>0</v>
      </c>
      <c r="AV582" s="181">
        <f t="shared" si="358"/>
        <v>0</v>
      </c>
      <c r="AW582" s="181">
        <f t="shared" si="358"/>
        <v>0</v>
      </c>
      <c r="AX582" s="181">
        <f t="shared" si="358"/>
        <v>0</v>
      </c>
      <c r="AY582" s="181">
        <f t="shared" si="358"/>
        <v>0</v>
      </c>
      <c r="AZ582" s="181">
        <f t="shared" si="358"/>
        <v>0</v>
      </c>
      <c r="BA582" s="181">
        <f t="shared" si="358"/>
        <v>0</v>
      </c>
      <c r="BB582" s="181">
        <f t="shared" si="358"/>
        <v>0</v>
      </c>
      <c r="BC582" s="181">
        <f t="shared" si="358"/>
        <v>0</v>
      </c>
      <c r="BD582" s="181">
        <f t="shared" si="358"/>
        <v>0</v>
      </c>
      <c r="BE582" s="181">
        <f t="shared" si="358"/>
        <v>0</v>
      </c>
      <c r="BF582" s="181">
        <f t="shared" si="358"/>
        <v>0</v>
      </c>
      <c r="BG582" s="181">
        <f t="shared" si="358"/>
        <v>0</v>
      </c>
      <c r="BH582" s="181">
        <f t="shared" si="358"/>
        <v>0</v>
      </c>
      <c r="BI582" s="181">
        <f t="shared" si="358"/>
        <v>0</v>
      </c>
      <c r="BJ582" s="181">
        <f t="shared" si="358"/>
        <v>0</v>
      </c>
      <c r="BK582" s="181">
        <f t="shared" si="358"/>
        <v>0</v>
      </c>
      <c r="BL582" s="181">
        <f t="shared" si="358"/>
        <v>0</v>
      </c>
      <c r="BM582" s="181">
        <f t="shared" si="358"/>
        <v>0</v>
      </c>
      <c r="BN582" s="181">
        <f t="shared" si="358"/>
        <v>0</v>
      </c>
      <c r="BO582" s="181">
        <f>BO569*0.18</f>
        <v>0</v>
      </c>
      <c r="BP582" s="181">
        <f t="shared" ref="BP582:EA585" si="359">BP569*0.18</f>
        <v>0</v>
      </c>
      <c r="BQ582" s="181">
        <f t="shared" si="359"/>
        <v>0</v>
      </c>
      <c r="BR582" s="181">
        <f t="shared" si="359"/>
        <v>0</v>
      </c>
      <c r="BS582" s="181">
        <f t="shared" si="359"/>
        <v>0</v>
      </c>
      <c r="BT582" s="181">
        <f t="shared" si="359"/>
        <v>0</v>
      </c>
      <c r="BU582" s="181">
        <f t="shared" si="359"/>
        <v>0</v>
      </c>
      <c r="BV582" s="181">
        <f t="shared" si="359"/>
        <v>0</v>
      </c>
      <c r="BW582" s="181">
        <f t="shared" si="359"/>
        <v>0</v>
      </c>
      <c r="BX582" s="181">
        <f t="shared" si="359"/>
        <v>0</v>
      </c>
      <c r="BY582" s="181">
        <f t="shared" si="359"/>
        <v>0</v>
      </c>
      <c r="BZ582" s="181">
        <f t="shared" si="359"/>
        <v>0</v>
      </c>
      <c r="CA582" s="181">
        <f t="shared" si="359"/>
        <v>0</v>
      </c>
      <c r="CB582" s="181">
        <f t="shared" si="359"/>
        <v>0</v>
      </c>
      <c r="CC582" s="181">
        <f t="shared" si="359"/>
        <v>0</v>
      </c>
      <c r="CD582" s="181">
        <f t="shared" si="359"/>
        <v>0</v>
      </c>
      <c r="CE582" s="181">
        <f t="shared" si="359"/>
        <v>0</v>
      </c>
      <c r="CF582" s="181">
        <f t="shared" si="359"/>
        <v>0</v>
      </c>
      <c r="CG582" s="181">
        <f t="shared" si="359"/>
        <v>0</v>
      </c>
      <c r="CH582" s="181">
        <f t="shared" si="359"/>
        <v>0</v>
      </c>
      <c r="CI582" s="181">
        <f t="shared" si="359"/>
        <v>0</v>
      </c>
      <c r="CJ582" s="181">
        <f t="shared" si="359"/>
        <v>0</v>
      </c>
      <c r="CK582" s="181">
        <f t="shared" si="359"/>
        <v>0</v>
      </c>
      <c r="CL582" s="181">
        <f t="shared" si="359"/>
        <v>0</v>
      </c>
      <c r="CM582" s="181">
        <f t="shared" si="359"/>
        <v>0</v>
      </c>
      <c r="CN582" s="181">
        <f t="shared" si="359"/>
        <v>0</v>
      </c>
      <c r="CO582" s="181">
        <f t="shared" si="359"/>
        <v>0</v>
      </c>
      <c r="CP582" s="181">
        <f t="shared" si="359"/>
        <v>0</v>
      </c>
      <c r="CQ582" s="181">
        <f t="shared" si="359"/>
        <v>0</v>
      </c>
      <c r="CR582" s="181">
        <f t="shared" si="359"/>
        <v>0</v>
      </c>
      <c r="CS582" s="181">
        <f t="shared" si="359"/>
        <v>0</v>
      </c>
      <c r="CT582" s="181">
        <f t="shared" si="359"/>
        <v>0</v>
      </c>
      <c r="CU582" s="181">
        <f t="shared" si="359"/>
        <v>0</v>
      </c>
      <c r="CV582" s="181">
        <f t="shared" si="359"/>
        <v>0</v>
      </c>
      <c r="CW582" s="181">
        <f t="shared" si="359"/>
        <v>0</v>
      </c>
      <c r="CX582" s="181">
        <f t="shared" si="359"/>
        <v>0</v>
      </c>
      <c r="CY582" s="181">
        <f t="shared" si="359"/>
        <v>0</v>
      </c>
      <c r="CZ582" s="181">
        <f t="shared" si="359"/>
        <v>0</v>
      </c>
      <c r="DA582" s="181">
        <f t="shared" si="359"/>
        <v>0</v>
      </c>
      <c r="DB582" s="181">
        <f t="shared" si="359"/>
        <v>0</v>
      </c>
      <c r="DC582" s="181">
        <f t="shared" si="359"/>
        <v>0</v>
      </c>
      <c r="DD582" s="181">
        <f t="shared" si="359"/>
        <v>0</v>
      </c>
      <c r="DE582" s="181">
        <f t="shared" si="359"/>
        <v>0</v>
      </c>
      <c r="DF582" s="181">
        <f t="shared" si="359"/>
        <v>0</v>
      </c>
      <c r="DG582" s="181">
        <f t="shared" si="359"/>
        <v>0</v>
      </c>
      <c r="DH582" s="181">
        <f t="shared" si="359"/>
        <v>0</v>
      </c>
      <c r="DI582" s="181">
        <f t="shared" si="359"/>
        <v>0</v>
      </c>
      <c r="DJ582" s="181">
        <f t="shared" si="359"/>
        <v>0</v>
      </c>
      <c r="DK582" s="181">
        <f t="shared" si="359"/>
        <v>0</v>
      </c>
      <c r="DL582" s="181">
        <f t="shared" si="359"/>
        <v>0</v>
      </c>
      <c r="DM582" s="181">
        <f t="shared" si="359"/>
        <v>0</v>
      </c>
      <c r="DN582" s="181">
        <f t="shared" si="359"/>
        <v>0</v>
      </c>
      <c r="DO582" s="181">
        <f t="shared" si="359"/>
        <v>0</v>
      </c>
      <c r="DP582" s="181">
        <f t="shared" si="359"/>
        <v>0</v>
      </c>
      <c r="DQ582" s="181">
        <f t="shared" si="359"/>
        <v>0</v>
      </c>
      <c r="DR582" s="181">
        <f t="shared" si="359"/>
        <v>0</v>
      </c>
      <c r="DS582" s="181">
        <f t="shared" si="359"/>
        <v>0</v>
      </c>
      <c r="DT582" s="181">
        <f t="shared" si="359"/>
        <v>0</v>
      </c>
      <c r="DU582" s="181">
        <f t="shared" si="359"/>
        <v>0</v>
      </c>
      <c r="DV582" s="181">
        <f t="shared" si="359"/>
        <v>0</v>
      </c>
      <c r="DW582" s="181">
        <f t="shared" si="359"/>
        <v>0</v>
      </c>
      <c r="DX582" s="181">
        <f t="shared" si="359"/>
        <v>0</v>
      </c>
      <c r="DY582" s="181">
        <f t="shared" si="359"/>
        <v>0</v>
      </c>
      <c r="DZ582" s="181">
        <f t="shared" si="359"/>
        <v>0</v>
      </c>
      <c r="EA582" s="181">
        <f t="shared" si="359"/>
        <v>0</v>
      </c>
      <c r="EB582" s="181">
        <f t="shared" si="355"/>
        <v>0</v>
      </c>
      <c r="EC582" s="181">
        <f t="shared" si="355"/>
        <v>0</v>
      </c>
      <c r="ED582" s="181">
        <f t="shared" si="355"/>
        <v>0</v>
      </c>
      <c r="EE582" s="181">
        <f t="shared" si="355"/>
        <v>0</v>
      </c>
    </row>
    <row r="583" spans="1:138" s="182" customFormat="1" ht="15.75" hidden="1" outlineLevel="1" x14ac:dyDescent="0.25">
      <c r="A583" s="122">
        <f t="shared" si="352"/>
        <v>0</v>
      </c>
      <c r="B583" s="232" t="str">
        <f t="shared" si="356"/>
        <v>ТМЦ рос НДС</v>
      </c>
      <c r="C583" s="170">
        <f t="shared" si="357"/>
        <v>0</v>
      </c>
      <c r="D583" s="181">
        <f t="shared" si="358"/>
        <v>0</v>
      </c>
      <c r="E583" s="181">
        <f t="shared" si="358"/>
        <v>0</v>
      </c>
      <c r="F583" s="181">
        <f t="shared" si="358"/>
        <v>0</v>
      </c>
      <c r="G583" s="181">
        <f t="shared" si="358"/>
        <v>0</v>
      </c>
      <c r="H583" s="181">
        <f t="shared" si="358"/>
        <v>0</v>
      </c>
      <c r="I583" s="181">
        <f t="shared" si="358"/>
        <v>0</v>
      </c>
      <c r="J583" s="181">
        <f t="shared" si="358"/>
        <v>0</v>
      </c>
      <c r="K583" s="181">
        <f t="shared" si="358"/>
        <v>0</v>
      </c>
      <c r="L583" s="181">
        <f t="shared" si="358"/>
        <v>0</v>
      </c>
      <c r="M583" s="181">
        <f t="shared" si="358"/>
        <v>0</v>
      </c>
      <c r="N583" s="181">
        <f t="shared" si="358"/>
        <v>0</v>
      </c>
      <c r="O583" s="181">
        <f t="shared" si="358"/>
        <v>0</v>
      </c>
      <c r="P583" s="181">
        <f t="shared" si="358"/>
        <v>0</v>
      </c>
      <c r="Q583" s="181">
        <f t="shared" si="358"/>
        <v>0</v>
      </c>
      <c r="R583" s="181">
        <f t="shared" si="358"/>
        <v>0</v>
      </c>
      <c r="S583" s="181">
        <f t="shared" si="358"/>
        <v>0</v>
      </c>
      <c r="T583" s="181">
        <f t="shared" si="358"/>
        <v>0</v>
      </c>
      <c r="U583" s="181">
        <f t="shared" si="358"/>
        <v>0</v>
      </c>
      <c r="V583" s="181">
        <f t="shared" si="358"/>
        <v>0</v>
      </c>
      <c r="W583" s="181">
        <f t="shared" si="358"/>
        <v>0</v>
      </c>
      <c r="X583" s="181">
        <f t="shared" si="358"/>
        <v>0</v>
      </c>
      <c r="Y583" s="181">
        <f t="shared" si="358"/>
        <v>0</v>
      </c>
      <c r="Z583" s="181">
        <f t="shared" si="358"/>
        <v>0</v>
      </c>
      <c r="AA583" s="181">
        <f t="shared" si="358"/>
        <v>0</v>
      </c>
      <c r="AB583" s="181">
        <f t="shared" si="358"/>
        <v>0</v>
      </c>
      <c r="AC583" s="181">
        <f t="shared" si="358"/>
        <v>0</v>
      </c>
      <c r="AD583" s="181">
        <f t="shared" si="358"/>
        <v>0</v>
      </c>
      <c r="AE583" s="181">
        <f t="shared" si="358"/>
        <v>0</v>
      </c>
      <c r="AF583" s="181">
        <f t="shared" si="358"/>
        <v>0</v>
      </c>
      <c r="AG583" s="181">
        <f t="shared" si="358"/>
        <v>0</v>
      </c>
      <c r="AH583" s="181">
        <f t="shared" si="358"/>
        <v>0</v>
      </c>
      <c r="AI583" s="181">
        <f t="shared" si="358"/>
        <v>0</v>
      </c>
      <c r="AJ583" s="181">
        <f t="shared" si="358"/>
        <v>0</v>
      </c>
      <c r="AK583" s="181">
        <f t="shared" si="358"/>
        <v>0</v>
      </c>
      <c r="AL583" s="181">
        <f t="shared" si="358"/>
        <v>0</v>
      </c>
      <c r="AM583" s="181">
        <f t="shared" si="358"/>
        <v>0</v>
      </c>
      <c r="AN583" s="181">
        <f t="shared" si="358"/>
        <v>0</v>
      </c>
      <c r="AO583" s="181">
        <f t="shared" si="358"/>
        <v>0</v>
      </c>
      <c r="AP583" s="181">
        <f t="shared" si="358"/>
        <v>0</v>
      </c>
      <c r="AQ583" s="181">
        <f t="shared" si="358"/>
        <v>0</v>
      </c>
      <c r="AR583" s="181">
        <f t="shared" si="358"/>
        <v>0</v>
      </c>
      <c r="AS583" s="181">
        <f t="shared" si="358"/>
        <v>0</v>
      </c>
      <c r="AT583" s="181">
        <f t="shared" si="358"/>
        <v>0</v>
      </c>
      <c r="AU583" s="181">
        <f t="shared" si="358"/>
        <v>0</v>
      </c>
      <c r="AV583" s="181">
        <f t="shared" si="358"/>
        <v>0</v>
      </c>
      <c r="AW583" s="181">
        <f t="shared" si="358"/>
        <v>0</v>
      </c>
      <c r="AX583" s="181">
        <f t="shared" si="358"/>
        <v>0</v>
      </c>
      <c r="AY583" s="181">
        <f t="shared" si="358"/>
        <v>0</v>
      </c>
      <c r="AZ583" s="181">
        <f t="shared" si="358"/>
        <v>0</v>
      </c>
      <c r="BA583" s="181">
        <f t="shared" si="358"/>
        <v>0</v>
      </c>
      <c r="BB583" s="181">
        <f t="shared" si="358"/>
        <v>0</v>
      </c>
      <c r="BC583" s="181">
        <f t="shared" si="358"/>
        <v>0</v>
      </c>
      <c r="BD583" s="181">
        <f t="shared" si="358"/>
        <v>0</v>
      </c>
      <c r="BE583" s="181">
        <f t="shared" si="358"/>
        <v>0</v>
      </c>
      <c r="BF583" s="181">
        <f t="shared" si="358"/>
        <v>0</v>
      </c>
      <c r="BG583" s="181">
        <f t="shared" si="358"/>
        <v>0</v>
      </c>
      <c r="BH583" s="181">
        <f t="shared" si="358"/>
        <v>0</v>
      </c>
      <c r="BI583" s="181">
        <f t="shared" si="358"/>
        <v>0</v>
      </c>
      <c r="BJ583" s="181">
        <f t="shared" si="358"/>
        <v>0</v>
      </c>
      <c r="BK583" s="181">
        <f t="shared" si="358"/>
        <v>0</v>
      </c>
      <c r="BL583" s="181">
        <f t="shared" si="358"/>
        <v>0</v>
      </c>
      <c r="BM583" s="181">
        <f t="shared" si="358"/>
        <v>0</v>
      </c>
      <c r="BN583" s="181">
        <f t="shared" si="358"/>
        <v>0</v>
      </c>
      <c r="BO583" s="181">
        <f t="shared" si="358"/>
        <v>0</v>
      </c>
      <c r="BP583" s="181">
        <f t="shared" si="359"/>
        <v>0</v>
      </c>
      <c r="BQ583" s="181">
        <f t="shared" si="359"/>
        <v>0</v>
      </c>
      <c r="BR583" s="181">
        <f t="shared" si="359"/>
        <v>0</v>
      </c>
      <c r="BS583" s="181">
        <f t="shared" si="359"/>
        <v>0</v>
      </c>
      <c r="BT583" s="181">
        <f t="shared" si="359"/>
        <v>0</v>
      </c>
      <c r="BU583" s="181">
        <f t="shared" si="359"/>
        <v>0</v>
      </c>
      <c r="BV583" s="181">
        <f t="shared" si="359"/>
        <v>0</v>
      </c>
      <c r="BW583" s="181">
        <f t="shared" si="359"/>
        <v>0</v>
      </c>
      <c r="BX583" s="181">
        <f t="shared" si="359"/>
        <v>0</v>
      </c>
      <c r="BY583" s="181">
        <f t="shared" si="359"/>
        <v>0</v>
      </c>
      <c r="BZ583" s="181">
        <f t="shared" si="359"/>
        <v>0</v>
      </c>
      <c r="CA583" s="181">
        <f t="shared" si="359"/>
        <v>0</v>
      </c>
      <c r="CB583" s="181">
        <f t="shared" si="359"/>
        <v>0</v>
      </c>
      <c r="CC583" s="181">
        <f t="shared" si="359"/>
        <v>0</v>
      </c>
      <c r="CD583" s="181">
        <f t="shared" si="359"/>
        <v>0</v>
      </c>
      <c r="CE583" s="181">
        <f t="shared" si="359"/>
        <v>0</v>
      </c>
      <c r="CF583" s="181">
        <f t="shared" si="359"/>
        <v>0</v>
      </c>
      <c r="CG583" s="181">
        <f t="shared" si="359"/>
        <v>0</v>
      </c>
      <c r="CH583" s="181">
        <f t="shared" si="359"/>
        <v>0</v>
      </c>
      <c r="CI583" s="181">
        <f t="shared" si="359"/>
        <v>0</v>
      </c>
      <c r="CJ583" s="181">
        <f t="shared" si="359"/>
        <v>0</v>
      </c>
      <c r="CK583" s="181">
        <f t="shared" si="359"/>
        <v>0</v>
      </c>
      <c r="CL583" s="181">
        <f t="shared" si="359"/>
        <v>0</v>
      </c>
      <c r="CM583" s="181">
        <f t="shared" si="359"/>
        <v>0</v>
      </c>
      <c r="CN583" s="181">
        <f t="shared" si="359"/>
        <v>0</v>
      </c>
      <c r="CO583" s="181">
        <f t="shared" si="359"/>
        <v>0</v>
      </c>
      <c r="CP583" s="181">
        <f t="shared" si="359"/>
        <v>0</v>
      </c>
      <c r="CQ583" s="181">
        <f t="shared" si="359"/>
        <v>0</v>
      </c>
      <c r="CR583" s="181">
        <f t="shared" si="359"/>
        <v>0</v>
      </c>
      <c r="CS583" s="181">
        <f t="shared" si="359"/>
        <v>0</v>
      </c>
      <c r="CT583" s="181">
        <f t="shared" si="359"/>
        <v>0</v>
      </c>
      <c r="CU583" s="181">
        <f t="shared" si="359"/>
        <v>0</v>
      </c>
      <c r="CV583" s="181">
        <f t="shared" si="359"/>
        <v>0</v>
      </c>
      <c r="CW583" s="181">
        <f t="shared" si="359"/>
        <v>0</v>
      </c>
      <c r="CX583" s="181">
        <f t="shared" si="359"/>
        <v>0</v>
      </c>
      <c r="CY583" s="181">
        <f t="shared" si="359"/>
        <v>0</v>
      </c>
      <c r="CZ583" s="181">
        <f t="shared" si="359"/>
        <v>0</v>
      </c>
      <c r="DA583" s="181">
        <f t="shared" si="359"/>
        <v>0</v>
      </c>
      <c r="DB583" s="181">
        <f t="shared" si="359"/>
        <v>0</v>
      </c>
      <c r="DC583" s="181">
        <f t="shared" si="359"/>
        <v>0</v>
      </c>
      <c r="DD583" s="181">
        <f t="shared" si="359"/>
        <v>0</v>
      </c>
      <c r="DE583" s="181">
        <f t="shared" si="359"/>
        <v>0</v>
      </c>
      <c r="DF583" s="181">
        <f t="shared" si="359"/>
        <v>0</v>
      </c>
      <c r="DG583" s="181">
        <f t="shared" si="359"/>
        <v>0</v>
      </c>
      <c r="DH583" s="181">
        <f t="shared" si="359"/>
        <v>0</v>
      </c>
      <c r="DI583" s="181">
        <f t="shared" si="359"/>
        <v>0</v>
      </c>
      <c r="DJ583" s="181">
        <f t="shared" si="359"/>
        <v>0</v>
      </c>
      <c r="DK583" s="181">
        <f t="shared" si="359"/>
        <v>0</v>
      </c>
      <c r="DL583" s="181">
        <f t="shared" si="359"/>
        <v>0</v>
      </c>
      <c r="DM583" s="181">
        <f t="shared" si="359"/>
        <v>0</v>
      </c>
      <c r="DN583" s="181">
        <f t="shared" si="359"/>
        <v>0</v>
      </c>
      <c r="DO583" s="181">
        <f t="shared" si="359"/>
        <v>0</v>
      </c>
      <c r="DP583" s="181">
        <f t="shared" si="359"/>
        <v>0</v>
      </c>
      <c r="DQ583" s="181">
        <f t="shared" si="359"/>
        <v>0</v>
      </c>
      <c r="DR583" s="181">
        <f t="shared" si="359"/>
        <v>0</v>
      </c>
      <c r="DS583" s="181">
        <f t="shared" si="359"/>
        <v>0</v>
      </c>
      <c r="DT583" s="181">
        <f t="shared" si="359"/>
        <v>0</v>
      </c>
      <c r="DU583" s="181">
        <f t="shared" si="359"/>
        <v>0</v>
      </c>
      <c r="DV583" s="181">
        <f t="shared" si="359"/>
        <v>0</v>
      </c>
      <c r="DW583" s="181">
        <f t="shared" si="359"/>
        <v>0</v>
      </c>
      <c r="DX583" s="181">
        <f t="shared" si="359"/>
        <v>0</v>
      </c>
      <c r="DY583" s="181">
        <f t="shared" si="359"/>
        <v>0</v>
      </c>
      <c r="DZ583" s="181">
        <f t="shared" si="359"/>
        <v>0</v>
      </c>
      <c r="EA583" s="181">
        <f t="shared" si="359"/>
        <v>0</v>
      </c>
      <c r="EB583" s="181">
        <f t="shared" si="355"/>
        <v>0</v>
      </c>
      <c r="EC583" s="181">
        <f t="shared" si="355"/>
        <v>0</v>
      </c>
      <c r="ED583" s="181">
        <f t="shared" si="355"/>
        <v>0</v>
      </c>
      <c r="EE583" s="181">
        <f t="shared" si="355"/>
        <v>0</v>
      </c>
    </row>
    <row r="584" spans="1:138" s="182" customFormat="1" ht="15.75" hidden="1" outlineLevel="1" x14ac:dyDescent="0.25">
      <c r="A584" s="122">
        <f t="shared" si="352"/>
        <v>0</v>
      </c>
      <c r="B584" s="232" t="str">
        <f t="shared" si="356"/>
        <v>Прочие имп НДС</v>
      </c>
      <c r="C584" s="170">
        <f t="shared" si="357"/>
        <v>0</v>
      </c>
      <c r="D584" s="181">
        <f t="shared" si="358"/>
        <v>0</v>
      </c>
      <c r="E584" s="181">
        <f t="shared" si="358"/>
        <v>0</v>
      </c>
      <c r="F584" s="181">
        <f t="shared" si="358"/>
        <v>0</v>
      </c>
      <c r="G584" s="181">
        <f t="shared" si="358"/>
        <v>0</v>
      </c>
      <c r="H584" s="181">
        <f t="shared" si="358"/>
        <v>0</v>
      </c>
      <c r="I584" s="181">
        <f t="shared" si="358"/>
        <v>0</v>
      </c>
      <c r="J584" s="181">
        <f t="shared" si="358"/>
        <v>0</v>
      </c>
      <c r="K584" s="181">
        <f t="shared" si="358"/>
        <v>0</v>
      </c>
      <c r="L584" s="181">
        <f t="shared" si="358"/>
        <v>0</v>
      </c>
      <c r="M584" s="181">
        <f t="shared" si="358"/>
        <v>0</v>
      </c>
      <c r="N584" s="181">
        <f t="shared" si="358"/>
        <v>0</v>
      </c>
      <c r="O584" s="181">
        <f t="shared" si="358"/>
        <v>0</v>
      </c>
      <c r="P584" s="181">
        <f t="shared" si="358"/>
        <v>0</v>
      </c>
      <c r="Q584" s="181">
        <f t="shared" si="358"/>
        <v>0</v>
      </c>
      <c r="R584" s="181">
        <f t="shared" si="358"/>
        <v>0</v>
      </c>
      <c r="S584" s="181">
        <f t="shared" si="358"/>
        <v>0</v>
      </c>
      <c r="T584" s="181">
        <f t="shared" si="358"/>
        <v>0</v>
      </c>
      <c r="U584" s="181">
        <f t="shared" si="358"/>
        <v>0</v>
      </c>
      <c r="V584" s="181">
        <f t="shared" si="358"/>
        <v>0</v>
      </c>
      <c r="W584" s="181">
        <f t="shared" si="358"/>
        <v>0</v>
      </c>
      <c r="X584" s="181">
        <f t="shared" si="358"/>
        <v>0</v>
      </c>
      <c r="Y584" s="181">
        <f t="shared" si="358"/>
        <v>0</v>
      </c>
      <c r="Z584" s="181">
        <f t="shared" si="358"/>
        <v>0</v>
      </c>
      <c r="AA584" s="181">
        <f t="shared" si="358"/>
        <v>0</v>
      </c>
      <c r="AB584" s="181">
        <f t="shared" si="358"/>
        <v>0</v>
      </c>
      <c r="AC584" s="181">
        <f t="shared" si="358"/>
        <v>0</v>
      </c>
      <c r="AD584" s="181">
        <f t="shared" si="358"/>
        <v>0</v>
      </c>
      <c r="AE584" s="181">
        <f t="shared" si="358"/>
        <v>0</v>
      </c>
      <c r="AF584" s="181">
        <f t="shared" si="358"/>
        <v>0</v>
      </c>
      <c r="AG584" s="181">
        <f t="shared" si="358"/>
        <v>0</v>
      </c>
      <c r="AH584" s="181">
        <f t="shared" si="358"/>
        <v>0</v>
      </c>
      <c r="AI584" s="181">
        <f t="shared" si="358"/>
        <v>0</v>
      </c>
      <c r="AJ584" s="181">
        <f t="shared" si="358"/>
        <v>0</v>
      </c>
      <c r="AK584" s="181">
        <f t="shared" si="358"/>
        <v>0</v>
      </c>
      <c r="AL584" s="181">
        <f t="shared" si="358"/>
        <v>0</v>
      </c>
      <c r="AM584" s="181">
        <f t="shared" si="358"/>
        <v>0</v>
      </c>
      <c r="AN584" s="181">
        <f t="shared" si="358"/>
        <v>0</v>
      </c>
      <c r="AO584" s="181">
        <f t="shared" si="358"/>
        <v>0</v>
      </c>
      <c r="AP584" s="181">
        <f t="shared" si="358"/>
        <v>0</v>
      </c>
      <c r="AQ584" s="181">
        <f t="shared" si="358"/>
        <v>0</v>
      </c>
      <c r="AR584" s="181">
        <f t="shared" si="358"/>
        <v>0</v>
      </c>
      <c r="AS584" s="181">
        <f t="shared" si="358"/>
        <v>0</v>
      </c>
      <c r="AT584" s="181">
        <f t="shared" si="358"/>
        <v>0</v>
      </c>
      <c r="AU584" s="181">
        <f t="shared" si="358"/>
        <v>0</v>
      </c>
      <c r="AV584" s="181">
        <f t="shared" si="358"/>
        <v>0</v>
      </c>
      <c r="AW584" s="181">
        <f t="shared" si="358"/>
        <v>0</v>
      </c>
      <c r="AX584" s="181">
        <f t="shared" si="358"/>
        <v>0</v>
      </c>
      <c r="AY584" s="181">
        <f t="shared" si="358"/>
        <v>0</v>
      </c>
      <c r="AZ584" s="181">
        <f t="shared" si="358"/>
        <v>0</v>
      </c>
      <c r="BA584" s="181">
        <f t="shared" si="358"/>
        <v>0</v>
      </c>
      <c r="BB584" s="181">
        <f t="shared" si="358"/>
        <v>0</v>
      </c>
      <c r="BC584" s="181">
        <f t="shared" si="358"/>
        <v>0</v>
      </c>
      <c r="BD584" s="181">
        <f t="shared" si="358"/>
        <v>0</v>
      </c>
      <c r="BE584" s="181">
        <f t="shared" si="358"/>
        <v>0</v>
      </c>
      <c r="BF584" s="181">
        <f t="shared" si="358"/>
        <v>0</v>
      </c>
      <c r="BG584" s="181">
        <f t="shared" si="358"/>
        <v>0</v>
      </c>
      <c r="BH584" s="181">
        <f t="shared" si="358"/>
        <v>0</v>
      </c>
      <c r="BI584" s="181">
        <f t="shared" si="358"/>
        <v>0</v>
      </c>
      <c r="BJ584" s="181">
        <f t="shared" si="358"/>
        <v>0</v>
      </c>
      <c r="BK584" s="181">
        <f t="shared" si="358"/>
        <v>0</v>
      </c>
      <c r="BL584" s="181">
        <f t="shared" si="358"/>
        <v>0</v>
      </c>
      <c r="BM584" s="181">
        <f t="shared" si="358"/>
        <v>0</v>
      </c>
      <c r="BN584" s="181">
        <f t="shared" si="358"/>
        <v>0</v>
      </c>
      <c r="BO584" s="181">
        <f t="shared" si="358"/>
        <v>0</v>
      </c>
      <c r="BP584" s="181">
        <f t="shared" si="359"/>
        <v>0</v>
      </c>
      <c r="BQ584" s="181">
        <f t="shared" si="359"/>
        <v>0</v>
      </c>
      <c r="BR584" s="181">
        <f t="shared" si="359"/>
        <v>0</v>
      </c>
      <c r="BS584" s="181">
        <f t="shared" si="359"/>
        <v>0</v>
      </c>
      <c r="BT584" s="181">
        <f t="shared" si="359"/>
        <v>0</v>
      </c>
      <c r="BU584" s="181">
        <f t="shared" si="359"/>
        <v>0</v>
      </c>
      <c r="BV584" s="181">
        <f t="shared" si="359"/>
        <v>0</v>
      </c>
      <c r="BW584" s="181">
        <f t="shared" si="359"/>
        <v>0</v>
      </c>
      <c r="BX584" s="181">
        <f t="shared" si="359"/>
        <v>0</v>
      </c>
      <c r="BY584" s="181">
        <f t="shared" si="359"/>
        <v>0</v>
      </c>
      <c r="BZ584" s="181">
        <f t="shared" si="359"/>
        <v>0</v>
      </c>
      <c r="CA584" s="181">
        <f t="shared" si="359"/>
        <v>0</v>
      </c>
      <c r="CB584" s="181">
        <f t="shared" si="359"/>
        <v>0</v>
      </c>
      <c r="CC584" s="181">
        <f t="shared" si="359"/>
        <v>0</v>
      </c>
      <c r="CD584" s="181">
        <f t="shared" si="359"/>
        <v>0</v>
      </c>
      <c r="CE584" s="181">
        <f t="shared" si="359"/>
        <v>0</v>
      </c>
      <c r="CF584" s="181">
        <f t="shared" si="359"/>
        <v>0</v>
      </c>
      <c r="CG584" s="181">
        <f t="shared" si="359"/>
        <v>0</v>
      </c>
      <c r="CH584" s="181">
        <f t="shared" si="359"/>
        <v>0</v>
      </c>
      <c r="CI584" s="181">
        <f t="shared" si="359"/>
        <v>0</v>
      </c>
      <c r="CJ584" s="181">
        <f t="shared" si="359"/>
        <v>0</v>
      </c>
      <c r="CK584" s="181">
        <f t="shared" si="359"/>
        <v>0</v>
      </c>
      <c r="CL584" s="181">
        <f t="shared" si="359"/>
        <v>0</v>
      </c>
      <c r="CM584" s="181">
        <f t="shared" si="359"/>
        <v>0</v>
      </c>
      <c r="CN584" s="181">
        <f t="shared" si="359"/>
        <v>0</v>
      </c>
      <c r="CO584" s="181">
        <f t="shared" si="359"/>
        <v>0</v>
      </c>
      <c r="CP584" s="181">
        <f t="shared" si="359"/>
        <v>0</v>
      </c>
      <c r="CQ584" s="181">
        <f t="shared" si="359"/>
        <v>0</v>
      </c>
      <c r="CR584" s="181">
        <f t="shared" si="359"/>
        <v>0</v>
      </c>
      <c r="CS584" s="181">
        <f t="shared" si="359"/>
        <v>0</v>
      </c>
      <c r="CT584" s="181">
        <f t="shared" si="359"/>
        <v>0</v>
      </c>
      <c r="CU584" s="181">
        <f t="shared" si="359"/>
        <v>0</v>
      </c>
      <c r="CV584" s="181">
        <f t="shared" si="359"/>
        <v>0</v>
      </c>
      <c r="CW584" s="181">
        <f t="shared" si="359"/>
        <v>0</v>
      </c>
      <c r="CX584" s="181">
        <f t="shared" si="359"/>
        <v>0</v>
      </c>
      <c r="CY584" s="181">
        <f t="shared" si="359"/>
        <v>0</v>
      </c>
      <c r="CZ584" s="181">
        <f t="shared" si="359"/>
        <v>0</v>
      </c>
      <c r="DA584" s="181">
        <f t="shared" si="359"/>
        <v>0</v>
      </c>
      <c r="DB584" s="181">
        <f t="shared" si="359"/>
        <v>0</v>
      </c>
      <c r="DC584" s="181">
        <f t="shared" si="359"/>
        <v>0</v>
      </c>
      <c r="DD584" s="181">
        <f t="shared" si="359"/>
        <v>0</v>
      </c>
      <c r="DE584" s="181">
        <f t="shared" si="359"/>
        <v>0</v>
      </c>
      <c r="DF584" s="181">
        <f t="shared" si="359"/>
        <v>0</v>
      </c>
      <c r="DG584" s="181">
        <f t="shared" si="359"/>
        <v>0</v>
      </c>
      <c r="DH584" s="181">
        <f t="shared" si="359"/>
        <v>0</v>
      </c>
      <c r="DI584" s="181">
        <f t="shared" si="359"/>
        <v>0</v>
      </c>
      <c r="DJ584" s="181">
        <f t="shared" si="359"/>
        <v>0</v>
      </c>
      <c r="DK584" s="181">
        <f t="shared" si="359"/>
        <v>0</v>
      </c>
      <c r="DL584" s="181">
        <f t="shared" si="359"/>
        <v>0</v>
      </c>
      <c r="DM584" s="181">
        <f t="shared" si="359"/>
        <v>0</v>
      </c>
      <c r="DN584" s="181">
        <f t="shared" si="359"/>
        <v>0</v>
      </c>
      <c r="DO584" s="181">
        <f t="shared" si="359"/>
        <v>0</v>
      </c>
      <c r="DP584" s="181">
        <f t="shared" si="359"/>
        <v>0</v>
      </c>
      <c r="DQ584" s="181">
        <f t="shared" si="359"/>
        <v>0</v>
      </c>
      <c r="DR584" s="181">
        <f t="shared" si="359"/>
        <v>0</v>
      </c>
      <c r="DS584" s="181">
        <f t="shared" si="359"/>
        <v>0</v>
      </c>
      <c r="DT584" s="181">
        <f t="shared" si="359"/>
        <v>0</v>
      </c>
      <c r="DU584" s="181">
        <f t="shared" si="359"/>
        <v>0</v>
      </c>
      <c r="DV584" s="181">
        <f t="shared" si="359"/>
        <v>0</v>
      </c>
      <c r="DW584" s="181">
        <f t="shared" si="359"/>
        <v>0</v>
      </c>
      <c r="DX584" s="181">
        <f t="shared" si="359"/>
        <v>0</v>
      </c>
      <c r="DY584" s="181">
        <f t="shared" si="359"/>
        <v>0</v>
      </c>
      <c r="DZ584" s="181">
        <f t="shared" si="359"/>
        <v>0</v>
      </c>
      <c r="EA584" s="181">
        <f t="shared" si="359"/>
        <v>0</v>
      </c>
      <c r="EB584" s="181">
        <f t="shared" si="355"/>
        <v>0</v>
      </c>
      <c r="EC584" s="181">
        <f t="shared" si="355"/>
        <v>0</v>
      </c>
      <c r="ED584" s="181">
        <f t="shared" si="355"/>
        <v>0</v>
      </c>
      <c r="EE584" s="181">
        <f t="shared" si="355"/>
        <v>0</v>
      </c>
    </row>
    <row r="585" spans="1:138" s="182" customFormat="1" ht="15.75" hidden="1" outlineLevel="1" x14ac:dyDescent="0.25">
      <c r="A585" s="122">
        <f t="shared" si="352"/>
        <v>0</v>
      </c>
      <c r="B585" s="232" t="str">
        <f t="shared" si="356"/>
        <v>Прочие рос НДС</v>
      </c>
      <c r="C585" s="170">
        <f t="shared" si="357"/>
        <v>0</v>
      </c>
      <c r="D585" s="181">
        <f t="shared" si="358"/>
        <v>0</v>
      </c>
      <c r="E585" s="181">
        <f t="shared" si="358"/>
        <v>0</v>
      </c>
      <c r="F585" s="181">
        <f t="shared" si="358"/>
        <v>0</v>
      </c>
      <c r="G585" s="181">
        <f t="shared" si="358"/>
        <v>0</v>
      </c>
      <c r="H585" s="181">
        <f t="shared" si="358"/>
        <v>0</v>
      </c>
      <c r="I585" s="181">
        <f t="shared" si="358"/>
        <v>0</v>
      </c>
      <c r="J585" s="181">
        <f t="shared" si="358"/>
        <v>0</v>
      </c>
      <c r="K585" s="181">
        <f t="shared" si="358"/>
        <v>0</v>
      </c>
      <c r="L585" s="181">
        <f t="shared" si="358"/>
        <v>0</v>
      </c>
      <c r="M585" s="181">
        <f t="shared" si="358"/>
        <v>0</v>
      </c>
      <c r="N585" s="181">
        <f t="shared" si="358"/>
        <v>0</v>
      </c>
      <c r="O585" s="181">
        <f t="shared" si="358"/>
        <v>0</v>
      </c>
      <c r="P585" s="181">
        <f t="shared" si="358"/>
        <v>0</v>
      </c>
      <c r="Q585" s="181">
        <f t="shared" si="358"/>
        <v>0</v>
      </c>
      <c r="R585" s="181">
        <f t="shared" si="358"/>
        <v>0</v>
      </c>
      <c r="S585" s="181">
        <f t="shared" si="358"/>
        <v>0</v>
      </c>
      <c r="T585" s="181">
        <f t="shared" si="358"/>
        <v>0</v>
      </c>
      <c r="U585" s="181">
        <f t="shared" si="358"/>
        <v>0</v>
      </c>
      <c r="V585" s="181">
        <f t="shared" si="358"/>
        <v>0</v>
      </c>
      <c r="W585" s="181">
        <f t="shared" si="358"/>
        <v>0</v>
      </c>
      <c r="X585" s="181">
        <f t="shared" si="358"/>
        <v>0</v>
      </c>
      <c r="Y585" s="181">
        <f t="shared" si="358"/>
        <v>0</v>
      </c>
      <c r="Z585" s="181">
        <f t="shared" si="358"/>
        <v>0</v>
      </c>
      <c r="AA585" s="181">
        <f t="shared" si="358"/>
        <v>0</v>
      </c>
      <c r="AB585" s="181">
        <f t="shared" si="358"/>
        <v>0</v>
      </c>
      <c r="AC585" s="181">
        <f t="shared" si="358"/>
        <v>0</v>
      </c>
      <c r="AD585" s="181">
        <f t="shared" si="358"/>
        <v>0</v>
      </c>
      <c r="AE585" s="181">
        <f t="shared" si="358"/>
        <v>0</v>
      </c>
      <c r="AF585" s="181">
        <f t="shared" si="358"/>
        <v>0</v>
      </c>
      <c r="AG585" s="181">
        <f t="shared" si="358"/>
        <v>0</v>
      </c>
      <c r="AH585" s="181">
        <f t="shared" si="358"/>
        <v>0</v>
      </c>
      <c r="AI585" s="181">
        <f t="shared" si="358"/>
        <v>0</v>
      </c>
      <c r="AJ585" s="181">
        <f t="shared" si="358"/>
        <v>0</v>
      </c>
      <c r="AK585" s="181">
        <f t="shared" si="358"/>
        <v>0</v>
      </c>
      <c r="AL585" s="181">
        <f t="shared" si="358"/>
        <v>0</v>
      </c>
      <c r="AM585" s="181">
        <f t="shared" si="358"/>
        <v>0</v>
      </c>
      <c r="AN585" s="181">
        <f t="shared" si="358"/>
        <v>0</v>
      </c>
      <c r="AO585" s="181">
        <f t="shared" si="358"/>
        <v>0</v>
      </c>
      <c r="AP585" s="181">
        <f t="shared" si="358"/>
        <v>0</v>
      </c>
      <c r="AQ585" s="181">
        <f t="shared" si="358"/>
        <v>0</v>
      </c>
      <c r="AR585" s="181">
        <f t="shared" si="358"/>
        <v>0</v>
      </c>
      <c r="AS585" s="181">
        <f t="shared" si="358"/>
        <v>0</v>
      </c>
      <c r="AT585" s="181">
        <f t="shared" si="358"/>
        <v>0</v>
      </c>
      <c r="AU585" s="181">
        <f t="shared" si="358"/>
        <v>0</v>
      </c>
      <c r="AV585" s="181">
        <f t="shared" si="358"/>
        <v>0</v>
      </c>
      <c r="AW585" s="181">
        <f t="shared" si="358"/>
        <v>0</v>
      </c>
      <c r="AX585" s="181">
        <f t="shared" si="358"/>
        <v>0</v>
      </c>
      <c r="AY585" s="181">
        <f t="shared" si="358"/>
        <v>0</v>
      </c>
      <c r="AZ585" s="181">
        <f t="shared" si="358"/>
        <v>0</v>
      </c>
      <c r="BA585" s="181">
        <f t="shared" si="358"/>
        <v>0</v>
      </c>
      <c r="BB585" s="181">
        <f t="shared" si="358"/>
        <v>0</v>
      </c>
      <c r="BC585" s="181">
        <f t="shared" si="358"/>
        <v>0</v>
      </c>
      <c r="BD585" s="181">
        <f t="shared" si="358"/>
        <v>0</v>
      </c>
      <c r="BE585" s="181">
        <f t="shared" si="358"/>
        <v>0</v>
      </c>
      <c r="BF585" s="181">
        <f t="shared" si="358"/>
        <v>0</v>
      </c>
      <c r="BG585" s="181">
        <f t="shared" si="358"/>
        <v>0</v>
      </c>
      <c r="BH585" s="181">
        <f t="shared" si="358"/>
        <v>0</v>
      </c>
      <c r="BI585" s="181">
        <f t="shared" si="358"/>
        <v>0</v>
      </c>
      <c r="BJ585" s="181">
        <f t="shared" si="358"/>
        <v>0</v>
      </c>
      <c r="BK585" s="181">
        <f t="shared" si="358"/>
        <v>0</v>
      </c>
      <c r="BL585" s="181">
        <f t="shared" si="358"/>
        <v>0</v>
      </c>
      <c r="BM585" s="181">
        <f t="shared" si="358"/>
        <v>0</v>
      </c>
      <c r="BN585" s="181">
        <f t="shared" si="358"/>
        <v>0</v>
      </c>
      <c r="BO585" s="181">
        <f t="shared" si="358"/>
        <v>0</v>
      </c>
      <c r="BP585" s="181">
        <f t="shared" si="359"/>
        <v>0</v>
      </c>
      <c r="BQ585" s="181">
        <f t="shared" si="359"/>
        <v>0</v>
      </c>
      <c r="BR585" s="181">
        <f t="shared" si="359"/>
        <v>0</v>
      </c>
      <c r="BS585" s="181">
        <f t="shared" si="359"/>
        <v>0</v>
      </c>
      <c r="BT585" s="181">
        <f t="shared" si="359"/>
        <v>0</v>
      </c>
      <c r="BU585" s="181">
        <f t="shared" si="359"/>
        <v>0</v>
      </c>
      <c r="BV585" s="181">
        <f t="shared" si="359"/>
        <v>0</v>
      </c>
      <c r="BW585" s="181">
        <f t="shared" si="359"/>
        <v>0</v>
      </c>
      <c r="BX585" s="181">
        <f t="shared" si="359"/>
        <v>0</v>
      </c>
      <c r="BY585" s="181">
        <f t="shared" si="359"/>
        <v>0</v>
      </c>
      <c r="BZ585" s="181">
        <f t="shared" si="359"/>
        <v>0</v>
      </c>
      <c r="CA585" s="181">
        <f t="shared" si="359"/>
        <v>0</v>
      </c>
      <c r="CB585" s="181">
        <f t="shared" si="359"/>
        <v>0</v>
      </c>
      <c r="CC585" s="181">
        <f t="shared" si="359"/>
        <v>0</v>
      </c>
      <c r="CD585" s="181">
        <f t="shared" si="359"/>
        <v>0</v>
      </c>
      <c r="CE585" s="181">
        <f t="shared" si="359"/>
        <v>0</v>
      </c>
      <c r="CF585" s="181">
        <f t="shared" si="359"/>
        <v>0</v>
      </c>
      <c r="CG585" s="181">
        <f t="shared" si="359"/>
        <v>0</v>
      </c>
      <c r="CH585" s="181">
        <f t="shared" si="359"/>
        <v>0</v>
      </c>
      <c r="CI585" s="181">
        <f t="shared" si="359"/>
        <v>0</v>
      </c>
      <c r="CJ585" s="181">
        <f t="shared" si="359"/>
        <v>0</v>
      </c>
      <c r="CK585" s="181">
        <f t="shared" si="359"/>
        <v>0</v>
      </c>
      <c r="CL585" s="181">
        <f t="shared" si="359"/>
        <v>0</v>
      </c>
      <c r="CM585" s="181">
        <f t="shared" si="359"/>
        <v>0</v>
      </c>
      <c r="CN585" s="181">
        <f t="shared" si="359"/>
        <v>0</v>
      </c>
      <c r="CO585" s="181">
        <f t="shared" si="359"/>
        <v>0</v>
      </c>
      <c r="CP585" s="181">
        <f t="shared" si="359"/>
        <v>0</v>
      </c>
      <c r="CQ585" s="181">
        <f t="shared" si="359"/>
        <v>0</v>
      </c>
      <c r="CR585" s="181">
        <f t="shared" si="359"/>
        <v>0</v>
      </c>
      <c r="CS585" s="181">
        <f t="shared" si="359"/>
        <v>0</v>
      </c>
      <c r="CT585" s="181">
        <f t="shared" si="359"/>
        <v>0</v>
      </c>
      <c r="CU585" s="181">
        <f t="shared" si="359"/>
        <v>0</v>
      </c>
      <c r="CV585" s="181">
        <f t="shared" si="359"/>
        <v>0</v>
      </c>
      <c r="CW585" s="181">
        <f t="shared" si="359"/>
        <v>0</v>
      </c>
      <c r="CX585" s="181">
        <f t="shared" si="359"/>
        <v>0</v>
      </c>
      <c r="CY585" s="181">
        <f t="shared" si="359"/>
        <v>0</v>
      </c>
      <c r="CZ585" s="181">
        <f t="shared" si="359"/>
        <v>0</v>
      </c>
      <c r="DA585" s="181">
        <f t="shared" si="359"/>
        <v>0</v>
      </c>
      <c r="DB585" s="181">
        <f t="shared" si="359"/>
        <v>0</v>
      </c>
      <c r="DC585" s="181">
        <f t="shared" si="359"/>
        <v>0</v>
      </c>
      <c r="DD585" s="181">
        <f t="shared" si="359"/>
        <v>0</v>
      </c>
      <c r="DE585" s="181">
        <f t="shared" si="359"/>
        <v>0</v>
      </c>
      <c r="DF585" s="181">
        <f t="shared" si="359"/>
        <v>0</v>
      </c>
      <c r="DG585" s="181">
        <f t="shared" si="359"/>
        <v>0</v>
      </c>
      <c r="DH585" s="181">
        <f t="shared" si="359"/>
        <v>0</v>
      </c>
      <c r="DI585" s="181">
        <f t="shared" si="359"/>
        <v>0</v>
      </c>
      <c r="DJ585" s="181">
        <f t="shared" si="359"/>
        <v>0</v>
      </c>
      <c r="DK585" s="181">
        <f t="shared" si="359"/>
        <v>0</v>
      </c>
      <c r="DL585" s="181">
        <f t="shared" si="359"/>
        <v>0</v>
      </c>
      <c r="DM585" s="181">
        <f t="shared" si="359"/>
        <v>0</v>
      </c>
      <c r="DN585" s="181">
        <f t="shared" si="359"/>
        <v>0</v>
      </c>
      <c r="DO585" s="181">
        <f t="shared" si="359"/>
        <v>0</v>
      </c>
      <c r="DP585" s="181">
        <f t="shared" si="359"/>
        <v>0</v>
      </c>
      <c r="DQ585" s="181">
        <f t="shared" si="359"/>
        <v>0</v>
      </c>
      <c r="DR585" s="181">
        <f t="shared" si="359"/>
        <v>0</v>
      </c>
      <c r="DS585" s="181">
        <f t="shared" si="359"/>
        <v>0</v>
      </c>
      <c r="DT585" s="181">
        <f t="shared" si="359"/>
        <v>0</v>
      </c>
      <c r="DU585" s="181">
        <f t="shared" si="359"/>
        <v>0</v>
      </c>
      <c r="DV585" s="181">
        <f t="shared" si="359"/>
        <v>0</v>
      </c>
      <c r="DW585" s="181">
        <f t="shared" si="359"/>
        <v>0</v>
      </c>
      <c r="DX585" s="181">
        <f t="shared" si="359"/>
        <v>0</v>
      </c>
      <c r="DY585" s="181">
        <f t="shared" si="359"/>
        <v>0</v>
      </c>
      <c r="DZ585" s="181">
        <f t="shared" si="359"/>
        <v>0</v>
      </c>
      <c r="EA585" s="181">
        <f t="shared" ref="EA585:EB587" si="360">EA572*0.18</f>
        <v>0</v>
      </c>
      <c r="EB585" s="181">
        <f t="shared" si="360"/>
        <v>0</v>
      </c>
      <c r="EC585" s="181">
        <f t="shared" si="355"/>
        <v>0</v>
      </c>
      <c r="ED585" s="181">
        <f t="shared" si="355"/>
        <v>0</v>
      </c>
      <c r="EE585" s="181">
        <f t="shared" si="355"/>
        <v>0</v>
      </c>
    </row>
    <row r="586" spans="1:138" s="182" customFormat="1" ht="15.75" hidden="1" outlineLevel="1" x14ac:dyDescent="0.25">
      <c r="A586" s="122">
        <f t="shared" si="352"/>
        <v>0</v>
      </c>
      <c r="B586" s="232" t="str">
        <f t="shared" si="356"/>
        <v>Таможенные платежи НДС</v>
      </c>
      <c r="C586" s="170">
        <f t="shared" si="357"/>
        <v>0</v>
      </c>
      <c r="D586" s="181">
        <f t="shared" ref="D586:BO587" si="361">D573*0.18</f>
        <v>0</v>
      </c>
      <c r="E586" s="181">
        <f t="shared" si="361"/>
        <v>0</v>
      </c>
      <c r="F586" s="181">
        <f t="shared" si="361"/>
        <v>0</v>
      </c>
      <c r="G586" s="181">
        <f t="shared" si="361"/>
        <v>0</v>
      </c>
      <c r="H586" s="181">
        <f t="shared" si="361"/>
        <v>0</v>
      </c>
      <c r="I586" s="181">
        <f t="shared" si="361"/>
        <v>0</v>
      </c>
      <c r="J586" s="181">
        <f t="shared" si="361"/>
        <v>0</v>
      </c>
      <c r="K586" s="181">
        <f t="shared" si="361"/>
        <v>0</v>
      </c>
      <c r="L586" s="181">
        <f t="shared" si="361"/>
        <v>0</v>
      </c>
      <c r="M586" s="181">
        <f t="shared" si="361"/>
        <v>0</v>
      </c>
      <c r="N586" s="181">
        <f t="shared" si="361"/>
        <v>0</v>
      </c>
      <c r="O586" s="181">
        <f t="shared" si="361"/>
        <v>0</v>
      </c>
      <c r="P586" s="181">
        <f t="shared" si="361"/>
        <v>0</v>
      </c>
      <c r="Q586" s="181">
        <f t="shared" si="361"/>
        <v>0</v>
      </c>
      <c r="R586" s="181">
        <f t="shared" si="361"/>
        <v>0</v>
      </c>
      <c r="S586" s="181">
        <f t="shared" si="361"/>
        <v>0</v>
      </c>
      <c r="T586" s="181">
        <f t="shared" si="361"/>
        <v>0</v>
      </c>
      <c r="U586" s="181">
        <f t="shared" si="361"/>
        <v>0</v>
      </c>
      <c r="V586" s="181">
        <f t="shared" si="361"/>
        <v>0</v>
      </c>
      <c r="W586" s="181">
        <f t="shared" si="361"/>
        <v>0</v>
      </c>
      <c r="X586" s="181">
        <f t="shared" si="361"/>
        <v>0</v>
      </c>
      <c r="Y586" s="181">
        <f t="shared" si="361"/>
        <v>0</v>
      </c>
      <c r="Z586" s="181">
        <f t="shared" si="361"/>
        <v>0</v>
      </c>
      <c r="AA586" s="181">
        <f t="shared" si="361"/>
        <v>0</v>
      </c>
      <c r="AB586" s="181">
        <f t="shared" si="361"/>
        <v>0</v>
      </c>
      <c r="AC586" s="181">
        <f t="shared" si="361"/>
        <v>0</v>
      </c>
      <c r="AD586" s="181">
        <f t="shared" si="361"/>
        <v>0</v>
      </c>
      <c r="AE586" s="181">
        <f t="shared" si="361"/>
        <v>0</v>
      </c>
      <c r="AF586" s="181">
        <f t="shared" si="361"/>
        <v>0</v>
      </c>
      <c r="AG586" s="181">
        <f t="shared" si="361"/>
        <v>0</v>
      </c>
      <c r="AH586" s="181">
        <f t="shared" si="361"/>
        <v>0</v>
      </c>
      <c r="AI586" s="181">
        <f t="shared" si="361"/>
        <v>0</v>
      </c>
      <c r="AJ586" s="181">
        <f t="shared" si="361"/>
        <v>0</v>
      </c>
      <c r="AK586" s="181">
        <f t="shared" si="361"/>
        <v>0</v>
      </c>
      <c r="AL586" s="181">
        <f t="shared" si="361"/>
        <v>0</v>
      </c>
      <c r="AM586" s="181">
        <f t="shared" si="361"/>
        <v>0</v>
      </c>
      <c r="AN586" s="181">
        <f t="shared" si="361"/>
        <v>0</v>
      </c>
      <c r="AO586" s="181">
        <f t="shared" si="361"/>
        <v>0</v>
      </c>
      <c r="AP586" s="181">
        <f t="shared" si="361"/>
        <v>0</v>
      </c>
      <c r="AQ586" s="181">
        <f t="shared" si="361"/>
        <v>0</v>
      </c>
      <c r="AR586" s="181">
        <f t="shared" si="361"/>
        <v>0</v>
      </c>
      <c r="AS586" s="181">
        <f t="shared" si="361"/>
        <v>0</v>
      </c>
      <c r="AT586" s="181">
        <f t="shared" si="361"/>
        <v>0</v>
      </c>
      <c r="AU586" s="181">
        <f t="shared" si="361"/>
        <v>0</v>
      </c>
      <c r="AV586" s="181">
        <f t="shared" si="361"/>
        <v>0</v>
      </c>
      <c r="AW586" s="181">
        <f t="shared" si="361"/>
        <v>0</v>
      </c>
      <c r="AX586" s="181">
        <f t="shared" si="361"/>
        <v>0</v>
      </c>
      <c r="AY586" s="181">
        <f t="shared" si="361"/>
        <v>0</v>
      </c>
      <c r="AZ586" s="181">
        <f t="shared" si="361"/>
        <v>0</v>
      </c>
      <c r="BA586" s="181">
        <f t="shared" si="361"/>
        <v>0</v>
      </c>
      <c r="BB586" s="181">
        <f t="shared" si="361"/>
        <v>0</v>
      </c>
      <c r="BC586" s="181">
        <f t="shared" si="361"/>
        <v>0</v>
      </c>
      <c r="BD586" s="181">
        <f t="shared" si="361"/>
        <v>0</v>
      </c>
      <c r="BE586" s="181">
        <f t="shared" si="361"/>
        <v>0</v>
      </c>
      <c r="BF586" s="181">
        <f t="shared" si="361"/>
        <v>0</v>
      </c>
      <c r="BG586" s="181">
        <f t="shared" si="361"/>
        <v>0</v>
      </c>
      <c r="BH586" s="181">
        <f t="shared" si="361"/>
        <v>0</v>
      </c>
      <c r="BI586" s="181">
        <f t="shared" si="361"/>
        <v>0</v>
      </c>
      <c r="BJ586" s="181">
        <f t="shared" si="361"/>
        <v>0</v>
      </c>
      <c r="BK586" s="181">
        <f t="shared" si="361"/>
        <v>0</v>
      </c>
      <c r="BL586" s="181">
        <f t="shared" si="361"/>
        <v>0</v>
      </c>
      <c r="BM586" s="181">
        <f t="shared" si="361"/>
        <v>0</v>
      </c>
      <c r="BN586" s="181">
        <f t="shared" si="361"/>
        <v>0</v>
      </c>
      <c r="BO586" s="181">
        <f>BO573*0.18</f>
        <v>0</v>
      </c>
      <c r="BP586" s="181">
        <f t="shared" ref="BP586:EA587" si="362">BP573*0.18</f>
        <v>0</v>
      </c>
      <c r="BQ586" s="181">
        <f t="shared" si="362"/>
        <v>0</v>
      </c>
      <c r="BR586" s="181">
        <f t="shared" si="362"/>
        <v>0</v>
      </c>
      <c r="BS586" s="181">
        <f t="shared" si="362"/>
        <v>0</v>
      </c>
      <c r="BT586" s="181">
        <f t="shared" si="362"/>
        <v>0</v>
      </c>
      <c r="BU586" s="181">
        <f t="shared" si="362"/>
        <v>0</v>
      </c>
      <c r="BV586" s="181">
        <f t="shared" si="362"/>
        <v>0</v>
      </c>
      <c r="BW586" s="181">
        <f t="shared" si="362"/>
        <v>0</v>
      </c>
      <c r="BX586" s="181">
        <f t="shared" si="362"/>
        <v>0</v>
      </c>
      <c r="BY586" s="181">
        <f t="shared" si="362"/>
        <v>0</v>
      </c>
      <c r="BZ586" s="181">
        <f t="shared" si="362"/>
        <v>0</v>
      </c>
      <c r="CA586" s="181">
        <f t="shared" si="362"/>
        <v>0</v>
      </c>
      <c r="CB586" s="181">
        <f t="shared" si="362"/>
        <v>0</v>
      </c>
      <c r="CC586" s="181">
        <f t="shared" si="362"/>
        <v>0</v>
      </c>
      <c r="CD586" s="181">
        <f t="shared" si="362"/>
        <v>0</v>
      </c>
      <c r="CE586" s="181">
        <f t="shared" si="362"/>
        <v>0</v>
      </c>
      <c r="CF586" s="181">
        <f t="shared" si="362"/>
        <v>0</v>
      </c>
      <c r="CG586" s="181">
        <f t="shared" si="362"/>
        <v>0</v>
      </c>
      <c r="CH586" s="181">
        <f t="shared" si="362"/>
        <v>0</v>
      </c>
      <c r="CI586" s="181">
        <f t="shared" si="362"/>
        <v>0</v>
      </c>
      <c r="CJ586" s="181">
        <f t="shared" si="362"/>
        <v>0</v>
      </c>
      <c r="CK586" s="181">
        <f t="shared" si="362"/>
        <v>0</v>
      </c>
      <c r="CL586" s="181">
        <f t="shared" si="362"/>
        <v>0</v>
      </c>
      <c r="CM586" s="181">
        <f t="shared" si="362"/>
        <v>0</v>
      </c>
      <c r="CN586" s="181">
        <f t="shared" si="362"/>
        <v>0</v>
      </c>
      <c r="CO586" s="181">
        <f t="shared" si="362"/>
        <v>0</v>
      </c>
      <c r="CP586" s="181">
        <f t="shared" si="362"/>
        <v>0</v>
      </c>
      <c r="CQ586" s="181">
        <f t="shared" si="362"/>
        <v>0</v>
      </c>
      <c r="CR586" s="181">
        <f t="shared" si="362"/>
        <v>0</v>
      </c>
      <c r="CS586" s="181">
        <f t="shared" si="362"/>
        <v>0</v>
      </c>
      <c r="CT586" s="181">
        <f t="shared" si="362"/>
        <v>0</v>
      </c>
      <c r="CU586" s="181">
        <f t="shared" si="362"/>
        <v>0</v>
      </c>
      <c r="CV586" s="181">
        <f t="shared" si="362"/>
        <v>0</v>
      </c>
      <c r="CW586" s="181">
        <f t="shared" si="362"/>
        <v>0</v>
      </c>
      <c r="CX586" s="181">
        <f t="shared" si="362"/>
        <v>0</v>
      </c>
      <c r="CY586" s="181">
        <f t="shared" si="362"/>
        <v>0</v>
      </c>
      <c r="CZ586" s="181">
        <f t="shared" si="362"/>
        <v>0</v>
      </c>
      <c r="DA586" s="181">
        <f t="shared" si="362"/>
        <v>0</v>
      </c>
      <c r="DB586" s="181">
        <f t="shared" si="362"/>
        <v>0</v>
      </c>
      <c r="DC586" s="181">
        <f t="shared" si="362"/>
        <v>0</v>
      </c>
      <c r="DD586" s="181">
        <f t="shared" si="362"/>
        <v>0</v>
      </c>
      <c r="DE586" s="181">
        <f t="shared" si="362"/>
        <v>0</v>
      </c>
      <c r="DF586" s="181">
        <f t="shared" si="362"/>
        <v>0</v>
      </c>
      <c r="DG586" s="181">
        <f t="shared" si="362"/>
        <v>0</v>
      </c>
      <c r="DH586" s="181">
        <f t="shared" si="362"/>
        <v>0</v>
      </c>
      <c r="DI586" s="181">
        <f t="shared" si="362"/>
        <v>0</v>
      </c>
      <c r="DJ586" s="181">
        <f t="shared" si="362"/>
        <v>0</v>
      </c>
      <c r="DK586" s="181">
        <f t="shared" si="362"/>
        <v>0</v>
      </c>
      <c r="DL586" s="181">
        <f t="shared" si="362"/>
        <v>0</v>
      </c>
      <c r="DM586" s="181">
        <f t="shared" si="362"/>
        <v>0</v>
      </c>
      <c r="DN586" s="181">
        <f t="shared" si="362"/>
        <v>0</v>
      </c>
      <c r="DO586" s="181">
        <f t="shared" si="362"/>
        <v>0</v>
      </c>
      <c r="DP586" s="181">
        <f t="shared" si="362"/>
        <v>0</v>
      </c>
      <c r="DQ586" s="181">
        <f t="shared" si="362"/>
        <v>0</v>
      </c>
      <c r="DR586" s="181">
        <f t="shared" si="362"/>
        <v>0</v>
      </c>
      <c r="DS586" s="181">
        <f t="shared" si="362"/>
        <v>0</v>
      </c>
      <c r="DT586" s="181">
        <f t="shared" si="362"/>
        <v>0</v>
      </c>
      <c r="DU586" s="181">
        <f t="shared" si="362"/>
        <v>0</v>
      </c>
      <c r="DV586" s="181">
        <f t="shared" si="362"/>
        <v>0</v>
      </c>
      <c r="DW586" s="181">
        <f t="shared" si="362"/>
        <v>0</v>
      </c>
      <c r="DX586" s="181">
        <f t="shared" si="362"/>
        <v>0</v>
      </c>
      <c r="DY586" s="181">
        <f t="shared" si="362"/>
        <v>0</v>
      </c>
      <c r="DZ586" s="181">
        <f t="shared" si="362"/>
        <v>0</v>
      </c>
      <c r="EA586" s="181">
        <f t="shared" si="362"/>
        <v>0</v>
      </c>
      <c r="EB586" s="181">
        <f t="shared" si="360"/>
        <v>0</v>
      </c>
      <c r="EC586" s="181">
        <f t="shared" si="355"/>
        <v>0</v>
      </c>
      <c r="ED586" s="181">
        <f t="shared" si="355"/>
        <v>0</v>
      </c>
      <c r="EE586" s="181">
        <f t="shared" si="355"/>
        <v>0</v>
      </c>
    </row>
    <row r="587" spans="1:138" s="182" customFormat="1" ht="15.75" hidden="1" outlineLevel="1" x14ac:dyDescent="0.25">
      <c r="A587" s="122">
        <f t="shared" si="352"/>
        <v>0</v>
      </c>
      <c r="B587" s="232" t="str">
        <f t="shared" si="356"/>
        <v>Менеджмент резерв НДС</v>
      </c>
      <c r="C587" s="170">
        <f t="shared" si="357"/>
        <v>0</v>
      </c>
      <c r="D587" s="181">
        <f t="shared" si="361"/>
        <v>0</v>
      </c>
      <c r="E587" s="181">
        <f t="shared" si="361"/>
        <v>0</v>
      </c>
      <c r="F587" s="181">
        <f t="shared" si="361"/>
        <v>0</v>
      </c>
      <c r="G587" s="181">
        <f t="shared" si="361"/>
        <v>0</v>
      </c>
      <c r="H587" s="181">
        <f t="shared" si="361"/>
        <v>0</v>
      </c>
      <c r="I587" s="181">
        <f t="shared" si="361"/>
        <v>0</v>
      </c>
      <c r="J587" s="181">
        <f t="shared" si="361"/>
        <v>0</v>
      </c>
      <c r="K587" s="181">
        <f t="shared" si="361"/>
        <v>0</v>
      </c>
      <c r="L587" s="181">
        <f t="shared" si="361"/>
        <v>0</v>
      </c>
      <c r="M587" s="181">
        <f t="shared" si="361"/>
        <v>0</v>
      </c>
      <c r="N587" s="181">
        <f t="shared" si="361"/>
        <v>0</v>
      </c>
      <c r="O587" s="181">
        <f t="shared" si="361"/>
        <v>0</v>
      </c>
      <c r="P587" s="181">
        <f t="shared" si="361"/>
        <v>0</v>
      </c>
      <c r="Q587" s="181">
        <f t="shared" si="361"/>
        <v>0</v>
      </c>
      <c r="R587" s="181">
        <f t="shared" si="361"/>
        <v>0</v>
      </c>
      <c r="S587" s="181">
        <f t="shared" si="361"/>
        <v>0</v>
      </c>
      <c r="T587" s="181">
        <f t="shared" si="361"/>
        <v>0</v>
      </c>
      <c r="U587" s="181">
        <f t="shared" si="361"/>
        <v>0</v>
      </c>
      <c r="V587" s="181">
        <f t="shared" si="361"/>
        <v>0</v>
      </c>
      <c r="W587" s="181">
        <f t="shared" si="361"/>
        <v>0</v>
      </c>
      <c r="X587" s="181">
        <f t="shared" si="361"/>
        <v>0</v>
      </c>
      <c r="Y587" s="181">
        <f t="shared" si="361"/>
        <v>0</v>
      </c>
      <c r="Z587" s="181">
        <f t="shared" si="361"/>
        <v>0</v>
      </c>
      <c r="AA587" s="181">
        <f t="shared" si="361"/>
        <v>0</v>
      </c>
      <c r="AB587" s="181">
        <f t="shared" si="361"/>
        <v>0</v>
      </c>
      <c r="AC587" s="181">
        <f t="shared" si="361"/>
        <v>0</v>
      </c>
      <c r="AD587" s="181">
        <f t="shared" si="361"/>
        <v>0</v>
      </c>
      <c r="AE587" s="181">
        <f t="shared" si="361"/>
        <v>0</v>
      </c>
      <c r="AF587" s="181">
        <f t="shared" si="361"/>
        <v>0</v>
      </c>
      <c r="AG587" s="181">
        <f t="shared" si="361"/>
        <v>0</v>
      </c>
      <c r="AH587" s="181">
        <f t="shared" si="361"/>
        <v>0</v>
      </c>
      <c r="AI587" s="181">
        <f t="shared" si="361"/>
        <v>0</v>
      </c>
      <c r="AJ587" s="181">
        <f t="shared" si="361"/>
        <v>0</v>
      </c>
      <c r="AK587" s="181">
        <f t="shared" si="361"/>
        <v>0</v>
      </c>
      <c r="AL587" s="181">
        <f t="shared" si="361"/>
        <v>0</v>
      </c>
      <c r="AM587" s="181">
        <f t="shared" si="361"/>
        <v>0</v>
      </c>
      <c r="AN587" s="181">
        <f t="shared" si="361"/>
        <v>0</v>
      </c>
      <c r="AO587" s="181">
        <f t="shared" si="361"/>
        <v>0</v>
      </c>
      <c r="AP587" s="181">
        <f t="shared" si="361"/>
        <v>0</v>
      </c>
      <c r="AQ587" s="181">
        <f t="shared" si="361"/>
        <v>0</v>
      </c>
      <c r="AR587" s="181">
        <f t="shared" si="361"/>
        <v>0</v>
      </c>
      <c r="AS587" s="181">
        <f t="shared" si="361"/>
        <v>0</v>
      </c>
      <c r="AT587" s="181">
        <f t="shared" si="361"/>
        <v>0</v>
      </c>
      <c r="AU587" s="181">
        <f t="shared" si="361"/>
        <v>0</v>
      </c>
      <c r="AV587" s="181">
        <f t="shared" si="361"/>
        <v>0</v>
      </c>
      <c r="AW587" s="181">
        <f t="shared" si="361"/>
        <v>0</v>
      </c>
      <c r="AX587" s="181">
        <f t="shared" si="361"/>
        <v>0</v>
      </c>
      <c r="AY587" s="181">
        <f t="shared" si="361"/>
        <v>0</v>
      </c>
      <c r="AZ587" s="181">
        <f t="shared" si="361"/>
        <v>0</v>
      </c>
      <c r="BA587" s="181">
        <f t="shared" si="361"/>
        <v>0</v>
      </c>
      <c r="BB587" s="181">
        <f t="shared" si="361"/>
        <v>0</v>
      </c>
      <c r="BC587" s="181">
        <f t="shared" si="361"/>
        <v>0</v>
      </c>
      <c r="BD587" s="181">
        <f t="shared" si="361"/>
        <v>0</v>
      </c>
      <c r="BE587" s="181">
        <f t="shared" si="361"/>
        <v>0</v>
      </c>
      <c r="BF587" s="181">
        <f t="shared" si="361"/>
        <v>0</v>
      </c>
      <c r="BG587" s="181">
        <f t="shared" si="361"/>
        <v>0</v>
      </c>
      <c r="BH587" s="181">
        <f t="shared" si="361"/>
        <v>0</v>
      </c>
      <c r="BI587" s="181">
        <f t="shared" si="361"/>
        <v>0</v>
      </c>
      <c r="BJ587" s="181">
        <f t="shared" si="361"/>
        <v>0</v>
      </c>
      <c r="BK587" s="181">
        <f t="shared" si="361"/>
        <v>0</v>
      </c>
      <c r="BL587" s="181">
        <f t="shared" si="361"/>
        <v>0</v>
      </c>
      <c r="BM587" s="181">
        <f t="shared" si="361"/>
        <v>0</v>
      </c>
      <c r="BN587" s="181">
        <f t="shared" si="361"/>
        <v>0</v>
      </c>
      <c r="BO587" s="181">
        <f t="shared" si="361"/>
        <v>0</v>
      </c>
      <c r="BP587" s="181">
        <f t="shared" si="362"/>
        <v>0</v>
      </c>
      <c r="BQ587" s="181">
        <f t="shared" si="362"/>
        <v>0</v>
      </c>
      <c r="BR587" s="181">
        <f t="shared" si="362"/>
        <v>0</v>
      </c>
      <c r="BS587" s="181">
        <f t="shared" si="362"/>
        <v>0</v>
      </c>
      <c r="BT587" s="181">
        <f t="shared" si="362"/>
        <v>0</v>
      </c>
      <c r="BU587" s="181">
        <f t="shared" si="362"/>
        <v>0</v>
      </c>
      <c r="BV587" s="181">
        <f t="shared" si="362"/>
        <v>0</v>
      </c>
      <c r="BW587" s="181">
        <f t="shared" si="362"/>
        <v>0</v>
      </c>
      <c r="BX587" s="181">
        <f t="shared" si="362"/>
        <v>0</v>
      </c>
      <c r="BY587" s="181">
        <f t="shared" si="362"/>
        <v>0</v>
      </c>
      <c r="BZ587" s="181">
        <f t="shared" si="362"/>
        <v>0</v>
      </c>
      <c r="CA587" s="181">
        <f t="shared" si="362"/>
        <v>0</v>
      </c>
      <c r="CB587" s="181">
        <f t="shared" si="362"/>
        <v>0</v>
      </c>
      <c r="CC587" s="181">
        <f t="shared" si="362"/>
        <v>0</v>
      </c>
      <c r="CD587" s="181">
        <f t="shared" si="362"/>
        <v>0</v>
      </c>
      <c r="CE587" s="181">
        <f t="shared" si="362"/>
        <v>0</v>
      </c>
      <c r="CF587" s="181">
        <f t="shared" si="362"/>
        <v>0</v>
      </c>
      <c r="CG587" s="181">
        <f t="shared" si="362"/>
        <v>0</v>
      </c>
      <c r="CH587" s="181">
        <f t="shared" si="362"/>
        <v>0</v>
      </c>
      <c r="CI587" s="181">
        <f t="shared" si="362"/>
        <v>0</v>
      </c>
      <c r="CJ587" s="181">
        <f t="shared" si="362"/>
        <v>0</v>
      </c>
      <c r="CK587" s="181">
        <f t="shared" si="362"/>
        <v>0</v>
      </c>
      <c r="CL587" s="181">
        <f t="shared" si="362"/>
        <v>0</v>
      </c>
      <c r="CM587" s="181">
        <f t="shared" si="362"/>
        <v>0</v>
      </c>
      <c r="CN587" s="181">
        <f t="shared" si="362"/>
        <v>0</v>
      </c>
      <c r="CO587" s="181">
        <f t="shared" si="362"/>
        <v>0</v>
      </c>
      <c r="CP587" s="181">
        <f t="shared" si="362"/>
        <v>0</v>
      </c>
      <c r="CQ587" s="181">
        <f t="shared" si="362"/>
        <v>0</v>
      </c>
      <c r="CR587" s="181">
        <f t="shared" si="362"/>
        <v>0</v>
      </c>
      <c r="CS587" s="181">
        <f t="shared" si="362"/>
        <v>0</v>
      </c>
      <c r="CT587" s="181">
        <f t="shared" si="362"/>
        <v>0</v>
      </c>
      <c r="CU587" s="181">
        <f t="shared" si="362"/>
        <v>0</v>
      </c>
      <c r="CV587" s="181">
        <f t="shared" si="362"/>
        <v>0</v>
      </c>
      <c r="CW587" s="181">
        <f t="shared" si="362"/>
        <v>0</v>
      </c>
      <c r="CX587" s="181">
        <f t="shared" si="362"/>
        <v>0</v>
      </c>
      <c r="CY587" s="181">
        <f t="shared" si="362"/>
        <v>0</v>
      </c>
      <c r="CZ587" s="181">
        <f t="shared" si="362"/>
        <v>0</v>
      </c>
      <c r="DA587" s="181">
        <f t="shared" si="362"/>
        <v>0</v>
      </c>
      <c r="DB587" s="181">
        <f t="shared" si="362"/>
        <v>0</v>
      </c>
      <c r="DC587" s="181">
        <f t="shared" si="362"/>
        <v>0</v>
      </c>
      <c r="DD587" s="181">
        <f t="shared" si="362"/>
        <v>0</v>
      </c>
      <c r="DE587" s="181">
        <f t="shared" si="362"/>
        <v>0</v>
      </c>
      <c r="DF587" s="181">
        <f t="shared" si="362"/>
        <v>0</v>
      </c>
      <c r="DG587" s="181">
        <f t="shared" si="362"/>
        <v>0</v>
      </c>
      <c r="DH587" s="181">
        <f t="shared" si="362"/>
        <v>0</v>
      </c>
      <c r="DI587" s="181">
        <f t="shared" si="362"/>
        <v>0</v>
      </c>
      <c r="DJ587" s="181">
        <f t="shared" si="362"/>
        <v>0</v>
      </c>
      <c r="DK587" s="181">
        <f t="shared" si="362"/>
        <v>0</v>
      </c>
      <c r="DL587" s="181">
        <f t="shared" si="362"/>
        <v>0</v>
      </c>
      <c r="DM587" s="181">
        <f t="shared" si="362"/>
        <v>0</v>
      </c>
      <c r="DN587" s="181">
        <f t="shared" si="362"/>
        <v>0</v>
      </c>
      <c r="DO587" s="181">
        <f t="shared" si="362"/>
        <v>0</v>
      </c>
      <c r="DP587" s="181">
        <f t="shared" si="362"/>
        <v>0</v>
      </c>
      <c r="DQ587" s="181">
        <f t="shared" si="362"/>
        <v>0</v>
      </c>
      <c r="DR587" s="181">
        <f t="shared" si="362"/>
        <v>0</v>
      </c>
      <c r="DS587" s="181">
        <f t="shared" si="362"/>
        <v>0</v>
      </c>
      <c r="DT587" s="181">
        <f t="shared" si="362"/>
        <v>0</v>
      </c>
      <c r="DU587" s="181">
        <f t="shared" si="362"/>
        <v>0</v>
      </c>
      <c r="DV587" s="181">
        <f t="shared" si="362"/>
        <v>0</v>
      </c>
      <c r="DW587" s="181">
        <f t="shared" si="362"/>
        <v>0</v>
      </c>
      <c r="DX587" s="181">
        <f t="shared" si="362"/>
        <v>0</v>
      </c>
      <c r="DY587" s="181">
        <f t="shared" si="362"/>
        <v>0</v>
      </c>
      <c r="DZ587" s="181">
        <f t="shared" si="362"/>
        <v>0</v>
      </c>
      <c r="EA587" s="181">
        <f t="shared" si="362"/>
        <v>0</v>
      </c>
      <c r="EB587" s="181">
        <f t="shared" si="360"/>
        <v>0</v>
      </c>
      <c r="EC587" s="181">
        <f t="shared" si="355"/>
        <v>0</v>
      </c>
      <c r="ED587" s="181">
        <f t="shared" si="355"/>
        <v>0</v>
      </c>
      <c r="EE587" s="181">
        <f t="shared" si="355"/>
        <v>0</v>
      </c>
    </row>
    <row r="588" spans="1:138" ht="17.25" hidden="1" outlineLevel="1" thickTop="1" thickBot="1" x14ac:dyDescent="0.3">
      <c r="A588" s="122">
        <f>IF(B561="Объект",,1)</f>
        <v>0</v>
      </c>
      <c r="B588" s="228" t="s">
        <v>236</v>
      </c>
      <c r="C588" s="229">
        <f>SUM(D588:EE588)</f>
        <v>0</v>
      </c>
      <c r="D588" s="175">
        <f>SUM(D578:D587)</f>
        <v>0</v>
      </c>
      <c r="E588" s="230">
        <f t="shared" ref="E588:BA588" si="363">SUM(E578:E587)</f>
        <v>0</v>
      </c>
      <c r="F588" s="175">
        <f t="shared" si="363"/>
        <v>0</v>
      </c>
      <c r="G588" s="175">
        <f t="shared" si="363"/>
        <v>0</v>
      </c>
      <c r="H588" s="175">
        <f t="shared" si="363"/>
        <v>0</v>
      </c>
      <c r="I588" s="175">
        <f t="shared" si="363"/>
        <v>0</v>
      </c>
      <c r="J588" s="175">
        <f t="shared" si="363"/>
        <v>0</v>
      </c>
      <c r="K588" s="175">
        <f t="shared" si="363"/>
        <v>0</v>
      </c>
      <c r="L588" s="175">
        <f t="shared" si="363"/>
        <v>0</v>
      </c>
      <c r="M588" s="175">
        <f t="shared" si="363"/>
        <v>0</v>
      </c>
      <c r="N588" s="175">
        <f t="shared" si="363"/>
        <v>0</v>
      </c>
      <c r="O588" s="231">
        <f t="shared" si="363"/>
        <v>0</v>
      </c>
      <c r="P588" s="231">
        <f t="shared" si="363"/>
        <v>0</v>
      </c>
      <c r="Q588" s="231">
        <f t="shared" si="363"/>
        <v>0</v>
      </c>
      <c r="R588" s="231">
        <f t="shared" si="363"/>
        <v>0</v>
      </c>
      <c r="S588" s="231">
        <f t="shared" si="363"/>
        <v>0</v>
      </c>
      <c r="T588" s="231">
        <f t="shared" si="363"/>
        <v>0</v>
      </c>
      <c r="U588" s="231">
        <f t="shared" si="363"/>
        <v>0</v>
      </c>
      <c r="V588" s="231">
        <f t="shared" si="363"/>
        <v>0</v>
      </c>
      <c r="W588" s="231">
        <f t="shared" si="363"/>
        <v>0</v>
      </c>
      <c r="X588" s="231">
        <f t="shared" si="363"/>
        <v>0</v>
      </c>
      <c r="Y588" s="231">
        <f t="shared" si="363"/>
        <v>0</v>
      </c>
      <c r="Z588" s="231">
        <f t="shared" si="363"/>
        <v>0</v>
      </c>
      <c r="AA588" s="231">
        <f t="shared" si="363"/>
        <v>0</v>
      </c>
      <c r="AB588" s="231">
        <f t="shared" si="363"/>
        <v>0</v>
      </c>
      <c r="AC588" s="176">
        <f t="shared" si="363"/>
        <v>0</v>
      </c>
      <c r="AD588" s="176">
        <f t="shared" si="363"/>
        <v>0</v>
      </c>
      <c r="AE588" s="175">
        <f t="shared" si="363"/>
        <v>0</v>
      </c>
      <c r="AF588" s="175">
        <f t="shared" si="363"/>
        <v>0</v>
      </c>
      <c r="AG588" s="175">
        <f t="shared" si="363"/>
        <v>0</v>
      </c>
      <c r="AH588" s="175">
        <f t="shared" si="363"/>
        <v>0</v>
      </c>
      <c r="AI588" s="175">
        <f t="shared" si="363"/>
        <v>0</v>
      </c>
      <c r="AJ588" s="175">
        <f t="shared" si="363"/>
        <v>0</v>
      </c>
      <c r="AK588" s="175">
        <f t="shared" si="363"/>
        <v>0</v>
      </c>
      <c r="AL588" s="175">
        <f t="shared" si="363"/>
        <v>0</v>
      </c>
      <c r="AM588" s="175">
        <f t="shared" si="363"/>
        <v>0</v>
      </c>
      <c r="AN588" s="176">
        <f t="shared" si="363"/>
        <v>0</v>
      </c>
      <c r="AO588" s="175">
        <f t="shared" si="363"/>
        <v>0</v>
      </c>
      <c r="AP588" s="175">
        <f t="shared" si="363"/>
        <v>0</v>
      </c>
      <c r="AQ588" s="175">
        <f t="shared" si="363"/>
        <v>0</v>
      </c>
      <c r="AR588" s="175">
        <f t="shared" si="363"/>
        <v>0</v>
      </c>
      <c r="AS588" s="175">
        <f t="shared" si="363"/>
        <v>0</v>
      </c>
      <c r="AT588" s="175">
        <f t="shared" si="363"/>
        <v>0</v>
      </c>
      <c r="AU588" s="175">
        <f t="shared" si="363"/>
        <v>0</v>
      </c>
      <c r="AV588" s="175">
        <f t="shared" si="363"/>
        <v>0</v>
      </c>
      <c r="AW588" s="175">
        <f t="shared" si="363"/>
        <v>0</v>
      </c>
      <c r="AX588" s="175">
        <f t="shared" si="363"/>
        <v>0</v>
      </c>
      <c r="AY588" s="175">
        <f t="shared" si="363"/>
        <v>0</v>
      </c>
      <c r="AZ588" s="176">
        <f t="shared" si="363"/>
        <v>0</v>
      </c>
      <c r="BA588" s="175">
        <f t="shared" si="363"/>
        <v>0</v>
      </c>
      <c r="BB588" s="175">
        <f t="shared" ref="BB588:DM588" si="364">SUM(BB565:BB574)*0.18</f>
        <v>0</v>
      </c>
      <c r="BC588" s="175">
        <f t="shared" si="364"/>
        <v>0</v>
      </c>
      <c r="BD588" s="175">
        <f t="shared" si="364"/>
        <v>0</v>
      </c>
      <c r="BE588" s="175">
        <f t="shared" si="364"/>
        <v>0</v>
      </c>
      <c r="BF588" s="175">
        <f t="shared" si="364"/>
        <v>0</v>
      </c>
      <c r="BG588" s="175">
        <f t="shared" si="364"/>
        <v>0</v>
      </c>
      <c r="BH588" s="175">
        <f t="shared" si="364"/>
        <v>0</v>
      </c>
      <c r="BI588" s="175">
        <f t="shared" si="364"/>
        <v>0</v>
      </c>
      <c r="BJ588" s="175">
        <f t="shared" si="364"/>
        <v>0</v>
      </c>
      <c r="BK588" s="175">
        <f t="shared" si="364"/>
        <v>0</v>
      </c>
      <c r="BL588" s="176">
        <f t="shared" si="364"/>
        <v>0</v>
      </c>
      <c r="BM588" s="175">
        <f t="shared" si="364"/>
        <v>0</v>
      </c>
      <c r="BN588" s="175">
        <f t="shared" si="364"/>
        <v>0</v>
      </c>
      <c r="BO588" s="175">
        <f t="shared" si="364"/>
        <v>0</v>
      </c>
      <c r="BP588" s="175">
        <f t="shared" si="364"/>
        <v>0</v>
      </c>
      <c r="BQ588" s="175">
        <f t="shared" si="364"/>
        <v>0</v>
      </c>
      <c r="BR588" s="175">
        <f t="shared" si="364"/>
        <v>0</v>
      </c>
      <c r="BS588" s="175">
        <f t="shared" si="364"/>
        <v>0</v>
      </c>
      <c r="BT588" s="175">
        <f t="shared" si="364"/>
        <v>0</v>
      </c>
      <c r="BU588" s="175">
        <f t="shared" si="364"/>
        <v>0</v>
      </c>
      <c r="BV588" s="175">
        <f>SUM(BV565:BV574)*0.18</f>
        <v>0</v>
      </c>
      <c r="BW588" s="175">
        <f>SUM(BW565:BW574)*0.18</f>
        <v>0</v>
      </c>
      <c r="BX588" s="175">
        <f>SUM(BX565:BX574)*0.18</f>
        <v>0</v>
      </c>
      <c r="BY588" s="175">
        <f t="shared" si="364"/>
        <v>0</v>
      </c>
      <c r="BZ588" s="175">
        <f t="shared" si="364"/>
        <v>0</v>
      </c>
      <c r="CA588" s="175">
        <f t="shared" si="364"/>
        <v>0</v>
      </c>
      <c r="CB588" s="175">
        <f t="shared" si="364"/>
        <v>0</v>
      </c>
      <c r="CC588" s="175">
        <f t="shared" si="364"/>
        <v>0</v>
      </c>
      <c r="CD588" s="175">
        <f t="shared" si="364"/>
        <v>0</v>
      </c>
      <c r="CE588" s="175">
        <f t="shared" si="364"/>
        <v>0</v>
      </c>
      <c r="CF588" s="175">
        <f t="shared" si="364"/>
        <v>0</v>
      </c>
      <c r="CG588" s="175">
        <f t="shared" si="364"/>
        <v>0</v>
      </c>
      <c r="CH588" s="175">
        <f t="shared" si="364"/>
        <v>0</v>
      </c>
      <c r="CI588" s="175">
        <f t="shared" si="364"/>
        <v>0</v>
      </c>
      <c r="CJ588" s="176">
        <f t="shared" si="364"/>
        <v>0</v>
      </c>
      <c r="CK588" s="175">
        <f t="shared" si="364"/>
        <v>0</v>
      </c>
      <c r="CL588" s="175">
        <f t="shared" si="364"/>
        <v>0</v>
      </c>
      <c r="CM588" s="175">
        <f t="shared" si="364"/>
        <v>0</v>
      </c>
      <c r="CN588" s="175">
        <f t="shared" si="364"/>
        <v>0</v>
      </c>
      <c r="CO588" s="175">
        <f t="shared" si="364"/>
        <v>0</v>
      </c>
      <c r="CP588" s="175">
        <f t="shared" si="364"/>
        <v>0</v>
      </c>
      <c r="CQ588" s="175">
        <f t="shared" si="364"/>
        <v>0</v>
      </c>
      <c r="CR588" s="175">
        <f t="shared" si="364"/>
        <v>0</v>
      </c>
      <c r="CS588" s="175">
        <f t="shared" si="364"/>
        <v>0</v>
      </c>
      <c r="CT588" s="175">
        <f t="shared" si="364"/>
        <v>0</v>
      </c>
      <c r="CU588" s="175">
        <f t="shared" si="364"/>
        <v>0</v>
      </c>
      <c r="CV588" s="176">
        <f t="shared" si="364"/>
        <v>0</v>
      </c>
      <c r="CW588" s="175">
        <f t="shared" si="364"/>
        <v>0</v>
      </c>
      <c r="CX588" s="175">
        <f t="shared" si="364"/>
        <v>0</v>
      </c>
      <c r="CY588" s="175">
        <f t="shared" si="364"/>
        <v>0</v>
      </c>
      <c r="CZ588" s="175">
        <f t="shared" si="364"/>
        <v>0</v>
      </c>
      <c r="DA588" s="175">
        <f t="shared" si="364"/>
        <v>0</v>
      </c>
      <c r="DB588" s="175">
        <f t="shared" si="364"/>
        <v>0</v>
      </c>
      <c r="DC588" s="175">
        <f t="shared" si="364"/>
        <v>0</v>
      </c>
      <c r="DD588" s="175">
        <f t="shared" si="364"/>
        <v>0</v>
      </c>
      <c r="DE588" s="175">
        <f t="shared" si="364"/>
        <v>0</v>
      </c>
      <c r="DF588" s="175">
        <f t="shared" si="364"/>
        <v>0</v>
      </c>
      <c r="DG588" s="175">
        <f t="shared" si="364"/>
        <v>0</v>
      </c>
      <c r="DH588" s="176">
        <f t="shared" si="364"/>
        <v>0</v>
      </c>
      <c r="DI588" s="175">
        <f t="shared" si="364"/>
        <v>0</v>
      </c>
      <c r="DJ588" s="175">
        <f t="shared" si="364"/>
        <v>0</v>
      </c>
      <c r="DK588" s="175">
        <f t="shared" si="364"/>
        <v>0</v>
      </c>
      <c r="DL588" s="175">
        <f t="shared" si="364"/>
        <v>0</v>
      </c>
      <c r="DM588" s="175">
        <f t="shared" si="364"/>
        <v>0</v>
      </c>
      <c r="DN588" s="175">
        <f t="shared" ref="DN588:EA588" si="365">SUM(DN565:DN574)*0.18</f>
        <v>0</v>
      </c>
      <c r="DO588" s="175">
        <f t="shared" si="365"/>
        <v>0</v>
      </c>
      <c r="DP588" s="175">
        <f t="shared" si="365"/>
        <v>0</v>
      </c>
      <c r="DQ588" s="175">
        <f t="shared" si="365"/>
        <v>0</v>
      </c>
      <c r="DR588" s="175">
        <f t="shared" si="365"/>
        <v>0</v>
      </c>
      <c r="DS588" s="175">
        <f t="shared" si="365"/>
        <v>0</v>
      </c>
      <c r="DT588" s="176">
        <f t="shared" si="365"/>
        <v>0</v>
      </c>
      <c r="DU588" s="175">
        <f t="shared" si="365"/>
        <v>0</v>
      </c>
      <c r="DV588" s="175">
        <f t="shared" si="365"/>
        <v>0</v>
      </c>
      <c r="DW588" s="175">
        <f t="shared" si="365"/>
        <v>0</v>
      </c>
      <c r="DX588" s="175">
        <f t="shared" si="365"/>
        <v>0</v>
      </c>
      <c r="DY588" s="175">
        <f t="shared" si="365"/>
        <v>0</v>
      </c>
      <c r="DZ588" s="175">
        <f t="shared" si="365"/>
        <v>0</v>
      </c>
      <c r="EA588" s="175">
        <f t="shared" si="365"/>
        <v>0</v>
      </c>
      <c r="EB588" s="175">
        <f>SUM(EB565:EB574)*0.18</f>
        <v>0</v>
      </c>
      <c r="EC588" s="175">
        <f>SUM(EC565:EC574)*0.18</f>
        <v>0</v>
      </c>
      <c r="ED588" s="175">
        <f>SUM(ED565:ED574)*0.18</f>
        <v>0</v>
      </c>
      <c r="EE588" s="175">
        <f>SUM(EE565:EE574)*0.18</f>
        <v>0</v>
      </c>
      <c r="EF588" s="169"/>
      <c r="EG588" s="169"/>
      <c r="EH588" s="169"/>
    </row>
    <row r="589" spans="1:138" ht="17.25" hidden="1" outlineLevel="1" thickTop="1" thickBot="1" x14ac:dyDescent="0.3">
      <c r="A589" s="122">
        <f>IF(B561="Объект",,1)</f>
        <v>0</v>
      </c>
      <c r="B589" s="233">
        <f>B557</f>
        <v>0</v>
      </c>
      <c r="C589" s="229">
        <f t="shared" si="348"/>
        <v>0</v>
      </c>
      <c r="D589" s="188">
        <f t="shared" ref="D589:BO589" si="366">D577+D588</f>
        <v>0</v>
      </c>
      <c r="E589" s="234">
        <f t="shared" si="366"/>
        <v>0</v>
      </c>
      <c r="F589" s="188">
        <f t="shared" si="366"/>
        <v>0</v>
      </c>
      <c r="G589" s="188">
        <f t="shared" si="366"/>
        <v>0</v>
      </c>
      <c r="H589" s="188">
        <f t="shared" si="366"/>
        <v>0</v>
      </c>
      <c r="I589" s="188">
        <f t="shared" si="366"/>
        <v>0</v>
      </c>
      <c r="J589" s="188">
        <f t="shared" si="366"/>
        <v>0</v>
      </c>
      <c r="K589" s="188">
        <f t="shared" si="366"/>
        <v>0</v>
      </c>
      <c r="L589" s="188">
        <f t="shared" si="366"/>
        <v>0</v>
      </c>
      <c r="M589" s="188">
        <f t="shared" si="366"/>
        <v>0</v>
      </c>
      <c r="N589" s="188">
        <f t="shared" si="366"/>
        <v>0</v>
      </c>
      <c r="O589" s="235">
        <f t="shared" si="366"/>
        <v>0</v>
      </c>
      <c r="P589" s="235">
        <f t="shared" si="366"/>
        <v>0</v>
      </c>
      <c r="Q589" s="235">
        <f t="shared" si="366"/>
        <v>0</v>
      </c>
      <c r="R589" s="235">
        <f t="shared" si="366"/>
        <v>0</v>
      </c>
      <c r="S589" s="235">
        <f t="shared" si="366"/>
        <v>0</v>
      </c>
      <c r="T589" s="235">
        <f t="shared" si="366"/>
        <v>0</v>
      </c>
      <c r="U589" s="235">
        <f t="shared" si="366"/>
        <v>0</v>
      </c>
      <c r="V589" s="235">
        <f t="shared" si="366"/>
        <v>0</v>
      </c>
      <c r="W589" s="235">
        <f t="shared" si="366"/>
        <v>0</v>
      </c>
      <c r="X589" s="235">
        <f t="shared" si="366"/>
        <v>0</v>
      </c>
      <c r="Y589" s="235">
        <f t="shared" si="366"/>
        <v>0</v>
      </c>
      <c r="Z589" s="235">
        <f t="shared" si="366"/>
        <v>0</v>
      </c>
      <c r="AA589" s="235">
        <f t="shared" si="366"/>
        <v>0</v>
      </c>
      <c r="AB589" s="235">
        <f t="shared" si="366"/>
        <v>0</v>
      </c>
      <c r="AC589" s="189">
        <f t="shared" si="366"/>
        <v>0</v>
      </c>
      <c r="AD589" s="189">
        <f t="shared" si="366"/>
        <v>0</v>
      </c>
      <c r="AE589" s="188">
        <f t="shared" si="366"/>
        <v>0</v>
      </c>
      <c r="AF589" s="188">
        <f t="shared" si="366"/>
        <v>0</v>
      </c>
      <c r="AG589" s="188">
        <f t="shared" si="366"/>
        <v>0</v>
      </c>
      <c r="AH589" s="188">
        <f t="shared" si="366"/>
        <v>0</v>
      </c>
      <c r="AI589" s="188">
        <f t="shared" si="366"/>
        <v>0</v>
      </c>
      <c r="AJ589" s="188">
        <f t="shared" si="366"/>
        <v>0</v>
      </c>
      <c r="AK589" s="188">
        <f t="shared" si="366"/>
        <v>0</v>
      </c>
      <c r="AL589" s="188">
        <f t="shared" si="366"/>
        <v>0</v>
      </c>
      <c r="AM589" s="188">
        <f t="shared" si="366"/>
        <v>0</v>
      </c>
      <c r="AN589" s="189">
        <f t="shared" si="366"/>
        <v>0</v>
      </c>
      <c r="AO589" s="188">
        <f t="shared" si="366"/>
        <v>0</v>
      </c>
      <c r="AP589" s="188">
        <f t="shared" si="366"/>
        <v>0</v>
      </c>
      <c r="AQ589" s="188">
        <f t="shared" si="366"/>
        <v>0</v>
      </c>
      <c r="AR589" s="188">
        <f t="shared" si="366"/>
        <v>0</v>
      </c>
      <c r="AS589" s="188">
        <f t="shared" si="366"/>
        <v>0</v>
      </c>
      <c r="AT589" s="188">
        <f t="shared" si="366"/>
        <v>0</v>
      </c>
      <c r="AU589" s="188">
        <f t="shared" si="366"/>
        <v>0</v>
      </c>
      <c r="AV589" s="188">
        <f t="shared" si="366"/>
        <v>0</v>
      </c>
      <c r="AW589" s="188">
        <f t="shared" si="366"/>
        <v>0</v>
      </c>
      <c r="AX589" s="188">
        <f t="shared" si="366"/>
        <v>0</v>
      </c>
      <c r="AY589" s="188">
        <f t="shared" si="366"/>
        <v>0</v>
      </c>
      <c r="AZ589" s="189">
        <f t="shared" si="366"/>
        <v>0</v>
      </c>
      <c r="BA589" s="188">
        <f t="shared" si="366"/>
        <v>0</v>
      </c>
      <c r="BB589" s="188">
        <f t="shared" si="366"/>
        <v>0</v>
      </c>
      <c r="BC589" s="188">
        <f t="shared" si="366"/>
        <v>0</v>
      </c>
      <c r="BD589" s="188">
        <f t="shared" si="366"/>
        <v>0</v>
      </c>
      <c r="BE589" s="188">
        <f t="shared" si="366"/>
        <v>0</v>
      </c>
      <c r="BF589" s="188">
        <f t="shared" si="366"/>
        <v>0</v>
      </c>
      <c r="BG589" s="188">
        <f t="shared" si="366"/>
        <v>0</v>
      </c>
      <c r="BH589" s="188">
        <f t="shared" si="366"/>
        <v>0</v>
      </c>
      <c r="BI589" s="188">
        <f t="shared" si="366"/>
        <v>0</v>
      </c>
      <c r="BJ589" s="188">
        <f t="shared" si="366"/>
        <v>0</v>
      </c>
      <c r="BK589" s="188">
        <f t="shared" si="366"/>
        <v>0</v>
      </c>
      <c r="BL589" s="189">
        <f t="shared" si="366"/>
        <v>0</v>
      </c>
      <c r="BM589" s="188">
        <f t="shared" si="366"/>
        <v>0</v>
      </c>
      <c r="BN589" s="188">
        <f t="shared" si="366"/>
        <v>0</v>
      </c>
      <c r="BO589" s="188">
        <f t="shared" si="366"/>
        <v>0</v>
      </c>
      <c r="BP589" s="188">
        <f t="shared" ref="BP589:EA589" si="367">BP577+BP588</f>
        <v>0</v>
      </c>
      <c r="BQ589" s="188">
        <f t="shared" si="367"/>
        <v>0</v>
      </c>
      <c r="BR589" s="188">
        <f t="shared" si="367"/>
        <v>0</v>
      </c>
      <c r="BS589" s="188">
        <f t="shared" si="367"/>
        <v>0</v>
      </c>
      <c r="BT589" s="188">
        <f t="shared" si="367"/>
        <v>0</v>
      </c>
      <c r="BU589" s="188">
        <f t="shared" si="367"/>
        <v>0</v>
      </c>
      <c r="BV589" s="188">
        <f>BV577+BV588</f>
        <v>0</v>
      </c>
      <c r="BW589" s="188">
        <f>BW577+BW588</f>
        <v>0</v>
      </c>
      <c r="BX589" s="188">
        <f>BX577+BX588</f>
        <v>0</v>
      </c>
      <c r="BY589" s="188">
        <f t="shared" si="367"/>
        <v>0</v>
      </c>
      <c r="BZ589" s="188">
        <f t="shared" si="367"/>
        <v>0</v>
      </c>
      <c r="CA589" s="188">
        <f t="shared" si="367"/>
        <v>0</v>
      </c>
      <c r="CB589" s="188">
        <f t="shared" si="367"/>
        <v>0</v>
      </c>
      <c r="CC589" s="188">
        <f t="shared" si="367"/>
        <v>0</v>
      </c>
      <c r="CD589" s="188">
        <f t="shared" si="367"/>
        <v>0</v>
      </c>
      <c r="CE589" s="188">
        <f t="shared" si="367"/>
        <v>0</v>
      </c>
      <c r="CF589" s="188">
        <f t="shared" si="367"/>
        <v>0</v>
      </c>
      <c r="CG589" s="188">
        <f t="shared" si="367"/>
        <v>0</v>
      </c>
      <c r="CH589" s="188">
        <f t="shared" si="367"/>
        <v>0</v>
      </c>
      <c r="CI589" s="188">
        <f t="shared" si="367"/>
        <v>0</v>
      </c>
      <c r="CJ589" s="189">
        <f t="shared" si="367"/>
        <v>0</v>
      </c>
      <c r="CK589" s="188">
        <f t="shared" si="367"/>
        <v>0</v>
      </c>
      <c r="CL589" s="188">
        <f t="shared" si="367"/>
        <v>0</v>
      </c>
      <c r="CM589" s="188">
        <f t="shared" si="367"/>
        <v>0</v>
      </c>
      <c r="CN589" s="188">
        <f t="shared" si="367"/>
        <v>0</v>
      </c>
      <c r="CO589" s="188">
        <f t="shared" si="367"/>
        <v>0</v>
      </c>
      <c r="CP589" s="188">
        <f t="shared" si="367"/>
        <v>0</v>
      </c>
      <c r="CQ589" s="188">
        <f t="shared" si="367"/>
        <v>0</v>
      </c>
      <c r="CR589" s="188">
        <f t="shared" si="367"/>
        <v>0</v>
      </c>
      <c r="CS589" s="188">
        <f t="shared" si="367"/>
        <v>0</v>
      </c>
      <c r="CT589" s="188">
        <f t="shared" si="367"/>
        <v>0</v>
      </c>
      <c r="CU589" s="188">
        <f t="shared" si="367"/>
        <v>0</v>
      </c>
      <c r="CV589" s="189">
        <f t="shared" si="367"/>
        <v>0</v>
      </c>
      <c r="CW589" s="188">
        <f t="shared" si="367"/>
        <v>0</v>
      </c>
      <c r="CX589" s="188">
        <f t="shared" si="367"/>
        <v>0</v>
      </c>
      <c r="CY589" s="188">
        <f t="shared" si="367"/>
        <v>0</v>
      </c>
      <c r="CZ589" s="188">
        <f t="shared" si="367"/>
        <v>0</v>
      </c>
      <c r="DA589" s="188">
        <f t="shared" si="367"/>
        <v>0</v>
      </c>
      <c r="DB589" s="188">
        <f t="shared" si="367"/>
        <v>0</v>
      </c>
      <c r="DC589" s="188">
        <f t="shared" si="367"/>
        <v>0</v>
      </c>
      <c r="DD589" s="188">
        <f t="shared" si="367"/>
        <v>0</v>
      </c>
      <c r="DE589" s="188">
        <f t="shared" si="367"/>
        <v>0</v>
      </c>
      <c r="DF589" s="188">
        <f t="shared" si="367"/>
        <v>0</v>
      </c>
      <c r="DG589" s="188">
        <f t="shared" si="367"/>
        <v>0</v>
      </c>
      <c r="DH589" s="189">
        <f t="shared" si="367"/>
        <v>0</v>
      </c>
      <c r="DI589" s="188">
        <f t="shared" si="367"/>
        <v>0</v>
      </c>
      <c r="DJ589" s="188">
        <f t="shared" si="367"/>
        <v>0</v>
      </c>
      <c r="DK589" s="188">
        <f t="shared" si="367"/>
        <v>0</v>
      </c>
      <c r="DL589" s="188">
        <f t="shared" si="367"/>
        <v>0</v>
      </c>
      <c r="DM589" s="188">
        <f t="shared" si="367"/>
        <v>0</v>
      </c>
      <c r="DN589" s="188">
        <f t="shared" si="367"/>
        <v>0</v>
      </c>
      <c r="DO589" s="188">
        <f t="shared" si="367"/>
        <v>0</v>
      </c>
      <c r="DP589" s="188">
        <f t="shared" si="367"/>
        <v>0</v>
      </c>
      <c r="DQ589" s="188">
        <f t="shared" si="367"/>
        <v>0</v>
      </c>
      <c r="DR589" s="188">
        <f t="shared" si="367"/>
        <v>0</v>
      </c>
      <c r="DS589" s="188">
        <f t="shared" si="367"/>
        <v>0</v>
      </c>
      <c r="DT589" s="189">
        <f t="shared" si="367"/>
        <v>0</v>
      </c>
      <c r="DU589" s="188">
        <f t="shared" si="367"/>
        <v>0</v>
      </c>
      <c r="DV589" s="188">
        <f t="shared" si="367"/>
        <v>0</v>
      </c>
      <c r="DW589" s="188">
        <f t="shared" si="367"/>
        <v>0</v>
      </c>
      <c r="DX589" s="188">
        <f t="shared" si="367"/>
        <v>0</v>
      </c>
      <c r="DY589" s="188">
        <f t="shared" si="367"/>
        <v>0</v>
      </c>
      <c r="DZ589" s="188">
        <f t="shared" si="367"/>
        <v>0</v>
      </c>
      <c r="EA589" s="188">
        <f t="shared" si="367"/>
        <v>0</v>
      </c>
      <c r="EB589" s="188">
        <f>EB577+EB588</f>
        <v>0</v>
      </c>
      <c r="EC589" s="188">
        <f>EC577+EC588</f>
        <v>0</v>
      </c>
      <c r="ED589" s="188">
        <f>ED577+ED588</f>
        <v>0</v>
      </c>
      <c r="EE589" s="188">
        <f>EE577+EE588</f>
        <v>0</v>
      </c>
      <c r="EF589" s="169"/>
      <c r="EG589" s="169"/>
      <c r="EH589" s="169"/>
    </row>
    <row r="590" spans="1:138" ht="15" hidden="1" outlineLevel="1" x14ac:dyDescent="0.25">
      <c r="A590" s="122">
        <f>IF(B561="Объект",,1)</f>
        <v>0</v>
      </c>
      <c r="C590" s="226" t="e">
        <f>IF(SUM(D578:BP587)/(C577-C576-C575)&lt;&gt;0.18,"ПроверьНДС",)</f>
        <v>#DIV/0!</v>
      </c>
    </row>
    <row r="591" spans="1:138" hidden="1" outlineLevel="1" x14ac:dyDescent="0.2">
      <c r="A591" s="122">
        <f>IF(B561="Объект",,1)</f>
        <v>0</v>
      </c>
    </row>
    <row r="592" spans="1:138" hidden="1" outlineLevel="1" x14ac:dyDescent="0.2">
      <c r="A592" s="122">
        <f>IF(B561="Объект",,1)</f>
        <v>0</v>
      </c>
    </row>
    <row r="593" spans="1:138" hidden="1" outlineLevel="1" x14ac:dyDescent="0.2">
      <c r="A593" s="122">
        <f>IF(B593="Объект",,1)</f>
        <v>0</v>
      </c>
      <c r="B593" s="127" t="s">
        <v>247</v>
      </c>
      <c r="C593" s="54">
        <f>C561+1</f>
        <v>9</v>
      </c>
    </row>
    <row r="594" spans="1:138" ht="16.5" hidden="1" outlineLevel="1" x14ac:dyDescent="0.3">
      <c r="A594" s="122">
        <f>IF(B593="Объект",,1)</f>
        <v>0</v>
      </c>
      <c r="B594" s="128" t="s">
        <v>201</v>
      </c>
      <c r="C594" s="129"/>
      <c r="D594" s="129"/>
      <c r="E594" s="129"/>
      <c r="F594" s="129"/>
      <c r="G594" s="129"/>
      <c r="H594" s="129"/>
      <c r="I594" s="129"/>
      <c r="J594" s="129"/>
      <c r="K594" s="129"/>
      <c r="L594" s="129"/>
      <c r="M594" s="129"/>
      <c r="N594" s="129"/>
    </row>
    <row r="595" spans="1:138" ht="17.25" hidden="1" customHeight="1" outlineLevel="1" thickBot="1" x14ac:dyDescent="0.25">
      <c r="A595" s="122">
        <f>IF(B593="Объект",,1)</f>
        <v>0</v>
      </c>
    </row>
    <row r="596" spans="1:138" ht="17.25" hidden="1" outlineLevel="1" thickTop="1" thickBot="1" x14ac:dyDescent="0.25">
      <c r="A596" s="122">
        <f>IF(B593="Объект",,1)</f>
        <v>0</v>
      </c>
      <c r="B596" s="160" t="s">
        <v>207</v>
      </c>
      <c r="C596" s="161" t="s">
        <v>208</v>
      </c>
      <c r="D596" s="162">
        <f>$C$4</f>
        <v>42826</v>
      </c>
      <c r="E596" s="162">
        <f t="shared" ref="E596:BP596" si="368">DATE(YEAR(D596),(MONTH(D596)+1),DAY(D596))</f>
        <v>42856</v>
      </c>
      <c r="F596" s="162">
        <f t="shared" si="368"/>
        <v>42887</v>
      </c>
      <c r="G596" s="162">
        <f t="shared" si="368"/>
        <v>42917</v>
      </c>
      <c r="H596" s="162">
        <f t="shared" si="368"/>
        <v>42948</v>
      </c>
      <c r="I596" s="162">
        <f t="shared" si="368"/>
        <v>42979</v>
      </c>
      <c r="J596" s="162">
        <f t="shared" si="368"/>
        <v>43009</v>
      </c>
      <c r="K596" s="162">
        <f t="shared" si="368"/>
        <v>43040</v>
      </c>
      <c r="L596" s="162">
        <f t="shared" si="368"/>
        <v>43070</v>
      </c>
      <c r="M596" s="162">
        <f t="shared" si="368"/>
        <v>43101</v>
      </c>
      <c r="N596" s="162">
        <f t="shared" si="368"/>
        <v>43132</v>
      </c>
      <c r="O596" s="162">
        <f t="shared" si="368"/>
        <v>43160</v>
      </c>
      <c r="P596" s="162">
        <f t="shared" si="368"/>
        <v>43191</v>
      </c>
      <c r="Q596" s="162">
        <f t="shared" si="368"/>
        <v>43221</v>
      </c>
      <c r="R596" s="162">
        <f t="shared" si="368"/>
        <v>43252</v>
      </c>
      <c r="S596" s="162">
        <f t="shared" si="368"/>
        <v>43282</v>
      </c>
      <c r="T596" s="162">
        <f t="shared" si="368"/>
        <v>43313</v>
      </c>
      <c r="U596" s="162">
        <f t="shared" si="368"/>
        <v>43344</v>
      </c>
      <c r="V596" s="162">
        <f t="shared" si="368"/>
        <v>43374</v>
      </c>
      <c r="W596" s="162">
        <f t="shared" si="368"/>
        <v>43405</v>
      </c>
      <c r="X596" s="162">
        <f t="shared" si="368"/>
        <v>43435</v>
      </c>
      <c r="Y596" s="162">
        <f t="shared" si="368"/>
        <v>43466</v>
      </c>
      <c r="Z596" s="162">
        <f t="shared" si="368"/>
        <v>43497</v>
      </c>
      <c r="AA596" s="162">
        <f t="shared" si="368"/>
        <v>43525</v>
      </c>
      <c r="AB596" s="162">
        <f t="shared" si="368"/>
        <v>43556</v>
      </c>
      <c r="AC596" s="162">
        <f t="shared" si="368"/>
        <v>43586</v>
      </c>
      <c r="AD596" s="162">
        <f t="shared" si="368"/>
        <v>43617</v>
      </c>
      <c r="AE596" s="162">
        <f t="shared" si="368"/>
        <v>43647</v>
      </c>
      <c r="AF596" s="162">
        <f t="shared" si="368"/>
        <v>43678</v>
      </c>
      <c r="AG596" s="162">
        <f t="shared" si="368"/>
        <v>43709</v>
      </c>
      <c r="AH596" s="162">
        <f t="shared" si="368"/>
        <v>43739</v>
      </c>
      <c r="AI596" s="162">
        <f t="shared" si="368"/>
        <v>43770</v>
      </c>
      <c r="AJ596" s="162">
        <f t="shared" si="368"/>
        <v>43800</v>
      </c>
      <c r="AK596" s="162">
        <f t="shared" si="368"/>
        <v>43831</v>
      </c>
      <c r="AL596" s="162">
        <f t="shared" si="368"/>
        <v>43862</v>
      </c>
      <c r="AM596" s="162">
        <f t="shared" si="368"/>
        <v>43891</v>
      </c>
      <c r="AN596" s="162">
        <f t="shared" si="368"/>
        <v>43922</v>
      </c>
      <c r="AO596" s="162">
        <f t="shared" si="368"/>
        <v>43952</v>
      </c>
      <c r="AP596" s="162">
        <f t="shared" si="368"/>
        <v>43983</v>
      </c>
      <c r="AQ596" s="162">
        <f t="shared" si="368"/>
        <v>44013</v>
      </c>
      <c r="AR596" s="162">
        <f t="shared" si="368"/>
        <v>44044</v>
      </c>
      <c r="AS596" s="162">
        <f t="shared" si="368"/>
        <v>44075</v>
      </c>
      <c r="AT596" s="162">
        <f t="shared" si="368"/>
        <v>44105</v>
      </c>
      <c r="AU596" s="162">
        <f t="shared" si="368"/>
        <v>44136</v>
      </c>
      <c r="AV596" s="162">
        <f t="shared" si="368"/>
        <v>44166</v>
      </c>
      <c r="AW596" s="162">
        <f t="shared" si="368"/>
        <v>44197</v>
      </c>
      <c r="AX596" s="162">
        <f t="shared" si="368"/>
        <v>44228</v>
      </c>
      <c r="AY596" s="162">
        <f t="shared" si="368"/>
        <v>44256</v>
      </c>
      <c r="AZ596" s="162">
        <f t="shared" si="368"/>
        <v>44287</v>
      </c>
      <c r="BA596" s="162">
        <f t="shared" si="368"/>
        <v>44317</v>
      </c>
      <c r="BB596" s="162">
        <f t="shared" si="368"/>
        <v>44348</v>
      </c>
      <c r="BC596" s="162">
        <f t="shared" si="368"/>
        <v>44378</v>
      </c>
      <c r="BD596" s="162">
        <f t="shared" si="368"/>
        <v>44409</v>
      </c>
      <c r="BE596" s="162">
        <f t="shared" si="368"/>
        <v>44440</v>
      </c>
      <c r="BF596" s="162">
        <f t="shared" si="368"/>
        <v>44470</v>
      </c>
      <c r="BG596" s="162">
        <f t="shared" si="368"/>
        <v>44501</v>
      </c>
      <c r="BH596" s="162">
        <f t="shared" si="368"/>
        <v>44531</v>
      </c>
      <c r="BI596" s="162">
        <f t="shared" si="368"/>
        <v>44562</v>
      </c>
      <c r="BJ596" s="162">
        <f t="shared" si="368"/>
        <v>44593</v>
      </c>
      <c r="BK596" s="162">
        <f t="shared" si="368"/>
        <v>44621</v>
      </c>
      <c r="BL596" s="162">
        <f t="shared" si="368"/>
        <v>44652</v>
      </c>
      <c r="BM596" s="162">
        <f t="shared" si="368"/>
        <v>44682</v>
      </c>
      <c r="BN596" s="162">
        <f t="shared" si="368"/>
        <v>44713</v>
      </c>
      <c r="BO596" s="162">
        <f t="shared" si="368"/>
        <v>44743</v>
      </c>
      <c r="BP596" s="162">
        <f t="shared" si="368"/>
        <v>44774</v>
      </c>
      <c r="BQ596" s="162">
        <f t="shared" ref="BQ596:EB596" si="369">DATE(YEAR(BP596),(MONTH(BP596)+1),DAY(BP596))</f>
        <v>44805</v>
      </c>
      <c r="BR596" s="162">
        <f t="shared" si="369"/>
        <v>44835</v>
      </c>
      <c r="BS596" s="162">
        <f t="shared" si="369"/>
        <v>44866</v>
      </c>
      <c r="BT596" s="162">
        <f t="shared" si="369"/>
        <v>44896</v>
      </c>
      <c r="BU596" s="162">
        <f t="shared" si="369"/>
        <v>44927</v>
      </c>
      <c r="BV596" s="162">
        <f>DATE(YEAR(BU596),(MONTH(BU596)+1),DAY(BU596))</f>
        <v>44958</v>
      </c>
      <c r="BW596" s="162">
        <f>DATE(YEAR(BV596),(MONTH(BV596)+1),DAY(BV596))</f>
        <v>44986</v>
      </c>
      <c r="BX596" s="162">
        <f>DATE(YEAR(BW596),(MONTH(BW596)+1),DAY(BW596))</f>
        <v>45017</v>
      </c>
      <c r="BY596" s="162">
        <f t="shared" si="369"/>
        <v>45047</v>
      </c>
      <c r="BZ596" s="162">
        <f t="shared" si="369"/>
        <v>45078</v>
      </c>
      <c r="CA596" s="162">
        <f t="shared" si="369"/>
        <v>45108</v>
      </c>
      <c r="CB596" s="162">
        <f t="shared" si="369"/>
        <v>45139</v>
      </c>
      <c r="CC596" s="162">
        <f t="shared" si="369"/>
        <v>45170</v>
      </c>
      <c r="CD596" s="162">
        <f t="shared" si="369"/>
        <v>45200</v>
      </c>
      <c r="CE596" s="162">
        <f t="shared" si="369"/>
        <v>45231</v>
      </c>
      <c r="CF596" s="162">
        <f t="shared" si="369"/>
        <v>45261</v>
      </c>
      <c r="CG596" s="162">
        <f t="shared" si="369"/>
        <v>45292</v>
      </c>
      <c r="CH596" s="162">
        <f t="shared" si="369"/>
        <v>45323</v>
      </c>
      <c r="CI596" s="162">
        <f t="shared" si="369"/>
        <v>45352</v>
      </c>
      <c r="CJ596" s="162">
        <f t="shared" si="369"/>
        <v>45383</v>
      </c>
      <c r="CK596" s="162">
        <f t="shared" si="369"/>
        <v>45413</v>
      </c>
      <c r="CL596" s="162">
        <f t="shared" si="369"/>
        <v>45444</v>
      </c>
      <c r="CM596" s="162">
        <f t="shared" si="369"/>
        <v>45474</v>
      </c>
      <c r="CN596" s="162">
        <f t="shared" si="369"/>
        <v>45505</v>
      </c>
      <c r="CO596" s="162">
        <f t="shared" si="369"/>
        <v>45536</v>
      </c>
      <c r="CP596" s="162">
        <f t="shared" si="369"/>
        <v>45566</v>
      </c>
      <c r="CQ596" s="162">
        <f t="shared" si="369"/>
        <v>45597</v>
      </c>
      <c r="CR596" s="162">
        <f t="shared" si="369"/>
        <v>45627</v>
      </c>
      <c r="CS596" s="162">
        <f t="shared" si="369"/>
        <v>45658</v>
      </c>
      <c r="CT596" s="162">
        <f t="shared" si="369"/>
        <v>45689</v>
      </c>
      <c r="CU596" s="162">
        <f t="shared" si="369"/>
        <v>45717</v>
      </c>
      <c r="CV596" s="162">
        <f t="shared" si="369"/>
        <v>45748</v>
      </c>
      <c r="CW596" s="162">
        <f t="shared" si="369"/>
        <v>45778</v>
      </c>
      <c r="CX596" s="162">
        <f t="shared" si="369"/>
        <v>45809</v>
      </c>
      <c r="CY596" s="162">
        <f t="shared" si="369"/>
        <v>45839</v>
      </c>
      <c r="CZ596" s="162">
        <f t="shared" si="369"/>
        <v>45870</v>
      </c>
      <c r="DA596" s="162">
        <f t="shared" si="369"/>
        <v>45901</v>
      </c>
      <c r="DB596" s="162">
        <f t="shared" si="369"/>
        <v>45931</v>
      </c>
      <c r="DC596" s="162">
        <f t="shared" si="369"/>
        <v>45962</v>
      </c>
      <c r="DD596" s="162">
        <f t="shared" si="369"/>
        <v>45992</v>
      </c>
      <c r="DE596" s="162">
        <f t="shared" si="369"/>
        <v>46023</v>
      </c>
      <c r="DF596" s="162">
        <f t="shared" si="369"/>
        <v>46054</v>
      </c>
      <c r="DG596" s="162">
        <f t="shared" si="369"/>
        <v>46082</v>
      </c>
      <c r="DH596" s="162">
        <f t="shared" si="369"/>
        <v>46113</v>
      </c>
      <c r="DI596" s="162">
        <f t="shared" si="369"/>
        <v>46143</v>
      </c>
      <c r="DJ596" s="162">
        <f t="shared" si="369"/>
        <v>46174</v>
      </c>
      <c r="DK596" s="162">
        <f t="shared" si="369"/>
        <v>46204</v>
      </c>
      <c r="DL596" s="162">
        <f t="shared" si="369"/>
        <v>46235</v>
      </c>
      <c r="DM596" s="162">
        <f t="shared" si="369"/>
        <v>46266</v>
      </c>
      <c r="DN596" s="162">
        <f t="shared" si="369"/>
        <v>46296</v>
      </c>
      <c r="DO596" s="162">
        <f t="shared" si="369"/>
        <v>46327</v>
      </c>
      <c r="DP596" s="162">
        <f t="shared" si="369"/>
        <v>46357</v>
      </c>
      <c r="DQ596" s="162">
        <f t="shared" si="369"/>
        <v>46388</v>
      </c>
      <c r="DR596" s="162">
        <f t="shared" si="369"/>
        <v>46419</v>
      </c>
      <c r="DS596" s="162">
        <f t="shared" si="369"/>
        <v>46447</v>
      </c>
      <c r="DT596" s="162">
        <f t="shared" si="369"/>
        <v>46478</v>
      </c>
      <c r="DU596" s="162">
        <f t="shared" si="369"/>
        <v>46508</v>
      </c>
      <c r="DV596" s="162">
        <f t="shared" si="369"/>
        <v>46539</v>
      </c>
      <c r="DW596" s="162">
        <f t="shared" si="369"/>
        <v>46569</v>
      </c>
      <c r="DX596" s="162">
        <f t="shared" si="369"/>
        <v>46600</v>
      </c>
      <c r="DY596" s="162">
        <f t="shared" si="369"/>
        <v>46631</v>
      </c>
      <c r="DZ596" s="162">
        <f t="shared" si="369"/>
        <v>46661</v>
      </c>
      <c r="EA596" s="162">
        <f t="shared" si="369"/>
        <v>46692</v>
      </c>
      <c r="EB596" s="162">
        <f t="shared" si="369"/>
        <v>46722</v>
      </c>
      <c r="EC596" s="162">
        <f>DATE(YEAR(EB596),(MONTH(EB596)+1),DAY(EB596))</f>
        <v>46753</v>
      </c>
      <c r="ED596" s="162">
        <f>DATE(YEAR(EC596),(MONTH(EC596)+1),DAY(EC596))</f>
        <v>46784</v>
      </c>
      <c r="EE596" s="162">
        <f>DATE(YEAR(ED596),(MONTH(ED596)+1),DAY(ED596))</f>
        <v>46813</v>
      </c>
      <c r="EF596" s="164"/>
      <c r="EG596" s="164"/>
      <c r="EH596" s="164"/>
    </row>
    <row r="597" spans="1:138" ht="15.75" hidden="1" outlineLevel="1" x14ac:dyDescent="0.25">
      <c r="A597" s="122">
        <f>IF(B593="Объект",,IF(B597=0,,1))</f>
        <v>0</v>
      </c>
      <c r="B597" s="194" t="str">
        <f t="shared" ref="B597:B608" si="370">B469</f>
        <v xml:space="preserve">Проектно-изыскательские работы </v>
      </c>
      <c r="C597" s="170">
        <f t="shared" ref="C597:C621" si="371">SUM(D597:EE597)</f>
        <v>0</v>
      </c>
      <c r="D597" s="168"/>
      <c r="E597" s="168"/>
      <c r="F597" s="168"/>
      <c r="G597" s="168"/>
      <c r="H597" s="168"/>
      <c r="I597" s="168"/>
      <c r="J597" s="168"/>
      <c r="K597" s="168"/>
      <c r="L597" s="168"/>
      <c r="M597" s="168"/>
      <c r="N597" s="168"/>
      <c r="O597" s="168"/>
      <c r="P597" s="168"/>
      <c r="Q597" s="168"/>
      <c r="R597" s="168"/>
      <c r="S597" s="168"/>
      <c r="T597" s="168"/>
      <c r="U597" s="168"/>
      <c r="V597" s="168"/>
      <c r="W597" s="168"/>
      <c r="X597" s="168"/>
      <c r="Y597" s="168"/>
      <c r="Z597" s="168"/>
      <c r="AA597" s="168"/>
      <c r="AB597" s="168"/>
      <c r="AC597" s="168"/>
      <c r="AD597" s="224"/>
      <c r="AE597" s="168"/>
      <c r="AF597" s="168"/>
      <c r="AG597" s="168"/>
      <c r="AH597" s="168"/>
      <c r="AI597" s="168"/>
      <c r="AJ597" s="168"/>
      <c r="AK597" s="168"/>
      <c r="AL597" s="168"/>
      <c r="AM597" s="168"/>
      <c r="AN597" s="168"/>
      <c r="AO597" s="168"/>
      <c r="AP597" s="168"/>
      <c r="AQ597" s="168"/>
      <c r="AR597" s="168"/>
      <c r="AS597" s="168"/>
      <c r="AT597" s="168"/>
      <c r="AU597" s="168"/>
      <c r="AV597" s="168"/>
      <c r="AW597" s="168"/>
      <c r="AX597" s="168"/>
      <c r="AY597" s="168"/>
      <c r="AZ597" s="168"/>
      <c r="BA597" s="168"/>
      <c r="BB597" s="168"/>
      <c r="BC597" s="168"/>
      <c r="BD597" s="168"/>
      <c r="BE597" s="168"/>
      <c r="BF597" s="168"/>
      <c r="BG597" s="168"/>
      <c r="BH597" s="168"/>
      <c r="BI597" s="168"/>
      <c r="BJ597" s="168"/>
      <c r="BK597" s="168"/>
      <c r="BL597" s="168"/>
      <c r="BM597" s="168"/>
      <c r="BN597" s="168"/>
      <c r="BO597" s="168"/>
      <c r="BP597" s="168"/>
      <c r="BQ597" s="168"/>
      <c r="BR597" s="168"/>
      <c r="BS597" s="168"/>
      <c r="BT597" s="168"/>
      <c r="BU597" s="168"/>
      <c r="BV597" s="168"/>
      <c r="BW597" s="168"/>
      <c r="BX597" s="168"/>
      <c r="BY597" s="168"/>
      <c r="BZ597" s="168"/>
      <c r="CA597" s="168"/>
      <c r="CB597" s="168"/>
      <c r="CC597" s="168"/>
      <c r="CD597" s="168"/>
      <c r="CE597" s="168"/>
      <c r="CF597" s="168"/>
      <c r="CG597" s="168"/>
      <c r="CH597" s="168"/>
      <c r="CI597" s="168"/>
      <c r="CJ597" s="168"/>
      <c r="CK597" s="168"/>
      <c r="CL597" s="168"/>
      <c r="CM597" s="168"/>
      <c r="CN597" s="168"/>
      <c r="CO597" s="168"/>
      <c r="CP597" s="168"/>
      <c r="CQ597" s="168"/>
      <c r="CR597" s="168"/>
      <c r="CS597" s="168"/>
      <c r="CT597" s="168"/>
      <c r="CU597" s="168"/>
      <c r="CV597" s="168"/>
      <c r="CW597" s="168"/>
      <c r="CX597" s="168"/>
      <c r="CY597" s="168"/>
      <c r="CZ597" s="168"/>
      <c r="DA597" s="168"/>
      <c r="DB597" s="168"/>
      <c r="DC597" s="168"/>
      <c r="DD597" s="168"/>
      <c r="DE597" s="168"/>
      <c r="DF597" s="168"/>
      <c r="DG597" s="168"/>
      <c r="DH597" s="168"/>
      <c r="DI597" s="168"/>
      <c r="DJ597" s="168"/>
      <c r="DK597" s="168"/>
      <c r="DL597" s="168"/>
      <c r="DM597" s="168"/>
      <c r="DN597" s="168"/>
      <c r="DO597" s="168"/>
      <c r="DP597" s="168"/>
      <c r="DQ597" s="168"/>
      <c r="DR597" s="168"/>
      <c r="DS597" s="168"/>
      <c r="DT597" s="168"/>
      <c r="DU597" s="168"/>
      <c r="DV597" s="168"/>
      <c r="DW597" s="168"/>
      <c r="DX597" s="168"/>
      <c r="DY597" s="168"/>
      <c r="DZ597" s="168"/>
      <c r="EA597" s="168"/>
      <c r="EB597" s="168"/>
      <c r="EC597" s="168"/>
      <c r="ED597" s="168"/>
      <c r="EE597" s="168"/>
      <c r="EF597" s="169"/>
      <c r="EG597" s="169"/>
      <c r="EH597" s="169"/>
    </row>
    <row r="598" spans="1:138" ht="15.75" hidden="1" outlineLevel="1" x14ac:dyDescent="0.25">
      <c r="A598" s="122">
        <f>IF(B593="Объект",,IF(B598=0,,1))</f>
        <v>0</v>
      </c>
      <c r="B598" s="194" t="str">
        <f t="shared" si="370"/>
        <v>Строительно-монтажные работы (привязка в валюте)</v>
      </c>
      <c r="C598" s="170">
        <f t="shared" si="371"/>
        <v>0</v>
      </c>
      <c r="D598" s="168"/>
      <c r="E598" s="168"/>
      <c r="F598" s="168"/>
      <c r="G598" s="168"/>
      <c r="H598" s="168"/>
      <c r="I598" s="168"/>
      <c r="J598" s="168"/>
      <c r="K598" s="168"/>
      <c r="L598" s="168"/>
      <c r="M598" s="168"/>
      <c r="N598" s="168"/>
      <c r="O598" s="168"/>
      <c r="P598" s="168"/>
      <c r="Q598" s="168"/>
      <c r="R598" s="168"/>
      <c r="S598" s="168"/>
      <c r="T598" s="168"/>
      <c r="U598" s="168"/>
      <c r="V598" s="168"/>
      <c r="W598" s="168"/>
      <c r="X598" s="168"/>
      <c r="Y598" s="168"/>
      <c r="Z598" s="168"/>
      <c r="AA598" s="168"/>
      <c r="AB598" s="168"/>
      <c r="AC598" s="168"/>
      <c r="AD598" s="168"/>
      <c r="AE598" s="168"/>
      <c r="AF598" s="168"/>
      <c r="AG598" s="168"/>
      <c r="AH598" s="168"/>
      <c r="AI598" s="168"/>
      <c r="AJ598" s="168"/>
      <c r="AK598" s="168"/>
      <c r="AL598" s="168"/>
      <c r="AM598" s="168"/>
      <c r="AN598" s="168"/>
      <c r="AO598" s="168"/>
      <c r="AP598" s="168"/>
      <c r="AQ598" s="168"/>
      <c r="AR598" s="168"/>
      <c r="AS598" s="168"/>
      <c r="AT598" s="168"/>
      <c r="AU598" s="168"/>
      <c r="AV598" s="168"/>
      <c r="AW598" s="168"/>
      <c r="AX598" s="168"/>
      <c r="AY598" s="168"/>
      <c r="AZ598" s="168"/>
      <c r="BA598" s="168"/>
      <c r="BB598" s="168"/>
      <c r="BC598" s="168"/>
      <c r="BD598" s="168"/>
      <c r="BE598" s="168"/>
      <c r="BF598" s="168"/>
      <c r="BG598" s="168"/>
      <c r="BH598" s="168"/>
      <c r="BI598" s="168"/>
      <c r="BJ598" s="168"/>
      <c r="BK598" s="168"/>
      <c r="BL598" s="168"/>
      <c r="BM598" s="168"/>
      <c r="BN598" s="168"/>
      <c r="BO598" s="168"/>
      <c r="BP598" s="168"/>
      <c r="BQ598" s="168"/>
      <c r="BR598" s="168"/>
      <c r="BS598" s="168"/>
      <c r="BT598" s="168"/>
      <c r="BU598" s="168"/>
      <c r="BV598" s="168"/>
      <c r="BW598" s="168"/>
      <c r="BX598" s="168"/>
      <c r="BY598" s="168"/>
      <c r="BZ598" s="168"/>
      <c r="CA598" s="168"/>
      <c r="CB598" s="168"/>
      <c r="CC598" s="168"/>
      <c r="CD598" s="168"/>
      <c r="CE598" s="168"/>
      <c r="CF598" s="168"/>
      <c r="CG598" s="168"/>
      <c r="CH598" s="168"/>
      <c r="CI598" s="168"/>
      <c r="CJ598" s="168"/>
      <c r="CK598" s="168"/>
      <c r="CL598" s="168"/>
      <c r="CM598" s="168"/>
      <c r="CN598" s="168"/>
      <c r="CO598" s="168"/>
      <c r="CP598" s="168"/>
      <c r="CQ598" s="168"/>
      <c r="CR598" s="168"/>
      <c r="CS598" s="168"/>
      <c r="CT598" s="168"/>
      <c r="CU598" s="168"/>
      <c r="CV598" s="168"/>
      <c r="CW598" s="168"/>
      <c r="CX598" s="168"/>
      <c r="CY598" s="168"/>
      <c r="CZ598" s="168"/>
      <c r="DA598" s="168"/>
      <c r="DB598" s="168"/>
      <c r="DC598" s="168"/>
      <c r="DD598" s="168"/>
      <c r="DE598" s="168"/>
      <c r="DF598" s="168"/>
      <c r="DG598" s="168"/>
      <c r="DH598" s="168"/>
      <c r="DI598" s="168"/>
      <c r="DJ598" s="168"/>
      <c r="DK598" s="168"/>
      <c r="DL598" s="168"/>
      <c r="DM598" s="168"/>
      <c r="DN598" s="168"/>
      <c r="DO598" s="168"/>
      <c r="DP598" s="168"/>
      <c r="DQ598" s="168"/>
      <c r="DR598" s="168"/>
      <c r="DS598" s="168"/>
      <c r="DT598" s="168"/>
      <c r="DU598" s="168"/>
      <c r="DV598" s="168"/>
      <c r="DW598" s="168"/>
      <c r="DX598" s="168"/>
      <c r="DY598" s="168"/>
      <c r="DZ598" s="168"/>
      <c r="EA598" s="168"/>
      <c r="EB598" s="168"/>
      <c r="EC598" s="168"/>
      <c r="ED598" s="168"/>
      <c r="EE598" s="168"/>
      <c r="EF598" s="169"/>
      <c r="EG598" s="169"/>
      <c r="EH598" s="169"/>
    </row>
    <row r="599" spans="1:138" ht="15.75" hidden="1" outlineLevel="1" x14ac:dyDescent="0.25">
      <c r="A599" s="122">
        <f>IF(B593="Объект",,IF(B599=0,,1))</f>
        <v>0</v>
      </c>
      <c r="B599" s="194" t="str">
        <f t="shared" si="370"/>
        <v>Строительно-монтажные работы рос</v>
      </c>
      <c r="C599" s="170">
        <f t="shared" si="371"/>
        <v>0</v>
      </c>
      <c r="D599" s="168"/>
      <c r="E599" s="168"/>
      <c r="F599" s="168"/>
      <c r="G599" s="168"/>
      <c r="H599" s="168"/>
      <c r="I599" s="168"/>
      <c r="J599" s="168"/>
      <c r="K599" s="168"/>
      <c r="L599" s="168"/>
      <c r="M599" s="168"/>
      <c r="N599" s="168"/>
      <c r="O599" s="168"/>
      <c r="P599" s="168"/>
      <c r="Q599" s="168"/>
      <c r="R599" s="168"/>
      <c r="S599" s="168"/>
      <c r="T599" s="168"/>
      <c r="U599" s="168"/>
      <c r="V599" s="168"/>
      <c r="W599" s="168"/>
      <c r="X599" s="168"/>
      <c r="Y599" s="168"/>
      <c r="Z599" s="168"/>
      <c r="AA599" s="168"/>
      <c r="AB599" s="168"/>
      <c r="AC599" s="168"/>
      <c r="AD599" s="168"/>
      <c r="AE599" s="168"/>
      <c r="AF599" s="168"/>
      <c r="AG599" s="168"/>
      <c r="AH599" s="168"/>
      <c r="AI599" s="168"/>
      <c r="AJ599" s="168"/>
      <c r="AK599" s="168"/>
      <c r="AL599" s="168"/>
      <c r="AM599" s="168"/>
      <c r="AN599" s="168"/>
      <c r="AO599" s="168"/>
      <c r="AP599" s="168"/>
      <c r="AQ599" s="168"/>
      <c r="AR599" s="168"/>
      <c r="AS599" s="168"/>
      <c r="AT599" s="168"/>
      <c r="AU599" s="168"/>
      <c r="AV599" s="168"/>
      <c r="AW599" s="168"/>
      <c r="AX599" s="168"/>
      <c r="AY599" s="168"/>
      <c r="AZ599" s="168"/>
      <c r="BA599" s="168"/>
      <c r="BB599" s="168"/>
      <c r="BC599" s="168"/>
      <c r="BD599" s="168"/>
      <c r="BE599" s="168"/>
      <c r="BF599" s="168"/>
      <c r="BG599" s="168"/>
      <c r="BH599" s="168"/>
      <c r="BI599" s="168"/>
      <c r="BJ599" s="168"/>
      <c r="BK599" s="168"/>
      <c r="BL599" s="168"/>
      <c r="BM599" s="168"/>
      <c r="BN599" s="168"/>
      <c r="BO599" s="168"/>
      <c r="BP599" s="168"/>
      <c r="BQ599" s="168"/>
      <c r="BR599" s="168"/>
      <c r="BS599" s="168"/>
      <c r="BT599" s="168"/>
      <c r="BU599" s="168"/>
      <c r="BV599" s="168"/>
      <c r="BW599" s="168"/>
      <c r="BX599" s="168"/>
      <c r="BY599" s="168"/>
      <c r="BZ599" s="168"/>
      <c r="CA599" s="168"/>
      <c r="CB599" s="168"/>
      <c r="CC599" s="168"/>
      <c r="CD599" s="168"/>
      <c r="CE599" s="168"/>
      <c r="CF599" s="168"/>
      <c r="CG599" s="168"/>
      <c r="CH599" s="168"/>
      <c r="CI599" s="168"/>
      <c r="CJ599" s="168"/>
      <c r="CK599" s="168"/>
      <c r="CL599" s="168"/>
      <c r="CM599" s="168"/>
      <c r="CN599" s="168"/>
      <c r="CO599" s="168"/>
      <c r="CP599" s="168"/>
      <c r="CQ599" s="168"/>
      <c r="CR599" s="168"/>
      <c r="CS599" s="168"/>
      <c r="CT599" s="168"/>
      <c r="CU599" s="168"/>
      <c r="CV599" s="168"/>
      <c r="CW599" s="168"/>
      <c r="CX599" s="168"/>
      <c r="CY599" s="168"/>
      <c r="CZ599" s="168"/>
      <c r="DA599" s="168"/>
      <c r="DB599" s="168"/>
      <c r="DC599" s="168"/>
      <c r="DD599" s="168"/>
      <c r="DE599" s="168"/>
      <c r="DF599" s="168"/>
      <c r="DG599" s="168"/>
      <c r="DH599" s="168"/>
      <c r="DI599" s="168"/>
      <c r="DJ599" s="168"/>
      <c r="DK599" s="168"/>
      <c r="DL599" s="168"/>
      <c r="DM599" s="168"/>
      <c r="DN599" s="168"/>
      <c r="DO599" s="168"/>
      <c r="DP599" s="168"/>
      <c r="DQ599" s="168"/>
      <c r="DR599" s="168"/>
      <c r="DS599" s="168"/>
      <c r="DT599" s="168"/>
      <c r="DU599" s="168"/>
      <c r="DV599" s="168"/>
      <c r="DW599" s="168"/>
      <c r="DX599" s="168"/>
      <c r="DY599" s="168"/>
      <c r="DZ599" s="168"/>
      <c r="EA599" s="168"/>
      <c r="EB599" s="168"/>
      <c r="EC599" s="168"/>
      <c r="ED599" s="168"/>
      <c r="EE599" s="168"/>
      <c r="EF599" s="169"/>
      <c r="EG599" s="169"/>
      <c r="EH599" s="169"/>
    </row>
    <row r="600" spans="1:138" ht="15.75" hidden="1" outlineLevel="1" x14ac:dyDescent="0.25">
      <c r="A600" s="122">
        <f>IF(B593="Объект",,IF(B600=0,,1))</f>
        <v>0</v>
      </c>
      <c r="B600" s="194" t="str">
        <f t="shared" si="370"/>
        <v>ТМЦ</v>
      </c>
      <c r="C600" s="170">
        <f t="shared" si="371"/>
        <v>0</v>
      </c>
      <c r="D600" s="168"/>
      <c r="E600" s="168"/>
      <c r="F600" s="168"/>
      <c r="G600" s="168"/>
      <c r="H600" s="168"/>
      <c r="I600" s="168"/>
      <c r="J600" s="168"/>
      <c r="K600" s="168"/>
      <c r="L600" s="168"/>
      <c r="M600" s="168"/>
      <c r="N600" s="168"/>
      <c r="O600" s="168"/>
      <c r="P600" s="168"/>
      <c r="Q600" s="168"/>
      <c r="R600" s="168"/>
      <c r="S600" s="168"/>
      <c r="T600" s="168"/>
      <c r="U600" s="168"/>
      <c r="V600" s="168"/>
      <c r="W600" s="168"/>
      <c r="X600" s="168"/>
      <c r="Y600" s="168"/>
      <c r="Z600" s="168"/>
      <c r="AA600" s="168"/>
      <c r="AB600" s="168"/>
      <c r="AC600" s="168"/>
      <c r="AD600" s="168"/>
      <c r="AE600" s="168"/>
      <c r="AF600" s="168"/>
      <c r="AG600" s="168"/>
      <c r="AH600" s="168"/>
      <c r="AI600" s="168"/>
      <c r="AJ600" s="168"/>
      <c r="AK600" s="168"/>
      <c r="AL600" s="168"/>
      <c r="AM600" s="168"/>
      <c r="AN600" s="224"/>
      <c r="AO600" s="168"/>
      <c r="AP600" s="168"/>
      <c r="AQ600" s="168"/>
      <c r="AR600" s="168"/>
      <c r="AS600" s="168"/>
      <c r="AT600" s="224"/>
      <c r="AU600" s="168"/>
      <c r="AV600" s="168"/>
      <c r="AW600" s="168"/>
      <c r="AX600" s="168"/>
      <c r="AY600" s="168"/>
      <c r="AZ600" s="168"/>
      <c r="BA600" s="168"/>
      <c r="BB600" s="168"/>
      <c r="BC600" s="168"/>
      <c r="BD600" s="168"/>
      <c r="BE600" s="168"/>
      <c r="BF600" s="168"/>
      <c r="BG600" s="168"/>
      <c r="BH600" s="168"/>
      <c r="BI600" s="168"/>
      <c r="BJ600" s="168"/>
      <c r="BK600" s="168"/>
      <c r="BL600" s="168"/>
      <c r="BM600" s="168"/>
      <c r="BN600" s="168"/>
      <c r="BO600" s="168"/>
      <c r="BP600" s="168"/>
      <c r="BQ600" s="168"/>
      <c r="BR600" s="168"/>
      <c r="BS600" s="168"/>
      <c r="BT600" s="168"/>
      <c r="BU600" s="168"/>
      <c r="BV600" s="168"/>
      <c r="BW600" s="168"/>
      <c r="BX600" s="168"/>
      <c r="BY600" s="168"/>
      <c r="BZ600" s="168"/>
      <c r="CA600" s="168"/>
      <c r="CB600" s="168"/>
      <c r="CC600" s="168"/>
      <c r="CD600" s="168"/>
      <c r="CE600" s="168"/>
      <c r="CF600" s="168"/>
      <c r="CG600" s="168"/>
      <c r="CH600" s="168"/>
      <c r="CI600" s="168"/>
      <c r="CJ600" s="168"/>
      <c r="CK600" s="168"/>
      <c r="CL600" s="168"/>
      <c r="CM600" s="168"/>
      <c r="CN600" s="168"/>
      <c r="CO600" s="168"/>
      <c r="CP600" s="168"/>
      <c r="CQ600" s="168"/>
      <c r="CR600" s="168"/>
      <c r="CS600" s="168"/>
      <c r="CT600" s="168"/>
      <c r="CU600" s="168"/>
      <c r="CV600" s="168"/>
      <c r="CW600" s="168"/>
      <c r="CX600" s="168"/>
      <c r="CY600" s="168"/>
      <c r="CZ600" s="168"/>
      <c r="DA600" s="168"/>
      <c r="DB600" s="168"/>
      <c r="DC600" s="168"/>
      <c r="DD600" s="168"/>
      <c r="DE600" s="168"/>
      <c r="DF600" s="168"/>
      <c r="DG600" s="168"/>
      <c r="DH600" s="168"/>
      <c r="DI600" s="168"/>
      <c r="DJ600" s="168"/>
      <c r="DK600" s="168"/>
      <c r="DL600" s="168"/>
      <c r="DM600" s="168"/>
      <c r="DN600" s="168"/>
      <c r="DO600" s="168"/>
      <c r="DP600" s="168"/>
      <c r="DQ600" s="168"/>
      <c r="DR600" s="168"/>
      <c r="DS600" s="168"/>
      <c r="DT600" s="168"/>
      <c r="DU600" s="168"/>
      <c r="DV600" s="168"/>
      <c r="DW600" s="168"/>
      <c r="DX600" s="168"/>
      <c r="DY600" s="168"/>
      <c r="DZ600" s="168"/>
      <c r="EA600" s="168"/>
      <c r="EB600" s="168"/>
      <c r="EC600" s="168"/>
      <c r="ED600" s="168"/>
      <c r="EE600" s="168"/>
      <c r="EF600" s="169"/>
      <c r="EG600" s="169"/>
      <c r="EH600" s="169"/>
    </row>
    <row r="601" spans="1:138" ht="15.75" hidden="1" outlineLevel="1" x14ac:dyDescent="0.25">
      <c r="A601" s="122">
        <f>IF(B593="Объект",,IF(B601=0,,1))</f>
        <v>0</v>
      </c>
      <c r="B601" s="194" t="str">
        <f t="shared" si="370"/>
        <v>Оборудование (привязка к валюте)</v>
      </c>
      <c r="C601" s="170">
        <f t="shared" si="371"/>
        <v>0</v>
      </c>
      <c r="D601" s="168"/>
      <c r="E601" s="168"/>
      <c r="F601" s="168"/>
      <c r="G601" s="168"/>
      <c r="H601" s="168"/>
      <c r="I601" s="168"/>
      <c r="J601" s="168"/>
      <c r="K601" s="168"/>
      <c r="L601" s="168"/>
      <c r="M601" s="168"/>
      <c r="N601" s="168"/>
      <c r="O601" s="168"/>
      <c r="P601" s="168"/>
      <c r="Q601" s="168"/>
      <c r="R601" s="168"/>
      <c r="S601" s="168"/>
      <c r="T601" s="168"/>
      <c r="U601" s="168"/>
      <c r="V601" s="168"/>
      <c r="W601" s="168"/>
      <c r="X601" s="168"/>
      <c r="Y601" s="168"/>
      <c r="Z601" s="168"/>
      <c r="AA601" s="168"/>
      <c r="AB601" s="168"/>
      <c r="AC601" s="168"/>
      <c r="AD601" s="168"/>
      <c r="AE601" s="168"/>
      <c r="AF601" s="168"/>
      <c r="AG601" s="168"/>
      <c r="AH601" s="168"/>
      <c r="AI601" s="168"/>
      <c r="AJ601" s="168"/>
      <c r="AK601" s="168"/>
      <c r="AL601" s="168"/>
      <c r="AM601" s="168"/>
      <c r="AN601" s="168"/>
      <c r="AO601" s="168"/>
      <c r="AP601" s="168"/>
      <c r="AQ601" s="168"/>
      <c r="AR601" s="168"/>
      <c r="AS601" s="168"/>
      <c r="AT601" s="168"/>
      <c r="AU601" s="168"/>
      <c r="AV601" s="168"/>
      <c r="AW601" s="168"/>
      <c r="AX601" s="168"/>
      <c r="AY601" s="168"/>
      <c r="AZ601" s="168"/>
      <c r="BA601" s="168"/>
      <c r="BB601" s="168"/>
      <c r="BC601" s="168"/>
      <c r="BD601" s="168"/>
      <c r="BE601" s="168"/>
      <c r="BF601" s="168"/>
      <c r="BG601" s="168"/>
      <c r="BH601" s="168"/>
      <c r="BI601" s="168"/>
      <c r="BJ601" s="168"/>
      <c r="BK601" s="168"/>
      <c r="BL601" s="168"/>
      <c r="BM601" s="168"/>
      <c r="BN601" s="168"/>
      <c r="BO601" s="168"/>
      <c r="BP601" s="168"/>
      <c r="BQ601" s="168"/>
      <c r="BR601" s="168"/>
      <c r="BS601" s="168"/>
      <c r="BT601" s="168"/>
      <c r="BU601" s="168"/>
      <c r="BV601" s="168"/>
      <c r="BW601" s="168"/>
      <c r="BX601" s="168"/>
      <c r="BY601" s="168"/>
      <c r="BZ601" s="168"/>
      <c r="CA601" s="168"/>
      <c r="CB601" s="168"/>
      <c r="CC601" s="168"/>
      <c r="CD601" s="168"/>
      <c r="CE601" s="168"/>
      <c r="CF601" s="168"/>
      <c r="CG601" s="168"/>
      <c r="CH601" s="168"/>
      <c r="CI601" s="168"/>
      <c r="CJ601" s="168"/>
      <c r="CK601" s="168"/>
      <c r="CL601" s="168"/>
      <c r="CM601" s="168"/>
      <c r="CN601" s="168"/>
      <c r="CO601" s="168"/>
      <c r="CP601" s="168"/>
      <c r="CQ601" s="168"/>
      <c r="CR601" s="168"/>
      <c r="CS601" s="168"/>
      <c r="CT601" s="168"/>
      <c r="CU601" s="168"/>
      <c r="CV601" s="168"/>
      <c r="CW601" s="168"/>
      <c r="CX601" s="168"/>
      <c r="CY601" s="168"/>
      <c r="CZ601" s="168"/>
      <c r="DA601" s="168"/>
      <c r="DB601" s="168"/>
      <c r="DC601" s="168"/>
      <c r="DD601" s="168"/>
      <c r="DE601" s="168"/>
      <c r="DF601" s="168"/>
      <c r="DG601" s="168"/>
      <c r="DH601" s="168"/>
      <c r="DI601" s="168"/>
      <c r="DJ601" s="168"/>
      <c r="DK601" s="168"/>
      <c r="DL601" s="168"/>
      <c r="DM601" s="168"/>
      <c r="DN601" s="168"/>
      <c r="DO601" s="168"/>
      <c r="DP601" s="168"/>
      <c r="DQ601" s="168"/>
      <c r="DR601" s="168"/>
      <c r="DS601" s="168"/>
      <c r="DT601" s="168"/>
      <c r="DU601" s="168"/>
      <c r="DV601" s="168"/>
      <c r="DW601" s="168"/>
      <c r="DX601" s="168"/>
      <c r="DY601" s="168"/>
      <c r="DZ601" s="168"/>
      <c r="EA601" s="168"/>
      <c r="EB601" s="168"/>
      <c r="EC601" s="168"/>
      <c r="ED601" s="168"/>
      <c r="EE601" s="168"/>
      <c r="EF601" s="169"/>
      <c r="EG601" s="169"/>
      <c r="EH601" s="169"/>
    </row>
    <row r="602" spans="1:138" ht="15.75" hidden="1" outlineLevel="1" x14ac:dyDescent="0.25">
      <c r="A602" s="122">
        <f>IF(B593="Объект",,IF(B602=0,,1))</f>
        <v>0</v>
      </c>
      <c r="B602" s="194" t="str">
        <f t="shared" si="370"/>
        <v>Оборудование рос</v>
      </c>
      <c r="C602" s="170">
        <f t="shared" si="371"/>
        <v>0</v>
      </c>
      <c r="D602" s="168"/>
      <c r="E602" s="168"/>
      <c r="F602" s="168"/>
      <c r="G602" s="168"/>
      <c r="H602" s="168"/>
      <c r="I602" s="168"/>
      <c r="J602" s="168"/>
      <c r="K602" s="168"/>
      <c r="L602" s="168"/>
      <c r="M602" s="168"/>
      <c r="N602" s="168"/>
      <c r="O602" s="168"/>
      <c r="P602" s="168"/>
      <c r="Q602" s="168"/>
      <c r="R602" s="168"/>
      <c r="S602" s="168"/>
      <c r="T602" s="168"/>
      <c r="U602" s="168"/>
      <c r="V602" s="168"/>
      <c r="W602" s="168"/>
      <c r="X602" s="168"/>
      <c r="Y602" s="168"/>
      <c r="Z602" s="168"/>
      <c r="AA602" s="168"/>
      <c r="AB602" s="168"/>
      <c r="AC602" s="168"/>
      <c r="AD602" s="168"/>
      <c r="AE602" s="168"/>
      <c r="AF602" s="168"/>
      <c r="AG602" s="168"/>
      <c r="AH602" s="168"/>
      <c r="AI602" s="168"/>
      <c r="AJ602" s="168"/>
      <c r="AK602" s="168"/>
      <c r="AL602" s="168"/>
      <c r="AM602" s="168"/>
      <c r="AN602" s="168"/>
      <c r="AO602" s="168"/>
      <c r="AP602" s="168"/>
      <c r="AQ602" s="168"/>
      <c r="AR602" s="168"/>
      <c r="AS602" s="168"/>
      <c r="AT602" s="168"/>
      <c r="AU602" s="168"/>
      <c r="AV602" s="168"/>
      <c r="AW602" s="168"/>
      <c r="AX602" s="168"/>
      <c r="AY602" s="168"/>
      <c r="AZ602" s="168"/>
      <c r="BA602" s="168"/>
      <c r="BB602" s="168"/>
      <c r="BC602" s="168"/>
      <c r="BD602" s="168"/>
      <c r="BE602" s="168"/>
      <c r="BF602" s="168"/>
      <c r="BG602" s="168"/>
      <c r="BH602" s="168"/>
      <c r="BI602" s="168"/>
      <c r="BJ602" s="168"/>
      <c r="BK602" s="168"/>
      <c r="BL602" s="168"/>
      <c r="BM602" s="168"/>
      <c r="BN602" s="168"/>
      <c r="BO602" s="168"/>
      <c r="BP602" s="168"/>
      <c r="BQ602" s="168"/>
      <c r="BR602" s="168"/>
      <c r="BS602" s="168"/>
      <c r="BT602" s="168"/>
      <c r="BU602" s="168"/>
      <c r="BV602" s="168"/>
      <c r="BW602" s="168"/>
      <c r="BX602" s="168"/>
      <c r="BY602" s="168"/>
      <c r="BZ602" s="168"/>
      <c r="CA602" s="168"/>
      <c r="CB602" s="168"/>
      <c r="CC602" s="168"/>
      <c r="CD602" s="168"/>
      <c r="CE602" s="168"/>
      <c r="CF602" s="168"/>
      <c r="CG602" s="168"/>
      <c r="CH602" s="168"/>
      <c r="CI602" s="168"/>
      <c r="CJ602" s="168"/>
      <c r="CK602" s="168"/>
      <c r="CL602" s="168"/>
      <c r="CM602" s="168"/>
      <c r="CN602" s="168"/>
      <c r="CO602" s="168"/>
      <c r="CP602" s="168"/>
      <c r="CQ602" s="168"/>
      <c r="CR602" s="168"/>
      <c r="CS602" s="168"/>
      <c r="CT602" s="168"/>
      <c r="CU602" s="168"/>
      <c r="CV602" s="168"/>
      <c r="CW602" s="168"/>
      <c r="CX602" s="168"/>
      <c r="CY602" s="168"/>
      <c r="CZ602" s="168"/>
      <c r="DA602" s="168"/>
      <c r="DB602" s="168"/>
      <c r="DC602" s="168"/>
      <c r="DD602" s="168"/>
      <c r="DE602" s="168"/>
      <c r="DF602" s="168"/>
      <c r="DG602" s="168"/>
      <c r="DH602" s="168"/>
      <c r="DI602" s="168"/>
      <c r="DJ602" s="168"/>
      <c r="DK602" s="168"/>
      <c r="DL602" s="168"/>
      <c r="DM602" s="168"/>
      <c r="DN602" s="168"/>
      <c r="DO602" s="168"/>
      <c r="DP602" s="168"/>
      <c r="DQ602" s="168"/>
      <c r="DR602" s="168"/>
      <c r="DS602" s="168"/>
      <c r="DT602" s="168"/>
      <c r="DU602" s="168"/>
      <c r="DV602" s="168"/>
      <c r="DW602" s="168"/>
      <c r="DX602" s="168"/>
      <c r="DY602" s="168"/>
      <c r="DZ602" s="168"/>
      <c r="EA602" s="168"/>
      <c r="EB602" s="168"/>
      <c r="EC602" s="168"/>
      <c r="ED602" s="168"/>
      <c r="EE602" s="168"/>
      <c r="EF602" s="169"/>
      <c r="EG602" s="169"/>
      <c r="EH602" s="169"/>
    </row>
    <row r="603" spans="1:138" ht="15.75" hidden="1" outlineLevel="1" x14ac:dyDescent="0.25">
      <c r="A603" s="122">
        <f>IF(B593="Объект",,IF(B603=0,,1))</f>
        <v>0</v>
      </c>
      <c r="B603" s="194" t="str">
        <f t="shared" si="370"/>
        <v>Прочие</v>
      </c>
      <c r="C603" s="170">
        <f t="shared" si="371"/>
        <v>0</v>
      </c>
      <c r="D603" s="168"/>
      <c r="E603" s="168"/>
      <c r="F603" s="168"/>
      <c r="G603" s="168"/>
      <c r="H603" s="168"/>
      <c r="I603" s="168"/>
      <c r="J603" s="168"/>
      <c r="K603" s="168"/>
      <c r="L603" s="168"/>
      <c r="M603" s="168"/>
      <c r="N603" s="168"/>
      <c r="O603" s="168"/>
      <c r="P603" s="168"/>
      <c r="Q603" s="168"/>
      <c r="R603" s="168"/>
      <c r="S603" s="168"/>
      <c r="T603" s="168"/>
      <c r="U603" s="168"/>
      <c r="V603" s="168"/>
      <c r="W603" s="168"/>
      <c r="X603" s="168"/>
      <c r="Y603" s="168"/>
      <c r="Z603" s="168"/>
      <c r="AA603" s="168"/>
      <c r="AB603" s="168"/>
      <c r="AC603" s="168"/>
      <c r="AD603" s="168"/>
      <c r="AE603" s="168"/>
      <c r="AF603" s="168"/>
      <c r="AG603" s="168"/>
      <c r="AH603" s="168"/>
      <c r="AI603" s="168"/>
      <c r="AJ603" s="168"/>
      <c r="AK603" s="168"/>
      <c r="AL603" s="168"/>
      <c r="AM603" s="168"/>
      <c r="AN603" s="168"/>
      <c r="AO603" s="168"/>
      <c r="AP603" s="168"/>
      <c r="AQ603" s="168"/>
      <c r="AR603" s="168"/>
      <c r="AS603" s="168"/>
      <c r="AT603" s="168"/>
      <c r="AU603" s="168"/>
      <c r="AV603" s="168"/>
      <c r="AW603" s="168"/>
      <c r="AX603" s="168"/>
      <c r="AY603" s="168"/>
      <c r="AZ603" s="168"/>
      <c r="BA603" s="168"/>
      <c r="BB603" s="168"/>
      <c r="BC603" s="168"/>
      <c r="BD603" s="168"/>
      <c r="BE603" s="168"/>
      <c r="BF603" s="168"/>
      <c r="BG603" s="168"/>
      <c r="BH603" s="168"/>
      <c r="BI603" s="168"/>
      <c r="BJ603" s="168"/>
      <c r="BK603" s="168"/>
      <c r="BL603" s="168"/>
      <c r="BM603" s="168"/>
      <c r="BN603" s="168"/>
      <c r="BO603" s="168"/>
      <c r="BP603" s="168"/>
      <c r="BQ603" s="168"/>
      <c r="BR603" s="168"/>
      <c r="BS603" s="168"/>
      <c r="BT603" s="168"/>
      <c r="BU603" s="168"/>
      <c r="BV603" s="168"/>
      <c r="BW603" s="168"/>
      <c r="BX603" s="168"/>
      <c r="BY603" s="168"/>
      <c r="BZ603" s="168"/>
      <c r="CA603" s="168"/>
      <c r="CB603" s="168"/>
      <c r="CC603" s="168"/>
      <c r="CD603" s="168"/>
      <c r="CE603" s="168"/>
      <c r="CF603" s="168"/>
      <c r="CG603" s="168"/>
      <c r="CH603" s="168"/>
      <c r="CI603" s="168"/>
      <c r="CJ603" s="168"/>
      <c r="CK603" s="168"/>
      <c r="CL603" s="168"/>
      <c r="CM603" s="168"/>
      <c r="CN603" s="168"/>
      <c r="CO603" s="168"/>
      <c r="CP603" s="168"/>
      <c r="CQ603" s="168"/>
      <c r="CR603" s="168"/>
      <c r="CS603" s="168"/>
      <c r="CT603" s="168"/>
      <c r="CU603" s="168"/>
      <c r="CV603" s="168"/>
      <c r="CW603" s="168"/>
      <c r="CX603" s="168"/>
      <c r="CY603" s="168"/>
      <c r="CZ603" s="168"/>
      <c r="DA603" s="168"/>
      <c r="DB603" s="168"/>
      <c r="DC603" s="168"/>
      <c r="DD603" s="168"/>
      <c r="DE603" s="168"/>
      <c r="DF603" s="168"/>
      <c r="DG603" s="168"/>
      <c r="DH603" s="168"/>
      <c r="DI603" s="168"/>
      <c r="DJ603" s="168"/>
      <c r="DK603" s="168"/>
      <c r="DL603" s="168"/>
      <c r="DM603" s="168"/>
      <c r="DN603" s="168"/>
      <c r="DO603" s="168"/>
      <c r="DP603" s="168"/>
      <c r="DQ603" s="168"/>
      <c r="DR603" s="168"/>
      <c r="DS603" s="168"/>
      <c r="DT603" s="168"/>
      <c r="DU603" s="168"/>
      <c r="DV603" s="168"/>
      <c r="DW603" s="168"/>
      <c r="DX603" s="168"/>
      <c r="DY603" s="168"/>
      <c r="DZ603" s="168"/>
      <c r="EA603" s="168"/>
      <c r="EB603" s="168"/>
      <c r="EC603" s="168"/>
      <c r="ED603" s="168"/>
      <c r="EE603" s="168"/>
      <c r="EF603" s="169"/>
      <c r="EG603" s="169"/>
      <c r="EH603" s="169"/>
    </row>
    <row r="604" spans="1:138" ht="15.75" hidden="1" outlineLevel="1" x14ac:dyDescent="0.25">
      <c r="A604" s="122">
        <f>IF(B593="Объект",,IF(B604=0,,1))</f>
        <v>0</v>
      </c>
      <c r="B604" s="194" t="str">
        <f t="shared" si="370"/>
        <v>Таможенные платежи</v>
      </c>
      <c r="C604" s="170">
        <f t="shared" si="371"/>
        <v>0</v>
      </c>
      <c r="D604" s="168"/>
      <c r="E604" s="168"/>
      <c r="F604" s="168"/>
      <c r="G604" s="168"/>
      <c r="H604" s="168"/>
      <c r="I604" s="168"/>
      <c r="J604" s="168"/>
      <c r="K604" s="168"/>
      <c r="L604" s="168"/>
      <c r="M604" s="168"/>
      <c r="N604" s="168"/>
      <c r="O604" s="168"/>
      <c r="P604" s="168"/>
      <c r="Q604" s="168"/>
      <c r="R604" s="168"/>
      <c r="S604" s="168"/>
      <c r="T604" s="168"/>
      <c r="U604" s="168"/>
      <c r="V604" s="168"/>
      <c r="W604" s="168"/>
      <c r="X604" s="168"/>
      <c r="Y604" s="168"/>
      <c r="Z604" s="168"/>
      <c r="AA604" s="168"/>
      <c r="AB604" s="168"/>
      <c r="AC604" s="168"/>
      <c r="AD604" s="168"/>
      <c r="AE604" s="168"/>
      <c r="AF604" s="168"/>
      <c r="AG604" s="168"/>
      <c r="AH604" s="168"/>
      <c r="AI604" s="168"/>
      <c r="AJ604" s="168"/>
      <c r="AK604" s="168"/>
      <c r="AL604" s="168"/>
      <c r="AM604" s="168"/>
      <c r="AN604" s="168"/>
      <c r="AO604" s="168"/>
      <c r="AP604" s="168"/>
      <c r="AQ604" s="168"/>
      <c r="AR604" s="168"/>
      <c r="AS604" s="168"/>
      <c r="AT604" s="168"/>
      <c r="AU604" s="168"/>
      <c r="AV604" s="168"/>
      <c r="AW604" s="168"/>
      <c r="AX604" s="168"/>
      <c r="AY604" s="168"/>
      <c r="AZ604" s="168"/>
      <c r="BA604" s="168"/>
      <c r="BB604" s="168"/>
      <c r="BC604" s="168"/>
      <c r="BD604" s="168"/>
      <c r="BE604" s="168"/>
      <c r="BF604" s="168"/>
      <c r="BG604" s="168"/>
      <c r="BH604" s="168"/>
      <c r="BI604" s="168"/>
      <c r="BJ604" s="168"/>
      <c r="BK604" s="168"/>
      <c r="BL604" s="168"/>
      <c r="BM604" s="168"/>
      <c r="BN604" s="168"/>
      <c r="BO604" s="168"/>
      <c r="BP604" s="168"/>
      <c r="BQ604" s="168"/>
      <c r="BR604" s="168"/>
      <c r="BS604" s="168"/>
      <c r="BT604" s="168"/>
      <c r="BU604" s="168"/>
      <c r="BV604" s="168"/>
      <c r="BW604" s="168"/>
      <c r="BX604" s="168"/>
      <c r="BY604" s="168"/>
      <c r="BZ604" s="168"/>
      <c r="CA604" s="168"/>
      <c r="CB604" s="168"/>
      <c r="CC604" s="168"/>
      <c r="CD604" s="168"/>
      <c r="CE604" s="168"/>
      <c r="CF604" s="168"/>
      <c r="CG604" s="168"/>
      <c r="CH604" s="168"/>
      <c r="CI604" s="168"/>
      <c r="CJ604" s="168"/>
      <c r="CK604" s="168"/>
      <c r="CL604" s="168"/>
      <c r="CM604" s="168"/>
      <c r="CN604" s="168"/>
      <c r="CO604" s="168"/>
      <c r="CP604" s="168"/>
      <c r="CQ604" s="168"/>
      <c r="CR604" s="168"/>
      <c r="CS604" s="168"/>
      <c r="CT604" s="168"/>
      <c r="CU604" s="168"/>
      <c r="CV604" s="168"/>
      <c r="CW604" s="168"/>
      <c r="CX604" s="168"/>
      <c r="CY604" s="168"/>
      <c r="CZ604" s="168"/>
      <c r="DA604" s="168"/>
      <c r="DB604" s="168"/>
      <c r="DC604" s="168"/>
      <c r="DD604" s="168"/>
      <c r="DE604" s="168"/>
      <c r="DF604" s="168"/>
      <c r="DG604" s="168"/>
      <c r="DH604" s="168"/>
      <c r="DI604" s="168"/>
      <c r="DJ604" s="168"/>
      <c r="DK604" s="168"/>
      <c r="DL604" s="168"/>
      <c r="DM604" s="168"/>
      <c r="DN604" s="168"/>
      <c r="DO604" s="168"/>
      <c r="DP604" s="168"/>
      <c r="DQ604" s="168"/>
      <c r="DR604" s="168"/>
      <c r="DS604" s="168"/>
      <c r="DT604" s="168"/>
      <c r="DU604" s="168"/>
      <c r="DV604" s="168"/>
      <c r="DW604" s="168"/>
      <c r="DX604" s="168"/>
      <c r="DY604" s="168"/>
      <c r="DZ604" s="168"/>
      <c r="EA604" s="168"/>
      <c r="EB604" s="168"/>
      <c r="EC604" s="168"/>
      <c r="ED604" s="168"/>
      <c r="EE604" s="168"/>
      <c r="EF604" s="169"/>
      <c r="EG604" s="169"/>
      <c r="EH604" s="169"/>
    </row>
    <row r="605" spans="1:138" ht="15.75" hidden="1" outlineLevel="1" x14ac:dyDescent="0.25">
      <c r="A605" s="122">
        <f>IF(B593="Объект",,IF(B605=0,,1))</f>
        <v>0</v>
      </c>
      <c r="B605" s="194">
        <f t="shared" si="370"/>
        <v>0</v>
      </c>
      <c r="C605" s="170">
        <f t="shared" si="371"/>
        <v>0</v>
      </c>
      <c r="D605" s="168"/>
      <c r="E605" s="168"/>
      <c r="F605" s="168"/>
      <c r="G605" s="168"/>
      <c r="H605" s="168"/>
      <c r="I605" s="168"/>
      <c r="J605" s="168"/>
      <c r="K605" s="168"/>
      <c r="L605" s="168"/>
      <c r="M605" s="168"/>
      <c r="N605" s="168"/>
      <c r="O605" s="168"/>
      <c r="P605" s="168"/>
      <c r="Q605" s="168"/>
      <c r="R605" s="168"/>
      <c r="S605" s="168"/>
      <c r="T605" s="168"/>
      <c r="U605" s="168"/>
      <c r="V605" s="168"/>
      <c r="W605" s="168"/>
      <c r="X605" s="168"/>
      <c r="Y605" s="168"/>
      <c r="Z605" s="168"/>
      <c r="AA605" s="168"/>
      <c r="AB605" s="168"/>
      <c r="AC605" s="168"/>
      <c r="AD605" s="168"/>
      <c r="AE605" s="168"/>
      <c r="AF605" s="168"/>
      <c r="AG605" s="168"/>
      <c r="AH605" s="168"/>
      <c r="AI605" s="168"/>
      <c r="AJ605" s="168"/>
      <c r="AK605" s="168"/>
      <c r="AL605" s="168"/>
      <c r="AM605" s="168"/>
      <c r="AN605" s="168"/>
      <c r="AO605" s="168"/>
      <c r="AP605" s="168"/>
      <c r="AQ605" s="168"/>
      <c r="AR605" s="168"/>
      <c r="AS605" s="168"/>
      <c r="AT605" s="168"/>
      <c r="AU605" s="168"/>
      <c r="AV605" s="168"/>
      <c r="AW605" s="168"/>
      <c r="AX605" s="168"/>
      <c r="AY605" s="168"/>
      <c r="AZ605" s="168"/>
      <c r="BA605" s="168"/>
      <c r="BB605" s="168"/>
      <c r="BC605" s="168"/>
      <c r="BD605" s="168"/>
      <c r="BE605" s="168"/>
      <c r="BF605" s="168"/>
      <c r="BG605" s="168"/>
      <c r="BH605" s="168"/>
      <c r="BI605" s="168"/>
      <c r="BJ605" s="168"/>
      <c r="BK605" s="168"/>
      <c r="BL605" s="168"/>
      <c r="BM605" s="168"/>
      <c r="BN605" s="168"/>
      <c r="BO605" s="168"/>
      <c r="BP605" s="168"/>
      <c r="BQ605" s="168"/>
      <c r="BR605" s="168"/>
      <c r="BS605" s="168"/>
      <c r="BT605" s="168"/>
      <c r="BU605" s="168"/>
      <c r="BV605" s="168"/>
      <c r="BW605" s="168"/>
      <c r="BX605" s="168"/>
      <c r="BY605" s="168"/>
      <c r="BZ605" s="168"/>
      <c r="CA605" s="168"/>
      <c r="CB605" s="168"/>
      <c r="CC605" s="168"/>
      <c r="CD605" s="168"/>
      <c r="CE605" s="168"/>
      <c r="CF605" s="168"/>
      <c r="CG605" s="168"/>
      <c r="CH605" s="168"/>
      <c r="CI605" s="168"/>
      <c r="CJ605" s="168"/>
      <c r="CK605" s="168"/>
      <c r="CL605" s="168"/>
      <c r="CM605" s="168"/>
      <c r="CN605" s="168"/>
      <c r="CO605" s="168"/>
      <c r="CP605" s="168"/>
      <c r="CQ605" s="168"/>
      <c r="CR605" s="168"/>
      <c r="CS605" s="168"/>
      <c r="CT605" s="168"/>
      <c r="CU605" s="168"/>
      <c r="CV605" s="168"/>
      <c r="CW605" s="168"/>
      <c r="CX605" s="168"/>
      <c r="CY605" s="168"/>
      <c r="CZ605" s="168"/>
      <c r="DA605" s="168"/>
      <c r="DB605" s="168"/>
      <c r="DC605" s="168"/>
      <c r="DD605" s="168"/>
      <c r="DE605" s="168"/>
      <c r="DF605" s="168"/>
      <c r="DG605" s="168"/>
      <c r="DH605" s="168"/>
      <c r="DI605" s="168"/>
      <c r="DJ605" s="168"/>
      <c r="DK605" s="168"/>
      <c r="DL605" s="168"/>
      <c r="DM605" s="168"/>
      <c r="DN605" s="168"/>
      <c r="DO605" s="168"/>
      <c r="DP605" s="168"/>
      <c r="DQ605" s="168"/>
      <c r="DR605" s="168"/>
      <c r="DS605" s="168"/>
      <c r="DT605" s="168"/>
      <c r="DU605" s="168"/>
      <c r="DV605" s="168"/>
      <c r="DW605" s="168"/>
      <c r="DX605" s="168"/>
      <c r="DY605" s="168"/>
      <c r="DZ605" s="168"/>
      <c r="EA605" s="168"/>
      <c r="EB605" s="168"/>
      <c r="EC605" s="168"/>
      <c r="ED605" s="168"/>
      <c r="EE605" s="168"/>
      <c r="EF605" s="169"/>
      <c r="EG605" s="169"/>
      <c r="EH605" s="169"/>
    </row>
    <row r="606" spans="1:138" ht="15.75" hidden="1" outlineLevel="1" x14ac:dyDescent="0.25">
      <c r="A606" s="122">
        <f>IF(B593="Объект",,IF(B606=0,,1))</f>
        <v>0</v>
      </c>
      <c r="B606" s="194" t="str">
        <f t="shared" si="370"/>
        <v>Менеджмент резерв</v>
      </c>
      <c r="C606" s="170">
        <f t="shared" si="371"/>
        <v>0</v>
      </c>
      <c r="D606" s="168"/>
      <c r="E606" s="168"/>
      <c r="F606" s="168"/>
      <c r="G606" s="168"/>
      <c r="H606" s="168"/>
      <c r="I606" s="168"/>
      <c r="J606" s="168"/>
      <c r="K606" s="168"/>
      <c r="L606" s="168"/>
      <c r="M606" s="168"/>
      <c r="N606" s="168"/>
      <c r="O606" s="168"/>
      <c r="P606" s="168"/>
      <c r="Q606" s="168"/>
      <c r="R606" s="168"/>
      <c r="S606" s="168"/>
      <c r="T606" s="168"/>
      <c r="U606" s="168"/>
      <c r="V606" s="168"/>
      <c r="W606" s="168"/>
      <c r="X606" s="168"/>
      <c r="Y606" s="168"/>
      <c r="Z606" s="168"/>
      <c r="AA606" s="168"/>
      <c r="AB606" s="168"/>
      <c r="AC606" s="168"/>
      <c r="AD606" s="168"/>
      <c r="AE606" s="168"/>
      <c r="AF606" s="168"/>
      <c r="AG606" s="168"/>
      <c r="AH606" s="168"/>
      <c r="AI606" s="168"/>
      <c r="AJ606" s="168"/>
      <c r="AK606" s="168"/>
      <c r="AL606" s="168"/>
      <c r="AM606" s="168"/>
      <c r="AN606" s="168"/>
      <c r="AO606" s="168"/>
      <c r="AP606" s="168"/>
      <c r="AQ606" s="168"/>
      <c r="AR606" s="168"/>
      <c r="AS606" s="168"/>
      <c r="AT606" s="168"/>
      <c r="AU606" s="168"/>
      <c r="AV606" s="168"/>
      <c r="AW606" s="168"/>
      <c r="AX606" s="168"/>
      <c r="AY606" s="168"/>
      <c r="AZ606" s="168"/>
      <c r="BA606" s="168"/>
      <c r="BB606" s="168"/>
      <c r="BC606" s="168"/>
      <c r="BD606" s="168"/>
      <c r="BE606" s="168"/>
      <c r="BF606" s="168"/>
      <c r="BG606" s="168"/>
      <c r="BH606" s="168"/>
      <c r="BI606" s="168"/>
      <c r="BJ606" s="168"/>
      <c r="BK606" s="168"/>
      <c r="BL606" s="168"/>
      <c r="BM606" s="168"/>
      <c r="BN606" s="168"/>
      <c r="BO606" s="168"/>
      <c r="BP606" s="168"/>
      <c r="BQ606" s="168"/>
      <c r="BR606" s="168"/>
      <c r="BS606" s="168"/>
      <c r="BT606" s="168"/>
      <c r="BU606" s="168"/>
      <c r="BV606" s="168"/>
      <c r="BW606" s="168"/>
      <c r="BX606" s="168"/>
      <c r="BY606" s="168"/>
      <c r="BZ606" s="168"/>
      <c r="CA606" s="168"/>
      <c r="CB606" s="168"/>
      <c r="CC606" s="168"/>
      <c r="CD606" s="168"/>
      <c r="CE606" s="168"/>
      <c r="CF606" s="168"/>
      <c r="CG606" s="168"/>
      <c r="CH606" s="168"/>
      <c r="CI606" s="168"/>
      <c r="CJ606" s="168"/>
      <c r="CK606" s="168"/>
      <c r="CL606" s="168"/>
      <c r="CM606" s="168"/>
      <c r="CN606" s="168"/>
      <c r="CO606" s="168"/>
      <c r="CP606" s="168"/>
      <c r="CQ606" s="168"/>
      <c r="CR606" s="168"/>
      <c r="CS606" s="168"/>
      <c r="CT606" s="168"/>
      <c r="CU606" s="168"/>
      <c r="CV606" s="168"/>
      <c r="CW606" s="168"/>
      <c r="CX606" s="168"/>
      <c r="CY606" s="168"/>
      <c r="CZ606" s="168"/>
      <c r="DA606" s="168"/>
      <c r="DB606" s="168"/>
      <c r="DC606" s="168"/>
      <c r="DD606" s="168"/>
      <c r="DE606" s="168"/>
      <c r="DF606" s="168"/>
      <c r="DG606" s="168"/>
      <c r="DH606" s="168"/>
      <c r="DI606" s="168"/>
      <c r="DJ606" s="168"/>
      <c r="DK606" s="168"/>
      <c r="DL606" s="168"/>
      <c r="DM606" s="168"/>
      <c r="DN606" s="168"/>
      <c r="DO606" s="168"/>
      <c r="DP606" s="168"/>
      <c r="DQ606" s="168"/>
      <c r="DR606" s="168"/>
      <c r="DS606" s="168"/>
      <c r="DT606" s="168"/>
      <c r="DU606" s="168"/>
      <c r="DV606" s="168"/>
      <c r="DW606" s="168"/>
      <c r="DX606" s="168"/>
      <c r="DY606" s="168"/>
      <c r="DZ606" s="168"/>
      <c r="EA606" s="168"/>
      <c r="EB606" s="168"/>
      <c r="EC606" s="168"/>
      <c r="ED606" s="168"/>
      <c r="EE606" s="168"/>
      <c r="EF606" s="169"/>
      <c r="EG606" s="169"/>
      <c r="EH606" s="169"/>
    </row>
    <row r="607" spans="1:138" ht="15.75" hidden="1" outlineLevel="1" x14ac:dyDescent="0.25">
      <c r="A607" s="122">
        <f>IF(B593="Объект",,IF(B607=0,,1))</f>
        <v>0</v>
      </c>
      <c r="B607" s="236" t="str">
        <f t="shared" si="370"/>
        <v>ФОТ МП и РГ</v>
      </c>
      <c r="C607" s="170">
        <f t="shared" si="371"/>
        <v>0</v>
      </c>
      <c r="D607" s="168"/>
      <c r="E607" s="168"/>
      <c r="F607" s="168"/>
      <c r="G607" s="168"/>
      <c r="H607" s="168"/>
      <c r="I607" s="168"/>
      <c r="J607" s="168"/>
      <c r="K607" s="168"/>
      <c r="L607" s="168"/>
      <c r="M607" s="168"/>
      <c r="N607" s="168"/>
      <c r="O607" s="168"/>
      <c r="P607" s="168"/>
      <c r="Q607" s="168"/>
      <c r="R607" s="168"/>
      <c r="S607" s="168"/>
      <c r="T607" s="168"/>
      <c r="U607" s="168"/>
      <c r="V607" s="168"/>
      <c r="W607" s="168"/>
      <c r="X607" s="168"/>
      <c r="Y607" s="168"/>
      <c r="Z607" s="168"/>
      <c r="AA607" s="168"/>
      <c r="AB607" s="168"/>
      <c r="AC607" s="168"/>
      <c r="AD607" s="168"/>
      <c r="AE607" s="168"/>
      <c r="AF607" s="168"/>
      <c r="AG607" s="168"/>
      <c r="AH607" s="168"/>
      <c r="AI607" s="168"/>
      <c r="AJ607" s="168"/>
      <c r="AK607" s="168"/>
      <c r="AL607" s="168"/>
      <c r="AM607" s="168"/>
      <c r="AN607" s="168"/>
      <c r="AO607" s="168"/>
      <c r="AP607" s="168"/>
      <c r="AQ607" s="168"/>
      <c r="AR607" s="168"/>
      <c r="AS607" s="168"/>
      <c r="AT607" s="168"/>
      <c r="AU607" s="168"/>
      <c r="AV607" s="168"/>
      <c r="AW607" s="168"/>
      <c r="AX607" s="168"/>
      <c r="AY607" s="168"/>
      <c r="AZ607" s="168"/>
      <c r="BA607" s="168"/>
      <c r="BB607" s="168"/>
      <c r="BC607" s="168"/>
      <c r="BD607" s="168"/>
      <c r="BE607" s="168"/>
      <c r="BF607" s="168"/>
      <c r="BG607" s="168"/>
      <c r="BH607" s="168"/>
      <c r="BI607" s="168"/>
      <c r="BJ607" s="168"/>
      <c r="BK607" s="168"/>
      <c r="BL607" s="168"/>
      <c r="BM607" s="168"/>
      <c r="BN607" s="168"/>
      <c r="BO607" s="168"/>
      <c r="BP607" s="168"/>
      <c r="BQ607" s="168"/>
      <c r="BR607" s="168"/>
      <c r="BS607" s="168"/>
      <c r="BT607" s="168"/>
      <c r="BU607" s="168"/>
      <c r="BV607" s="168"/>
      <c r="BW607" s="168"/>
      <c r="BX607" s="168"/>
      <c r="BY607" s="168"/>
      <c r="BZ607" s="168"/>
      <c r="CA607" s="168"/>
      <c r="CB607" s="168"/>
      <c r="CC607" s="168"/>
      <c r="CD607" s="168"/>
      <c r="CE607" s="168"/>
      <c r="CF607" s="168"/>
      <c r="CG607" s="168"/>
      <c r="CH607" s="168"/>
      <c r="CI607" s="168"/>
      <c r="CJ607" s="168"/>
      <c r="CK607" s="168"/>
      <c r="CL607" s="168"/>
      <c r="CM607" s="168"/>
      <c r="CN607" s="168"/>
      <c r="CO607" s="168"/>
      <c r="CP607" s="168"/>
      <c r="CQ607" s="168"/>
      <c r="CR607" s="168"/>
      <c r="CS607" s="168"/>
      <c r="CT607" s="168"/>
      <c r="CU607" s="168"/>
      <c r="CV607" s="168"/>
      <c r="CW607" s="168"/>
      <c r="CX607" s="168"/>
      <c r="CY607" s="168"/>
      <c r="CZ607" s="168"/>
      <c r="DA607" s="168"/>
      <c r="DB607" s="168"/>
      <c r="DC607" s="168"/>
      <c r="DD607" s="168"/>
      <c r="DE607" s="168"/>
      <c r="DF607" s="168"/>
      <c r="DG607" s="168"/>
      <c r="DH607" s="168"/>
      <c r="DI607" s="168"/>
      <c r="DJ607" s="168"/>
      <c r="DK607" s="168"/>
      <c r="DL607" s="168"/>
      <c r="DM607" s="168"/>
      <c r="DN607" s="168"/>
      <c r="DO607" s="168"/>
      <c r="DP607" s="168"/>
      <c r="DQ607" s="168"/>
      <c r="DR607" s="168"/>
      <c r="DS607" s="168"/>
      <c r="DT607" s="168"/>
      <c r="DU607" s="168"/>
      <c r="DV607" s="168"/>
      <c r="DW607" s="168"/>
      <c r="DX607" s="168"/>
      <c r="DY607" s="168"/>
      <c r="DZ607" s="168"/>
      <c r="EA607" s="168"/>
      <c r="EB607" s="168"/>
      <c r="EC607" s="168"/>
      <c r="ED607" s="168"/>
      <c r="EE607" s="168"/>
      <c r="EF607" s="169"/>
      <c r="EG607" s="169"/>
      <c r="EH607" s="169"/>
    </row>
    <row r="608" spans="1:138" ht="15.75" hidden="1" outlineLevel="1" x14ac:dyDescent="0.25">
      <c r="A608" s="122">
        <f>IF(B593="Объект",,IF(B608=0,,1))</f>
        <v>0</v>
      </c>
      <c r="B608" s="194" t="str">
        <f t="shared" si="370"/>
        <v>Мотивационный фонд</v>
      </c>
      <c r="C608" s="170">
        <f t="shared" si="371"/>
        <v>0</v>
      </c>
      <c r="D608" s="168"/>
      <c r="E608" s="168"/>
      <c r="F608" s="168"/>
      <c r="G608" s="168"/>
      <c r="H608" s="168"/>
      <c r="I608" s="168"/>
      <c r="J608" s="168"/>
      <c r="K608" s="168"/>
      <c r="L608" s="168"/>
      <c r="M608" s="168"/>
      <c r="N608" s="168"/>
      <c r="O608" s="168"/>
      <c r="P608" s="168"/>
      <c r="Q608" s="168"/>
      <c r="R608" s="168"/>
      <c r="S608" s="168"/>
      <c r="T608" s="168"/>
      <c r="U608" s="168"/>
      <c r="V608" s="168"/>
      <c r="W608" s="168"/>
      <c r="X608" s="168"/>
      <c r="Y608" s="168"/>
      <c r="Z608" s="168"/>
      <c r="AA608" s="168"/>
      <c r="AB608" s="168"/>
      <c r="AC608" s="168"/>
      <c r="AD608" s="168"/>
      <c r="AE608" s="168"/>
      <c r="AF608" s="168"/>
      <c r="AG608" s="168"/>
      <c r="AH608" s="168"/>
      <c r="AI608" s="168"/>
      <c r="AJ608" s="168"/>
      <c r="AK608" s="168"/>
      <c r="AL608" s="168"/>
      <c r="AM608" s="168"/>
      <c r="AN608" s="168"/>
      <c r="AO608" s="168"/>
      <c r="AP608" s="168"/>
      <c r="AQ608" s="168"/>
      <c r="AR608" s="168"/>
      <c r="AS608" s="168"/>
      <c r="AT608" s="168"/>
      <c r="AU608" s="168"/>
      <c r="AV608" s="168"/>
      <c r="AW608" s="168"/>
      <c r="AX608" s="168"/>
      <c r="AY608" s="168"/>
      <c r="AZ608" s="168"/>
      <c r="BA608" s="168"/>
      <c r="BB608" s="168"/>
      <c r="BC608" s="168"/>
      <c r="BD608" s="168"/>
      <c r="BE608" s="168"/>
      <c r="BF608" s="168"/>
      <c r="BG608" s="168"/>
      <c r="BH608" s="168"/>
      <c r="BI608" s="168"/>
      <c r="BJ608" s="168"/>
      <c r="BK608" s="168"/>
      <c r="BL608" s="168"/>
      <c r="BM608" s="168"/>
      <c r="BN608" s="168"/>
      <c r="BO608" s="168"/>
      <c r="BP608" s="168"/>
      <c r="BQ608" s="168"/>
      <c r="BR608" s="168"/>
      <c r="BS608" s="168"/>
      <c r="BT608" s="168"/>
      <c r="BU608" s="168"/>
      <c r="BV608" s="168"/>
      <c r="BW608" s="168"/>
      <c r="BX608" s="168"/>
      <c r="BY608" s="168"/>
      <c r="BZ608" s="168"/>
      <c r="CA608" s="168"/>
      <c r="CB608" s="168"/>
      <c r="CC608" s="168"/>
      <c r="CD608" s="168"/>
      <c r="CE608" s="168"/>
      <c r="CF608" s="168"/>
      <c r="CG608" s="168"/>
      <c r="CH608" s="168"/>
      <c r="CI608" s="168"/>
      <c r="CJ608" s="168"/>
      <c r="CK608" s="168"/>
      <c r="CL608" s="168"/>
      <c r="CM608" s="168"/>
      <c r="CN608" s="168"/>
      <c r="CO608" s="168"/>
      <c r="CP608" s="168"/>
      <c r="CQ608" s="168"/>
      <c r="CR608" s="168"/>
      <c r="CS608" s="168"/>
      <c r="CT608" s="168"/>
      <c r="CU608" s="168"/>
      <c r="CV608" s="168"/>
      <c r="CW608" s="168"/>
      <c r="CX608" s="168"/>
      <c r="CY608" s="168"/>
      <c r="CZ608" s="168"/>
      <c r="DA608" s="168"/>
      <c r="DB608" s="168"/>
      <c r="DC608" s="168"/>
      <c r="DD608" s="168"/>
      <c r="DE608" s="168"/>
      <c r="DF608" s="168"/>
      <c r="DG608" s="168"/>
      <c r="DH608" s="168"/>
      <c r="DI608" s="168"/>
      <c r="DJ608" s="168"/>
      <c r="DK608" s="168"/>
      <c r="DL608" s="168"/>
      <c r="DM608" s="168"/>
      <c r="DN608" s="168"/>
      <c r="DO608" s="168"/>
      <c r="DP608" s="168"/>
      <c r="DQ608" s="168"/>
      <c r="DR608" s="168"/>
      <c r="DS608" s="168"/>
      <c r="DT608" s="168"/>
      <c r="DU608" s="168"/>
      <c r="DV608" s="168"/>
      <c r="DW608" s="168"/>
      <c r="DX608" s="168"/>
      <c r="DY608" s="168"/>
      <c r="DZ608" s="168"/>
      <c r="EA608" s="168"/>
      <c r="EB608" s="168"/>
      <c r="EC608" s="168"/>
      <c r="ED608" s="168"/>
      <c r="EE608" s="168"/>
      <c r="EF608" s="169"/>
      <c r="EG608" s="169"/>
      <c r="EH608" s="169"/>
    </row>
    <row r="609" spans="1:138" ht="17.25" hidden="1" outlineLevel="1" thickTop="1" thickBot="1" x14ac:dyDescent="0.3">
      <c r="A609" s="122">
        <f>IF(B593="Объект",,1)</f>
        <v>0</v>
      </c>
      <c r="B609" s="228" t="str">
        <f>B577</f>
        <v>Итого без НДС, тыс. $</v>
      </c>
      <c r="C609" s="229">
        <f t="shared" si="371"/>
        <v>0</v>
      </c>
      <c r="D609" s="175">
        <f t="shared" ref="D609:AI609" si="372">SUM(D597:D608)</f>
        <v>0</v>
      </c>
      <c r="E609" s="230">
        <f t="shared" si="372"/>
        <v>0</v>
      </c>
      <c r="F609" s="175">
        <f t="shared" si="372"/>
        <v>0</v>
      </c>
      <c r="G609" s="175">
        <f t="shared" si="372"/>
        <v>0</v>
      </c>
      <c r="H609" s="175">
        <f t="shared" si="372"/>
        <v>0</v>
      </c>
      <c r="I609" s="175">
        <f t="shared" si="372"/>
        <v>0</v>
      </c>
      <c r="J609" s="175">
        <f t="shared" si="372"/>
        <v>0</v>
      </c>
      <c r="K609" s="175">
        <f t="shared" si="372"/>
        <v>0</v>
      </c>
      <c r="L609" s="175">
        <f t="shared" si="372"/>
        <v>0</v>
      </c>
      <c r="M609" s="175">
        <f t="shared" si="372"/>
        <v>0</v>
      </c>
      <c r="N609" s="175">
        <f t="shared" si="372"/>
        <v>0</v>
      </c>
      <c r="O609" s="231">
        <f t="shared" si="372"/>
        <v>0</v>
      </c>
      <c r="P609" s="231">
        <f t="shared" si="372"/>
        <v>0</v>
      </c>
      <c r="Q609" s="231">
        <f t="shared" si="372"/>
        <v>0</v>
      </c>
      <c r="R609" s="231">
        <f t="shared" si="372"/>
        <v>0</v>
      </c>
      <c r="S609" s="231">
        <f t="shared" si="372"/>
        <v>0</v>
      </c>
      <c r="T609" s="231">
        <f t="shared" si="372"/>
        <v>0</v>
      </c>
      <c r="U609" s="231">
        <f t="shared" si="372"/>
        <v>0</v>
      </c>
      <c r="V609" s="231">
        <f t="shared" si="372"/>
        <v>0</v>
      </c>
      <c r="W609" s="231">
        <f t="shared" si="372"/>
        <v>0</v>
      </c>
      <c r="X609" s="231">
        <f t="shared" si="372"/>
        <v>0</v>
      </c>
      <c r="Y609" s="231">
        <f t="shared" si="372"/>
        <v>0</v>
      </c>
      <c r="Z609" s="231">
        <f t="shared" si="372"/>
        <v>0</v>
      </c>
      <c r="AA609" s="231">
        <f t="shared" si="372"/>
        <v>0</v>
      </c>
      <c r="AB609" s="231">
        <f t="shared" si="372"/>
        <v>0</v>
      </c>
      <c r="AC609" s="176">
        <f t="shared" si="372"/>
        <v>0</v>
      </c>
      <c r="AD609" s="176">
        <f t="shared" si="372"/>
        <v>0</v>
      </c>
      <c r="AE609" s="175">
        <f t="shared" si="372"/>
        <v>0</v>
      </c>
      <c r="AF609" s="175">
        <f t="shared" si="372"/>
        <v>0</v>
      </c>
      <c r="AG609" s="175">
        <f t="shared" si="372"/>
        <v>0</v>
      </c>
      <c r="AH609" s="175">
        <f t="shared" si="372"/>
        <v>0</v>
      </c>
      <c r="AI609" s="175">
        <f t="shared" si="372"/>
        <v>0</v>
      </c>
      <c r="AJ609" s="175">
        <f t="shared" ref="AJ609:CU609" si="373">SUM(AJ597:AJ608)</f>
        <v>0</v>
      </c>
      <c r="AK609" s="175">
        <f t="shared" si="373"/>
        <v>0</v>
      </c>
      <c r="AL609" s="175">
        <f t="shared" si="373"/>
        <v>0</v>
      </c>
      <c r="AM609" s="175">
        <f t="shared" si="373"/>
        <v>0</v>
      </c>
      <c r="AN609" s="176">
        <f t="shared" si="373"/>
        <v>0</v>
      </c>
      <c r="AO609" s="175">
        <f t="shared" si="373"/>
        <v>0</v>
      </c>
      <c r="AP609" s="175">
        <f t="shared" si="373"/>
        <v>0</v>
      </c>
      <c r="AQ609" s="175">
        <f t="shared" si="373"/>
        <v>0</v>
      </c>
      <c r="AR609" s="175">
        <f t="shared" si="373"/>
        <v>0</v>
      </c>
      <c r="AS609" s="175">
        <f t="shared" si="373"/>
        <v>0</v>
      </c>
      <c r="AT609" s="175">
        <f t="shared" si="373"/>
        <v>0</v>
      </c>
      <c r="AU609" s="175">
        <f t="shared" si="373"/>
        <v>0</v>
      </c>
      <c r="AV609" s="175">
        <f t="shared" si="373"/>
        <v>0</v>
      </c>
      <c r="AW609" s="175">
        <f t="shared" si="373"/>
        <v>0</v>
      </c>
      <c r="AX609" s="175">
        <f t="shared" si="373"/>
        <v>0</v>
      </c>
      <c r="AY609" s="175">
        <f t="shared" si="373"/>
        <v>0</v>
      </c>
      <c r="AZ609" s="176">
        <f t="shared" si="373"/>
        <v>0</v>
      </c>
      <c r="BA609" s="175">
        <f t="shared" si="373"/>
        <v>0</v>
      </c>
      <c r="BB609" s="175">
        <f t="shared" si="373"/>
        <v>0</v>
      </c>
      <c r="BC609" s="175">
        <f t="shared" si="373"/>
        <v>0</v>
      </c>
      <c r="BD609" s="175">
        <f t="shared" si="373"/>
        <v>0</v>
      </c>
      <c r="BE609" s="175">
        <f t="shared" si="373"/>
        <v>0</v>
      </c>
      <c r="BF609" s="175">
        <f t="shared" si="373"/>
        <v>0</v>
      </c>
      <c r="BG609" s="175">
        <f t="shared" si="373"/>
        <v>0</v>
      </c>
      <c r="BH609" s="175">
        <f t="shared" si="373"/>
        <v>0</v>
      </c>
      <c r="BI609" s="175">
        <f t="shared" si="373"/>
        <v>0</v>
      </c>
      <c r="BJ609" s="175">
        <f t="shared" si="373"/>
        <v>0</v>
      </c>
      <c r="BK609" s="175">
        <f t="shared" si="373"/>
        <v>0</v>
      </c>
      <c r="BL609" s="176">
        <f t="shared" si="373"/>
        <v>0</v>
      </c>
      <c r="BM609" s="175">
        <f t="shared" si="373"/>
        <v>0</v>
      </c>
      <c r="BN609" s="175">
        <f t="shared" si="373"/>
        <v>0</v>
      </c>
      <c r="BO609" s="175">
        <f t="shared" si="373"/>
        <v>0</v>
      </c>
      <c r="BP609" s="175">
        <f t="shared" si="373"/>
        <v>0</v>
      </c>
      <c r="BQ609" s="175">
        <f t="shared" si="373"/>
        <v>0</v>
      </c>
      <c r="BR609" s="175">
        <f t="shared" si="373"/>
        <v>0</v>
      </c>
      <c r="BS609" s="175">
        <f t="shared" si="373"/>
        <v>0</v>
      </c>
      <c r="BT609" s="175">
        <f t="shared" si="373"/>
        <v>0</v>
      </c>
      <c r="BU609" s="175">
        <f t="shared" si="373"/>
        <v>0</v>
      </c>
      <c r="BV609" s="175">
        <f>SUM(BV597:BV608)</f>
        <v>0</v>
      </c>
      <c r="BW609" s="175">
        <f>SUM(BW597:BW608)</f>
        <v>0</v>
      </c>
      <c r="BX609" s="175">
        <f>SUM(BX597:BX608)</f>
        <v>0</v>
      </c>
      <c r="BY609" s="175">
        <f t="shared" si="373"/>
        <v>0</v>
      </c>
      <c r="BZ609" s="175">
        <f t="shared" si="373"/>
        <v>0</v>
      </c>
      <c r="CA609" s="175">
        <f t="shared" si="373"/>
        <v>0</v>
      </c>
      <c r="CB609" s="175">
        <f t="shared" si="373"/>
        <v>0</v>
      </c>
      <c r="CC609" s="175">
        <f t="shared" si="373"/>
        <v>0</v>
      </c>
      <c r="CD609" s="175">
        <f t="shared" si="373"/>
        <v>0</v>
      </c>
      <c r="CE609" s="175">
        <f t="shared" si="373"/>
        <v>0</v>
      </c>
      <c r="CF609" s="175">
        <f t="shared" si="373"/>
        <v>0</v>
      </c>
      <c r="CG609" s="175">
        <f t="shared" si="373"/>
        <v>0</v>
      </c>
      <c r="CH609" s="175">
        <f t="shared" si="373"/>
        <v>0</v>
      </c>
      <c r="CI609" s="175">
        <f t="shared" si="373"/>
        <v>0</v>
      </c>
      <c r="CJ609" s="176">
        <f t="shared" si="373"/>
        <v>0</v>
      </c>
      <c r="CK609" s="175">
        <f t="shared" si="373"/>
        <v>0</v>
      </c>
      <c r="CL609" s="175">
        <f t="shared" si="373"/>
        <v>0</v>
      </c>
      <c r="CM609" s="175">
        <f t="shared" si="373"/>
        <v>0</v>
      </c>
      <c r="CN609" s="175">
        <f t="shared" si="373"/>
        <v>0</v>
      </c>
      <c r="CO609" s="175">
        <f t="shared" si="373"/>
        <v>0</v>
      </c>
      <c r="CP609" s="175">
        <f t="shared" si="373"/>
        <v>0</v>
      </c>
      <c r="CQ609" s="175">
        <f t="shared" si="373"/>
        <v>0</v>
      </c>
      <c r="CR609" s="175">
        <f t="shared" si="373"/>
        <v>0</v>
      </c>
      <c r="CS609" s="175">
        <f t="shared" si="373"/>
        <v>0</v>
      </c>
      <c r="CT609" s="175">
        <f t="shared" si="373"/>
        <v>0</v>
      </c>
      <c r="CU609" s="175">
        <f t="shared" si="373"/>
        <v>0</v>
      </c>
      <c r="CV609" s="176">
        <f t="shared" ref="CV609:EA609" si="374">SUM(CV597:CV608)</f>
        <v>0</v>
      </c>
      <c r="CW609" s="175">
        <f t="shared" si="374"/>
        <v>0</v>
      </c>
      <c r="CX609" s="175">
        <f t="shared" si="374"/>
        <v>0</v>
      </c>
      <c r="CY609" s="175">
        <f t="shared" si="374"/>
        <v>0</v>
      </c>
      <c r="CZ609" s="175">
        <f t="shared" si="374"/>
        <v>0</v>
      </c>
      <c r="DA609" s="175">
        <f t="shared" si="374"/>
        <v>0</v>
      </c>
      <c r="DB609" s="175">
        <f t="shared" si="374"/>
        <v>0</v>
      </c>
      <c r="DC609" s="175">
        <f t="shared" si="374"/>
        <v>0</v>
      </c>
      <c r="DD609" s="175">
        <f t="shared" si="374"/>
        <v>0</v>
      </c>
      <c r="DE609" s="175">
        <f t="shared" si="374"/>
        <v>0</v>
      </c>
      <c r="DF609" s="175">
        <f t="shared" si="374"/>
        <v>0</v>
      </c>
      <c r="DG609" s="175">
        <f t="shared" si="374"/>
        <v>0</v>
      </c>
      <c r="DH609" s="176">
        <f t="shared" si="374"/>
        <v>0</v>
      </c>
      <c r="DI609" s="175">
        <f t="shared" si="374"/>
        <v>0</v>
      </c>
      <c r="DJ609" s="175">
        <f t="shared" si="374"/>
        <v>0</v>
      </c>
      <c r="DK609" s="175">
        <f t="shared" si="374"/>
        <v>0</v>
      </c>
      <c r="DL609" s="175">
        <f t="shared" si="374"/>
        <v>0</v>
      </c>
      <c r="DM609" s="175">
        <f t="shared" si="374"/>
        <v>0</v>
      </c>
      <c r="DN609" s="175">
        <f t="shared" si="374"/>
        <v>0</v>
      </c>
      <c r="DO609" s="175">
        <f t="shared" si="374"/>
        <v>0</v>
      </c>
      <c r="DP609" s="175">
        <f t="shared" si="374"/>
        <v>0</v>
      </c>
      <c r="DQ609" s="175">
        <f t="shared" si="374"/>
        <v>0</v>
      </c>
      <c r="DR609" s="175">
        <f t="shared" si="374"/>
        <v>0</v>
      </c>
      <c r="DS609" s="175">
        <f t="shared" si="374"/>
        <v>0</v>
      </c>
      <c r="DT609" s="176">
        <f t="shared" si="374"/>
        <v>0</v>
      </c>
      <c r="DU609" s="175">
        <f t="shared" si="374"/>
        <v>0</v>
      </c>
      <c r="DV609" s="175">
        <f t="shared" si="374"/>
        <v>0</v>
      </c>
      <c r="DW609" s="175">
        <f t="shared" si="374"/>
        <v>0</v>
      </c>
      <c r="DX609" s="175">
        <f t="shared" si="374"/>
        <v>0</v>
      </c>
      <c r="DY609" s="175">
        <f t="shared" si="374"/>
        <v>0</v>
      </c>
      <c r="DZ609" s="175">
        <f t="shared" si="374"/>
        <v>0</v>
      </c>
      <c r="EA609" s="175">
        <f t="shared" si="374"/>
        <v>0</v>
      </c>
      <c r="EB609" s="175">
        <f>SUM(EB597:EB608)</f>
        <v>0</v>
      </c>
      <c r="EC609" s="175">
        <f>SUM(EC597:EC608)</f>
        <v>0</v>
      </c>
      <c r="ED609" s="175">
        <f>SUM(ED597:ED608)</f>
        <v>0</v>
      </c>
      <c r="EE609" s="175">
        <f>SUM(EE597:EE608)</f>
        <v>0</v>
      </c>
      <c r="EF609" s="169"/>
      <c r="EG609" s="169"/>
      <c r="EH609" s="169"/>
    </row>
    <row r="610" spans="1:138" s="182" customFormat="1" ht="16.5" hidden="1" customHeight="1" outlineLevel="1" thickTop="1" x14ac:dyDescent="0.25">
      <c r="A610" s="122">
        <f t="shared" ref="A610:A619" si="375">IF(B$593="Объект",,IF(B610=0,,1))</f>
        <v>0</v>
      </c>
      <c r="B610" s="232" t="str">
        <f>CONCATENATE(B597," НДС")</f>
        <v>Проектно-изыскательские работы  НДС</v>
      </c>
      <c r="C610" s="170">
        <f t="shared" si="371"/>
        <v>0</v>
      </c>
      <c r="D610" s="181">
        <f t="shared" ref="D610:BO613" si="376">D597*0.18</f>
        <v>0</v>
      </c>
      <c r="E610" s="181">
        <f t="shared" si="376"/>
        <v>0</v>
      </c>
      <c r="F610" s="181">
        <f t="shared" si="376"/>
        <v>0</v>
      </c>
      <c r="G610" s="181">
        <f t="shared" si="376"/>
        <v>0</v>
      </c>
      <c r="H610" s="181">
        <f t="shared" si="376"/>
        <v>0</v>
      </c>
      <c r="I610" s="181">
        <f t="shared" si="376"/>
        <v>0</v>
      </c>
      <c r="J610" s="181">
        <f t="shared" si="376"/>
        <v>0</v>
      </c>
      <c r="K610" s="181">
        <f t="shared" si="376"/>
        <v>0</v>
      </c>
      <c r="L610" s="181">
        <f t="shared" si="376"/>
        <v>0</v>
      </c>
      <c r="M610" s="181">
        <f t="shared" si="376"/>
        <v>0</v>
      </c>
      <c r="N610" s="181">
        <f t="shared" si="376"/>
        <v>0</v>
      </c>
      <c r="O610" s="181">
        <f t="shared" si="376"/>
        <v>0</v>
      </c>
      <c r="P610" s="181">
        <f t="shared" si="376"/>
        <v>0</v>
      </c>
      <c r="Q610" s="181">
        <f t="shared" si="376"/>
        <v>0</v>
      </c>
      <c r="R610" s="181">
        <f t="shared" si="376"/>
        <v>0</v>
      </c>
      <c r="S610" s="181">
        <f t="shared" si="376"/>
        <v>0</v>
      </c>
      <c r="T610" s="181">
        <f t="shared" si="376"/>
        <v>0</v>
      </c>
      <c r="U610" s="181">
        <f t="shared" si="376"/>
        <v>0</v>
      </c>
      <c r="V610" s="181">
        <f t="shared" si="376"/>
        <v>0</v>
      </c>
      <c r="W610" s="181">
        <f t="shared" si="376"/>
        <v>0</v>
      </c>
      <c r="X610" s="181">
        <f t="shared" si="376"/>
        <v>0</v>
      </c>
      <c r="Y610" s="181">
        <f t="shared" si="376"/>
        <v>0</v>
      </c>
      <c r="Z610" s="181">
        <f t="shared" si="376"/>
        <v>0</v>
      </c>
      <c r="AA610" s="181">
        <f t="shared" si="376"/>
        <v>0</v>
      </c>
      <c r="AB610" s="181">
        <f t="shared" si="376"/>
        <v>0</v>
      </c>
      <c r="AC610" s="181">
        <f t="shared" si="376"/>
        <v>0</v>
      </c>
      <c r="AD610" s="181">
        <f t="shared" si="376"/>
        <v>0</v>
      </c>
      <c r="AE610" s="181">
        <f t="shared" si="376"/>
        <v>0</v>
      </c>
      <c r="AF610" s="181">
        <f t="shared" si="376"/>
        <v>0</v>
      </c>
      <c r="AG610" s="181">
        <f t="shared" si="376"/>
        <v>0</v>
      </c>
      <c r="AH610" s="181">
        <f t="shared" si="376"/>
        <v>0</v>
      </c>
      <c r="AI610" s="181">
        <f t="shared" si="376"/>
        <v>0</v>
      </c>
      <c r="AJ610" s="181">
        <f t="shared" si="376"/>
        <v>0</v>
      </c>
      <c r="AK610" s="181">
        <f t="shared" si="376"/>
        <v>0</v>
      </c>
      <c r="AL610" s="181">
        <f t="shared" si="376"/>
        <v>0</v>
      </c>
      <c r="AM610" s="181">
        <f t="shared" si="376"/>
        <v>0</v>
      </c>
      <c r="AN610" s="181">
        <f t="shared" si="376"/>
        <v>0</v>
      </c>
      <c r="AO610" s="181">
        <f t="shared" si="376"/>
        <v>0</v>
      </c>
      <c r="AP610" s="181">
        <f t="shared" si="376"/>
        <v>0</v>
      </c>
      <c r="AQ610" s="181">
        <f t="shared" si="376"/>
        <v>0</v>
      </c>
      <c r="AR610" s="181">
        <f t="shared" si="376"/>
        <v>0</v>
      </c>
      <c r="AS610" s="181">
        <f t="shared" si="376"/>
        <v>0</v>
      </c>
      <c r="AT610" s="181">
        <f t="shared" si="376"/>
        <v>0</v>
      </c>
      <c r="AU610" s="181">
        <f t="shared" si="376"/>
        <v>0</v>
      </c>
      <c r="AV610" s="181">
        <f t="shared" si="376"/>
        <v>0</v>
      </c>
      <c r="AW610" s="181">
        <f t="shared" si="376"/>
        <v>0</v>
      </c>
      <c r="AX610" s="181">
        <f t="shared" si="376"/>
        <v>0</v>
      </c>
      <c r="AY610" s="181">
        <f t="shared" si="376"/>
        <v>0</v>
      </c>
      <c r="AZ610" s="181">
        <f t="shared" si="376"/>
        <v>0</v>
      </c>
      <c r="BA610" s="181">
        <f t="shared" si="376"/>
        <v>0</v>
      </c>
      <c r="BB610" s="181">
        <f t="shared" si="376"/>
        <v>0</v>
      </c>
      <c r="BC610" s="181">
        <f t="shared" si="376"/>
        <v>0</v>
      </c>
      <c r="BD610" s="181">
        <f t="shared" si="376"/>
        <v>0</v>
      </c>
      <c r="BE610" s="181">
        <f t="shared" si="376"/>
        <v>0</v>
      </c>
      <c r="BF610" s="181">
        <f t="shared" si="376"/>
        <v>0</v>
      </c>
      <c r="BG610" s="181">
        <f t="shared" si="376"/>
        <v>0</v>
      </c>
      <c r="BH610" s="181">
        <f t="shared" si="376"/>
        <v>0</v>
      </c>
      <c r="BI610" s="181">
        <f t="shared" si="376"/>
        <v>0</v>
      </c>
      <c r="BJ610" s="181">
        <f t="shared" si="376"/>
        <v>0</v>
      </c>
      <c r="BK610" s="181">
        <f t="shared" si="376"/>
        <v>0</v>
      </c>
      <c r="BL610" s="181">
        <f t="shared" si="376"/>
        <v>0</v>
      </c>
      <c r="BM610" s="181">
        <f t="shared" si="376"/>
        <v>0</v>
      </c>
      <c r="BN610" s="181">
        <f t="shared" si="376"/>
        <v>0</v>
      </c>
      <c r="BO610" s="181">
        <f t="shared" si="376"/>
        <v>0</v>
      </c>
      <c r="BP610" s="181">
        <f t="shared" ref="BP610:EA613" si="377">BP597*0.18</f>
        <v>0</v>
      </c>
      <c r="BQ610" s="181">
        <f t="shared" si="377"/>
        <v>0</v>
      </c>
      <c r="BR610" s="181">
        <f t="shared" si="377"/>
        <v>0</v>
      </c>
      <c r="BS610" s="181">
        <f t="shared" si="377"/>
        <v>0</v>
      </c>
      <c r="BT610" s="181">
        <f t="shared" si="377"/>
        <v>0</v>
      </c>
      <c r="BU610" s="181">
        <f t="shared" si="377"/>
        <v>0</v>
      </c>
      <c r="BV610" s="181">
        <f t="shared" si="377"/>
        <v>0</v>
      </c>
      <c r="BW610" s="181">
        <f t="shared" si="377"/>
        <v>0</v>
      </c>
      <c r="BX610" s="181">
        <f t="shared" si="377"/>
        <v>0</v>
      </c>
      <c r="BY610" s="181">
        <f t="shared" si="377"/>
        <v>0</v>
      </c>
      <c r="BZ610" s="181">
        <f t="shared" si="377"/>
        <v>0</v>
      </c>
      <c r="CA610" s="181">
        <f t="shared" si="377"/>
        <v>0</v>
      </c>
      <c r="CB610" s="181">
        <f t="shared" si="377"/>
        <v>0</v>
      </c>
      <c r="CC610" s="181">
        <f t="shared" si="377"/>
        <v>0</v>
      </c>
      <c r="CD610" s="181">
        <f t="shared" si="377"/>
        <v>0</v>
      </c>
      <c r="CE610" s="181">
        <f t="shared" si="377"/>
        <v>0</v>
      </c>
      <c r="CF610" s="181">
        <f t="shared" si="377"/>
        <v>0</v>
      </c>
      <c r="CG610" s="181">
        <f t="shared" si="377"/>
        <v>0</v>
      </c>
      <c r="CH610" s="181">
        <f t="shared" si="377"/>
        <v>0</v>
      </c>
      <c r="CI610" s="181">
        <f t="shared" si="377"/>
        <v>0</v>
      </c>
      <c r="CJ610" s="181">
        <f t="shared" si="377"/>
        <v>0</v>
      </c>
      <c r="CK610" s="181">
        <f t="shared" si="377"/>
        <v>0</v>
      </c>
      <c r="CL610" s="181">
        <f t="shared" si="377"/>
        <v>0</v>
      </c>
      <c r="CM610" s="181">
        <f t="shared" si="377"/>
        <v>0</v>
      </c>
      <c r="CN610" s="181">
        <f t="shared" si="377"/>
        <v>0</v>
      </c>
      <c r="CO610" s="181">
        <f t="shared" si="377"/>
        <v>0</v>
      </c>
      <c r="CP610" s="181">
        <f t="shared" si="377"/>
        <v>0</v>
      </c>
      <c r="CQ610" s="181">
        <f t="shared" si="377"/>
        <v>0</v>
      </c>
      <c r="CR610" s="181">
        <f t="shared" si="377"/>
        <v>0</v>
      </c>
      <c r="CS610" s="181">
        <f t="shared" si="377"/>
        <v>0</v>
      </c>
      <c r="CT610" s="181">
        <f t="shared" si="377"/>
        <v>0</v>
      </c>
      <c r="CU610" s="181">
        <f t="shared" si="377"/>
        <v>0</v>
      </c>
      <c r="CV610" s="181">
        <f t="shared" si="377"/>
        <v>0</v>
      </c>
      <c r="CW610" s="181">
        <f t="shared" si="377"/>
        <v>0</v>
      </c>
      <c r="CX610" s="181">
        <f t="shared" si="377"/>
        <v>0</v>
      </c>
      <c r="CY610" s="181">
        <f t="shared" si="377"/>
        <v>0</v>
      </c>
      <c r="CZ610" s="181">
        <f t="shared" si="377"/>
        <v>0</v>
      </c>
      <c r="DA610" s="181">
        <f t="shared" si="377"/>
        <v>0</v>
      </c>
      <c r="DB610" s="181">
        <f t="shared" si="377"/>
        <v>0</v>
      </c>
      <c r="DC610" s="181">
        <f t="shared" si="377"/>
        <v>0</v>
      </c>
      <c r="DD610" s="181">
        <f t="shared" si="377"/>
        <v>0</v>
      </c>
      <c r="DE610" s="181">
        <f t="shared" si="377"/>
        <v>0</v>
      </c>
      <c r="DF610" s="181">
        <f t="shared" si="377"/>
        <v>0</v>
      </c>
      <c r="DG610" s="181">
        <f t="shared" si="377"/>
        <v>0</v>
      </c>
      <c r="DH610" s="181">
        <f t="shared" si="377"/>
        <v>0</v>
      </c>
      <c r="DI610" s="181">
        <f t="shared" si="377"/>
        <v>0</v>
      </c>
      <c r="DJ610" s="181">
        <f t="shared" si="377"/>
        <v>0</v>
      </c>
      <c r="DK610" s="181">
        <f t="shared" si="377"/>
        <v>0</v>
      </c>
      <c r="DL610" s="181">
        <f t="shared" si="377"/>
        <v>0</v>
      </c>
      <c r="DM610" s="181">
        <f t="shared" si="377"/>
        <v>0</v>
      </c>
      <c r="DN610" s="181">
        <f t="shared" si="377"/>
        <v>0</v>
      </c>
      <c r="DO610" s="181">
        <f t="shared" si="377"/>
        <v>0</v>
      </c>
      <c r="DP610" s="181">
        <f t="shared" si="377"/>
        <v>0</v>
      </c>
      <c r="DQ610" s="181">
        <f t="shared" si="377"/>
        <v>0</v>
      </c>
      <c r="DR610" s="181">
        <f t="shared" si="377"/>
        <v>0</v>
      </c>
      <c r="DS610" s="181">
        <f t="shared" si="377"/>
        <v>0</v>
      </c>
      <c r="DT610" s="181">
        <f t="shared" si="377"/>
        <v>0</v>
      </c>
      <c r="DU610" s="181">
        <f t="shared" si="377"/>
        <v>0</v>
      </c>
      <c r="DV610" s="181">
        <f t="shared" si="377"/>
        <v>0</v>
      </c>
      <c r="DW610" s="181">
        <f t="shared" si="377"/>
        <v>0</v>
      </c>
      <c r="DX610" s="181">
        <f t="shared" si="377"/>
        <v>0</v>
      </c>
      <c r="DY610" s="181">
        <f t="shared" si="377"/>
        <v>0</v>
      </c>
      <c r="DZ610" s="181">
        <f t="shared" si="377"/>
        <v>0</v>
      </c>
      <c r="EA610" s="181">
        <f t="shared" si="377"/>
        <v>0</v>
      </c>
      <c r="EB610" s="181">
        <f t="shared" ref="EB610:EE619" si="378">EB597*0.18</f>
        <v>0</v>
      </c>
      <c r="EC610" s="181">
        <f t="shared" si="378"/>
        <v>0</v>
      </c>
      <c r="ED610" s="181">
        <f t="shared" si="378"/>
        <v>0</v>
      </c>
      <c r="EE610" s="181">
        <f t="shared" si="378"/>
        <v>0</v>
      </c>
    </row>
    <row r="611" spans="1:138" s="182" customFormat="1" ht="15.75" hidden="1" outlineLevel="1" x14ac:dyDescent="0.25">
      <c r="A611" s="122">
        <f t="shared" si="375"/>
        <v>0</v>
      </c>
      <c r="B611" s="232" t="str">
        <f t="shared" ref="B611:B619" si="379">CONCATENATE(B598," НДС")</f>
        <v>Строительно-монтажные работы (привязка в валюте) НДС</v>
      </c>
      <c r="C611" s="170">
        <f>SUM(D611:EE611)</f>
        <v>0</v>
      </c>
      <c r="D611" s="181">
        <f t="shared" si="376"/>
        <v>0</v>
      </c>
      <c r="E611" s="181">
        <f t="shared" si="376"/>
        <v>0</v>
      </c>
      <c r="F611" s="181">
        <f t="shared" si="376"/>
        <v>0</v>
      </c>
      <c r="G611" s="181">
        <f t="shared" si="376"/>
        <v>0</v>
      </c>
      <c r="H611" s="181">
        <f t="shared" si="376"/>
        <v>0</v>
      </c>
      <c r="I611" s="181">
        <f t="shared" si="376"/>
        <v>0</v>
      </c>
      <c r="J611" s="181">
        <f t="shared" si="376"/>
        <v>0</v>
      </c>
      <c r="K611" s="181">
        <f t="shared" si="376"/>
        <v>0</v>
      </c>
      <c r="L611" s="181">
        <f t="shared" si="376"/>
        <v>0</v>
      </c>
      <c r="M611" s="181">
        <f t="shared" si="376"/>
        <v>0</v>
      </c>
      <c r="N611" s="181">
        <f t="shared" si="376"/>
        <v>0</v>
      </c>
      <c r="O611" s="181">
        <f t="shared" si="376"/>
        <v>0</v>
      </c>
      <c r="P611" s="181">
        <f t="shared" si="376"/>
        <v>0</v>
      </c>
      <c r="Q611" s="181">
        <f t="shared" si="376"/>
        <v>0</v>
      </c>
      <c r="R611" s="181">
        <f t="shared" si="376"/>
        <v>0</v>
      </c>
      <c r="S611" s="181">
        <f t="shared" si="376"/>
        <v>0</v>
      </c>
      <c r="T611" s="181">
        <f t="shared" si="376"/>
        <v>0</v>
      </c>
      <c r="U611" s="181">
        <f t="shared" si="376"/>
        <v>0</v>
      </c>
      <c r="V611" s="181">
        <f t="shared" si="376"/>
        <v>0</v>
      </c>
      <c r="W611" s="181">
        <f t="shared" si="376"/>
        <v>0</v>
      </c>
      <c r="X611" s="181">
        <f t="shared" si="376"/>
        <v>0</v>
      </c>
      <c r="Y611" s="181">
        <f t="shared" si="376"/>
        <v>0</v>
      </c>
      <c r="Z611" s="181">
        <f t="shared" si="376"/>
        <v>0</v>
      </c>
      <c r="AA611" s="181">
        <f t="shared" si="376"/>
        <v>0</v>
      </c>
      <c r="AB611" s="181">
        <f t="shared" si="376"/>
        <v>0</v>
      </c>
      <c r="AC611" s="181">
        <f t="shared" si="376"/>
        <v>0</v>
      </c>
      <c r="AD611" s="181">
        <f t="shared" si="376"/>
        <v>0</v>
      </c>
      <c r="AE611" s="181">
        <f t="shared" si="376"/>
        <v>0</v>
      </c>
      <c r="AF611" s="181">
        <f t="shared" si="376"/>
        <v>0</v>
      </c>
      <c r="AG611" s="181">
        <f t="shared" si="376"/>
        <v>0</v>
      </c>
      <c r="AH611" s="181">
        <f t="shared" si="376"/>
        <v>0</v>
      </c>
      <c r="AI611" s="181">
        <f t="shared" si="376"/>
        <v>0</v>
      </c>
      <c r="AJ611" s="181">
        <f t="shared" si="376"/>
        <v>0</v>
      </c>
      <c r="AK611" s="181">
        <f t="shared" si="376"/>
        <v>0</v>
      </c>
      <c r="AL611" s="181">
        <f t="shared" si="376"/>
        <v>0</v>
      </c>
      <c r="AM611" s="181">
        <f t="shared" si="376"/>
        <v>0</v>
      </c>
      <c r="AN611" s="181">
        <f t="shared" si="376"/>
        <v>0</v>
      </c>
      <c r="AO611" s="181">
        <f t="shared" si="376"/>
        <v>0</v>
      </c>
      <c r="AP611" s="181">
        <f t="shared" si="376"/>
        <v>0</v>
      </c>
      <c r="AQ611" s="181">
        <f t="shared" si="376"/>
        <v>0</v>
      </c>
      <c r="AR611" s="181">
        <f t="shared" si="376"/>
        <v>0</v>
      </c>
      <c r="AS611" s="181">
        <f t="shared" si="376"/>
        <v>0</v>
      </c>
      <c r="AT611" s="181">
        <f t="shared" si="376"/>
        <v>0</v>
      </c>
      <c r="AU611" s="181">
        <f t="shared" si="376"/>
        <v>0</v>
      </c>
      <c r="AV611" s="181">
        <f t="shared" si="376"/>
        <v>0</v>
      </c>
      <c r="AW611" s="181">
        <f t="shared" si="376"/>
        <v>0</v>
      </c>
      <c r="AX611" s="181">
        <f t="shared" si="376"/>
        <v>0</v>
      </c>
      <c r="AY611" s="181">
        <f t="shared" si="376"/>
        <v>0</v>
      </c>
      <c r="AZ611" s="181">
        <f t="shared" si="376"/>
        <v>0</v>
      </c>
      <c r="BA611" s="181">
        <f t="shared" si="376"/>
        <v>0</v>
      </c>
      <c r="BB611" s="181">
        <f t="shared" si="376"/>
        <v>0</v>
      </c>
      <c r="BC611" s="181">
        <f t="shared" si="376"/>
        <v>0</v>
      </c>
      <c r="BD611" s="181">
        <f t="shared" si="376"/>
        <v>0</v>
      </c>
      <c r="BE611" s="181">
        <f t="shared" si="376"/>
        <v>0</v>
      </c>
      <c r="BF611" s="181">
        <f t="shared" si="376"/>
        <v>0</v>
      </c>
      <c r="BG611" s="181">
        <f t="shared" si="376"/>
        <v>0</v>
      </c>
      <c r="BH611" s="181">
        <f t="shared" si="376"/>
        <v>0</v>
      </c>
      <c r="BI611" s="181">
        <f t="shared" si="376"/>
        <v>0</v>
      </c>
      <c r="BJ611" s="181">
        <f t="shared" si="376"/>
        <v>0</v>
      </c>
      <c r="BK611" s="181">
        <f t="shared" si="376"/>
        <v>0</v>
      </c>
      <c r="BL611" s="181">
        <f t="shared" si="376"/>
        <v>0</v>
      </c>
      <c r="BM611" s="181">
        <f t="shared" si="376"/>
        <v>0</v>
      </c>
      <c r="BN611" s="181">
        <f t="shared" si="376"/>
        <v>0</v>
      </c>
      <c r="BO611" s="181">
        <f t="shared" si="376"/>
        <v>0</v>
      </c>
      <c r="BP611" s="181">
        <f t="shared" si="377"/>
        <v>0</v>
      </c>
      <c r="BQ611" s="181">
        <f t="shared" si="377"/>
        <v>0</v>
      </c>
      <c r="BR611" s="181">
        <f t="shared" si="377"/>
        <v>0</v>
      </c>
      <c r="BS611" s="181">
        <f t="shared" si="377"/>
        <v>0</v>
      </c>
      <c r="BT611" s="181">
        <f t="shared" si="377"/>
        <v>0</v>
      </c>
      <c r="BU611" s="181">
        <f t="shared" si="377"/>
        <v>0</v>
      </c>
      <c r="BV611" s="181">
        <f t="shared" si="377"/>
        <v>0</v>
      </c>
      <c r="BW611" s="181">
        <f t="shared" si="377"/>
        <v>0</v>
      </c>
      <c r="BX611" s="181">
        <f t="shared" si="377"/>
        <v>0</v>
      </c>
      <c r="BY611" s="181">
        <f t="shared" si="377"/>
        <v>0</v>
      </c>
      <c r="BZ611" s="181">
        <f t="shared" si="377"/>
        <v>0</v>
      </c>
      <c r="CA611" s="181">
        <f t="shared" si="377"/>
        <v>0</v>
      </c>
      <c r="CB611" s="181">
        <f t="shared" si="377"/>
        <v>0</v>
      </c>
      <c r="CC611" s="181">
        <f t="shared" si="377"/>
        <v>0</v>
      </c>
      <c r="CD611" s="181">
        <f t="shared" si="377"/>
        <v>0</v>
      </c>
      <c r="CE611" s="181">
        <f t="shared" si="377"/>
        <v>0</v>
      </c>
      <c r="CF611" s="181">
        <f t="shared" si="377"/>
        <v>0</v>
      </c>
      <c r="CG611" s="181">
        <f t="shared" si="377"/>
        <v>0</v>
      </c>
      <c r="CH611" s="181">
        <f t="shared" si="377"/>
        <v>0</v>
      </c>
      <c r="CI611" s="181">
        <f t="shared" si="377"/>
        <v>0</v>
      </c>
      <c r="CJ611" s="181">
        <f t="shared" si="377"/>
        <v>0</v>
      </c>
      <c r="CK611" s="181">
        <f t="shared" si="377"/>
        <v>0</v>
      </c>
      <c r="CL611" s="181">
        <f t="shared" si="377"/>
        <v>0</v>
      </c>
      <c r="CM611" s="181">
        <f t="shared" si="377"/>
        <v>0</v>
      </c>
      <c r="CN611" s="181">
        <f t="shared" si="377"/>
        <v>0</v>
      </c>
      <c r="CO611" s="181">
        <f t="shared" si="377"/>
        <v>0</v>
      </c>
      <c r="CP611" s="181">
        <f t="shared" si="377"/>
        <v>0</v>
      </c>
      <c r="CQ611" s="181">
        <f t="shared" si="377"/>
        <v>0</v>
      </c>
      <c r="CR611" s="181">
        <f t="shared" si="377"/>
        <v>0</v>
      </c>
      <c r="CS611" s="181">
        <f t="shared" si="377"/>
        <v>0</v>
      </c>
      <c r="CT611" s="181">
        <f t="shared" si="377"/>
        <v>0</v>
      </c>
      <c r="CU611" s="181">
        <f t="shared" si="377"/>
        <v>0</v>
      </c>
      <c r="CV611" s="181">
        <f t="shared" si="377"/>
        <v>0</v>
      </c>
      <c r="CW611" s="181">
        <f t="shared" si="377"/>
        <v>0</v>
      </c>
      <c r="CX611" s="181">
        <f t="shared" si="377"/>
        <v>0</v>
      </c>
      <c r="CY611" s="181">
        <f t="shared" si="377"/>
        <v>0</v>
      </c>
      <c r="CZ611" s="181">
        <f t="shared" si="377"/>
        <v>0</v>
      </c>
      <c r="DA611" s="181">
        <f t="shared" si="377"/>
        <v>0</v>
      </c>
      <c r="DB611" s="181">
        <f t="shared" si="377"/>
        <v>0</v>
      </c>
      <c r="DC611" s="181">
        <f t="shared" si="377"/>
        <v>0</v>
      </c>
      <c r="DD611" s="181">
        <f t="shared" si="377"/>
        <v>0</v>
      </c>
      <c r="DE611" s="181">
        <f t="shared" si="377"/>
        <v>0</v>
      </c>
      <c r="DF611" s="181">
        <f t="shared" si="377"/>
        <v>0</v>
      </c>
      <c r="DG611" s="181">
        <f t="shared" si="377"/>
        <v>0</v>
      </c>
      <c r="DH611" s="181">
        <f t="shared" si="377"/>
        <v>0</v>
      </c>
      <c r="DI611" s="181">
        <f t="shared" si="377"/>
        <v>0</v>
      </c>
      <c r="DJ611" s="181">
        <f t="shared" si="377"/>
        <v>0</v>
      </c>
      <c r="DK611" s="181">
        <f t="shared" si="377"/>
        <v>0</v>
      </c>
      <c r="DL611" s="181">
        <f t="shared" si="377"/>
        <v>0</v>
      </c>
      <c r="DM611" s="181">
        <f t="shared" si="377"/>
        <v>0</v>
      </c>
      <c r="DN611" s="181">
        <f t="shared" si="377"/>
        <v>0</v>
      </c>
      <c r="DO611" s="181">
        <f t="shared" si="377"/>
        <v>0</v>
      </c>
      <c r="DP611" s="181">
        <f t="shared" si="377"/>
        <v>0</v>
      </c>
      <c r="DQ611" s="181">
        <f t="shared" si="377"/>
        <v>0</v>
      </c>
      <c r="DR611" s="181">
        <f t="shared" si="377"/>
        <v>0</v>
      </c>
      <c r="DS611" s="181">
        <f t="shared" si="377"/>
        <v>0</v>
      </c>
      <c r="DT611" s="181">
        <f t="shared" si="377"/>
        <v>0</v>
      </c>
      <c r="DU611" s="181">
        <f t="shared" si="377"/>
        <v>0</v>
      </c>
      <c r="DV611" s="181">
        <f t="shared" si="377"/>
        <v>0</v>
      </c>
      <c r="DW611" s="181">
        <f t="shared" si="377"/>
        <v>0</v>
      </c>
      <c r="DX611" s="181">
        <f t="shared" si="377"/>
        <v>0</v>
      </c>
      <c r="DY611" s="181">
        <f t="shared" si="377"/>
        <v>0</v>
      </c>
      <c r="DZ611" s="181">
        <f t="shared" si="377"/>
        <v>0</v>
      </c>
      <c r="EA611" s="181">
        <f t="shared" si="377"/>
        <v>0</v>
      </c>
      <c r="EB611" s="181">
        <f t="shared" si="378"/>
        <v>0</v>
      </c>
      <c r="EC611" s="181">
        <f t="shared" si="378"/>
        <v>0</v>
      </c>
      <c r="ED611" s="181">
        <f t="shared" si="378"/>
        <v>0</v>
      </c>
      <c r="EE611" s="181">
        <f t="shared" si="378"/>
        <v>0</v>
      </c>
    </row>
    <row r="612" spans="1:138" s="182" customFormat="1" ht="15.75" hidden="1" outlineLevel="1" x14ac:dyDescent="0.25">
      <c r="A612" s="122">
        <f t="shared" si="375"/>
        <v>0</v>
      </c>
      <c r="B612" s="232" t="str">
        <f t="shared" si="379"/>
        <v>Строительно-монтажные работы рос НДС</v>
      </c>
      <c r="C612" s="170">
        <f t="shared" ref="C612:C619" si="380">SUM(D612:EE612)</f>
        <v>0</v>
      </c>
      <c r="D612" s="181">
        <f t="shared" si="376"/>
        <v>0</v>
      </c>
      <c r="E612" s="181">
        <f t="shared" si="376"/>
        <v>0</v>
      </c>
      <c r="F612" s="181">
        <f t="shared" si="376"/>
        <v>0</v>
      </c>
      <c r="G612" s="181">
        <f t="shared" si="376"/>
        <v>0</v>
      </c>
      <c r="H612" s="181">
        <f t="shared" si="376"/>
        <v>0</v>
      </c>
      <c r="I612" s="181">
        <f t="shared" si="376"/>
        <v>0</v>
      </c>
      <c r="J612" s="181">
        <f t="shared" si="376"/>
        <v>0</v>
      </c>
      <c r="K612" s="181">
        <f t="shared" si="376"/>
        <v>0</v>
      </c>
      <c r="L612" s="181">
        <f t="shared" si="376"/>
        <v>0</v>
      </c>
      <c r="M612" s="181">
        <f t="shared" si="376"/>
        <v>0</v>
      </c>
      <c r="N612" s="181">
        <f t="shared" si="376"/>
        <v>0</v>
      </c>
      <c r="O612" s="181">
        <f t="shared" si="376"/>
        <v>0</v>
      </c>
      <c r="P612" s="181">
        <f t="shared" si="376"/>
        <v>0</v>
      </c>
      <c r="Q612" s="181">
        <f t="shared" si="376"/>
        <v>0</v>
      </c>
      <c r="R612" s="181">
        <f t="shared" si="376"/>
        <v>0</v>
      </c>
      <c r="S612" s="181">
        <f t="shared" si="376"/>
        <v>0</v>
      </c>
      <c r="T612" s="181">
        <f t="shared" si="376"/>
        <v>0</v>
      </c>
      <c r="U612" s="181">
        <f t="shared" si="376"/>
        <v>0</v>
      </c>
      <c r="V612" s="181">
        <f t="shared" si="376"/>
        <v>0</v>
      </c>
      <c r="W612" s="181">
        <f t="shared" si="376"/>
        <v>0</v>
      </c>
      <c r="X612" s="181">
        <f t="shared" si="376"/>
        <v>0</v>
      </c>
      <c r="Y612" s="181">
        <f t="shared" si="376"/>
        <v>0</v>
      </c>
      <c r="Z612" s="181">
        <f t="shared" si="376"/>
        <v>0</v>
      </c>
      <c r="AA612" s="181">
        <f t="shared" si="376"/>
        <v>0</v>
      </c>
      <c r="AB612" s="181">
        <f t="shared" si="376"/>
        <v>0</v>
      </c>
      <c r="AC612" s="181">
        <f t="shared" si="376"/>
        <v>0</v>
      </c>
      <c r="AD612" s="181">
        <f t="shared" si="376"/>
        <v>0</v>
      </c>
      <c r="AE612" s="181">
        <f t="shared" si="376"/>
        <v>0</v>
      </c>
      <c r="AF612" s="181">
        <f t="shared" si="376"/>
        <v>0</v>
      </c>
      <c r="AG612" s="181">
        <f t="shared" si="376"/>
        <v>0</v>
      </c>
      <c r="AH612" s="181">
        <f t="shared" si="376"/>
        <v>0</v>
      </c>
      <c r="AI612" s="181">
        <f t="shared" si="376"/>
        <v>0</v>
      </c>
      <c r="AJ612" s="181">
        <f t="shared" si="376"/>
        <v>0</v>
      </c>
      <c r="AK612" s="181">
        <f t="shared" si="376"/>
        <v>0</v>
      </c>
      <c r="AL612" s="181">
        <f t="shared" si="376"/>
        <v>0</v>
      </c>
      <c r="AM612" s="181">
        <f t="shared" si="376"/>
        <v>0</v>
      </c>
      <c r="AN612" s="181">
        <f t="shared" si="376"/>
        <v>0</v>
      </c>
      <c r="AO612" s="181">
        <f t="shared" si="376"/>
        <v>0</v>
      </c>
      <c r="AP612" s="181">
        <f t="shared" si="376"/>
        <v>0</v>
      </c>
      <c r="AQ612" s="181">
        <f t="shared" si="376"/>
        <v>0</v>
      </c>
      <c r="AR612" s="181">
        <f t="shared" si="376"/>
        <v>0</v>
      </c>
      <c r="AS612" s="181">
        <f t="shared" si="376"/>
        <v>0</v>
      </c>
      <c r="AT612" s="181">
        <f t="shared" si="376"/>
        <v>0</v>
      </c>
      <c r="AU612" s="181">
        <f t="shared" si="376"/>
        <v>0</v>
      </c>
      <c r="AV612" s="181">
        <f t="shared" si="376"/>
        <v>0</v>
      </c>
      <c r="AW612" s="181">
        <f t="shared" si="376"/>
        <v>0</v>
      </c>
      <c r="AX612" s="181">
        <f t="shared" si="376"/>
        <v>0</v>
      </c>
      <c r="AY612" s="181">
        <f t="shared" si="376"/>
        <v>0</v>
      </c>
      <c r="AZ612" s="181">
        <f t="shared" si="376"/>
        <v>0</v>
      </c>
      <c r="BA612" s="181">
        <f t="shared" si="376"/>
        <v>0</v>
      </c>
      <c r="BB612" s="181">
        <f t="shared" si="376"/>
        <v>0</v>
      </c>
      <c r="BC612" s="181">
        <f t="shared" si="376"/>
        <v>0</v>
      </c>
      <c r="BD612" s="181">
        <f t="shared" si="376"/>
        <v>0</v>
      </c>
      <c r="BE612" s="181">
        <f t="shared" si="376"/>
        <v>0</v>
      </c>
      <c r="BF612" s="181">
        <f t="shared" si="376"/>
        <v>0</v>
      </c>
      <c r="BG612" s="181">
        <f t="shared" si="376"/>
        <v>0</v>
      </c>
      <c r="BH612" s="181">
        <f t="shared" si="376"/>
        <v>0</v>
      </c>
      <c r="BI612" s="181">
        <f t="shared" si="376"/>
        <v>0</v>
      </c>
      <c r="BJ612" s="181">
        <f t="shared" si="376"/>
        <v>0</v>
      </c>
      <c r="BK612" s="181">
        <f t="shared" si="376"/>
        <v>0</v>
      </c>
      <c r="BL612" s="181">
        <f t="shared" si="376"/>
        <v>0</v>
      </c>
      <c r="BM612" s="181">
        <f t="shared" si="376"/>
        <v>0</v>
      </c>
      <c r="BN612" s="181">
        <f t="shared" si="376"/>
        <v>0</v>
      </c>
      <c r="BO612" s="181">
        <f t="shared" si="376"/>
        <v>0</v>
      </c>
      <c r="BP612" s="181">
        <f t="shared" si="377"/>
        <v>0</v>
      </c>
      <c r="BQ612" s="181">
        <f t="shared" si="377"/>
        <v>0</v>
      </c>
      <c r="BR612" s="181">
        <f t="shared" si="377"/>
        <v>0</v>
      </c>
      <c r="BS612" s="181">
        <f t="shared" si="377"/>
        <v>0</v>
      </c>
      <c r="BT612" s="181">
        <f t="shared" si="377"/>
        <v>0</v>
      </c>
      <c r="BU612" s="181">
        <f t="shared" si="377"/>
        <v>0</v>
      </c>
      <c r="BV612" s="181">
        <f t="shared" si="377"/>
        <v>0</v>
      </c>
      <c r="BW612" s="181">
        <f t="shared" si="377"/>
        <v>0</v>
      </c>
      <c r="BX612" s="181">
        <f t="shared" si="377"/>
        <v>0</v>
      </c>
      <c r="BY612" s="181">
        <f t="shared" si="377"/>
        <v>0</v>
      </c>
      <c r="BZ612" s="181">
        <f t="shared" si="377"/>
        <v>0</v>
      </c>
      <c r="CA612" s="181">
        <f t="shared" si="377"/>
        <v>0</v>
      </c>
      <c r="CB612" s="181">
        <f t="shared" si="377"/>
        <v>0</v>
      </c>
      <c r="CC612" s="181">
        <f t="shared" si="377"/>
        <v>0</v>
      </c>
      <c r="CD612" s="181">
        <f t="shared" si="377"/>
        <v>0</v>
      </c>
      <c r="CE612" s="181">
        <f t="shared" si="377"/>
        <v>0</v>
      </c>
      <c r="CF612" s="181">
        <f t="shared" si="377"/>
        <v>0</v>
      </c>
      <c r="CG612" s="181">
        <f t="shared" si="377"/>
        <v>0</v>
      </c>
      <c r="CH612" s="181">
        <f t="shared" si="377"/>
        <v>0</v>
      </c>
      <c r="CI612" s="181">
        <f t="shared" si="377"/>
        <v>0</v>
      </c>
      <c r="CJ612" s="181">
        <f t="shared" si="377"/>
        <v>0</v>
      </c>
      <c r="CK612" s="181">
        <f t="shared" si="377"/>
        <v>0</v>
      </c>
      <c r="CL612" s="181">
        <f t="shared" si="377"/>
        <v>0</v>
      </c>
      <c r="CM612" s="181">
        <f t="shared" si="377"/>
        <v>0</v>
      </c>
      <c r="CN612" s="181">
        <f t="shared" si="377"/>
        <v>0</v>
      </c>
      <c r="CO612" s="181">
        <f t="shared" si="377"/>
        <v>0</v>
      </c>
      <c r="CP612" s="181">
        <f t="shared" si="377"/>
        <v>0</v>
      </c>
      <c r="CQ612" s="181">
        <f t="shared" si="377"/>
        <v>0</v>
      </c>
      <c r="CR612" s="181">
        <f t="shared" si="377"/>
        <v>0</v>
      </c>
      <c r="CS612" s="181">
        <f t="shared" si="377"/>
        <v>0</v>
      </c>
      <c r="CT612" s="181">
        <f t="shared" si="377"/>
        <v>0</v>
      </c>
      <c r="CU612" s="181">
        <f t="shared" si="377"/>
        <v>0</v>
      </c>
      <c r="CV612" s="181">
        <f t="shared" si="377"/>
        <v>0</v>
      </c>
      <c r="CW612" s="181">
        <f t="shared" si="377"/>
        <v>0</v>
      </c>
      <c r="CX612" s="181">
        <f t="shared" si="377"/>
        <v>0</v>
      </c>
      <c r="CY612" s="181">
        <f t="shared" si="377"/>
        <v>0</v>
      </c>
      <c r="CZ612" s="181">
        <f t="shared" si="377"/>
        <v>0</v>
      </c>
      <c r="DA612" s="181">
        <f t="shared" si="377"/>
        <v>0</v>
      </c>
      <c r="DB612" s="181">
        <f t="shared" si="377"/>
        <v>0</v>
      </c>
      <c r="DC612" s="181">
        <f t="shared" si="377"/>
        <v>0</v>
      </c>
      <c r="DD612" s="181">
        <f t="shared" si="377"/>
        <v>0</v>
      </c>
      <c r="DE612" s="181">
        <f t="shared" si="377"/>
        <v>0</v>
      </c>
      <c r="DF612" s="181">
        <f t="shared" si="377"/>
        <v>0</v>
      </c>
      <c r="DG612" s="181">
        <f t="shared" si="377"/>
        <v>0</v>
      </c>
      <c r="DH612" s="181">
        <f t="shared" si="377"/>
        <v>0</v>
      </c>
      <c r="DI612" s="181">
        <f t="shared" si="377"/>
        <v>0</v>
      </c>
      <c r="DJ612" s="181">
        <f t="shared" si="377"/>
        <v>0</v>
      </c>
      <c r="DK612" s="181">
        <f t="shared" si="377"/>
        <v>0</v>
      </c>
      <c r="DL612" s="181">
        <f t="shared" si="377"/>
        <v>0</v>
      </c>
      <c r="DM612" s="181">
        <f t="shared" si="377"/>
        <v>0</v>
      </c>
      <c r="DN612" s="181">
        <f t="shared" si="377"/>
        <v>0</v>
      </c>
      <c r="DO612" s="181">
        <f t="shared" si="377"/>
        <v>0</v>
      </c>
      <c r="DP612" s="181">
        <f t="shared" si="377"/>
        <v>0</v>
      </c>
      <c r="DQ612" s="181">
        <f t="shared" si="377"/>
        <v>0</v>
      </c>
      <c r="DR612" s="181">
        <f t="shared" si="377"/>
        <v>0</v>
      </c>
      <c r="DS612" s="181">
        <f t="shared" si="377"/>
        <v>0</v>
      </c>
      <c r="DT612" s="181">
        <f t="shared" si="377"/>
        <v>0</v>
      </c>
      <c r="DU612" s="181">
        <f t="shared" si="377"/>
        <v>0</v>
      </c>
      <c r="DV612" s="181">
        <f t="shared" si="377"/>
        <v>0</v>
      </c>
      <c r="DW612" s="181">
        <f t="shared" si="377"/>
        <v>0</v>
      </c>
      <c r="DX612" s="181">
        <f t="shared" si="377"/>
        <v>0</v>
      </c>
      <c r="DY612" s="181">
        <f t="shared" si="377"/>
        <v>0</v>
      </c>
      <c r="DZ612" s="181">
        <f t="shared" si="377"/>
        <v>0</v>
      </c>
      <c r="EA612" s="181">
        <f t="shared" si="377"/>
        <v>0</v>
      </c>
      <c r="EB612" s="181">
        <f t="shared" si="378"/>
        <v>0</v>
      </c>
      <c r="EC612" s="181">
        <f t="shared" si="378"/>
        <v>0</v>
      </c>
      <c r="ED612" s="181">
        <f t="shared" si="378"/>
        <v>0</v>
      </c>
      <c r="EE612" s="181">
        <f t="shared" si="378"/>
        <v>0</v>
      </c>
    </row>
    <row r="613" spans="1:138" s="182" customFormat="1" ht="15.75" hidden="1" outlineLevel="1" x14ac:dyDescent="0.25">
      <c r="A613" s="122">
        <f t="shared" si="375"/>
        <v>0</v>
      </c>
      <c r="B613" s="232" t="str">
        <f t="shared" si="379"/>
        <v>ТМЦ НДС</v>
      </c>
      <c r="C613" s="170">
        <f t="shared" si="380"/>
        <v>0</v>
      </c>
      <c r="D613" s="181">
        <f t="shared" si="376"/>
        <v>0</v>
      </c>
      <c r="E613" s="181">
        <f t="shared" si="376"/>
        <v>0</v>
      </c>
      <c r="F613" s="181">
        <f t="shared" si="376"/>
        <v>0</v>
      </c>
      <c r="G613" s="181">
        <f t="shared" si="376"/>
        <v>0</v>
      </c>
      <c r="H613" s="181">
        <f t="shared" si="376"/>
        <v>0</v>
      </c>
      <c r="I613" s="181">
        <f t="shared" si="376"/>
        <v>0</v>
      </c>
      <c r="J613" s="181">
        <f t="shared" si="376"/>
        <v>0</v>
      </c>
      <c r="K613" s="181">
        <f t="shared" si="376"/>
        <v>0</v>
      </c>
      <c r="L613" s="181">
        <f t="shared" si="376"/>
        <v>0</v>
      </c>
      <c r="M613" s="181">
        <f t="shared" si="376"/>
        <v>0</v>
      </c>
      <c r="N613" s="181">
        <f t="shared" si="376"/>
        <v>0</v>
      </c>
      <c r="O613" s="181">
        <f t="shared" si="376"/>
        <v>0</v>
      </c>
      <c r="P613" s="181">
        <f t="shared" si="376"/>
        <v>0</v>
      </c>
      <c r="Q613" s="181">
        <f t="shared" si="376"/>
        <v>0</v>
      </c>
      <c r="R613" s="181">
        <f t="shared" si="376"/>
        <v>0</v>
      </c>
      <c r="S613" s="181">
        <f t="shared" si="376"/>
        <v>0</v>
      </c>
      <c r="T613" s="181">
        <f t="shared" si="376"/>
        <v>0</v>
      </c>
      <c r="U613" s="181">
        <f t="shared" si="376"/>
        <v>0</v>
      </c>
      <c r="V613" s="181">
        <f t="shared" si="376"/>
        <v>0</v>
      </c>
      <c r="W613" s="181">
        <f t="shared" si="376"/>
        <v>0</v>
      </c>
      <c r="X613" s="181">
        <f t="shared" si="376"/>
        <v>0</v>
      </c>
      <c r="Y613" s="181">
        <f t="shared" si="376"/>
        <v>0</v>
      </c>
      <c r="Z613" s="181">
        <f t="shared" si="376"/>
        <v>0</v>
      </c>
      <c r="AA613" s="181">
        <f t="shared" si="376"/>
        <v>0</v>
      </c>
      <c r="AB613" s="181">
        <f t="shared" si="376"/>
        <v>0</v>
      </c>
      <c r="AC613" s="181">
        <f t="shared" si="376"/>
        <v>0</v>
      </c>
      <c r="AD613" s="181">
        <f t="shared" si="376"/>
        <v>0</v>
      </c>
      <c r="AE613" s="181">
        <f t="shared" si="376"/>
        <v>0</v>
      </c>
      <c r="AF613" s="181">
        <f t="shared" si="376"/>
        <v>0</v>
      </c>
      <c r="AG613" s="181">
        <f t="shared" si="376"/>
        <v>0</v>
      </c>
      <c r="AH613" s="181">
        <f t="shared" si="376"/>
        <v>0</v>
      </c>
      <c r="AI613" s="181">
        <f t="shared" si="376"/>
        <v>0</v>
      </c>
      <c r="AJ613" s="181">
        <f t="shared" si="376"/>
        <v>0</v>
      </c>
      <c r="AK613" s="181">
        <f t="shared" si="376"/>
        <v>0</v>
      </c>
      <c r="AL613" s="181">
        <f t="shared" si="376"/>
        <v>0</v>
      </c>
      <c r="AM613" s="181">
        <f t="shared" si="376"/>
        <v>0</v>
      </c>
      <c r="AN613" s="181">
        <f t="shared" si="376"/>
        <v>0</v>
      </c>
      <c r="AO613" s="181">
        <f t="shared" si="376"/>
        <v>0</v>
      </c>
      <c r="AP613" s="181">
        <f t="shared" si="376"/>
        <v>0</v>
      </c>
      <c r="AQ613" s="181">
        <f t="shared" si="376"/>
        <v>0</v>
      </c>
      <c r="AR613" s="181">
        <f t="shared" si="376"/>
        <v>0</v>
      </c>
      <c r="AS613" s="181">
        <f t="shared" si="376"/>
        <v>0</v>
      </c>
      <c r="AT613" s="181">
        <f t="shared" si="376"/>
        <v>0</v>
      </c>
      <c r="AU613" s="181">
        <f t="shared" si="376"/>
        <v>0</v>
      </c>
      <c r="AV613" s="181">
        <f t="shared" si="376"/>
        <v>0</v>
      </c>
      <c r="AW613" s="181">
        <f t="shared" si="376"/>
        <v>0</v>
      </c>
      <c r="AX613" s="181">
        <f t="shared" si="376"/>
        <v>0</v>
      </c>
      <c r="AY613" s="181">
        <f t="shared" si="376"/>
        <v>0</v>
      </c>
      <c r="AZ613" s="181">
        <f t="shared" si="376"/>
        <v>0</v>
      </c>
      <c r="BA613" s="181">
        <f t="shared" si="376"/>
        <v>0</v>
      </c>
      <c r="BB613" s="181">
        <f t="shared" si="376"/>
        <v>0</v>
      </c>
      <c r="BC613" s="181">
        <f t="shared" si="376"/>
        <v>0</v>
      </c>
      <c r="BD613" s="181">
        <f t="shared" si="376"/>
        <v>0</v>
      </c>
      <c r="BE613" s="181">
        <f t="shared" si="376"/>
        <v>0</v>
      </c>
      <c r="BF613" s="181">
        <f t="shared" si="376"/>
        <v>0</v>
      </c>
      <c r="BG613" s="181">
        <f t="shared" si="376"/>
        <v>0</v>
      </c>
      <c r="BH613" s="181">
        <f t="shared" si="376"/>
        <v>0</v>
      </c>
      <c r="BI613" s="181">
        <f t="shared" si="376"/>
        <v>0</v>
      </c>
      <c r="BJ613" s="181">
        <f t="shared" si="376"/>
        <v>0</v>
      </c>
      <c r="BK613" s="181">
        <f t="shared" si="376"/>
        <v>0</v>
      </c>
      <c r="BL613" s="181">
        <f t="shared" si="376"/>
        <v>0</v>
      </c>
      <c r="BM613" s="181">
        <f t="shared" si="376"/>
        <v>0</v>
      </c>
      <c r="BN613" s="181">
        <f t="shared" si="376"/>
        <v>0</v>
      </c>
      <c r="BO613" s="181">
        <f>BO600*0.18</f>
        <v>0</v>
      </c>
      <c r="BP613" s="181">
        <f t="shared" si="377"/>
        <v>0</v>
      </c>
      <c r="BQ613" s="181">
        <f t="shared" si="377"/>
        <v>0</v>
      </c>
      <c r="BR613" s="181">
        <f t="shared" si="377"/>
        <v>0</v>
      </c>
      <c r="BS613" s="181">
        <f t="shared" si="377"/>
        <v>0</v>
      </c>
      <c r="BT613" s="181">
        <f t="shared" si="377"/>
        <v>0</v>
      </c>
      <c r="BU613" s="181">
        <f t="shared" si="377"/>
        <v>0</v>
      </c>
      <c r="BV613" s="181">
        <f t="shared" si="377"/>
        <v>0</v>
      </c>
      <c r="BW613" s="181">
        <f t="shared" si="377"/>
        <v>0</v>
      </c>
      <c r="BX613" s="181">
        <f t="shared" si="377"/>
        <v>0</v>
      </c>
      <c r="BY613" s="181">
        <f t="shared" si="377"/>
        <v>0</v>
      </c>
      <c r="BZ613" s="181">
        <f t="shared" si="377"/>
        <v>0</v>
      </c>
      <c r="CA613" s="181">
        <f t="shared" si="377"/>
        <v>0</v>
      </c>
      <c r="CB613" s="181">
        <f t="shared" si="377"/>
        <v>0</v>
      </c>
      <c r="CC613" s="181">
        <f t="shared" si="377"/>
        <v>0</v>
      </c>
      <c r="CD613" s="181">
        <f t="shared" si="377"/>
        <v>0</v>
      </c>
      <c r="CE613" s="181">
        <f t="shared" si="377"/>
        <v>0</v>
      </c>
      <c r="CF613" s="181">
        <f t="shared" si="377"/>
        <v>0</v>
      </c>
      <c r="CG613" s="181">
        <f t="shared" si="377"/>
        <v>0</v>
      </c>
      <c r="CH613" s="181">
        <f t="shared" si="377"/>
        <v>0</v>
      </c>
      <c r="CI613" s="181">
        <f t="shared" si="377"/>
        <v>0</v>
      </c>
      <c r="CJ613" s="181">
        <f t="shared" si="377"/>
        <v>0</v>
      </c>
      <c r="CK613" s="181">
        <f t="shared" si="377"/>
        <v>0</v>
      </c>
      <c r="CL613" s="181">
        <f t="shared" si="377"/>
        <v>0</v>
      </c>
      <c r="CM613" s="181">
        <f t="shared" si="377"/>
        <v>0</v>
      </c>
      <c r="CN613" s="181">
        <f t="shared" si="377"/>
        <v>0</v>
      </c>
      <c r="CO613" s="181">
        <f t="shared" si="377"/>
        <v>0</v>
      </c>
      <c r="CP613" s="181">
        <f t="shared" si="377"/>
        <v>0</v>
      </c>
      <c r="CQ613" s="181">
        <f t="shared" si="377"/>
        <v>0</v>
      </c>
      <c r="CR613" s="181">
        <f t="shared" si="377"/>
        <v>0</v>
      </c>
      <c r="CS613" s="181">
        <f t="shared" si="377"/>
        <v>0</v>
      </c>
      <c r="CT613" s="181">
        <f t="shared" si="377"/>
        <v>0</v>
      </c>
      <c r="CU613" s="181">
        <f t="shared" si="377"/>
        <v>0</v>
      </c>
      <c r="CV613" s="181">
        <f t="shared" si="377"/>
        <v>0</v>
      </c>
      <c r="CW613" s="181">
        <f t="shared" si="377"/>
        <v>0</v>
      </c>
      <c r="CX613" s="181">
        <f t="shared" si="377"/>
        <v>0</v>
      </c>
      <c r="CY613" s="181">
        <f t="shared" si="377"/>
        <v>0</v>
      </c>
      <c r="CZ613" s="181">
        <f t="shared" si="377"/>
        <v>0</v>
      </c>
      <c r="DA613" s="181">
        <f t="shared" si="377"/>
        <v>0</v>
      </c>
      <c r="DB613" s="181">
        <f t="shared" si="377"/>
        <v>0</v>
      </c>
      <c r="DC613" s="181">
        <f t="shared" si="377"/>
        <v>0</v>
      </c>
      <c r="DD613" s="181">
        <f t="shared" si="377"/>
        <v>0</v>
      </c>
      <c r="DE613" s="181">
        <f t="shared" si="377"/>
        <v>0</v>
      </c>
      <c r="DF613" s="181">
        <f t="shared" si="377"/>
        <v>0</v>
      </c>
      <c r="DG613" s="181">
        <f t="shared" si="377"/>
        <v>0</v>
      </c>
      <c r="DH613" s="181">
        <f t="shared" si="377"/>
        <v>0</v>
      </c>
      <c r="DI613" s="181">
        <f t="shared" si="377"/>
        <v>0</v>
      </c>
      <c r="DJ613" s="181">
        <f t="shared" si="377"/>
        <v>0</v>
      </c>
      <c r="DK613" s="181">
        <f t="shared" si="377"/>
        <v>0</v>
      </c>
      <c r="DL613" s="181">
        <f t="shared" si="377"/>
        <v>0</v>
      </c>
      <c r="DM613" s="181">
        <f t="shared" si="377"/>
        <v>0</v>
      </c>
      <c r="DN613" s="181">
        <f t="shared" si="377"/>
        <v>0</v>
      </c>
      <c r="DO613" s="181">
        <f t="shared" si="377"/>
        <v>0</v>
      </c>
      <c r="DP613" s="181">
        <f t="shared" si="377"/>
        <v>0</v>
      </c>
      <c r="DQ613" s="181">
        <f t="shared" si="377"/>
        <v>0</v>
      </c>
      <c r="DR613" s="181">
        <f t="shared" si="377"/>
        <v>0</v>
      </c>
      <c r="DS613" s="181">
        <f t="shared" si="377"/>
        <v>0</v>
      </c>
      <c r="DT613" s="181">
        <f t="shared" si="377"/>
        <v>0</v>
      </c>
      <c r="DU613" s="181">
        <f t="shared" si="377"/>
        <v>0</v>
      </c>
      <c r="DV613" s="181">
        <f t="shared" si="377"/>
        <v>0</v>
      </c>
      <c r="DW613" s="181">
        <f t="shared" si="377"/>
        <v>0</v>
      </c>
      <c r="DX613" s="181">
        <f t="shared" si="377"/>
        <v>0</v>
      </c>
      <c r="DY613" s="181">
        <f t="shared" si="377"/>
        <v>0</v>
      </c>
      <c r="DZ613" s="181">
        <f t="shared" si="377"/>
        <v>0</v>
      </c>
      <c r="EA613" s="181">
        <f>EA600*0.18</f>
        <v>0</v>
      </c>
      <c r="EB613" s="181">
        <f t="shared" si="378"/>
        <v>0</v>
      </c>
      <c r="EC613" s="181">
        <f t="shared" si="378"/>
        <v>0</v>
      </c>
      <c r="ED613" s="181">
        <f t="shared" si="378"/>
        <v>0</v>
      </c>
      <c r="EE613" s="181">
        <f t="shared" si="378"/>
        <v>0</v>
      </c>
    </row>
    <row r="614" spans="1:138" s="182" customFormat="1" ht="15.75" hidden="1" outlineLevel="1" x14ac:dyDescent="0.25">
      <c r="A614" s="122">
        <f t="shared" si="375"/>
        <v>0</v>
      </c>
      <c r="B614" s="232" t="str">
        <f t="shared" si="379"/>
        <v>Оборудование (привязка к валюте) НДС</v>
      </c>
      <c r="C614" s="170">
        <f t="shared" si="380"/>
        <v>0</v>
      </c>
      <c r="D614" s="181">
        <f t="shared" ref="D614:BO617" si="381">D601*0.18</f>
        <v>0</v>
      </c>
      <c r="E614" s="181">
        <f t="shared" si="381"/>
        <v>0</v>
      </c>
      <c r="F614" s="181">
        <f t="shared" si="381"/>
        <v>0</v>
      </c>
      <c r="G614" s="181">
        <f t="shared" si="381"/>
        <v>0</v>
      </c>
      <c r="H614" s="181">
        <f t="shared" si="381"/>
        <v>0</v>
      </c>
      <c r="I614" s="181">
        <f t="shared" si="381"/>
        <v>0</v>
      </c>
      <c r="J614" s="181">
        <f t="shared" si="381"/>
        <v>0</v>
      </c>
      <c r="K614" s="181">
        <f t="shared" si="381"/>
        <v>0</v>
      </c>
      <c r="L614" s="181">
        <f t="shared" si="381"/>
        <v>0</v>
      </c>
      <c r="M614" s="181">
        <f t="shared" si="381"/>
        <v>0</v>
      </c>
      <c r="N614" s="181">
        <f t="shared" si="381"/>
        <v>0</v>
      </c>
      <c r="O614" s="181">
        <f t="shared" si="381"/>
        <v>0</v>
      </c>
      <c r="P614" s="181">
        <f t="shared" si="381"/>
        <v>0</v>
      </c>
      <c r="Q614" s="181">
        <f t="shared" si="381"/>
        <v>0</v>
      </c>
      <c r="R614" s="181">
        <f t="shared" si="381"/>
        <v>0</v>
      </c>
      <c r="S614" s="181">
        <f t="shared" si="381"/>
        <v>0</v>
      </c>
      <c r="T614" s="181">
        <f t="shared" si="381"/>
        <v>0</v>
      </c>
      <c r="U614" s="181">
        <f t="shared" si="381"/>
        <v>0</v>
      </c>
      <c r="V614" s="181">
        <f t="shared" si="381"/>
        <v>0</v>
      </c>
      <c r="W614" s="181">
        <f t="shared" si="381"/>
        <v>0</v>
      </c>
      <c r="X614" s="181">
        <f t="shared" si="381"/>
        <v>0</v>
      </c>
      <c r="Y614" s="181">
        <f t="shared" si="381"/>
        <v>0</v>
      </c>
      <c r="Z614" s="181">
        <f t="shared" si="381"/>
        <v>0</v>
      </c>
      <c r="AA614" s="181">
        <f t="shared" si="381"/>
        <v>0</v>
      </c>
      <c r="AB614" s="181">
        <f t="shared" si="381"/>
        <v>0</v>
      </c>
      <c r="AC614" s="181">
        <f t="shared" si="381"/>
        <v>0</v>
      </c>
      <c r="AD614" s="181">
        <f t="shared" si="381"/>
        <v>0</v>
      </c>
      <c r="AE614" s="181">
        <f t="shared" si="381"/>
        <v>0</v>
      </c>
      <c r="AF614" s="181">
        <f t="shared" si="381"/>
        <v>0</v>
      </c>
      <c r="AG614" s="181">
        <f t="shared" si="381"/>
        <v>0</v>
      </c>
      <c r="AH614" s="181">
        <f t="shared" si="381"/>
        <v>0</v>
      </c>
      <c r="AI614" s="181">
        <f t="shared" si="381"/>
        <v>0</v>
      </c>
      <c r="AJ614" s="181">
        <f t="shared" si="381"/>
        <v>0</v>
      </c>
      <c r="AK614" s="181">
        <f t="shared" si="381"/>
        <v>0</v>
      </c>
      <c r="AL614" s="181">
        <f t="shared" si="381"/>
        <v>0</v>
      </c>
      <c r="AM614" s="181">
        <f t="shared" si="381"/>
        <v>0</v>
      </c>
      <c r="AN614" s="181">
        <f t="shared" si="381"/>
        <v>0</v>
      </c>
      <c r="AO614" s="181">
        <f t="shared" si="381"/>
        <v>0</v>
      </c>
      <c r="AP614" s="181">
        <f t="shared" si="381"/>
        <v>0</v>
      </c>
      <c r="AQ614" s="181">
        <f t="shared" si="381"/>
        <v>0</v>
      </c>
      <c r="AR614" s="181">
        <f t="shared" si="381"/>
        <v>0</v>
      </c>
      <c r="AS614" s="181">
        <f t="shared" si="381"/>
        <v>0</v>
      </c>
      <c r="AT614" s="181">
        <f t="shared" si="381"/>
        <v>0</v>
      </c>
      <c r="AU614" s="181">
        <f t="shared" si="381"/>
        <v>0</v>
      </c>
      <c r="AV614" s="181">
        <f t="shared" si="381"/>
        <v>0</v>
      </c>
      <c r="AW614" s="181">
        <f t="shared" si="381"/>
        <v>0</v>
      </c>
      <c r="AX614" s="181">
        <f t="shared" si="381"/>
        <v>0</v>
      </c>
      <c r="AY614" s="181">
        <f t="shared" si="381"/>
        <v>0</v>
      </c>
      <c r="AZ614" s="181">
        <f t="shared" si="381"/>
        <v>0</v>
      </c>
      <c r="BA614" s="181">
        <f t="shared" si="381"/>
        <v>0</v>
      </c>
      <c r="BB614" s="181">
        <f t="shared" si="381"/>
        <v>0</v>
      </c>
      <c r="BC614" s="181">
        <f t="shared" si="381"/>
        <v>0</v>
      </c>
      <c r="BD614" s="181">
        <f t="shared" si="381"/>
        <v>0</v>
      </c>
      <c r="BE614" s="181">
        <f t="shared" si="381"/>
        <v>0</v>
      </c>
      <c r="BF614" s="181">
        <f t="shared" si="381"/>
        <v>0</v>
      </c>
      <c r="BG614" s="181">
        <f t="shared" si="381"/>
        <v>0</v>
      </c>
      <c r="BH614" s="181">
        <f t="shared" si="381"/>
        <v>0</v>
      </c>
      <c r="BI614" s="181">
        <f t="shared" si="381"/>
        <v>0</v>
      </c>
      <c r="BJ614" s="181">
        <f t="shared" si="381"/>
        <v>0</v>
      </c>
      <c r="BK614" s="181">
        <f t="shared" si="381"/>
        <v>0</v>
      </c>
      <c r="BL614" s="181">
        <f t="shared" si="381"/>
        <v>0</v>
      </c>
      <c r="BM614" s="181">
        <f t="shared" si="381"/>
        <v>0</v>
      </c>
      <c r="BN614" s="181">
        <f t="shared" si="381"/>
        <v>0</v>
      </c>
      <c r="BO614" s="181">
        <f>BO601*0.18</f>
        <v>0</v>
      </c>
      <c r="BP614" s="181">
        <f t="shared" ref="BP614:EA617" si="382">BP601*0.18</f>
        <v>0</v>
      </c>
      <c r="BQ614" s="181">
        <f t="shared" si="382"/>
        <v>0</v>
      </c>
      <c r="BR614" s="181">
        <f t="shared" si="382"/>
        <v>0</v>
      </c>
      <c r="BS614" s="181">
        <f t="shared" si="382"/>
        <v>0</v>
      </c>
      <c r="BT614" s="181">
        <f t="shared" si="382"/>
        <v>0</v>
      </c>
      <c r="BU614" s="181">
        <f t="shared" si="382"/>
        <v>0</v>
      </c>
      <c r="BV614" s="181">
        <f t="shared" si="382"/>
        <v>0</v>
      </c>
      <c r="BW614" s="181">
        <f t="shared" si="382"/>
        <v>0</v>
      </c>
      <c r="BX614" s="181">
        <f t="shared" si="382"/>
        <v>0</v>
      </c>
      <c r="BY614" s="181">
        <f t="shared" si="382"/>
        <v>0</v>
      </c>
      <c r="BZ614" s="181">
        <f t="shared" si="382"/>
        <v>0</v>
      </c>
      <c r="CA614" s="181">
        <f t="shared" si="382"/>
        <v>0</v>
      </c>
      <c r="CB614" s="181">
        <f t="shared" si="382"/>
        <v>0</v>
      </c>
      <c r="CC614" s="181">
        <f t="shared" si="382"/>
        <v>0</v>
      </c>
      <c r="CD614" s="181">
        <f t="shared" si="382"/>
        <v>0</v>
      </c>
      <c r="CE614" s="181">
        <f t="shared" si="382"/>
        <v>0</v>
      </c>
      <c r="CF614" s="181">
        <f t="shared" si="382"/>
        <v>0</v>
      </c>
      <c r="CG614" s="181">
        <f t="shared" si="382"/>
        <v>0</v>
      </c>
      <c r="CH614" s="181">
        <f t="shared" si="382"/>
        <v>0</v>
      </c>
      <c r="CI614" s="181">
        <f t="shared" si="382"/>
        <v>0</v>
      </c>
      <c r="CJ614" s="181">
        <f t="shared" si="382"/>
        <v>0</v>
      </c>
      <c r="CK614" s="181">
        <f t="shared" si="382"/>
        <v>0</v>
      </c>
      <c r="CL614" s="181">
        <f t="shared" si="382"/>
        <v>0</v>
      </c>
      <c r="CM614" s="181">
        <f t="shared" si="382"/>
        <v>0</v>
      </c>
      <c r="CN614" s="181">
        <f t="shared" si="382"/>
        <v>0</v>
      </c>
      <c r="CO614" s="181">
        <f t="shared" si="382"/>
        <v>0</v>
      </c>
      <c r="CP614" s="181">
        <f t="shared" si="382"/>
        <v>0</v>
      </c>
      <c r="CQ614" s="181">
        <f t="shared" si="382"/>
        <v>0</v>
      </c>
      <c r="CR614" s="181">
        <f t="shared" si="382"/>
        <v>0</v>
      </c>
      <c r="CS614" s="181">
        <f t="shared" si="382"/>
        <v>0</v>
      </c>
      <c r="CT614" s="181">
        <f t="shared" si="382"/>
        <v>0</v>
      </c>
      <c r="CU614" s="181">
        <f t="shared" si="382"/>
        <v>0</v>
      </c>
      <c r="CV614" s="181">
        <f t="shared" si="382"/>
        <v>0</v>
      </c>
      <c r="CW614" s="181">
        <f t="shared" si="382"/>
        <v>0</v>
      </c>
      <c r="CX614" s="181">
        <f t="shared" si="382"/>
        <v>0</v>
      </c>
      <c r="CY614" s="181">
        <f t="shared" si="382"/>
        <v>0</v>
      </c>
      <c r="CZ614" s="181">
        <f t="shared" si="382"/>
        <v>0</v>
      </c>
      <c r="DA614" s="181">
        <f t="shared" si="382"/>
        <v>0</v>
      </c>
      <c r="DB614" s="181">
        <f t="shared" si="382"/>
        <v>0</v>
      </c>
      <c r="DC614" s="181">
        <f t="shared" si="382"/>
        <v>0</v>
      </c>
      <c r="DD614" s="181">
        <f t="shared" si="382"/>
        <v>0</v>
      </c>
      <c r="DE614" s="181">
        <f t="shared" si="382"/>
        <v>0</v>
      </c>
      <c r="DF614" s="181">
        <f t="shared" si="382"/>
        <v>0</v>
      </c>
      <c r="DG614" s="181">
        <f t="shared" si="382"/>
        <v>0</v>
      </c>
      <c r="DH614" s="181">
        <f t="shared" si="382"/>
        <v>0</v>
      </c>
      <c r="DI614" s="181">
        <f t="shared" si="382"/>
        <v>0</v>
      </c>
      <c r="DJ614" s="181">
        <f t="shared" si="382"/>
        <v>0</v>
      </c>
      <c r="DK614" s="181">
        <f t="shared" si="382"/>
        <v>0</v>
      </c>
      <c r="DL614" s="181">
        <f t="shared" si="382"/>
        <v>0</v>
      </c>
      <c r="DM614" s="181">
        <f t="shared" si="382"/>
        <v>0</v>
      </c>
      <c r="DN614" s="181">
        <f t="shared" si="382"/>
        <v>0</v>
      </c>
      <c r="DO614" s="181">
        <f t="shared" si="382"/>
        <v>0</v>
      </c>
      <c r="DP614" s="181">
        <f t="shared" si="382"/>
        <v>0</v>
      </c>
      <c r="DQ614" s="181">
        <f t="shared" si="382"/>
        <v>0</v>
      </c>
      <c r="DR614" s="181">
        <f t="shared" si="382"/>
        <v>0</v>
      </c>
      <c r="DS614" s="181">
        <f t="shared" si="382"/>
        <v>0</v>
      </c>
      <c r="DT614" s="181">
        <f t="shared" si="382"/>
        <v>0</v>
      </c>
      <c r="DU614" s="181">
        <f t="shared" si="382"/>
        <v>0</v>
      </c>
      <c r="DV614" s="181">
        <f t="shared" si="382"/>
        <v>0</v>
      </c>
      <c r="DW614" s="181">
        <f t="shared" si="382"/>
        <v>0</v>
      </c>
      <c r="DX614" s="181">
        <f t="shared" si="382"/>
        <v>0</v>
      </c>
      <c r="DY614" s="181">
        <f t="shared" si="382"/>
        <v>0</v>
      </c>
      <c r="DZ614" s="181">
        <f t="shared" si="382"/>
        <v>0</v>
      </c>
      <c r="EA614" s="181">
        <f t="shared" si="382"/>
        <v>0</v>
      </c>
      <c r="EB614" s="181">
        <f t="shared" si="378"/>
        <v>0</v>
      </c>
      <c r="EC614" s="181">
        <f t="shared" si="378"/>
        <v>0</v>
      </c>
      <c r="ED614" s="181">
        <f t="shared" si="378"/>
        <v>0</v>
      </c>
      <c r="EE614" s="181">
        <f t="shared" si="378"/>
        <v>0</v>
      </c>
    </row>
    <row r="615" spans="1:138" s="182" customFormat="1" ht="15.75" hidden="1" outlineLevel="1" x14ac:dyDescent="0.25">
      <c r="A615" s="122">
        <f t="shared" si="375"/>
        <v>0</v>
      </c>
      <c r="B615" s="232" t="str">
        <f t="shared" si="379"/>
        <v>Оборудование рос НДС</v>
      </c>
      <c r="C615" s="170">
        <f t="shared" si="380"/>
        <v>0</v>
      </c>
      <c r="D615" s="181">
        <f t="shared" si="381"/>
        <v>0</v>
      </c>
      <c r="E615" s="181">
        <f t="shared" si="381"/>
        <v>0</v>
      </c>
      <c r="F615" s="181">
        <f t="shared" si="381"/>
        <v>0</v>
      </c>
      <c r="G615" s="181">
        <f t="shared" si="381"/>
        <v>0</v>
      </c>
      <c r="H615" s="181">
        <f t="shared" si="381"/>
        <v>0</v>
      </c>
      <c r="I615" s="181">
        <f t="shared" si="381"/>
        <v>0</v>
      </c>
      <c r="J615" s="181">
        <f t="shared" si="381"/>
        <v>0</v>
      </c>
      <c r="K615" s="181">
        <f t="shared" si="381"/>
        <v>0</v>
      </c>
      <c r="L615" s="181">
        <f t="shared" si="381"/>
        <v>0</v>
      </c>
      <c r="M615" s="181">
        <f t="shared" si="381"/>
        <v>0</v>
      </c>
      <c r="N615" s="181">
        <f t="shared" si="381"/>
        <v>0</v>
      </c>
      <c r="O615" s="181">
        <f t="shared" si="381"/>
        <v>0</v>
      </c>
      <c r="P615" s="181">
        <f t="shared" si="381"/>
        <v>0</v>
      </c>
      <c r="Q615" s="181">
        <f t="shared" si="381"/>
        <v>0</v>
      </c>
      <c r="R615" s="181">
        <f t="shared" si="381"/>
        <v>0</v>
      </c>
      <c r="S615" s="181">
        <f t="shared" si="381"/>
        <v>0</v>
      </c>
      <c r="T615" s="181">
        <f t="shared" si="381"/>
        <v>0</v>
      </c>
      <c r="U615" s="181">
        <f t="shared" si="381"/>
        <v>0</v>
      </c>
      <c r="V615" s="181">
        <f t="shared" si="381"/>
        <v>0</v>
      </c>
      <c r="W615" s="181">
        <f t="shared" si="381"/>
        <v>0</v>
      </c>
      <c r="X615" s="181">
        <f t="shared" si="381"/>
        <v>0</v>
      </c>
      <c r="Y615" s="181">
        <f t="shared" si="381"/>
        <v>0</v>
      </c>
      <c r="Z615" s="181">
        <f t="shared" si="381"/>
        <v>0</v>
      </c>
      <c r="AA615" s="181">
        <f t="shared" si="381"/>
        <v>0</v>
      </c>
      <c r="AB615" s="181">
        <f t="shared" si="381"/>
        <v>0</v>
      </c>
      <c r="AC615" s="181">
        <f t="shared" si="381"/>
        <v>0</v>
      </c>
      <c r="AD615" s="181">
        <f t="shared" si="381"/>
        <v>0</v>
      </c>
      <c r="AE615" s="181">
        <f t="shared" si="381"/>
        <v>0</v>
      </c>
      <c r="AF615" s="181">
        <f t="shared" si="381"/>
        <v>0</v>
      </c>
      <c r="AG615" s="181">
        <f t="shared" si="381"/>
        <v>0</v>
      </c>
      <c r="AH615" s="181">
        <f t="shared" si="381"/>
        <v>0</v>
      </c>
      <c r="AI615" s="181">
        <f t="shared" si="381"/>
        <v>0</v>
      </c>
      <c r="AJ615" s="181">
        <f t="shared" si="381"/>
        <v>0</v>
      </c>
      <c r="AK615" s="181">
        <f t="shared" si="381"/>
        <v>0</v>
      </c>
      <c r="AL615" s="181">
        <f t="shared" si="381"/>
        <v>0</v>
      </c>
      <c r="AM615" s="181">
        <f t="shared" si="381"/>
        <v>0</v>
      </c>
      <c r="AN615" s="181">
        <f t="shared" si="381"/>
        <v>0</v>
      </c>
      <c r="AO615" s="181">
        <f t="shared" si="381"/>
        <v>0</v>
      </c>
      <c r="AP615" s="181">
        <f t="shared" si="381"/>
        <v>0</v>
      </c>
      <c r="AQ615" s="181">
        <f t="shared" si="381"/>
        <v>0</v>
      </c>
      <c r="AR615" s="181">
        <f t="shared" si="381"/>
        <v>0</v>
      </c>
      <c r="AS615" s="181">
        <f t="shared" si="381"/>
        <v>0</v>
      </c>
      <c r="AT615" s="181">
        <f t="shared" si="381"/>
        <v>0</v>
      </c>
      <c r="AU615" s="181">
        <f t="shared" si="381"/>
        <v>0</v>
      </c>
      <c r="AV615" s="181">
        <f t="shared" si="381"/>
        <v>0</v>
      </c>
      <c r="AW615" s="181">
        <f t="shared" si="381"/>
        <v>0</v>
      </c>
      <c r="AX615" s="181">
        <f t="shared" si="381"/>
        <v>0</v>
      </c>
      <c r="AY615" s="181">
        <f t="shared" si="381"/>
        <v>0</v>
      </c>
      <c r="AZ615" s="181">
        <f t="shared" si="381"/>
        <v>0</v>
      </c>
      <c r="BA615" s="181">
        <f t="shared" si="381"/>
        <v>0</v>
      </c>
      <c r="BB615" s="181">
        <f t="shared" si="381"/>
        <v>0</v>
      </c>
      <c r="BC615" s="181">
        <f t="shared" si="381"/>
        <v>0</v>
      </c>
      <c r="BD615" s="181">
        <f t="shared" si="381"/>
        <v>0</v>
      </c>
      <c r="BE615" s="181">
        <f t="shared" si="381"/>
        <v>0</v>
      </c>
      <c r="BF615" s="181">
        <f t="shared" si="381"/>
        <v>0</v>
      </c>
      <c r="BG615" s="181">
        <f t="shared" si="381"/>
        <v>0</v>
      </c>
      <c r="BH615" s="181">
        <f t="shared" si="381"/>
        <v>0</v>
      </c>
      <c r="BI615" s="181">
        <f t="shared" si="381"/>
        <v>0</v>
      </c>
      <c r="BJ615" s="181">
        <f t="shared" si="381"/>
        <v>0</v>
      </c>
      <c r="BK615" s="181">
        <f t="shared" si="381"/>
        <v>0</v>
      </c>
      <c r="BL615" s="181">
        <f t="shared" si="381"/>
        <v>0</v>
      </c>
      <c r="BM615" s="181">
        <f t="shared" si="381"/>
        <v>0</v>
      </c>
      <c r="BN615" s="181">
        <f t="shared" si="381"/>
        <v>0</v>
      </c>
      <c r="BO615" s="181">
        <f t="shared" si="381"/>
        <v>0</v>
      </c>
      <c r="BP615" s="181">
        <f t="shared" si="382"/>
        <v>0</v>
      </c>
      <c r="BQ615" s="181">
        <f t="shared" si="382"/>
        <v>0</v>
      </c>
      <c r="BR615" s="181">
        <f t="shared" si="382"/>
        <v>0</v>
      </c>
      <c r="BS615" s="181">
        <f t="shared" si="382"/>
        <v>0</v>
      </c>
      <c r="BT615" s="181">
        <f t="shared" si="382"/>
        <v>0</v>
      </c>
      <c r="BU615" s="181">
        <f t="shared" si="382"/>
        <v>0</v>
      </c>
      <c r="BV615" s="181">
        <f t="shared" si="382"/>
        <v>0</v>
      </c>
      <c r="BW615" s="181">
        <f t="shared" si="382"/>
        <v>0</v>
      </c>
      <c r="BX615" s="181">
        <f t="shared" si="382"/>
        <v>0</v>
      </c>
      <c r="BY615" s="181">
        <f t="shared" si="382"/>
        <v>0</v>
      </c>
      <c r="BZ615" s="181">
        <f t="shared" si="382"/>
        <v>0</v>
      </c>
      <c r="CA615" s="181">
        <f t="shared" si="382"/>
        <v>0</v>
      </c>
      <c r="CB615" s="181">
        <f t="shared" si="382"/>
        <v>0</v>
      </c>
      <c r="CC615" s="181">
        <f t="shared" si="382"/>
        <v>0</v>
      </c>
      <c r="CD615" s="181">
        <f t="shared" si="382"/>
        <v>0</v>
      </c>
      <c r="CE615" s="181">
        <f t="shared" si="382"/>
        <v>0</v>
      </c>
      <c r="CF615" s="181">
        <f t="shared" si="382"/>
        <v>0</v>
      </c>
      <c r="CG615" s="181">
        <f t="shared" si="382"/>
        <v>0</v>
      </c>
      <c r="CH615" s="181">
        <f t="shared" si="382"/>
        <v>0</v>
      </c>
      <c r="CI615" s="181">
        <f t="shared" si="382"/>
        <v>0</v>
      </c>
      <c r="CJ615" s="181">
        <f t="shared" si="382"/>
        <v>0</v>
      </c>
      <c r="CK615" s="181">
        <f t="shared" si="382"/>
        <v>0</v>
      </c>
      <c r="CL615" s="181">
        <f t="shared" si="382"/>
        <v>0</v>
      </c>
      <c r="CM615" s="181">
        <f t="shared" si="382"/>
        <v>0</v>
      </c>
      <c r="CN615" s="181">
        <f t="shared" si="382"/>
        <v>0</v>
      </c>
      <c r="CO615" s="181">
        <f t="shared" si="382"/>
        <v>0</v>
      </c>
      <c r="CP615" s="181">
        <f t="shared" si="382"/>
        <v>0</v>
      </c>
      <c r="CQ615" s="181">
        <f t="shared" si="382"/>
        <v>0</v>
      </c>
      <c r="CR615" s="181">
        <f t="shared" si="382"/>
        <v>0</v>
      </c>
      <c r="CS615" s="181">
        <f t="shared" si="382"/>
        <v>0</v>
      </c>
      <c r="CT615" s="181">
        <f t="shared" si="382"/>
        <v>0</v>
      </c>
      <c r="CU615" s="181">
        <f t="shared" si="382"/>
        <v>0</v>
      </c>
      <c r="CV615" s="181">
        <f t="shared" si="382"/>
        <v>0</v>
      </c>
      <c r="CW615" s="181">
        <f t="shared" si="382"/>
        <v>0</v>
      </c>
      <c r="CX615" s="181">
        <f t="shared" si="382"/>
        <v>0</v>
      </c>
      <c r="CY615" s="181">
        <f t="shared" si="382"/>
        <v>0</v>
      </c>
      <c r="CZ615" s="181">
        <f t="shared" si="382"/>
        <v>0</v>
      </c>
      <c r="DA615" s="181">
        <f t="shared" si="382"/>
        <v>0</v>
      </c>
      <c r="DB615" s="181">
        <f t="shared" si="382"/>
        <v>0</v>
      </c>
      <c r="DC615" s="181">
        <f t="shared" si="382"/>
        <v>0</v>
      </c>
      <c r="DD615" s="181">
        <f t="shared" si="382"/>
        <v>0</v>
      </c>
      <c r="DE615" s="181">
        <f t="shared" si="382"/>
        <v>0</v>
      </c>
      <c r="DF615" s="181">
        <f t="shared" si="382"/>
        <v>0</v>
      </c>
      <c r="DG615" s="181">
        <f t="shared" si="382"/>
        <v>0</v>
      </c>
      <c r="DH615" s="181">
        <f t="shared" si="382"/>
        <v>0</v>
      </c>
      <c r="DI615" s="181">
        <f t="shared" si="382"/>
        <v>0</v>
      </c>
      <c r="DJ615" s="181">
        <f t="shared" si="382"/>
        <v>0</v>
      </c>
      <c r="DK615" s="181">
        <f t="shared" si="382"/>
        <v>0</v>
      </c>
      <c r="DL615" s="181">
        <f t="shared" si="382"/>
        <v>0</v>
      </c>
      <c r="DM615" s="181">
        <f t="shared" si="382"/>
        <v>0</v>
      </c>
      <c r="DN615" s="181">
        <f t="shared" si="382"/>
        <v>0</v>
      </c>
      <c r="DO615" s="181">
        <f t="shared" si="382"/>
        <v>0</v>
      </c>
      <c r="DP615" s="181">
        <f t="shared" si="382"/>
        <v>0</v>
      </c>
      <c r="DQ615" s="181">
        <f t="shared" si="382"/>
        <v>0</v>
      </c>
      <c r="DR615" s="181">
        <f t="shared" si="382"/>
        <v>0</v>
      </c>
      <c r="DS615" s="181">
        <f t="shared" si="382"/>
        <v>0</v>
      </c>
      <c r="DT615" s="181">
        <f t="shared" si="382"/>
        <v>0</v>
      </c>
      <c r="DU615" s="181">
        <f t="shared" si="382"/>
        <v>0</v>
      </c>
      <c r="DV615" s="181">
        <f t="shared" si="382"/>
        <v>0</v>
      </c>
      <c r="DW615" s="181">
        <f t="shared" si="382"/>
        <v>0</v>
      </c>
      <c r="DX615" s="181">
        <f t="shared" si="382"/>
        <v>0</v>
      </c>
      <c r="DY615" s="181">
        <f t="shared" si="382"/>
        <v>0</v>
      </c>
      <c r="DZ615" s="181">
        <f t="shared" si="382"/>
        <v>0</v>
      </c>
      <c r="EA615" s="181">
        <f t="shared" si="382"/>
        <v>0</v>
      </c>
      <c r="EB615" s="181">
        <f t="shared" si="378"/>
        <v>0</v>
      </c>
      <c r="EC615" s="181">
        <f t="shared" si="378"/>
        <v>0</v>
      </c>
      <c r="ED615" s="181">
        <f t="shared" si="378"/>
        <v>0</v>
      </c>
      <c r="EE615" s="181">
        <f t="shared" si="378"/>
        <v>0</v>
      </c>
    </row>
    <row r="616" spans="1:138" s="182" customFormat="1" ht="15.75" hidden="1" outlineLevel="1" x14ac:dyDescent="0.25">
      <c r="A616" s="122">
        <f t="shared" si="375"/>
        <v>0</v>
      </c>
      <c r="B616" s="232" t="str">
        <f t="shared" si="379"/>
        <v>Прочие НДС</v>
      </c>
      <c r="C616" s="170">
        <f t="shared" si="380"/>
        <v>0</v>
      </c>
      <c r="D616" s="181">
        <f t="shared" si="381"/>
        <v>0</v>
      </c>
      <c r="E616" s="181">
        <f t="shared" si="381"/>
        <v>0</v>
      </c>
      <c r="F616" s="181">
        <f t="shared" si="381"/>
        <v>0</v>
      </c>
      <c r="G616" s="181">
        <f t="shared" si="381"/>
        <v>0</v>
      </c>
      <c r="H616" s="181">
        <f t="shared" si="381"/>
        <v>0</v>
      </c>
      <c r="I616" s="181">
        <f t="shared" si="381"/>
        <v>0</v>
      </c>
      <c r="J616" s="181">
        <f t="shared" si="381"/>
        <v>0</v>
      </c>
      <c r="K616" s="181">
        <f t="shared" si="381"/>
        <v>0</v>
      </c>
      <c r="L616" s="181">
        <f t="shared" si="381"/>
        <v>0</v>
      </c>
      <c r="M616" s="181">
        <f t="shared" si="381"/>
        <v>0</v>
      </c>
      <c r="N616" s="181">
        <f t="shared" si="381"/>
        <v>0</v>
      </c>
      <c r="O616" s="181">
        <f t="shared" si="381"/>
        <v>0</v>
      </c>
      <c r="P616" s="181">
        <f t="shared" si="381"/>
        <v>0</v>
      </c>
      <c r="Q616" s="181">
        <f t="shared" si="381"/>
        <v>0</v>
      </c>
      <c r="R616" s="181">
        <f t="shared" si="381"/>
        <v>0</v>
      </c>
      <c r="S616" s="181">
        <f t="shared" si="381"/>
        <v>0</v>
      </c>
      <c r="T616" s="181">
        <f t="shared" si="381"/>
        <v>0</v>
      </c>
      <c r="U616" s="181">
        <f t="shared" si="381"/>
        <v>0</v>
      </c>
      <c r="V616" s="181">
        <f t="shared" si="381"/>
        <v>0</v>
      </c>
      <c r="W616" s="181">
        <f t="shared" si="381"/>
        <v>0</v>
      </c>
      <c r="X616" s="181">
        <f t="shared" si="381"/>
        <v>0</v>
      </c>
      <c r="Y616" s="181">
        <f t="shared" si="381"/>
        <v>0</v>
      </c>
      <c r="Z616" s="181">
        <f t="shared" si="381"/>
        <v>0</v>
      </c>
      <c r="AA616" s="181">
        <f t="shared" si="381"/>
        <v>0</v>
      </c>
      <c r="AB616" s="181">
        <f t="shared" si="381"/>
        <v>0</v>
      </c>
      <c r="AC616" s="181">
        <f t="shared" si="381"/>
        <v>0</v>
      </c>
      <c r="AD616" s="181">
        <f t="shared" si="381"/>
        <v>0</v>
      </c>
      <c r="AE616" s="181">
        <f t="shared" si="381"/>
        <v>0</v>
      </c>
      <c r="AF616" s="181">
        <f t="shared" si="381"/>
        <v>0</v>
      </c>
      <c r="AG616" s="181">
        <f t="shared" si="381"/>
        <v>0</v>
      </c>
      <c r="AH616" s="181">
        <f t="shared" si="381"/>
        <v>0</v>
      </c>
      <c r="AI616" s="181">
        <f t="shared" si="381"/>
        <v>0</v>
      </c>
      <c r="AJ616" s="181">
        <f t="shared" si="381"/>
        <v>0</v>
      </c>
      <c r="AK616" s="181">
        <f t="shared" si="381"/>
        <v>0</v>
      </c>
      <c r="AL616" s="181">
        <f t="shared" si="381"/>
        <v>0</v>
      </c>
      <c r="AM616" s="181">
        <f t="shared" si="381"/>
        <v>0</v>
      </c>
      <c r="AN616" s="181">
        <f t="shared" si="381"/>
        <v>0</v>
      </c>
      <c r="AO616" s="181">
        <f t="shared" si="381"/>
        <v>0</v>
      </c>
      <c r="AP616" s="181">
        <f t="shared" si="381"/>
        <v>0</v>
      </c>
      <c r="AQ616" s="181">
        <f t="shared" si="381"/>
        <v>0</v>
      </c>
      <c r="AR616" s="181">
        <f t="shared" si="381"/>
        <v>0</v>
      </c>
      <c r="AS616" s="181">
        <f t="shared" si="381"/>
        <v>0</v>
      </c>
      <c r="AT616" s="181">
        <f t="shared" si="381"/>
        <v>0</v>
      </c>
      <c r="AU616" s="181">
        <f t="shared" si="381"/>
        <v>0</v>
      </c>
      <c r="AV616" s="181">
        <f t="shared" si="381"/>
        <v>0</v>
      </c>
      <c r="AW616" s="181">
        <f t="shared" si="381"/>
        <v>0</v>
      </c>
      <c r="AX616" s="181">
        <f t="shared" si="381"/>
        <v>0</v>
      </c>
      <c r="AY616" s="181">
        <f t="shared" si="381"/>
        <v>0</v>
      </c>
      <c r="AZ616" s="181">
        <f t="shared" si="381"/>
        <v>0</v>
      </c>
      <c r="BA616" s="181">
        <f t="shared" si="381"/>
        <v>0</v>
      </c>
      <c r="BB616" s="181">
        <f t="shared" si="381"/>
        <v>0</v>
      </c>
      <c r="BC616" s="181">
        <f t="shared" si="381"/>
        <v>0</v>
      </c>
      <c r="BD616" s="181">
        <f t="shared" si="381"/>
        <v>0</v>
      </c>
      <c r="BE616" s="181">
        <f t="shared" si="381"/>
        <v>0</v>
      </c>
      <c r="BF616" s="181">
        <f t="shared" si="381"/>
        <v>0</v>
      </c>
      <c r="BG616" s="181">
        <f t="shared" si="381"/>
        <v>0</v>
      </c>
      <c r="BH616" s="181">
        <f t="shared" si="381"/>
        <v>0</v>
      </c>
      <c r="BI616" s="181">
        <f t="shared" si="381"/>
        <v>0</v>
      </c>
      <c r="BJ616" s="181">
        <f t="shared" si="381"/>
        <v>0</v>
      </c>
      <c r="BK616" s="181">
        <f t="shared" si="381"/>
        <v>0</v>
      </c>
      <c r="BL616" s="181">
        <f t="shared" si="381"/>
        <v>0</v>
      </c>
      <c r="BM616" s="181">
        <f t="shared" si="381"/>
        <v>0</v>
      </c>
      <c r="BN616" s="181">
        <f t="shared" si="381"/>
        <v>0</v>
      </c>
      <c r="BO616" s="181">
        <f t="shared" si="381"/>
        <v>0</v>
      </c>
      <c r="BP616" s="181">
        <f t="shared" si="382"/>
        <v>0</v>
      </c>
      <c r="BQ616" s="181">
        <f t="shared" si="382"/>
        <v>0</v>
      </c>
      <c r="BR616" s="181">
        <f t="shared" si="382"/>
        <v>0</v>
      </c>
      <c r="BS616" s="181">
        <f t="shared" si="382"/>
        <v>0</v>
      </c>
      <c r="BT616" s="181">
        <f t="shared" si="382"/>
        <v>0</v>
      </c>
      <c r="BU616" s="181">
        <f t="shared" si="382"/>
        <v>0</v>
      </c>
      <c r="BV616" s="181">
        <f t="shared" si="382"/>
        <v>0</v>
      </c>
      <c r="BW616" s="181">
        <f t="shared" si="382"/>
        <v>0</v>
      </c>
      <c r="BX616" s="181">
        <f t="shared" si="382"/>
        <v>0</v>
      </c>
      <c r="BY616" s="181">
        <f t="shared" si="382"/>
        <v>0</v>
      </c>
      <c r="BZ616" s="181">
        <f t="shared" si="382"/>
        <v>0</v>
      </c>
      <c r="CA616" s="181">
        <f t="shared" si="382"/>
        <v>0</v>
      </c>
      <c r="CB616" s="181">
        <f t="shared" si="382"/>
        <v>0</v>
      </c>
      <c r="CC616" s="181">
        <f t="shared" si="382"/>
        <v>0</v>
      </c>
      <c r="CD616" s="181">
        <f t="shared" si="382"/>
        <v>0</v>
      </c>
      <c r="CE616" s="181">
        <f t="shared" si="382"/>
        <v>0</v>
      </c>
      <c r="CF616" s="181">
        <f t="shared" si="382"/>
        <v>0</v>
      </c>
      <c r="CG616" s="181">
        <f t="shared" si="382"/>
        <v>0</v>
      </c>
      <c r="CH616" s="181">
        <f t="shared" si="382"/>
        <v>0</v>
      </c>
      <c r="CI616" s="181">
        <f t="shared" si="382"/>
        <v>0</v>
      </c>
      <c r="CJ616" s="181">
        <f t="shared" si="382"/>
        <v>0</v>
      </c>
      <c r="CK616" s="181">
        <f t="shared" si="382"/>
        <v>0</v>
      </c>
      <c r="CL616" s="181">
        <f t="shared" si="382"/>
        <v>0</v>
      </c>
      <c r="CM616" s="181">
        <f t="shared" si="382"/>
        <v>0</v>
      </c>
      <c r="CN616" s="181">
        <f t="shared" si="382"/>
        <v>0</v>
      </c>
      <c r="CO616" s="181">
        <f t="shared" si="382"/>
        <v>0</v>
      </c>
      <c r="CP616" s="181">
        <f t="shared" si="382"/>
        <v>0</v>
      </c>
      <c r="CQ616" s="181">
        <f t="shared" si="382"/>
        <v>0</v>
      </c>
      <c r="CR616" s="181">
        <f t="shared" si="382"/>
        <v>0</v>
      </c>
      <c r="CS616" s="181">
        <f t="shared" si="382"/>
        <v>0</v>
      </c>
      <c r="CT616" s="181">
        <f t="shared" si="382"/>
        <v>0</v>
      </c>
      <c r="CU616" s="181">
        <f t="shared" si="382"/>
        <v>0</v>
      </c>
      <c r="CV616" s="181">
        <f t="shared" si="382"/>
        <v>0</v>
      </c>
      <c r="CW616" s="181">
        <f t="shared" si="382"/>
        <v>0</v>
      </c>
      <c r="CX616" s="181">
        <f t="shared" si="382"/>
        <v>0</v>
      </c>
      <c r="CY616" s="181">
        <f t="shared" si="382"/>
        <v>0</v>
      </c>
      <c r="CZ616" s="181">
        <f t="shared" si="382"/>
        <v>0</v>
      </c>
      <c r="DA616" s="181">
        <f t="shared" si="382"/>
        <v>0</v>
      </c>
      <c r="DB616" s="181">
        <f t="shared" si="382"/>
        <v>0</v>
      </c>
      <c r="DC616" s="181">
        <f t="shared" si="382"/>
        <v>0</v>
      </c>
      <c r="DD616" s="181">
        <f t="shared" si="382"/>
        <v>0</v>
      </c>
      <c r="DE616" s="181">
        <f t="shared" si="382"/>
        <v>0</v>
      </c>
      <c r="DF616" s="181">
        <f t="shared" si="382"/>
        <v>0</v>
      </c>
      <c r="DG616" s="181">
        <f t="shared" si="382"/>
        <v>0</v>
      </c>
      <c r="DH616" s="181">
        <f t="shared" si="382"/>
        <v>0</v>
      </c>
      <c r="DI616" s="181">
        <f t="shared" si="382"/>
        <v>0</v>
      </c>
      <c r="DJ616" s="181">
        <f t="shared" si="382"/>
        <v>0</v>
      </c>
      <c r="DK616" s="181">
        <f t="shared" si="382"/>
        <v>0</v>
      </c>
      <c r="DL616" s="181">
        <f t="shared" si="382"/>
        <v>0</v>
      </c>
      <c r="DM616" s="181">
        <f t="shared" si="382"/>
        <v>0</v>
      </c>
      <c r="DN616" s="181">
        <f t="shared" si="382"/>
        <v>0</v>
      </c>
      <c r="DO616" s="181">
        <f t="shared" si="382"/>
        <v>0</v>
      </c>
      <c r="DP616" s="181">
        <f t="shared" si="382"/>
        <v>0</v>
      </c>
      <c r="DQ616" s="181">
        <f t="shared" si="382"/>
        <v>0</v>
      </c>
      <c r="DR616" s="181">
        <f t="shared" si="382"/>
        <v>0</v>
      </c>
      <c r="DS616" s="181">
        <f t="shared" si="382"/>
        <v>0</v>
      </c>
      <c r="DT616" s="181">
        <f t="shared" si="382"/>
        <v>0</v>
      </c>
      <c r="DU616" s="181">
        <f t="shared" si="382"/>
        <v>0</v>
      </c>
      <c r="DV616" s="181">
        <f t="shared" si="382"/>
        <v>0</v>
      </c>
      <c r="DW616" s="181">
        <f t="shared" si="382"/>
        <v>0</v>
      </c>
      <c r="DX616" s="181">
        <f t="shared" si="382"/>
        <v>0</v>
      </c>
      <c r="DY616" s="181">
        <f t="shared" si="382"/>
        <v>0</v>
      </c>
      <c r="DZ616" s="181">
        <f t="shared" si="382"/>
        <v>0</v>
      </c>
      <c r="EA616" s="181">
        <f t="shared" si="382"/>
        <v>0</v>
      </c>
      <c r="EB616" s="181">
        <f t="shared" si="378"/>
        <v>0</v>
      </c>
      <c r="EC616" s="181">
        <f t="shared" si="378"/>
        <v>0</v>
      </c>
      <c r="ED616" s="181">
        <f t="shared" si="378"/>
        <v>0</v>
      </c>
      <c r="EE616" s="181">
        <f t="shared" si="378"/>
        <v>0</v>
      </c>
    </row>
    <row r="617" spans="1:138" s="182" customFormat="1" ht="15.75" hidden="1" outlineLevel="1" x14ac:dyDescent="0.25">
      <c r="A617" s="122">
        <f t="shared" si="375"/>
        <v>0</v>
      </c>
      <c r="B617" s="232" t="str">
        <f t="shared" si="379"/>
        <v>Таможенные платежи НДС</v>
      </c>
      <c r="C617" s="170">
        <f t="shared" si="380"/>
        <v>0</v>
      </c>
      <c r="D617" s="181">
        <f t="shared" si="381"/>
        <v>0</v>
      </c>
      <c r="E617" s="181">
        <f t="shared" si="381"/>
        <v>0</v>
      </c>
      <c r="F617" s="181">
        <f t="shared" si="381"/>
        <v>0</v>
      </c>
      <c r="G617" s="181">
        <f t="shared" si="381"/>
        <v>0</v>
      </c>
      <c r="H617" s="181">
        <f t="shared" si="381"/>
        <v>0</v>
      </c>
      <c r="I617" s="181">
        <f t="shared" si="381"/>
        <v>0</v>
      </c>
      <c r="J617" s="181">
        <f t="shared" si="381"/>
        <v>0</v>
      </c>
      <c r="K617" s="181">
        <f t="shared" si="381"/>
        <v>0</v>
      </c>
      <c r="L617" s="181">
        <f t="shared" si="381"/>
        <v>0</v>
      </c>
      <c r="M617" s="181">
        <f t="shared" si="381"/>
        <v>0</v>
      </c>
      <c r="N617" s="181">
        <f t="shared" si="381"/>
        <v>0</v>
      </c>
      <c r="O617" s="181">
        <f t="shared" si="381"/>
        <v>0</v>
      </c>
      <c r="P617" s="181">
        <f t="shared" si="381"/>
        <v>0</v>
      </c>
      <c r="Q617" s="181">
        <f t="shared" si="381"/>
        <v>0</v>
      </c>
      <c r="R617" s="181">
        <f t="shared" si="381"/>
        <v>0</v>
      </c>
      <c r="S617" s="181">
        <f t="shared" si="381"/>
        <v>0</v>
      </c>
      <c r="T617" s="181">
        <f t="shared" si="381"/>
        <v>0</v>
      </c>
      <c r="U617" s="181">
        <f t="shared" si="381"/>
        <v>0</v>
      </c>
      <c r="V617" s="181">
        <f t="shared" si="381"/>
        <v>0</v>
      </c>
      <c r="W617" s="181">
        <f t="shared" si="381"/>
        <v>0</v>
      </c>
      <c r="X617" s="181">
        <f t="shared" si="381"/>
        <v>0</v>
      </c>
      <c r="Y617" s="181">
        <f t="shared" si="381"/>
        <v>0</v>
      </c>
      <c r="Z617" s="181">
        <f t="shared" si="381"/>
        <v>0</v>
      </c>
      <c r="AA617" s="181">
        <f t="shared" si="381"/>
        <v>0</v>
      </c>
      <c r="AB617" s="181">
        <f t="shared" si="381"/>
        <v>0</v>
      </c>
      <c r="AC617" s="181">
        <f t="shared" si="381"/>
        <v>0</v>
      </c>
      <c r="AD617" s="181">
        <f t="shared" si="381"/>
        <v>0</v>
      </c>
      <c r="AE617" s="181">
        <f t="shared" si="381"/>
        <v>0</v>
      </c>
      <c r="AF617" s="181">
        <f t="shared" si="381"/>
        <v>0</v>
      </c>
      <c r="AG617" s="181">
        <f t="shared" si="381"/>
        <v>0</v>
      </c>
      <c r="AH617" s="181">
        <f t="shared" si="381"/>
        <v>0</v>
      </c>
      <c r="AI617" s="181">
        <f t="shared" si="381"/>
        <v>0</v>
      </c>
      <c r="AJ617" s="181">
        <f t="shared" si="381"/>
        <v>0</v>
      </c>
      <c r="AK617" s="181">
        <f t="shared" si="381"/>
        <v>0</v>
      </c>
      <c r="AL617" s="181">
        <f t="shared" si="381"/>
        <v>0</v>
      </c>
      <c r="AM617" s="181">
        <f t="shared" si="381"/>
        <v>0</v>
      </c>
      <c r="AN617" s="181">
        <f t="shared" si="381"/>
        <v>0</v>
      </c>
      <c r="AO617" s="181">
        <f t="shared" si="381"/>
        <v>0</v>
      </c>
      <c r="AP617" s="181">
        <f t="shared" si="381"/>
        <v>0</v>
      </c>
      <c r="AQ617" s="181">
        <f t="shared" si="381"/>
        <v>0</v>
      </c>
      <c r="AR617" s="181">
        <f t="shared" si="381"/>
        <v>0</v>
      </c>
      <c r="AS617" s="181">
        <f t="shared" si="381"/>
        <v>0</v>
      </c>
      <c r="AT617" s="181">
        <f t="shared" si="381"/>
        <v>0</v>
      </c>
      <c r="AU617" s="181">
        <f t="shared" si="381"/>
        <v>0</v>
      </c>
      <c r="AV617" s="181">
        <f t="shared" si="381"/>
        <v>0</v>
      </c>
      <c r="AW617" s="181">
        <f t="shared" si="381"/>
        <v>0</v>
      </c>
      <c r="AX617" s="181">
        <f t="shared" si="381"/>
        <v>0</v>
      </c>
      <c r="AY617" s="181">
        <f t="shared" si="381"/>
        <v>0</v>
      </c>
      <c r="AZ617" s="181">
        <f t="shared" si="381"/>
        <v>0</v>
      </c>
      <c r="BA617" s="181">
        <f t="shared" si="381"/>
        <v>0</v>
      </c>
      <c r="BB617" s="181">
        <f t="shared" si="381"/>
        <v>0</v>
      </c>
      <c r="BC617" s="181">
        <f t="shared" si="381"/>
        <v>0</v>
      </c>
      <c r="BD617" s="181">
        <f t="shared" si="381"/>
        <v>0</v>
      </c>
      <c r="BE617" s="181">
        <f t="shared" si="381"/>
        <v>0</v>
      </c>
      <c r="BF617" s="181">
        <f t="shared" si="381"/>
        <v>0</v>
      </c>
      <c r="BG617" s="181">
        <f t="shared" si="381"/>
        <v>0</v>
      </c>
      <c r="BH617" s="181">
        <f t="shared" si="381"/>
        <v>0</v>
      </c>
      <c r="BI617" s="181">
        <f t="shared" si="381"/>
        <v>0</v>
      </c>
      <c r="BJ617" s="181">
        <f t="shared" si="381"/>
        <v>0</v>
      </c>
      <c r="BK617" s="181">
        <f t="shared" si="381"/>
        <v>0</v>
      </c>
      <c r="BL617" s="181">
        <f t="shared" si="381"/>
        <v>0</v>
      </c>
      <c r="BM617" s="181">
        <f t="shared" si="381"/>
        <v>0</v>
      </c>
      <c r="BN617" s="181">
        <f t="shared" si="381"/>
        <v>0</v>
      </c>
      <c r="BO617" s="181">
        <f t="shared" si="381"/>
        <v>0</v>
      </c>
      <c r="BP617" s="181">
        <f t="shared" si="382"/>
        <v>0</v>
      </c>
      <c r="BQ617" s="181">
        <f t="shared" si="382"/>
        <v>0</v>
      </c>
      <c r="BR617" s="181">
        <f t="shared" si="382"/>
        <v>0</v>
      </c>
      <c r="BS617" s="181">
        <f t="shared" si="382"/>
        <v>0</v>
      </c>
      <c r="BT617" s="181">
        <f t="shared" si="382"/>
        <v>0</v>
      </c>
      <c r="BU617" s="181">
        <f t="shared" si="382"/>
        <v>0</v>
      </c>
      <c r="BV617" s="181">
        <f t="shared" si="382"/>
        <v>0</v>
      </c>
      <c r="BW617" s="181">
        <f t="shared" si="382"/>
        <v>0</v>
      </c>
      <c r="BX617" s="181">
        <f t="shared" si="382"/>
        <v>0</v>
      </c>
      <c r="BY617" s="181">
        <f t="shared" si="382"/>
        <v>0</v>
      </c>
      <c r="BZ617" s="181">
        <f t="shared" si="382"/>
        <v>0</v>
      </c>
      <c r="CA617" s="181">
        <f t="shared" si="382"/>
        <v>0</v>
      </c>
      <c r="CB617" s="181">
        <f t="shared" si="382"/>
        <v>0</v>
      </c>
      <c r="CC617" s="181">
        <f t="shared" si="382"/>
        <v>0</v>
      </c>
      <c r="CD617" s="181">
        <f t="shared" si="382"/>
        <v>0</v>
      </c>
      <c r="CE617" s="181">
        <f t="shared" si="382"/>
        <v>0</v>
      </c>
      <c r="CF617" s="181">
        <f t="shared" si="382"/>
        <v>0</v>
      </c>
      <c r="CG617" s="181">
        <f t="shared" si="382"/>
        <v>0</v>
      </c>
      <c r="CH617" s="181">
        <f t="shared" si="382"/>
        <v>0</v>
      </c>
      <c r="CI617" s="181">
        <f t="shared" si="382"/>
        <v>0</v>
      </c>
      <c r="CJ617" s="181">
        <f t="shared" si="382"/>
        <v>0</v>
      </c>
      <c r="CK617" s="181">
        <f t="shared" si="382"/>
        <v>0</v>
      </c>
      <c r="CL617" s="181">
        <f t="shared" si="382"/>
        <v>0</v>
      </c>
      <c r="CM617" s="181">
        <f t="shared" si="382"/>
        <v>0</v>
      </c>
      <c r="CN617" s="181">
        <f t="shared" si="382"/>
        <v>0</v>
      </c>
      <c r="CO617" s="181">
        <f t="shared" si="382"/>
        <v>0</v>
      </c>
      <c r="CP617" s="181">
        <f t="shared" si="382"/>
        <v>0</v>
      </c>
      <c r="CQ617" s="181">
        <f t="shared" si="382"/>
        <v>0</v>
      </c>
      <c r="CR617" s="181">
        <f t="shared" si="382"/>
        <v>0</v>
      </c>
      <c r="CS617" s="181">
        <f t="shared" si="382"/>
        <v>0</v>
      </c>
      <c r="CT617" s="181">
        <f t="shared" si="382"/>
        <v>0</v>
      </c>
      <c r="CU617" s="181">
        <f t="shared" si="382"/>
        <v>0</v>
      </c>
      <c r="CV617" s="181">
        <f t="shared" si="382"/>
        <v>0</v>
      </c>
      <c r="CW617" s="181">
        <f t="shared" si="382"/>
        <v>0</v>
      </c>
      <c r="CX617" s="181">
        <f t="shared" si="382"/>
        <v>0</v>
      </c>
      <c r="CY617" s="181">
        <f t="shared" si="382"/>
        <v>0</v>
      </c>
      <c r="CZ617" s="181">
        <f t="shared" si="382"/>
        <v>0</v>
      </c>
      <c r="DA617" s="181">
        <f t="shared" si="382"/>
        <v>0</v>
      </c>
      <c r="DB617" s="181">
        <f t="shared" si="382"/>
        <v>0</v>
      </c>
      <c r="DC617" s="181">
        <f t="shared" si="382"/>
        <v>0</v>
      </c>
      <c r="DD617" s="181">
        <f t="shared" si="382"/>
        <v>0</v>
      </c>
      <c r="DE617" s="181">
        <f t="shared" si="382"/>
        <v>0</v>
      </c>
      <c r="DF617" s="181">
        <f t="shared" si="382"/>
        <v>0</v>
      </c>
      <c r="DG617" s="181">
        <f t="shared" si="382"/>
        <v>0</v>
      </c>
      <c r="DH617" s="181">
        <f t="shared" si="382"/>
        <v>0</v>
      </c>
      <c r="DI617" s="181">
        <f t="shared" si="382"/>
        <v>0</v>
      </c>
      <c r="DJ617" s="181">
        <f t="shared" si="382"/>
        <v>0</v>
      </c>
      <c r="DK617" s="181">
        <f t="shared" si="382"/>
        <v>0</v>
      </c>
      <c r="DL617" s="181">
        <f t="shared" si="382"/>
        <v>0</v>
      </c>
      <c r="DM617" s="181">
        <f t="shared" si="382"/>
        <v>0</v>
      </c>
      <c r="DN617" s="181">
        <f t="shared" si="382"/>
        <v>0</v>
      </c>
      <c r="DO617" s="181">
        <f t="shared" si="382"/>
        <v>0</v>
      </c>
      <c r="DP617" s="181">
        <f t="shared" si="382"/>
        <v>0</v>
      </c>
      <c r="DQ617" s="181">
        <f t="shared" si="382"/>
        <v>0</v>
      </c>
      <c r="DR617" s="181">
        <f t="shared" si="382"/>
        <v>0</v>
      </c>
      <c r="DS617" s="181">
        <f t="shared" si="382"/>
        <v>0</v>
      </c>
      <c r="DT617" s="181">
        <f t="shared" si="382"/>
        <v>0</v>
      </c>
      <c r="DU617" s="181">
        <f t="shared" si="382"/>
        <v>0</v>
      </c>
      <c r="DV617" s="181">
        <f t="shared" si="382"/>
        <v>0</v>
      </c>
      <c r="DW617" s="181">
        <f t="shared" si="382"/>
        <v>0</v>
      </c>
      <c r="DX617" s="181">
        <f t="shared" si="382"/>
        <v>0</v>
      </c>
      <c r="DY617" s="181">
        <f t="shared" si="382"/>
        <v>0</v>
      </c>
      <c r="DZ617" s="181">
        <f t="shared" si="382"/>
        <v>0</v>
      </c>
      <c r="EA617" s="181">
        <f t="shared" ref="EA617:EB619" si="383">EA604*0.18</f>
        <v>0</v>
      </c>
      <c r="EB617" s="181">
        <f t="shared" si="383"/>
        <v>0</v>
      </c>
      <c r="EC617" s="181">
        <f t="shared" si="378"/>
        <v>0</v>
      </c>
      <c r="ED617" s="181">
        <f t="shared" si="378"/>
        <v>0</v>
      </c>
      <c r="EE617" s="181">
        <f t="shared" si="378"/>
        <v>0</v>
      </c>
    </row>
    <row r="618" spans="1:138" s="182" customFormat="1" ht="15.75" hidden="1" outlineLevel="1" x14ac:dyDescent="0.25">
      <c r="A618" s="122">
        <f t="shared" si="375"/>
        <v>0</v>
      </c>
      <c r="B618" s="232" t="str">
        <f t="shared" si="379"/>
        <v>0 НДС</v>
      </c>
      <c r="C618" s="170">
        <f t="shared" si="380"/>
        <v>0</v>
      </c>
      <c r="D618" s="181">
        <f t="shared" ref="D618:BO619" si="384">D605*0.18</f>
        <v>0</v>
      </c>
      <c r="E618" s="181">
        <f t="shared" si="384"/>
        <v>0</v>
      </c>
      <c r="F618" s="181">
        <f t="shared" si="384"/>
        <v>0</v>
      </c>
      <c r="G618" s="181">
        <f t="shared" si="384"/>
        <v>0</v>
      </c>
      <c r="H618" s="181">
        <f t="shared" si="384"/>
        <v>0</v>
      </c>
      <c r="I618" s="181">
        <f t="shared" si="384"/>
        <v>0</v>
      </c>
      <c r="J618" s="181">
        <f t="shared" si="384"/>
        <v>0</v>
      </c>
      <c r="K618" s="181">
        <f t="shared" si="384"/>
        <v>0</v>
      </c>
      <c r="L618" s="181">
        <f t="shared" si="384"/>
        <v>0</v>
      </c>
      <c r="M618" s="181">
        <f t="shared" si="384"/>
        <v>0</v>
      </c>
      <c r="N618" s="181">
        <f t="shared" si="384"/>
        <v>0</v>
      </c>
      <c r="O618" s="181">
        <f t="shared" si="384"/>
        <v>0</v>
      </c>
      <c r="P618" s="181">
        <f t="shared" si="384"/>
        <v>0</v>
      </c>
      <c r="Q618" s="181">
        <f t="shared" si="384"/>
        <v>0</v>
      </c>
      <c r="R618" s="181">
        <f t="shared" si="384"/>
        <v>0</v>
      </c>
      <c r="S618" s="181">
        <f t="shared" si="384"/>
        <v>0</v>
      </c>
      <c r="T618" s="181">
        <f t="shared" si="384"/>
        <v>0</v>
      </c>
      <c r="U618" s="181">
        <f t="shared" si="384"/>
        <v>0</v>
      </c>
      <c r="V618" s="181">
        <f t="shared" si="384"/>
        <v>0</v>
      </c>
      <c r="W618" s="181">
        <f t="shared" si="384"/>
        <v>0</v>
      </c>
      <c r="X618" s="181">
        <f t="shared" si="384"/>
        <v>0</v>
      </c>
      <c r="Y618" s="181">
        <f t="shared" si="384"/>
        <v>0</v>
      </c>
      <c r="Z618" s="181">
        <f t="shared" si="384"/>
        <v>0</v>
      </c>
      <c r="AA618" s="181">
        <f t="shared" si="384"/>
        <v>0</v>
      </c>
      <c r="AB618" s="181">
        <f t="shared" si="384"/>
        <v>0</v>
      </c>
      <c r="AC618" s="181">
        <f t="shared" si="384"/>
        <v>0</v>
      </c>
      <c r="AD618" s="181">
        <f t="shared" si="384"/>
        <v>0</v>
      </c>
      <c r="AE618" s="181">
        <f t="shared" si="384"/>
        <v>0</v>
      </c>
      <c r="AF618" s="181">
        <f t="shared" si="384"/>
        <v>0</v>
      </c>
      <c r="AG618" s="181">
        <f t="shared" si="384"/>
        <v>0</v>
      </c>
      <c r="AH618" s="181">
        <f t="shared" si="384"/>
        <v>0</v>
      </c>
      <c r="AI618" s="181">
        <f t="shared" si="384"/>
        <v>0</v>
      </c>
      <c r="AJ618" s="181">
        <f t="shared" si="384"/>
        <v>0</v>
      </c>
      <c r="AK618" s="181">
        <f t="shared" si="384"/>
        <v>0</v>
      </c>
      <c r="AL618" s="181">
        <f t="shared" si="384"/>
        <v>0</v>
      </c>
      <c r="AM618" s="181">
        <f t="shared" si="384"/>
        <v>0</v>
      </c>
      <c r="AN618" s="181">
        <f t="shared" si="384"/>
        <v>0</v>
      </c>
      <c r="AO618" s="181">
        <f t="shared" si="384"/>
        <v>0</v>
      </c>
      <c r="AP618" s="181">
        <f t="shared" si="384"/>
        <v>0</v>
      </c>
      <c r="AQ618" s="181">
        <f t="shared" si="384"/>
        <v>0</v>
      </c>
      <c r="AR618" s="181">
        <f t="shared" si="384"/>
        <v>0</v>
      </c>
      <c r="AS618" s="181">
        <f t="shared" si="384"/>
        <v>0</v>
      </c>
      <c r="AT618" s="181">
        <f t="shared" si="384"/>
        <v>0</v>
      </c>
      <c r="AU618" s="181">
        <f t="shared" si="384"/>
        <v>0</v>
      </c>
      <c r="AV618" s="181">
        <f t="shared" si="384"/>
        <v>0</v>
      </c>
      <c r="AW618" s="181">
        <f t="shared" si="384"/>
        <v>0</v>
      </c>
      <c r="AX618" s="181">
        <f t="shared" si="384"/>
        <v>0</v>
      </c>
      <c r="AY618" s="181">
        <f t="shared" si="384"/>
        <v>0</v>
      </c>
      <c r="AZ618" s="181">
        <f t="shared" si="384"/>
        <v>0</v>
      </c>
      <c r="BA618" s="181">
        <f t="shared" si="384"/>
        <v>0</v>
      </c>
      <c r="BB618" s="181">
        <f t="shared" si="384"/>
        <v>0</v>
      </c>
      <c r="BC618" s="181">
        <f t="shared" si="384"/>
        <v>0</v>
      </c>
      <c r="BD618" s="181">
        <f t="shared" si="384"/>
        <v>0</v>
      </c>
      <c r="BE618" s="181">
        <f t="shared" si="384"/>
        <v>0</v>
      </c>
      <c r="BF618" s="181">
        <f t="shared" si="384"/>
        <v>0</v>
      </c>
      <c r="BG618" s="181">
        <f t="shared" si="384"/>
        <v>0</v>
      </c>
      <c r="BH618" s="181">
        <f t="shared" si="384"/>
        <v>0</v>
      </c>
      <c r="BI618" s="181">
        <f t="shared" si="384"/>
        <v>0</v>
      </c>
      <c r="BJ618" s="181">
        <f t="shared" si="384"/>
        <v>0</v>
      </c>
      <c r="BK618" s="181">
        <f t="shared" si="384"/>
        <v>0</v>
      </c>
      <c r="BL618" s="181">
        <f t="shared" si="384"/>
        <v>0</v>
      </c>
      <c r="BM618" s="181">
        <f t="shared" si="384"/>
        <v>0</v>
      </c>
      <c r="BN618" s="181">
        <f t="shared" si="384"/>
        <v>0</v>
      </c>
      <c r="BO618" s="181">
        <f>BO605*0.18</f>
        <v>0</v>
      </c>
      <c r="BP618" s="181">
        <f t="shared" ref="BP618:EA619" si="385">BP605*0.18</f>
        <v>0</v>
      </c>
      <c r="BQ618" s="181">
        <f t="shared" si="385"/>
        <v>0</v>
      </c>
      <c r="BR618" s="181">
        <f t="shared" si="385"/>
        <v>0</v>
      </c>
      <c r="BS618" s="181">
        <f t="shared" si="385"/>
        <v>0</v>
      </c>
      <c r="BT618" s="181">
        <f t="shared" si="385"/>
        <v>0</v>
      </c>
      <c r="BU618" s="181">
        <f t="shared" si="385"/>
        <v>0</v>
      </c>
      <c r="BV618" s="181">
        <f t="shared" si="385"/>
        <v>0</v>
      </c>
      <c r="BW618" s="181">
        <f t="shared" si="385"/>
        <v>0</v>
      </c>
      <c r="BX618" s="181">
        <f t="shared" si="385"/>
        <v>0</v>
      </c>
      <c r="BY618" s="181">
        <f t="shared" si="385"/>
        <v>0</v>
      </c>
      <c r="BZ618" s="181">
        <f t="shared" si="385"/>
        <v>0</v>
      </c>
      <c r="CA618" s="181">
        <f t="shared" si="385"/>
        <v>0</v>
      </c>
      <c r="CB618" s="181">
        <f t="shared" si="385"/>
        <v>0</v>
      </c>
      <c r="CC618" s="181">
        <f t="shared" si="385"/>
        <v>0</v>
      </c>
      <c r="CD618" s="181">
        <f t="shared" si="385"/>
        <v>0</v>
      </c>
      <c r="CE618" s="181">
        <f t="shared" si="385"/>
        <v>0</v>
      </c>
      <c r="CF618" s="181">
        <f t="shared" si="385"/>
        <v>0</v>
      </c>
      <c r="CG618" s="181">
        <f t="shared" si="385"/>
        <v>0</v>
      </c>
      <c r="CH618" s="181">
        <f t="shared" si="385"/>
        <v>0</v>
      </c>
      <c r="CI618" s="181">
        <f t="shared" si="385"/>
        <v>0</v>
      </c>
      <c r="CJ618" s="181">
        <f t="shared" si="385"/>
        <v>0</v>
      </c>
      <c r="CK618" s="181">
        <f t="shared" si="385"/>
        <v>0</v>
      </c>
      <c r="CL618" s="181">
        <f t="shared" si="385"/>
        <v>0</v>
      </c>
      <c r="CM618" s="181">
        <f t="shared" si="385"/>
        <v>0</v>
      </c>
      <c r="CN618" s="181">
        <f t="shared" si="385"/>
        <v>0</v>
      </c>
      <c r="CO618" s="181">
        <f t="shared" si="385"/>
        <v>0</v>
      </c>
      <c r="CP618" s="181">
        <f t="shared" si="385"/>
        <v>0</v>
      </c>
      <c r="CQ618" s="181">
        <f t="shared" si="385"/>
        <v>0</v>
      </c>
      <c r="CR618" s="181">
        <f t="shared" si="385"/>
        <v>0</v>
      </c>
      <c r="CS618" s="181">
        <f t="shared" si="385"/>
        <v>0</v>
      </c>
      <c r="CT618" s="181">
        <f t="shared" si="385"/>
        <v>0</v>
      </c>
      <c r="CU618" s="181">
        <f t="shared" si="385"/>
        <v>0</v>
      </c>
      <c r="CV618" s="181">
        <f t="shared" si="385"/>
        <v>0</v>
      </c>
      <c r="CW618" s="181">
        <f t="shared" si="385"/>
        <v>0</v>
      </c>
      <c r="CX618" s="181">
        <f t="shared" si="385"/>
        <v>0</v>
      </c>
      <c r="CY618" s="181">
        <f t="shared" si="385"/>
        <v>0</v>
      </c>
      <c r="CZ618" s="181">
        <f t="shared" si="385"/>
        <v>0</v>
      </c>
      <c r="DA618" s="181">
        <f t="shared" si="385"/>
        <v>0</v>
      </c>
      <c r="DB618" s="181">
        <f t="shared" si="385"/>
        <v>0</v>
      </c>
      <c r="DC618" s="181">
        <f t="shared" si="385"/>
        <v>0</v>
      </c>
      <c r="DD618" s="181">
        <f t="shared" si="385"/>
        <v>0</v>
      </c>
      <c r="DE618" s="181">
        <f t="shared" si="385"/>
        <v>0</v>
      </c>
      <c r="DF618" s="181">
        <f t="shared" si="385"/>
        <v>0</v>
      </c>
      <c r="DG618" s="181">
        <f t="shared" si="385"/>
        <v>0</v>
      </c>
      <c r="DH618" s="181">
        <f t="shared" si="385"/>
        <v>0</v>
      </c>
      <c r="DI618" s="181">
        <f t="shared" si="385"/>
        <v>0</v>
      </c>
      <c r="DJ618" s="181">
        <f t="shared" si="385"/>
        <v>0</v>
      </c>
      <c r="DK618" s="181">
        <f t="shared" si="385"/>
        <v>0</v>
      </c>
      <c r="DL618" s="181">
        <f t="shared" si="385"/>
        <v>0</v>
      </c>
      <c r="DM618" s="181">
        <f t="shared" si="385"/>
        <v>0</v>
      </c>
      <c r="DN618" s="181">
        <f t="shared" si="385"/>
        <v>0</v>
      </c>
      <c r="DO618" s="181">
        <f t="shared" si="385"/>
        <v>0</v>
      </c>
      <c r="DP618" s="181">
        <f t="shared" si="385"/>
        <v>0</v>
      </c>
      <c r="DQ618" s="181">
        <f t="shared" si="385"/>
        <v>0</v>
      </c>
      <c r="DR618" s="181">
        <f t="shared" si="385"/>
        <v>0</v>
      </c>
      <c r="DS618" s="181">
        <f t="shared" si="385"/>
        <v>0</v>
      </c>
      <c r="DT618" s="181">
        <f t="shared" si="385"/>
        <v>0</v>
      </c>
      <c r="DU618" s="181">
        <f t="shared" si="385"/>
        <v>0</v>
      </c>
      <c r="DV618" s="181">
        <f t="shared" si="385"/>
        <v>0</v>
      </c>
      <c r="DW618" s="181">
        <f t="shared" si="385"/>
        <v>0</v>
      </c>
      <c r="DX618" s="181">
        <f t="shared" si="385"/>
        <v>0</v>
      </c>
      <c r="DY618" s="181">
        <f t="shared" si="385"/>
        <v>0</v>
      </c>
      <c r="DZ618" s="181">
        <f t="shared" si="385"/>
        <v>0</v>
      </c>
      <c r="EA618" s="181">
        <f t="shared" si="385"/>
        <v>0</v>
      </c>
      <c r="EB618" s="181">
        <f t="shared" si="383"/>
        <v>0</v>
      </c>
      <c r="EC618" s="181">
        <f t="shared" si="378"/>
        <v>0</v>
      </c>
      <c r="ED618" s="181">
        <f t="shared" si="378"/>
        <v>0</v>
      </c>
      <c r="EE618" s="181">
        <f t="shared" si="378"/>
        <v>0</v>
      </c>
    </row>
    <row r="619" spans="1:138" s="182" customFormat="1" ht="15.75" hidden="1" outlineLevel="1" x14ac:dyDescent="0.25">
      <c r="A619" s="122">
        <f t="shared" si="375"/>
        <v>0</v>
      </c>
      <c r="B619" s="232" t="str">
        <f t="shared" si="379"/>
        <v>Менеджмент резерв НДС</v>
      </c>
      <c r="C619" s="170">
        <f t="shared" si="380"/>
        <v>0</v>
      </c>
      <c r="D619" s="181">
        <f t="shared" si="384"/>
        <v>0</v>
      </c>
      <c r="E619" s="181">
        <f t="shared" si="384"/>
        <v>0</v>
      </c>
      <c r="F619" s="181">
        <f t="shared" si="384"/>
        <v>0</v>
      </c>
      <c r="G619" s="181">
        <f t="shared" si="384"/>
        <v>0</v>
      </c>
      <c r="H619" s="181">
        <f t="shared" si="384"/>
        <v>0</v>
      </c>
      <c r="I619" s="181">
        <f t="shared" si="384"/>
        <v>0</v>
      </c>
      <c r="J619" s="181">
        <f t="shared" si="384"/>
        <v>0</v>
      </c>
      <c r="K619" s="181">
        <f t="shared" si="384"/>
        <v>0</v>
      </c>
      <c r="L619" s="181">
        <f t="shared" si="384"/>
        <v>0</v>
      </c>
      <c r="M619" s="181">
        <f t="shared" si="384"/>
        <v>0</v>
      </c>
      <c r="N619" s="181">
        <f t="shared" si="384"/>
        <v>0</v>
      </c>
      <c r="O619" s="181">
        <f t="shared" si="384"/>
        <v>0</v>
      </c>
      <c r="P619" s="181">
        <f t="shared" si="384"/>
        <v>0</v>
      </c>
      <c r="Q619" s="181">
        <f t="shared" si="384"/>
        <v>0</v>
      </c>
      <c r="R619" s="181">
        <f t="shared" si="384"/>
        <v>0</v>
      </c>
      <c r="S619" s="181">
        <f t="shared" si="384"/>
        <v>0</v>
      </c>
      <c r="T619" s="181">
        <f t="shared" si="384"/>
        <v>0</v>
      </c>
      <c r="U619" s="181">
        <f t="shared" si="384"/>
        <v>0</v>
      </c>
      <c r="V619" s="181">
        <f t="shared" si="384"/>
        <v>0</v>
      </c>
      <c r="W619" s="181">
        <f t="shared" si="384"/>
        <v>0</v>
      </c>
      <c r="X619" s="181">
        <f t="shared" si="384"/>
        <v>0</v>
      </c>
      <c r="Y619" s="181">
        <f t="shared" si="384"/>
        <v>0</v>
      </c>
      <c r="Z619" s="181">
        <f t="shared" si="384"/>
        <v>0</v>
      </c>
      <c r="AA619" s="181">
        <f t="shared" si="384"/>
        <v>0</v>
      </c>
      <c r="AB619" s="181">
        <f t="shared" si="384"/>
        <v>0</v>
      </c>
      <c r="AC619" s="181">
        <f t="shared" si="384"/>
        <v>0</v>
      </c>
      <c r="AD619" s="181">
        <f t="shared" si="384"/>
        <v>0</v>
      </c>
      <c r="AE619" s="181">
        <f t="shared" si="384"/>
        <v>0</v>
      </c>
      <c r="AF619" s="181">
        <f t="shared" si="384"/>
        <v>0</v>
      </c>
      <c r="AG619" s="181">
        <f t="shared" si="384"/>
        <v>0</v>
      </c>
      <c r="AH619" s="181">
        <f t="shared" si="384"/>
        <v>0</v>
      </c>
      <c r="AI619" s="181">
        <f t="shared" si="384"/>
        <v>0</v>
      </c>
      <c r="AJ619" s="181">
        <f t="shared" si="384"/>
        <v>0</v>
      </c>
      <c r="AK619" s="181">
        <f t="shared" si="384"/>
        <v>0</v>
      </c>
      <c r="AL619" s="181">
        <f t="shared" si="384"/>
        <v>0</v>
      </c>
      <c r="AM619" s="181">
        <f t="shared" si="384"/>
        <v>0</v>
      </c>
      <c r="AN619" s="181">
        <f t="shared" si="384"/>
        <v>0</v>
      </c>
      <c r="AO619" s="181">
        <f t="shared" si="384"/>
        <v>0</v>
      </c>
      <c r="AP619" s="181">
        <f t="shared" si="384"/>
        <v>0</v>
      </c>
      <c r="AQ619" s="181">
        <f t="shared" si="384"/>
        <v>0</v>
      </c>
      <c r="AR619" s="181">
        <f t="shared" si="384"/>
        <v>0</v>
      </c>
      <c r="AS619" s="181">
        <f t="shared" si="384"/>
        <v>0</v>
      </c>
      <c r="AT619" s="181">
        <f t="shared" si="384"/>
        <v>0</v>
      </c>
      <c r="AU619" s="181">
        <f t="shared" si="384"/>
        <v>0</v>
      </c>
      <c r="AV619" s="181">
        <f t="shared" si="384"/>
        <v>0</v>
      </c>
      <c r="AW619" s="181">
        <f t="shared" si="384"/>
        <v>0</v>
      </c>
      <c r="AX619" s="181">
        <f t="shared" si="384"/>
        <v>0</v>
      </c>
      <c r="AY619" s="181">
        <f t="shared" si="384"/>
        <v>0</v>
      </c>
      <c r="AZ619" s="181">
        <f t="shared" si="384"/>
        <v>0</v>
      </c>
      <c r="BA619" s="181">
        <f t="shared" si="384"/>
        <v>0</v>
      </c>
      <c r="BB619" s="181">
        <f t="shared" si="384"/>
        <v>0</v>
      </c>
      <c r="BC619" s="181">
        <f t="shared" si="384"/>
        <v>0</v>
      </c>
      <c r="BD619" s="181">
        <f t="shared" si="384"/>
        <v>0</v>
      </c>
      <c r="BE619" s="181">
        <f t="shared" si="384"/>
        <v>0</v>
      </c>
      <c r="BF619" s="181">
        <f t="shared" si="384"/>
        <v>0</v>
      </c>
      <c r="BG619" s="181">
        <f t="shared" si="384"/>
        <v>0</v>
      </c>
      <c r="BH619" s="181">
        <f t="shared" si="384"/>
        <v>0</v>
      </c>
      <c r="BI619" s="181">
        <f t="shared" si="384"/>
        <v>0</v>
      </c>
      <c r="BJ619" s="181">
        <f t="shared" si="384"/>
        <v>0</v>
      </c>
      <c r="BK619" s="181">
        <f t="shared" si="384"/>
        <v>0</v>
      </c>
      <c r="BL619" s="181">
        <f t="shared" si="384"/>
        <v>0</v>
      </c>
      <c r="BM619" s="181">
        <f t="shared" si="384"/>
        <v>0</v>
      </c>
      <c r="BN619" s="181">
        <f t="shared" si="384"/>
        <v>0</v>
      </c>
      <c r="BO619" s="181">
        <f t="shared" si="384"/>
        <v>0</v>
      </c>
      <c r="BP619" s="181">
        <f t="shared" si="385"/>
        <v>0</v>
      </c>
      <c r="BQ619" s="181">
        <f t="shared" si="385"/>
        <v>0</v>
      </c>
      <c r="BR619" s="181">
        <f t="shared" si="385"/>
        <v>0</v>
      </c>
      <c r="BS619" s="181">
        <f t="shared" si="385"/>
        <v>0</v>
      </c>
      <c r="BT619" s="181">
        <f t="shared" si="385"/>
        <v>0</v>
      </c>
      <c r="BU619" s="181">
        <f t="shared" si="385"/>
        <v>0</v>
      </c>
      <c r="BV619" s="181">
        <f t="shared" si="385"/>
        <v>0</v>
      </c>
      <c r="BW619" s="181">
        <f t="shared" si="385"/>
        <v>0</v>
      </c>
      <c r="BX619" s="181">
        <f t="shared" si="385"/>
        <v>0</v>
      </c>
      <c r="BY619" s="181">
        <f t="shared" si="385"/>
        <v>0</v>
      </c>
      <c r="BZ619" s="181">
        <f t="shared" si="385"/>
        <v>0</v>
      </c>
      <c r="CA619" s="181">
        <f t="shared" si="385"/>
        <v>0</v>
      </c>
      <c r="CB619" s="181">
        <f t="shared" si="385"/>
        <v>0</v>
      </c>
      <c r="CC619" s="181">
        <f t="shared" si="385"/>
        <v>0</v>
      </c>
      <c r="CD619" s="181">
        <f t="shared" si="385"/>
        <v>0</v>
      </c>
      <c r="CE619" s="181">
        <f t="shared" si="385"/>
        <v>0</v>
      </c>
      <c r="CF619" s="181">
        <f t="shared" si="385"/>
        <v>0</v>
      </c>
      <c r="CG619" s="181">
        <f t="shared" si="385"/>
        <v>0</v>
      </c>
      <c r="CH619" s="181">
        <f t="shared" si="385"/>
        <v>0</v>
      </c>
      <c r="CI619" s="181">
        <f t="shared" si="385"/>
        <v>0</v>
      </c>
      <c r="CJ619" s="181">
        <f t="shared" si="385"/>
        <v>0</v>
      </c>
      <c r="CK619" s="181">
        <f t="shared" si="385"/>
        <v>0</v>
      </c>
      <c r="CL619" s="181">
        <f t="shared" si="385"/>
        <v>0</v>
      </c>
      <c r="CM619" s="181">
        <f t="shared" si="385"/>
        <v>0</v>
      </c>
      <c r="CN619" s="181">
        <f t="shared" si="385"/>
        <v>0</v>
      </c>
      <c r="CO619" s="181">
        <f t="shared" si="385"/>
        <v>0</v>
      </c>
      <c r="CP619" s="181">
        <f t="shared" si="385"/>
        <v>0</v>
      </c>
      <c r="CQ619" s="181">
        <f t="shared" si="385"/>
        <v>0</v>
      </c>
      <c r="CR619" s="181">
        <f t="shared" si="385"/>
        <v>0</v>
      </c>
      <c r="CS619" s="181">
        <f t="shared" si="385"/>
        <v>0</v>
      </c>
      <c r="CT619" s="181">
        <f t="shared" si="385"/>
        <v>0</v>
      </c>
      <c r="CU619" s="181">
        <f t="shared" si="385"/>
        <v>0</v>
      </c>
      <c r="CV619" s="181">
        <f t="shared" si="385"/>
        <v>0</v>
      </c>
      <c r="CW619" s="181">
        <f t="shared" si="385"/>
        <v>0</v>
      </c>
      <c r="CX619" s="181">
        <f t="shared" si="385"/>
        <v>0</v>
      </c>
      <c r="CY619" s="181">
        <f t="shared" si="385"/>
        <v>0</v>
      </c>
      <c r="CZ619" s="181">
        <f t="shared" si="385"/>
        <v>0</v>
      </c>
      <c r="DA619" s="181">
        <f t="shared" si="385"/>
        <v>0</v>
      </c>
      <c r="DB619" s="181">
        <f t="shared" si="385"/>
        <v>0</v>
      </c>
      <c r="DC619" s="181">
        <f t="shared" si="385"/>
        <v>0</v>
      </c>
      <c r="DD619" s="181">
        <f t="shared" si="385"/>
        <v>0</v>
      </c>
      <c r="DE619" s="181">
        <f t="shared" si="385"/>
        <v>0</v>
      </c>
      <c r="DF619" s="181">
        <f t="shared" si="385"/>
        <v>0</v>
      </c>
      <c r="DG619" s="181">
        <f t="shared" si="385"/>
        <v>0</v>
      </c>
      <c r="DH619" s="181">
        <f t="shared" si="385"/>
        <v>0</v>
      </c>
      <c r="DI619" s="181">
        <f t="shared" si="385"/>
        <v>0</v>
      </c>
      <c r="DJ619" s="181">
        <f t="shared" si="385"/>
        <v>0</v>
      </c>
      <c r="DK619" s="181">
        <f t="shared" si="385"/>
        <v>0</v>
      </c>
      <c r="DL619" s="181">
        <f t="shared" si="385"/>
        <v>0</v>
      </c>
      <c r="DM619" s="181">
        <f t="shared" si="385"/>
        <v>0</v>
      </c>
      <c r="DN619" s="181">
        <f t="shared" si="385"/>
        <v>0</v>
      </c>
      <c r="DO619" s="181">
        <f t="shared" si="385"/>
        <v>0</v>
      </c>
      <c r="DP619" s="181">
        <f t="shared" si="385"/>
        <v>0</v>
      </c>
      <c r="DQ619" s="181">
        <f t="shared" si="385"/>
        <v>0</v>
      </c>
      <c r="DR619" s="181">
        <f t="shared" si="385"/>
        <v>0</v>
      </c>
      <c r="DS619" s="181">
        <f t="shared" si="385"/>
        <v>0</v>
      </c>
      <c r="DT619" s="181">
        <f t="shared" si="385"/>
        <v>0</v>
      </c>
      <c r="DU619" s="181">
        <f t="shared" si="385"/>
        <v>0</v>
      </c>
      <c r="DV619" s="181">
        <f t="shared" si="385"/>
        <v>0</v>
      </c>
      <c r="DW619" s="181">
        <f t="shared" si="385"/>
        <v>0</v>
      </c>
      <c r="DX619" s="181">
        <f t="shared" si="385"/>
        <v>0</v>
      </c>
      <c r="DY619" s="181">
        <f t="shared" si="385"/>
        <v>0</v>
      </c>
      <c r="DZ619" s="181">
        <f t="shared" si="385"/>
        <v>0</v>
      </c>
      <c r="EA619" s="181">
        <f t="shared" si="385"/>
        <v>0</v>
      </c>
      <c r="EB619" s="181">
        <f t="shared" si="383"/>
        <v>0</v>
      </c>
      <c r="EC619" s="181">
        <f t="shared" si="378"/>
        <v>0</v>
      </c>
      <c r="ED619" s="181">
        <f t="shared" si="378"/>
        <v>0</v>
      </c>
      <c r="EE619" s="181">
        <f t="shared" si="378"/>
        <v>0</v>
      </c>
    </row>
    <row r="620" spans="1:138" ht="17.25" hidden="1" outlineLevel="1" thickTop="1" thickBot="1" x14ac:dyDescent="0.3">
      <c r="A620" s="122">
        <f>IF(B593="Объект",,1)</f>
        <v>0</v>
      </c>
      <c r="B620" s="228" t="s">
        <v>236</v>
      </c>
      <c r="C620" s="229">
        <f>SUM(D620:EE620)</f>
        <v>0</v>
      </c>
      <c r="D620" s="175">
        <f>SUM(D610:D619)</f>
        <v>0</v>
      </c>
      <c r="E620" s="230">
        <f t="shared" ref="E620:BA620" si="386">SUM(E610:E619)</f>
        <v>0</v>
      </c>
      <c r="F620" s="175">
        <f t="shared" si="386"/>
        <v>0</v>
      </c>
      <c r="G620" s="175">
        <f t="shared" si="386"/>
        <v>0</v>
      </c>
      <c r="H620" s="175">
        <f t="shared" si="386"/>
        <v>0</v>
      </c>
      <c r="I620" s="175">
        <f t="shared" si="386"/>
        <v>0</v>
      </c>
      <c r="J620" s="175">
        <f t="shared" si="386"/>
        <v>0</v>
      </c>
      <c r="K620" s="175">
        <f t="shared" si="386"/>
        <v>0</v>
      </c>
      <c r="L620" s="175">
        <f t="shared" si="386"/>
        <v>0</v>
      </c>
      <c r="M620" s="175">
        <f t="shared" si="386"/>
        <v>0</v>
      </c>
      <c r="N620" s="175">
        <f t="shared" si="386"/>
        <v>0</v>
      </c>
      <c r="O620" s="231">
        <f t="shared" si="386"/>
        <v>0</v>
      </c>
      <c r="P620" s="231">
        <f t="shared" si="386"/>
        <v>0</v>
      </c>
      <c r="Q620" s="231">
        <f t="shared" si="386"/>
        <v>0</v>
      </c>
      <c r="R620" s="231">
        <f t="shared" si="386"/>
        <v>0</v>
      </c>
      <c r="S620" s="231">
        <f t="shared" si="386"/>
        <v>0</v>
      </c>
      <c r="T620" s="231">
        <f t="shared" si="386"/>
        <v>0</v>
      </c>
      <c r="U620" s="231">
        <f t="shared" si="386"/>
        <v>0</v>
      </c>
      <c r="V620" s="231">
        <f t="shared" si="386"/>
        <v>0</v>
      </c>
      <c r="W620" s="231">
        <f t="shared" si="386"/>
        <v>0</v>
      </c>
      <c r="X620" s="231">
        <f t="shared" si="386"/>
        <v>0</v>
      </c>
      <c r="Y620" s="231">
        <f t="shared" si="386"/>
        <v>0</v>
      </c>
      <c r="Z620" s="231">
        <f t="shared" si="386"/>
        <v>0</v>
      </c>
      <c r="AA620" s="231">
        <f t="shared" si="386"/>
        <v>0</v>
      </c>
      <c r="AB620" s="231">
        <f t="shared" si="386"/>
        <v>0</v>
      </c>
      <c r="AC620" s="176">
        <f t="shared" si="386"/>
        <v>0</v>
      </c>
      <c r="AD620" s="176">
        <f t="shared" si="386"/>
        <v>0</v>
      </c>
      <c r="AE620" s="175">
        <f t="shared" si="386"/>
        <v>0</v>
      </c>
      <c r="AF620" s="175">
        <f t="shared" si="386"/>
        <v>0</v>
      </c>
      <c r="AG620" s="175">
        <f t="shared" si="386"/>
        <v>0</v>
      </c>
      <c r="AH620" s="175">
        <f t="shared" si="386"/>
        <v>0</v>
      </c>
      <c r="AI620" s="175">
        <f t="shared" si="386"/>
        <v>0</v>
      </c>
      <c r="AJ620" s="175">
        <f t="shared" si="386"/>
        <v>0</v>
      </c>
      <c r="AK620" s="175">
        <f t="shared" si="386"/>
        <v>0</v>
      </c>
      <c r="AL620" s="175">
        <f t="shared" si="386"/>
        <v>0</v>
      </c>
      <c r="AM620" s="175">
        <f t="shared" si="386"/>
        <v>0</v>
      </c>
      <c r="AN620" s="176">
        <f t="shared" si="386"/>
        <v>0</v>
      </c>
      <c r="AO620" s="175">
        <f t="shared" si="386"/>
        <v>0</v>
      </c>
      <c r="AP620" s="175">
        <f t="shared" si="386"/>
        <v>0</v>
      </c>
      <c r="AQ620" s="175">
        <f t="shared" si="386"/>
        <v>0</v>
      </c>
      <c r="AR620" s="175">
        <f t="shared" si="386"/>
        <v>0</v>
      </c>
      <c r="AS620" s="175">
        <f t="shared" si="386"/>
        <v>0</v>
      </c>
      <c r="AT620" s="175">
        <f t="shared" si="386"/>
        <v>0</v>
      </c>
      <c r="AU620" s="175">
        <f t="shared" si="386"/>
        <v>0</v>
      </c>
      <c r="AV620" s="175">
        <f t="shared" si="386"/>
        <v>0</v>
      </c>
      <c r="AW620" s="175">
        <f t="shared" si="386"/>
        <v>0</v>
      </c>
      <c r="AX620" s="175">
        <f t="shared" si="386"/>
        <v>0</v>
      </c>
      <c r="AY620" s="175">
        <f t="shared" si="386"/>
        <v>0</v>
      </c>
      <c r="AZ620" s="176">
        <f t="shared" si="386"/>
        <v>0</v>
      </c>
      <c r="BA620" s="175">
        <f t="shared" si="386"/>
        <v>0</v>
      </c>
      <c r="BB620" s="175">
        <f t="shared" ref="BB620:DM620" si="387">SUM(BB597:BB606)*0.18</f>
        <v>0</v>
      </c>
      <c r="BC620" s="175">
        <f t="shared" si="387"/>
        <v>0</v>
      </c>
      <c r="BD620" s="175">
        <f t="shared" si="387"/>
        <v>0</v>
      </c>
      <c r="BE620" s="175">
        <f t="shared" si="387"/>
        <v>0</v>
      </c>
      <c r="BF620" s="175">
        <f t="shared" si="387"/>
        <v>0</v>
      </c>
      <c r="BG620" s="175">
        <f t="shared" si="387"/>
        <v>0</v>
      </c>
      <c r="BH620" s="175">
        <f t="shared" si="387"/>
        <v>0</v>
      </c>
      <c r="BI620" s="175">
        <f t="shared" si="387"/>
        <v>0</v>
      </c>
      <c r="BJ620" s="175">
        <f t="shared" si="387"/>
        <v>0</v>
      </c>
      <c r="BK620" s="175">
        <f t="shared" si="387"/>
        <v>0</v>
      </c>
      <c r="BL620" s="176">
        <f t="shared" si="387"/>
        <v>0</v>
      </c>
      <c r="BM620" s="175">
        <f t="shared" si="387"/>
        <v>0</v>
      </c>
      <c r="BN620" s="175">
        <f t="shared" si="387"/>
        <v>0</v>
      </c>
      <c r="BO620" s="175">
        <f t="shared" si="387"/>
        <v>0</v>
      </c>
      <c r="BP620" s="175">
        <f t="shared" si="387"/>
        <v>0</v>
      </c>
      <c r="BQ620" s="175">
        <f t="shared" si="387"/>
        <v>0</v>
      </c>
      <c r="BR620" s="175">
        <f t="shared" si="387"/>
        <v>0</v>
      </c>
      <c r="BS620" s="175">
        <f t="shared" si="387"/>
        <v>0</v>
      </c>
      <c r="BT620" s="175">
        <f t="shared" si="387"/>
        <v>0</v>
      </c>
      <c r="BU620" s="175">
        <f t="shared" si="387"/>
        <v>0</v>
      </c>
      <c r="BV620" s="175">
        <f>SUM(BV597:BV606)*0.18</f>
        <v>0</v>
      </c>
      <c r="BW620" s="175">
        <f>SUM(BW597:BW606)*0.18</f>
        <v>0</v>
      </c>
      <c r="BX620" s="175">
        <f>SUM(BX597:BX606)*0.18</f>
        <v>0</v>
      </c>
      <c r="BY620" s="175">
        <f t="shared" si="387"/>
        <v>0</v>
      </c>
      <c r="BZ620" s="175">
        <f t="shared" si="387"/>
        <v>0</v>
      </c>
      <c r="CA620" s="175">
        <f t="shared" si="387"/>
        <v>0</v>
      </c>
      <c r="CB620" s="175">
        <f t="shared" si="387"/>
        <v>0</v>
      </c>
      <c r="CC620" s="175">
        <f t="shared" si="387"/>
        <v>0</v>
      </c>
      <c r="CD620" s="175">
        <f t="shared" si="387"/>
        <v>0</v>
      </c>
      <c r="CE620" s="175">
        <f t="shared" si="387"/>
        <v>0</v>
      </c>
      <c r="CF620" s="175">
        <f t="shared" si="387"/>
        <v>0</v>
      </c>
      <c r="CG620" s="175">
        <f t="shared" si="387"/>
        <v>0</v>
      </c>
      <c r="CH620" s="175">
        <f t="shared" si="387"/>
        <v>0</v>
      </c>
      <c r="CI620" s="175">
        <f t="shared" si="387"/>
        <v>0</v>
      </c>
      <c r="CJ620" s="176">
        <f t="shared" si="387"/>
        <v>0</v>
      </c>
      <c r="CK620" s="175">
        <f t="shared" si="387"/>
        <v>0</v>
      </c>
      <c r="CL620" s="175">
        <f t="shared" si="387"/>
        <v>0</v>
      </c>
      <c r="CM620" s="175">
        <f t="shared" si="387"/>
        <v>0</v>
      </c>
      <c r="CN620" s="175">
        <f t="shared" si="387"/>
        <v>0</v>
      </c>
      <c r="CO620" s="175">
        <f t="shared" si="387"/>
        <v>0</v>
      </c>
      <c r="CP620" s="175">
        <f t="shared" si="387"/>
        <v>0</v>
      </c>
      <c r="CQ620" s="175">
        <f t="shared" si="387"/>
        <v>0</v>
      </c>
      <c r="CR620" s="175">
        <f t="shared" si="387"/>
        <v>0</v>
      </c>
      <c r="CS620" s="175">
        <f t="shared" si="387"/>
        <v>0</v>
      </c>
      <c r="CT620" s="175">
        <f t="shared" si="387"/>
        <v>0</v>
      </c>
      <c r="CU620" s="175">
        <f t="shared" si="387"/>
        <v>0</v>
      </c>
      <c r="CV620" s="176">
        <f t="shared" si="387"/>
        <v>0</v>
      </c>
      <c r="CW620" s="175">
        <f t="shared" si="387"/>
        <v>0</v>
      </c>
      <c r="CX620" s="175">
        <f t="shared" si="387"/>
        <v>0</v>
      </c>
      <c r="CY620" s="175">
        <f t="shared" si="387"/>
        <v>0</v>
      </c>
      <c r="CZ620" s="175">
        <f t="shared" si="387"/>
        <v>0</v>
      </c>
      <c r="DA620" s="175">
        <f t="shared" si="387"/>
        <v>0</v>
      </c>
      <c r="DB620" s="175">
        <f t="shared" si="387"/>
        <v>0</v>
      </c>
      <c r="DC620" s="175">
        <f t="shared" si="387"/>
        <v>0</v>
      </c>
      <c r="DD620" s="175">
        <f t="shared" si="387"/>
        <v>0</v>
      </c>
      <c r="DE620" s="175">
        <f t="shared" si="387"/>
        <v>0</v>
      </c>
      <c r="DF620" s="175">
        <f t="shared" si="387"/>
        <v>0</v>
      </c>
      <c r="DG620" s="175">
        <f t="shared" si="387"/>
        <v>0</v>
      </c>
      <c r="DH620" s="176">
        <f t="shared" si="387"/>
        <v>0</v>
      </c>
      <c r="DI620" s="175">
        <f t="shared" si="387"/>
        <v>0</v>
      </c>
      <c r="DJ620" s="175">
        <f t="shared" si="387"/>
        <v>0</v>
      </c>
      <c r="DK620" s="175">
        <f t="shared" si="387"/>
        <v>0</v>
      </c>
      <c r="DL620" s="175">
        <f t="shared" si="387"/>
        <v>0</v>
      </c>
      <c r="DM620" s="175">
        <f t="shared" si="387"/>
        <v>0</v>
      </c>
      <c r="DN620" s="175">
        <f t="shared" ref="DN620:EA620" si="388">SUM(DN597:DN606)*0.18</f>
        <v>0</v>
      </c>
      <c r="DO620" s="175">
        <f t="shared" si="388"/>
        <v>0</v>
      </c>
      <c r="DP620" s="175">
        <f t="shared" si="388"/>
        <v>0</v>
      </c>
      <c r="DQ620" s="175">
        <f t="shared" si="388"/>
        <v>0</v>
      </c>
      <c r="DR620" s="175">
        <f t="shared" si="388"/>
        <v>0</v>
      </c>
      <c r="DS620" s="175">
        <f t="shared" si="388"/>
        <v>0</v>
      </c>
      <c r="DT620" s="176">
        <f t="shared" si="388"/>
        <v>0</v>
      </c>
      <c r="DU620" s="175">
        <f t="shared" si="388"/>
        <v>0</v>
      </c>
      <c r="DV620" s="175">
        <f t="shared" si="388"/>
        <v>0</v>
      </c>
      <c r="DW620" s="175">
        <f t="shared" si="388"/>
        <v>0</v>
      </c>
      <c r="DX620" s="175">
        <f t="shared" si="388"/>
        <v>0</v>
      </c>
      <c r="DY620" s="175">
        <f t="shared" si="388"/>
        <v>0</v>
      </c>
      <c r="DZ620" s="175">
        <f t="shared" si="388"/>
        <v>0</v>
      </c>
      <c r="EA620" s="175">
        <f t="shared" si="388"/>
        <v>0</v>
      </c>
      <c r="EB620" s="175">
        <f>SUM(EB597:EB606)*0.18</f>
        <v>0</v>
      </c>
      <c r="EC620" s="175">
        <f>SUM(EC597:EC606)*0.18</f>
        <v>0</v>
      </c>
      <c r="ED620" s="175">
        <f>SUM(ED597:ED606)*0.18</f>
        <v>0</v>
      </c>
      <c r="EE620" s="175">
        <f>SUM(EE597:EE606)*0.18</f>
        <v>0</v>
      </c>
      <c r="EF620" s="169"/>
      <c r="EG620" s="169"/>
      <c r="EH620" s="169"/>
    </row>
    <row r="621" spans="1:138" ht="17.25" hidden="1" outlineLevel="1" thickTop="1" thickBot="1" x14ac:dyDescent="0.3">
      <c r="A621" s="122">
        <f>IF(B593="Объект",,1)</f>
        <v>0</v>
      </c>
      <c r="B621" s="233">
        <f>B589</f>
        <v>0</v>
      </c>
      <c r="C621" s="229">
        <f t="shared" si="371"/>
        <v>0</v>
      </c>
      <c r="D621" s="188">
        <f t="shared" ref="D621:BO621" si="389">D609+D620</f>
        <v>0</v>
      </c>
      <c r="E621" s="234">
        <f t="shared" si="389"/>
        <v>0</v>
      </c>
      <c r="F621" s="188">
        <f t="shared" si="389"/>
        <v>0</v>
      </c>
      <c r="G621" s="188">
        <f t="shared" si="389"/>
        <v>0</v>
      </c>
      <c r="H621" s="188">
        <f t="shared" si="389"/>
        <v>0</v>
      </c>
      <c r="I621" s="188">
        <f t="shared" si="389"/>
        <v>0</v>
      </c>
      <c r="J621" s="188">
        <f t="shared" si="389"/>
        <v>0</v>
      </c>
      <c r="K621" s="188">
        <f t="shared" si="389"/>
        <v>0</v>
      </c>
      <c r="L621" s="188">
        <f t="shared" si="389"/>
        <v>0</v>
      </c>
      <c r="M621" s="188">
        <f t="shared" si="389"/>
        <v>0</v>
      </c>
      <c r="N621" s="188">
        <f t="shared" si="389"/>
        <v>0</v>
      </c>
      <c r="O621" s="235">
        <f t="shared" si="389"/>
        <v>0</v>
      </c>
      <c r="P621" s="235">
        <f t="shared" si="389"/>
        <v>0</v>
      </c>
      <c r="Q621" s="235">
        <f t="shared" si="389"/>
        <v>0</v>
      </c>
      <c r="R621" s="235">
        <f t="shared" si="389"/>
        <v>0</v>
      </c>
      <c r="S621" s="235">
        <f t="shared" si="389"/>
        <v>0</v>
      </c>
      <c r="T621" s="235">
        <f t="shared" si="389"/>
        <v>0</v>
      </c>
      <c r="U621" s="235">
        <f t="shared" si="389"/>
        <v>0</v>
      </c>
      <c r="V621" s="235">
        <f t="shared" si="389"/>
        <v>0</v>
      </c>
      <c r="W621" s="235">
        <f t="shared" si="389"/>
        <v>0</v>
      </c>
      <c r="X621" s="235">
        <f t="shared" si="389"/>
        <v>0</v>
      </c>
      <c r="Y621" s="235">
        <f t="shared" si="389"/>
        <v>0</v>
      </c>
      <c r="Z621" s="235">
        <f t="shared" si="389"/>
        <v>0</v>
      </c>
      <c r="AA621" s="235">
        <f t="shared" si="389"/>
        <v>0</v>
      </c>
      <c r="AB621" s="235">
        <f t="shared" si="389"/>
        <v>0</v>
      </c>
      <c r="AC621" s="189">
        <f t="shared" si="389"/>
        <v>0</v>
      </c>
      <c r="AD621" s="189">
        <f t="shared" si="389"/>
        <v>0</v>
      </c>
      <c r="AE621" s="188">
        <f t="shared" si="389"/>
        <v>0</v>
      </c>
      <c r="AF621" s="188">
        <f t="shared" si="389"/>
        <v>0</v>
      </c>
      <c r="AG621" s="188">
        <f t="shared" si="389"/>
        <v>0</v>
      </c>
      <c r="AH621" s="188">
        <f t="shared" si="389"/>
        <v>0</v>
      </c>
      <c r="AI621" s="188">
        <f t="shared" si="389"/>
        <v>0</v>
      </c>
      <c r="AJ621" s="188">
        <f t="shared" si="389"/>
        <v>0</v>
      </c>
      <c r="AK621" s="188">
        <f t="shared" si="389"/>
        <v>0</v>
      </c>
      <c r="AL621" s="188">
        <f t="shared" si="389"/>
        <v>0</v>
      </c>
      <c r="AM621" s="188">
        <f t="shared" si="389"/>
        <v>0</v>
      </c>
      <c r="AN621" s="189">
        <f t="shared" si="389"/>
        <v>0</v>
      </c>
      <c r="AO621" s="188">
        <f t="shared" si="389"/>
        <v>0</v>
      </c>
      <c r="AP621" s="188">
        <f t="shared" si="389"/>
        <v>0</v>
      </c>
      <c r="AQ621" s="188">
        <f t="shared" si="389"/>
        <v>0</v>
      </c>
      <c r="AR621" s="188">
        <f t="shared" si="389"/>
        <v>0</v>
      </c>
      <c r="AS621" s="188">
        <f t="shared" si="389"/>
        <v>0</v>
      </c>
      <c r="AT621" s="188">
        <f t="shared" si="389"/>
        <v>0</v>
      </c>
      <c r="AU621" s="188">
        <f t="shared" si="389"/>
        <v>0</v>
      </c>
      <c r="AV621" s="188">
        <f t="shared" si="389"/>
        <v>0</v>
      </c>
      <c r="AW621" s="188">
        <f t="shared" si="389"/>
        <v>0</v>
      </c>
      <c r="AX621" s="188">
        <f t="shared" si="389"/>
        <v>0</v>
      </c>
      <c r="AY621" s="188">
        <f t="shared" si="389"/>
        <v>0</v>
      </c>
      <c r="AZ621" s="189">
        <f t="shared" si="389"/>
        <v>0</v>
      </c>
      <c r="BA621" s="188">
        <f t="shared" si="389"/>
        <v>0</v>
      </c>
      <c r="BB621" s="188">
        <f t="shared" si="389"/>
        <v>0</v>
      </c>
      <c r="BC621" s="188">
        <f t="shared" si="389"/>
        <v>0</v>
      </c>
      <c r="BD621" s="188">
        <f t="shared" si="389"/>
        <v>0</v>
      </c>
      <c r="BE621" s="188">
        <f t="shared" si="389"/>
        <v>0</v>
      </c>
      <c r="BF621" s="188">
        <f t="shared" si="389"/>
        <v>0</v>
      </c>
      <c r="BG621" s="188">
        <f t="shared" si="389"/>
        <v>0</v>
      </c>
      <c r="BH621" s="188">
        <f t="shared" si="389"/>
        <v>0</v>
      </c>
      <c r="BI621" s="188">
        <f t="shared" si="389"/>
        <v>0</v>
      </c>
      <c r="BJ621" s="188">
        <f t="shared" si="389"/>
        <v>0</v>
      </c>
      <c r="BK621" s="188">
        <f t="shared" si="389"/>
        <v>0</v>
      </c>
      <c r="BL621" s="189">
        <f t="shared" si="389"/>
        <v>0</v>
      </c>
      <c r="BM621" s="188">
        <f t="shared" si="389"/>
        <v>0</v>
      </c>
      <c r="BN621" s="188">
        <f t="shared" si="389"/>
        <v>0</v>
      </c>
      <c r="BO621" s="188">
        <f t="shared" si="389"/>
        <v>0</v>
      </c>
      <c r="BP621" s="188">
        <f t="shared" ref="BP621:EA621" si="390">BP609+BP620</f>
        <v>0</v>
      </c>
      <c r="BQ621" s="188">
        <f t="shared" si="390"/>
        <v>0</v>
      </c>
      <c r="BR621" s="188">
        <f t="shared" si="390"/>
        <v>0</v>
      </c>
      <c r="BS621" s="188">
        <f t="shared" si="390"/>
        <v>0</v>
      </c>
      <c r="BT621" s="188">
        <f t="shared" si="390"/>
        <v>0</v>
      </c>
      <c r="BU621" s="188">
        <f t="shared" si="390"/>
        <v>0</v>
      </c>
      <c r="BV621" s="188">
        <f>BV609+BV620</f>
        <v>0</v>
      </c>
      <c r="BW621" s="188">
        <f>BW609+BW620</f>
        <v>0</v>
      </c>
      <c r="BX621" s="188">
        <f>BX609+BX620</f>
        <v>0</v>
      </c>
      <c r="BY621" s="188">
        <f t="shared" si="390"/>
        <v>0</v>
      </c>
      <c r="BZ621" s="188">
        <f t="shared" si="390"/>
        <v>0</v>
      </c>
      <c r="CA621" s="188">
        <f t="shared" si="390"/>
        <v>0</v>
      </c>
      <c r="CB621" s="188">
        <f t="shared" si="390"/>
        <v>0</v>
      </c>
      <c r="CC621" s="188">
        <f t="shared" si="390"/>
        <v>0</v>
      </c>
      <c r="CD621" s="188">
        <f t="shared" si="390"/>
        <v>0</v>
      </c>
      <c r="CE621" s="188">
        <f t="shared" si="390"/>
        <v>0</v>
      </c>
      <c r="CF621" s="188">
        <f t="shared" si="390"/>
        <v>0</v>
      </c>
      <c r="CG621" s="188">
        <f t="shared" si="390"/>
        <v>0</v>
      </c>
      <c r="CH621" s="188">
        <f t="shared" si="390"/>
        <v>0</v>
      </c>
      <c r="CI621" s="188">
        <f t="shared" si="390"/>
        <v>0</v>
      </c>
      <c r="CJ621" s="189">
        <f t="shared" si="390"/>
        <v>0</v>
      </c>
      <c r="CK621" s="188">
        <f t="shared" si="390"/>
        <v>0</v>
      </c>
      <c r="CL621" s="188">
        <f t="shared" si="390"/>
        <v>0</v>
      </c>
      <c r="CM621" s="188">
        <f t="shared" si="390"/>
        <v>0</v>
      </c>
      <c r="CN621" s="188">
        <f t="shared" si="390"/>
        <v>0</v>
      </c>
      <c r="CO621" s="188">
        <f t="shared" si="390"/>
        <v>0</v>
      </c>
      <c r="CP621" s="188">
        <f t="shared" si="390"/>
        <v>0</v>
      </c>
      <c r="CQ621" s="188">
        <f t="shared" si="390"/>
        <v>0</v>
      </c>
      <c r="CR621" s="188">
        <f t="shared" si="390"/>
        <v>0</v>
      </c>
      <c r="CS621" s="188">
        <f t="shared" si="390"/>
        <v>0</v>
      </c>
      <c r="CT621" s="188">
        <f t="shared" si="390"/>
        <v>0</v>
      </c>
      <c r="CU621" s="188">
        <f t="shared" si="390"/>
        <v>0</v>
      </c>
      <c r="CV621" s="189">
        <f t="shared" si="390"/>
        <v>0</v>
      </c>
      <c r="CW621" s="188">
        <f t="shared" si="390"/>
        <v>0</v>
      </c>
      <c r="CX621" s="188">
        <f t="shared" si="390"/>
        <v>0</v>
      </c>
      <c r="CY621" s="188">
        <f t="shared" si="390"/>
        <v>0</v>
      </c>
      <c r="CZ621" s="188">
        <f t="shared" si="390"/>
        <v>0</v>
      </c>
      <c r="DA621" s="188">
        <f t="shared" si="390"/>
        <v>0</v>
      </c>
      <c r="DB621" s="188">
        <f t="shared" si="390"/>
        <v>0</v>
      </c>
      <c r="DC621" s="188">
        <f t="shared" si="390"/>
        <v>0</v>
      </c>
      <c r="DD621" s="188">
        <f t="shared" si="390"/>
        <v>0</v>
      </c>
      <c r="DE621" s="188">
        <f t="shared" si="390"/>
        <v>0</v>
      </c>
      <c r="DF621" s="188">
        <f t="shared" si="390"/>
        <v>0</v>
      </c>
      <c r="DG621" s="188">
        <f t="shared" si="390"/>
        <v>0</v>
      </c>
      <c r="DH621" s="189">
        <f t="shared" si="390"/>
        <v>0</v>
      </c>
      <c r="DI621" s="188">
        <f t="shared" si="390"/>
        <v>0</v>
      </c>
      <c r="DJ621" s="188">
        <f t="shared" si="390"/>
        <v>0</v>
      </c>
      <c r="DK621" s="188">
        <f t="shared" si="390"/>
        <v>0</v>
      </c>
      <c r="DL621" s="188">
        <f t="shared" si="390"/>
        <v>0</v>
      </c>
      <c r="DM621" s="188">
        <f t="shared" si="390"/>
        <v>0</v>
      </c>
      <c r="DN621" s="188">
        <f t="shared" si="390"/>
        <v>0</v>
      </c>
      <c r="DO621" s="188">
        <f t="shared" si="390"/>
        <v>0</v>
      </c>
      <c r="DP621" s="188">
        <f t="shared" si="390"/>
        <v>0</v>
      </c>
      <c r="DQ621" s="188">
        <f t="shared" si="390"/>
        <v>0</v>
      </c>
      <c r="DR621" s="188">
        <f t="shared" si="390"/>
        <v>0</v>
      </c>
      <c r="DS621" s="188">
        <f t="shared" si="390"/>
        <v>0</v>
      </c>
      <c r="DT621" s="189">
        <f t="shared" si="390"/>
        <v>0</v>
      </c>
      <c r="DU621" s="188">
        <f t="shared" si="390"/>
        <v>0</v>
      </c>
      <c r="DV621" s="188">
        <f t="shared" si="390"/>
        <v>0</v>
      </c>
      <c r="DW621" s="188">
        <f t="shared" si="390"/>
        <v>0</v>
      </c>
      <c r="DX621" s="188">
        <f t="shared" si="390"/>
        <v>0</v>
      </c>
      <c r="DY621" s="188">
        <f t="shared" si="390"/>
        <v>0</v>
      </c>
      <c r="DZ621" s="188">
        <f t="shared" si="390"/>
        <v>0</v>
      </c>
      <c r="EA621" s="188">
        <f t="shared" si="390"/>
        <v>0</v>
      </c>
      <c r="EB621" s="188">
        <f>EB609+EB620</f>
        <v>0</v>
      </c>
      <c r="EC621" s="188">
        <f>EC609+EC620</f>
        <v>0</v>
      </c>
      <c r="ED621" s="188">
        <f>ED609+ED620</f>
        <v>0</v>
      </c>
      <c r="EE621" s="188">
        <f>EE609+EE620</f>
        <v>0</v>
      </c>
      <c r="EF621" s="169"/>
      <c r="EG621" s="169"/>
      <c r="EH621" s="169"/>
    </row>
    <row r="622" spans="1:138" ht="15" hidden="1" outlineLevel="1" x14ac:dyDescent="0.25">
      <c r="A622" s="122">
        <f>IF(B593="Объект",,1)</f>
        <v>0</v>
      </c>
      <c r="C622" s="226" t="e">
        <f>IF(SUM(D610:BP619)/(C609-C608-C607)&lt;&gt;0.18,"ПроверьНДС",)</f>
        <v>#DIV/0!</v>
      </c>
    </row>
    <row r="623" spans="1:138" hidden="1" outlineLevel="1" x14ac:dyDescent="0.2">
      <c r="A623" s="122">
        <f>IF(B593="Объект",,1)</f>
        <v>0</v>
      </c>
    </row>
    <row r="624" spans="1:138" hidden="1" outlineLevel="1" x14ac:dyDescent="0.2">
      <c r="A624" s="122">
        <f>IF(B593="Объект",,1)</f>
        <v>0</v>
      </c>
    </row>
    <row r="625" spans="1:138" hidden="1" outlineLevel="1" x14ac:dyDescent="0.2">
      <c r="A625" s="122">
        <f>IF(B625="Объект",,1)</f>
        <v>0</v>
      </c>
      <c r="B625" s="127" t="s">
        <v>247</v>
      </c>
      <c r="C625" s="54">
        <f>C593+1</f>
        <v>10</v>
      </c>
    </row>
    <row r="626" spans="1:138" ht="16.5" hidden="1" outlineLevel="1" x14ac:dyDescent="0.3">
      <c r="A626" s="122">
        <f>IF(B625="Объект",,1)</f>
        <v>0</v>
      </c>
      <c r="B626" s="128" t="s">
        <v>201</v>
      </c>
      <c r="C626" s="129"/>
      <c r="D626" s="129"/>
      <c r="E626" s="129"/>
      <c r="F626" s="129"/>
      <c r="G626" s="129"/>
      <c r="H626" s="129"/>
      <c r="I626" s="129"/>
      <c r="J626" s="129"/>
      <c r="K626" s="129"/>
      <c r="L626" s="129"/>
      <c r="M626" s="129"/>
      <c r="N626" s="129"/>
    </row>
    <row r="627" spans="1:138" ht="17.25" hidden="1" customHeight="1" outlineLevel="1" thickBot="1" x14ac:dyDescent="0.25">
      <c r="A627" s="122">
        <f>IF(B625="Объект",,1)</f>
        <v>0</v>
      </c>
    </row>
    <row r="628" spans="1:138" ht="17.25" hidden="1" outlineLevel="1" thickTop="1" thickBot="1" x14ac:dyDescent="0.25">
      <c r="A628" s="122">
        <f>IF(B625="Объект",,1)</f>
        <v>0</v>
      </c>
      <c r="B628" s="160" t="s">
        <v>207</v>
      </c>
      <c r="C628" s="161" t="s">
        <v>208</v>
      </c>
      <c r="D628" s="162">
        <f>$C$4</f>
        <v>42826</v>
      </c>
      <c r="E628" s="162">
        <f t="shared" ref="E628:BP628" si="391">DATE(YEAR(D628),(MONTH(D628)+1),DAY(D628))</f>
        <v>42856</v>
      </c>
      <c r="F628" s="162">
        <f t="shared" si="391"/>
        <v>42887</v>
      </c>
      <c r="G628" s="162">
        <f t="shared" si="391"/>
        <v>42917</v>
      </c>
      <c r="H628" s="162">
        <f t="shared" si="391"/>
        <v>42948</v>
      </c>
      <c r="I628" s="162">
        <f t="shared" si="391"/>
        <v>42979</v>
      </c>
      <c r="J628" s="162">
        <f t="shared" si="391"/>
        <v>43009</v>
      </c>
      <c r="K628" s="162">
        <f t="shared" si="391"/>
        <v>43040</v>
      </c>
      <c r="L628" s="162">
        <f t="shared" si="391"/>
        <v>43070</v>
      </c>
      <c r="M628" s="162">
        <f t="shared" si="391"/>
        <v>43101</v>
      </c>
      <c r="N628" s="162">
        <f t="shared" si="391"/>
        <v>43132</v>
      </c>
      <c r="O628" s="162">
        <f t="shared" si="391"/>
        <v>43160</v>
      </c>
      <c r="P628" s="162">
        <f t="shared" si="391"/>
        <v>43191</v>
      </c>
      <c r="Q628" s="162">
        <f t="shared" si="391"/>
        <v>43221</v>
      </c>
      <c r="R628" s="162">
        <f t="shared" si="391"/>
        <v>43252</v>
      </c>
      <c r="S628" s="162">
        <f t="shared" si="391"/>
        <v>43282</v>
      </c>
      <c r="T628" s="162">
        <f t="shared" si="391"/>
        <v>43313</v>
      </c>
      <c r="U628" s="162">
        <f t="shared" si="391"/>
        <v>43344</v>
      </c>
      <c r="V628" s="162">
        <f t="shared" si="391"/>
        <v>43374</v>
      </c>
      <c r="W628" s="162">
        <f t="shared" si="391"/>
        <v>43405</v>
      </c>
      <c r="X628" s="162">
        <f t="shared" si="391"/>
        <v>43435</v>
      </c>
      <c r="Y628" s="162">
        <f t="shared" si="391"/>
        <v>43466</v>
      </c>
      <c r="Z628" s="162">
        <f t="shared" si="391"/>
        <v>43497</v>
      </c>
      <c r="AA628" s="162">
        <f t="shared" si="391"/>
        <v>43525</v>
      </c>
      <c r="AB628" s="162">
        <f t="shared" si="391"/>
        <v>43556</v>
      </c>
      <c r="AC628" s="162">
        <f t="shared" si="391"/>
        <v>43586</v>
      </c>
      <c r="AD628" s="162">
        <f t="shared" si="391"/>
        <v>43617</v>
      </c>
      <c r="AE628" s="162">
        <f t="shared" si="391"/>
        <v>43647</v>
      </c>
      <c r="AF628" s="162">
        <f t="shared" si="391"/>
        <v>43678</v>
      </c>
      <c r="AG628" s="162">
        <f t="shared" si="391"/>
        <v>43709</v>
      </c>
      <c r="AH628" s="162">
        <f t="shared" si="391"/>
        <v>43739</v>
      </c>
      <c r="AI628" s="162">
        <f t="shared" si="391"/>
        <v>43770</v>
      </c>
      <c r="AJ628" s="162">
        <f t="shared" si="391"/>
        <v>43800</v>
      </c>
      <c r="AK628" s="162">
        <f t="shared" si="391"/>
        <v>43831</v>
      </c>
      <c r="AL628" s="162">
        <f t="shared" si="391"/>
        <v>43862</v>
      </c>
      <c r="AM628" s="162">
        <f t="shared" si="391"/>
        <v>43891</v>
      </c>
      <c r="AN628" s="162">
        <f t="shared" si="391"/>
        <v>43922</v>
      </c>
      <c r="AO628" s="162">
        <f t="shared" si="391"/>
        <v>43952</v>
      </c>
      <c r="AP628" s="162">
        <f t="shared" si="391"/>
        <v>43983</v>
      </c>
      <c r="AQ628" s="162">
        <f t="shared" si="391"/>
        <v>44013</v>
      </c>
      <c r="AR628" s="162">
        <f t="shared" si="391"/>
        <v>44044</v>
      </c>
      <c r="AS628" s="162">
        <f t="shared" si="391"/>
        <v>44075</v>
      </c>
      <c r="AT628" s="162">
        <f t="shared" si="391"/>
        <v>44105</v>
      </c>
      <c r="AU628" s="162">
        <f t="shared" si="391"/>
        <v>44136</v>
      </c>
      <c r="AV628" s="162">
        <f t="shared" si="391"/>
        <v>44166</v>
      </c>
      <c r="AW628" s="162">
        <f t="shared" si="391"/>
        <v>44197</v>
      </c>
      <c r="AX628" s="162">
        <f t="shared" si="391"/>
        <v>44228</v>
      </c>
      <c r="AY628" s="162">
        <f t="shared" si="391"/>
        <v>44256</v>
      </c>
      <c r="AZ628" s="162">
        <f t="shared" si="391"/>
        <v>44287</v>
      </c>
      <c r="BA628" s="162">
        <f t="shared" si="391"/>
        <v>44317</v>
      </c>
      <c r="BB628" s="162">
        <f t="shared" si="391"/>
        <v>44348</v>
      </c>
      <c r="BC628" s="162">
        <f t="shared" si="391"/>
        <v>44378</v>
      </c>
      <c r="BD628" s="162">
        <f t="shared" si="391"/>
        <v>44409</v>
      </c>
      <c r="BE628" s="162">
        <f t="shared" si="391"/>
        <v>44440</v>
      </c>
      <c r="BF628" s="162">
        <f t="shared" si="391"/>
        <v>44470</v>
      </c>
      <c r="BG628" s="162">
        <f t="shared" si="391"/>
        <v>44501</v>
      </c>
      <c r="BH628" s="162">
        <f t="shared" si="391"/>
        <v>44531</v>
      </c>
      <c r="BI628" s="162">
        <f t="shared" si="391"/>
        <v>44562</v>
      </c>
      <c r="BJ628" s="162">
        <f t="shared" si="391"/>
        <v>44593</v>
      </c>
      <c r="BK628" s="162">
        <f t="shared" si="391"/>
        <v>44621</v>
      </c>
      <c r="BL628" s="162">
        <f t="shared" si="391"/>
        <v>44652</v>
      </c>
      <c r="BM628" s="162">
        <f t="shared" si="391"/>
        <v>44682</v>
      </c>
      <c r="BN628" s="162">
        <f t="shared" si="391"/>
        <v>44713</v>
      </c>
      <c r="BO628" s="162">
        <f t="shared" si="391"/>
        <v>44743</v>
      </c>
      <c r="BP628" s="162">
        <f t="shared" si="391"/>
        <v>44774</v>
      </c>
      <c r="BQ628" s="162">
        <f t="shared" ref="BQ628:EB628" si="392">DATE(YEAR(BP628),(MONTH(BP628)+1),DAY(BP628))</f>
        <v>44805</v>
      </c>
      <c r="BR628" s="162">
        <f t="shared" si="392"/>
        <v>44835</v>
      </c>
      <c r="BS628" s="162">
        <f t="shared" si="392"/>
        <v>44866</v>
      </c>
      <c r="BT628" s="162">
        <f t="shared" si="392"/>
        <v>44896</v>
      </c>
      <c r="BU628" s="162">
        <f t="shared" si="392"/>
        <v>44927</v>
      </c>
      <c r="BV628" s="162">
        <f>DATE(YEAR(BU628),(MONTH(BU628)+1),DAY(BU628))</f>
        <v>44958</v>
      </c>
      <c r="BW628" s="162">
        <f>DATE(YEAR(BV628),(MONTH(BV628)+1),DAY(BV628))</f>
        <v>44986</v>
      </c>
      <c r="BX628" s="162">
        <f>DATE(YEAR(BW628),(MONTH(BW628)+1),DAY(BW628))</f>
        <v>45017</v>
      </c>
      <c r="BY628" s="162">
        <f t="shared" si="392"/>
        <v>45047</v>
      </c>
      <c r="BZ628" s="162">
        <f t="shared" si="392"/>
        <v>45078</v>
      </c>
      <c r="CA628" s="162">
        <f t="shared" si="392"/>
        <v>45108</v>
      </c>
      <c r="CB628" s="162">
        <f t="shared" si="392"/>
        <v>45139</v>
      </c>
      <c r="CC628" s="162">
        <f t="shared" si="392"/>
        <v>45170</v>
      </c>
      <c r="CD628" s="162">
        <f t="shared" si="392"/>
        <v>45200</v>
      </c>
      <c r="CE628" s="162">
        <f t="shared" si="392"/>
        <v>45231</v>
      </c>
      <c r="CF628" s="162">
        <f t="shared" si="392"/>
        <v>45261</v>
      </c>
      <c r="CG628" s="162">
        <f t="shared" si="392"/>
        <v>45292</v>
      </c>
      <c r="CH628" s="162">
        <f t="shared" si="392"/>
        <v>45323</v>
      </c>
      <c r="CI628" s="162">
        <f t="shared" si="392"/>
        <v>45352</v>
      </c>
      <c r="CJ628" s="162">
        <f t="shared" si="392"/>
        <v>45383</v>
      </c>
      <c r="CK628" s="162">
        <f t="shared" si="392"/>
        <v>45413</v>
      </c>
      <c r="CL628" s="162">
        <f t="shared" si="392"/>
        <v>45444</v>
      </c>
      <c r="CM628" s="162">
        <f t="shared" si="392"/>
        <v>45474</v>
      </c>
      <c r="CN628" s="162">
        <f t="shared" si="392"/>
        <v>45505</v>
      </c>
      <c r="CO628" s="162">
        <f t="shared" si="392"/>
        <v>45536</v>
      </c>
      <c r="CP628" s="162">
        <f t="shared" si="392"/>
        <v>45566</v>
      </c>
      <c r="CQ628" s="162">
        <f t="shared" si="392"/>
        <v>45597</v>
      </c>
      <c r="CR628" s="162">
        <f t="shared" si="392"/>
        <v>45627</v>
      </c>
      <c r="CS628" s="162">
        <f t="shared" si="392"/>
        <v>45658</v>
      </c>
      <c r="CT628" s="162">
        <f t="shared" si="392"/>
        <v>45689</v>
      </c>
      <c r="CU628" s="162">
        <f t="shared" si="392"/>
        <v>45717</v>
      </c>
      <c r="CV628" s="162">
        <f t="shared" si="392"/>
        <v>45748</v>
      </c>
      <c r="CW628" s="162">
        <f t="shared" si="392"/>
        <v>45778</v>
      </c>
      <c r="CX628" s="162">
        <f t="shared" si="392"/>
        <v>45809</v>
      </c>
      <c r="CY628" s="162">
        <f t="shared" si="392"/>
        <v>45839</v>
      </c>
      <c r="CZ628" s="162">
        <f t="shared" si="392"/>
        <v>45870</v>
      </c>
      <c r="DA628" s="162">
        <f t="shared" si="392"/>
        <v>45901</v>
      </c>
      <c r="DB628" s="162">
        <f t="shared" si="392"/>
        <v>45931</v>
      </c>
      <c r="DC628" s="162">
        <f t="shared" si="392"/>
        <v>45962</v>
      </c>
      <c r="DD628" s="162">
        <f t="shared" si="392"/>
        <v>45992</v>
      </c>
      <c r="DE628" s="162">
        <f t="shared" si="392"/>
        <v>46023</v>
      </c>
      <c r="DF628" s="162">
        <f t="shared" si="392"/>
        <v>46054</v>
      </c>
      <c r="DG628" s="162">
        <f t="shared" si="392"/>
        <v>46082</v>
      </c>
      <c r="DH628" s="162">
        <f t="shared" si="392"/>
        <v>46113</v>
      </c>
      <c r="DI628" s="162">
        <f t="shared" si="392"/>
        <v>46143</v>
      </c>
      <c r="DJ628" s="162">
        <f t="shared" si="392"/>
        <v>46174</v>
      </c>
      <c r="DK628" s="162">
        <f t="shared" si="392"/>
        <v>46204</v>
      </c>
      <c r="DL628" s="162">
        <f t="shared" si="392"/>
        <v>46235</v>
      </c>
      <c r="DM628" s="162">
        <f t="shared" si="392"/>
        <v>46266</v>
      </c>
      <c r="DN628" s="162">
        <f t="shared" si="392"/>
        <v>46296</v>
      </c>
      <c r="DO628" s="162">
        <f t="shared" si="392"/>
        <v>46327</v>
      </c>
      <c r="DP628" s="162">
        <f t="shared" si="392"/>
        <v>46357</v>
      </c>
      <c r="DQ628" s="162">
        <f t="shared" si="392"/>
        <v>46388</v>
      </c>
      <c r="DR628" s="162">
        <f t="shared" si="392"/>
        <v>46419</v>
      </c>
      <c r="DS628" s="162">
        <f t="shared" si="392"/>
        <v>46447</v>
      </c>
      <c r="DT628" s="162">
        <f t="shared" si="392"/>
        <v>46478</v>
      </c>
      <c r="DU628" s="162">
        <f t="shared" si="392"/>
        <v>46508</v>
      </c>
      <c r="DV628" s="162">
        <f t="shared" si="392"/>
        <v>46539</v>
      </c>
      <c r="DW628" s="162">
        <f t="shared" si="392"/>
        <v>46569</v>
      </c>
      <c r="DX628" s="162">
        <f t="shared" si="392"/>
        <v>46600</v>
      </c>
      <c r="DY628" s="162">
        <f t="shared" si="392"/>
        <v>46631</v>
      </c>
      <c r="DZ628" s="162">
        <f t="shared" si="392"/>
        <v>46661</v>
      </c>
      <c r="EA628" s="162">
        <f t="shared" si="392"/>
        <v>46692</v>
      </c>
      <c r="EB628" s="162">
        <f t="shared" si="392"/>
        <v>46722</v>
      </c>
      <c r="EC628" s="162">
        <f>DATE(YEAR(EB628),(MONTH(EB628)+1),DAY(EB628))</f>
        <v>46753</v>
      </c>
      <c r="ED628" s="162">
        <f>DATE(YEAR(EC628),(MONTH(EC628)+1),DAY(EC628))</f>
        <v>46784</v>
      </c>
      <c r="EE628" s="162">
        <f>DATE(YEAR(ED628),(MONTH(ED628)+1),DAY(ED628))</f>
        <v>46813</v>
      </c>
      <c r="EF628" s="164"/>
      <c r="EG628" s="164"/>
      <c r="EH628" s="164"/>
    </row>
    <row r="629" spans="1:138" ht="15.75" hidden="1" outlineLevel="1" x14ac:dyDescent="0.25">
      <c r="A629" s="122">
        <f>IF(B625="Объект",,IF(B629=0,,1))</f>
        <v>0</v>
      </c>
      <c r="B629" s="194" t="str">
        <f t="shared" ref="B629:B640" si="393">B501</f>
        <v xml:space="preserve">Проектно-изыскательские работы </v>
      </c>
      <c r="C629" s="170">
        <f t="shared" ref="C629:C653" si="394">SUM(D629:EE629)</f>
        <v>0</v>
      </c>
      <c r="D629" s="168"/>
      <c r="E629" s="168"/>
      <c r="F629" s="168"/>
      <c r="G629" s="168"/>
      <c r="H629" s="168"/>
      <c r="I629" s="168"/>
      <c r="J629" s="168"/>
      <c r="K629" s="168"/>
      <c r="L629" s="168"/>
      <c r="M629" s="168"/>
      <c r="N629" s="168"/>
      <c r="O629" s="168"/>
      <c r="P629" s="168"/>
      <c r="Q629" s="168"/>
      <c r="R629" s="168"/>
      <c r="S629" s="168"/>
      <c r="T629" s="168"/>
      <c r="U629" s="168"/>
      <c r="V629" s="168"/>
      <c r="W629" s="168"/>
      <c r="X629" s="168"/>
      <c r="Y629" s="168"/>
      <c r="Z629" s="168"/>
      <c r="AA629" s="168"/>
      <c r="AB629" s="168"/>
      <c r="AC629" s="168"/>
      <c r="AD629" s="224"/>
      <c r="AE629" s="168"/>
      <c r="AF629" s="168"/>
      <c r="AG629" s="168"/>
      <c r="AH629" s="168"/>
      <c r="AI629" s="168"/>
      <c r="AJ629" s="168"/>
      <c r="AK629" s="168"/>
      <c r="AL629" s="168"/>
      <c r="AM629" s="168"/>
      <c r="AN629" s="168"/>
      <c r="AO629" s="168"/>
      <c r="AP629" s="168"/>
      <c r="AQ629" s="168"/>
      <c r="AR629" s="168"/>
      <c r="AS629" s="168"/>
      <c r="AT629" s="168"/>
      <c r="AU629" s="168"/>
      <c r="AV629" s="168"/>
      <c r="AW629" s="168"/>
      <c r="AX629" s="168"/>
      <c r="AY629" s="168"/>
      <c r="AZ629" s="168"/>
      <c r="BA629" s="168"/>
      <c r="BB629" s="168"/>
      <c r="BC629" s="168"/>
      <c r="BD629" s="168"/>
      <c r="BE629" s="168"/>
      <c r="BF629" s="168"/>
      <c r="BG629" s="168"/>
      <c r="BH629" s="168"/>
      <c r="BI629" s="168"/>
      <c r="BJ629" s="168"/>
      <c r="BK629" s="168"/>
      <c r="BL629" s="168"/>
      <c r="BM629" s="168"/>
      <c r="BN629" s="168"/>
      <c r="BO629" s="168"/>
      <c r="BP629" s="168"/>
      <c r="BQ629" s="168"/>
      <c r="BR629" s="168"/>
      <c r="BS629" s="168"/>
      <c r="BT629" s="168"/>
      <c r="BU629" s="168"/>
      <c r="BV629" s="168"/>
      <c r="BW629" s="168"/>
      <c r="BX629" s="168"/>
      <c r="BY629" s="168"/>
      <c r="BZ629" s="168"/>
      <c r="CA629" s="168"/>
      <c r="CB629" s="168"/>
      <c r="CC629" s="168"/>
      <c r="CD629" s="168"/>
      <c r="CE629" s="168"/>
      <c r="CF629" s="168"/>
      <c r="CG629" s="168"/>
      <c r="CH629" s="168"/>
      <c r="CI629" s="168"/>
      <c r="CJ629" s="168"/>
      <c r="CK629" s="168"/>
      <c r="CL629" s="168"/>
      <c r="CM629" s="168"/>
      <c r="CN629" s="168"/>
      <c r="CO629" s="168"/>
      <c r="CP629" s="168"/>
      <c r="CQ629" s="168"/>
      <c r="CR629" s="168"/>
      <c r="CS629" s="168"/>
      <c r="CT629" s="168"/>
      <c r="CU629" s="168"/>
      <c r="CV629" s="168"/>
      <c r="CW629" s="168"/>
      <c r="CX629" s="168"/>
      <c r="CY629" s="168"/>
      <c r="CZ629" s="168"/>
      <c r="DA629" s="168"/>
      <c r="DB629" s="168"/>
      <c r="DC629" s="168"/>
      <c r="DD629" s="168"/>
      <c r="DE629" s="168"/>
      <c r="DF629" s="168"/>
      <c r="DG629" s="168"/>
      <c r="DH629" s="168"/>
      <c r="DI629" s="168"/>
      <c r="DJ629" s="168"/>
      <c r="DK629" s="168"/>
      <c r="DL629" s="168"/>
      <c r="DM629" s="168"/>
      <c r="DN629" s="168"/>
      <c r="DO629" s="168"/>
      <c r="DP629" s="168"/>
      <c r="DQ629" s="168"/>
      <c r="DR629" s="168"/>
      <c r="DS629" s="168"/>
      <c r="DT629" s="168"/>
      <c r="DU629" s="168"/>
      <c r="DV629" s="168"/>
      <c r="DW629" s="168"/>
      <c r="DX629" s="168"/>
      <c r="DY629" s="168"/>
      <c r="DZ629" s="168"/>
      <c r="EA629" s="168"/>
      <c r="EB629" s="168"/>
      <c r="EC629" s="168"/>
      <c r="ED629" s="168"/>
      <c r="EE629" s="168"/>
      <c r="EF629" s="169"/>
      <c r="EG629" s="169"/>
      <c r="EH629" s="169"/>
    </row>
    <row r="630" spans="1:138" ht="15.75" hidden="1" outlineLevel="1" x14ac:dyDescent="0.25">
      <c r="A630" s="122">
        <f>IF(B625="Объект",,IF(B630=0,,1))</f>
        <v>0</v>
      </c>
      <c r="B630" s="194" t="str">
        <f t="shared" si="393"/>
        <v>Строительно-монтажные работы (привязка в валюте)</v>
      </c>
      <c r="C630" s="170">
        <f t="shared" si="394"/>
        <v>0</v>
      </c>
      <c r="D630" s="168"/>
      <c r="E630" s="168"/>
      <c r="F630" s="168"/>
      <c r="G630" s="168"/>
      <c r="H630" s="168"/>
      <c r="I630" s="168"/>
      <c r="J630" s="168"/>
      <c r="K630" s="168"/>
      <c r="L630" s="168"/>
      <c r="M630" s="168"/>
      <c r="N630" s="168"/>
      <c r="O630" s="168"/>
      <c r="P630" s="168"/>
      <c r="Q630" s="168"/>
      <c r="R630" s="168"/>
      <c r="S630" s="168"/>
      <c r="T630" s="168"/>
      <c r="U630" s="168"/>
      <c r="V630" s="168"/>
      <c r="W630" s="168"/>
      <c r="X630" s="168"/>
      <c r="Y630" s="168"/>
      <c r="Z630" s="168"/>
      <c r="AA630" s="168"/>
      <c r="AB630" s="168"/>
      <c r="AC630" s="168"/>
      <c r="AD630" s="168"/>
      <c r="AE630" s="168"/>
      <c r="AF630" s="168"/>
      <c r="AG630" s="168"/>
      <c r="AH630" s="168"/>
      <c r="AI630" s="168"/>
      <c r="AJ630" s="168"/>
      <c r="AK630" s="168"/>
      <c r="AL630" s="168"/>
      <c r="AM630" s="168"/>
      <c r="AN630" s="168"/>
      <c r="AO630" s="168"/>
      <c r="AP630" s="168"/>
      <c r="AQ630" s="168"/>
      <c r="AR630" s="168"/>
      <c r="AS630" s="168"/>
      <c r="AT630" s="168"/>
      <c r="AU630" s="168"/>
      <c r="AV630" s="168"/>
      <c r="AW630" s="168"/>
      <c r="AX630" s="168"/>
      <c r="AY630" s="168"/>
      <c r="AZ630" s="168"/>
      <c r="BA630" s="168"/>
      <c r="BB630" s="168"/>
      <c r="BC630" s="168"/>
      <c r="BD630" s="168"/>
      <c r="BE630" s="168"/>
      <c r="BF630" s="168"/>
      <c r="BG630" s="168"/>
      <c r="BH630" s="168"/>
      <c r="BI630" s="168"/>
      <c r="BJ630" s="168"/>
      <c r="BK630" s="168"/>
      <c r="BL630" s="168"/>
      <c r="BM630" s="168"/>
      <c r="BN630" s="168"/>
      <c r="BO630" s="168"/>
      <c r="BP630" s="168"/>
      <c r="BQ630" s="168"/>
      <c r="BR630" s="168"/>
      <c r="BS630" s="168"/>
      <c r="BT630" s="168"/>
      <c r="BU630" s="168"/>
      <c r="BV630" s="168"/>
      <c r="BW630" s="168"/>
      <c r="BX630" s="168"/>
      <c r="BY630" s="168"/>
      <c r="BZ630" s="168"/>
      <c r="CA630" s="168"/>
      <c r="CB630" s="168"/>
      <c r="CC630" s="168"/>
      <c r="CD630" s="168"/>
      <c r="CE630" s="168"/>
      <c r="CF630" s="168"/>
      <c r="CG630" s="168"/>
      <c r="CH630" s="168"/>
      <c r="CI630" s="168"/>
      <c r="CJ630" s="168"/>
      <c r="CK630" s="168"/>
      <c r="CL630" s="168"/>
      <c r="CM630" s="168"/>
      <c r="CN630" s="168"/>
      <c r="CO630" s="168"/>
      <c r="CP630" s="168"/>
      <c r="CQ630" s="168"/>
      <c r="CR630" s="168"/>
      <c r="CS630" s="168"/>
      <c r="CT630" s="168"/>
      <c r="CU630" s="168"/>
      <c r="CV630" s="168"/>
      <c r="CW630" s="168"/>
      <c r="CX630" s="168"/>
      <c r="CY630" s="168"/>
      <c r="CZ630" s="168"/>
      <c r="DA630" s="168"/>
      <c r="DB630" s="168"/>
      <c r="DC630" s="168"/>
      <c r="DD630" s="168"/>
      <c r="DE630" s="168"/>
      <c r="DF630" s="168"/>
      <c r="DG630" s="168"/>
      <c r="DH630" s="168"/>
      <c r="DI630" s="168"/>
      <c r="DJ630" s="168"/>
      <c r="DK630" s="168"/>
      <c r="DL630" s="168"/>
      <c r="DM630" s="168"/>
      <c r="DN630" s="168"/>
      <c r="DO630" s="168"/>
      <c r="DP630" s="168"/>
      <c r="DQ630" s="168"/>
      <c r="DR630" s="168"/>
      <c r="DS630" s="168"/>
      <c r="DT630" s="168"/>
      <c r="DU630" s="168"/>
      <c r="DV630" s="168"/>
      <c r="DW630" s="168"/>
      <c r="DX630" s="168"/>
      <c r="DY630" s="168"/>
      <c r="DZ630" s="168"/>
      <c r="EA630" s="168"/>
      <c r="EB630" s="168"/>
      <c r="EC630" s="168"/>
      <c r="ED630" s="168"/>
      <c r="EE630" s="168"/>
      <c r="EF630" s="169"/>
      <c r="EG630" s="169"/>
      <c r="EH630" s="169"/>
    </row>
    <row r="631" spans="1:138" ht="15.75" hidden="1" outlineLevel="1" x14ac:dyDescent="0.25">
      <c r="A631" s="122">
        <f>IF(B625="Объект",,IF(B631=0,,1))</f>
        <v>0</v>
      </c>
      <c r="B631" s="194" t="str">
        <f t="shared" si="393"/>
        <v>Строительно-монтажные работы рос</v>
      </c>
      <c r="C631" s="170">
        <f t="shared" si="394"/>
        <v>0</v>
      </c>
      <c r="D631" s="168"/>
      <c r="E631" s="168"/>
      <c r="F631" s="168"/>
      <c r="G631" s="168"/>
      <c r="H631" s="168"/>
      <c r="I631" s="168"/>
      <c r="J631" s="168"/>
      <c r="K631" s="168"/>
      <c r="L631" s="168"/>
      <c r="M631" s="168"/>
      <c r="N631" s="168"/>
      <c r="O631" s="168"/>
      <c r="P631" s="168"/>
      <c r="Q631" s="168"/>
      <c r="R631" s="168"/>
      <c r="S631" s="168"/>
      <c r="T631" s="168"/>
      <c r="U631" s="168"/>
      <c r="V631" s="168"/>
      <c r="W631" s="168"/>
      <c r="X631" s="168"/>
      <c r="Y631" s="168"/>
      <c r="Z631" s="168"/>
      <c r="AA631" s="168"/>
      <c r="AB631" s="168"/>
      <c r="AC631" s="168"/>
      <c r="AD631" s="168"/>
      <c r="AE631" s="168"/>
      <c r="AF631" s="168"/>
      <c r="AG631" s="168"/>
      <c r="AH631" s="168"/>
      <c r="AI631" s="168"/>
      <c r="AJ631" s="168"/>
      <c r="AK631" s="168"/>
      <c r="AL631" s="168"/>
      <c r="AM631" s="168"/>
      <c r="AN631" s="168"/>
      <c r="AO631" s="168"/>
      <c r="AP631" s="168"/>
      <c r="AQ631" s="168"/>
      <c r="AR631" s="168"/>
      <c r="AS631" s="168"/>
      <c r="AT631" s="168"/>
      <c r="AU631" s="168"/>
      <c r="AV631" s="168"/>
      <c r="AW631" s="168"/>
      <c r="AX631" s="168"/>
      <c r="AY631" s="168"/>
      <c r="AZ631" s="168"/>
      <c r="BA631" s="168"/>
      <c r="BB631" s="168"/>
      <c r="BC631" s="168"/>
      <c r="BD631" s="168"/>
      <c r="BE631" s="168"/>
      <c r="BF631" s="168"/>
      <c r="BG631" s="168"/>
      <c r="BH631" s="168"/>
      <c r="BI631" s="168"/>
      <c r="BJ631" s="168"/>
      <c r="BK631" s="168"/>
      <c r="BL631" s="168"/>
      <c r="BM631" s="168"/>
      <c r="BN631" s="168"/>
      <c r="BO631" s="168"/>
      <c r="BP631" s="168"/>
      <c r="BQ631" s="168"/>
      <c r="BR631" s="168"/>
      <c r="BS631" s="168"/>
      <c r="BT631" s="168"/>
      <c r="BU631" s="168"/>
      <c r="BV631" s="168"/>
      <c r="BW631" s="168"/>
      <c r="BX631" s="168"/>
      <c r="BY631" s="168"/>
      <c r="BZ631" s="168"/>
      <c r="CA631" s="168"/>
      <c r="CB631" s="168"/>
      <c r="CC631" s="168"/>
      <c r="CD631" s="168"/>
      <c r="CE631" s="168"/>
      <c r="CF631" s="168"/>
      <c r="CG631" s="168"/>
      <c r="CH631" s="168"/>
      <c r="CI631" s="168"/>
      <c r="CJ631" s="168"/>
      <c r="CK631" s="168"/>
      <c r="CL631" s="168"/>
      <c r="CM631" s="168"/>
      <c r="CN631" s="168"/>
      <c r="CO631" s="168"/>
      <c r="CP631" s="168"/>
      <c r="CQ631" s="168"/>
      <c r="CR631" s="168"/>
      <c r="CS631" s="168"/>
      <c r="CT631" s="168"/>
      <c r="CU631" s="168"/>
      <c r="CV631" s="168"/>
      <c r="CW631" s="168"/>
      <c r="CX631" s="168"/>
      <c r="CY631" s="168"/>
      <c r="CZ631" s="168"/>
      <c r="DA631" s="168"/>
      <c r="DB631" s="168"/>
      <c r="DC631" s="168"/>
      <c r="DD631" s="168"/>
      <c r="DE631" s="168"/>
      <c r="DF631" s="168"/>
      <c r="DG631" s="168"/>
      <c r="DH631" s="168"/>
      <c r="DI631" s="168"/>
      <c r="DJ631" s="168"/>
      <c r="DK631" s="168"/>
      <c r="DL631" s="168"/>
      <c r="DM631" s="168"/>
      <c r="DN631" s="168"/>
      <c r="DO631" s="168"/>
      <c r="DP631" s="168"/>
      <c r="DQ631" s="168"/>
      <c r="DR631" s="168"/>
      <c r="DS631" s="168"/>
      <c r="DT631" s="168"/>
      <c r="DU631" s="168"/>
      <c r="DV631" s="168"/>
      <c r="DW631" s="168"/>
      <c r="DX631" s="168"/>
      <c r="DY631" s="168"/>
      <c r="DZ631" s="168"/>
      <c r="EA631" s="168"/>
      <c r="EB631" s="168"/>
      <c r="EC631" s="168"/>
      <c r="ED631" s="168"/>
      <c r="EE631" s="168"/>
      <c r="EF631" s="169"/>
      <c r="EG631" s="169"/>
      <c r="EH631" s="169"/>
    </row>
    <row r="632" spans="1:138" ht="15.75" hidden="1" outlineLevel="1" x14ac:dyDescent="0.25">
      <c r="A632" s="122">
        <f>IF(B625="Объект",,IF(B632=0,,1))</f>
        <v>0</v>
      </c>
      <c r="B632" s="194" t="str">
        <f t="shared" si="393"/>
        <v>ТМЦ</v>
      </c>
      <c r="C632" s="170">
        <f t="shared" si="394"/>
        <v>0</v>
      </c>
      <c r="D632" s="168"/>
      <c r="E632" s="168"/>
      <c r="F632" s="168"/>
      <c r="G632" s="168"/>
      <c r="H632" s="168"/>
      <c r="I632" s="168"/>
      <c r="J632" s="168"/>
      <c r="K632" s="168"/>
      <c r="L632" s="168"/>
      <c r="M632" s="168"/>
      <c r="N632" s="168"/>
      <c r="O632" s="168"/>
      <c r="P632" s="168"/>
      <c r="Q632" s="168"/>
      <c r="R632" s="168"/>
      <c r="S632" s="168"/>
      <c r="T632" s="168"/>
      <c r="U632" s="168"/>
      <c r="V632" s="168"/>
      <c r="W632" s="168"/>
      <c r="X632" s="168"/>
      <c r="Y632" s="168"/>
      <c r="Z632" s="168"/>
      <c r="AA632" s="168"/>
      <c r="AB632" s="168"/>
      <c r="AC632" s="168"/>
      <c r="AD632" s="168"/>
      <c r="AE632" s="168"/>
      <c r="AF632" s="168"/>
      <c r="AG632" s="168"/>
      <c r="AH632" s="168"/>
      <c r="AI632" s="168"/>
      <c r="AJ632" s="168"/>
      <c r="AK632" s="168"/>
      <c r="AL632" s="168"/>
      <c r="AM632" s="168"/>
      <c r="AN632" s="224"/>
      <c r="AO632" s="168"/>
      <c r="AP632" s="168"/>
      <c r="AQ632" s="168"/>
      <c r="AR632" s="168"/>
      <c r="AS632" s="168"/>
      <c r="AT632" s="224"/>
      <c r="AU632" s="168"/>
      <c r="AV632" s="168"/>
      <c r="AW632" s="168"/>
      <c r="AX632" s="168"/>
      <c r="AY632" s="168"/>
      <c r="AZ632" s="168"/>
      <c r="BA632" s="168"/>
      <c r="BB632" s="168"/>
      <c r="BC632" s="168"/>
      <c r="BD632" s="168"/>
      <c r="BE632" s="168"/>
      <c r="BF632" s="168"/>
      <c r="BG632" s="168"/>
      <c r="BH632" s="168"/>
      <c r="BI632" s="168"/>
      <c r="BJ632" s="168"/>
      <c r="BK632" s="168"/>
      <c r="BL632" s="168"/>
      <c r="BM632" s="168"/>
      <c r="BN632" s="168"/>
      <c r="BO632" s="168"/>
      <c r="BP632" s="168"/>
      <c r="BQ632" s="168"/>
      <c r="BR632" s="168"/>
      <c r="BS632" s="168"/>
      <c r="BT632" s="168"/>
      <c r="BU632" s="168"/>
      <c r="BV632" s="168"/>
      <c r="BW632" s="168"/>
      <c r="BX632" s="168"/>
      <c r="BY632" s="168"/>
      <c r="BZ632" s="168"/>
      <c r="CA632" s="168"/>
      <c r="CB632" s="168"/>
      <c r="CC632" s="168"/>
      <c r="CD632" s="168"/>
      <c r="CE632" s="168"/>
      <c r="CF632" s="168"/>
      <c r="CG632" s="168"/>
      <c r="CH632" s="168"/>
      <c r="CI632" s="168"/>
      <c r="CJ632" s="168"/>
      <c r="CK632" s="168"/>
      <c r="CL632" s="168"/>
      <c r="CM632" s="168"/>
      <c r="CN632" s="168"/>
      <c r="CO632" s="168"/>
      <c r="CP632" s="168"/>
      <c r="CQ632" s="168"/>
      <c r="CR632" s="168"/>
      <c r="CS632" s="168"/>
      <c r="CT632" s="168"/>
      <c r="CU632" s="168"/>
      <c r="CV632" s="168"/>
      <c r="CW632" s="168"/>
      <c r="CX632" s="168"/>
      <c r="CY632" s="168"/>
      <c r="CZ632" s="168"/>
      <c r="DA632" s="168"/>
      <c r="DB632" s="168"/>
      <c r="DC632" s="168"/>
      <c r="DD632" s="168"/>
      <c r="DE632" s="168"/>
      <c r="DF632" s="168"/>
      <c r="DG632" s="168"/>
      <c r="DH632" s="168"/>
      <c r="DI632" s="168"/>
      <c r="DJ632" s="168"/>
      <c r="DK632" s="168"/>
      <c r="DL632" s="168"/>
      <c r="DM632" s="168"/>
      <c r="DN632" s="168"/>
      <c r="DO632" s="168"/>
      <c r="DP632" s="168"/>
      <c r="DQ632" s="168"/>
      <c r="DR632" s="168"/>
      <c r="DS632" s="168"/>
      <c r="DT632" s="168"/>
      <c r="DU632" s="168"/>
      <c r="DV632" s="168"/>
      <c r="DW632" s="168"/>
      <c r="DX632" s="168"/>
      <c r="DY632" s="168"/>
      <c r="DZ632" s="168"/>
      <c r="EA632" s="168"/>
      <c r="EB632" s="168"/>
      <c r="EC632" s="168"/>
      <c r="ED632" s="168"/>
      <c r="EE632" s="168"/>
      <c r="EF632" s="169"/>
      <c r="EG632" s="169"/>
      <c r="EH632" s="169"/>
    </row>
    <row r="633" spans="1:138" ht="15.75" hidden="1" outlineLevel="1" x14ac:dyDescent="0.25">
      <c r="A633" s="122">
        <f>IF(B625="Объект",,IF(B633=0,,1))</f>
        <v>0</v>
      </c>
      <c r="B633" s="194" t="str">
        <f t="shared" si="393"/>
        <v>Оборудование (привязка к валюте)</v>
      </c>
      <c r="C633" s="170">
        <f t="shared" si="394"/>
        <v>0</v>
      </c>
      <c r="D633" s="168"/>
      <c r="E633" s="168"/>
      <c r="F633" s="168"/>
      <c r="G633" s="168"/>
      <c r="H633" s="168"/>
      <c r="I633" s="168"/>
      <c r="J633" s="168"/>
      <c r="K633" s="168"/>
      <c r="L633" s="168"/>
      <c r="M633" s="168"/>
      <c r="N633" s="168"/>
      <c r="O633" s="168"/>
      <c r="P633" s="168"/>
      <c r="Q633" s="168"/>
      <c r="R633" s="168"/>
      <c r="S633" s="168"/>
      <c r="T633" s="168"/>
      <c r="U633" s="168"/>
      <c r="V633" s="168"/>
      <c r="W633" s="168"/>
      <c r="X633" s="168"/>
      <c r="Y633" s="168"/>
      <c r="Z633" s="168"/>
      <c r="AA633" s="168"/>
      <c r="AB633" s="168"/>
      <c r="AC633" s="168"/>
      <c r="AD633" s="168"/>
      <c r="AE633" s="168"/>
      <c r="AF633" s="168"/>
      <c r="AG633" s="168"/>
      <c r="AH633" s="168"/>
      <c r="AI633" s="168"/>
      <c r="AJ633" s="168"/>
      <c r="AK633" s="168"/>
      <c r="AL633" s="168"/>
      <c r="AM633" s="168"/>
      <c r="AN633" s="168"/>
      <c r="AO633" s="168"/>
      <c r="AP633" s="168"/>
      <c r="AQ633" s="168"/>
      <c r="AR633" s="168"/>
      <c r="AS633" s="168"/>
      <c r="AT633" s="168"/>
      <c r="AU633" s="168"/>
      <c r="AV633" s="168"/>
      <c r="AW633" s="168"/>
      <c r="AX633" s="168"/>
      <c r="AY633" s="168"/>
      <c r="AZ633" s="168"/>
      <c r="BA633" s="168"/>
      <c r="BB633" s="168"/>
      <c r="BC633" s="168"/>
      <c r="BD633" s="168"/>
      <c r="BE633" s="168"/>
      <c r="BF633" s="168"/>
      <c r="BG633" s="168"/>
      <c r="BH633" s="168"/>
      <c r="BI633" s="168"/>
      <c r="BJ633" s="168"/>
      <c r="BK633" s="168"/>
      <c r="BL633" s="168"/>
      <c r="BM633" s="168"/>
      <c r="BN633" s="168"/>
      <c r="BO633" s="168"/>
      <c r="BP633" s="168"/>
      <c r="BQ633" s="168"/>
      <c r="BR633" s="168"/>
      <c r="BS633" s="168"/>
      <c r="BT633" s="168"/>
      <c r="BU633" s="168"/>
      <c r="BV633" s="168"/>
      <c r="BW633" s="168"/>
      <c r="BX633" s="168"/>
      <c r="BY633" s="168"/>
      <c r="BZ633" s="168"/>
      <c r="CA633" s="168"/>
      <c r="CB633" s="168"/>
      <c r="CC633" s="168"/>
      <c r="CD633" s="168"/>
      <c r="CE633" s="168"/>
      <c r="CF633" s="168"/>
      <c r="CG633" s="168"/>
      <c r="CH633" s="168"/>
      <c r="CI633" s="168"/>
      <c r="CJ633" s="168"/>
      <c r="CK633" s="168"/>
      <c r="CL633" s="168"/>
      <c r="CM633" s="168"/>
      <c r="CN633" s="168"/>
      <c r="CO633" s="168"/>
      <c r="CP633" s="168"/>
      <c r="CQ633" s="168"/>
      <c r="CR633" s="168"/>
      <c r="CS633" s="168"/>
      <c r="CT633" s="168"/>
      <c r="CU633" s="168"/>
      <c r="CV633" s="168"/>
      <c r="CW633" s="168"/>
      <c r="CX633" s="168"/>
      <c r="CY633" s="168"/>
      <c r="CZ633" s="168"/>
      <c r="DA633" s="168"/>
      <c r="DB633" s="168"/>
      <c r="DC633" s="168"/>
      <c r="DD633" s="168"/>
      <c r="DE633" s="168"/>
      <c r="DF633" s="168"/>
      <c r="DG633" s="168"/>
      <c r="DH633" s="168"/>
      <c r="DI633" s="168"/>
      <c r="DJ633" s="168"/>
      <c r="DK633" s="168"/>
      <c r="DL633" s="168"/>
      <c r="DM633" s="168"/>
      <c r="DN633" s="168"/>
      <c r="DO633" s="168"/>
      <c r="DP633" s="168"/>
      <c r="DQ633" s="168"/>
      <c r="DR633" s="168"/>
      <c r="DS633" s="168"/>
      <c r="DT633" s="168"/>
      <c r="DU633" s="168"/>
      <c r="DV633" s="168"/>
      <c r="DW633" s="168"/>
      <c r="DX633" s="168"/>
      <c r="DY633" s="168"/>
      <c r="DZ633" s="168"/>
      <c r="EA633" s="168"/>
      <c r="EB633" s="168"/>
      <c r="EC633" s="168"/>
      <c r="ED633" s="168"/>
      <c r="EE633" s="168"/>
      <c r="EF633" s="169"/>
      <c r="EG633" s="169"/>
      <c r="EH633" s="169"/>
    </row>
    <row r="634" spans="1:138" ht="15.75" hidden="1" outlineLevel="1" x14ac:dyDescent="0.25">
      <c r="A634" s="122">
        <f>IF(B625="Объект",,IF(B634=0,,1))</f>
        <v>0</v>
      </c>
      <c r="B634" s="194" t="str">
        <f t="shared" si="393"/>
        <v>Оборудование рос</v>
      </c>
      <c r="C634" s="170">
        <f t="shared" si="394"/>
        <v>0</v>
      </c>
      <c r="D634" s="168"/>
      <c r="E634" s="168"/>
      <c r="F634" s="168"/>
      <c r="G634" s="168"/>
      <c r="H634" s="168"/>
      <c r="I634" s="168"/>
      <c r="J634" s="168"/>
      <c r="K634" s="168"/>
      <c r="L634" s="168"/>
      <c r="M634" s="168"/>
      <c r="N634" s="168"/>
      <c r="O634" s="168"/>
      <c r="P634" s="168"/>
      <c r="Q634" s="168"/>
      <c r="R634" s="168"/>
      <c r="S634" s="168"/>
      <c r="T634" s="168"/>
      <c r="U634" s="168"/>
      <c r="V634" s="168"/>
      <c r="W634" s="168"/>
      <c r="X634" s="168"/>
      <c r="Y634" s="168"/>
      <c r="Z634" s="168"/>
      <c r="AA634" s="168"/>
      <c r="AB634" s="168"/>
      <c r="AC634" s="168"/>
      <c r="AD634" s="168"/>
      <c r="AE634" s="168"/>
      <c r="AF634" s="168"/>
      <c r="AG634" s="168"/>
      <c r="AH634" s="168"/>
      <c r="AI634" s="168"/>
      <c r="AJ634" s="168"/>
      <c r="AK634" s="168"/>
      <c r="AL634" s="168"/>
      <c r="AM634" s="168"/>
      <c r="AN634" s="168"/>
      <c r="AO634" s="168"/>
      <c r="AP634" s="168"/>
      <c r="AQ634" s="168"/>
      <c r="AR634" s="168"/>
      <c r="AS634" s="168"/>
      <c r="AT634" s="168"/>
      <c r="AU634" s="168"/>
      <c r="AV634" s="168"/>
      <c r="AW634" s="168"/>
      <c r="AX634" s="168"/>
      <c r="AY634" s="168"/>
      <c r="AZ634" s="168"/>
      <c r="BA634" s="168"/>
      <c r="BB634" s="168"/>
      <c r="BC634" s="168"/>
      <c r="BD634" s="168"/>
      <c r="BE634" s="168"/>
      <c r="BF634" s="168"/>
      <c r="BG634" s="168"/>
      <c r="BH634" s="168"/>
      <c r="BI634" s="168"/>
      <c r="BJ634" s="168"/>
      <c r="BK634" s="168"/>
      <c r="BL634" s="168"/>
      <c r="BM634" s="168"/>
      <c r="BN634" s="168"/>
      <c r="BO634" s="168"/>
      <c r="BP634" s="168"/>
      <c r="BQ634" s="168"/>
      <c r="BR634" s="168"/>
      <c r="BS634" s="168"/>
      <c r="BT634" s="168"/>
      <c r="BU634" s="168"/>
      <c r="BV634" s="168"/>
      <c r="BW634" s="168"/>
      <c r="BX634" s="168"/>
      <c r="BY634" s="168"/>
      <c r="BZ634" s="168"/>
      <c r="CA634" s="168"/>
      <c r="CB634" s="168"/>
      <c r="CC634" s="168"/>
      <c r="CD634" s="168"/>
      <c r="CE634" s="168"/>
      <c r="CF634" s="168"/>
      <c r="CG634" s="168"/>
      <c r="CH634" s="168"/>
      <c r="CI634" s="168"/>
      <c r="CJ634" s="168"/>
      <c r="CK634" s="168"/>
      <c r="CL634" s="168"/>
      <c r="CM634" s="168"/>
      <c r="CN634" s="168"/>
      <c r="CO634" s="168"/>
      <c r="CP634" s="168"/>
      <c r="CQ634" s="168"/>
      <c r="CR634" s="168"/>
      <c r="CS634" s="168"/>
      <c r="CT634" s="168"/>
      <c r="CU634" s="168"/>
      <c r="CV634" s="168"/>
      <c r="CW634" s="168"/>
      <c r="CX634" s="168"/>
      <c r="CY634" s="168"/>
      <c r="CZ634" s="168"/>
      <c r="DA634" s="168"/>
      <c r="DB634" s="168"/>
      <c r="DC634" s="168"/>
      <c r="DD634" s="168"/>
      <c r="DE634" s="168"/>
      <c r="DF634" s="168"/>
      <c r="DG634" s="168"/>
      <c r="DH634" s="168"/>
      <c r="DI634" s="168"/>
      <c r="DJ634" s="168"/>
      <c r="DK634" s="168"/>
      <c r="DL634" s="168"/>
      <c r="DM634" s="168"/>
      <c r="DN634" s="168"/>
      <c r="DO634" s="168"/>
      <c r="DP634" s="168"/>
      <c r="DQ634" s="168"/>
      <c r="DR634" s="168"/>
      <c r="DS634" s="168"/>
      <c r="DT634" s="168"/>
      <c r="DU634" s="168"/>
      <c r="DV634" s="168"/>
      <c r="DW634" s="168"/>
      <c r="DX634" s="168"/>
      <c r="DY634" s="168"/>
      <c r="DZ634" s="168"/>
      <c r="EA634" s="168"/>
      <c r="EB634" s="168"/>
      <c r="EC634" s="168"/>
      <c r="ED634" s="168"/>
      <c r="EE634" s="168"/>
      <c r="EF634" s="169"/>
      <c r="EG634" s="169"/>
      <c r="EH634" s="169"/>
    </row>
    <row r="635" spans="1:138" ht="15.75" hidden="1" outlineLevel="1" x14ac:dyDescent="0.25">
      <c r="A635" s="122">
        <f>IF(B625="Объект",,IF(B635=0,,1))</f>
        <v>0</v>
      </c>
      <c r="B635" s="194" t="str">
        <f t="shared" si="393"/>
        <v>Прочие</v>
      </c>
      <c r="C635" s="170">
        <f t="shared" si="394"/>
        <v>0</v>
      </c>
      <c r="D635" s="168"/>
      <c r="E635" s="168"/>
      <c r="F635" s="168"/>
      <c r="G635" s="168"/>
      <c r="H635" s="168"/>
      <c r="I635" s="168"/>
      <c r="J635" s="168"/>
      <c r="K635" s="168"/>
      <c r="L635" s="168"/>
      <c r="M635" s="168"/>
      <c r="N635" s="168"/>
      <c r="O635" s="168"/>
      <c r="P635" s="168"/>
      <c r="Q635" s="168"/>
      <c r="R635" s="168"/>
      <c r="S635" s="168"/>
      <c r="T635" s="168"/>
      <c r="U635" s="168"/>
      <c r="V635" s="168"/>
      <c r="W635" s="168"/>
      <c r="X635" s="168"/>
      <c r="Y635" s="168"/>
      <c r="Z635" s="168"/>
      <c r="AA635" s="168"/>
      <c r="AB635" s="168"/>
      <c r="AC635" s="168"/>
      <c r="AD635" s="168"/>
      <c r="AE635" s="168"/>
      <c r="AF635" s="168"/>
      <c r="AG635" s="168"/>
      <c r="AH635" s="168"/>
      <c r="AI635" s="168"/>
      <c r="AJ635" s="168"/>
      <c r="AK635" s="168"/>
      <c r="AL635" s="168"/>
      <c r="AM635" s="168"/>
      <c r="AN635" s="168"/>
      <c r="AO635" s="168"/>
      <c r="AP635" s="168"/>
      <c r="AQ635" s="168"/>
      <c r="AR635" s="168"/>
      <c r="AS635" s="168"/>
      <c r="AT635" s="168"/>
      <c r="AU635" s="168"/>
      <c r="AV635" s="168"/>
      <c r="AW635" s="168"/>
      <c r="AX635" s="168"/>
      <c r="AY635" s="168"/>
      <c r="AZ635" s="168"/>
      <c r="BA635" s="168"/>
      <c r="BB635" s="168"/>
      <c r="BC635" s="168"/>
      <c r="BD635" s="168"/>
      <c r="BE635" s="168"/>
      <c r="BF635" s="168"/>
      <c r="BG635" s="168"/>
      <c r="BH635" s="168"/>
      <c r="BI635" s="168"/>
      <c r="BJ635" s="168"/>
      <c r="BK635" s="168"/>
      <c r="BL635" s="168"/>
      <c r="BM635" s="168"/>
      <c r="BN635" s="168"/>
      <c r="BO635" s="168"/>
      <c r="BP635" s="168"/>
      <c r="BQ635" s="168"/>
      <c r="BR635" s="168"/>
      <c r="BS635" s="168"/>
      <c r="BT635" s="168"/>
      <c r="BU635" s="168"/>
      <c r="BV635" s="168"/>
      <c r="BW635" s="168"/>
      <c r="BX635" s="168"/>
      <c r="BY635" s="168"/>
      <c r="BZ635" s="168"/>
      <c r="CA635" s="168"/>
      <c r="CB635" s="168"/>
      <c r="CC635" s="168"/>
      <c r="CD635" s="168"/>
      <c r="CE635" s="168"/>
      <c r="CF635" s="168"/>
      <c r="CG635" s="168"/>
      <c r="CH635" s="168"/>
      <c r="CI635" s="168"/>
      <c r="CJ635" s="168"/>
      <c r="CK635" s="168"/>
      <c r="CL635" s="168"/>
      <c r="CM635" s="168"/>
      <c r="CN635" s="168"/>
      <c r="CO635" s="168"/>
      <c r="CP635" s="168"/>
      <c r="CQ635" s="168"/>
      <c r="CR635" s="168"/>
      <c r="CS635" s="168"/>
      <c r="CT635" s="168"/>
      <c r="CU635" s="168"/>
      <c r="CV635" s="168"/>
      <c r="CW635" s="168"/>
      <c r="CX635" s="168"/>
      <c r="CY635" s="168"/>
      <c r="CZ635" s="168"/>
      <c r="DA635" s="168"/>
      <c r="DB635" s="168"/>
      <c r="DC635" s="168"/>
      <c r="DD635" s="168"/>
      <c r="DE635" s="168"/>
      <c r="DF635" s="168"/>
      <c r="DG635" s="168"/>
      <c r="DH635" s="168"/>
      <c r="DI635" s="168"/>
      <c r="DJ635" s="168"/>
      <c r="DK635" s="168"/>
      <c r="DL635" s="168"/>
      <c r="DM635" s="168"/>
      <c r="DN635" s="168"/>
      <c r="DO635" s="168"/>
      <c r="DP635" s="168"/>
      <c r="DQ635" s="168"/>
      <c r="DR635" s="168"/>
      <c r="DS635" s="168"/>
      <c r="DT635" s="168"/>
      <c r="DU635" s="168"/>
      <c r="DV635" s="168"/>
      <c r="DW635" s="168"/>
      <c r="DX635" s="168"/>
      <c r="DY635" s="168"/>
      <c r="DZ635" s="168"/>
      <c r="EA635" s="168"/>
      <c r="EB635" s="168"/>
      <c r="EC635" s="168"/>
      <c r="ED635" s="168"/>
      <c r="EE635" s="168"/>
      <c r="EF635" s="169"/>
      <c r="EG635" s="169"/>
      <c r="EH635" s="169"/>
    </row>
    <row r="636" spans="1:138" ht="15.75" hidden="1" outlineLevel="1" x14ac:dyDescent="0.25">
      <c r="A636" s="122">
        <f>IF(B625="Объект",,IF(B636=0,,1))</f>
        <v>0</v>
      </c>
      <c r="B636" s="194" t="str">
        <f t="shared" si="393"/>
        <v>Таможенные платежи</v>
      </c>
      <c r="C636" s="170">
        <f t="shared" si="394"/>
        <v>0</v>
      </c>
      <c r="D636" s="168"/>
      <c r="E636" s="168"/>
      <c r="F636" s="168"/>
      <c r="G636" s="168"/>
      <c r="H636" s="168"/>
      <c r="I636" s="168"/>
      <c r="J636" s="168"/>
      <c r="K636" s="168"/>
      <c r="L636" s="168"/>
      <c r="M636" s="168"/>
      <c r="N636" s="168"/>
      <c r="O636" s="168"/>
      <c r="P636" s="168"/>
      <c r="Q636" s="168"/>
      <c r="R636" s="168"/>
      <c r="S636" s="168"/>
      <c r="T636" s="168"/>
      <c r="U636" s="168"/>
      <c r="V636" s="168"/>
      <c r="W636" s="168"/>
      <c r="X636" s="168"/>
      <c r="Y636" s="168"/>
      <c r="Z636" s="168"/>
      <c r="AA636" s="168"/>
      <c r="AB636" s="168"/>
      <c r="AC636" s="168"/>
      <c r="AD636" s="168"/>
      <c r="AE636" s="168"/>
      <c r="AF636" s="168"/>
      <c r="AG636" s="168"/>
      <c r="AH636" s="168"/>
      <c r="AI636" s="168"/>
      <c r="AJ636" s="168"/>
      <c r="AK636" s="168"/>
      <c r="AL636" s="168"/>
      <c r="AM636" s="168"/>
      <c r="AN636" s="168"/>
      <c r="AO636" s="168"/>
      <c r="AP636" s="168"/>
      <c r="AQ636" s="168"/>
      <c r="AR636" s="168"/>
      <c r="AS636" s="168"/>
      <c r="AT636" s="168"/>
      <c r="AU636" s="168"/>
      <c r="AV636" s="168"/>
      <c r="AW636" s="168"/>
      <c r="AX636" s="168"/>
      <c r="AY636" s="168"/>
      <c r="AZ636" s="168"/>
      <c r="BA636" s="168"/>
      <c r="BB636" s="168"/>
      <c r="BC636" s="168"/>
      <c r="BD636" s="168"/>
      <c r="BE636" s="168"/>
      <c r="BF636" s="168"/>
      <c r="BG636" s="168"/>
      <c r="BH636" s="168"/>
      <c r="BI636" s="168"/>
      <c r="BJ636" s="168"/>
      <c r="BK636" s="168"/>
      <c r="BL636" s="168"/>
      <c r="BM636" s="168"/>
      <c r="BN636" s="168"/>
      <c r="BO636" s="168"/>
      <c r="BP636" s="168"/>
      <c r="BQ636" s="168"/>
      <c r="BR636" s="168"/>
      <c r="BS636" s="168"/>
      <c r="BT636" s="168"/>
      <c r="BU636" s="168"/>
      <c r="BV636" s="168"/>
      <c r="BW636" s="168"/>
      <c r="BX636" s="168"/>
      <c r="BY636" s="168"/>
      <c r="BZ636" s="168"/>
      <c r="CA636" s="168"/>
      <c r="CB636" s="168"/>
      <c r="CC636" s="168"/>
      <c r="CD636" s="168"/>
      <c r="CE636" s="168"/>
      <c r="CF636" s="168"/>
      <c r="CG636" s="168"/>
      <c r="CH636" s="168"/>
      <c r="CI636" s="168"/>
      <c r="CJ636" s="168"/>
      <c r="CK636" s="168"/>
      <c r="CL636" s="168"/>
      <c r="CM636" s="168"/>
      <c r="CN636" s="168"/>
      <c r="CO636" s="168"/>
      <c r="CP636" s="168"/>
      <c r="CQ636" s="168"/>
      <c r="CR636" s="168"/>
      <c r="CS636" s="168"/>
      <c r="CT636" s="168"/>
      <c r="CU636" s="168"/>
      <c r="CV636" s="168"/>
      <c r="CW636" s="168"/>
      <c r="CX636" s="168"/>
      <c r="CY636" s="168"/>
      <c r="CZ636" s="168"/>
      <c r="DA636" s="168"/>
      <c r="DB636" s="168"/>
      <c r="DC636" s="168"/>
      <c r="DD636" s="168"/>
      <c r="DE636" s="168"/>
      <c r="DF636" s="168"/>
      <c r="DG636" s="168"/>
      <c r="DH636" s="168"/>
      <c r="DI636" s="168"/>
      <c r="DJ636" s="168"/>
      <c r="DK636" s="168"/>
      <c r="DL636" s="168"/>
      <c r="DM636" s="168"/>
      <c r="DN636" s="168"/>
      <c r="DO636" s="168"/>
      <c r="DP636" s="168"/>
      <c r="DQ636" s="168"/>
      <c r="DR636" s="168"/>
      <c r="DS636" s="168"/>
      <c r="DT636" s="168"/>
      <c r="DU636" s="168"/>
      <c r="DV636" s="168"/>
      <c r="DW636" s="168"/>
      <c r="DX636" s="168"/>
      <c r="DY636" s="168"/>
      <c r="DZ636" s="168"/>
      <c r="EA636" s="168"/>
      <c r="EB636" s="168"/>
      <c r="EC636" s="168"/>
      <c r="ED636" s="168"/>
      <c r="EE636" s="168"/>
      <c r="EF636" s="169"/>
      <c r="EG636" s="169"/>
      <c r="EH636" s="169"/>
    </row>
    <row r="637" spans="1:138" ht="15.75" hidden="1" outlineLevel="1" x14ac:dyDescent="0.25">
      <c r="A637" s="122">
        <f>IF(B625="Объект",,IF(B637=0,,1))</f>
        <v>0</v>
      </c>
      <c r="B637" s="194">
        <f t="shared" si="393"/>
        <v>0</v>
      </c>
      <c r="C637" s="170">
        <f t="shared" si="394"/>
        <v>0</v>
      </c>
      <c r="D637" s="168"/>
      <c r="E637" s="168"/>
      <c r="F637" s="168"/>
      <c r="G637" s="168"/>
      <c r="H637" s="168"/>
      <c r="I637" s="168"/>
      <c r="J637" s="168"/>
      <c r="K637" s="168"/>
      <c r="L637" s="168"/>
      <c r="M637" s="168"/>
      <c r="N637" s="168"/>
      <c r="O637" s="168"/>
      <c r="P637" s="168"/>
      <c r="Q637" s="168"/>
      <c r="R637" s="168"/>
      <c r="S637" s="168"/>
      <c r="T637" s="168"/>
      <c r="U637" s="168"/>
      <c r="V637" s="168"/>
      <c r="W637" s="168"/>
      <c r="X637" s="168"/>
      <c r="Y637" s="168"/>
      <c r="Z637" s="168"/>
      <c r="AA637" s="168"/>
      <c r="AB637" s="168"/>
      <c r="AC637" s="168"/>
      <c r="AD637" s="168"/>
      <c r="AE637" s="168"/>
      <c r="AF637" s="168"/>
      <c r="AG637" s="168"/>
      <c r="AH637" s="168"/>
      <c r="AI637" s="168"/>
      <c r="AJ637" s="168"/>
      <c r="AK637" s="168"/>
      <c r="AL637" s="168"/>
      <c r="AM637" s="168"/>
      <c r="AN637" s="168"/>
      <c r="AO637" s="168"/>
      <c r="AP637" s="168"/>
      <c r="AQ637" s="168"/>
      <c r="AR637" s="168"/>
      <c r="AS637" s="168"/>
      <c r="AT637" s="168"/>
      <c r="AU637" s="168"/>
      <c r="AV637" s="168"/>
      <c r="AW637" s="168"/>
      <c r="AX637" s="168"/>
      <c r="AY637" s="168"/>
      <c r="AZ637" s="168"/>
      <c r="BA637" s="168"/>
      <c r="BB637" s="168"/>
      <c r="BC637" s="168"/>
      <c r="BD637" s="168"/>
      <c r="BE637" s="168"/>
      <c r="BF637" s="168"/>
      <c r="BG637" s="168"/>
      <c r="BH637" s="168"/>
      <c r="BI637" s="168"/>
      <c r="BJ637" s="168"/>
      <c r="BK637" s="168"/>
      <c r="BL637" s="168"/>
      <c r="BM637" s="168"/>
      <c r="BN637" s="168"/>
      <c r="BO637" s="168"/>
      <c r="BP637" s="168"/>
      <c r="BQ637" s="168"/>
      <c r="BR637" s="168"/>
      <c r="BS637" s="168"/>
      <c r="BT637" s="168"/>
      <c r="BU637" s="168"/>
      <c r="BV637" s="168"/>
      <c r="BW637" s="168"/>
      <c r="BX637" s="168"/>
      <c r="BY637" s="168"/>
      <c r="BZ637" s="168"/>
      <c r="CA637" s="168"/>
      <c r="CB637" s="168"/>
      <c r="CC637" s="168"/>
      <c r="CD637" s="168"/>
      <c r="CE637" s="168"/>
      <c r="CF637" s="168"/>
      <c r="CG637" s="168"/>
      <c r="CH637" s="168"/>
      <c r="CI637" s="168"/>
      <c r="CJ637" s="168"/>
      <c r="CK637" s="168"/>
      <c r="CL637" s="168"/>
      <c r="CM637" s="168"/>
      <c r="CN637" s="168"/>
      <c r="CO637" s="168"/>
      <c r="CP637" s="168"/>
      <c r="CQ637" s="168"/>
      <c r="CR637" s="168"/>
      <c r="CS637" s="168"/>
      <c r="CT637" s="168"/>
      <c r="CU637" s="168"/>
      <c r="CV637" s="168"/>
      <c r="CW637" s="168"/>
      <c r="CX637" s="168"/>
      <c r="CY637" s="168"/>
      <c r="CZ637" s="168"/>
      <c r="DA637" s="168"/>
      <c r="DB637" s="168"/>
      <c r="DC637" s="168"/>
      <c r="DD637" s="168"/>
      <c r="DE637" s="168"/>
      <c r="DF637" s="168"/>
      <c r="DG637" s="168"/>
      <c r="DH637" s="168"/>
      <c r="DI637" s="168"/>
      <c r="DJ637" s="168"/>
      <c r="DK637" s="168"/>
      <c r="DL637" s="168"/>
      <c r="DM637" s="168"/>
      <c r="DN637" s="168"/>
      <c r="DO637" s="168"/>
      <c r="DP637" s="168"/>
      <c r="DQ637" s="168"/>
      <c r="DR637" s="168"/>
      <c r="DS637" s="168"/>
      <c r="DT637" s="168"/>
      <c r="DU637" s="168"/>
      <c r="DV637" s="168"/>
      <c r="DW637" s="168"/>
      <c r="DX637" s="168"/>
      <c r="DY637" s="168"/>
      <c r="DZ637" s="168"/>
      <c r="EA637" s="168"/>
      <c r="EB637" s="168"/>
      <c r="EC637" s="168"/>
      <c r="ED637" s="168"/>
      <c r="EE637" s="168"/>
      <c r="EF637" s="169"/>
      <c r="EG637" s="169"/>
      <c r="EH637" s="169"/>
    </row>
    <row r="638" spans="1:138" ht="15.75" hidden="1" outlineLevel="1" x14ac:dyDescent="0.25">
      <c r="A638" s="122">
        <f>IF(B625="Объект",,IF(B638=0,,1))</f>
        <v>0</v>
      </c>
      <c r="B638" s="194" t="str">
        <f t="shared" si="393"/>
        <v>Менеджмент резерв</v>
      </c>
      <c r="C638" s="170">
        <f t="shared" si="394"/>
        <v>0</v>
      </c>
      <c r="D638" s="168"/>
      <c r="E638" s="168"/>
      <c r="F638" s="168"/>
      <c r="G638" s="168"/>
      <c r="H638" s="168"/>
      <c r="I638" s="168"/>
      <c r="J638" s="168"/>
      <c r="K638" s="168"/>
      <c r="L638" s="168"/>
      <c r="M638" s="168"/>
      <c r="N638" s="168"/>
      <c r="O638" s="168"/>
      <c r="P638" s="168"/>
      <c r="Q638" s="168"/>
      <c r="R638" s="168"/>
      <c r="S638" s="168"/>
      <c r="T638" s="168"/>
      <c r="U638" s="168"/>
      <c r="V638" s="168"/>
      <c r="W638" s="168"/>
      <c r="X638" s="168"/>
      <c r="Y638" s="168"/>
      <c r="Z638" s="168"/>
      <c r="AA638" s="168"/>
      <c r="AB638" s="168"/>
      <c r="AC638" s="168"/>
      <c r="AD638" s="168"/>
      <c r="AE638" s="168"/>
      <c r="AF638" s="168"/>
      <c r="AG638" s="168"/>
      <c r="AH638" s="168"/>
      <c r="AI638" s="168"/>
      <c r="AJ638" s="168"/>
      <c r="AK638" s="168"/>
      <c r="AL638" s="168"/>
      <c r="AM638" s="168"/>
      <c r="AN638" s="168"/>
      <c r="AO638" s="168"/>
      <c r="AP638" s="168"/>
      <c r="AQ638" s="168"/>
      <c r="AR638" s="168"/>
      <c r="AS638" s="168"/>
      <c r="AT638" s="168"/>
      <c r="AU638" s="168"/>
      <c r="AV638" s="168"/>
      <c r="AW638" s="168"/>
      <c r="AX638" s="168"/>
      <c r="AY638" s="168"/>
      <c r="AZ638" s="168"/>
      <c r="BA638" s="168"/>
      <c r="BB638" s="168"/>
      <c r="BC638" s="168"/>
      <c r="BD638" s="168"/>
      <c r="BE638" s="168"/>
      <c r="BF638" s="168"/>
      <c r="BG638" s="168"/>
      <c r="BH638" s="168"/>
      <c r="BI638" s="168"/>
      <c r="BJ638" s="168"/>
      <c r="BK638" s="168"/>
      <c r="BL638" s="168"/>
      <c r="BM638" s="168"/>
      <c r="BN638" s="168"/>
      <c r="BO638" s="168"/>
      <c r="BP638" s="168"/>
      <c r="BQ638" s="168"/>
      <c r="BR638" s="168"/>
      <c r="BS638" s="168"/>
      <c r="BT638" s="168"/>
      <c r="BU638" s="168"/>
      <c r="BV638" s="168"/>
      <c r="BW638" s="168"/>
      <c r="BX638" s="168"/>
      <c r="BY638" s="168"/>
      <c r="BZ638" s="168"/>
      <c r="CA638" s="168"/>
      <c r="CB638" s="168"/>
      <c r="CC638" s="168"/>
      <c r="CD638" s="168"/>
      <c r="CE638" s="168"/>
      <c r="CF638" s="168"/>
      <c r="CG638" s="168"/>
      <c r="CH638" s="168"/>
      <c r="CI638" s="168"/>
      <c r="CJ638" s="168"/>
      <c r="CK638" s="168"/>
      <c r="CL638" s="168"/>
      <c r="CM638" s="168"/>
      <c r="CN638" s="168"/>
      <c r="CO638" s="168"/>
      <c r="CP638" s="168"/>
      <c r="CQ638" s="168"/>
      <c r="CR638" s="168"/>
      <c r="CS638" s="168"/>
      <c r="CT638" s="168"/>
      <c r="CU638" s="168"/>
      <c r="CV638" s="168"/>
      <c r="CW638" s="168"/>
      <c r="CX638" s="168"/>
      <c r="CY638" s="168"/>
      <c r="CZ638" s="168"/>
      <c r="DA638" s="168"/>
      <c r="DB638" s="168"/>
      <c r="DC638" s="168"/>
      <c r="DD638" s="168"/>
      <c r="DE638" s="168"/>
      <c r="DF638" s="168"/>
      <c r="DG638" s="168"/>
      <c r="DH638" s="168"/>
      <c r="DI638" s="168"/>
      <c r="DJ638" s="168"/>
      <c r="DK638" s="168"/>
      <c r="DL638" s="168"/>
      <c r="DM638" s="168"/>
      <c r="DN638" s="168"/>
      <c r="DO638" s="168"/>
      <c r="DP638" s="168"/>
      <c r="DQ638" s="168"/>
      <c r="DR638" s="168"/>
      <c r="DS638" s="168"/>
      <c r="DT638" s="168"/>
      <c r="DU638" s="168"/>
      <c r="DV638" s="168"/>
      <c r="DW638" s="168"/>
      <c r="DX638" s="168"/>
      <c r="DY638" s="168"/>
      <c r="DZ638" s="168"/>
      <c r="EA638" s="168"/>
      <c r="EB638" s="168"/>
      <c r="EC638" s="168"/>
      <c r="ED638" s="168"/>
      <c r="EE638" s="168"/>
      <c r="EF638" s="169"/>
      <c r="EG638" s="169"/>
      <c r="EH638" s="169"/>
    </row>
    <row r="639" spans="1:138" ht="15.75" hidden="1" outlineLevel="1" x14ac:dyDescent="0.25">
      <c r="A639" s="122">
        <f>IF(B625="Объект",,IF(B639=0,,1))</f>
        <v>0</v>
      </c>
      <c r="B639" s="236" t="str">
        <f t="shared" si="393"/>
        <v>ФОТ МП и РГ</v>
      </c>
      <c r="C639" s="170">
        <f t="shared" si="394"/>
        <v>0</v>
      </c>
      <c r="D639" s="168"/>
      <c r="E639" s="168"/>
      <c r="F639" s="168"/>
      <c r="G639" s="168"/>
      <c r="H639" s="168"/>
      <c r="I639" s="168"/>
      <c r="J639" s="168"/>
      <c r="K639" s="168"/>
      <c r="L639" s="168"/>
      <c r="M639" s="168"/>
      <c r="N639" s="168"/>
      <c r="O639" s="168"/>
      <c r="P639" s="168"/>
      <c r="Q639" s="168"/>
      <c r="R639" s="168"/>
      <c r="S639" s="168"/>
      <c r="T639" s="168"/>
      <c r="U639" s="168"/>
      <c r="V639" s="168"/>
      <c r="W639" s="168"/>
      <c r="X639" s="168"/>
      <c r="Y639" s="168"/>
      <c r="Z639" s="168"/>
      <c r="AA639" s="168"/>
      <c r="AB639" s="168"/>
      <c r="AC639" s="168"/>
      <c r="AD639" s="168"/>
      <c r="AE639" s="168"/>
      <c r="AF639" s="168"/>
      <c r="AG639" s="168"/>
      <c r="AH639" s="168"/>
      <c r="AI639" s="168"/>
      <c r="AJ639" s="168"/>
      <c r="AK639" s="168"/>
      <c r="AL639" s="168"/>
      <c r="AM639" s="168"/>
      <c r="AN639" s="168"/>
      <c r="AO639" s="168"/>
      <c r="AP639" s="168"/>
      <c r="AQ639" s="168"/>
      <c r="AR639" s="168"/>
      <c r="AS639" s="168"/>
      <c r="AT639" s="168"/>
      <c r="AU639" s="168"/>
      <c r="AV639" s="168"/>
      <c r="AW639" s="168"/>
      <c r="AX639" s="168"/>
      <c r="AY639" s="168"/>
      <c r="AZ639" s="168"/>
      <c r="BA639" s="168"/>
      <c r="BB639" s="168"/>
      <c r="BC639" s="168"/>
      <c r="BD639" s="168"/>
      <c r="BE639" s="168"/>
      <c r="BF639" s="168"/>
      <c r="BG639" s="168"/>
      <c r="BH639" s="168"/>
      <c r="BI639" s="168"/>
      <c r="BJ639" s="168"/>
      <c r="BK639" s="168"/>
      <c r="BL639" s="168"/>
      <c r="BM639" s="168"/>
      <c r="BN639" s="168"/>
      <c r="BO639" s="168"/>
      <c r="BP639" s="168"/>
      <c r="BQ639" s="168"/>
      <c r="BR639" s="168"/>
      <c r="BS639" s="168"/>
      <c r="BT639" s="168"/>
      <c r="BU639" s="168"/>
      <c r="BV639" s="168"/>
      <c r="BW639" s="168"/>
      <c r="BX639" s="168"/>
      <c r="BY639" s="168"/>
      <c r="BZ639" s="168"/>
      <c r="CA639" s="168"/>
      <c r="CB639" s="168"/>
      <c r="CC639" s="168"/>
      <c r="CD639" s="168"/>
      <c r="CE639" s="168"/>
      <c r="CF639" s="168"/>
      <c r="CG639" s="168"/>
      <c r="CH639" s="168"/>
      <c r="CI639" s="168"/>
      <c r="CJ639" s="168"/>
      <c r="CK639" s="168"/>
      <c r="CL639" s="168"/>
      <c r="CM639" s="168"/>
      <c r="CN639" s="168"/>
      <c r="CO639" s="168"/>
      <c r="CP639" s="168"/>
      <c r="CQ639" s="168"/>
      <c r="CR639" s="168"/>
      <c r="CS639" s="168"/>
      <c r="CT639" s="168"/>
      <c r="CU639" s="168"/>
      <c r="CV639" s="168"/>
      <c r="CW639" s="168"/>
      <c r="CX639" s="168"/>
      <c r="CY639" s="168"/>
      <c r="CZ639" s="168"/>
      <c r="DA639" s="168"/>
      <c r="DB639" s="168"/>
      <c r="DC639" s="168"/>
      <c r="DD639" s="168"/>
      <c r="DE639" s="168"/>
      <c r="DF639" s="168"/>
      <c r="DG639" s="168"/>
      <c r="DH639" s="168"/>
      <c r="DI639" s="168"/>
      <c r="DJ639" s="168"/>
      <c r="DK639" s="168"/>
      <c r="DL639" s="168"/>
      <c r="DM639" s="168"/>
      <c r="DN639" s="168"/>
      <c r="DO639" s="168"/>
      <c r="DP639" s="168"/>
      <c r="DQ639" s="168"/>
      <c r="DR639" s="168"/>
      <c r="DS639" s="168"/>
      <c r="DT639" s="168"/>
      <c r="DU639" s="168"/>
      <c r="DV639" s="168"/>
      <c r="DW639" s="168"/>
      <c r="DX639" s="168"/>
      <c r="DY639" s="168"/>
      <c r="DZ639" s="168"/>
      <c r="EA639" s="168"/>
      <c r="EB639" s="168"/>
      <c r="EC639" s="168"/>
      <c r="ED639" s="168"/>
      <c r="EE639" s="168"/>
      <c r="EF639" s="169"/>
      <c r="EG639" s="169"/>
      <c r="EH639" s="169"/>
    </row>
    <row r="640" spans="1:138" ht="15.75" hidden="1" outlineLevel="1" x14ac:dyDescent="0.25">
      <c r="A640" s="122">
        <f>IF(B625="Объект",,IF(B640=0,,1))</f>
        <v>0</v>
      </c>
      <c r="B640" s="194" t="str">
        <f t="shared" si="393"/>
        <v>Мотивационный фонд</v>
      </c>
      <c r="C640" s="170">
        <f t="shared" si="394"/>
        <v>0</v>
      </c>
      <c r="D640" s="168"/>
      <c r="E640" s="168"/>
      <c r="F640" s="168"/>
      <c r="G640" s="168"/>
      <c r="H640" s="168"/>
      <c r="I640" s="168"/>
      <c r="J640" s="168"/>
      <c r="K640" s="168"/>
      <c r="L640" s="168"/>
      <c r="M640" s="168"/>
      <c r="N640" s="168"/>
      <c r="O640" s="168"/>
      <c r="P640" s="168"/>
      <c r="Q640" s="168"/>
      <c r="R640" s="168"/>
      <c r="S640" s="168"/>
      <c r="T640" s="168"/>
      <c r="U640" s="168"/>
      <c r="V640" s="168"/>
      <c r="W640" s="168"/>
      <c r="X640" s="168"/>
      <c r="Y640" s="168"/>
      <c r="Z640" s="168"/>
      <c r="AA640" s="168"/>
      <c r="AB640" s="168"/>
      <c r="AC640" s="168"/>
      <c r="AD640" s="168"/>
      <c r="AE640" s="168"/>
      <c r="AF640" s="168"/>
      <c r="AG640" s="168"/>
      <c r="AH640" s="168"/>
      <c r="AI640" s="168"/>
      <c r="AJ640" s="168"/>
      <c r="AK640" s="168"/>
      <c r="AL640" s="168"/>
      <c r="AM640" s="168"/>
      <c r="AN640" s="168"/>
      <c r="AO640" s="168"/>
      <c r="AP640" s="168"/>
      <c r="AQ640" s="168"/>
      <c r="AR640" s="168"/>
      <c r="AS640" s="168"/>
      <c r="AT640" s="168"/>
      <c r="AU640" s="168"/>
      <c r="AV640" s="168"/>
      <c r="AW640" s="168"/>
      <c r="AX640" s="168"/>
      <c r="AY640" s="168"/>
      <c r="AZ640" s="168"/>
      <c r="BA640" s="168"/>
      <c r="BB640" s="168"/>
      <c r="BC640" s="168"/>
      <c r="BD640" s="168"/>
      <c r="BE640" s="168"/>
      <c r="BF640" s="168"/>
      <c r="BG640" s="168"/>
      <c r="BH640" s="168"/>
      <c r="BI640" s="168"/>
      <c r="BJ640" s="168"/>
      <c r="BK640" s="168"/>
      <c r="BL640" s="168"/>
      <c r="BM640" s="168"/>
      <c r="BN640" s="168"/>
      <c r="BO640" s="168"/>
      <c r="BP640" s="168"/>
      <c r="BQ640" s="168"/>
      <c r="BR640" s="168"/>
      <c r="BS640" s="168"/>
      <c r="BT640" s="168"/>
      <c r="BU640" s="168"/>
      <c r="BV640" s="168"/>
      <c r="BW640" s="168"/>
      <c r="BX640" s="168"/>
      <c r="BY640" s="168"/>
      <c r="BZ640" s="168"/>
      <c r="CA640" s="168"/>
      <c r="CB640" s="168"/>
      <c r="CC640" s="168"/>
      <c r="CD640" s="168"/>
      <c r="CE640" s="168"/>
      <c r="CF640" s="168"/>
      <c r="CG640" s="168"/>
      <c r="CH640" s="168"/>
      <c r="CI640" s="168"/>
      <c r="CJ640" s="168"/>
      <c r="CK640" s="168"/>
      <c r="CL640" s="168"/>
      <c r="CM640" s="168"/>
      <c r="CN640" s="168"/>
      <c r="CO640" s="168"/>
      <c r="CP640" s="168"/>
      <c r="CQ640" s="168"/>
      <c r="CR640" s="168"/>
      <c r="CS640" s="168"/>
      <c r="CT640" s="168"/>
      <c r="CU640" s="168"/>
      <c r="CV640" s="168"/>
      <c r="CW640" s="168"/>
      <c r="CX640" s="168"/>
      <c r="CY640" s="168"/>
      <c r="CZ640" s="168"/>
      <c r="DA640" s="168"/>
      <c r="DB640" s="168"/>
      <c r="DC640" s="168"/>
      <c r="DD640" s="168"/>
      <c r="DE640" s="168"/>
      <c r="DF640" s="168"/>
      <c r="DG640" s="168"/>
      <c r="DH640" s="168"/>
      <c r="DI640" s="168"/>
      <c r="DJ640" s="168"/>
      <c r="DK640" s="168"/>
      <c r="DL640" s="168"/>
      <c r="DM640" s="168"/>
      <c r="DN640" s="168"/>
      <c r="DO640" s="168"/>
      <c r="DP640" s="168"/>
      <c r="DQ640" s="168"/>
      <c r="DR640" s="168"/>
      <c r="DS640" s="168"/>
      <c r="DT640" s="168"/>
      <c r="DU640" s="168"/>
      <c r="DV640" s="168"/>
      <c r="DW640" s="168"/>
      <c r="DX640" s="168"/>
      <c r="DY640" s="168"/>
      <c r="DZ640" s="168"/>
      <c r="EA640" s="168"/>
      <c r="EB640" s="168"/>
      <c r="EC640" s="168"/>
      <c r="ED640" s="168"/>
      <c r="EE640" s="168"/>
      <c r="EF640" s="169"/>
      <c r="EG640" s="169"/>
      <c r="EH640" s="169"/>
    </row>
    <row r="641" spans="1:138" ht="17.25" hidden="1" outlineLevel="1" thickTop="1" thickBot="1" x14ac:dyDescent="0.3">
      <c r="A641" s="122">
        <f>IF(B625="Объект",,1)</f>
        <v>0</v>
      </c>
      <c r="B641" s="228" t="str">
        <f>B609</f>
        <v>Итого без НДС, тыс. $</v>
      </c>
      <c r="C641" s="229">
        <f t="shared" si="394"/>
        <v>0</v>
      </c>
      <c r="D641" s="175">
        <f t="shared" ref="D641:AI641" si="395">SUM(D629:D640)</f>
        <v>0</v>
      </c>
      <c r="E641" s="230">
        <f t="shared" si="395"/>
        <v>0</v>
      </c>
      <c r="F641" s="175">
        <f t="shared" si="395"/>
        <v>0</v>
      </c>
      <c r="G641" s="175">
        <f t="shared" si="395"/>
        <v>0</v>
      </c>
      <c r="H641" s="175">
        <f t="shared" si="395"/>
        <v>0</v>
      </c>
      <c r="I641" s="175">
        <f t="shared" si="395"/>
        <v>0</v>
      </c>
      <c r="J641" s="175">
        <f t="shared" si="395"/>
        <v>0</v>
      </c>
      <c r="K641" s="175">
        <f t="shared" si="395"/>
        <v>0</v>
      </c>
      <c r="L641" s="175">
        <f t="shared" si="395"/>
        <v>0</v>
      </c>
      <c r="M641" s="175">
        <f t="shared" si="395"/>
        <v>0</v>
      </c>
      <c r="N641" s="175">
        <f t="shared" si="395"/>
        <v>0</v>
      </c>
      <c r="O641" s="231">
        <f t="shared" si="395"/>
        <v>0</v>
      </c>
      <c r="P641" s="231">
        <f t="shared" si="395"/>
        <v>0</v>
      </c>
      <c r="Q641" s="231">
        <f t="shared" si="395"/>
        <v>0</v>
      </c>
      <c r="R641" s="231">
        <f t="shared" si="395"/>
        <v>0</v>
      </c>
      <c r="S641" s="231">
        <f t="shared" si="395"/>
        <v>0</v>
      </c>
      <c r="T641" s="231">
        <f t="shared" si="395"/>
        <v>0</v>
      </c>
      <c r="U641" s="231">
        <f t="shared" si="395"/>
        <v>0</v>
      </c>
      <c r="V641" s="231">
        <f t="shared" si="395"/>
        <v>0</v>
      </c>
      <c r="W641" s="231">
        <f t="shared" si="395"/>
        <v>0</v>
      </c>
      <c r="X641" s="231">
        <f t="shared" si="395"/>
        <v>0</v>
      </c>
      <c r="Y641" s="231">
        <f t="shared" si="395"/>
        <v>0</v>
      </c>
      <c r="Z641" s="231">
        <f t="shared" si="395"/>
        <v>0</v>
      </c>
      <c r="AA641" s="231">
        <f t="shared" si="395"/>
        <v>0</v>
      </c>
      <c r="AB641" s="231">
        <f t="shared" si="395"/>
        <v>0</v>
      </c>
      <c r="AC641" s="176">
        <f t="shared" si="395"/>
        <v>0</v>
      </c>
      <c r="AD641" s="176">
        <f t="shared" si="395"/>
        <v>0</v>
      </c>
      <c r="AE641" s="175">
        <f t="shared" si="395"/>
        <v>0</v>
      </c>
      <c r="AF641" s="175">
        <f t="shared" si="395"/>
        <v>0</v>
      </c>
      <c r="AG641" s="175">
        <f t="shared" si="395"/>
        <v>0</v>
      </c>
      <c r="AH641" s="175">
        <f t="shared" si="395"/>
        <v>0</v>
      </c>
      <c r="AI641" s="175">
        <f t="shared" si="395"/>
        <v>0</v>
      </c>
      <c r="AJ641" s="175">
        <f t="shared" ref="AJ641:CU641" si="396">SUM(AJ629:AJ640)</f>
        <v>0</v>
      </c>
      <c r="AK641" s="175">
        <f t="shared" si="396"/>
        <v>0</v>
      </c>
      <c r="AL641" s="175">
        <f t="shared" si="396"/>
        <v>0</v>
      </c>
      <c r="AM641" s="175">
        <f t="shared" si="396"/>
        <v>0</v>
      </c>
      <c r="AN641" s="176">
        <f t="shared" si="396"/>
        <v>0</v>
      </c>
      <c r="AO641" s="175">
        <f t="shared" si="396"/>
        <v>0</v>
      </c>
      <c r="AP641" s="175">
        <f t="shared" si="396"/>
        <v>0</v>
      </c>
      <c r="AQ641" s="175">
        <f t="shared" si="396"/>
        <v>0</v>
      </c>
      <c r="AR641" s="175">
        <f t="shared" si="396"/>
        <v>0</v>
      </c>
      <c r="AS641" s="175">
        <f t="shared" si="396"/>
        <v>0</v>
      </c>
      <c r="AT641" s="175">
        <f t="shared" si="396"/>
        <v>0</v>
      </c>
      <c r="AU641" s="175">
        <f t="shared" si="396"/>
        <v>0</v>
      </c>
      <c r="AV641" s="175">
        <f t="shared" si="396"/>
        <v>0</v>
      </c>
      <c r="AW641" s="175">
        <f t="shared" si="396"/>
        <v>0</v>
      </c>
      <c r="AX641" s="175">
        <f t="shared" si="396"/>
        <v>0</v>
      </c>
      <c r="AY641" s="175">
        <f t="shared" si="396"/>
        <v>0</v>
      </c>
      <c r="AZ641" s="176">
        <f t="shared" si="396"/>
        <v>0</v>
      </c>
      <c r="BA641" s="175">
        <f t="shared" si="396"/>
        <v>0</v>
      </c>
      <c r="BB641" s="175">
        <f t="shared" si="396"/>
        <v>0</v>
      </c>
      <c r="BC641" s="175">
        <f t="shared" si="396"/>
        <v>0</v>
      </c>
      <c r="BD641" s="175">
        <f t="shared" si="396"/>
        <v>0</v>
      </c>
      <c r="BE641" s="175">
        <f t="shared" si="396"/>
        <v>0</v>
      </c>
      <c r="BF641" s="175">
        <f t="shared" si="396"/>
        <v>0</v>
      </c>
      <c r="BG641" s="175">
        <f t="shared" si="396"/>
        <v>0</v>
      </c>
      <c r="BH641" s="175">
        <f t="shared" si="396"/>
        <v>0</v>
      </c>
      <c r="BI641" s="175">
        <f t="shared" si="396"/>
        <v>0</v>
      </c>
      <c r="BJ641" s="175">
        <f t="shared" si="396"/>
        <v>0</v>
      </c>
      <c r="BK641" s="175">
        <f t="shared" si="396"/>
        <v>0</v>
      </c>
      <c r="BL641" s="176">
        <f t="shared" si="396"/>
        <v>0</v>
      </c>
      <c r="BM641" s="175">
        <f t="shared" si="396"/>
        <v>0</v>
      </c>
      <c r="BN641" s="175">
        <f t="shared" si="396"/>
        <v>0</v>
      </c>
      <c r="BO641" s="175">
        <f t="shared" si="396"/>
        <v>0</v>
      </c>
      <c r="BP641" s="175">
        <f t="shared" si="396"/>
        <v>0</v>
      </c>
      <c r="BQ641" s="175">
        <f t="shared" si="396"/>
        <v>0</v>
      </c>
      <c r="BR641" s="175">
        <f t="shared" si="396"/>
        <v>0</v>
      </c>
      <c r="BS641" s="175">
        <f t="shared" si="396"/>
        <v>0</v>
      </c>
      <c r="BT641" s="175">
        <f t="shared" si="396"/>
        <v>0</v>
      </c>
      <c r="BU641" s="175">
        <f t="shared" si="396"/>
        <v>0</v>
      </c>
      <c r="BV641" s="175">
        <f>SUM(BV629:BV640)</f>
        <v>0</v>
      </c>
      <c r="BW641" s="175">
        <f>SUM(BW629:BW640)</f>
        <v>0</v>
      </c>
      <c r="BX641" s="175">
        <f>SUM(BX629:BX640)</f>
        <v>0</v>
      </c>
      <c r="BY641" s="175">
        <f t="shared" si="396"/>
        <v>0</v>
      </c>
      <c r="BZ641" s="175">
        <f t="shared" si="396"/>
        <v>0</v>
      </c>
      <c r="CA641" s="175">
        <f t="shared" si="396"/>
        <v>0</v>
      </c>
      <c r="CB641" s="175">
        <f t="shared" si="396"/>
        <v>0</v>
      </c>
      <c r="CC641" s="175">
        <f t="shared" si="396"/>
        <v>0</v>
      </c>
      <c r="CD641" s="175">
        <f t="shared" si="396"/>
        <v>0</v>
      </c>
      <c r="CE641" s="175">
        <f t="shared" si="396"/>
        <v>0</v>
      </c>
      <c r="CF641" s="175">
        <f t="shared" si="396"/>
        <v>0</v>
      </c>
      <c r="CG641" s="175">
        <f t="shared" si="396"/>
        <v>0</v>
      </c>
      <c r="CH641" s="175">
        <f t="shared" si="396"/>
        <v>0</v>
      </c>
      <c r="CI641" s="175">
        <f t="shared" si="396"/>
        <v>0</v>
      </c>
      <c r="CJ641" s="176">
        <f t="shared" si="396"/>
        <v>0</v>
      </c>
      <c r="CK641" s="175">
        <f t="shared" si="396"/>
        <v>0</v>
      </c>
      <c r="CL641" s="175">
        <f t="shared" si="396"/>
        <v>0</v>
      </c>
      <c r="CM641" s="175">
        <f t="shared" si="396"/>
        <v>0</v>
      </c>
      <c r="CN641" s="175">
        <f t="shared" si="396"/>
        <v>0</v>
      </c>
      <c r="CO641" s="175">
        <f t="shared" si="396"/>
        <v>0</v>
      </c>
      <c r="CP641" s="175">
        <f t="shared" si="396"/>
        <v>0</v>
      </c>
      <c r="CQ641" s="175">
        <f t="shared" si="396"/>
        <v>0</v>
      </c>
      <c r="CR641" s="175">
        <f t="shared" si="396"/>
        <v>0</v>
      </c>
      <c r="CS641" s="175">
        <f t="shared" si="396"/>
        <v>0</v>
      </c>
      <c r="CT641" s="175">
        <f t="shared" si="396"/>
        <v>0</v>
      </c>
      <c r="CU641" s="175">
        <f t="shared" si="396"/>
        <v>0</v>
      </c>
      <c r="CV641" s="176">
        <f t="shared" ref="CV641:EA641" si="397">SUM(CV629:CV640)</f>
        <v>0</v>
      </c>
      <c r="CW641" s="175">
        <f t="shared" si="397"/>
        <v>0</v>
      </c>
      <c r="CX641" s="175">
        <f t="shared" si="397"/>
        <v>0</v>
      </c>
      <c r="CY641" s="175">
        <f t="shared" si="397"/>
        <v>0</v>
      </c>
      <c r="CZ641" s="175">
        <f t="shared" si="397"/>
        <v>0</v>
      </c>
      <c r="DA641" s="175">
        <f t="shared" si="397"/>
        <v>0</v>
      </c>
      <c r="DB641" s="175">
        <f t="shared" si="397"/>
        <v>0</v>
      </c>
      <c r="DC641" s="175">
        <f t="shared" si="397"/>
        <v>0</v>
      </c>
      <c r="DD641" s="175">
        <f t="shared" si="397"/>
        <v>0</v>
      </c>
      <c r="DE641" s="175">
        <f t="shared" si="397"/>
        <v>0</v>
      </c>
      <c r="DF641" s="175">
        <f t="shared" si="397"/>
        <v>0</v>
      </c>
      <c r="DG641" s="175">
        <f t="shared" si="397"/>
        <v>0</v>
      </c>
      <c r="DH641" s="176">
        <f t="shared" si="397"/>
        <v>0</v>
      </c>
      <c r="DI641" s="175">
        <f t="shared" si="397"/>
        <v>0</v>
      </c>
      <c r="DJ641" s="175">
        <f t="shared" si="397"/>
        <v>0</v>
      </c>
      <c r="DK641" s="175">
        <f t="shared" si="397"/>
        <v>0</v>
      </c>
      <c r="DL641" s="175">
        <f t="shared" si="397"/>
        <v>0</v>
      </c>
      <c r="DM641" s="175">
        <f t="shared" si="397"/>
        <v>0</v>
      </c>
      <c r="DN641" s="175">
        <f t="shared" si="397"/>
        <v>0</v>
      </c>
      <c r="DO641" s="175">
        <f t="shared" si="397"/>
        <v>0</v>
      </c>
      <c r="DP641" s="175">
        <f t="shared" si="397"/>
        <v>0</v>
      </c>
      <c r="DQ641" s="175">
        <f t="shared" si="397"/>
        <v>0</v>
      </c>
      <c r="DR641" s="175">
        <f t="shared" si="397"/>
        <v>0</v>
      </c>
      <c r="DS641" s="175">
        <f t="shared" si="397"/>
        <v>0</v>
      </c>
      <c r="DT641" s="176">
        <f t="shared" si="397"/>
        <v>0</v>
      </c>
      <c r="DU641" s="175">
        <f t="shared" si="397"/>
        <v>0</v>
      </c>
      <c r="DV641" s="175">
        <f t="shared" si="397"/>
        <v>0</v>
      </c>
      <c r="DW641" s="175">
        <f t="shared" si="397"/>
        <v>0</v>
      </c>
      <c r="DX641" s="175">
        <f t="shared" si="397"/>
        <v>0</v>
      </c>
      <c r="DY641" s="175">
        <f t="shared" si="397"/>
        <v>0</v>
      </c>
      <c r="DZ641" s="175">
        <f t="shared" si="397"/>
        <v>0</v>
      </c>
      <c r="EA641" s="175">
        <f t="shared" si="397"/>
        <v>0</v>
      </c>
      <c r="EB641" s="175">
        <f>SUM(EB629:EB640)</f>
        <v>0</v>
      </c>
      <c r="EC641" s="175">
        <f>SUM(EC629:EC640)</f>
        <v>0</v>
      </c>
      <c r="ED641" s="175">
        <f>SUM(ED629:ED640)</f>
        <v>0</v>
      </c>
      <c r="EE641" s="175">
        <f>SUM(EE629:EE640)</f>
        <v>0</v>
      </c>
      <c r="EF641" s="169"/>
      <c r="EG641" s="169"/>
      <c r="EH641" s="169"/>
    </row>
    <row r="642" spans="1:138" s="182" customFormat="1" ht="16.5" hidden="1" customHeight="1" outlineLevel="1" thickTop="1" x14ac:dyDescent="0.25">
      <c r="A642" s="122">
        <f t="shared" ref="A642:A651" si="398">IF(B$625="Объект",,IF(B642=0,,1))</f>
        <v>0</v>
      </c>
      <c r="B642" s="232" t="str">
        <f>CONCATENATE(B629," НДС")</f>
        <v>Проектно-изыскательские работы  НДС</v>
      </c>
      <c r="C642" s="170">
        <f t="shared" si="394"/>
        <v>0</v>
      </c>
      <c r="D642" s="181">
        <f t="shared" ref="D642:BO645" si="399">D629*0.18</f>
        <v>0</v>
      </c>
      <c r="E642" s="181">
        <f t="shared" si="399"/>
        <v>0</v>
      </c>
      <c r="F642" s="181">
        <f t="shared" si="399"/>
        <v>0</v>
      </c>
      <c r="G642" s="181">
        <f t="shared" si="399"/>
        <v>0</v>
      </c>
      <c r="H642" s="181">
        <f t="shared" si="399"/>
        <v>0</v>
      </c>
      <c r="I642" s="181">
        <f t="shared" si="399"/>
        <v>0</v>
      </c>
      <c r="J642" s="181">
        <f t="shared" si="399"/>
        <v>0</v>
      </c>
      <c r="K642" s="181">
        <f t="shared" si="399"/>
        <v>0</v>
      </c>
      <c r="L642" s="181">
        <f t="shared" si="399"/>
        <v>0</v>
      </c>
      <c r="M642" s="181">
        <f t="shared" si="399"/>
        <v>0</v>
      </c>
      <c r="N642" s="181">
        <f t="shared" si="399"/>
        <v>0</v>
      </c>
      <c r="O642" s="181">
        <f t="shared" si="399"/>
        <v>0</v>
      </c>
      <c r="P642" s="181">
        <f t="shared" si="399"/>
        <v>0</v>
      </c>
      <c r="Q642" s="181">
        <f t="shared" si="399"/>
        <v>0</v>
      </c>
      <c r="R642" s="181">
        <f t="shared" si="399"/>
        <v>0</v>
      </c>
      <c r="S642" s="181">
        <f t="shared" si="399"/>
        <v>0</v>
      </c>
      <c r="T642" s="181">
        <f t="shared" si="399"/>
        <v>0</v>
      </c>
      <c r="U642" s="181">
        <f t="shared" si="399"/>
        <v>0</v>
      </c>
      <c r="V642" s="181">
        <f t="shared" si="399"/>
        <v>0</v>
      </c>
      <c r="W642" s="181">
        <f t="shared" si="399"/>
        <v>0</v>
      </c>
      <c r="X642" s="181">
        <f t="shared" si="399"/>
        <v>0</v>
      </c>
      <c r="Y642" s="181">
        <f t="shared" si="399"/>
        <v>0</v>
      </c>
      <c r="Z642" s="181">
        <f t="shared" si="399"/>
        <v>0</v>
      </c>
      <c r="AA642" s="181">
        <f t="shared" si="399"/>
        <v>0</v>
      </c>
      <c r="AB642" s="181">
        <f t="shared" si="399"/>
        <v>0</v>
      </c>
      <c r="AC642" s="181">
        <f t="shared" si="399"/>
        <v>0</v>
      </c>
      <c r="AD642" s="181">
        <f t="shared" si="399"/>
        <v>0</v>
      </c>
      <c r="AE642" s="181">
        <f t="shared" si="399"/>
        <v>0</v>
      </c>
      <c r="AF642" s="181">
        <f t="shared" si="399"/>
        <v>0</v>
      </c>
      <c r="AG642" s="181">
        <f t="shared" si="399"/>
        <v>0</v>
      </c>
      <c r="AH642" s="181">
        <f t="shared" si="399"/>
        <v>0</v>
      </c>
      <c r="AI642" s="181">
        <f t="shared" si="399"/>
        <v>0</v>
      </c>
      <c r="AJ642" s="181">
        <f t="shared" si="399"/>
        <v>0</v>
      </c>
      <c r="AK642" s="181">
        <f t="shared" si="399"/>
        <v>0</v>
      </c>
      <c r="AL642" s="181">
        <f t="shared" si="399"/>
        <v>0</v>
      </c>
      <c r="AM642" s="181">
        <f t="shared" si="399"/>
        <v>0</v>
      </c>
      <c r="AN642" s="181">
        <f t="shared" si="399"/>
        <v>0</v>
      </c>
      <c r="AO642" s="181">
        <f t="shared" si="399"/>
        <v>0</v>
      </c>
      <c r="AP642" s="181">
        <f t="shared" si="399"/>
        <v>0</v>
      </c>
      <c r="AQ642" s="181">
        <f t="shared" si="399"/>
        <v>0</v>
      </c>
      <c r="AR642" s="181">
        <f t="shared" si="399"/>
        <v>0</v>
      </c>
      <c r="AS642" s="181">
        <f t="shared" si="399"/>
        <v>0</v>
      </c>
      <c r="AT642" s="181">
        <f t="shared" si="399"/>
        <v>0</v>
      </c>
      <c r="AU642" s="181">
        <f t="shared" si="399"/>
        <v>0</v>
      </c>
      <c r="AV642" s="181">
        <f t="shared" si="399"/>
        <v>0</v>
      </c>
      <c r="AW642" s="181">
        <f t="shared" si="399"/>
        <v>0</v>
      </c>
      <c r="AX642" s="181">
        <f t="shared" si="399"/>
        <v>0</v>
      </c>
      <c r="AY642" s="181">
        <f t="shared" si="399"/>
        <v>0</v>
      </c>
      <c r="AZ642" s="181">
        <f t="shared" si="399"/>
        <v>0</v>
      </c>
      <c r="BA642" s="181">
        <f t="shared" si="399"/>
        <v>0</v>
      </c>
      <c r="BB642" s="181">
        <f t="shared" si="399"/>
        <v>0</v>
      </c>
      <c r="BC642" s="181">
        <f t="shared" si="399"/>
        <v>0</v>
      </c>
      <c r="BD642" s="181">
        <f t="shared" si="399"/>
        <v>0</v>
      </c>
      <c r="BE642" s="181">
        <f t="shared" si="399"/>
        <v>0</v>
      </c>
      <c r="BF642" s="181">
        <f t="shared" si="399"/>
        <v>0</v>
      </c>
      <c r="BG642" s="181">
        <f t="shared" si="399"/>
        <v>0</v>
      </c>
      <c r="BH642" s="181">
        <f t="shared" si="399"/>
        <v>0</v>
      </c>
      <c r="BI642" s="181">
        <f t="shared" si="399"/>
        <v>0</v>
      </c>
      <c r="BJ642" s="181">
        <f t="shared" si="399"/>
        <v>0</v>
      </c>
      <c r="BK642" s="181">
        <f t="shared" si="399"/>
        <v>0</v>
      </c>
      <c r="BL642" s="181">
        <f t="shared" si="399"/>
        <v>0</v>
      </c>
      <c r="BM642" s="181">
        <f t="shared" si="399"/>
        <v>0</v>
      </c>
      <c r="BN642" s="181">
        <f t="shared" si="399"/>
        <v>0</v>
      </c>
      <c r="BO642" s="181">
        <f t="shared" si="399"/>
        <v>0</v>
      </c>
      <c r="BP642" s="181">
        <f t="shared" ref="BP642:EA645" si="400">BP629*0.18</f>
        <v>0</v>
      </c>
      <c r="BQ642" s="181">
        <f t="shared" si="400"/>
        <v>0</v>
      </c>
      <c r="BR642" s="181">
        <f t="shared" si="400"/>
        <v>0</v>
      </c>
      <c r="BS642" s="181">
        <f t="shared" si="400"/>
        <v>0</v>
      </c>
      <c r="BT642" s="181">
        <f t="shared" si="400"/>
        <v>0</v>
      </c>
      <c r="BU642" s="181">
        <f t="shared" si="400"/>
        <v>0</v>
      </c>
      <c r="BV642" s="181">
        <f t="shared" si="400"/>
        <v>0</v>
      </c>
      <c r="BW642" s="181">
        <f t="shared" si="400"/>
        <v>0</v>
      </c>
      <c r="BX642" s="181">
        <f t="shared" si="400"/>
        <v>0</v>
      </c>
      <c r="BY642" s="181">
        <f t="shared" si="400"/>
        <v>0</v>
      </c>
      <c r="BZ642" s="181">
        <f t="shared" si="400"/>
        <v>0</v>
      </c>
      <c r="CA642" s="181">
        <f t="shared" si="400"/>
        <v>0</v>
      </c>
      <c r="CB642" s="181">
        <f t="shared" si="400"/>
        <v>0</v>
      </c>
      <c r="CC642" s="181">
        <f t="shared" si="400"/>
        <v>0</v>
      </c>
      <c r="CD642" s="181">
        <f t="shared" si="400"/>
        <v>0</v>
      </c>
      <c r="CE642" s="181">
        <f t="shared" si="400"/>
        <v>0</v>
      </c>
      <c r="CF642" s="181">
        <f t="shared" si="400"/>
        <v>0</v>
      </c>
      <c r="CG642" s="181">
        <f t="shared" si="400"/>
        <v>0</v>
      </c>
      <c r="CH642" s="181">
        <f t="shared" si="400"/>
        <v>0</v>
      </c>
      <c r="CI642" s="181">
        <f t="shared" si="400"/>
        <v>0</v>
      </c>
      <c r="CJ642" s="181">
        <f t="shared" si="400"/>
        <v>0</v>
      </c>
      <c r="CK642" s="181">
        <f t="shared" si="400"/>
        <v>0</v>
      </c>
      <c r="CL642" s="181">
        <f t="shared" si="400"/>
        <v>0</v>
      </c>
      <c r="CM642" s="181">
        <f t="shared" si="400"/>
        <v>0</v>
      </c>
      <c r="CN642" s="181">
        <f t="shared" si="400"/>
        <v>0</v>
      </c>
      <c r="CO642" s="181">
        <f t="shared" si="400"/>
        <v>0</v>
      </c>
      <c r="CP642" s="181">
        <f t="shared" si="400"/>
        <v>0</v>
      </c>
      <c r="CQ642" s="181">
        <f t="shared" si="400"/>
        <v>0</v>
      </c>
      <c r="CR642" s="181">
        <f t="shared" si="400"/>
        <v>0</v>
      </c>
      <c r="CS642" s="181">
        <f t="shared" si="400"/>
        <v>0</v>
      </c>
      <c r="CT642" s="181">
        <f t="shared" si="400"/>
        <v>0</v>
      </c>
      <c r="CU642" s="181">
        <f t="shared" si="400"/>
        <v>0</v>
      </c>
      <c r="CV642" s="181">
        <f t="shared" si="400"/>
        <v>0</v>
      </c>
      <c r="CW642" s="181">
        <f t="shared" si="400"/>
        <v>0</v>
      </c>
      <c r="CX642" s="181">
        <f t="shared" si="400"/>
        <v>0</v>
      </c>
      <c r="CY642" s="181">
        <f t="shared" si="400"/>
        <v>0</v>
      </c>
      <c r="CZ642" s="181">
        <f t="shared" si="400"/>
        <v>0</v>
      </c>
      <c r="DA642" s="181">
        <f t="shared" si="400"/>
        <v>0</v>
      </c>
      <c r="DB642" s="181">
        <f t="shared" si="400"/>
        <v>0</v>
      </c>
      <c r="DC642" s="181">
        <f t="shared" si="400"/>
        <v>0</v>
      </c>
      <c r="DD642" s="181">
        <f t="shared" si="400"/>
        <v>0</v>
      </c>
      <c r="DE642" s="181">
        <f t="shared" si="400"/>
        <v>0</v>
      </c>
      <c r="DF642" s="181">
        <f t="shared" si="400"/>
        <v>0</v>
      </c>
      <c r="DG642" s="181">
        <f t="shared" si="400"/>
        <v>0</v>
      </c>
      <c r="DH642" s="181">
        <f t="shared" si="400"/>
        <v>0</v>
      </c>
      <c r="DI642" s="181">
        <f t="shared" si="400"/>
        <v>0</v>
      </c>
      <c r="DJ642" s="181">
        <f t="shared" si="400"/>
        <v>0</v>
      </c>
      <c r="DK642" s="181">
        <f t="shared" si="400"/>
        <v>0</v>
      </c>
      <c r="DL642" s="181">
        <f t="shared" si="400"/>
        <v>0</v>
      </c>
      <c r="DM642" s="181">
        <f t="shared" si="400"/>
        <v>0</v>
      </c>
      <c r="DN642" s="181">
        <f t="shared" si="400"/>
        <v>0</v>
      </c>
      <c r="DO642" s="181">
        <f t="shared" si="400"/>
        <v>0</v>
      </c>
      <c r="DP642" s="181">
        <f t="shared" si="400"/>
        <v>0</v>
      </c>
      <c r="DQ642" s="181">
        <f t="shared" si="400"/>
        <v>0</v>
      </c>
      <c r="DR642" s="181">
        <f t="shared" si="400"/>
        <v>0</v>
      </c>
      <c r="DS642" s="181">
        <f t="shared" si="400"/>
        <v>0</v>
      </c>
      <c r="DT642" s="181">
        <f t="shared" si="400"/>
        <v>0</v>
      </c>
      <c r="DU642" s="181">
        <f t="shared" si="400"/>
        <v>0</v>
      </c>
      <c r="DV642" s="181">
        <f t="shared" si="400"/>
        <v>0</v>
      </c>
      <c r="DW642" s="181">
        <f t="shared" si="400"/>
        <v>0</v>
      </c>
      <c r="DX642" s="181">
        <f t="shared" si="400"/>
        <v>0</v>
      </c>
      <c r="DY642" s="181">
        <f t="shared" si="400"/>
        <v>0</v>
      </c>
      <c r="DZ642" s="181">
        <f t="shared" si="400"/>
        <v>0</v>
      </c>
      <c r="EA642" s="181">
        <f t="shared" si="400"/>
        <v>0</v>
      </c>
      <c r="EB642" s="181">
        <f t="shared" ref="EB642:EE651" si="401">EB629*0.18</f>
        <v>0</v>
      </c>
      <c r="EC642" s="181">
        <f t="shared" si="401"/>
        <v>0</v>
      </c>
      <c r="ED642" s="181">
        <f t="shared" si="401"/>
        <v>0</v>
      </c>
      <c r="EE642" s="181">
        <f t="shared" si="401"/>
        <v>0</v>
      </c>
    </row>
    <row r="643" spans="1:138" s="182" customFormat="1" ht="15.75" hidden="1" outlineLevel="1" x14ac:dyDescent="0.25">
      <c r="A643" s="122">
        <f t="shared" si="398"/>
        <v>0</v>
      </c>
      <c r="B643" s="232" t="str">
        <f t="shared" ref="B643:B651" si="402">CONCATENATE(B630," НДС")</f>
        <v>Строительно-монтажные работы (привязка в валюте) НДС</v>
      </c>
      <c r="C643" s="170">
        <f>SUM(D643:EE643)</f>
        <v>0</v>
      </c>
      <c r="D643" s="181">
        <f t="shared" si="399"/>
        <v>0</v>
      </c>
      <c r="E643" s="181">
        <f t="shared" si="399"/>
        <v>0</v>
      </c>
      <c r="F643" s="181">
        <f t="shared" si="399"/>
        <v>0</v>
      </c>
      <c r="G643" s="181">
        <f t="shared" si="399"/>
        <v>0</v>
      </c>
      <c r="H643" s="181">
        <f t="shared" si="399"/>
        <v>0</v>
      </c>
      <c r="I643" s="181">
        <f t="shared" si="399"/>
        <v>0</v>
      </c>
      <c r="J643" s="181">
        <f t="shared" si="399"/>
        <v>0</v>
      </c>
      <c r="K643" s="181">
        <f t="shared" si="399"/>
        <v>0</v>
      </c>
      <c r="L643" s="181">
        <f t="shared" si="399"/>
        <v>0</v>
      </c>
      <c r="M643" s="181">
        <f t="shared" si="399"/>
        <v>0</v>
      </c>
      <c r="N643" s="181">
        <f t="shared" si="399"/>
        <v>0</v>
      </c>
      <c r="O643" s="181">
        <f t="shared" si="399"/>
        <v>0</v>
      </c>
      <c r="P643" s="181">
        <f t="shared" si="399"/>
        <v>0</v>
      </c>
      <c r="Q643" s="181">
        <f t="shared" si="399"/>
        <v>0</v>
      </c>
      <c r="R643" s="181">
        <f t="shared" si="399"/>
        <v>0</v>
      </c>
      <c r="S643" s="181">
        <f t="shared" si="399"/>
        <v>0</v>
      </c>
      <c r="T643" s="181">
        <f t="shared" si="399"/>
        <v>0</v>
      </c>
      <c r="U643" s="181">
        <f t="shared" si="399"/>
        <v>0</v>
      </c>
      <c r="V643" s="181">
        <f t="shared" si="399"/>
        <v>0</v>
      </c>
      <c r="W643" s="181">
        <f t="shared" si="399"/>
        <v>0</v>
      </c>
      <c r="X643" s="181">
        <f t="shared" si="399"/>
        <v>0</v>
      </c>
      <c r="Y643" s="181">
        <f t="shared" si="399"/>
        <v>0</v>
      </c>
      <c r="Z643" s="181">
        <f t="shared" si="399"/>
        <v>0</v>
      </c>
      <c r="AA643" s="181">
        <f t="shared" si="399"/>
        <v>0</v>
      </c>
      <c r="AB643" s="181">
        <f t="shared" si="399"/>
        <v>0</v>
      </c>
      <c r="AC643" s="181">
        <f t="shared" si="399"/>
        <v>0</v>
      </c>
      <c r="AD643" s="181">
        <f t="shared" si="399"/>
        <v>0</v>
      </c>
      <c r="AE643" s="181">
        <f t="shared" si="399"/>
        <v>0</v>
      </c>
      <c r="AF643" s="181">
        <f t="shared" si="399"/>
        <v>0</v>
      </c>
      <c r="AG643" s="181">
        <f t="shared" si="399"/>
        <v>0</v>
      </c>
      <c r="AH643" s="181">
        <f t="shared" si="399"/>
        <v>0</v>
      </c>
      <c r="AI643" s="181">
        <f t="shared" si="399"/>
        <v>0</v>
      </c>
      <c r="AJ643" s="181">
        <f t="shared" si="399"/>
        <v>0</v>
      </c>
      <c r="AK643" s="181">
        <f t="shared" si="399"/>
        <v>0</v>
      </c>
      <c r="AL643" s="181">
        <f t="shared" si="399"/>
        <v>0</v>
      </c>
      <c r="AM643" s="181">
        <f t="shared" si="399"/>
        <v>0</v>
      </c>
      <c r="AN643" s="181">
        <f t="shared" si="399"/>
        <v>0</v>
      </c>
      <c r="AO643" s="181">
        <f t="shared" si="399"/>
        <v>0</v>
      </c>
      <c r="AP643" s="181">
        <f t="shared" si="399"/>
        <v>0</v>
      </c>
      <c r="AQ643" s="181">
        <f t="shared" si="399"/>
        <v>0</v>
      </c>
      <c r="AR643" s="181">
        <f t="shared" si="399"/>
        <v>0</v>
      </c>
      <c r="AS643" s="181">
        <f t="shared" si="399"/>
        <v>0</v>
      </c>
      <c r="AT643" s="181">
        <f t="shared" si="399"/>
        <v>0</v>
      </c>
      <c r="AU643" s="181">
        <f t="shared" si="399"/>
        <v>0</v>
      </c>
      <c r="AV643" s="181">
        <f t="shared" si="399"/>
        <v>0</v>
      </c>
      <c r="AW643" s="181">
        <f t="shared" si="399"/>
        <v>0</v>
      </c>
      <c r="AX643" s="181">
        <f t="shared" si="399"/>
        <v>0</v>
      </c>
      <c r="AY643" s="181">
        <f t="shared" si="399"/>
        <v>0</v>
      </c>
      <c r="AZ643" s="181">
        <f t="shared" si="399"/>
        <v>0</v>
      </c>
      <c r="BA643" s="181">
        <f t="shared" si="399"/>
        <v>0</v>
      </c>
      <c r="BB643" s="181">
        <f t="shared" si="399"/>
        <v>0</v>
      </c>
      <c r="BC643" s="181">
        <f t="shared" si="399"/>
        <v>0</v>
      </c>
      <c r="BD643" s="181">
        <f t="shared" si="399"/>
        <v>0</v>
      </c>
      <c r="BE643" s="181">
        <f t="shared" si="399"/>
        <v>0</v>
      </c>
      <c r="BF643" s="181">
        <f t="shared" si="399"/>
        <v>0</v>
      </c>
      <c r="BG643" s="181">
        <f t="shared" si="399"/>
        <v>0</v>
      </c>
      <c r="BH643" s="181">
        <f t="shared" si="399"/>
        <v>0</v>
      </c>
      <c r="BI643" s="181">
        <f t="shared" si="399"/>
        <v>0</v>
      </c>
      <c r="BJ643" s="181">
        <f t="shared" si="399"/>
        <v>0</v>
      </c>
      <c r="BK643" s="181">
        <f t="shared" si="399"/>
        <v>0</v>
      </c>
      <c r="BL643" s="181">
        <f t="shared" si="399"/>
        <v>0</v>
      </c>
      <c r="BM643" s="181">
        <f t="shared" si="399"/>
        <v>0</v>
      </c>
      <c r="BN643" s="181">
        <f t="shared" si="399"/>
        <v>0</v>
      </c>
      <c r="BO643" s="181">
        <f t="shared" si="399"/>
        <v>0</v>
      </c>
      <c r="BP643" s="181">
        <f t="shared" si="400"/>
        <v>0</v>
      </c>
      <c r="BQ643" s="181">
        <f t="shared" si="400"/>
        <v>0</v>
      </c>
      <c r="BR643" s="181">
        <f t="shared" si="400"/>
        <v>0</v>
      </c>
      <c r="BS643" s="181">
        <f t="shared" si="400"/>
        <v>0</v>
      </c>
      <c r="BT643" s="181">
        <f t="shared" si="400"/>
        <v>0</v>
      </c>
      <c r="BU643" s="181">
        <f t="shared" si="400"/>
        <v>0</v>
      </c>
      <c r="BV643" s="181">
        <f t="shared" si="400"/>
        <v>0</v>
      </c>
      <c r="BW643" s="181">
        <f t="shared" si="400"/>
        <v>0</v>
      </c>
      <c r="BX643" s="181">
        <f t="shared" si="400"/>
        <v>0</v>
      </c>
      <c r="BY643" s="181">
        <f t="shared" si="400"/>
        <v>0</v>
      </c>
      <c r="BZ643" s="181">
        <f t="shared" si="400"/>
        <v>0</v>
      </c>
      <c r="CA643" s="181">
        <f t="shared" si="400"/>
        <v>0</v>
      </c>
      <c r="CB643" s="181">
        <f t="shared" si="400"/>
        <v>0</v>
      </c>
      <c r="CC643" s="181">
        <f t="shared" si="400"/>
        <v>0</v>
      </c>
      <c r="CD643" s="181">
        <f t="shared" si="400"/>
        <v>0</v>
      </c>
      <c r="CE643" s="181">
        <f t="shared" si="400"/>
        <v>0</v>
      </c>
      <c r="CF643" s="181">
        <f t="shared" si="400"/>
        <v>0</v>
      </c>
      <c r="CG643" s="181">
        <f t="shared" si="400"/>
        <v>0</v>
      </c>
      <c r="CH643" s="181">
        <f t="shared" si="400"/>
        <v>0</v>
      </c>
      <c r="CI643" s="181">
        <f t="shared" si="400"/>
        <v>0</v>
      </c>
      <c r="CJ643" s="181">
        <f t="shared" si="400"/>
        <v>0</v>
      </c>
      <c r="CK643" s="181">
        <f t="shared" si="400"/>
        <v>0</v>
      </c>
      <c r="CL643" s="181">
        <f t="shared" si="400"/>
        <v>0</v>
      </c>
      <c r="CM643" s="181">
        <f t="shared" si="400"/>
        <v>0</v>
      </c>
      <c r="CN643" s="181">
        <f t="shared" si="400"/>
        <v>0</v>
      </c>
      <c r="CO643" s="181">
        <f t="shared" si="400"/>
        <v>0</v>
      </c>
      <c r="CP643" s="181">
        <f t="shared" si="400"/>
        <v>0</v>
      </c>
      <c r="CQ643" s="181">
        <f t="shared" si="400"/>
        <v>0</v>
      </c>
      <c r="CR643" s="181">
        <f t="shared" si="400"/>
        <v>0</v>
      </c>
      <c r="CS643" s="181">
        <f t="shared" si="400"/>
        <v>0</v>
      </c>
      <c r="CT643" s="181">
        <f t="shared" si="400"/>
        <v>0</v>
      </c>
      <c r="CU643" s="181">
        <f t="shared" si="400"/>
        <v>0</v>
      </c>
      <c r="CV643" s="181">
        <f t="shared" si="400"/>
        <v>0</v>
      </c>
      <c r="CW643" s="181">
        <f t="shared" si="400"/>
        <v>0</v>
      </c>
      <c r="CX643" s="181">
        <f t="shared" si="400"/>
        <v>0</v>
      </c>
      <c r="CY643" s="181">
        <f t="shared" si="400"/>
        <v>0</v>
      </c>
      <c r="CZ643" s="181">
        <f t="shared" si="400"/>
        <v>0</v>
      </c>
      <c r="DA643" s="181">
        <f t="shared" si="400"/>
        <v>0</v>
      </c>
      <c r="DB643" s="181">
        <f t="shared" si="400"/>
        <v>0</v>
      </c>
      <c r="DC643" s="181">
        <f t="shared" si="400"/>
        <v>0</v>
      </c>
      <c r="DD643" s="181">
        <f t="shared" si="400"/>
        <v>0</v>
      </c>
      <c r="DE643" s="181">
        <f t="shared" si="400"/>
        <v>0</v>
      </c>
      <c r="DF643" s="181">
        <f t="shared" si="400"/>
        <v>0</v>
      </c>
      <c r="DG643" s="181">
        <f t="shared" si="400"/>
        <v>0</v>
      </c>
      <c r="DH643" s="181">
        <f t="shared" si="400"/>
        <v>0</v>
      </c>
      <c r="DI643" s="181">
        <f t="shared" si="400"/>
        <v>0</v>
      </c>
      <c r="DJ643" s="181">
        <f t="shared" si="400"/>
        <v>0</v>
      </c>
      <c r="DK643" s="181">
        <f t="shared" si="400"/>
        <v>0</v>
      </c>
      <c r="DL643" s="181">
        <f t="shared" si="400"/>
        <v>0</v>
      </c>
      <c r="DM643" s="181">
        <f t="shared" si="400"/>
        <v>0</v>
      </c>
      <c r="DN643" s="181">
        <f t="shared" si="400"/>
        <v>0</v>
      </c>
      <c r="DO643" s="181">
        <f t="shared" si="400"/>
        <v>0</v>
      </c>
      <c r="DP643" s="181">
        <f t="shared" si="400"/>
        <v>0</v>
      </c>
      <c r="DQ643" s="181">
        <f t="shared" si="400"/>
        <v>0</v>
      </c>
      <c r="DR643" s="181">
        <f t="shared" si="400"/>
        <v>0</v>
      </c>
      <c r="DS643" s="181">
        <f t="shared" si="400"/>
        <v>0</v>
      </c>
      <c r="DT643" s="181">
        <f t="shared" si="400"/>
        <v>0</v>
      </c>
      <c r="DU643" s="181">
        <f t="shared" si="400"/>
        <v>0</v>
      </c>
      <c r="DV643" s="181">
        <f t="shared" si="400"/>
        <v>0</v>
      </c>
      <c r="DW643" s="181">
        <f t="shared" si="400"/>
        <v>0</v>
      </c>
      <c r="DX643" s="181">
        <f t="shared" si="400"/>
        <v>0</v>
      </c>
      <c r="DY643" s="181">
        <f t="shared" si="400"/>
        <v>0</v>
      </c>
      <c r="DZ643" s="181">
        <f t="shared" si="400"/>
        <v>0</v>
      </c>
      <c r="EA643" s="181">
        <f t="shared" si="400"/>
        <v>0</v>
      </c>
      <c r="EB643" s="181">
        <f t="shared" si="401"/>
        <v>0</v>
      </c>
      <c r="EC643" s="181">
        <f t="shared" si="401"/>
        <v>0</v>
      </c>
      <c r="ED643" s="181">
        <f t="shared" si="401"/>
        <v>0</v>
      </c>
      <c r="EE643" s="181">
        <f t="shared" si="401"/>
        <v>0</v>
      </c>
    </row>
    <row r="644" spans="1:138" s="182" customFormat="1" ht="15.75" hidden="1" outlineLevel="1" x14ac:dyDescent="0.25">
      <c r="A644" s="122">
        <f t="shared" si="398"/>
        <v>0</v>
      </c>
      <c r="B644" s="232" t="str">
        <f t="shared" si="402"/>
        <v>Строительно-монтажные работы рос НДС</v>
      </c>
      <c r="C644" s="170">
        <f t="shared" ref="C644:C651" si="403">SUM(D644:EE644)</f>
        <v>0</v>
      </c>
      <c r="D644" s="181">
        <f t="shared" si="399"/>
        <v>0</v>
      </c>
      <c r="E644" s="181">
        <f t="shared" si="399"/>
        <v>0</v>
      </c>
      <c r="F644" s="181">
        <f t="shared" si="399"/>
        <v>0</v>
      </c>
      <c r="G644" s="181">
        <f t="shared" si="399"/>
        <v>0</v>
      </c>
      <c r="H644" s="181">
        <f t="shared" si="399"/>
        <v>0</v>
      </c>
      <c r="I644" s="181">
        <f t="shared" si="399"/>
        <v>0</v>
      </c>
      <c r="J644" s="181">
        <f t="shared" si="399"/>
        <v>0</v>
      </c>
      <c r="K644" s="181">
        <f t="shared" si="399"/>
        <v>0</v>
      </c>
      <c r="L644" s="181">
        <f t="shared" si="399"/>
        <v>0</v>
      </c>
      <c r="M644" s="181">
        <f t="shared" si="399"/>
        <v>0</v>
      </c>
      <c r="N644" s="181">
        <f t="shared" si="399"/>
        <v>0</v>
      </c>
      <c r="O644" s="181">
        <f t="shared" si="399"/>
        <v>0</v>
      </c>
      <c r="P644" s="181">
        <f t="shared" si="399"/>
        <v>0</v>
      </c>
      <c r="Q644" s="181">
        <f t="shared" si="399"/>
        <v>0</v>
      </c>
      <c r="R644" s="181">
        <f t="shared" si="399"/>
        <v>0</v>
      </c>
      <c r="S644" s="181">
        <f t="shared" si="399"/>
        <v>0</v>
      </c>
      <c r="T644" s="181">
        <f t="shared" si="399"/>
        <v>0</v>
      </c>
      <c r="U644" s="181">
        <f t="shared" si="399"/>
        <v>0</v>
      </c>
      <c r="V644" s="181">
        <f t="shared" si="399"/>
        <v>0</v>
      </c>
      <c r="W644" s="181">
        <f t="shared" si="399"/>
        <v>0</v>
      </c>
      <c r="X644" s="181">
        <f t="shared" si="399"/>
        <v>0</v>
      </c>
      <c r="Y644" s="181">
        <f t="shared" si="399"/>
        <v>0</v>
      </c>
      <c r="Z644" s="181">
        <f t="shared" si="399"/>
        <v>0</v>
      </c>
      <c r="AA644" s="181">
        <f t="shared" si="399"/>
        <v>0</v>
      </c>
      <c r="AB644" s="181">
        <f t="shared" si="399"/>
        <v>0</v>
      </c>
      <c r="AC644" s="181">
        <f t="shared" si="399"/>
        <v>0</v>
      </c>
      <c r="AD644" s="181">
        <f t="shared" si="399"/>
        <v>0</v>
      </c>
      <c r="AE644" s="181">
        <f t="shared" si="399"/>
        <v>0</v>
      </c>
      <c r="AF644" s="181">
        <f t="shared" si="399"/>
        <v>0</v>
      </c>
      <c r="AG644" s="181">
        <f t="shared" si="399"/>
        <v>0</v>
      </c>
      <c r="AH644" s="181">
        <f t="shared" si="399"/>
        <v>0</v>
      </c>
      <c r="AI644" s="181">
        <f t="shared" si="399"/>
        <v>0</v>
      </c>
      <c r="AJ644" s="181">
        <f t="shared" si="399"/>
        <v>0</v>
      </c>
      <c r="AK644" s="181">
        <f t="shared" si="399"/>
        <v>0</v>
      </c>
      <c r="AL644" s="181">
        <f t="shared" si="399"/>
        <v>0</v>
      </c>
      <c r="AM644" s="181">
        <f t="shared" si="399"/>
        <v>0</v>
      </c>
      <c r="AN644" s="181">
        <f t="shared" si="399"/>
        <v>0</v>
      </c>
      <c r="AO644" s="181">
        <f t="shared" si="399"/>
        <v>0</v>
      </c>
      <c r="AP644" s="181">
        <f t="shared" si="399"/>
        <v>0</v>
      </c>
      <c r="AQ644" s="181">
        <f t="shared" si="399"/>
        <v>0</v>
      </c>
      <c r="AR644" s="181">
        <f t="shared" si="399"/>
        <v>0</v>
      </c>
      <c r="AS644" s="181">
        <f t="shared" si="399"/>
        <v>0</v>
      </c>
      <c r="AT644" s="181">
        <f t="shared" si="399"/>
        <v>0</v>
      </c>
      <c r="AU644" s="181">
        <f t="shared" si="399"/>
        <v>0</v>
      </c>
      <c r="AV644" s="181">
        <f t="shared" si="399"/>
        <v>0</v>
      </c>
      <c r="AW644" s="181">
        <f t="shared" si="399"/>
        <v>0</v>
      </c>
      <c r="AX644" s="181">
        <f t="shared" si="399"/>
        <v>0</v>
      </c>
      <c r="AY644" s="181">
        <f t="shared" si="399"/>
        <v>0</v>
      </c>
      <c r="AZ644" s="181">
        <f t="shared" si="399"/>
        <v>0</v>
      </c>
      <c r="BA644" s="181">
        <f t="shared" si="399"/>
        <v>0</v>
      </c>
      <c r="BB644" s="181">
        <f t="shared" si="399"/>
        <v>0</v>
      </c>
      <c r="BC644" s="181">
        <f t="shared" si="399"/>
        <v>0</v>
      </c>
      <c r="BD644" s="181">
        <f t="shared" si="399"/>
        <v>0</v>
      </c>
      <c r="BE644" s="181">
        <f t="shared" si="399"/>
        <v>0</v>
      </c>
      <c r="BF644" s="181">
        <f t="shared" si="399"/>
        <v>0</v>
      </c>
      <c r="BG644" s="181">
        <f t="shared" si="399"/>
        <v>0</v>
      </c>
      <c r="BH644" s="181">
        <f t="shared" si="399"/>
        <v>0</v>
      </c>
      <c r="BI644" s="181">
        <f t="shared" si="399"/>
        <v>0</v>
      </c>
      <c r="BJ644" s="181">
        <f t="shared" si="399"/>
        <v>0</v>
      </c>
      <c r="BK644" s="181">
        <f t="shared" si="399"/>
        <v>0</v>
      </c>
      <c r="BL644" s="181">
        <f t="shared" si="399"/>
        <v>0</v>
      </c>
      <c r="BM644" s="181">
        <f t="shared" si="399"/>
        <v>0</v>
      </c>
      <c r="BN644" s="181">
        <f t="shared" si="399"/>
        <v>0</v>
      </c>
      <c r="BO644" s="181">
        <f t="shared" si="399"/>
        <v>0</v>
      </c>
      <c r="BP644" s="181">
        <f t="shared" si="400"/>
        <v>0</v>
      </c>
      <c r="BQ644" s="181">
        <f t="shared" si="400"/>
        <v>0</v>
      </c>
      <c r="BR644" s="181">
        <f t="shared" si="400"/>
        <v>0</v>
      </c>
      <c r="BS644" s="181">
        <f t="shared" si="400"/>
        <v>0</v>
      </c>
      <c r="BT644" s="181">
        <f t="shared" si="400"/>
        <v>0</v>
      </c>
      <c r="BU644" s="181">
        <f t="shared" si="400"/>
        <v>0</v>
      </c>
      <c r="BV644" s="181">
        <f t="shared" si="400"/>
        <v>0</v>
      </c>
      <c r="BW644" s="181">
        <f t="shared" si="400"/>
        <v>0</v>
      </c>
      <c r="BX644" s="181">
        <f t="shared" si="400"/>
        <v>0</v>
      </c>
      <c r="BY644" s="181">
        <f t="shared" si="400"/>
        <v>0</v>
      </c>
      <c r="BZ644" s="181">
        <f t="shared" si="400"/>
        <v>0</v>
      </c>
      <c r="CA644" s="181">
        <f t="shared" si="400"/>
        <v>0</v>
      </c>
      <c r="CB644" s="181">
        <f t="shared" si="400"/>
        <v>0</v>
      </c>
      <c r="CC644" s="181">
        <f t="shared" si="400"/>
        <v>0</v>
      </c>
      <c r="CD644" s="181">
        <f t="shared" si="400"/>
        <v>0</v>
      </c>
      <c r="CE644" s="181">
        <f t="shared" si="400"/>
        <v>0</v>
      </c>
      <c r="CF644" s="181">
        <f t="shared" si="400"/>
        <v>0</v>
      </c>
      <c r="CG644" s="181">
        <f t="shared" si="400"/>
        <v>0</v>
      </c>
      <c r="CH644" s="181">
        <f t="shared" si="400"/>
        <v>0</v>
      </c>
      <c r="CI644" s="181">
        <f t="shared" si="400"/>
        <v>0</v>
      </c>
      <c r="CJ644" s="181">
        <f t="shared" si="400"/>
        <v>0</v>
      </c>
      <c r="CK644" s="181">
        <f t="shared" si="400"/>
        <v>0</v>
      </c>
      <c r="CL644" s="181">
        <f t="shared" si="400"/>
        <v>0</v>
      </c>
      <c r="CM644" s="181">
        <f t="shared" si="400"/>
        <v>0</v>
      </c>
      <c r="CN644" s="181">
        <f t="shared" si="400"/>
        <v>0</v>
      </c>
      <c r="CO644" s="181">
        <f t="shared" si="400"/>
        <v>0</v>
      </c>
      <c r="CP644" s="181">
        <f t="shared" si="400"/>
        <v>0</v>
      </c>
      <c r="CQ644" s="181">
        <f t="shared" si="400"/>
        <v>0</v>
      </c>
      <c r="CR644" s="181">
        <f t="shared" si="400"/>
        <v>0</v>
      </c>
      <c r="CS644" s="181">
        <f t="shared" si="400"/>
        <v>0</v>
      </c>
      <c r="CT644" s="181">
        <f t="shared" si="400"/>
        <v>0</v>
      </c>
      <c r="CU644" s="181">
        <f t="shared" si="400"/>
        <v>0</v>
      </c>
      <c r="CV644" s="181">
        <f t="shared" si="400"/>
        <v>0</v>
      </c>
      <c r="CW644" s="181">
        <f t="shared" si="400"/>
        <v>0</v>
      </c>
      <c r="CX644" s="181">
        <f t="shared" si="400"/>
        <v>0</v>
      </c>
      <c r="CY644" s="181">
        <f t="shared" si="400"/>
        <v>0</v>
      </c>
      <c r="CZ644" s="181">
        <f t="shared" si="400"/>
        <v>0</v>
      </c>
      <c r="DA644" s="181">
        <f t="shared" si="400"/>
        <v>0</v>
      </c>
      <c r="DB644" s="181">
        <f t="shared" si="400"/>
        <v>0</v>
      </c>
      <c r="DC644" s="181">
        <f t="shared" si="400"/>
        <v>0</v>
      </c>
      <c r="DD644" s="181">
        <f t="shared" si="400"/>
        <v>0</v>
      </c>
      <c r="DE644" s="181">
        <f t="shared" si="400"/>
        <v>0</v>
      </c>
      <c r="DF644" s="181">
        <f t="shared" si="400"/>
        <v>0</v>
      </c>
      <c r="DG644" s="181">
        <f t="shared" si="400"/>
        <v>0</v>
      </c>
      <c r="DH644" s="181">
        <f t="shared" si="400"/>
        <v>0</v>
      </c>
      <c r="DI644" s="181">
        <f t="shared" si="400"/>
        <v>0</v>
      </c>
      <c r="DJ644" s="181">
        <f t="shared" si="400"/>
        <v>0</v>
      </c>
      <c r="DK644" s="181">
        <f t="shared" si="400"/>
        <v>0</v>
      </c>
      <c r="DL644" s="181">
        <f t="shared" si="400"/>
        <v>0</v>
      </c>
      <c r="DM644" s="181">
        <f t="shared" si="400"/>
        <v>0</v>
      </c>
      <c r="DN644" s="181">
        <f t="shared" si="400"/>
        <v>0</v>
      </c>
      <c r="DO644" s="181">
        <f t="shared" si="400"/>
        <v>0</v>
      </c>
      <c r="DP644" s="181">
        <f t="shared" si="400"/>
        <v>0</v>
      </c>
      <c r="DQ644" s="181">
        <f t="shared" si="400"/>
        <v>0</v>
      </c>
      <c r="DR644" s="181">
        <f t="shared" si="400"/>
        <v>0</v>
      </c>
      <c r="DS644" s="181">
        <f t="shared" si="400"/>
        <v>0</v>
      </c>
      <c r="DT644" s="181">
        <f t="shared" si="400"/>
        <v>0</v>
      </c>
      <c r="DU644" s="181">
        <f t="shared" si="400"/>
        <v>0</v>
      </c>
      <c r="DV644" s="181">
        <f t="shared" si="400"/>
        <v>0</v>
      </c>
      <c r="DW644" s="181">
        <f t="shared" si="400"/>
        <v>0</v>
      </c>
      <c r="DX644" s="181">
        <f t="shared" si="400"/>
        <v>0</v>
      </c>
      <c r="DY644" s="181">
        <f t="shared" si="400"/>
        <v>0</v>
      </c>
      <c r="DZ644" s="181">
        <f t="shared" si="400"/>
        <v>0</v>
      </c>
      <c r="EA644" s="181">
        <f t="shared" si="400"/>
        <v>0</v>
      </c>
      <c r="EB644" s="181">
        <f t="shared" si="401"/>
        <v>0</v>
      </c>
      <c r="EC644" s="181">
        <f t="shared" si="401"/>
        <v>0</v>
      </c>
      <c r="ED644" s="181">
        <f t="shared" si="401"/>
        <v>0</v>
      </c>
      <c r="EE644" s="181">
        <f t="shared" si="401"/>
        <v>0</v>
      </c>
    </row>
    <row r="645" spans="1:138" s="182" customFormat="1" ht="15.75" hidden="1" outlineLevel="1" x14ac:dyDescent="0.25">
      <c r="A645" s="122">
        <f t="shared" si="398"/>
        <v>0</v>
      </c>
      <c r="B645" s="232" t="str">
        <f t="shared" si="402"/>
        <v>ТМЦ НДС</v>
      </c>
      <c r="C645" s="170">
        <f t="shared" si="403"/>
        <v>0</v>
      </c>
      <c r="D645" s="181">
        <f t="shared" si="399"/>
        <v>0</v>
      </c>
      <c r="E645" s="181">
        <f t="shared" si="399"/>
        <v>0</v>
      </c>
      <c r="F645" s="181">
        <f t="shared" si="399"/>
        <v>0</v>
      </c>
      <c r="G645" s="181">
        <f t="shared" si="399"/>
        <v>0</v>
      </c>
      <c r="H645" s="181">
        <f t="shared" si="399"/>
        <v>0</v>
      </c>
      <c r="I645" s="181">
        <f t="shared" si="399"/>
        <v>0</v>
      </c>
      <c r="J645" s="181">
        <f t="shared" si="399"/>
        <v>0</v>
      </c>
      <c r="K645" s="181">
        <f t="shared" si="399"/>
        <v>0</v>
      </c>
      <c r="L645" s="181">
        <f t="shared" si="399"/>
        <v>0</v>
      </c>
      <c r="M645" s="181">
        <f t="shared" si="399"/>
        <v>0</v>
      </c>
      <c r="N645" s="181">
        <f t="shared" si="399"/>
        <v>0</v>
      </c>
      <c r="O645" s="181">
        <f t="shared" si="399"/>
        <v>0</v>
      </c>
      <c r="P645" s="181">
        <f t="shared" si="399"/>
        <v>0</v>
      </c>
      <c r="Q645" s="181">
        <f t="shared" si="399"/>
        <v>0</v>
      </c>
      <c r="R645" s="181">
        <f t="shared" si="399"/>
        <v>0</v>
      </c>
      <c r="S645" s="181">
        <f t="shared" si="399"/>
        <v>0</v>
      </c>
      <c r="T645" s="181">
        <f t="shared" si="399"/>
        <v>0</v>
      </c>
      <c r="U645" s="181">
        <f t="shared" si="399"/>
        <v>0</v>
      </c>
      <c r="V645" s="181">
        <f t="shared" si="399"/>
        <v>0</v>
      </c>
      <c r="W645" s="181">
        <f t="shared" si="399"/>
        <v>0</v>
      </c>
      <c r="X645" s="181">
        <f t="shared" si="399"/>
        <v>0</v>
      </c>
      <c r="Y645" s="181">
        <f t="shared" si="399"/>
        <v>0</v>
      </c>
      <c r="Z645" s="181">
        <f t="shared" si="399"/>
        <v>0</v>
      </c>
      <c r="AA645" s="181">
        <f t="shared" si="399"/>
        <v>0</v>
      </c>
      <c r="AB645" s="181">
        <f t="shared" si="399"/>
        <v>0</v>
      </c>
      <c r="AC645" s="181">
        <f t="shared" si="399"/>
        <v>0</v>
      </c>
      <c r="AD645" s="181">
        <f t="shared" si="399"/>
        <v>0</v>
      </c>
      <c r="AE645" s="181">
        <f t="shared" si="399"/>
        <v>0</v>
      </c>
      <c r="AF645" s="181">
        <f t="shared" si="399"/>
        <v>0</v>
      </c>
      <c r="AG645" s="181">
        <f t="shared" si="399"/>
        <v>0</v>
      </c>
      <c r="AH645" s="181">
        <f t="shared" si="399"/>
        <v>0</v>
      </c>
      <c r="AI645" s="181">
        <f t="shared" si="399"/>
        <v>0</v>
      </c>
      <c r="AJ645" s="181">
        <f t="shared" si="399"/>
        <v>0</v>
      </c>
      <c r="AK645" s="181">
        <f t="shared" si="399"/>
        <v>0</v>
      </c>
      <c r="AL645" s="181">
        <f t="shared" si="399"/>
        <v>0</v>
      </c>
      <c r="AM645" s="181">
        <f t="shared" si="399"/>
        <v>0</v>
      </c>
      <c r="AN645" s="181">
        <f t="shared" si="399"/>
        <v>0</v>
      </c>
      <c r="AO645" s="181">
        <f t="shared" si="399"/>
        <v>0</v>
      </c>
      <c r="AP645" s="181">
        <f t="shared" si="399"/>
        <v>0</v>
      </c>
      <c r="AQ645" s="181">
        <f t="shared" si="399"/>
        <v>0</v>
      </c>
      <c r="AR645" s="181">
        <f t="shared" si="399"/>
        <v>0</v>
      </c>
      <c r="AS645" s="181">
        <f t="shared" si="399"/>
        <v>0</v>
      </c>
      <c r="AT645" s="181">
        <f t="shared" si="399"/>
        <v>0</v>
      </c>
      <c r="AU645" s="181">
        <f t="shared" si="399"/>
        <v>0</v>
      </c>
      <c r="AV645" s="181">
        <f t="shared" si="399"/>
        <v>0</v>
      </c>
      <c r="AW645" s="181">
        <f t="shared" si="399"/>
        <v>0</v>
      </c>
      <c r="AX645" s="181">
        <f t="shared" si="399"/>
        <v>0</v>
      </c>
      <c r="AY645" s="181">
        <f t="shared" si="399"/>
        <v>0</v>
      </c>
      <c r="AZ645" s="181">
        <f t="shared" si="399"/>
        <v>0</v>
      </c>
      <c r="BA645" s="181">
        <f t="shared" si="399"/>
        <v>0</v>
      </c>
      <c r="BB645" s="181">
        <f t="shared" si="399"/>
        <v>0</v>
      </c>
      <c r="BC645" s="181">
        <f t="shared" si="399"/>
        <v>0</v>
      </c>
      <c r="BD645" s="181">
        <f t="shared" si="399"/>
        <v>0</v>
      </c>
      <c r="BE645" s="181">
        <f t="shared" si="399"/>
        <v>0</v>
      </c>
      <c r="BF645" s="181">
        <f t="shared" si="399"/>
        <v>0</v>
      </c>
      <c r="BG645" s="181">
        <f t="shared" si="399"/>
        <v>0</v>
      </c>
      <c r="BH645" s="181">
        <f t="shared" si="399"/>
        <v>0</v>
      </c>
      <c r="BI645" s="181">
        <f t="shared" si="399"/>
        <v>0</v>
      </c>
      <c r="BJ645" s="181">
        <f t="shared" si="399"/>
        <v>0</v>
      </c>
      <c r="BK645" s="181">
        <f t="shared" si="399"/>
        <v>0</v>
      </c>
      <c r="BL645" s="181">
        <f t="shared" si="399"/>
        <v>0</v>
      </c>
      <c r="BM645" s="181">
        <f t="shared" si="399"/>
        <v>0</v>
      </c>
      <c r="BN645" s="181">
        <f t="shared" si="399"/>
        <v>0</v>
      </c>
      <c r="BO645" s="181">
        <f>BO632*0.18</f>
        <v>0</v>
      </c>
      <c r="BP645" s="181">
        <f t="shared" si="400"/>
        <v>0</v>
      </c>
      <c r="BQ645" s="181">
        <f t="shared" si="400"/>
        <v>0</v>
      </c>
      <c r="BR645" s="181">
        <f t="shared" si="400"/>
        <v>0</v>
      </c>
      <c r="BS645" s="181">
        <f t="shared" si="400"/>
        <v>0</v>
      </c>
      <c r="BT645" s="181">
        <f t="shared" si="400"/>
        <v>0</v>
      </c>
      <c r="BU645" s="181">
        <f t="shared" si="400"/>
        <v>0</v>
      </c>
      <c r="BV645" s="181">
        <f t="shared" si="400"/>
        <v>0</v>
      </c>
      <c r="BW645" s="181">
        <f t="shared" si="400"/>
        <v>0</v>
      </c>
      <c r="BX645" s="181">
        <f t="shared" si="400"/>
        <v>0</v>
      </c>
      <c r="BY645" s="181">
        <f t="shared" si="400"/>
        <v>0</v>
      </c>
      <c r="BZ645" s="181">
        <f t="shared" si="400"/>
        <v>0</v>
      </c>
      <c r="CA645" s="181">
        <f t="shared" si="400"/>
        <v>0</v>
      </c>
      <c r="CB645" s="181">
        <f t="shared" si="400"/>
        <v>0</v>
      </c>
      <c r="CC645" s="181">
        <f t="shared" si="400"/>
        <v>0</v>
      </c>
      <c r="CD645" s="181">
        <f t="shared" si="400"/>
        <v>0</v>
      </c>
      <c r="CE645" s="181">
        <f t="shared" si="400"/>
        <v>0</v>
      </c>
      <c r="CF645" s="181">
        <f t="shared" si="400"/>
        <v>0</v>
      </c>
      <c r="CG645" s="181">
        <f t="shared" si="400"/>
        <v>0</v>
      </c>
      <c r="CH645" s="181">
        <f t="shared" si="400"/>
        <v>0</v>
      </c>
      <c r="CI645" s="181">
        <f t="shared" si="400"/>
        <v>0</v>
      </c>
      <c r="CJ645" s="181">
        <f t="shared" si="400"/>
        <v>0</v>
      </c>
      <c r="CK645" s="181">
        <f t="shared" si="400"/>
        <v>0</v>
      </c>
      <c r="CL645" s="181">
        <f t="shared" si="400"/>
        <v>0</v>
      </c>
      <c r="CM645" s="181">
        <f t="shared" si="400"/>
        <v>0</v>
      </c>
      <c r="CN645" s="181">
        <f t="shared" si="400"/>
        <v>0</v>
      </c>
      <c r="CO645" s="181">
        <f t="shared" si="400"/>
        <v>0</v>
      </c>
      <c r="CP645" s="181">
        <f t="shared" si="400"/>
        <v>0</v>
      </c>
      <c r="CQ645" s="181">
        <f t="shared" si="400"/>
        <v>0</v>
      </c>
      <c r="CR645" s="181">
        <f t="shared" si="400"/>
        <v>0</v>
      </c>
      <c r="CS645" s="181">
        <f t="shared" si="400"/>
        <v>0</v>
      </c>
      <c r="CT645" s="181">
        <f t="shared" si="400"/>
        <v>0</v>
      </c>
      <c r="CU645" s="181">
        <f t="shared" si="400"/>
        <v>0</v>
      </c>
      <c r="CV645" s="181">
        <f t="shared" si="400"/>
        <v>0</v>
      </c>
      <c r="CW645" s="181">
        <f t="shared" si="400"/>
        <v>0</v>
      </c>
      <c r="CX645" s="181">
        <f t="shared" si="400"/>
        <v>0</v>
      </c>
      <c r="CY645" s="181">
        <f t="shared" si="400"/>
        <v>0</v>
      </c>
      <c r="CZ645" s="181">
        <f t="shared" si="400"/>
        <v>0</v>
      </c>
      <c r="DA645" s="181">
        <f t="shared" si="400"/>
        <v>0</v>
      </c>
      <c r="DB645" s="181">
        <f t="shared" si="400"/>
        <v>0</v>
      </c>
      <c r="DC645" s="181">
        <f t="shared" si="400"/>
        <v>0</v>
      </c>
      <c r="DD645" s="181">
        <f t="shared" si="400"/>
        <v>0</v>
      </c>
      <c r="DE645" s="181">
        <f t="shared" si="400"/>
        <v>0</v>
      </c>
      <c r="DF645" s="181">
        <f t="shared" si="400"/>
        <v>0</v>
      </c>
      <c r="DG645" s="181">
        <f t="shared" si="400"/>
        <v>0</v>
      </c>
      <c r="DH645" s="181">
        <f t="shared" si="400"/>
        <v>0</v>
      </c>
      <c r="DI645" s="181">
        <f t="shared" si="400"/>
        <v>0</v>
      </c>
      <c r="DJ645" s="181">
        <f t="shared" si="400"/>
        <v>0</v>
      </c>
      <c r="DK645" s="181">
        <f t="shared" si="400"/>
        <v>0</v>
      </c>
      <c r="DL645" s="181">
        <f t="shared" si="400"/>
        <v>0</v>
      </c>
      <c r="DM645" s="181">
        <f t="shared" si="400"/>
        <v>0</v>
      </c>
      <c r="DN645" s="181">
        <f t="shared" si="400"/>
        <v>0</v>
      </c>
      <c r="DO645" s="181">
        <f t="shared" si="400"/>
        <v>0</v>
      </c>
      <c r="DP645" s="181">
        <f t="shared" si="400"/>
        <v>0</v>
      </c>
      <c r="DQ645" s="181">
        <f t="shared" si="400"/>
        <v>0</v>
      </c>
      <c r="DR645" s="181">
        <f t="shared" si="400"/>
        <v>0</v>
      </c>
      <c r="DS645" s="181">
        <f t="shared" si="400"/>
        <v>0</v>
      </c>
      <c r="DT645" s="181">
        <f t="shared" si="400"/>
        <v>0</v>
      </c>
      <c r="DU645" s="181">
        <f t="shared" si="400"/>
        <v>0</v>
      </c>
      <c r="DV645" s="181">
        <f t="shared" si="400"/>
        <v>0</v>
      </c>
      <c r="DW645" s="181">
        <f t="shared" si="400"/>
        <v>0</v>
      </c>
      <c r="DX645" s="181">
        <f t="shared" si="400"/>
        <v>0</v>
      </c>
      <c r="DY645" s="181">
        <f t="shared" si="400"/>
        <v>0</v>
      </c>
      <c r="DZ645" s="181">
        <f t="shared" si="400"/>
        <v>0</v>
      </c>
      <c r="EA645" s="181">
        <f>EA632*0.18</f>
        <v>0</v>
      </c>
      <c r="EB645" s="181">
        <f t="shared" si="401"/>
        <v>0</v>
      </c>
      <c r="EC645" s="181">
        <f t="shared" si="401"/>
        <v>0</v>
      </c>
      <c r="ED645" s="181">
        <f t="shared" si="401"/>
        <v>0</v>
      </c>
      <c r="EE645" s="181">
        <f t="shared" si="401"/>
        <v>0</v>
      </c>
    </row>
    <row r="646" spans="1:138" s="182" customFormat="1" ht="15.75" hidden="1" outlineLevel="1" x14ac:dyDescent="0.25">
      <c r="A646" s="122">
        <f t="shared" si="398"/>
        <v>0</v>
      </c>
      <c r="B646" s="232" t="str">
        <f t="shared" si="402"/>
        <v>Оборудование (привязка к валюте) НДС</v>
      </c>
      <c r="C646" s="170">
        <f t="shared" si="403"/>
        <v>0</v>
      </c>
      <c r="D646" s="181">
        <f t="shared" ref="D646:BO649" si="404">D633*0.18</f>
        <v>0</v>
      </c>
      <c r="E646" s="181">
        <f t="shared" si="404"/>
        <v>0</v>
      </c>
      <c r="F646" s="181">
        <f t="shared" si="404"/>
        <v>0</v>
      </c>
      <c r="G646" s="181">
        <f t="shared" si="404"/>
        <v>0</v>
      </c>
      <c r="H646" s="181">
        <f t="shared" si="404"/>
        <v>0</v>
      </c>
      <c r="I646" s="181">
        <f t="shared" si="404"/>
        <v>0</v>
      </c>
      <c r="J646" s="181">
        <f t="shared" si="404"/>
        <v>0</v>
      </c>
      <c r="K646" s="181">
        <f t="shared" si="404"/>
        <v>0</v>
      </c>
      <c r="L646" s="181">
        <f t="shared" si="404"/>
        <v>0</v>
      </c>
      <c r="M646" s="181">
        <f t="shared" si="404"/>
        <v>0</v>
      </c>
      <c r="N646" s="181">
        <f t="shared" si="404"/>
        <v>0</v>
      </c>
      <c r="O646" s="181">
        <f t="shared" si="404"/>
        <v>0</v>
      </c>
      <c r="P646" s="181">
        <f t="shared" si="404"/>
        <v>0</v>
      </c>
      <c r="Q646" s="181">
        <f t="shared" si="404"/>
        <v>0</v>
      </c>
      <c r="R646" s="181">
        <f t="shared" si="404"/>
        <v>0</v>
      </c>
      <c r="S646" s="181">
        <f t="shared" si="404"/>
        <v>0</v>
      </c>
      <c r="T646" s="181">
        <f t="shared" si="404"/>
        <v>0</v>
      </c>
      <c r="U646" s="181">
        <f t="shared" si="404"/>
        <v>0</v>
      </c>
      <c r="V646" s="181">
        <f t="shared" si="404"/>
        <v>0</v>
      </c>
      <c r="W646" s="181">
        <f t="shared" si="404"/>
        <v>0</v>
      </c>
      <c r="X646" s="181">
        <f t="shared" si="404"/>
        <v>0</v>
      </c>
      <c r="Y646" s="181">
        <f t="shared" si="404"/>
        <v>0</v>
      </c>
      <c r="Z646" s="181">
        <f t="shared" si="404"/>
        <v>0</v>
      </c>
      <c r="AA646" s="181">
        <f t="shared" si="404"/>
        <v>0</v>
      </c>
      <c r="AB646" s="181">
        <f t="shared" si="404"/>
        <v>0</v>
      </c>
      <c r="AC646" s="181">
        <f t="shared" si="404"/>
        <v>0</v>
      </c>
      <c r="AD646" s="181">
        <f t="shared" si="404"/>
        <v>0</v>
      </c>
      <c r="AE646" s="181">
        <f t="shared" si="404"/>
        <v>0</v>
      </c>
      <c r="AF646" s="181">
        <f t="shared" si="404"/>
        <v>0</v>
      </c>
      <c r="AG646" s="181">
        <f t="shared" si="404"/>
        <v>0</v>
      </c>
      <c r="AH646" s="181">
        <f t="shared" si="404"/>
        <v>0</v>
      </c>
      <c r="AI646" s="181">
        <f t="shared" si="404"/>
        <v>0</v>
      </c>
      <c r="AJ646" s="181">
        <f t="shared" si="404"/>
        <v>0</v>
      </c>
      <c r="AK646" s="181">
        <f t="shared" si="404"/>
        <v>0</v>
      </c>
      <c r="AL646" s="181">
        <f t="shared" si="404"/>
        <v>0</v>
      </c>
      <c r="AM646" s="181">
        <f t="shared" si="404"/>
        <v>0</v>
      </c>
      <c r="AN646" s="181">
        <f t="shared" si="404"/>
        <v>0</v>
      </c>
      <c r="AO646" s="181">
        <f t="shared" si="404"/>
        <v>0</v>
      </c>
      <c r="AP646" s="181">
        <f t="shared" si="404"/>
        <v>0</v>
      </c>
      <c r="AQ646" s="181">
        <f t="shared" si="404"/>
        <v>0</v>
      </c>
      <c r="AR646" s="181">
        <f t="shared" si="404"/>
        <v>0</v>
      </c>
      <c r="AS646" s="181">
        <f t="shared" si="404"/>
        <v>0</v>
      </c>
      <c r="AT646" s="181">
        <f t="shared" si="404"/>
        <v>0</v>
      </c>
      <c r="AU646" s="181">
        <f t="shared" si="404"/>
        <v>0</v>
      </c>
      <c r="AV646" s="181">
        <f t="shared" si="404"/>
        <v>0</v>
      </c>
      <c r="AW646" s="181">
        <f t="shared" si="404"/>
        <v>0</v>
      </c>
      <c r="AX646" s="181">
        <f t="shared" si="404"/>
        <v>0</v>
      </c>
      <c r="AY646" s="181">
        <f t="shared" si="404"/>
        <v>0</v>
      </c>
      <c r="AZ646" s="181">
        <f t="shared" si="404"/>
        <v>0</v>
      </c>
      <c r="BA646" s="181">
        <f t="shared" si="404"/>
        <v>0</v>
      </c>
      <c r="BB646" s="181">
        <f t="shared" si="404"/>
        <v>0</v>
      </c>
      <c r="BC646" s="181">
        <f t="shared" si="404"/>
        <v>0</v>
      </c>
      <c r="BD646" s="181">
        <f t="shared" si="404"/>
        <v>0</v>
      </c>
      <c r="BE646" s="181">
        <f t="shared" si="404"/>
        <v>0</v>
      </c>
      <c r="BF646" s="181">
        <f t="shared" si="404"/>
        <v>0</v>
      </c>
      <c r="BG646" s="181">
        <f t="shared" si="404"/>
        <v>0</v>
      </c>
      <c r="BH646" s="181">
        <f t="shared" si="404"/>
        <v>0</v>
      </c>
      <c r="BI646" s="181">
        <f t="shared" si="404"/>
        <v>0</v>
      </c>
      <c r="BJ646" s="181">
        <f t="shared" si="404"/>
        <v>0</v>
      </c>
      <c r="BK646" s="181">
        <f t="shared" si="404"/>
        <v>0</v>
      </c>
      <c r="BL646" s="181">
        <f t="shared" si="404"/>
        <v>0</v>
      </c>
      <c r="BM646" s="181">
        <f t="shared" si="404"/>
        <v>0</v>
      </c>
      <c r="BN646" s="181">
        <f t="shared" si="404"/>
        <v>0</v>
      </c>
      <c r="BO646" s="181">
        <f>BO633*0.18</f>
        <v>0</v>
      </c>
      <c r="BP646" s="181">
        <f t="shared" ref="BP646:EA649" si="405">BP633*0.18</f>
        <v>0</v>
      </c>
      <c r="BQ646" s="181">
        <f t="shared" si="405"/>
        <v>0</v>
      </c>
      <c r="BR646" s="181">
        <f t="shared" si="405"/>
        <v>0</v>
      </c>
      <c r="BS646" s="181">
        <f t="shared" si="405"/>
        <v>0</v>
      </c>
      <c r="BT646" s="181">
        <f t="shared" si="405"/>
        <v>0</v>
      </c>
      <c r="BU646" s="181">
        <f t="shared" si="405"/>
        <v>0</v>
      </c>
      <c r="BV646" s="181">
        <f t="shared" si="405"/>
        <v>0</v>
      </c>
      <c r="BW646" s="181">
        <f t="shared" si="405"/>
        <v>0</v>
      </c>
      <c r="BX646" s="181">
        <f t="shared" si="405"/>
        <v>0</v>
      </c>
      <c r="BY646" s="181">
        <f t="shared" si="405"/>
        <v>0</v>
      </c>
      <c r="BZ646" s="181">
        <f t="shared" si="405"/>
        <v>0</v>
      </c>
      <c r="CA646" s="181">
        <f t="shared" si="405"/>
        <v>0</v>
      </c>
      <c r="CB646" s="181">
        <f t="shared" si="405"/>
        <v>0</v>
      </c>
      <c r="CC646" s="181">
        <f t="shared" si="405"/>
        <v>0</v>
      </c>
      <c r="CD646" s="181">
        <f t="shared" si="405"/>
        <v>0</v>
      </c>
      <c r="CE646" s="181">
        <f t="shared" si="405"/>
        <v>0</v>
      </c>
      <c r="CF646" s="181">
        <f t="shared" si="405"/>
        <v>0</v>
      </c>
      <c r="CG646" s="181">
        <f t="shared" si="405"/>
        <v>0</v>
      </c>
      <c r="CH646" s="181">
        <f t="shared" si="405"/>
        <v>0</v>
      </c>
      <c r="CI646" s="181">
        <f t="shared" si="405"/>
        <v>0</v>
      </c>
      <c r="CJ646" s="181">
        <f t="shared" si="405"/>
        <v>0</v>
      </c>
      <c r="CK646" s="181">
        <f t="shared" si="405"/>
        <v>0</v>
      </c>
      <c r="CL646" s="181">
        <f t="shared" si="405"/>
        <v>0</v>
      </c>
      <c r="CM646" s="181">
        <f t="shared" si="405"/>
        <v>0</v>
      </c>
      <c r="CN646" s="181">
        <f t="shared" si="405"/>
        <v>0</v>
      </c>
      <c r="CO646" s="181">
        <f t="shared" si="405"/>
        <v>0</v>
      </c>
      <c r="CP646" s="181">
        <f t="shared" si="405"/>
        <v>0</v>
      </c>
      <c r="CQ646" s="181">
        <f t="shared" si="405"/>
        <v>0</v>
      </c>
      <c r="CR646" s="181">
        <f t="shared" si="405"/>
        <v>0</v>
      </c>
      <c r="CS646" s="181">
        <f t="shared" si="405"/>
        <v>0</v>
      </c>
      <c r="CT646" s="181">
        <f t="shared" si="405"/>
        <v>0</v>
      </c>
      <c r="CU646" s="181">
        <f t="shared" si="405"/>
        <v>0</v>
      </c>
      <c r="CV646" s="181">
        <f t="shared" si="405"/>
        <v>0</v>
      </c>
      <c r="CW646" s="181">
        <f t="shared" si="405"/>
        <v>0</v>
      </c>
      <c r="CX646" s="181">
        <f t="shared" si="405"/>
        <v>0</v>
      </c>
      <c r="CY646" s="181">
        <f t="shared" si="405"/>
        <v>0</v>
      </c>
      <c r="CZ646" s="181">
        <f t="shared" si="405"/>
        <v>0</v>
      </c>
      <c r="DA646" s="181">
        <f t="shared" si="405"/>
        <v>0</v>
      </c>
      <c r="DB646" s="181">
        <f t="shared" si="405"/>
        <v>0</v>
      </c>
      <c r="DC646" s="181">
        <f t="shared" si="405"/>
        <v>0</v>
      </c>
      <c r="DD646" s="181">
        <f t="shared" si="405"/>
        <v>0</v>
      </c>
      <c r="DE646" s="181">
        <f t="shared" si="405"/>
        <v>0</v>
      </c>
      <c r="DF646" s="181">
        <f t="shared" si="405"/>
        <v>0</v>
      </c>
      <c r="DG646" s="181">
        <f t="shared" si="405"/>
        <v>0</v>
      </c>
      <c r="DH646" s="181">
        <f t="shared" si="405"/>
        <v>0</v>
      </c>
      <c r="DI646" s="181">
        <f t="shared" si="405"/>
        <v>0</v>
      </c>
      <c r="DJ646" s="181">
        <f t="shared" si="405"/>
        <v>0</v>
      </c>
      <c r="DK646" s="181">
        <f t="shared" si="405"/>
        <v>0</v>
      </c>
      <c r="DL646" s="181">
        <f t="shared" si="405"/>
        <v>0</v>
      </c>
      <c r="DM646" s="181">
        <f t="shared" si="405"/>
        <v>0</v>
      </c>
      <c r="DN646" s="181">
        <f t="shared" si="405"/>
        <v>0</v>
      </c>
      <c r="DO646" s="181">
        <f t="shared" si="405"/>
        <v>0</v>
      </c>
      <c r="DP646" s="181">
        <f t="shared" si="405"/>
        <v>0</v>
      </c>
      <c r="DQ646" s="181">
        <f t="shared" si="405"/>
        <v>0</v>
      </c>
      <c r="DR646" s="181">
        <f t="shared" si="405"/>
        <v>0</v>
      </c>
      <c r="DS646" s="181">
        <f t="shared" si="405"/>
        <v>0</v>
      </c>
      <c r="DT646" s="181">
        <f t="shared" si="405"/>
        <v>0</v>
      </c>
      <c r="DU646" s="181">
        <f t="shared" si="405"/>
        <v>0</v>
      </c>
      <c r="DV646" s="181">
        <f t="shared" si="405"/>
        <v>0</v>
      </c>
      <c r="DW646" s="181">
        <f t="shared" si="405"/>
        <v>0</v>
      </c>
      <c r="DX646" s="181">
        <f t="shared" si="405"/>
        <v>0</v>
      </c>
      <c r="DY646" s="181">
        <f t="shared" si="405"/>
        <v>0</v>
      </c>
      <c r="DZ646" s="181">
        <f t="shared" si="405"/>
        <v>0</v>
      </c>
      <c r="EA646" s="181">
        <f t="shared" si="405"/>
        <v>0</v>
      </c>
      <c r="EB646" s="181">
        <f t="shared" si="401"/>
        <v>0</v>
      </c>
      <c r="EC646" s="181">
        <f t="shared" si="401"/>
        <v>0</v>
      </c>
      <c r="ED646" s="181">
        <f t="shared" si="401"/>
        <v>0</v>
      </c>
      <c r="EE646" s="181">
        <f t="shared" si="401"/>
        <v>0</v>
      </c>
    </row>
    <row r="647" spans="1:138" s="182" customFormat="1" ht="15.75" hidden="1" outlineLevel="1" x14ac:dyDescent="0.25">
      <c r="A647" s="122">
        <f t="shared" si="398"/>
        <v>0</v>
      </c>
      <c r="B647" s="232" t="str">
        <f t="shared" si="402"/>
        <v>Оборудование рос НДС</v>
      </c>
      <c r="C647" s="170">
        <f t="shared" si="403"/>
        <v>0</v>
      </c>
      <c r="D647" s="181">
        <f t="shared" si="404"/>
        <v>0</v>
      </c>
      <c r="E647" s="181">
        <f t="shared" si="404"/>
        <v>0</v>
      </c>
      <c r="F647" s="181">
        <f t="shared" si="404"/>
        <v>0</v>
      </c>
      <c r="G647" s="181">
        <f t="shared" si="404"/>
        <v>0</v>
      </c>
      <c r="H647" s="181">
        <f t="shared" si="404"/>
        <v>0</v>
      </c>
      <c r="I647" s="181">
        <f t="shared" si="404"/>
        <v>0</v>
      </c>
      <c r="J647" s="181">
        <f t="shared" si="404"/>
        <v>0</v>
      </c>
      <c r="K647" s="181">
        <f t="shared" si="404"/>
        <v>0</v>
      </c>
      <c r="L647" s="181">
        <f t="shared" si="404"/>
        <v>0</v>
      </c>
      <c r="M647" s="181">
        <f t="shared" si="404"/>
        <v>0</v>
      </c>
      <c r="N647" s="181">
        <f t="shared" si="404"/>
        <v>0</v>
      </c>
      <c r="O647" s="181">
        <f t="shared" si="404"/>
        <v>0</v>
      </c>
      <c r="P647" s="181">
        <f t="shared" si="404"/>
        <v>0</v>
      </c>
      <c r="Q647" s="181">
        <f t="shared" si="404"/>
        <v>0</v>
      </c>
      <c r="R647" s="181">
        <f t="shared" si="404"/>
        <v>0</v>
      </c>
      <c r="S647" s="181">
        <f t="shared" si="404"/>
        <v>0</v>
      </c>
      <c r="T647" s="181">
        <f t="shared" si="404"/>
        <v>0</v>
      </c>
      <c r="U647" s="181">
        <f t="shared" si="404"/>
        <v>0</v>
      </c>
      <c r="V647" s="181">
        <f t="shared" si="404"/>
        <v>0</v>
      </c>
      <c r="W647" s="181">
        <f t="shared" si="404"/>
        <v>0</v>
      </c>
      <c r="X647" s="181">
        <f t="shared" si="404"/>
        <v>0</v>
      </c>
      <c r="Y647" s="181">
        <f t="shared" si="404"/>
        <v>0</v>
      </c>
      <c r="Z647" s="181">
        <f t="shared" si="404"/>
        <v>0</v>
      </c>
      <c r="AA647" s="181">
        <f t="shared" si="404"/>
        <v>0</v>
      </c>
      <c r="AB647" s="181">
        <f t="shared" si="404"/>
        <v>0</v>
      </c>
      <c r="AC647" s="181">
        <f t="shared" si="404"/>
        <v>0</v>
      </c>
      <c r="AD647" s="181">
        <f t="shared" si="404"/>
        <v>0</v>
      </c>
      <c r="AE647" s="181">
        <f t="shared" si="404"/>
        <v>0</v>
      </c>
      <c r="AF647" s="181">
        <f t="shared" si="404"/>
        <v>0</v>
      </c>
      <c r="AG647" s="181">
        <f t="shared" si="404"/>
        <v>0</v>
      </c>
      <c r="AH647" s="181">
        <f t="shared" si="404"/>
        <v>0</v>
      </c>
      <c r="AI647" s="181">
        <f t="shared" si="404"/>
        <v>0</v>
      </c>
      <c r="AJ647" s="181">
        <f t="shared" si="404"/>
        <v>0</v>
      </c>
      <c r="AK647" s="181">
        <f t="shared" si="404"/>
        <v>0</v>
      </c>
      <c r="AL647" s="181">
        <f t="shared" si="404"/>
        <v>0</v>
      </c>
      <c r="AM647" s="181">
        <f t="shared" si="404"/>
        <v>0</v>
      </c>
      <c r="AN647" s="181">
        <f t="shared" si="404"/>
        <v>0</v>
      </c>
      <c r="AO647" s="181">
        <f t="shared" si="404"/>
        <v>0</v>
      </c>
      <c r="AP647" s="181">
        <f t="shared" si="404"/>
        <v>0</v>
      </c>
      <c r="AQ647" s="181">
        <f t="shared" si="404"/>
        <v>0</v>
      </c>
      <c r="AR647" s="181">
        <f t="shared" si="404"/>
        <v>0</v>
      </c>
      <c r="AS647" s="181">
        <f t="shared" si="404"/>
        <v>0</v>
      </c>
      <c r="AT647" s="181">
        <f t="shared" si="404"/>
        <v>0</v>
      </c>
      <c r="AU647" s="181">
        <f t="shared" si="404"/>
        <v>0</v>
      </c>
      <c r="AV647" s="181">
        <f t="shared" si="404"/>
        <v>0</v>
      </c>
      <c r="AW647" s="181">
        <f t="shared" si="404"/>
        <v>0</v>
      </c>
      <c r="AX647" s="181">
        <f t="shared" si="404"/>
        <v>0</v>
      </c>
      <c r="AY647" s="181">
        <f t="shared" si="404"/>
        <v>0</v>
      </c>
      <c r="AZ647" s="181">
        <f t="shared" si="404"/>
        <v>0</v>
      </c>
      <c r="BA647" s="181">
        <f t="shared" si="404"/>
        <v>0</v>
      </c>
      <c r="BB647" s="181">
        <f t="shared" si="404"/>
        <v>0</v>
      </c>
      <c r="BC647" s="181">
        <f t="shared" si="404"/>
        <v>0</v>
      </c>
      <c r="BD647" s="181">
        <f t="shared" si="404"/>
        <v>0</v>
      </c>
      <c r="BE647" s="181">
        <f t="shared" si="404"/>
        <v>0</v>
      </c>
      <c r="BF647" s="181">
        <f t="shared" si="404"/>
        <v>0</v>
      </c>
      <c r="BG647" s="181">
        <f t="shared" si="404"/>
        <v>0</v>
      </c>
      <c r="BH647" s="181">
        <f t="shared" si="404"/>
        <v>0</v>
      </c>
      <c r="BI647" s="181">
        <f t="shared" si="404"/>
        <v>0</v>
      </c>
      <c r="BJ647" s="181">
        <f t="shared" si="404"/>
        <v>0</v>
      </c>
      <c r="BK647" s="181">
        <f t="shared" si="404"/>
        <v>0</v>
      </c>
      <c r="BL647" s="181">
        <f t="shared" si="404"/>
        <v>0</v>
      </c>
      <c r="BM647" s="181">
        <f t="shared" si="404"/>
        <v>0</v>
      </c>
      <c r="BN647" s="181">
        <f t="shared" si="404"/>
        <v>0</v>
      </c>
      <c r="BO647" s="181">
        <f t="shared" si="404"/>
        <v>0</v>
      </c>
      <c r="BP647" s="181">
        <f t="shared" si="405"/>
        <v>0</v>
      </c>
      <c r="BQ647" s="181">
        <f t="shared" si="405"/>
        <v>0</v>
      </c>
      <c r="BR647" s="181">
        <f t="shared" si="405"/>
        <v>0</v>
      </c>
      <c r="BS647" s="181">
        <f t="shared" si="405"/>
        <v>0</v>
      </c>
      <c r="BT647" s="181">
        <f t="shared" si="405"/>
        <v>0</v>
      </c>
      <c r="BU647" s="181">
        <f t="shared" si="405"/>
        <v>0</v>
      </c>
      <c r="BV647" s="181">
        <f t="shared" si="405"/>
        <v>0</v>
      </c>
      <c r="BW647" s="181">
        <f t="shared" si="405"/>
        <v>0</v>
      </c>
      <c r="BX647" s="181">
        <f t="shared" si="405"/>
        <v>0</v>
      </c>
      <c r="BY647" s="181">
        <f t="shared" si="405"/>
        <v>0</v>
      </c>
      <c r="BZ647" s="181">
        <f t="shared" si="405"/>
        <v>0</v>
      </c>
      <c r="CA647" s="181">
        <f t="shared" si="405"/>
        <v>0</v>
      </c>
      <c r="CB647" s="181">
        <f t="shared" si="405"/>
        <v>0</v>
      </c>
      <c r="CC647" s="181">
        <f t="shared" si="405"/>
        <v>0</v>
      </c>
      <c r="CD647" s="181">
        <f t="shared" si="405"/>
        <v>0</v>
      </c>
      <c r="CE647" s="181">
        <f t="shared" si="405"/>
        <v>0</v>
      </c>
      <c r="CF647" s="181">
        <f t="shared" si="405"/>
        <v>0</v>
      </c>
      <c r="CG647" s="181">
        <f t="shared" si="405"/>
        <v>0</v>
      </c>
      <c r="CH647" s="181">
        <f t="shared" si="405"/>
        <v>0</v>
      </c>
      <c r="CI647" s="181">
        <f t="shared" si="405"/>
        <v>0</v>
      </c>
      <c r="CJ647" s="181">
        <f t="shared" si="405"/>
        <v>0</v>
      </c>
      <c r="CK647" s="181">
        <f t="shared" si="405"/>
        <v>0</v>
      </c>
      <c r="CL647" s="181">
        <f t="shared" si="405"/>
        <v>0</v>
      </c>
      <c r="CM647" s="181">
        <f t="shared" si="405"/>
        <v>0</v>
      </c>
      <c r="CN647" s="181">
        <f t="shared" si="405"/>
        <v>0</v>
      </c>
      <c r="CO647" s="181">
        <f t="shared" si="405"/>
        <v>0</v>
      </c>
      <c r="CP647" s="181">
        <f t="shared" si="405"/>
        <v>0</v>
      </c>
      <c r="CQ647" s="181">
        <f t="shared" si="405"/>
        <v>0</v>
      </c>
      <c r="CR647" s="181">
        <f t="shared" si="405"/>
        <v>0</v>
      </c>
      <c r="CS647" s="181">
        <f t="shared" si="405"/>
        <v>0</v>
      </c>
      <c r="CT647" s="181">
        <f t="shared" si="405"/>
        <v>0</v>
      </c>
      <c r="CU647" s="181">
        <f t="shared" si="405"/>
        <v>0</v>
      </c>
      <c r="CV647" s="181">
        <f t="shared" si="405"/>
        <v>0</v>
      </c>
      <c r="CW647" s="181">
        <f t="shared" si="405"/>
        <v>0</v>
      </c>
      <c r="CX647" s="181">
        <f t="shared" si="405"/>
        <v>0</v>
      </c>
      <c r="CY647" s="181">
        <f t="shared" si="405"/>
        <v>0</v>
      </c>
      <c r="CZ647" s="181">
        <f t="shared" si="405"/>
        <v>0</v>
      </c>
      <c r="DA647" s="181">
        <f t="shared" si="405"/>
        <v>0</v>
      </c>
      <c r="DB647" s="181">
        <f t="shared" si="405"/>
        <v>0</v>
      </c>
      <c r="DC647" s="181">
        <f t="shared" si="405"/>
        <v>0</v>
      </c>
      <c r="DD647" s="181">
        <f t="shared" si="405"/>
        <v>0</v>
      </c>
      <c r="DE647" s="181">
        <f t="shared" si="405"/>
        <v>0</v>
      </c>
      <c r="DF647" s="181">
        <f t="shared" si="405"/>
        <v>0</v>
      </c>
      <c r="DG647" s="181">
        <f t="shared" si="405"/>
        <v>0</v>
      </c>
      <c r="DH647" s="181">
        <f t="shared" si="405"/>
        <v>0</v>
      </c>
      <c r="DI647" s="181">
        <f t="shared" si="405"/>
        <v>0</v>
      </c>
      <c r="DJ647" s="181">
        <f t="shared" si="405"/>
        <v>0</v>
      </c>
      <c r="DK647" s="181">
        <f t="shared" si="405"/>
        <v>0</v>
      </c>
      <c r="DL647" s="181">
        <f t="shared" si="405"/>
        <v>0</v>
      </c>
      <c r="DM647" s="181">
        <f t="shared" si="405"/>
        <v>0</v>
      </c>
      <c r="DN647" s="181">
        <f t="shared" si="405"/>
        <v>0</v>
      </c>
      <c r="DO647" s="181">
        <f t="shared" si="405"/>
        <v>0</v>
      </c>
      <c r="DP647" s="181">
        <f t="shared" si="405"/>
        <v>0</v>
      </c>
      <c r="DQ647" s="181">
        <f t="shared" si="405"/>
        <v>0</v>
      </c>
      <c r="DR647" s="181">
        <f t="shared" si="405"/>
        <v>0</v>
      </c>
      <c r="DS647" s="181">
        <f t="shared" si="405"/>
        <v>0</v>
      </c>
      <c r="DT647" s="181">
        <f t="shared" si="405"/>
        <v>0</v>
      </c>
      <c r="DU647" s="181">
        <f t="shared" si="405"/>
        <v>0</v>
      </c>
      <c r="DV647" s="181">
        <f t="shared" si="405"/>
        <v>0</v>
      </c>
      <c r="DW647" s="181">
        <f t="shared" si="405"/>
        <v>0</v>
      </c>
      <c r="DX647" s="181">
        <f t="shared" si="405"/>
        <v>0</v>
      </c>
      <c r="DY647" s="181">
        <f t="shared" si="405"/>
        <v>0</v>
      </c>
      <c r="DZ647" s="181">
        <f t="shared" si="405"/>
        <v>0</v>
      </c>
      <c r="EA647" s="181">
        <f t="shared" si="405"/>
        <v>0</v>
      </c>
      <c r="EB647" s="181">
        <f t="shared" si="401"/>
        <v>0</v>
      </c>
      <c r="EC647" s="181">
        <f t="shared" si="401"/>
        <v>0</v>
      </c>
      <c r="ED647" s="181">
        <f t="shared" si="401"/>
        <v>0</v>
      </c>
      <c r="EE647" s="181">
        <f t="shared" si="401"/>
        <v>0</v>
      </c>
    </row>
    <row r="648" spans="1:138" s="182" customFormat="1" ht="15.75" hidden="1" outlineLevel="1" x14ac:dyDescent="0.25">
      <c r="A648" s="122">
        <f t="shared" si="398"/>
        <v>0</v>
      </c>
      <c r="B648" s="232" t="str">
        <f t="shared" si="402"/>
        <v>Прочие НДС</v>
      </c>
      <c r="C648" s="170">
        <f t="shared" si="403"/>
        <v>0</v>
      </c>
      <c r="D648" s="181">
        <f t="shared" si="404"/>
        <v>0</v>
      </c>
      <c r="E648" s="181">
        <f t="shared" si="404"/>
        <v>0</v>
      </c>
      <c r="F648" s="181">
        <f t="shared" si="404"/>
        <v>0</v>
      </c>
      <c r="G648" s="181">
        <f t="shared" si="404"/>
        <v>0</v>
      </c>
      <c r="H648" s="181">
        <f t="shared" si="404"/>
        <v>0</v>
      </c>
      <c r="I648" s="181">
        <f t="shared" si="404"/>
        <v>0</v>
      </c>
      <c r="J648" s="181">
        <f t="shared" si="404"/>
        <v>0</v>
      </c>
      <c r="K648" s="181">
        <f t="shared" si="404"/>
        <v>0</v>
      </c>
      <c r="L648" s="181">
        <f t="shared" si="404"/>
        <v>0</v>
      </c>
      <c r="M648" s="181">
        <f t="shared" si="404"/>
        <v>0</v>
      </c>
      <c r="N648" s="181">
        <f t="shared" si="404"/>
        <v>0</v>
      </c>
      <c r="O648" s="181">
        <f t="shared" si="404"/>
        <v>0</v>
      </c>
      <c r="P648" s="181">
        <f t="shared" si="404"/>
        <v>0</v>
      </c>
      <c r="Q648" s="181">
        <f t="shared" si="404"/>
        <v>0</v>
      </c>
      <c r="R648" s="181">
        <f t="shared" si="404"/>
        <v>0</v>
      </c>
      <c r="S648" s="181">
        <f t="shared" si="404"/>
        <v>0</v>
      </c>
      <c r="T648" s="181">
        <f t="shared" si="404"/>
        <v>0</v>
      </c>
      <c r="U648" s="181">
        <f t="shared" si="404"/>
        <v>0</v>
      </c>
      <c r="V648" s="181">
        <f t="shared" si="404"/>
        <v>0</v>
      </c>
      <c r="W648" s="181">
        <f t="shared" si="404"/>
        <v>0</v>
      </c>
      <c r="X648" s="181">
        <f t="shared" si="404"/>
        <v>0</v>
      </c>
      <c r="Y648" s="181">
        <f t="shared" si="404"/>
        <v>0</v>
      </c>
      <c r="Z648" s="181">
        <f t="shared" si="404"/>
        <v>0</v>
      </c>
      <c r="AA648" s="181">
        <f t="shared" si="404"/>
        <v>0</v>
      </c>
      <c r="AB648" s="181">
        <f t="shared" si="404"/>
        <v>0</v>
      </c>
      <c r="AC648" s="181">
        <f t="shared" si="404"/>
        <v>0</v>
      </c>
      <c r="AD648" s="181">
        <f t="shared" si="404"/>
        <v>0</v>
      </c>
      <c r="AE648" s="181">
        <f t="shared" si="404"/>
        <v>0</v>
      </c>
      <c r="AF648" s="181">
        <f t="shared" si="404"/>
        <v>0</v>
      </c>
      <c r="AG648" s="181">
        <f t="shared" si="404"/>
        <v>0</v>
      </c>
      <c r="AH648" s="181">
        <f t="shared" si="404"/>
        <v>0</v>
      </c>
      <c r="AI648" s="181">
        <f t="shared" si="404"/>
        <v>0</v>
      </c>
      <c r="AJ648" s="181">
        <f t="shared" si="404"/>
        <v>0</v>
      </c>
      <c r="AK648" s="181">
        <f t="shared" si="404"/>
        <v>0</v>
      </c>
      <c r="AL648" s="181">
        <f t="shared" si="404"/>
        <v>0</v>
      </c>
      <c r="AM648" s="181">
        <f t="shared" si="404"/>
        <v>0</v>
      </c>
      <c r="AN648" s="181">
        <f t="shared" si="404"/>
        <v>0</v>
      </c>
      <c r="AO648" s="181">
        <f t="shared" si="404"/>
        <v>0</v>
      </c>
      <c r="AP648" s="181">
        <f t="shared" si="404"/>
        <v>0</v>
      </c>
      <c r="AQ648" s="181">
        <f t="shared" si="404"/>
        <v>0</v>
      </c>
      <c r="AR648" s="181">
        <f t="shared" si="404"/>
        <v>0</v>
      </c>
      <c r="AS648" s="181">
        <f t="shared" si="404"/>
        <v>0</v>
      </c>
      <c r="AT648" s="181">
        <f t="shared" si="404"/>
        <v>0</v>
      </c>
      <c r="AU648" s="181">
        <f t="shared" si="404"/>
        <v>0</v>
      </c>
      <c r="AV648" s="181">
        <f t="shared" si="404"/>
        <v>0</v>
      </c>
      <c r="AW648" s="181">
        <f t="shared" si="404"/>
        <v>0</v>
      </c>
      <c r="AX648" s="181">
        <f t="shared" si="404"/>
        <v>0</v>
      </c>
      <c r="AY648" s="181">
        <f t="shared" si="404"/>
        <v>0</v>
      </c>
      <c r="AZ648" s="181">
        <f t="shared" si="404"/>
        <v>0</v>
      </c>
      <c r="BA648" s="181">
        <f t="shared" si="404"/>
        <v>0</v>
      </c>
      <c r="BB648" s="181">
        <f t="shared" si="404"/>
        <v>0</v>
      </c>
      <c r="BC648" s="181">
        <f t="shared" si="404"/>
        <v>0</v>
      </c>
      <c r="BD648" s="181">
        <f t="shared" si="404"/>
        <v>0</v>
      </c>
      <c r="BE648" s="181">
        <f t="shared" si="404"/>
        <v>0</v>
      </c>
      <c r="BF648" s="181">
        <f t="shared" si="404"/>
        <v>0</v>
      </c>
      <c r="BG648" s="181">
        <f t="shared" si="404"/>
        <v>0</v>
      </c>
      <c r="BH648" s="181">
        <f t="shared" si="404"/>
        <v>0</v>
      </c>
      <c r="BI648" s="181">
        <f t="shared" si="404"/>
        <v>0</v>
      </c>
      <c r="BJ648" s="181">
        <f t="shared" si="404"/>
        <v>0</v>
      </c>
      <c r="BK648" s="181">
        <f t="shared" si="404"/>
        <v>0</v>
      </c>
      <c r="BL648" s="181">
        <f t="shared" si="404"/>
        <v>0</v>
      </c>
      <c r="BM648" s="181">
        <f t="shared" si="404"/>
        <v>0</v>
      </c>
      <c r="BN648" s="181">
        <f t="shared" si="404"/>
        <v>0</v>
      </c>
      <c r="BO648" s="181">
        <f t="shared" si="404"/>
        <v>0</v>
      </c>
      <c r="BP648" s="181">
        <f t="shared" si="405"/>
        <v>0</v>
      </c>
      <c r="BQ648" s="181">
        <f t="shared" si="405"/>
        <v>0</v>
      </c>
      <c r="BR648" s="181">
        <f t="shared" si="405"/>
        <v>0</v>
      </c>
      <c r="BS648" s="181">
        <f t="shared" si="405"/>
        <v>0</v>
      </c>
      <c r="BT648" s="181">
        <f t="shared" si="405"/>
        <v>0</v>
      </c>
      <c r="BU648" s="181">
        <f t="shared" si="405"/>
        <v>0</v>
      </c>
      <c r="BV648" s="181">
        <f t="shared" si="405"/>
        <v>0</v>
      </c>
      <c r="BW648" s="181">
        <f t="shared" si="405"/>
        <v>0</v>
      </c>
      <c r="BX648" s="181">
        <f t="shared" si="405"/>
        <v>0</v>
      </c>
      <c r="BY648" s="181">
        <f t="shared" si="405"/>
        <v>0</v>
      </c>
      <c r="BZ648" s="181">
        <f t="shared" si="405"/>
        <v>0</v>
      </c>
      <c r="CA648" s="181">
        <f t="shared" si="405"/>
        <v>0</v>
      </c>
      <c r="CB648" s="181">
        <f t="shared" si="405"/>
        <v>0</v>
      </c>
      <c r="CC648" s="181">
        <f t="shared" si="405"/>
        <v>0</v>
      </c>
      <c r="CD648" s="181">
        <f t="shared" si="405"/>
        <v>0</v>
      </c>
      <c r="CE648" s="181">
        <f t="shared" si="405"/>
        <v>0</v>
      </c>
      <c r="CF648" s="181">
        <f t="shared" si="405"/>
        <v>0</v>
      </c>
      <c r="CG648" s="181">
        <f t="shared" si="405"/>
        <v>0</v>
      </c>
      <c r="CH648" s="181">
        <f t="shared" si="405"/>
        <v>0</v>
      </c>
      <c r="CI648" s="181">
        <f t="shared" si="405"/>
        <v>0</v>
      </c>
      <c r="CJ648" s="181">
        <f t="shared" si="405"/>
        <v>0</v>
      </c>
      <c r="CK648" s="181">
        <f t="shared" si="405"/>
        <v>0</v>
      </c>
      <c r="CL648" s="181">
        <f t="shared" si="405"/>
        <v>0</v>
      </c>
      <c r="CM648" s="181">
        <f t="shared" si="405"/>
        <v>0</v>
      </c>
      <c r="CN648" s="181">
        <f t="shared" si="405"/>
        <v>0</v>
      </c>
      <c r="CO648" s="181">
        <f t="shared" si="405"/>
        <v>0</v>
      </c>
      <c r="CP648" s="181">
        <f t="shared" si="405"/>
        <v>0</v>
      </c>
      <c r="CQ648" s="181">
        <f t="shared" si="405"/>
        <v>0</v>
      </c>
      <c r="CR648" s="181">
        <f t="shared" si="405"/>
        <v>0</v>
      </c>
      <c r="CS648" s="181">
        <f t="shared" si="405"/>
        <v>0</v>
      </c>
      <c r="CT648" s="181">
        <f t="shared" si="405"/>
        <v>0</v>
      </c>
      <c r="CU648" s="181">
        <f t="shared" si="405"/>
        <v>0</v>
      </c>
      <c r="CV648" s="181">
        <f t="shared" si="405"/>
        <v>0</v>
      </c>
      <c r="CW648" s="181">
        <f t="shared" si="405"/>
        <v>0</v>
      </c>
      <c r="CX648" s="181">
        <f t="shared" si="405"/>
        <v>0</v>
      </c>
      <c r="CY648" s="181">
        <f t="shared" si="405"/>
        <v>0</v>
      </c>
      <c r="CZ648" s="181">
        <f t="shared" si="405"/>
        <v>0</v>
      </c>
      <c r="DA648" s="181">
        <f t="shared" si="405"/>
        <v>0</v>
      </c>
      <c r="DB648" s="181">
        <f t="shared" si="405"/>
        <v>0</v>
      </c>
      <c r="DC648" s="181">
        <f t="shared" si="405"/>
        <v>0</v>
      </c>
      <c r="DD648" s="181">
        <f t="shared" si="405"/>
        <v>0</v>
      </c>
      <c r="DE648" s="181">
        <f t="shared" si="405"/>
        <v>0</v>
      </c>
      <c r="DF648" s="181">
        <f t="shared" si="405"/>
        <v>0</v>
      </c>
      <c r="DG648" s="181">
        <f t="shared" si="405"/>
        <v>0</v>
      </c>
      <c r="DH648" s="181">
        <f t="shared" si="405"/>
        <v>0</v>
      </c>
      <c r="DI648" s="181">
        <f t="shared" si="405"/>
        <v>0</v>
      </c>
      <c r="DJ648" s="181">
        <f t="shared" si="405"/>
        <v>0</v>
      </c>
      <c r="DK648" s="181">
        <f t="shared" si="405"/>
        <v>0</v>
      </c>
      <c r="DL648" s="181">
        <f t="shared" si="405"/>
        <v>0</v>
      </c>
      <c r="DM648" s="181">
        <f t="shared" si="405"/>
        <v>0</v>
      </c>
      <c r="DN648" s="181">
        <f t="shared" si="405"/>
        <v>0</v>
      </c>
      <c r="DO648" s="181">
        <f t="shared" si="405"/>
        <v>0</v>
      </c>
      <c r="DP648" s="181">
        <f t="shared" si="405"/>
        <v>0</v>
      </c>
      <c r="DQ648" s="181">
        <f t="shared" si="405"/>
        <v>0</v>
      </c>
      <c r="DR648" s="181">
        <f t="shared" si="405"/>
        <v>0</v>
      </c>
      <c r="DS648" s="181">
        <f t="shared" si="405"/>
        <v>0</v>
      </c>
      <c r="DT648" s="181">
        <f t="shared" si="405"/>
        <v>0</v>
      </c>
      <c r="DU648" s="181">
        <f t="shared" si="405"/>
        <v>0</v>
      </c>
      <c r="DV648" s="181">
        <f t="shared" si="405"/>
        <v>0</v>
      </c>
      <c r="DW648" s="181">
        <f t="shared" si="405"/>
        <v>0</v>
      </c>
      <c r="DX648" s="181">
        <f t="shared" si="405"/>
        <v>0</v>
      </c>
      <c r="DY648" s="181">
        <f t="shared" si="405"/>
        <v>0</v>
      </c>
      <c r="DZ648" s="181">
        <f t="shared" si="405"/>
        <v>0</v>
      </c>
      <c r="EA648" s="181">
        <f t="shared" si="405"/>
        <v>0</v>
      </c>
      <c r="EB648" s="181">
        <f t="shared" si="401"/>
        <v>0</v>
      </c>
      <c r="EC648" s="181">
        <f t="shared" si="401"/>
        <v>0</v>
      </c>
      <c r="ED648" s="181">
        <f t="shared" si="401"/>
        <v>0</v>
      </c>
      <c r="EE648" s="181">
        <f t="shared" si="401"/>
        <v>0</v>
      </c>
    </row>
    <row r="649" spans="1:138" s="182" customFormat="1" ht="15.75" hidden="1" outlineLevel="1" x14ac:dyDescent="0.25">
      <c r="A649" s="122">
        <f t="shared" si="398"/>
        <v>0</v>
      </c>
      <c r="B649" s="232" t="str">
        <f t="shared" si="402"/>
        <v>Таможенные платежи НДС</v>
      </c>
      <c r="C649" s="170">
        <f t="shared" si="403"/>
        <v>0</v>
      </c>
      <c r="D649" s="181">
        <f t="shared" si="404"/>
        <v>0</v>
      </c>
      <c r="E649" s="181">
        <f t="shared" si="404"/>
        <v>0</v>
      </c>
      <c r="F649" s="181">
        <f t="shared" si="404"/>
        <v>0</v>
      </c>
      <c r="G649" s="181">
        <f t="shared" si="404"/>
        <v>0</v>
      </c>
      <c r="H649" s="181">
        <f t="shared" si="404"/>
        <v>0</v>
      </c>
      <c r="I649" s="181">
        <f t="shared" si="404"/>
        <v>0</v>
      </c>
      <c r="J649" s="181">
        <f t="shared" si="404"/>
        <v>0</v>
      </c>
      <c r="K649" s="181">
        <f t="shared" si="404"/>
        <v>0</v>
      </c>
      <c r="L649" s="181">
        <f t="shared" si="404"/>
        <v>0</v>
      </c>
      <c r="M649" s="181">
        <f t="shared" si="404"/>
        <v>0</v>
      </c>
      <c r="N649" s="181">
        <f t="shared" si="404"/>
        <v>0</v>
      </c>
      <c r="O649" s="181">
        <f t="shared" si="404"/>
        <v>0</v>
      </c>
      <c r="P649" s="181">
        <f t="shared" si="404"/>
        <v>0</v>
      </c>
      <c r="Q649" s="181">
        <f t="shared" si="404"/>
        <v>0</v>
      </c>
      <c r="R649" s="181">
        <f t="shared" si="404"/>
        <v>0</v>
      </c>
      <c r="S649" s="181">
        <f t="shared" si="404"/>
        <v>0</v>
      </c>
      <c r="T649" s="181">
        <f t="shared" si="404"/>
        <v>0</v>
      </c>
      <c r="U649" s="181">
        <f t="shared" si="404"/>
        <v>0</v>
      </c>
      <c r="V649" s="181">
        <f t="shared" si="404"/>
        <v>0</v>
      </c>
      <c r="W649" s="181">
        <f t="shared" si="404"/>
        <v>0</v>
      </c>
      <c r="X649" s="181">
        <f t="shared" si="404"/>
        <v>0</v>
      </c>
      <c r="Y649" s="181">
        <f t="shared" si="404"/>
        <v>0</v>
      </c>
      <c r="Z649" s="181">
        <f t="shared" si="404"/>
        <v>0</v>
      </c>
      <c r="AA649" s="181">
        <f t="shared" si="404"/>
        <v>0</v>
      </c>
      <c r="AB649" s="181">
        <f t="shared" si="404"/>
        <v>0</v>
      </c>
      <c r="AC649" s="181">
        <f t="shared" si="404"/>
        <v>0</v>
      </c>
      <c r="AD649" s="181">
        <f t="shared" si="404"/>
        <v>0</v>
      </c>
      <c r="AE649" s="181">
        <f t="shared" si="404"/>
        <v>0</v>
      </c>
      <c r="AF649" s="181">
        <f t="shared" si="404"/>
        <v>0</v>
      </c>
      <c r="AG649" s="181">
        <f t="shared" si="404"/>
        <v>0</v>
      </c>
      <c r="AH649" s="181">
        <f t="shared" si="404"/>
        <v>0</v>
      </c>
      <c r="AI649" s="181">
        <f t="shared" si="404"/>
        <v>0</v>
      </c>
      <c r="AJ649" s="181">
        <f t="shared" si="404"/>
        <v>0</v>
      </c>
      <c r="AK649" s="181">
        <f t="shared" si="404"/>
        <v>0</v>
      </c>
      <c r="AL649" s="181">
        <f t="shared" si="404"/>
        <v>0</v>
      </c>
      <c r="AM649" s="181">
        <f t="shared" si="404"/>
        <v>0</v>
      </c>
      <c r="AN649" s="181">
        <f t="shared" si="404"/>
        <v>0</v>
      </c>
      <c r="AO649" s="181">
        <f t="shared" si="404"/>
        <v>0</v>
      </c>
      <c r="AP649" s="181">
        <f t="shared" si="404"/>
        <v>0</v>
      </c>
      <c r="AQ649" s="181">
        <f t="shared" si="404"/>
        <v>0</v>
      </c>
      <c r="AR649" s="181">
        <f t="shared" si="404"/>
        <v>0</v>
      </c>
      <c r="AS649" s="181">
        <f t="shared" si="404"/>
        <v>0</v>
      </c>
      <c r="AT649" s="181">
        <f t="shared" si="404"/>
        <v>0</v>
      </c>
      <c r="AU649" s="181">
        <f t="shared" si="404"/>
        <v>0</v>
      </c>
      <c r="AV649" s="181">
        <f t="shared" si="404"/>
        <v>0</v>
      </c>
      <c r="AW649" s="181">
        <f t="shared" si="404"/>
        <v>0</v>
      </c>
      <c r="AX649" s="181">
        <f t="shared" si="404"/>
        <v>0</v>
      </c>
      <c r="AY649" s="181">
        <f t="shared" si="404"/>
        <v>0</v>
      </c>
      <c r="AZ649" s="181">
        <f t="shared" si="404"/>
        <v>0</v>
      </c>
      <c r="BA649" s="181">
        <f t="shared" si="404"/>
        <v>0</v>
      </c>
      <c r="BB649" s="181">
        <f t="shared" si="404"/>
        <v>0</v>
      </c>
      <c r="BC649" s="181">
        <f t="shared" si="404"/>
        <v>0</v>
      </c>
      <c r="BD649" s="181">
        <f t="shared" si="404"/>
        <v>0</v>
      </c>
      <c r="BE649" s="181">
        <f t="shared" si="404"/>
        <v>0</v>
      </c>
      <c r="BF649" s="181">
        <f t="shared" si="404"/>
        <v>0</v>
      </c>
      <c r="BG649" s="181">
        <f t="shared" si="404"/>
        <v>0</v>
      </c>
      <c r="BH649" s="181">
        <f t="shared" si="404"/>
        <v>0</v>
      </c>
      <c r="BI649" s="181">
        <f t="shared" si="404"/>
        <v>0</v>
      </c>
      <c r="BJ649" s="181">
        <f t="shared" si="404"/>
        <v>0</v>
      </c>
      <c r="BK649" s="181">
        <f t="shared" si="404"/>
        <v>0</v>
      </c>
      <c r="BL649" s="181">
        <f t="shared" si="404"/>
        <v>0</v>
      </c>
      <c r="BM649" s="181">
        <f t="shared" si="404"/>
        <v>0</v>
      </c>
      <c r="BN649" s="181">
        <f t="shared" si="404"/>
        <v>0</v>
      </c>
      <c r="BO649" s="181">
        <f t="shared" si="404"/>
        <v>0</v>
      </c>
      <c r="BP649" s="181">
        <f t="shared" si="405"/>
        <v>0</v>
      </c>
      <c r="BQ649" s="181">
        <f t="shared" si="405"/>
        <v>0</v>
      </c>
      <c r="BR649" s="181">
        <f t="shared" si="405"/>
        <v>0</v>
      </c>
      <c r="BS649" s="181">
        <f t="shared" si="405"/>
        <v>0</v>
      </c>
      <c r="BT649" s="181">
        <f t="shared" si="405"/>
        <v>0</v>
      </c>
      <c r="BU649" s="181">
        <f t="shared" si="405"/>
        <v>0</v>
      </c>
      <c r="BV649" s="181">
        <f t="shared" si="405"/>
        <v>0</v>
      </c>
      <c r="BW649" s="181">
        <f t="shared" si="405"/>
        <v>0</v>
      </c>
      <c r="BX649" s="181">
        <f t="shared" si="405"/>
        <v>0</v>
      </c>
      <c r="BY649" s="181">
        <f t="shared" si="405"/>
        <v>0</v>
      </c>
      <c r="BZ649" s="181">
        <f t="shared" si="405"/>
        <v>0</v>
      </c>
      <c r="CA649" s="181">
        <f t="shared" si="405"/>
        <v>0</v>
      </c>
      <c r="CB649" s="181">
        <f t="shared" si="405"/>
        <v>0</v>
      </c>
      <c r="CC649" s="181">
        <f t="shared" si="405"/>
        <v>0</v>
      </c>
      <c r="CD649" s="181">
        <f t="shared" si="405"/>
        <v>0</v>
      </c>
      <c r="CE649" s="181">
        <f t="shared" si="405"/>
        <v>0</v>
      </c>
      <c r="CF649" s="181">
        <f t="shared" si="405"/>
        <v>0</v>
      </c>
      <c r="CG649" s="181">
        <f t="shared" si="405"/>
        <v>0</v>
      </c>
      <c r="CH649" s="181">
        <f t="shared" si="405"/>
        <v>0</v>
      </c>
      <c r="CI649" s="181">
        <f t="shared" si="405"/>
        <v>0</v>
      </c>
      <c r="CJ649" s="181">
        <f t="shared" si="405"/>
        <v>0</v>
      </c>
      <c r="CK649" s="181">
        <f t="shared" si="405"/>
        <v>0</v>
      </c>
      <c r="CL649" s="181">
        <f t="shared" si="405"/>
        <v>0</v>
      </c>
      <c r="CM649" s="181">
        <f t="shared" si="405"/>
        <v>0</v>
      </c>
      <c r="CN649" s="181">
        <f t="shared" si="405"/>
        <v>0</v>
      </c>
      <c r="CO649" s="181">
        <f t="shared" si="405"/>
        <v>0</v>
      </c>
      <c r="CP649" s="181">
        <f t="shared" si="405"/>
        <v>0</v>
      </c>
      <c r="CQ649" s="181">
        <f t="shared" si="405"/>
        <v>0</v>
      </c>
      <c r="CR649" s="181">
        <f t="shared" si="405"/>
        <v>0</v>
      </c>
      <c r="CS649" s="181">
        <f t="shared" si="405"/>
        <v>0</v>
      </c>
      <c r="CT649" s="181">
        <f t="shared" si="405"/>
        <v>0</v>
      </c>
      <c r="CU649" s="181">
        <f t="shared" si="405"/>
        <v>0</v>
      </c>
      <c r="CV649" s="181">
        <f t="shared" si="405"/>
        <v>0</v>
      </c>
      <c r="CW649" s="181">
        <f t="shared" si="405"/>
        <v>0</v>
      </c>
      <c r="CX649" s="181">
        <f t="shared" si="405"/>
        <v>0</v>
      </c>
      <c r="CY649" s="181">
        <f t="shared" si="405"/>
        <v>0</v>
      </c>
      <c r="CZ649" s="181">
        <f t="shared" si="405"/>
        <v>0</v>
      </c>
      <c r="DA649" s="181">
        <f t="shared" si="405"/>
        <v>0</v>
      </c>
      <c r="DB649" s="181">
        <f t="shared" si="405"/>
        <v>0</v>
      </c>
      <c r="DC649" s="181">
        <f t="shared" si="405"/>
        <v>0</v>
      </c>
      <c r="DD649" s="181">
        <f t="shared" si="405"/>
        <v>0</v>
      </c>
      <c r="DE649" s="181">
        <f t="shared" si="405"/>
        <v>0</v>
      </c>
      <c r="DF649" s="181">
        <f t="shared" si="405"/>
        <v>0</v>
      </c>
      <c r="DG649" s="181">
        <f t="shared" si="405"/>
        <v>0</v>
      </c>
      <c r="DH649" s="181">
        <f t="shared" si="405"/>
        <v>0</v>
      </c>
      <c r="DI649" s="181">
        <f t="shared" si="405"/>
        <v>0</v>
      </c>
      <c r="DJ649" s="181">
        <f t="shared" si="405"/>
        <v>0</v>
      </c>
      <c r="DK649" s="181">
        <f t="shared" si="405"/>
        <v>0</v>
      </c>
      <c r="DL649" s="181">
        <f t="shared" si="405"/>
        <v>0</v>
      </c>
      <c r="DM649" s="181">
        <f t="shared" si="405"/>
        <v>0</v>
      </c>
      <c r="DN649" s="181">
        <f t="shared" si="405"/>
        <v>0</v>
      </c>
      <c r="DO649" s="181">
        <f t="shared" si="405"/>
        <v>0</v>
      </c>
      <c r="DP649" s="181">
        <f t="shared" si="405"/>
        <v>0</v>
      </c>
      <c r="DQ649" s="181">
        <f t="shared" si="405"/>
        <v>0</v>
      </c>
      <c r="DR649" s="181">
        <f t="shared" si="405"/>
        <v>0</v>
      </c>
      <c r="DS649" s="181">
        <f t="shared" si="405"/>
        <v>0</v>
      </c>
      <c r="DT649" s="181">
        <f t="shared" si="405"/>
        <v>0</v>
      </c>
      <c r="DU649" s="181">
        <f t="shared" si="405"/>
        <v>0</v>
      </c>
      <c r="DV649" s="181">
        <f t="shared" si="405"/>
        <v>0</v>
      </c>
      <c r="DW649" s="181">
        <f t="shared" si="405"/>
        <v>0</v>
      </c>
      <c r="DX649" s="181">
        <f t="shared" si="405"/>
        <v>0</v>
      </c>
      <c r="DY649" s="181">
        <f t="shared" si="405"/>
        <v>0</v>
      </c>
      <c r="DZ649" s="181">
        <f t="shared" si="405"/>
        <v>0</v>
      </c>
      <c r="EA649" s="181">
        <f t="shared" ref="EA649:EB651" si="406">EA636*0.18</f>
        <v>0</v>
      </c>
      <c r="EB649" s="181">
        <f t="shared" si="406"/>
        <v>0</v>
      </c>
      <c r="EC649" s="181">
        <f t="shared" si="401"/>
        <v>0</v>
      </c>
      <c r="ED649" s="181">
        <f t="shared" si="401"/>
        <v>0</v>
      </c>
      <c r="EE649" s="181">
        <f t="shared" si="401"/>
        <v>0</v>
      </c>
    </row>
    <row r="650" spans="1:138" s="182" customFormat="1" ht="15.75" hidden="1" outlineLevel="1" x14ac:dyDescent="0.25">
      <c r="A650" s="122">
        <f t="shared" si="398"/>
        <v>0</v>
      </c>
      <c r="B650" s="232" t="str">
        <f t="shared" si="402"/>
        <v>0 НДС</v>
      </c>
      <c r="C650" s="170">
        <f t="shared" si="403"/>
        <v>0</v>
      </c>
      <c r="D650" s="181">
        <f t="shared" ref="D650:BO651" si="407">D637*0.18</f>
        <v>0</v>
      </c>
      <c r="E650" s="181">
        <f t="shared" si="407"/>
        <v>0</v>
      </c>
      <c r="F650" s="181">
        <f t="shared" si="407"/>
        <v>0</v>
      </c>
      <c r="G650" s="181">
        <f t="shared" si="407"/>
        <v>0</v>
      </c>
      <c r="H650" s="181">
        <f t="shared" si="407"/>
        <v>0</v>
      </c>
      <c r="I650" s="181">
        <f t="shared" si="407"/>
        <v>0</v>
      </c>
      <c r="J650" s="181">
        <f t="shared" si="407"/>
        <v>0</v>
      </c>
      <c r="K650" s="181">
        <f t="shared" si="407"/>
        <v>0</v>
      </c>
      <c r="L650" s="181">
        <f t="shared" si="407"/>
        <v>0</v>
      </c>
      <c r="M650" s="181">
        <f t="shared" si="407"/>
        <v>0</v>
      </c>
      <c r="N650" s="181">
        <f t="shared" si="407"/>
        <v>0</v>
      </c>
      <c r="O650" s="181">
        <f t="shared" si="407"/>
        <v>0</v>
      </c>
      <c r="P650" s="181">
        <f t="shared" si="407"/>
        <v>0</v>
      </c>
      <c r="Q650" s="181">
        <f t="shared" si="407"/>
        <v>0</v>
      </c>
      <c r="R650" s="181">
        <f t="shared" si="407"/>
        <v>0</v>
      </c>
      <c r="S650" s="181">
        <f t="shared" si="407"/>
        <v>0</v>
      </c>
      <c r="T650" s="181">
        <f t="shared" si="407"/>
        <v>0</v>
      </c>
      <c r="U650" s="181">
        <f t="shared" si="407"/>
        <v>0</v>
      </c>
      <c r="V650" s="181">
        <f t="shared" si="407"/>
        <v>0</v>
      </c>
      <c r="W650" s="181">
        <f t="shared" si="407"/>
        <v>0</v>
      </c>
      <c r="X650" s="181">
        <f t="shared" si="407"/>
        <v>0</v>
      </c>
      <c r="Y650" s="181">
        <f t="shared" si="407"/>
        <v>0</v>
      </c>
      <c r="Z650" s="181">
        <f t="shared" si="407"/>
        <v>0</v>
      </c>
      <c r="AA650" s="181">
        <f t="shared" si="407"/>
        <v>0</v>
      </c>
      <c r="AB650" s="181">
        <f t="shared" si="407"/>
        <v>0</v>
      </c>
      <c r="AC650" s="181">
        <f t="shared" si="407"/>
        <v>0</v>
      </c>
      <c r="AD650" s="181">
        <f t="shared" si="407"/>
        <v>0</v>
      </c>
      <c r="AE650" s="181">
        <f t="shared" si="407"/>
        <v>0</v>
      </c>
      <c r="AF650" s="181">
        <f t="shared" si="407"/>
        <v>0</v>
      </c>
      <c r="AG650" s="181">
        <f t="shared" si="407"/>
        <v>0</v>
      </c>
      <c r="AH650" s="181">
        <f t="shared" si="407"/>
        <v>0</v>
      </c>
      <c r="AI650" s="181">
        <f t="shared" si="407"/>
        <v>0</v>
      </c>
      <c r="AJ650" s="181">
        <f t="shared" si="407"/>
        <v>0</v>
      </c>
      <c r="AK650" s="181">
        <f t="shared" si="407"/>
        <v>0</v>
      </c>
      <c r="AL650" s="181">
        <f t="shared" si="407"/>
        <v>0</v>
      </c>
      <c r="AM650" s="181">
        <f t="shared" si="407"/>
        <v>0</v>
      </c>
      <c r="AN650" s="181">
        <f t="shared" si="407"/>
        <v>0</v>
      </c>
      <c r="AO650" s="181">
        <f t="shared" si="407"/>
        <v>0</v>
      </c>
      <c r="AP650" s="181">
        <f t="shared" si="407"/>
        <v>0</v>
      </c>
      <c r="AQ650" s="181">
        <f t="shared" si="407"/>
        <v>0</v>
      </c>
      <c r="AR650" s="181">
        <f t="shared" si="407"/>
        <v>0</v>
      </c>
      <c r="AS650" s="181">
        <f t="shared" si="407"/>
        <v>0</v>
      </c>
      <c r="AT650" s="181">
        <f t="shared" si="407"/>
        <v>0</v>
      </c>
      <c r="AU650" s="181">
        <f t="shared" si="407"/>
        <v>0</v>
      </c>
      <c r="AV650" s="181">
        <f t="shared" si="407"/>
        <v>0</v>
      </c>
      <c r="AW650" s="181">
        <f t="shared" si="407"/>
        <v>0</v>
      </c>
      <c r="AX650" s="181">
        <f t="shared" si="407"/>
        <v>0</v>
      </c>
      <c r="AY650" s="181">
        <f t="shared" si="407"/>
        <v>0</v>
      </c>
      <c r="AZ650" s="181">
        <f t="shared" si="407"/>
        <v>0</v>
      </c>
      <c r="BA650" s="181">
        <f t="shared" si="407"/>
        <v>0</v>
      </c>
      <c r="BB650" s="181">
        <f t="shared" si="407"/>
        <v>0</v>
      </c>
      <c r="BC650" s="181">
        <f t="shared" si="407"/>
        <v>0</v>
      </c>
      <c r="BD650" s="181">
        <f t="shared" si="407"/>
        <v>0</v>
      </c>
      <c r="BE650" s="181">
        <f t="shared" si="407"/>
        <v>0</v>
      </c>
      <c r="BF650" s="181">
        <f t="shared" si="407"/>
        <v>0</v>
      </c>
      <c r="BG650" s="181">
        <f t="shared" si="407"/>
        <v>0</v>
      </c>
      <c r="BH650" s="181">
        <f t="shared" si="407"/>
        <v>0</v>
      </c>
      <c r="BI650" s="181">
        <f t="shared" si="407"/>
        <v>0</v>
      </c>
      <c r="BJ650" s="181">
        <f t="shared" si="407"/>
        <v>0</v>
      </c>
      <c r="BK650" s="181">
        <f t="shared" si="407"/>
        <v>0</v>
      </c>
      <c r="BL650" s="181">
        <f t="shared" si="407"/>
        <v>0</v>
      </c>
      <c r="BM650" s="181">
        <f t="shared" si="407"/>
        <v>0</v>
      </c>
      <c r="BN650" s="181">
        <f t="shared" si="407"/>
        <v>0</v>
      </c>
      <c r="BO650" s="181">
        <f>BO637*0.18</f>
        <v>0</v>
      </c>
      <c r="BP650" s="181">
        <f t="shared" ref="BP650:EA651" si="408">BP637*0.18</f>
        <v>0</v>
      </c>
      <c r="BQ650" s="181">
        <f t="shared" si="408"/>
        <v>0</v>
      </c>
      <c r="BR650" s="181">
        <f t="shared" si="408"/>
        <v>0</v>
      </c>
      <c r="BS650" s="181">
        <f t="shared" si="408"/>
        <v>0</v>
      </c>
      <c r="BT650" s="181">
        <f t="shared" si="408"/>
        <v>0</v>
      </c>
      <c r="BU650" s="181">
        <f t="shared" si="408"/>
        <v>0</v>
      </c>
      <c r="BV650" s="181">
        <f t="shared" si="408"/>
        <v>0</v>
      </c>
      <c r="BW650" s="181">
        <f t="shared" si="408"/>
        <v>0</v>
      </c>
      <c r="BX650" s="181">
        <f t="shared" si="408"/>
        <v>0</v>
      </c>
      <c r="BY650" s="181">
        <f t="shared" si="408"/>
        <v>0</v>
      </c>
      <c r="BZ650" s="181">
        <f t="shared" si="408"/>
        <v>0</v>
      </c>
      <c r="CA650" s="181">
        <f t="shared" si="408"/>
        <v>0</v>
      </c>
      <c r="CB650" s="181">
        <f t="shared" si="408"/>
        <v>0</v>
      </c>
      <c r="CC650" s="181">
        <f t="shared" si="408"/>
        <v>0</v>
      </c>
      <c r="CD650" s="181">
        <f t="shared" si="408"/>
        <v>0</v>
      </c>
      <c r="CE650" s="181">
        <f t="shared" si="408"/>
        <v>0</v>
      </c>
      <c r="CF650" s="181">
        <f t="shared" si="408"/>
        <v>0</v>
      </c>
      <c r="CG650" s="181">
        <f t="shared" si="408"/>
        <v>0</v>
      </c>
      <c r="CH650" s="181">
        <f t="shared" si="408"/>
        <v>0</v>
      </c>
      <c r="CI650" s="181">
        <f t="shared" si="408"/>
        <v>0</v>
      </c>
      <c r="CJ650" s="181">
        <f t="shared" si="408"/>
        <v>0</v>
      </c>
      <c r="CK650" s="181">
        <f t="shared" si="408"/>
        <v>0</v>
      </c>
      <c r="CL650" s="181">
        <f t="shared" si="408"/>
        <v>0</v>
      </c>
      <c r="CM650" s="181">
        <f t="shared" si="408"/>
        <v>0</v>
      </c>
      <c r="CN650" s="181">
        <f t="shared" si="408"/>
        <v>0</v>
      </c>
      <c r="CO650" s="181">
        <f t="shared" si="408"/>
        <v>0</v>
      </c>
      <c r="CP650" s="181">
        <f t="shared" si="408"/>
        <v>0</v>
      </c>
      <c r="CQ650" s="181">
        <f t="shared" si="408"/>
        <v>0</v>
      </c>
      <c r="CR650" s="181">
        <f t="shared" si="408"/>
        <v>0</v>
      </c>
      <c r="CS650" s="181">
        <f t="shared" si="408"/>
        <v>0</v>
      </c>
      <c r="CT650" s="181">
        <f t="shared" si="408"/>
        <v>0</v>
      </c>
      <c r="CU650" s="181">
        <f t="shared" si="408"/>
        <v>0</v>
      </c>
      <c r="CV650" s="181">
        <f t="shared" si="408"/>
        <v>0</v>
      </c>
      <c r="CW650" s="181">
        <f t="shared" si="408"/>
        <v>0</v>
      </c>
      <c r="CX650" s="181">
        <f t="shared" si="408"/>
        <v>0</v>
      </c>
      <c r="CY650" s="181">
        <f t="shared" si="408"/>
        <v>0</v>
      </c>
      <c r="CZ650" s="181">
        <f t="shared" si="408"/>
        <v>0</v>
      </c>
      <c r="DA650" s="181">
        <f t="shared" si="408"/>
        <v>0</v>
      </c>
      <c r="DB650" s="181">
        <f t="shared" si="408"/>
        <v>0</v>
      </c>
      <c r="DC650" s="181">
        <f t="shared" si="408"/>
        <v>0</v>
      </c>
      <c r="DD650" s="181">
        <f t="shared" si="408"/>
        <v>0</v>
      </c>
      <c r="DE650" s="181">
        <f t="shared" si="408"/>
        <v>0</v>
      </c>
      <c r="DF650" s="181">
        <f t="shared" si="408"/>
        <v>0</v>
      </c>
      <c r="DG650" s="181">
        <f t="shared" si="408"/>
        <v>0</v>
      </c>
      <c r="DH650" s="181">
        <f t="shared" si="408"/>
        <v>0</v>
      </c>
      <c r="DI650" s="181">
        <f t="shared" si="408"/>
        <v>0</v>
      </c>
      <c r="DJ650" s="181">
        <f t="shared" si="408"/>
        <v>0</v>
      </c>
      <c r="DK650" s="181">
        <f t="shared" si="408"/>
        <v>0</v>
      </c>
      <c r="DL650" s="181">
        <f t="shared" si="408"/>
        <v>0</v>
      </c>
      <c r="DM650" s="181">
        <f t="shared" si="408"/>
        <v>0</v>
      </c>
      <c r="DN650" s="181">
        <f t="shared" si="408"/>
        <v>0</v>
      </c>
      <c r="DO650" s="181">
        <f t="shared" si="408"/>
        <v>0</v>
      </c>
      <c r="DP650" s="181">
        <f t="shared" si="408"/>
        <v>0</v>
      </c>
      <c r="DQ650" s="181">
        <f t="shared" si="408"/>
        <v>0</v>
      </c>
      <c r="DR650" s="181">
        <f t="shared" si="408"/>
        <v>0</v>
      </c>
      <c r="DS650" s="181">
        <f t="shared" si="408"/>
        <v>0</v>
      </c>
      <c r="DT650" s="181">
        <f t="shared" si="408"/>
        <v>0</v>
      </c>
      <c r="DU650" s="181">
        <f t="shared" si="408"/>
        <v>0</v>
      </c>
      <c r="DV650" s="181">
        <f t="shared" si="408"/>
        <v>0</v>
      </c>
      <c r="DW650" s="181">
        <f t="shared" si="408"/>
        <v>0</v>
      </c>
      <c r="DX650" s="181">
        <f t="shared" si="408"/>
        <v>0</v>
      </c>
      <c r="DY650" s="181">
        <f t="shared" si="408"/>
        <v>0</v>
      </c>
      <c r="DZ650" s="181">
        <f t="shared" si="408"/>
        <v>0</v>
      </c>
      <c r="EA650" s="181">
        <f t="shared" si="408"/>
        <v>0</v>
      </c>
      <c r="EB650" s="181">
        <f t="shared" si="406"/>
        <v>0</v>
      </c>
      <c r="EC650" s="181">
        <f t="shared" si="401"/>
        <v>0</v>
      </c>
      <c r="ED650" s="181">
        <f t="shared" si="401"/>
        <v>0</v>
      </c>
      <c r="EE650" s="181">
        <f t="shared" si="401"/>
        <v>0</v>
      </c>
    </row>
    <row r="651" spans="1:138" s="182" customFormat="1" ht="15.75" hidden="1" outlineLevel="1" x14ac:dyDescent="0.25">
      <c r="A651" s="122">
        <f t="shared" si="398"/>
        <v>0</v>
      </c>
      <c r="B651" s="232" t="str">
        <f t="shared" si="402"/>
        <v>Менеджмент резерв НДС</v>
      </c>
      <c r="C651" s="170">
        <f t="shared" si="403"/>
        <v>0</v>
      </c>
      <c r="D651" s="181">
        <f t="shared" si="407"/>
        <v>0</v>
      </c>
      <c r="E651" s="181">
        <f t="shared" si="407"/>
        <v>0</v>
      </c>
      <c r="F651" s="181">
        <f t="shared" si="407"/>
        <v>0</v>
      </c>
      <c r="G651" s="181">
        <f t="shared" si="407"/>
        <v>0</v>
      </c>
      <c r="H651" s="181">
        <f t="shared" si="407"/>
        <v>0</v>
      </c>
      <c r="I651" s="181">
        <f t="shared" si="407"/>
        <v>0</v>
      </c>
      <c r="J651" s="181">
        <f t="shared" si="407"/>
        <v>0</v>
      </c>
      <c r="K651" s="181">
        <f t="shared" si="407"/>
        <v>0</v>
      </c>
      <c r="L651" s="181">
        <f t="shared" si="407"/>
        <v>0</v>
      </c>
      <c r="M651" s="181">
        <f t="shared" si="407"/>
        <v>0</v>
      </c>
      <c r="N651" s="181">
        <f t="shared" si="407"/>
        <v>0</v>
      </c>
      <c r="O651" s="181">
        <f t="shared" si="407"/>
        <v>0</v>
      </c>
      <c r="P651" s="181">
        <f t="shared" si="407"/>
        <v>0</v>
      </c>
      <c r="Q651" s="181">
        <f t="shared" si="407"/>
        <v>0</v>
      </c>
      <c r="R651" s="181">
        <f t="shared" si="407"/>
        <v>0</v>
      </c>
      <c r="S651" s="181">
        <f t="shared" si="407"/>
        <v>0</v>
      </c>
      <c r="T651" s="181">
        <f t="shared" si="407"/>
        <v>0</v>
      </c>
      <c r="U651" s="181">
        <f t="shared" si="407"/>
        <v>0</v>
      </c>
      <c r="V651" s="181">
        <f t="shared" si="407"/>
        <v>0</v>
      </c>
      <c r="W651" s="181">
        <f t="shared" si="407"/>
        <v>0</v>
      </c>
      <c r="X651" s="181">
        <f t="shared" si="407"/>
        <v>0</v>
      </c>
      <c r="Y651" s="181">
        <f t="shared" si="407"/>
        <v>0</v>
      </c>
      <c r="Z651" s="181">
        <f t="shared" si="407"/>
        <v>0</v>
      </c>
      <c r="AA651" s="181">
        <f t="shared" si="407"/>
        <v>0</v>
      </c>
      <c r="AB651" s="181">
        <f t="shared" si="407"/>
        <v>0</v>
      </c>
      <c r="AC651" s="181">
        <f t="shared" si="407"/>
        <v>0</v>
      </c>
      <c r="AD651" s="181">
        <f t="shared" si="407"/>
        <v>0</v>
      </c>
      <c r="AE651" s="181">
        <f t="shared" si="407"/>
        <v>0</v>
      </c>
      <c r="AF651" s="181">
        <f t="shared" si="407"/>
        <v>0</v>
      </c>
      <c r="AG651" s="181">
        <f t="shared" si="407"/>
        <v>0</v>
      </c>
      <c r="AH651" s="181">
        <f t="shared" si="407"/>
        <v>0</v>
      </c>
      <c r="AI651" s="181">
        <f t="shared" si="407"/>
        <v>0</v>
      </c>
      <c r="AJ651" s="181">
        <f t="shared" si="407"/>
        <v>0</v>
      </c>
      <c r="AK651" s="181">
        <f t="shared" si="407"/>
        <v>0</v>
      </c>
      <c r="AL651" s="181">
        <f t="shared" si="407"/>
        <v>0</v>
      </c>
      <c r="AM651" s="181">
        <f t="shared" si="407"/>
        <v>0</v>
      </c>
      <c r="AN651" s="181">
        <f t="shared" si="407"/>
        <v>0</v>
      </c>
      <c r="AO651" s="181">
        <f t="shared" si="407"/>
        <v>0</v>
      </c>
      <c r="AP651" s="181">
        <f t="shared" si="407"/>
        <v>0</v>
      </c>
      <c r="AQ651" s="181">
        <f t="shared" si="407"/>
        <v>0</v>
      </c>
      <c r="AR651" s="181">
        <f t="shared" si="407"/>
        <v>0</v>
      </c>
      <c r="AS651" s="181">
        <f t="shared" si="407"/>
        <v>0</v>
      </c>
      <c r="AT651" s="181">
        <f t="shared" si="407"/>
        <v>0</v>
      </c>
      <c r="AU651" s="181">
        <f t="shared" si="407"/>
        <v>0</v>
      </c>
      <c r="AV651" s="181">
        <f t="shared" si="407"/>
        <v>0</v>
      </c>
      <c r="AW651" s="181">
        <f t="shared" si="407"/>
        <v>0</v>
      </c>
      <c r="AX651" s="181">
        <f t="shared" si="407"/>
        <v>0</v>
      </c>
      <c r="AY651" s="181">
        <f t="shared" si="407"/>
        <v>0</v>
      </c>
      <c r="AZ651" s="181">
        <f t="shared" si="407"/>
        <v>0</v>
      </c>
      <c r="BA651" s="181">
        <f t="shared" si="407"/>
        <v>0</v>
      </c>
      <c r="BB651" s="181">
        <f t="shared" si="407"/>
        <v>0</v>
      </c>
      <c r="BC651" s="181">
        <f t="shared" si="407"/>
        <v>0</v>
      </c>
      <c r="BD651" s="181">
        <f t="shared" si="407"/>
        <v>0</v>
      </c>
      <c r="BE651" s="181">
        <f t="shared" si="407"/>
        <v>0</v>
      </c>
      <c r="BF651" s="181">
        <f t="shared" si="407"/>
        <v>0</v>
      </c>
      <c r="BG651" s="181">
        <f t="shared" si="407"/>
        <v>0</v>
      </c>
      <c r="BH651" s="181">
        <f t="shared" si="407"/>
        <v>0</v>
      </c>
      <c r="BI651" s="181">
        <f t="shared" si="407"/>
        <v>0</v>
      </c>
      <c r="BJ651" s="181">
        <f t="shared" si="407"/>
        <v>0</v>
      </c>
      <c r="BK651" s="181">
        <f t="shared" si="407"/>
        <v>0</v>
      </c>
      <c r="BL651" s="181">
        <f t="shared" si="407"/>
        <v>0</v>
      </c>
      <c r="BM651" s="181">
        <f t="shared" si="407"/>
        <v>0</v>
      </c>
      <c r="BN651" s="181">
        <f t="shared" si="407"/>
        <v>0</v>
      </c>
      <c r="BO651" s="181">
        <f t="shared" si="407"/>
        <v>0</v>
      </c>
      <c r="BP651" s="181">
        <f t="shared" si="408"/>
        <v>0</v>
      </c>
      <c r="BQ651" s="181">
        <f t="shared" si="408"/>
        <v>0</v>
      </c>
      <c r="BR651" s="181">
        <f t="shared" si="408"/>
        <v>0</v>
      </c>
      <c r="BS651" s="181">
        <f t="shared" si="408"/>
        <v>0</v>
      </c>
      <c r="BT651" s="181">
        <f t="shared" si="408"/>
        <v>0</v>
      </c>
      <c r="BU651" s="181">
        <f t="shared" si="408"/>
        <v>0</v>
      </c>
      <c r="BV651" s="181">
        <f t="shared" si="408"/>
        <v>0</v>
      </c>
      <c r="BW651" s="181">
        <f t="shared" si="408"/>
        <v>0</v>
      </c>
      <c r="BX651" s="181">
        <f t="shared" si="408"/>
        <v>0</v>
      </c>
      <c r="BY651" s="181">
        <f t="shared" si="408"/>
        <v>0</v>
      </c>
      <c r="BZ651" s="181">
        <f t="shared" si="408"/>
        <v>0</v>
      </c>
      <c r="CA651" s="181">
        <f t="shared" si="408"/>
        <v>0</v>
      </c>
      <c r="CB651" s="181">
        <f t="shared" si="408"/>
        <v>0</v>
      </c>
      <c r="CC651" s="181">
        <f t="shared" si="408"/>
        <v>0</v>
      </c>
      <c r="CD651" s="181">
        <f t="shared" si="408"/>
        <v>0</v>
      </c>
      <c r="CE651" s="181">
        <f t="shared" si="408"/>
        <v>0</v>
      </c>
      <c r="CF651" s="181">
        <f t="shared" si="408"/>
        <v>0</v>
      </c>
      <c r="CG651" s="181">
        <f t="shared" si="408"/>
        <v>0</v>
      </c>
      <c r="CH651" s="181">
        <f t="shared" si="408"/>
        <v>0</v>
      </c>
      <c r="CI651" s="181">
        <f t="shared" si="408"/>
        <v>0</v>
      </c>
      <c r="CJ651" s="181">
        <f t="shared" si="408"/>
        <v>0</v>
      </c>
      <c r="CK651" s="181">
        <f t="shared" si="408"/>
        <v>0</v>
      </c>
      <c r="CL651" s="181">
        <f t="shared" si="408"/>
        <v>0</v>
      </c>
      <c r="CM651" s="181">
        <f t="shared" si="408"/>
        <v>0</v>
      </c>
      <c r="CN651" s="181">
        <f t="shared" si="408"/>
        <v>0</v>
      </c>
      <c r="CO651" s="181">
        <f t="shared" si="408"/>
        <v>0</v>
      </c>
      <c r="CP651" s="181">
        <f t="shared" si="408"/>
        <v>0</v>
      </c>
      <c r="CQ651" s="181">
        <f t="shared" si="408"/>
        <v>0</v>
      </c>
      <c r="CR651" s="181">
        <f t="shared" si="408"/>
        <v>0</v>
      </c>
      <c r="CS651" s="181">
        <f t="shared" si="408"/>
        <v>0</v>
      </c>
      <c r="CT651" s="181">
        <f t="shared" si="408"/>
        <v>0</v>
      </c>
      <c r="CU651" s="181">
        <f t="shared" si="408"/>
        <v>0</v>
      </c>
      <c r="CV651" s="181">
        <f t="shared" si="408"/>
        <v>0</v>
      </c>
      <c r="CW651" s="181">
        <f t="shared" si="408"/>
        <v>0</v>
      </c>
      <c r="CX651" s="181">
        <f t="shared" si="408"/>
        <v>0</v>
      </c>
      <c r="CY651" s="181">
        <f t="shared" si="408"/>
        <v>0</v>
      </c>
      <c r="CZ651" s="181">
        <f t="shared" si="408"/>
        <v>0</v>
      </c>
      <c r="DA651" s="181">
        <f t="shared" si="408"/>
        <v>0</v>
      </c>
      <c r="DB651" s="181">
        <f t="shared" si="408"/>
        <v>0</v>
      </c>
      <c r="DC651" s="181">
        <f t="shared" si="408"/>
        <v>0</v>
      </c>
      <c r="DD651" s="181">
        <f t="shared" si="408"/>
        <v>0</v>
      </c>
      <c r="DE651" s="181">
        <f t="shared" si="408"/>
        <v>0</v>
      </c>
      <c r="DF651" s="181">
        <f t="shared" si="408"/>
        <v>0</v>
      </c>
      <c r="DG651" s="181">
        <f t="shared" si="408"/>
        <v>0</v>
      </c>
      <c r="DH651" s="181">
        <f t="shared" si="408"/>
        <v>0</v>
      </c>
      <c r="DI651" s="181">
        <f t="shared" si="408"/>
        <v>0</v>
      </c>
      <c r="DJ651" s="181">
        <f t="shared" si="408"/>
        <v>0</v>
      </c>
      <c r="DK651" s="181">
        <f t="shared" si="408"/>
        <v>0</v>
      </c>
      <c r="DL651" s="181">
        <f t="shared" si="408"/>
        <v>0</v>
      </c>
      <c r="DM651" s="181">
        <f t="shared" si="408"/>
        <v>0</v>
      </c>
      <c r="DN651" s="181">
        <f t="shared" si="408"/>
        <v>0</v>
      </c>
      <c r="DO651" s="181">
        <f t="shared" si="408"/>
        <v>0</v>
      </c>
      <c r="DP651" s="181">
        <f t="shared" si="408"/>
        <v>0</v>
      </c>
      <c r="DQ651" s="181">
        <f t="shared" si="408"/>
        <v>0</v>
      </c>
      <c r="DR651" s="181">
        <f t="shared" si="408"/>
        <v>0</v>
      </c>
      <c r="DS651" s="181">
        <f t="shared" si="408"/>
        <v>0</v>
      </c>
      <c r="DT651" s="181">
        <f t="shared" si="408"/>
        <v>0</v>
      </c>
      <c r="DU651" s="181">
        <f t="shared" si="408"/>
        <v>0</v>
      </c>
      <c r="DV651" s="181">
        <f t="shared" si="408"/>
        <v>0</v>
      </c>
      <c r="DW651" s="181">
        <f t="shared" si="408"/>
        <v>0</v>
      </c>
      <c r="DX651" s="181">
        <f t="shared" si="408"/>
        <v>0</v>
      </c>
      <c r="DY651" s="181">
        <f t="shared" si="408"/>
        <v>0</v>
      </c>
      <c r="DZ651" s="181">
        <f t="shared" si="408"/>
        <v>0</v>
      </c>
      <c r="EA651" s="181">
        <f t="shared" si="408"/>
        <v>0</v>
      </c>
      <c r="EB651" s="181">
        <f t="shared" si="406"/>
        <v>0</v>
      </c>
      <c r="EC651" s="181">
        <f t="shared" si="401"/>
        <v>0</v>
      </c>
      <c r="ED651" s="181">
        <f t="shared" si="401"/>
        <v>0</v>
      </c>
      <c r="EE651" s="181">
        <f t="shared" si="401"/>
        <v>0</v>
      </c>
    </row>
    <row r="652" spans="1:138" ht="17.25" hidden="1" outlineLevel="1" thickTop="1" thickBot="1" x14ac:dyDescent="0.3">
      <c r="A652" s="122">
        <f>IF(B625="Объект",,1)</f>
        <v>0</v>
      </c>
      <c r="B652" s="228" t="s">
        <v>236</v>
      </c>
      <c r="C652" s="229">
        <f>SUM(D652:EE652)</f>
        <v>0</v>
      </c>
      <c r="D652" s="175">
        <f>SUM(D642:D651)</f>
        <v>0</v>
      </c>
      <c r="E652" s="230">
        <f t="shared" ref="E652:BA652" si="409">SUM(E642:E651)</f>
        <v>0</v>
      </c>
      <c r="F652" s="175">
        <f t="shared" si="409"/>
        <v>0</v>
      </c>
      <c r="G652" s="175">
        <f t="shared" si="409"/>
        <v>0</v>
      </c>
      <c r="H652" s="175">
        <f t="shared" si="409"/>
        <v>0</v>
      </c>
      <c r="I652" s="175">
        <f t="shared" si="409"/>
        <v>0</v>
      </c>
      <c r="J652" s="175">
        <f t="shared" si="409"/>
        <v>0</v>
      </c>
      <c r="K652" s="175">
        <f t="shared" si="409"/>
        <v>0</v>
      </c>
      <c r="L652" s="175">
        <f t="shared" si="409"/>
        <v>0</v>
      </c>
      <c r="M652" s="175">
        <f t="shared" si="409"/>
        <v>0</v>
      </c>
      <c r="N652" s="175">
        <f t="shared" si="409"/>
        <v>0</v>
      </c>
      <c r="O652" s="231">
        <f t="shared" si="409"/>
        <v>0</v>
      </c>
      <c r="P652" s="231">
        <f t="shared" si="409"/>
        <v>0</v>
      </c>
      <c r="Q652" s="231">
        <f t="shared" si="409"/>
        <v>0</v>
      </c>
      <c r="R652" s="231">
        <f t="shared" si="409"/>
        <v>0</v>
      </c>
      <c r="S652" s="231">
        <f t="shared" si="409"/>
        <v>0</v>
      </c>
      <c r="T652" s="231">
        <f t="shared" si="409"/>
        <v>0</v>
      </c>
      <c r="U652" s="231">
        <f t="shared" si="409"/>
        <v>0</v>
      </c>
      <c r="V652" s="231">
        <f t="shared" si="409"/>
        <v>0</v>
      </c>
      <c r="W652" s="231">
        <f t="shared" si="409"/>
        <v>0</v>
      </c>
      <c r="X652" s="231">
        <f t="shared" si="409"/>
        <v>0</v>
      </c>
      <c r="Y652" s="231">
        <f t="shared" si="409"/>
        <v>0</v>
      </c>
      <c r="Z652" s="231">
        <f t="shared" si="409"/>
        <v>0</v>
      </c>
      <c r="AA652" s="231">
        <f t="shared" si="409"/>
        <v>0</v>
      </c>
      <c r="AB652" s="231">
        <f t="shared" si="409"/>
        <v>0</v>
      </c>
      <c r="AC652" s="176">
        <f t="shared" si="409"/>
        <v>0</v>
      </c>
      <c r="AD652" s="176">
        <f t="shared" si="409"/>
        <v>0</v>
      </c>
      <c r="AE652" s="175">
        <f t="shared" si="409"/>
        <v>0</v>
      </c>
      <c r="AF652" s="175">
        <f t="shared" si="409"/>
        <v>0</v>
      </c>
      <c r="AG652" s="175">
        <f t="shared" si="409"/>
        <v>0</v>
      </c>
      <c r="AH652" s="175">
        <f t="shared" si="409"/>
        <v>0</v>
      </c>
      <c r="AI652" s="175">
        <f t="shared" si="409"/>
        <v>0</v>
      </c>
      <c r="AJ652" s="175">
        <f t="shared" si="409"/>
        <v>0</v>
      </c>
      <c r="AK652" s="175">
        <f t="shared" si="409"/>
        <v>0</v>
      </c>
      <c r="AL652" s="175">
        <f t="shared" si="409"/>
        <v>0</v>
      </c>
      <c r="AM652" s="175">
        <f t="shared" si="409"/>
        <v>0</v>
      </c>
      <c r="AN652" s="176">
        <f t="shared" si="409"/>
        <v>0</v>
      </c>
      <c r="AO652" s="175">
        <f t="shared" si="409"/>
        <v>0</v>
      </c>
      <c r="AP652" s="175">
        <f t="shared" si="409"/>
        <v>0</v>
      </c>
      <c r="AQ652" s="175">
        <f t="shared" si="409"/>
        <v>0</v>
      </c>
      <c r="AR652" s="175">
        <f t="shared" si="409"/>
        <v>0</v>
      </c>
      <c r="AS652" s="175">
        <f t="shared" si="409"/>
        <v>0</v>
      </c>
      <c r="AT652" s="175">
        <f t="shared" si="409"/>
        <v>0</v>
      </c>
      <c r="AU652" s="175">
        <f t="shared" si="409"/>
        <v>0</v>
      </c>
      <c r="AV652" s="175">
        <f t="shared" si="409"/>
        <v>0</v>
      </c>
      <c r="AW652" s="175">
        <f t="shared" si="409"/>
        <v>0</v>
      </c>
      <c r="AX652" s="175">
        <f t="shared" si="409"/>
        <v>0</v>
      </c>
      <c r="AY652" s="175">
        <f t="shared" si="409"/>
        <v>0</v>
      </c>
      <c r="AZ652" s="176">
        <f t="shared" si="409"/>
        <v>0</v>
      </c>
      <c r="BA652" s="175">
        <f t="shared" si="409"/>
        <v>0</v>
      </c>
      <c r="BB652" s="175">
        <f t="shared" ref="BB652:DM652" si="410">SUM(BB629:BB638)*0.18</f>
        <v>0</v>
      </c>
      <c r="BC652" s="175">
        <f t="shared" si="410"/>
        <v>0</v>
      </c>
      <c r="BD652" s="175">
        <f t="shared" si="410"/>
        <v>0</v>
      </c>
      <c r="BE652" s="175">
        <f t="shared" si="410"/>
        <v>0</v>
      </c>
      <c r="BF652" s="175">
        <f t="shared" si="410"/>
        <v>0</v>
      </c>
      <c r="BG652" s="175">
        <f t="shared" si="410"/>
        <v>0</v>
      </c>
      <c r="BH652" s="175">
        <f t="shared" si="410"/>
        <v>0</v>
      </c>
      <c r="BI652" s="175">
        <f t="shared" si="410"/>
        <v>0</v>
      </c>
      <c r="BJ652" s="175">
        <f t="shared" si="410"/>
        <v>0</v>
      </c>
      <c r="BK652" s="175">
        <f t="shared" si="410"/>
        <v>0</v>
      </c>
      <c r="BL652" s="176">
        <f t="shared" si="410"/>
        <v>0</v>
      </c>
      <c r="BM652" s="175">
        <f t="shared" si="410"/>
        <v>0</v>
      </c>
      <c r="BN652" s="175">
        <f t="shared" si="410"/>
        <v>0</v>
      </c>
      <c r="BO652" s="175">
        <f t="shared" si="410"/>
        <v>0</v>
      </c>
      <c r="BP652" s="175">
        <f t="shared" si="410"/>
        <v>0</v>
      </c>
      <c r="BQ652" s="175">
        <f t="shared" si="410"/>
        <v>0</v>
      </c>
      <c r="BR652" s="175">
        <f t="shared" si="410"/>
        <v>0</v>
      </c>
      <c r="BS652" s="175">
        <f t="shared" si="410"/>
        <v>0</v>
      </c>
      <c r="BT652" s="175">
        <f t="shared" si="410"/>
        <v>0</v>
      </c>
      <c r="BU652" s="175">
        <f t="shared" si="410"/>
        <v>0</v>
      </c>
      <c r="BV652" s="175">
        <f>SUM(BV629:BV638)*0.18</f>
        <v>0</v>
      </c>
      <c r="BW652" s="175">
        <f>SUM(BW629:BW638)*0.18</f>
        <v>0</v>
      </c>
      <c r="BX652" s="175">
        <f>SUM(BX629:BX638)*0.18</f>
        <v>0</v>
      </c>
      <c r="BY652" s="175">
        <f t="shared" si="410"/>
        <v>0</v>
      </c>
      <c r="BZ652" s="175">
        <f t="shared" si="410"/>
        <v>0</v>
      </c>
      <c r="CA652" s="175">
        <f t="shared" si="410"/>
        <v>0</v>
      </c>
      <c r="CB652" s="175">
        <f t="shared" si="410"/>
        <v>0</v>
      </c>
      <c r="CC652" s="175">
        <f t="shared" si="410"/>
        <v>0</v>
      </c>
      <c r="CD652" s="175">
        <f t="shared" si="410"/>
        <v>0</v>
      </c>
      <c r="CE652" s="175">
        <f t="shared" si="410"/>
        <v>0</v>
      </c>
      <c r="CF652" s="175">
        <f t="shared" si="410"/>
        <v>0</v>
      </c>
      <c r="CG652" s="175">
        <f t="shared" si="410"/>
        <v>0</v>
      </c>
      <c r="CH652" s="175">
        <f t="shared" si="410"/>
        <v>0</v>
      </c>
      <c r="CI652" s="175">
        <f t="shared" si="410"/>
        <v>0</v>
      </c>
      <c r="CJ652" s="176">
        <f t="shared" si="410"/>
        <v>0</v>
      </c>
      <c r="CK652" s="175">
        <f t="shared" si="410"/>
        <v>0</v>
      </c>
      <c r="CL652" s="175">
        <f t="shared" si="410"/>
        <v>0</v>
      </c>
      <c r="CM652" s="175">
        <f t="shared" si="410"/>
        <v>0</v>
      </c>
      <c r="CN652" s="175">
        <f t="shared" si="410"/>
        <v>0</v>
      </c>
      <c r="CO652" s="175">
        <f t="shared" si="410"/>
        <v>0</v>
      </c>
      <c r="CP652" s="175">
        <f t="shared" si="410"/>
        <v>0</v>
      </c>
      <c r="CQ652" s="175">
        <f t="shared" si="410"/>
        <v>0</v>
      </c>
      <c r="CR652" s="175">
        <f t="shared" si="410"/>
        <v>0</v>
      </c>
      <c r="CS652" s="175">
        <f t="shared" si="410"/>
        <v>0</v>
      </c>
      <c r="CT652" s="175">
        <f t="shared" si="410"/>
        <v>0</v>
      </c>
      <c r="CU652" s="175">
        <f t="shared" si="410"/>
        <v>0</v>
      </c>
      <c r="CV652" s="176">
        <f t="shared" si="410"/>
        <v>0</v>
      </c>
      <c r="CW652" s="175">
        <f t="shared" si="410"/>
        <v>0</v>
      </c>
      <c r="CX652" s="175">
        <f t="shared" si="410"/>
        <v>0</v>
      </c>
      <c r="CY652" s="175">
        <f t="shared" si="410"/>
        <v>0</v>
      </c>
      <c r="CZ652" s="175">
        <f t="shared" si="410"/>
        <v>0</v>
      </c>
      <c r="DA652" s="175">
        <f t="shared" si="410"/>
        <v>0</v>
      </c>
      <c r="DB652" s="175">
        <f t="shared" si="410"/>
        <v>0</v>
      </c>
      <c r="DC652" s="175">
        <f t="shared" si="410"/>
        <v>0</v>
      </c>
      <c r="DD652" s="175">
        <f t="shared" si="410"/>
        <v>0</v>
      </c>
      <c r="DE652" s="175">
        <f t="shared" si="410"/>
        <v>0</v>
      </c>
      <c r="DF652" s="175">
        <f t="shared" si="410"/>
        <v>0</v>
      </c>
      <c r="DG652" s="175">
        <f t="shared" si="410"/>
        <v>0</v>
      </c>
      <c r="DH652" s="176">
        <f t="shared" si="410"/>
        <v>0</v>
      </c>
      <c r="DI652" s="175">
        <f t="shared" si="410"/>
        <v>0</v>
      </c>
      <c r="DJ652" s="175">
        <f t="shared" si="410"/>
        <v>0</v>
      </c>
      <c r="DK652" s="175">
        <f t="shared" si="410"/>
        <v>0</v>
      </c>
      <c r="DL652" s="175">
        <f t="shared" si="410"/>
        <v>0</v>
      </c>
      <c r="DM652" s="175">
        <f t="shared" si="410"/>
        <v>0</v>
      </c>
      <c r="DN652" s="175">
        <f t="shared" ref="DN652:EA652" si="411">SUM(DN629:DN638)*0.18</f>
        <v>0</v>
      </c>
      <c r="DO652" s="175">
        <f t="shared" si="411"/>
        <v>0</v>
      </c>
      <c r="DP652" s="175">
        <f t="shared" si="411"/>
        <v>0</v>
      </c>
      <c r="DQ652" s="175">
        <f t="shared" si="411"/>
        <v>0</v>
      </c>
      <c r="DR652" s="175">
        <f t="shared" si="411"/>
        <v>0</v>
      </c>
      <c r="DS652" s="175">
        <f t="shared" si="411"/>
        <v>0</v>
      </c>
      <c r="DT652" s="176">
        <f t="shared" si="411"/>
        <v>0</v>
      </c>
      <c r="DU652" s="175">
        <f t="shared" si="411"/>
        <v>0</v>
      </c>
      <c r="DV652" s="175">
        <f t="shared" si="411"/>
        <v>0</v>
      </c>
      <c r="DW652" s="175">
        <f t="shared" si="411"/>
        <v>0</v>
      </c>
      <c r="DX652" s="175">
        <f t="shared" si="411"/>
        <v>0</v>
      </c>
      <c r="DY652" s="175">
        <f t="shared" si="411"/>
        <v>0</v>
      </c>
      <c r="DZ652" s="175">
        <f t="shared" si="411"/>
        <v>0</v>
      </c>
      <c r="EA652" s="175">
        <f t="shared" si="411"/>
        <v>0</v>
      </c>
      <c r="EB652" s="175">
        <f>SUM(EB629:EB638)*0.18</f>
        <v>0</v>
      </c>
      <c r="EC652" s="175">
        <f>SUM(EC629:EC638)*0.18</f>
        <v>0</v>
      </c>
      <c r="ED652" s="175">
        <f>SUM(ED629:ED638)*0.18</f>
        <v>0</v>
      </c>
      <c r="EE652" s="175">
        <f>SUM(EE629:EE638)*0.18</f>
        <v>0</v>
      </c>
      <c r="EF652" s="169"/>
      <c r="EG652" s="169"/>
      <c r="EH652" s="169"/>
    </row>
    <row r="653" spans="1:138" ht="17.25" hidden="1" outlineLevel="1" thickTop="1" thickBot="1" x14ac:dyDescent="0.3">
      <c r="A653" s="122">
        <f>IF(B625="Объект",,1)</f>
        <v>0</v>
      </c>
      <c r="B653" s="233">
        <f>B621</f>
        <v>0</v>
      </c>
      <c r="C653" s="229">
        <f t="shared" si="394"/>
        <v>0</v>
      </c>
      <c r="D653" s="188">
        <f t="shared" ref="D653:BO653" si="412">D641+D652</f>
        <v>0</v>
      </c>
      <c r="E653" s="234">
        <f t="shared" si="412"/>
        <v>0</v>
      </c>
      <c r="F653" s="188">
        <f t="shared" si="412"/>
        <v>0</v>
      </c>
      <c r="G653" s="188">
        <f t="shared" si="412"/>
        <v>0</v>
      </c>
      <c r="H653" s="188">
        <f t="shared" si="412"/>
        <v>0</v>
      </c>
      <c r="I653" s="188">
        <f t="shared" si="412"/>
        <v>0</v>
      </c>
      <c r="J653" s="188">
        <f t="shared" si="412"/>
        <v>0</v>
      </c>
      <c r="K653" s="188">
        <f t="shared" si="412"/>
        <v>0</v>
      </c>
      <c r="L653" s="188">
        <f t="shared" si="412"/>
        <v>0</v>
      </c>
      <c r="M653" s="188">
        <f t="shared" si="412"/>
        <v>0</v>
      </c>
      <c r="N653" s="188">
        <f t="shared" si="412"/>
        <v>0</v>
      </c>
      <c r="O653" s="235">
        <f t="shared" si="412"/>
        <v>0</v>
      </c>
      <c r="P653" s="235">
        <f t="shared" si="412"/>
        <v>0</v>
      </c>
      <c r="Q653" s="235">
        <f t="shared" si="412"/>
        <v>0</v>
      </c>
      <c r="R653" s="235">
        <f t="shared" si="412"/>
        <v>0</v>
      </c>
      <c r="S653" s="235">
        <f t="shared" si="412"/>
        <v>0</v>
      </c>
      <c r="T653" s="235">
        <f t="shared" si="412"/>
        <v>0</v>
      </c>
      <c r="U653" s="235">
        <f t="shared" si="412"/>
        <v>0</v>
      </c>
      <c r="V653" s="235">
        <f t="shared" si="412"/>
        <v>0</v>
      </c>
      <c r="W653" s="235">
        <f t="shared" si="412"/>
        <v>0</v>
      </c>
      <c r="X653" s="235">
        <f t="shared" si="412"/>
        <v>0</v>
      </c>
      <c r="Y653" s="235">
        <f t="shared" si="412"/>
        <v>0</v>
      </c>
      <c r="Z653" s="235">
        <f t="shared" si="412"/>
        <v>0</v>
      </c>
      <c r="AA653" s="235">
        <f t="shared" si="412"/>
        <v>0</v>
      </c>
      <c r="AB653" s="235">
        <f t="shared" si="412"/>
        <v>0</v>
      </c>
      <c r="AC653" s="189">
        <f t="shared" si="412"/>
        <v>0</v>
      </c>
      <c r="AD653" s="189">
        <f t="shared" si="412"/>
        <v>0</v>
      </c>
      <c r="AE653" s="188">
        <f t="shared" si="412"/>
        <v>0</v>
      </c>
      <c r="AF653" s="188">
        <f t="shared" si="412"/>
        <v>0</v>
      </c>
      <c r="AG653" s="188">
        <f t="shared" si="412"/>
        <v>0</v>
      </c>
      <c r="AH653" s="188">
        <f t="shared" si="412"/>
        <v>0</v>
      </c>
      <c r="AI653" s="188">
        <f t="shared" si="412"/>
        <v>0</v>
      </c>
      <c r="AJ653" s="188">
        <f t="shared" si="412"/>
        <v>0</v>
      </c>
      <c r="AK653" s="188">
        <f t="shared" si="412"/>
        <v>0</v>
      </c>
      <c r="AL653" s="188">
        <f t="shared" si="412"/>
        <v>0</v>
      </c>
      <c r="AM653" s="188">
        <f t="shared" si="412"/>
        <v>0</v>
      </c>
      <c r="AN653" s="189">
        <f t="shared" si="412"/>
        <v>0</v>
      </c>
      <c r="AO653" s="188">
        <f t="shared" si="412"/>
        <v>0</v>
      </c>
      <c r="AP653" s="188">
        <f t="shared" si="412"/>
        <v>0</v>
      </c>
      <c r="AQ653" s="188">
        <f t="shared" si="412"/>
        <v>0</v>
      </c>
      <c r="AR653" s="188">
        <f t="shared" si="412"/>
        <v>0</v>
      </c>
      <c r="AS653" s="188">
        <f t="shared" si="412"/>
        <v>0</v>
      </c>
      <c r="AT653" s="188">
        <f t="shared" si="412"/>
        <v>0</v>
      </c>
      <c r="AU653" s="188">
        <f t="shared" si="412"/>
        <v>0</v>
      </c>
      <c r="AV653" s="188">
        <f t="shared" si="412"/>
        <v>0</v>
      </c>
      <c r="AW653" s="188">
        <f t="shared" si="412"/>
        <v>0</v>
      </c>
      <c r="AX653" s="188">
        <f t="shared" si="412"/>
        <v>0</v>
      </c>
      <c r="AY653" s="188">
        <f t="shared" si="412"/>
        <v>0</v>
      </c>
      <c r="AZ653" s="189">
        <f t="shared" si="412"/>
        <v>0</v>
      </c>
      <c r="BA653" s="188">
        <f t="shared" si="412"/>
        <v>0</v>
      </c>
      <c r="BB653" s="188">
        <f t="shared" si="412"/>
        <v>0</v>
      </c>
      <c r="BC653" s="188">
        <f t="shared" si="412"/>
        <v>0</v>
      </c>
      <c r="BD653" s="188">
        <f t="shared" si="412"/>
        <v>0</v>
      </c>
      <c r="BE653" s="188">
        <f t="shared" si="412"/>
        <v>0</v>
      </c>
      <c r="BF653" s="188">
        <f t="shared" si="412"/>
        <v>0</v>
      </c>
      <c r="BG653" s="188">
        <f t="shared" si="412"/>
        <v>0</v>
      </c>
      <c r="BH653" s="188">
        <f t="shared" si="412"/>
        <v>0</v>
      </c>
      <c r="BI653" s="188">
        <f t="shared" si="412"/>
        <v>0</v>
      </c>
      <c r="BJ653" s="188">
        <f t="shared" si="412"/>
        <v>0</v>
      </c>
      <c r="BK653" s="188">
        <f t="shared" si="412"/>
        <v>0</v>
      </c>
      <c r="BL653" s="189">
        <f t="shared" si="412"/>
        <v>0</v>
      </c>
      <c r="BM653" s="188">
        <f t="shared" si="412"/>
        <v>0</v>
      </c>
      <c r="BN653" s="188">
        <f t="shared" si="412"/>
        <v>0</v>
      </c>
      <c r="BO653" s="188">
        <f t="shared" si="412"/>
        <v>0</v>
      </c>
      <c r="BP653" s="188">
        <f t="shared" ref="BP653:EA653" si="413">BP641+BP652</f>
        <v>0</v>
      </c>
      <c r="BQ653" s="188">
        <f t="shared" si="413"/>
        <v>0</v>
      </c>
      <c r="BR653" s="188">
        <f t="shared" si="413"/>
        <v>0</v>
      </c>
      <c r="BS653" s="188">
        <f t="shared" si="413"/>
        <v>0</v>
      </c>
      <c r="BT653" s="188">
        <f t="shared" si="413"/>
        <v>0</v>
      </c>
      <c r="BU653" s="188">
        <f t="shared" si="413"/>
        <v>0</v>
      </c>
      <c r="BV653" s="188">
        <f>BV641+BV652</f>
        <v>0</v>
      </c>
      <c r="BW653" s="188">
        <f>BW641+BW652</f>
        <v>0</v>
      </c>
      <c r="BX653" s="188">
        <f>BX641+BX652</f>
        <v>0</v>
      </c>
      <c r="BY653" s="188">
        <f t="shared" si="413"/>
        <v>0</v>
      </c>
      <c r="BZ653" s="188">
        <f t="shared" si="413"/>
        <v>0</v>
      </c>
      <c r="CA653" s="188">
        <f t="shared" si="413"/>
        <v>0</v>
      </c>
      <c r="CB653" s="188">
        <f t="shared" si="413"/>
        <v>0</v>
      </c>
      <c r="CC653" s="188">
        <f t="shared" si="413"/>
        <v>0</v>
      </c>
      <c r="CD653" s="188">
        <f t="shared" si="413"/>
        <v>0</v>
      </c>
      <c r="CE653" s="188">
        <f t="shared" si="413"/>
        <v>0</v>
      </c>
      <c r="CF653" s="188">
        <f t="shared" si="413"/>
        <v>0</v>
      </c>
      <c r="CG653" s="188">
        <f t="shared" si="413"/>
        <v>0</v>
      </c>
      <c r="CH653" s="188">
        <f t="shared" si="413"/>
        <v>0</v>
      </c>
      <c r="CI653" s="188">
        <f t="shared" si="413"/>
        <v>0</v>
      </c>
      <c r="CJ653" s="189">
        <f t="shared" si="413"/>
        <v>0</v>
      </c>
      <c r="CK653" s="188">
        <f t="shared" si="413"/>
        <v>0</v>
      </c>
      <c r="CL653" s="188">
        <f t="shared" si="413"/>
        <v>0</v>
      </c>
      <c r="CM653" s="188">
        <f t="shared" si="413"/>
        <v>0</v>
      </c>
      <c r="CN653" s="188">
        <f t="shared" si="413"/>
        <v>0</v>
      </c>
      <c r="CO653" s="188">
        <f t="shared" si="413"/>
        <v>0</v>
      </c>
      <c r="CP653" s="188">
        <f t="shared" si="413"/>
        <v>0</v>
      </c>
      <c r="CQ653" s="188">
        <f t="shared" si="413"/>
        <v>0</v>
      </c>
      <c r="CR653" s="188">
        <f t="shared" si="413"/>
        <v>0</v>
      </c>
      <c r="CS653" s="188">
        <f t="shared" si="413"/>
        <v>0</v>
      </c>
      <c r="CT653" s="188">
        <f t="shared" si="413"/>
        <v>0</v>
      </c>
      <c r="CU653" s="188">
        <f t="shared" si="413"/>
        <v>0</v>
      </c>
      <c r="CV653" s="189">
        <f t="shared" si="413"/>
        <v>0</v>
      </c>
      <c r="CW653" s="188">
        <f t="shared" si="413"/>
        <v>0</v>
      </c>
      <c r="CX653" s="188">
        <f t="shared" si="413"/>
        <v>0</v>
      </c>
      <c r="CY653" s="188">
        <f t="shared" si="413"/>
        <v>0</v>
      </c>
      <c r="CZ653" s="188">
        <f t="shared" si="413"/>
        <v>0</v>
      </c>
      <c r="DA653" s="188">
        <f t="shared" si="413"/>
        <v>0</v>
      </c>
      <c r="DB653" s="188">
        <f t="shared" si="413"/>
        <v>0</v>
      </c>
      <c r="DC653" s="188">
        <f t="shared" si="413"/>
        <v>0</v>
      </c>
      <c r="DD653" s="188">
        <f t="shared" si="413"/>
        <v>0</v>
      </c>
      <c r="DE653" s="188">
        <f t="shared" si="413"/>
        <v>0</v>
      </c>
      <c r="DF653" s="188">
        <f t="shared" si="413"/>
        <v>0</v>
      </c>
      <c r="DG653" s="188">
        <f t="shared" si="413"/>
        <v>0</v>
      </c>
      <c r="DH653" s="189">
        <f t="shared" si="413"/>
        <v>0</v>
      </c>
      <c r="DI653" s="188">
        <f t="shared" si="413"/>
        <v>0</v>
      </c>
      <c r="DJ653" s="188">
        <f t="shared" si="413"/>
        <v>0</v>
      </c>
      <c r="DK653" s="188">
        <f t="shared" si="413"/>
        <v>0</v>
      </c>
      <c r="DL653" s="188">
        <f t="shared" si="413"/>
        <v>0</v>
      </c>
      <c r="DM653" s="188">
        <f t="shared" si="413"/>
        <v>0</v>
      </c>
      <c r="DN653" s="188">
        <f t="shared" si="413"/>
        <v>0</v>
      </c>
      <c r="DO653" s="188">
        <f t="shared" si="413"/>
        <v>0</v>
      </c>
      <c r="DP653" s="188">
        <f t="shared" si="413"/>
        <v>0</v>
      </c>
      <c r="DQ653" s="188">
        <f t="shared" si="413"/>
        <v>0</v>
      </c>
      <c r="DR653" s="188">
        <f t="shared" si="413"/>
        <v>0</v>
      </c>
      <c r="DS653" s="188">
        <f t="shared" si="413"/>
        <v>0</v>
      </c>
      <c r="DT653" s="189">
        <f t="shared" si="413"/>
        <v>0</v>
      </c>
      <c r="DU653" s="188">
        <f t="shared" si="413"/>
        <v>0</v>
      </c>
      <c r="DV653" s="188">
        <f t="shared" si="413"/>
        <v>0</v>
      </c>
      <c r="DW653" s="188">
        <f t="shared" si="413"/>
        <v>0</v>
      </c>
      <c r="DX653" s="188">
        <f t="shared" si="413"/>
        <v>0</v>
      </c>
      <c r="DY653" s="188">
        <f t="shared" si="413"/>
        <v>0</v>
      </c>
      <c r="DZ653" s="188">
        <f t="shared" si="413"/>
        <v>0</v>
      </c>
      <c r="EA653" s="188">
        <f t="shared" si="413"/>
        <v>0</v>
      </c>
      <c r="EB653" s="188">
        <f>EB641+EB652</f>
        <v>0</v>
      </c>
      <c r="EC653" s="188">
        <f>EC641+EC652</f>
        <v>0</v>
      </c>
      <c r="ED653" s="188">
        <f>ED641+ED652</f>
        <v>0</v>
      </c>
      <c r="EE653" s="188">
        <f>EE641+EE652</f>
        <v>0</v>
      </c>
      <c r="EF653" s="169"/>
      <c r="EG653" s="169"/>
      <c r="EH653" s="169"/>
    </row>
    <row r="654" spans="1:138" ht="15" hidden="1" outlineLevel="1" x14ac:dyDescent="0.25">
      <c r="A654" s="122">
        <f>IF(B625="Объект",,1)</f>
        <v>0</v>
      </c>
      <c r="C654" s="226" t="e">
        <f>IF(SUM(D642:BP651)/(C641-C640-C639)&lt;&gt;0.18,"ПроверьНДС",)</f>
        <v>#DIV/0!</v>
      </c>
    </row>
    <row r="655" spans="1:138" hidden="1" outlineLevel="1" x14ac:dyDescent="0.2">
      <c r="A655" s="122">
        <f>IF(B625="Объект",,1)</f>
        <v>0</v>
      </c>
    </row>
    <row r="656" spans="1:138" hidden="1" outlineLevel="1" x14ac:dyDescent="0.2">
      <c r="A656" s="122">
        <f>IF(B625="Объект",,1)</f>
        <v>0</v>
      </c>
    </row>
    <row r="657" spans="1:138" hidden="1" outlineLevel="1" x14ac:dyDescent="0.2">
      <c r="A657" s="122">
        <f>IF(B657="Объект",,1)</f>
        <v>0</v>
      </c>
      <c r="B657" s="127" t="s">
        <v>247</v>
      </c>
      <c r="C657" s="54">
        <f>C625+1</f>
        <v>11</v>
      </c>
    </row>
    <row r="658" spans="1:138" ht="16.5" hidden="1" outlineLevel="1" x14ac:dyDescent="0.3">
      <c r="A658" s="122">
        <f>IF(B657="Объект",,1)</f>
        <v>0</v>
      </c>
      <c r="B658" s="128" t="s">
        <v>201</v>
      </c>
      <c r="C658" s="129"/>
      <c r="D658" s="129"/>
      <c r="E658" s="129"/>
      <c r="F658" s="129"/>
      <c r="G658" s="129"/>
      <c r="H658" s="129"/>
      <c r="I658" s="129"/>
      <c r="J658" s="129"/>
      <c r="K658" s="129"/>
      <c r="L658" s="129"/>
      <c r="M658" s="129"/>
      <c r="N658" s="129"/>
    </row>
    <row r="659" spans="1:138" ht="17.25" hidden="1" customHeight="1" outlineLevel="1" thickBot="1" x14ac:dyDescent="0.25">
      <c r="A659" s="122">
        <f>IF(B657="Объект",,1)</f>
        <v>0</v>
      </c>
    </row>
    <row r="660" spans="1:138" ht="17.25" hidden="1" outlineLevel="1" thickTop="1" thickBot="1" x14ac:dyDescent="0.25">
      <c r="A660" s="122">
        <f>IF(B657="Объект",,1)</f>
        <v>0</v>
      </c>
      <c r="B660" s="160" t="s">
        <v>207</v>
      </c>
      <c r="C660" s="161" t="s">
        <v>208</v>
      </c>
      <c r="D660" s="162">
        <f>$C$4</f>
        <v>42826</v>
      </c>
      <c r="E660" s="162">
        <f t="shared" ref="E660:BP660" si="414">DATE(YEAR(D660),(MONTH(D660)+1),DAY(D660))</f>
        <v>42856</v>
      </c>
      <c r="F660" s="162">
        <f t="shared" si="414"/>
        <v>42887</v>
      </c>
      <c r="G660" s="162">
        <f t="shared" si="414"/>
        <v>42917</v>
      </c>
      <c r="H660" s="162">
        <f t="shared" si="414"/>
        <v>42948</v>
      </c>
      <c r="I660" s="162">
        <f t="shared" si="414"/>
        <v>42979</v>
      </c>
      <c r="J660" s="162">
        <f t="shared" si="414"/>
        <v>43009</v>
      </c>
      <c r="K660" s="162">
        <f t="shared" si="414"/>
        <v>43040</v>
      </c>
      <c r="L660" s="162">
        <f t="shared" si="414"/>
        <v>43070</v>
      </c>
      <c r="M660" s="162">
        <f t="shared" si="414"/>
        <v>43101</v>
      </c>
      <c r="N660" s="162">
        <f t="shared" si="414"/>
        <v>43132</v>
      </c>
      <c r="O660" s="162">
        <f t="shared" si="414"/>
        <v>43160</v>
      </c>
      <c r="P660" s="162">
        <f t="shared" si="414"/>
        <v>43191</v>
      </c>
      <c r="Q660" s="162">
        <f t="shared" si="414"/>
        <v>43221</v>
      </c>
      <c r="R660" s="162">
        <f t="shared" si="414"/>
        <v>43252</v>
      </c>
      <c r="S660" s="162">
        <f t="shared" si="414"/>
        <v>43282</v>
      </c>
      <c r="T660" s="162">
        <f t="shared" si="414"/>
        <v>43313</v>
      </c>
      <c r="U660" s="162">
        <f t="shared" si="414"/>
        <v>43344</v>
      </c>
      <c r="V660" s="162">
        <f t="shared" si="414"/>
        <v>43374</v>
      </c>
      <c r="W660" s="162">
        <f t="shared" si="414"/>
        <v>43405</v>
      </c>
      <c r="X660" s="162">
        <f t="shared" si="414"/>
        <v>43435</v>
      </c>
      <c r="Y660" s="162">
        <f t="shared" si="414"/>
        <v>43466</v>
      </c>
      <c r="Z660" s="162">
        <f t="shared" si="414"/>
        <v>43497</v>
      </c>
      <c r="AA660" s="162">
        <f t="shared" si="414"/>
        <v>43525</v>
      </c>
      <c r="AB660" s="162">
        <f t="shared" si="414"/>
        <v>43556</v>
      </c>
      <c r="AC660" s="162">
        <f t="shared" si="414"/>
        <v>43586</v>
      </c>
      <c r="AD660" s="162">
        <f t="shared" si="414"/>
        <v>43617</v>
      </c>
      <c r="AE660" s="162">
        <f t="shared" si="414"/>
        <v>43647</v>
      </c>
      <c r="AF660" s="162">
        <f t="shared" si="414"/>
        <v>43678</v>
      </c>
      <c r="AG660" s="162">
        <f t="shared" si="414"/>
        <v>43709</v>
      </c>
      <c r="AH660" s="162">
        <f t="shared" si="414"/>
        <v>43739</v>
      </c>
      <c r="AI660" s="162">
        <f t="shared" si="414"/>
        <v>43770</v>
      </c>
      <c r="AJ660" s="162">
        <f t="shared" si="414"/>
        <v>43800</v>
      </c>
      <c r="AK660" s="162">
        <f t="shared" si="414"/>
        <v>43831</v>
      </c>
      <c r="AL660" s="162">
        <f t="shared" si="414"/>
        <v>43862</v>
      </c>
      <c r="AM660" s="162">
        <f t="shared" si="414"/>
        <v>43891</v>
      </c>
      <c r="AN660" s="162">
        <f t="shared" si="414"/>
        <v>43922</v>
      </c>
      <c r="AO660" s="162">
        <f t="shared" si="414"/>
        <v>43952</v>
      </c>
      <c r="AP660" s="162">
        <f t="shared" si="414"/>
        <v>43983</v>
      </c>
      <c r="AQ660" s="162">
        <f t="shared" si="414"/>
        <v>44013</v>
      </c>
      <c r="AR660" s="162">
        <f t="shared" si="414"/>
        <v>44044</v>
      </c>
      <c r="AS660" s="162">
        <f t="shared" si="414"/>
        <v>44075</v>
      </c>
      <c r="AT660" s="162">
        <f t="shared" si="414"/>
        <v>44105</v>
      </c>
      <c r="AU660" s="162">
        <f t="shared" si="414"/>
        <v>44136</v>
      </c>
      <c r="AV660" s="162">
        <f t="shared" si="414"/>
        <v>44166</v>
      </c>
      <c r="AW660" s="162">
        <f t="shared" si="414"/>
        <v>44197</v>
      </c>
      <c r="AX660" s="162">
        <f t="shared" si="414"/>
        <v>44228</v>
      </c>
      <c r="AY660" s="162">
        <f t="shared" si="414"/>
        <v>44256</v>
      </c>
      <c r="AZ660" s="162">
        <f t="shared" si="414"/>
        <v>44287</v>
      </c>
      <c r="BA660" s="162">
        <f t="shared" si="414"/>
        <v>44317</v>
      </c>
      <c r="BB660" s="162">
        <f t="shared" si="414"/>
        <v>44348</v>
      </c>
      <c r="BC660" s="162">
        <f t="shared" si="414"/>
        <v>44378</v>
      </c>
      <c r="BD660" s="162">
        <f t="shared" si="414"/>
        <v>44409</v>
      </c>
      <c r="BE660" s="162">
        <f t="shared" si="414"/>
        <v>44440</v>
      </c>
      <c r="BF660" s="162">
        <f t="shared" si="414"/>
        <v>44470</v>
      </c>
      <c r="BG660" s="162">
        <f t="shared" si="414"/>
        <v>44501</v>
      </c>
      <c r="BH660" s="162">
        <f t="shared" si="414"/>
        <v>44531</v>
      </c>
      <c r="BI660" s="162">
        <f t="shared" si="414"/>
        <v>44562</v>
      </c>
      <c r="BJ660" s="162">
        <f t="shared" si="414"/>
        <v>44593</v>
      </c>
      <c r="BK660" s="162">
        <f t="shared" si="414"/>
        <v>44621</v>
      </c>
      <c r="BL660" s="162">
        <f t="shared" si="414"/>
        <v>44652</v>
      </c>
      <c r="BM660" s="162">
        <f t="shared" si="414"/>
        <v>44682</v>
      </c>
      <c r="BN660" s="162">
        <f t="shared" si="414"/>
        <v>44713</v>
      </c>
      <c r="BO660" s="162">
        <f t="shared" si="414"/>
        <v>44743</v>
      </c>
      <c r="BP660" s="162">
        <f t="shared" si="414"/>
        <v>44774</v>
      </c>
      <c r="BQ660" s="162">
        <f t="shared" ref="BQ660:EB660" si="415">DATE(YEAR(BP660),(MONTH(BP660)+1),DAY(BP660))</f>
        <v>44805</v>
      </c>
      <c r="BR660" s="162">
        <f t="shared" si="415"/>
        <v>44835</v>
      </c>
      <c r="BS660" s="162">
        <f t="shared" si="415"/>
        <v>44866</v>
      </c>
      <c r="BT660" s="162">
        <f t="shared" si="415"/>
        <v>44896</v>
      </c>
      <c r="BU660" s="162">
        <f t="shared" si="415"/>
        <v>44927</v>
      </c>
      <c r="BV660" s="162">
        <f>DATE(YEAR(BU660),(MONTH(BU660)+1),DAY(BU660))</f>
        <v>44958</v>
      </c>
      <c r="BW660" s="162">
        <f>DATE(YEAR(BV660),(MONTH(BV660)+1),DAY(BV660))</f>
        <v>44986</v>
      </c>
      <c r="BX660" s="162">
        <f>DATE(YEAR(BW660),(MONTH(BW660)+1),DAY(BW660))</f>
        <v>45017</v>
      </c>
      <c r="BY660" s="162">
        <f t="shared" si="415"/>
        <v>45047</v>
      </c>
      <c r="BZ660" s="162">
        <f t="shared" si="415"/>
        <v>45078</v>
      </c>
      <c r="CA660" s="162">
        <f t="shared" si="415"/>
        <v>45108</v>
      </c>
      <c r="CB660" s="162">
        <f t="shared" si="415"/>
        <v>45139</v>
      </c>
      <c r="CC660" s="162">
        <f t="shared" si="415"/>
        <v>45170</v>
      </c>
      <c r="CD660" s="162">
        <f t="shared" si="415"/>
        <v>45200</v>
      </c>
      <c r="CE660" s="162">
        <f t="shared" si="415"/>
        <v>45231</v>
      </c>
      <c r="CF660" s="162">
        <f t="shared" si="415"/>
        <v>45261</v>
      </c>
      <c r="CG660" s="162">
        <f t="shared" si="415"/>
        <v>45292</v>
      </c>
      <c r="CH660" s="162">
        <f t="shared" si="415"/>
        <v>45323</v>
      </c>
      <c r="CI660" s="162">
        <f t="shared" si="415"/>
        <v>45352</v>
      </c>
      <c r="CJ660" s="162">
        <f t="shared" si="415"/>
        <v>45383</v>
      </c>
      <c r="CK660" s="162">
        <f t="shared" si="415"/>
        <v>45413</v>
      </c>
      <c r="CL660" s="162">
        <f t="shared" si="415"/>
        <v>45444</v>
      </c>
      <c r="CM660" s="162">
        <f t="shared" si="415"/>
        <v>45474</v>
      </c>
      <c r="CN660" s="162">
        <f t="shared" si="415"/>
        <v>45505</v>
      </c>
      <c r="CO660" s="162">
        <f t="shared" si="415"/>
        <v>45536</v>
      </c>
      <c r="CP660" s="162">
        <f t="shared" si="415"/>
        <v>45566</v>
      </c>
      <c r="CQ660" s="162">
        <f t="shared" si="415"/>
        <v>45597</v>
      </c>
      <c r="CR660" s="162">
        <f t="shared" si="415"/>
        <v>45627</v>
      </c>
      <c r="CS660" s="162">
        <f t="shared" si="415"/>
        <v>45658</v>
      </c>
      <c r="CT660" s="162">
        <f t="shared" si="415"/>
        <v>45689</v>
      </c>
      <c r="CU660" s="162">
        <f t="shared" si="415"/>
        <v>45717</v>
      </c>
      <c r="CV660" s="162">
        <f t="shared" si="415"/>
        <v>45748</v>
      </c>
      <c r="CW660" s="162">
        <f t="shared" si="415"/>
        <v>45778</v>
      </c>
      <c r="CX660" s="162">
        <f t="shared" si="415"/>
        <v>45809</v>
      </c>
      <c r="CY660" s="162">
        <f t="shared" si="415"/>
        <v>45839</v>
      </c>
      <c r="CZ660" s="162">
        <f t="shared" si="415"/>
        <v>45870</v>
      </c>
      <c r="DA660" s="162">
        <f t="shared" si="415"/>
        <v>45901</v>
      </c>
      <c r="DB660" s="162">
        <f t="shared" si="415"/>
        <v>45931</v>
      </c>
      <c r="DC660" s="162">
        <f t="shared" si="415"/>
        <v>45962</v>
      </c>
      <c r="DD660" s="162">
        <f t="shared" si="415"/>
        <v>45992</v>
      </c>
      <c r="DE660" s="162">
        <f t="shared" si="415"/>
        <v>46023</v>
      </c>
      <c r="DF660" s="162">
        <f t="shared" si="415"/>
        <v>46054</v>
      </c>
      <c r="DG660" s="162">
        <f t="shared" si="415"/>
        <v>46082</v>
      </c>
      <c r="DH660" s="162">
        <f t="shared" si="415"/>
        <v>46113</v>
      </c>
      <c r="DI660" s="162">
        <f t="shared" si="415"/>
        <v>46143</v>
      </c>
      <c r="DJ660" s="162">
        <f t="shared" si="415"/>
        <v>46174</v>
      </c>
      <c r="DK660" s="162">
        <f t="shared" si="415"/>
        <v>46204</v>
      </c>
      <c r="DL660" s="162">
        <f t="shared" si="415"/>
        <v>46235</v>
      </c>
      <c r="DM660" s="162">
        <f t="shared" si="415"/>
        <v>46266</v>
      </c>
      <c r="DN660" s="162">
        <f t="shared" si="415"/>
        <v>46296</v>
      </c>
      <c r="DO660" s="162">
        <f t="shared" si="415"/>
        <v>46327</v>
      </c>
      <c r="DP660" s="162">
        <f t="shared" si="415"/>
        <v>46357</v>
      </c>
      <c r="DQ660" s="162">
        <f t="shared" si="415"/>
        <v>46388</v>
      </c>
      <c r="DR660" s="162">
        <f t="shared" si="415"/>
        <v>46419</v>
      </c>
      <c r="DS660" s="162">
        <f t="shared" si="415"/>
        <v>46447</v>
      </c>
      <c r="DT660" s="162">
        <f t="shared" si="415"/>
        <v>46478</v>
      </c>
      <c r="DU660" s="162">
        <f t="shared" si="415"/>
        <v>46508</v>
      </c>
      <c r="DV660" s="162">
        <f t="shared" si="415"/>
        <v>46539</v>
      </c>
      <c r="DW660" s="162">
        <f t="shared" si="415"/>
        <v>46569</v>
      </c>
      <c r="DX660" s="162">
        <f t="shared" si="415"/>
        <v>46600</v>
      </c>
      <c r="DY660" s="162">
        <f t="shared" si="415"/>
        <v>46631</v>
      </c>
      <c r="DZ660" s="162">
        <f t="shared" si="415"/>
        <v>46661</v>
      </c>
      <c r="EA660" s="162">
        <f t="shared" si="415"/>
        <v>46692</v>
      </c>
      <c r="EB660" s="162">
        <f t="shared" si="415"/>
        <v>46722</v>
      </c>
      <c r="EC660" s="162">
        <f>DATE(YEAR(EB660),(MONTH(EB660)+1),DAY(EB660))</f>
        <v>46753</v>
      </c>
      <c r="ED660" s="162">
        <f>DATE(YEAR(EC660),(MONTH(EC660)+1),DAY(EC660))</f>
        <v>46784</v>
      </c>
      <c r="EE660" s="162">
        <f>DATE(YEAR(ED660),(MONTH(ED660)+1),DAY(ED660))</f>
        <v>46813</v>
      </c>
      <c r="EF660" s="164"/>
      <c r="EG660" s="164"/>
      <c r="EH660" s="164"/>
    </row>
    <row r="661" spans="1:138" ht="15.75" hidden="1" outlineLevel="1" x14ac:dyDescent="0.25">
      <c r="A661" s="122">
        <f>IF(B657="Объект",,IF(B661=0,,1))</f>
        <v>0</v>
      </c>
      <c r="B661" s="194" t="str">
        <f t="shared" ref="B661:B672" si="416">B533</f>
        <v xml:space="preserve">Проектно-изыскательские работы </v>
      </c>
      <c r="C661" s="170">
        <f t="shared" ref="C661:C685" si="417">SUM(D661:EE661)</f>
        <v>0</v>
      </c>
      <c r="D661" s="168"/>
      <c r="E661" s="168"/>
      <c r="F661" s="168"/>
      <c r="G661" s="168"/>
      <c r="H661" s="168"/>
      <c r="I661" s="168"/>
      <c r="J661" s="168"/>
      <c r="K661" s="168"/>
      <c r="L661" s="168"/>
      <c r="M661" s="168"/>
      <c r="N661" s="168"/>
      <c r="O661" s="168"/>
      <c r="P661" s="168"/>
      <c r="Q661" s="168"/>
      <c r="R661" s="168"/>
      <c r="S661" s="168"/>
      <c r="T661" s="168"/>
      <c r="U661" s="168"/>
      <c r="V661" s="168"/>
      <c r="W661" s="168"/>
      <c r="X661" s="168"/>
      <c r="Y661" s="168"/>
      <c r="Z661" s="168"/>
      <c r="AA661" s="168"/>
      <c r="AB661" s="168"/>
      <c r="AC661" s="168"/>
      <c r="AD661" s="224"/>
      <c r="AE661" s="168"/>
      <c r="AF661" s="168"/>
      <c r="AG661" s="168"/>
      <c r="AH661" s="168"/>
      <c r="AI661" s="168"/>
      <c r="AJ661" s="168"/>
      <c r="AK661" s="168"/>
      <c r="AL661" s="168"/>
      <c r="AM661" s="168"/>
      <c r="AN661" s="168"/>
      <c r="AO661" s="168"/>
      <c r="AP661" s="168"/>
      <c r="AQ661" s="168"/>
      <c r="AR661" s="168"/>
      <c r="AS661" s="168"/>
      <c r="AT661" s="168"/>
      <c r="AU661" s="168"/>
      <c r="AV661" s="168"/>
      <c r="AW661" s="168"/>
      <c r="AX661" s="168"/>
      <c r="AY661" s="168"/>
      <c r="AZ661" s="168"/>
      <c r="BA661" s="168"/>
      <c r="BB661" s="168"/>
      <c r="BC661" s="168"/>
      <c r="BD661" s="168"/>
      <c r="BE661" s="168"/>
      <c r="BF661" s="168"/>
      <c r="BG661" s="168"/>
      <c r="BH661" s="168"/>
      <c r="BI661" s="168"/>
      <c r="BJ661" s="168"/>
      <c r="BK661" s="168"/>
      <c r="BL661" s="168"/>
      <c r="BM661" s="168"/>
      <c r="BN661" s="168"/>
      <c r="BO661" s="168"/>
      <c r="BP661" s="168"/>
      <c r="BQ661" s="168"/>
      <c r="BR661" s="168"/>
      <c r="BS661" s="168"/>
      <c r="BT661" s="168"/>
      <c r="BU661" s="168"/>
      <c r="BV661" s="168"/>
      <c r="BW661" s="168"/>
      <c r="BX661" s="168"/>
      <c r="BY661" s="168"/>
      <c r="BZ661" s="168"/>
      <c r="CA661" s="168"/>
      <c r="CB661" s="168"/>
      <c r="CC661" s="168"/>
      <c r="CD661" s="168"/>
      <c r="CE661" s="168"/>
      <c r="CF661" s="168"/>
      <c r="CG661" s="168"/>
      <c r="CH661" s="168"/>
      <c r="CI661" s="168"/>
      <c r="CJ661" s="168"/>
      <c r="CK661" s="168"/>
      <c r="CL661" s="168"/>
      <c r="CM661" s="168"/>
      <c r="CN661" s="168"/>
      <c r="CO661" s="168"/>
      <c r="CP661" s="168"/>
      <c r="CQ661" s="168"/>
      <c r="CR661" s="168"/>
      <c r="CS661" s="168"/>
      <c r="CT661" s="168"/>
      <c r="CU661" s="168"/>
      <c r="CV661" s="168"/>
      <c r="CW661" s="168"/>
      <c r="CX661" s="168"/>
      <c r="CY661" s="168"/>
      <c r="CZ661" s="168"/>
      <c r="DA661" s="168"/>
      <c r="DB661" s="168"/>
      <c r="DC661" s="168"/>
      <c r="DD661" s="168"/>
      <c r="DE661" s="168"/>
      <c r="DF661" s="168"/>
      <c r="DG661" s="168"/>
      <c r="DH661" s="168"/>
      <c r="DI661" s="168"/>
      <c r="DJ661" s="168"/>
      <c r="DK661" s="168"/>
      <c r="DL661" s="168"/>
      <c r="DM661" s="168"/>
      <c r="DN661" s="168"/>
      <c r="DO661" s="168"/>
      <c r="DP661" s="168"/>
      <c r="DQ661" s="168"/>
      <c r="DR661" s="168"/>
      <c r="DS661" s="168"/>
      <c r="DT661" s="168"/>
      <c r="DU661" s="168"/>
      <c r="DV661" s="168"/>
      <c r="DW661" s="168"/>
      <c r="DX661" s="168"/>
      <c r="DY661" s="168"/>
      <c r="DZ661" s="168"/>
      <c r="EA661" s="168"/>
      <c r="EB661" s="168"/>
      <c r="EC661" s="168"/>
      <c r="ED661" s="168"/>
      <c r="EE661" s="168"/>
      <c r="EF661" s="169"/>
      <c r="EG661" s="169"/>
      <c r="EH661" s="169"/>
    </row>
    <row r="662" spans="1:138" ht="15.75" hidden="1" outlineLevel="1" x14ac:dyDescent="0.25">
      <c r="A662" s="122">
        <f>IF(B657="Объект",,IF(B662=0,,1))</f>
        <v>0</v>
      </c>
      <c r="B662" s="194" t="str">
        <f t="shared" si="416"/>
        <v>Строительно-монтажные работы (привязка в валюте)</v>
      </c>
      <c r="C662" s="170">
        <f t="shared" si="417"/>
        <v>0</v>
      </c>
      <c r="D662" s="168"/>
      <c r="E662" s="168"/>
      <c r="F662" s="168"/>
      <c r="G662" s="168"/>
      <c r="H662" s="168"/>
      <c r="I662" s="168"/>
      <c r="J662" s="168"/>
      <c r="K662" s="168"/>
      <c r="L662" s="168"/>
      <c r="M662" s="168"/>
      <c r="N662" s="168"/>
      <c r="O662" s="168"/>
      <c r="P662" s="168"/>
      <c r="Q662" s="168"/>
      <c r="R662" s="168"/>
      <c r="S662" s="168"/>
      <c r="T662" s="168"/>
      <c r="U662" s="168"/>
      <c r="V662" s="168"/>
      <c r="W662" s="168"/>
      <c r="X662" s="168"/>
      <c r="Y662" s="168"/>
      <c r="Z662" s="168"/>
      <c r="AA662" s="168"/>
      <c r="AB662" s="168"/>
      <c r="AC662" s="168"/>
      <c r="AD662" s="168"/>
      <c r="AE662" s="168"/>
      <c r="AF662" s="168"/>
      <c r="AG662" s="168"/>
      <c r="AH662" s="168"/>
      <c r="AI662" s="168"/>
      <c r="AJ662" s="168"/>
      <c r="AK662" s="168"/>
      <c r="AL662" s="168"/>
      <c r="AM662" s="168"/>
      <c r="AN662" s="168"/>
      <c r="AO662" s="168"/>
      <c r="AP662" s="168"/>
      <c r="AQ662" s="168"/>
      <c r="AR662" s="168"/>
      <c r="AS662" s="168"/>
      <c r="AT662" s="168"/>
      <c r="AU662" s="168"/>
      <c r="AV662" s="168"/>
      <c r="AW662" s="168"/>
      <c r="AX662" s="168"/>
      <c r="AY662" s="168"/>
      <c r="AZ662" s="168"/>
      <c r="BA662" s="168"/>
      <c r="BB662" s="168"/>
      <c r="BC662" s="168"/>
      <c r="BD662" s="168"/>
      <c r="BE662" s="168"/>
      <c r="BF662" s="168"/>
      <c r="BG662" s="168"/>
      <c r="BH662" s="168"/>
      <c r="BI662" s="168"/>
      <c r="BJ662" s="168"/>
      <c r="BK662" s="168"/>
      <c r="BL662" s="168"/>
      <c r="BM662" s="168"/>
      <c r="BN662" s="168"/>
      <c r="BO662" s="168"/>
      <c r="BP662" s="168"/>
      <c r="BQ662" s="168"/>
      <c r="BR662" s="168"/>
      <c r="BS662" s="168"/>
      <c r="BT662" s="168"/>
      <c r="BU662" s="168"/>
      <c r="BV662" s="168"/>
      <c r="BW662" s="168"/>
      <c r="BX662" s="168"/>
      <c r="BY662" s="168"/>
      <c r="BZ662" s="168"/>
      <c r="CA662" s="168"/>
      <c r="CB662" s="168"/>
      <c r="CC662" s="168"/>
      <c r="CD662" s="168"/>
      <c r="CE662" s="168"/>
      <c r="CF662" s="168"/>
      <c r="CG662" s="168"/>
      <c r="CH662" s="168"/>
      <c r="CI662" s="168"/>
      <c r="CJ662" s="168"/>
      <c r="CK662" s="168"/>
      <c r="CL662" s="168"/>
      <c r="CM662" s="168"/>
      <c r="CN662" s="168"/>
      <c r="CO662" s="168"/>
      <c r="CP662" s="168"/>
      <c r="CQ662" s="168"/>
      <c r="CR662" s="168"/>
      <c r="CS662" s="168"/>
      <c r="CT662" s="168"/>
      <c r="CU662" s="168"/>
      <c r="CV662" s="168"/>
      <c r="CW662" s="168"/>
      <c r="CX662" s="168"/>
      <c r="CY662" s="168"/>
      <c r="CZ662" s="168"/>
      <c r="DA662" s="168"/>
      <c r="DB662" s="168"/>
      <c r="DC662" s="168"/>
      <c r="DD662" s="168"/>
      <c r="DE662" s="168"/>
      <c r="DF662" s="168"/>
      <c r="DG662" s="168"/>
      <c r="DH662" s="168"/>
      <c r="DI662" s="168"/>
      <c r="DJ662" s="168"/>
      <c r="DK662" s="168"/>
      <c r="DL662" s="168"/>
      <c r="DM662" s="168"/>
      <c r="DN662" s="168"/>
      <c r="DO662" s="168"/>
      <c r="DP662" s="168"/>
      <c r="DQ662" s="168"/>
      <c r="DR662" s="168"/>
      <c r="DS662" s="168"/>
      <c r="DT662" s="168"/>
      <c r="DU662" s="168"/>
      <c r="DV662" s="168"/>
      <c r="DW662" s="168"/>
      <c r="DX662" s="168"/>
      <c r="DY662" s="168"/>
      <c r="DZ662" s="168"/>
      <c r="EA662" s="168"/>
      <c r="EB662" s="168"/>
      <c r="EC662" s="168"/>
      <c r="ED662" s="168"/>
      <c r="EE662" s="168"/>
      <c r="EF662" s="169"/>
      <c r="EG662" s="169"/>
      <c r="EH662" s="169"/>
    </row>
    <row r="663" spans="1:138" ht="15.75" hidden="1" outlineLevel="1" x14ac:dyDescent="0.25">
      <c r="A663" s="122">
        <f>IF(B657="Объект",,IF(B663=0,,1))</f>
        <v>0</v>
      </c>
      <c r="B663" s="194" t="str">
        <f t="shared" si="416"/>
        <v>Строительно-монтажные работы рос</v>
      </c>
      <c r="C663" s="170">
        <f t="shared" si="417"/>
        <v>0</v>
      </c>
      <c r="D663" s="168"/>
      <c r="E663" s="168"/>
      <c r="F663" s="168"/>
      <c r="G663" s="168"/>
      <c r="H663" s="168"/>
      <c r="I663" s="168"/>
      <c r="J663" s="168"/>
      <c r="K663" s="168"/>
      <c r="L663" s="168"/>
      <c r="M663" s="168"/>
      <c r="N663" s="168"/>
      <c r="O663" s="168"/>
      <c r="P663" s="168"/>
      <c r="Q663" s="168"/>
      <c r="R663" s="168"/>
      <c r="S663" s="168"/>
      <c r="T663" s="168"/>
      <c r="U663" s="168"/>
      <c r="V663" s="168"/>
      <c r="W663" s="168"/>
      <c r="X663" s="168"/>
      <c r="Y663" s="168"/>
      <c r="Z663" s="168"/>
      <c r="AA663" s="168"/>
      <c r="AB663" s="168"/>
      <c r="AC663" s="168"/>
      <c r="AD663" s="168"/>
      <c r="AE663" s="168"/>
      <c r="AF663" s="168"/>
      <c r="AG663" s="168"/>
      <c r="AH663" s="168"/>
      <c r="AI663" s="168"/>
      <c r="AJ663" s="168"/>
      <c r="AK663" s="168"/>
      <c r="AL663" s="168"/>
      <c r="AM663" s="168"/>
      <c r="AN663" s="168"/>
      <c r="AO663" s="168"/>
      <c r="AP663" s="168"/>
      <c r="AQ663" s="168"/>
      <c r="AR663" s="168"/>
      <c r="AS663" s="168"/>
      <c r="AT663" s="168"/>
      <c r="AU663" s="168"/>
      <c r="AV663" s="168"/>
      <c r="AW663" s="168"/>
      <c r="AX663" s="168"/>
      <c r="AY663" s="168"/>
      <c r="AZ663" s="168"/>
      <c r="BA663" s="168"/>
      <c r="BB663" s="168"/>
      <c r="BC663" s="168"/>
      <c r="BD663" s="168"/>
      <c r="BE663" s="168"/>
      <c r="BF663" s="168"/>
      <c r="BG663" s="168"/>
      <c r="BH663" s="168"/>
      <c r="BI663" s="168"/>
      <c r="BJ663" s="168"/>
      <c r="BK663" s="168"/>
      <c r="BL663" s="168"/>
      <c r="BM663" s="168"/>
      <c r="BN663" s="168"/>
      <c r="BO663" s="168"/>
      <c r="BP663" s="168"/>
      <c r="BQ663" s="168"/>
      <c r="BR663" s="168"/>
      <c r="BS663" s="168"/>
      <c r="BT663" s="168"/>
      <c r="BU663" s="168"/>
      <c r="BV663" s="168"/>
      <c r="BW663" s="168"/>
      <c r="BX663" s="168"/>
      <c r="BY663" s="168"/>
      <c r="BZ663" s="168"/>
      <c r="CA663" s="168"/>
      <c r="CB663" s="168"/>
      <c r="CC663" s="168"/>
      <c r="CD663" s="168"/>
      <c r="CE663" s="168"/>
      <c r="CF663" s="168"/>
      <c r="CG663" s="168"/>
      <c r="CH663" s="168"/>
      <c r="CI663" s="168"/>
      <c r="CJ663" s="168"/>
      <c r="CK663" s="168"/>
      <c r="CL663" s="168"/>
      <c r="CM663" s="168"/>
      <c r="CN663" s="168"/>
      <c r="CO663" s="168"/>
      <c r="CP663" s="168"/>
      <c r="CQ663" s="168"/>
      <c r="CR663" s="168"/>
      <c r="CS663" s="168"/>
      <c r="CT663" s="168"/>
      <c r="CU663" s="168"/>
      <c r="CV663" s="168"/>
      <c r="CW663" s="168"/>
      <c r="CX663" s="168"/>
      <c r="CY663" s="168"/>
      <c r="CZ663" s="168"/>
      <c r="DA663" s="168"/>
      <c r="DB663" s="168"/>
      <c r="DC663" s="168"/>
      <c r="DD663" s="168"/>
      <c r="DE663" s="168"/>
      <c r="DF663" s="168"/>
      <c r="DG663" s="168"/>
      <c r="DH663" s="168"/>
      <c r="DI663" s="168"/>
      <c r="DJ663" s="168"/>
      <c r="DK663" s="168"/>
      <c r="DL663" s="168"/>
      <c r="DM663" s="168"/>
      <c r="DN663" s="168"/>
      <c r="DO663" s="168"/>
      <c r="DP663" s="168"/>
      <c r="DQ663" s="168"/>
      <c r="DR663" s="168"/>
      <c r="DS663" s="168"/>
      <c r="DT663" s="168"/>
      <c r="DU663" s="168"/>
      <c r="DV663" s="168"/>
      <c r="DW663" s="168"/>
      <c r="DX663" s="168"/>
      <c r="DY663" s="168"/>
      <c r="DZ663" s="168"/>
      <c r="EA663" s="168"/>
      <c r="EB663" s="168"/>
      <c r="EC663" s="168"/>
      <c r="ED663" s="168"/>
      <c r="EE663" s="168"/>
      <c r="EF663" s="169"/>
      <c r="EG663" s="169"/>
      <c r="EH663" s="169"/>
    </row>
    <row r="664" spans="1:138" ht="15.75" hidden="1" outlineLevel="1" x14ac:dyDescent="0.25">
      <c r="A664" s="122">
        <f>IF(B657="Объект",,IF(B664=0,,1))</f>
        <v>0</v>
      </c>
      <c r="B664" s="194" t="str">
        <f t="shared" si="416"/>
        <v>ТМЦ</v>
      </c>
      <c r="C664" s="170">
        <f t="shared" si="417"/>
        <v>0</v>
      </c>
      <c r="D664" s="168"/>
      <c r="E664" s="168"/>
      <c r="F664" s="168"/>
      <c r="G664" s="168"/>
      <c r="H664" s="168"/>
      <c r="I664" s="168"/>
      <c r="J664" s="168"/>
      <c r="K664" s="168"/>
      <c r="L664" s="168"/>
      <c r="M664" s="168"/>
      <c r="N664" s="168"/>
      <c r="O664" s="168"/>
      <c r="P664" s="168"/>
      <c r="Q664" s="168"/>
      <c r="R664" s="168"/>
      <c r="S664" s="168"/>
      <c r="T664" s="168"/>
      <c r="U664" s="168"/>
      <c r="V664" s="168"/>
      <c r="W664" s="168"/>
      <c r="X664" s="168"/>
      <c r="Y664" s="168"/>
      <c r="Z664" s="168"/>
      <c r="AA664" s="168"/>
      <c r="AB664" s="168"/>
      <c r="AC664" s="168"/>
      <c r="AD664" s="168"/>
      <c r="AE664" s="168"/>
      <c r="AF664" s="168"/>
      <c r="AG664" s="168"/>
      <c r="AH664" s="168"/>
      <c r="AI664" s="168"/>
      <c r="AJ664" s="168"/>
      <c r="AK664" s="168"/>
      <c r="AL664" s="168"/>
      <c r="AM664" s="168"/>
      <c r="AN664" s="224"/>
      <c r="AO664" s="168"/>
      <c r="AP664" s="168"/>
      <c r="AQ664" s="168"/>
      <c r="AR664" s="168"/>
      <c r="AS664" s="168"/>
      <c r="AT664" s="224"/>
      <c r="AU664" s="168"/>
      <c r="AV664" s="168"/>
      <c r="AW664" s="168"/>
      <c r="AX664" s="168"/>
      <c r="AY664" s="168"/>
      <c r="AZ664" s="168"/>
      <c r="BA664" s="168"/>
      <c r="BB664" s="168"/>
      <c r="BC664" s="168"/>
      <c r="BD664" s="168"/>
      <c r="BE664" s="168"/>
      <c r="BF664" s="168"/>
      <c r="BG664" s="168"/>
      <c r="BH664" s="168"/>
      <c r="BI664" s="168"/>
      <c r="BJ664" s="168"/>
      <c r="BK664" s="168"/>
      <c r="BL664" s="168"/>
      <c r="BM664" s="168"/>
      <c r="BN664" s="168"/>
      <c r="BO664" s="168"/>
      <c r="BP664" s="168"/>
      <c r="BQ664" s="168"/>
      <c r="BR664" s="168"/>
      <c r="BS664" s="168"/>
      <c r="BT664" s="168"/>
      <c r="BU664" s="168"/>
      <c r="BV664" s="168"/>
      <c r="BW664" s="168"/>
      <c r="BX664" s="168"/>
      <c r="BY664" s="168"/>
      <c r="BZ664" s="168"/>
      <c r="CA664" s="168"/>
      <c r="CB664" s="168"/>
      <c r="CC664" s="168"/>
      <c r="CD664" s="168"/>
      <c r="CE664" s="168"/>
      <c r="CF664" s="168"/>
      <c r="CG664" s="168"/>
      <c r="CH664" s="168"/>
      <c r="CI664" s="168"/>
      <c r="CJ664" s="168"/>
      <c r="CK664" s="168"/>
      <c r="CL664" s="168"/>
      <c r="CM664" s="168"/>
      <c r="CN664" s="168"/>
      <c r="CO664" s="168"/>
      <c r="CP664" s="168"/>
      <c r="CQ664" s="168"/>
      <c r="CR664" s="168"/>
      <c r="CS664" s="168"/>
      <c r="CT664" s="168"/>
      <c r="CU664" s="168"/>
      <c r="CV664" s="168"/>
      <c r="CW664" s="168"/>
      <c r="CX664" s="168"/>
      <c r="CY664" s="168"/>
      <c r="CZ664" s="168"/>
      <c r="DA664" s="168"/>
      <c r="DB664" s="168"/>
      <c r="DC664" s="168"/>
      <c r="DD664" s="168"/>
      <c r="DE664" s="168"/>
      <c r="DF664" s="168"/>
      <c r="DG664" s="168"/>
      <c r="DH664" s="168"/>
      <c r="DI664" s="168"/>
      <c r="DJ664" s="168"/>
      <c r="DK664" s="168"/>
      <c r="DL664" s="168"/>
      <c r="DM664" s="168"/>
      <c r="DN664" s="168"/>
      <c r="DO664" s="168"/>
      <c r="DP664" s="168"/>
      <c r="DQ664" s="168"/>
      <c r="DR664" s="168"/>
      <c r="DS664" s="168"/>
      <c r="DT664" s="168"/>
      <c r="DU664" s="168"/>
      <c r="DV664" s="168"/>
      <c r="DW664" s="168"/>
      <c r="DX664" s="168"/>
      <c r="DY664" s="168"/>
      <c r="DZ664" s="168"/>
      <c r="EA664" s="168"/>
      <c r="EB664" s="168"/>
      <c r="EC664" s="168"/>
      <c r="ED664" s="168"/>
      <c r="EE664" s="168"/>
      <c r="EF664" s="169"/>
      <c r="EG664" s="169"/>
      <c r="EH664" s="169"/>
    </row>
    <row r="665" spans="1:138" ht="15.75" hidden="1" outlineLevel="1" x14ac:dyDescent="0.25">
      <c r="A665" s="122">
        <f>IF(B657="Объект",,IF(B665=0,,1))</f>
        <v>0</v>
      </c>
      <c r="B665" s="194" t="str">
        <f t="shared" si="416"/>
        <v>Оборудование (привязка к валюте)</v>
      </c>
      <c r="C665" s="170">
        <f t="shared" si="417"/>
        <v>0</v>
      </c>
      <c r="D665" s="168"/>
      <c r="E665" s="168"/>
      <c r="F665" s="168"/>
      <c r="G665" s="168"/>
      <c r="H665" s="168"/>
      <c r="I665" s="168"/>
      <c r="J665" s="168"/>
      <c r="K665" s="168"/>
      <c r="L665" s="168"/>
      <c r="M665" s="168"/>
      <c r="N665" s="168"/>
      <c r="O665" s="168"/>
      <c r="P665" s="168"/>
      <c r="Q665" s="168"/>
      <c r="R665" s="168"/>
      <c r="S665" s="168"/>
      <c r="T665" s="168"/>
      <c r="U665" s="168"/>
      <c r="V665" s="168"/>
      <c r="W665" s="168"/>
      <c r="X665" s="168"/>
      <c r="Y665" s="168"/>
      <c r="Z665" s="168"/>
      <c r="AA665" s="168"/>
      <c r="AB665" s="168"/>
      <c r="AC665" s="168"/>
      <c r="AD665" s="168"/>
      <c r="AE665" s="168"/>
      <c r="AF665" s="168"/>
      <c r="AG665" s="168"/>
      <c r="AH665" s="168"/>
      <c r="AI665" s="168"/>
      <c r="AJ665" s="168"/>
      <c r="AK665" s="168"/>
      <c r="AL665" s="168"/>
      <c r="AM665" s="168"/>
      <c r="AN665" s="168"/>
      <c r="AO665" s="168"/>
      <c r="AP665" s="168"/>
      <c r="AQ665" s="168"/>
      <c r="AR665" s="168"/>
      <c r="AS665" s="168"/>
      <c r="AT665" s="168"/>
      <c r="AU665" s="168"/>
      <c r="AV665" s="168"/>
      <c r="AW665" s="168"/>
      <c r="AX665" s="168"/>
      <c r="AY665" s="168"/>
      <c r="AZ665" s="168"/>
      <c r="BA665" s="168"/>
      <c r="BB665" s="168"/>
      <c r="BC665" s="168"/>
      <c r="BD665" s="168"/>
      <c r="BE665" s="168"/>
      <c r="BF665" s="168"/>
      <c r="BG665" s="168"/>
      <c r="BH665" s="168"/>
      <c r="BI665" s="168"/>
      <c r="BJ665" s="168"/>
      <c r="BK665" s="168"/>
      <c r="BL665" s="168"/>
      <c r="BM665" s="168"/>
      <c r="BN665" s="168"/>
      <c r="BO665" s="168"/>
      <c r="BP665" s="168"/>
      <c r="BQ665" s="168"/>
      <c r="BR665" s="168"/>
      <c r="BS665" s="168"/>
      <c r="BT665" s="168"/>
      <c r="BU665" s="168"/>
      <c r="BV665" s="168"/>
      <c r="BW665" s="168"/>
      <c r="BX665" s="168"/>
      <c r="BY665" s="168"/>
      <c r="BZ665" s="168"/>
      <c r="CA665" s="168"/>
      <c r="CB665" s="168"/>
      <c r="CC665" s="168"/>
      <c r="CD665" s="168"/>
      <c r="CE665" s="168"/>
      <c r="CF665" s="168"/>
      <c r="CG665" s="168"/>
      <c r="CH665" s="168"/>
      <c r="CI665" s="168"/>
      <c r="CJ665" s="168"/>
      <c r="CK665" s="168"/>
      <c r="CL665" s="168"/>
      <c r="CM665" s="168"/>
      <c r="CN665" s="168"/>
      <c r="CO665" s="168"/>
      <c r="CP665" s="168"/>
      <c r="CQ665" s="168"/>
      <c r="CR665" s="168"/>
      <c r="CS665" s="168"/>
      <c r="CT665" s="168"/>
      <c r="CU665" s="168"/>
      <c r="CV665" s="168"/>
      <c r="CW665" s="168"/>
      <c r="CX665" s="168"/>
      <c r="CY665" s="168"/>
      <c r="CZ665" s="168"/>
      <c r="DA665" s="168"/>
      <c r="DB665" s="168"/>
      <c r="DC665" s="168"/>
      <c r="DD665" s="168"/>
      <c r="DE665" s="168"/>
      <c r="DF665" s="168"/>
      <c r="DG665" s="168"/>
      <c r="DH665" s="168"/>
      <c r="DI665" s="168"/>
      <c r="DJ665" s="168"/>
      <c r="DK665" s="168"/>
      <c r="DL665" s="168"/>
      <c r="DM665" s="168"/>
      <c r="DN665" s="168"/>
      <c r="DO665" s="168"/>
      <c r="DP665" s="168"/>
      <c r="DQ665" s="168"/>
      <c r="DR665" s="168"/>
      <c r="DS665" s="168"/>
      <c r="DT665" s="168"/>
      <c r="DU665" s="168"/>
      <c r="DV665" s="168"/>
      <c r="DW665" s="168"/>
      <c r="DX665" s="168"/>
      <c r="DY665" s="168"/>
      <c r="DZ665" s="168"/>
      <c r="EA665" s="168"/>
      <c r="EB665" s="168"/>
      <c r="EC665" s="168"/>
      <c r="ED665" s="168"/>
      <c r="EE665" s="168"/>
      <c r="EF665" s="169"/>
      <c r="EG665" s="169"/>
      <c r="EH665" s="169"/>
    </row>
    <row r="666" spans="1:138" ht="15.75" hidden="1" outlineLevel="1" x14ac:dyDescent="0.25">
      <c r="A666" s="122">
        <f>IF(B657="Объект",,IF(B666=0,,1))</f>
        <v>0</v>
      </c>
      <c r="B666" s="194" t="str">
        <f t="shared" si="416"/>
        <v>Оборудование рос</v>
      </c>
      <c r="C666" s="170">
        <f t="shared" si="417"/>
        <v>0</v>
      </c>
      <c r="D666" s="168"/>
      <c r="E666" s="168"/>
      <c r="F666" s="168"/>
      <c r="G666" s="168"/>
      <c r="H666" s="168"/>
      <c r="I666" s="168"/>
      <c r="J666" s="168"/>
      <c r="K666" s="168"/>
      <c r="L666" s="168"/>
      <c r="M666" s="168"/>
      <c r="N666" s="168"/>
      <c r="O666" s="168"/>
      <c r="P666" s="168"/>
      <c r="Q666" s="168"/>
      <c r="R666" s="168"/>
      <c r="S666" s="168"/>
      <c r="T666" s="168"/>
      <c r="U666" s="168"/>
      <c r="V666" s="168"/>
      <c r="W666" s="168"/>
      <c r="X666" s="168"/>
      <c r="Y666" s="168"/>
      <c r="Z666" s="168"/>
      <c r="AA666" s="168"/>
      <c r="AB666" s="168"/>
      <c r="AC666" s="168"/>
      <c r="AD666" s="168"/>
      <c r="AE666" s="168"/>
      <c r="AF666" s="168"/>
      <c r="AG666" s="168"/>
      <c r="AH666" s="168"/>
      <c r="AI666" s="168"/>
      <c r="AJ666" s="168"/>
      <c r="AK666" s="168"/>
      <c r="AL666" s="168"/>
      <c r="AM666" s="168"/>
      <c r="AN666" s="168"/>
      <c r="AO666" s="168"/>
      <c r="AP666" s="168"/>
      <c r="AQ666" s="168"/>
      <c r="AR666" s="168"/>
      <c r="AS666" s="168"/>
      <c r="AT666" s="168"/>
      <c r="AU666" s="168"/>
      <c r="AV666" s="168"/>
      <c r="AW666" s="168"/>
      <c r="AX666" s="168"/>
      <c r="AY666" s="168"/>
      <c r="AZ666" s="168"/>
      <c r="BA666" s="168"/>
      <c r="BB666" s="168"/>
      <c r="BC666" s="168"/>
      <c r="BD666" s="168"/>
      <c r="BE666" s="168"/>
      <c r="BF666" s="168"/>
      <c r="BG666" s="168"/>
      <c r="BH666" s="168"/>
      <c r="BI666" s="168"/>
      <c r="BJ666" s="168"/>
      <c r="BK666" s="168"/>
      <c r="BL666" s="168"/>
      <c r="BM666" s="168"/>
      <c r="BN666" s="168"/>
      <c r="BO666" s="168"/>
      <c r="BP666" s="168"/>
      <c r="BQ666" s="168"/>
      <c r="BR666" s="168"/>
      <c r="BS666" s="168"/>
      <c r="BT666" s="168"/>
      <c r="BU666" s="168"/>
      <c r="BV666" s="168"/>
      <c r="BW666" s="168"/>
      <c r="BX666" s="168"/>
      <c r="BY666" s="168"/>
      <c r="BZ666" s="168"/>
      <c r="CA666" s="168"/>
      <c r="CB666" s="168"/>
      <c r="CC666" s="168"/>
      <c r="CD666" s="168"/>
      <c r="CE666" s="168"/>
      <c r="CF666" s="168"/>
      <c r="CG666" s="168"/>
      <c r="CH666" s="168"/>
      <c r="CI666" s="168"/>
      <c r="CJ666" s="168"/>
      <c r="CK666" s="168"/>
      <c r="CL666" s="168"/>
      <c r="CM666" s="168"/>
      <c r="CN666" s="168"/>
      <c r="CO666" s="168"/>
      <c r="CP666" s="168"/>
      <c r="CQ666" s="168"/>
      <c r="CR666" s="168"/>
      <c r="CS666" s="168"/>
      <c r="CT666" s="168"/>
      <c r="CU666" s="168"/>
      <c r="CV666" s="168"/>
      <c r="CW666" s="168"/>
      <c r="CX666" s="168"/>
      <c r="CY666" s="168"/>
      <c r="CZ666" s="168"/>
      <c r="DA666" s="168"/>
      <c r="DB666" s="168"/>
      <c r="DC666" s="168"/>
      <c r="DD666" s="168"/>
      <c r="DE666" s="168"/>
      <c r="DF666" s="168"/>
      <c r="DG666" s="168"/>
      <c r="DH666" s="168"/>
      <c r="DI666" s="168"/>
      <c r="DJ666" s="168"/>
      <c r="DK666" s="168"/>
      <c r="DL666" s="168"/>
      <c r="DM666" s="168"/>
      <c r="DN666" s="168"/>
      <c r="DO666" s="168"/>
      <c r="DP666" s="168"/>
      <c r="DQ666" s="168"/>
      <c r="DR666" s="168"/>
      <c r="DS666" s="168"/>
      <c r="DT666" s="168"/>
      <c r="DU666" s="168"/>
      <c r="DV666" s="168"/>
      <c r="DW666" s="168"/>
      <c r="DX666" s="168"/>
      <c r="DY666" s="168"/>
      <c r="DZ666" s="168"/>
      <c r="EA666" s="168"/>
      <c r="EB666" s="168"/>
      <c r="EC666" s="168"/>
      <c r="ED666" s="168"/>
      <c r="EE666" s="168"/>
      <c r="EF666" s="169"/>
      <c r="EG666" s="169"/>
      <c r="EH666" s="169"/>
    </row>
    <row r="667" spans="1:138" ht="15.75" hidden="1" outlineLevel="1" x14ac:dyDescent="0.25">
      <c r="A667" s="122">
        <f>IF(B657="Объект",,IF(B667=0,,1))</f>
        <v>0</v>
      </c>
      <c r="B667" s="194" t="str">
        <f t="shared" si="416"/>
        <v>Прочие</v>
      </c>
      <c r="C667" s="170">
        <f t="shared" si="417"/>
        <v>0</v>
      </c>
      <c r="D667" s="168"/>
      <c r="E667" s="168"/>
      <c r="F667" s="168"/>
      <c r="G667" s="168"/>
      <c r="H667" s="168"/>
      <c r="I667" s="168"/>
      <c r="J667" s="168"/>
      <c r="K667" s="168"/>
      <c r="L667" s="168"/>
      <c r="M667" s="168"/>
      <c r="N667" s="168"/>
      <c r="O667" s="168"/>
      <c r="P667" s="168"/>
      <c r="Q667" s="168"/>
      <c r="R667" s="168"/>
      <c r="S667" s="168"/>
      <c r="T667" s="168"/>
      <c r="U667" s="168"/>
      <c r="V667" s="168"/>
      <c r="W667" s="168"/>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68"/>
      <c r="AS667" s="168"/>
      <c r="AT667" s="168"/>
      <c r="AU667" s="168"/>
      <c r="AV667" s="168"/>
      <c r="AW667" s="168"/>
      <c r="AX667" s="168"/>
      <c r="AY667" s="168"/>
      <c r="AZ667" s="168"/>
      <c r="BA667" s="168"/>
      <c r="BB667" s="168"/>
      <c r="BC667" s="168"/>
      <c r="BD667" s="168"/>
      <c r="BE667" s="168"/>
      <c r="BF667" s="168"/>
      <c r="BG667" s="168"/>
      <c r="BH667" s="168"/>
      <c r="BI667" s="168"/>
      <c r="BJ667" s="168"/>
      <c r="BK667" s="168"/>
      <c r="BL667" s="168"/>
      <c r="BM667" s="168"/>
      <c r="BN667" s="168"/>
      <c r="BO667" s="168"/>
      <c r="BP667" s="168"/>
      <c r="BQ667" s="168"/>
      <c r="BR667" s="168"/>
      <c r="BS667" s="168"/>
      <c r="BT667" s="168"/>
      <c r="BU667" s="168"/>
      <c r="BV667" s="168"/>
      <c r="BW667" s="168"/>
      <c r="BX667" s="168"/>
      <c r="BY667" s="168"/>
      <c r="BZ667" s="168"/>
      <c r="CA667" s="168"/>
      <c r="CB667" s="168"/>
      <c r="CC667" s="168"/>
      <c r="CD667" s="168"/>
      <c r="CE667" s="168"/>
      <c r="CF667" s="168"/>
      <c r="CG667" s="168"/>
      <c r="CH667" s="168"/>
      <c r="CI667" s="168"/>
      <c r="CJ667" s="168"/>
      <c r="CK667" s="168"/>
      <c r="CL667" s="168"/>
      <c r="CM667" s="168"/>
      <c r="CN667" s="168"/>
      <c r="CO667" s="168"/>
      <c r="CP667" s="168"/>
      <c r="CQ667" s="168"/>
      <c r="CR667" s="168"/>
      <c r="CS667" s="168"/>
      <c r="CT667" s="168"/>
      <c r="CU667" s="168"/>
      <c r="CV667" s="168"/>
      <c r="CW667" s="168"/>
      <c r="CX667" s="168"/>
      <c r="CY667" s="168"/>
      <c r="CZ667" s="168"/>
      <c r="DA667" s="168"/>
      <c r="DB667" s="168"/>
      <c r="DC667" s="168"/>
      <c r="DD667" s="168"/>
      <c r="DE667" s="168"/>
      <c r="DF667" s="168"/>
      <c r="DG667" s="168"/>
      <c r="DH667" s="168"/>
      <c r="DI667" s="168"/>
      <c r="DJ667" s="168"/>
      <c r="DK667" s="168"/>
      <c r="DL667" s="168"/>
      <c r="DM667" s="168"/>
      <c r="DN667" s="168"/>
      <c r="DO667" s="168"/>
      <c r="DP667" s="168"/>
      <c r="DQ667" s="168"/>
      <c r="DR667" s="168"/>
      <c r="DS667" s="168"/>
      <c r="DT667" s="168"/>
      <c r="DU667" s="168"/>
      <c r="DV667" s="168"/>
      <c r="DW667" s="168"/>
      <c r="DX667" s="168"/>
      <c r="DY667" s="168"/>
      <c r="DZ667" s="168"/>
      <c r="EA667" s="168"/>
      <c r="EB667" s="168"/>
      <c r="EC667" s="168"/>
      <c r="ED667" s="168"/>
      <c r="EE667" s="168"/>
      <c r="EF667" s="169"/>
      <c r="EG667" s="169"/>
      <c r="EH667" s="169"/>
    </row>
    <row r="668" spans="1:138" ht="15.75" hidden="1" outlineLevel="1" x14ac:dyDescent="0.25">
      <c r="A668" s="122">
        <f>IF(B657="Объект",,IF(B668=0,,1))</f>
        <v>0</v>
      </c>
      <c r="B668" s="194" t="str">
        <f t="shared" si="416"/>
        <v>Таможенные платежи</v>
      </c>
      <c r="C668" s="170">
        <f t="shared" si="417"/>
        <v>0</v>
      </c>
      <c r="D668" s="168"/>
      <c r="E668" s="168"/>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c r="AK668" s="168"/>
      <c r="AL668" s="168"/>
      <c r="AM668" s="168"/>
      <c r="AN668" s="168"/>
      <c r="AO668" s="168"/>
      <c r="AP668" s="168"/>
      <c r="AQ668" s="168"/>
      <c r="AR668" s="168"/>
      <c r="AS668" s="168"/>
      <c r="AT668" s="168"/>
      <c r="AU668" s="168"/>
      <c r="AV668" s="168"/>
      <c r="AW668" s="168"/>
      <c r="AX668" s="168"/>
      <c r="AY668" s="168"/>
      <c r="AZ668" s="168"/>
      <c r="BA668" s="168"/>
      <c r="BB668" s="168"/>
      <c r="BC668" s="168"/>
      <c r="BD668" s="168"/>
      <c r="BE668" s="168"/>
      <c r="BF668" s="168"/>
      <c r="BG668" s="168"/>
      <c r="BH668" s="168"/>
      <c r="BI668" s="168"/>
      <c r="BJ668" s="168"/>
      <c r="BK668" s="168"/>
      <c r="BL668" s="168"/>
      <c r="BM668" s="168"/>
      <c r="BN668" s="168"/>
      <c r="BO668" s="168"/>
      <c r="BP668" s="168"/>
      <c r="BQ668" s="168"/>
      <c r="BR668" s="168"/>
      <c r="BS668" s="168"/>
      <c r="BT668" s="168"/>
      <c r="BU668" s="168"/>
      <c r="BV668" s="168"/>
      <c r="BW668" s="168"/>
      <c r="BX668" s="168"/>
      <c r="BY668" s="168"/>
      <c r="BZ668" s="168"/>
      <c r="CA668" s="168"/>
      <c r="CB668" s="168"/>
      <c r="CC668" s="168"/>
      <c r="CD668" s="168"/>
      <c r="CE668" s="168"/>
      <c r="CF668" s="168"/>
      <c r="CG668" s="168"/>
      <c r="CH668" s="168"/>
      <c r="CI668" s="168"/>
      <c r="CJ668" s="168"/>
      <c r="CK668" s="168"/>
      <c r="CL668" s="168"/>
      <c r="CM668" s="168"/>
      <c r="CN668" s="168"/>
      <c r="CO668" s="168"/>
      <c r="CP668" s="168"/>
      <c r="CQ668" s="168"/>
      <c r="CR668" s="168"/>
      <c r="CS668" s="168"/>
      <c r="CT668" s="168"/>
      <c r="CU668" s="168"/>
      <c r="CV668" s="168"/>
      <c r="CW668" s="168"/>
      <c r="CX668" s="168"/>
      <c r="CY668" s="168"/>
      <c r="CZ668" s="168"/>
      <c r="DA668" s="168"/>
      <c r="DB668" s="168"/>
      <c r="DC668" s="168"/>
      <c r="DD668" s="168"/>
      <c r="DE668" s="168"/>
      <c r="DF668" s="168"/>
      <c r="DG668" s="168"/>
      <c r="DH668" s="168"/>
      <c r="DI668" s="168"/>
      <c r="DJ668" s="168"/>
      <c r="DK668" s="168"/>
      <c r="DL668" s="168"/>
      <c r="DM668" s="168"/>
      <c r="DN668" s="168"/>
      <c r="DO668" s="168"/>
      <c r="DP668" s="168"/>
      <c r="DQ668" s="168"/>
      <c r="DR668" s="168"/>
      <c r="DS668" s="168"/>
      <c r="DT668" s="168"/>
      <c r="DU668" s="168"/>
      <c r="DV668" s="168"/>
      <c r="DW668" s="168"/>
      <c r="DX668" s="168"/>
      <c r="DY668" s="168"/>
      <c r="DZ668" s="168"/>
      <c r="EA668" s="168"/>
      <c r="EB668" s="168"/>
      <c r="EC668" s="168"/>
      <c r="ED668" s="168"/>
      <c r="EE668" s="168"/>
      <c r="EF668" s="169"/>
      <c r="EG668" s="169"/>
      <c r="EH668" s="169"/>
    </row>
    <row r="669" spans="1:138" ht="15.75" hidden="1" outlineLevel="1" x14ac:dyDescent="0.25">
      <c r="A669" s="122">
        <f>IF(B657="Объект",,IF(B669=0,,1))</f>
        <v>0</v>
      </c>
      <c r="B669" s="194">
        <f t="shared" si="416"/>
        <v>0</v>
      </c>
      <c r="C669" s="170">
        <f t="shared" si="417"/>
        <v>0</v>
      </c>
      <c r="D669" s="168"/>
      <c r="E669" s="168"/>
      <c r="F669" s="168"/>
      <c r="G669" s="168"/>
      <c r="H669" s="168"/>
      <c r="I669" s="168"/>
      <c r="J669" s="168"/>
      <c r="K669" s="168"/>
      <c r="L669" s="168"/>
      <c r="M669" s="168"/>
      <c r="N669" s="168"/>
      <c r="O669" s="168"/>
      <c r="P669" s="168"/>
      <c r="Q669" s="168"/>
      <c r="R669" s="168"/>
      <c r="S669" s="168"/>
      <c r="T669" s="168"/>
      <c r="U669" s="168"/>
      <c r="V669" s="168"/>
      <c r="W669" s="168"/>
      <c r="X669" s="168"/>
      <c r="Y669" s="168"/>
      <c r="Z669" s="168"/>
      <c r="AA669" s="168"/>
      <c r="AB669" s="168"/>
      <c r="AC669" s="168"/>
      <c r="AD669" s="168"/>
      <c r="AE669" s="168"/>
      <c r="AF669" s="168"/>
      <c r="AG669" s="168"/>
      <c r="AH669" s="168"/>
      <c r="AI669" s="168"/>
      <c r="AJ669" s="168"/>
      <c r="AK669" s="168"/>
      <c r="AL669" s="168"/>
      <c r="AM669" s="168"/>
      <c r="AN669" s="168"/>
      <c r="AO669" s="168"/>
      <c r="AP669" s="168"/>
      <c r="AQ669" s="168"/>
      <c r="AR669" s="168"/>
      <c r="AS669" s="168"/>
      <c r="AT669" s="168"/>
      <c r="AU669" s="168"/>
      <c r="AV669" s="168"/>
      <c r="AW669" s="168"/>
      <c r="AX669" s="168"/>
      <c r="AY669" s="168"/>
      <c r="AZ669" s="168"/>
      <c r="BA669" s="168"/>
      <c r="BB669" s="168"/>
      <c r="BC669" s="168"/>
      <c r="BD669" s="168"/>
      <c r="BE669" s="168"/>
      <c r="BF669" s="168"/>
      <c r="BG669" s="168"/>
      <c r="BH669" s="168"/>
      <c r="BI669" s="168"/>
      <c r="BJ669" s="168"/>
      <c r="BK669" s="168"/>
      <c r="BL669" s="168"/>
      <c r="BM669" s="168"/>
      <c r="BN669" s="168"/>
      <c r="BO669" s="168"/>
      <c r="BP669" s="168"/>
      <c r="BQ669" s="168"/>
      <c r="BR669" s="168"/>
      <c r="BS669" s="168"/>
      <c r="BT669" s="168"/>
      <c r="BU669" s="168"/>
      <c r="BV669" s="168"/>
      <c r="BW669" s="168"/>
      <c r="BX669" s="168"/>
      <c r="BY669" s="168"/>
      <c r="BZ669" s="168"/>
      <c r="CA669" s="168"/>
      <c r="CB669" s="168"/>
      <c r="CC669" s="168"/>
      <c r="CD669" s="168"/>
      <c r="CE669" s="168"/>
      <c r="CF669" s="168"/>
      <c r="CG669" s="168"/>
      <c r="CH669" s="168"/>
      <c r="CI669" s="168"/>
      <c r="CJ669" s="168"/>
      <c r="CK669" s="168"/>
      <c r="CL669" s="168"/>
      <c r="CM669" s="168"/>
      <c r="CN669" s="168"/>
      <c r="CO669" s="168"/>
      <c r="CP669" s="168"/>
      <c r="CQ669" s="168"/>
      <c r="CR669" s="168"/>
      <c r="CS669" s="168"/>
      <c r="CT669" s="168"/>
      <c r="CU669" s="168"/>
      <c r="CV669" s="168"/>
      <c r="CW669" s="168"/>
      <c r="CX669" s="168"/>
      <c r="CY669" s="168"/>
      <c r="CZ669" s="168"/>
      <c r="DA669" s="168"/>
      <c r="DB669" s="168"/>
      <c r="DC669" s="168"/>
      <c r="DD669" s="168"/>
      <c r="DE669" s="168"/>
      <c r="DF669" s="168"/>
      <c r="DG669" s="168"/>
      <c r="DH669" s="168"/>
      <c r="DI669" s="168"/>
      <c r="DJ669" s="168"/>
      <c r="DK669" s="168"/>
      <c r="DL669" s="168"/>
      <c r="DM669" s="168"/>
      <c r="DN669" s="168"/>
      <c r="DO669" s="168"/>
      <c r="DP669" s="168"/>
      <c r="DQ669" s="168"/>
      <c r="DR669" s="168"/>
      <c r="DS669" s="168"/>
      <c r="DT669" s="168"/>
      <c r="DU669" s="168"/>
      <c r="DV669" s="168"/>
      <c r="DW669" s="168"/>
      <c r="DX669" s="168"/>
      <c r="DY669" s="168"/>
      <c r="DZ669" s="168"/>
      <c r="EA669" s="168"/>
      <c r="EB669" s="168"/>
      <c r="EC669" s="168"/>
      <c r="ED669" s="168"/>
      <c r="EE669" s="168"/>
      <c r="EF669" s="169"/>
      <c r="EG669" s="169"/>
      <c r="EH669" s="169"/>
    </row>
    <row r="670" spans="1:138" ht="15.75" hidden="1" outlineLevel="1" x14ac:dyDescent="0.25">
      <c r="A670" s="122">
        <f>IF(B657="Объект",,IF(B670=0,,1))</f>
        <v>0</v>
      </c>
      <c r="B670" s="194" t="str">
        <f t="shared" si="416"/>
        <v>Менеджмент резерв</v>
      </c>
      <c r="C670" s="170">
        <f t="shared" si="417"/>
        <v>0</v>
      </c>
      <c r="D670" s="168"/>
      <c r="E670" s="168"/>
      <c r="F670" s="168"/>
      <c r="G670" s="168"/>
      <c r="H670" s="168"/>
      <c r="I670" s="168"/>
      <c r="J670" s="168"/>
      <c r="K670" s="168"/>
      <c r="L670" s="168"/>
      <c r="M670" s="168"/>
      <c r="N670" s="168"/>
      <c r="O670" s="168"/>
      <c r="P670" s="168"/>
      <c r="Q670" s="168"/>
      <c r="R670" s="168"/>
      <c r="S670" s="168"/>
      <c r="T670" s="168"/>
      <c r="U670" s="168"/>
      <c r="V670" s="168"/>
      <c r="W670" s="168"/>
      <c r="X670" s="168"/>
      <c r="Y670" s="168"/>
      <c r="Z670" s="168"/>
      <c r="AA670" s="168"/>
      <c r="AB670" s="168"/>
      <c r="AC670" s="168"/>
      <c r="AD670" s="168"/>
      <c r="AE670" s="168"/>
      <c r="AF670" s="168"/>
      <c r="AG670" s="168"/>
      <c r="AH670" s="168"/>
      <c r="AI670" s="168"/>
      <c r="AJ670" s="168"/>
      <c r="AK670" s="168"/>
      <c r="AL670" s="168"/>
      <c r="AM670" s="168"/>
      <c r="AN670" s="168"/>
      <c r="AO670" s="168"/>
      <c r="AP670" s="168"/>
      <c r="AQ670" s="168"/>
      <c r="AR670" s="168"/>
      <c r="AS670" s="168"/>
      <c r="AT670" s="168"/>
      <c r="AU670" s="168"/>
      <c r="AV670" s="168"/>
      <c r="AW670" s="168"/>
      <c r="AX670" s="168"/>
      <c r="AY670" s="168"/>
      <c r="AZ670" s="168"/>
      <c r="BA670" s="168"/>
      <c r="BB670" s="168"/>
      <c r="BC670" s="168"/>
      <c r="BD670" s="168"/>
      <c r="BE670" s="168"/>
      <c r="BF670" s="168"/>
      <c r="BG670" s="168"/>
      <c r="BH670" s="168"/>
      <c r="BI670" s="168"/>
      <c r="BJ670" s="168"/>
      <c r="BK670" s="168"/>
      <c r="BL670" s="168"/>
      <c r="BM670" s="168"/>
      <c r="BN670" s="168"/>
      <c r="BO670" s="168"/>
      <c r="BP670" s="168"/>
      <c r="BQ670" s="168"/>
      <c r="BR670" s="168"/>
      <c r="BS670" s="168"/>
      <c r="BT670" s="168"/>
      <c r="BU670" s="168"/>
      <c r="BV670" s="168"/>
      <c r="BW670" s="168"/>
      <c r="BX670" s="168"/>
      <c r="BY670" s="168"/>
      <c r="BZ670" s="168"/>
      <c r="CA670" s="168"/>
      <c r="CB670" s="168"/>
      <c r="CC670" s="168"/>
      <c r="CD670" s="168"/>
      <c r="CE670" s="168"/>
      <c r="CF670" s="168"/>
      <c r="CG670" s="168"/>
      <c r="CH670" s="168"/>
      <c r="CI670" s="168"/>
      <c r="CJ670" s="168"/>
      <c r="CK670" s="168"/>
      <c r="CL670" s="168"/>
      <c r="CM670" s="168"/>
      <c r="CN670" s="168"/>
      <c r="CO670" s="168"/>
      <c r="CP670" s="168"/>
      <c r="CQ670" s="168"/>
      <c r="CR670" s="168"/>
      <c r="CS670" s="168"/>
      <c r="CT670" s="168"/>
      <c r="CU670" s="168"/>
      <c r="CV670" s="168"/>
      <c r="CW670" s="168"/>
      <c r="CX670" s="168"/>
      <c r="CY670" s="168"/>
      <c r="CZ670" s="168"/>
      <c r="DA670" s="168"/>
      <c r="DB670" s="168"/>
      <c r="DC670" s="168"/>
      <c r="DD670" s="168"/>
      <c r="DE670" s="168"/>
      <c r="DF670" s="168"/>
      <c r="DG670" s="168"/>
      <c r="DH670" s="168"/>
      <c r="DI670" s="168"/>
      <c r="DJ670" s="168"/>
      <c r="DK670" s="168"/>
      <c r="DL670" s="168"/>
      <c r="DM670" s="168"/>
      <c r="DN670" s="168"/>
      <c r="DO670" s="168"/>
      <c r="DP670" s="168"/>
      <c r="DQ670" s="168"/>
      <c r="DR670" s="168"/>
      <c r="DS670" s="168"/>
      <c r="DT670" s="168"/>
      <c r="DU670" s="168"/>
      <c r="DV670" s="168"/>
      <c r="DW670" s="168"/>
      <c r="DX670" s="168"/>
      <c r="DY670" s="168"/>
      <c r="DZ670" s="168"/>
      <c r="EA670" s="168"/>
      <c r="EB670" s="168"/>
      <c r="EC670" s="168"/>
      <c r="ED670" s="168"/>
      <c r="EE670" s="168"/>
      <c r="EF670" s="169"/>
      <c r="EG670" s="169"/>
      <c r="EH670" s="169"/>
    </row>
    <row r="671" spans="1:138" ht="15.75" hidden="1" outlineLevel="1" x14ac:dyDescent="0.25">
      <c r="A671" s="122">
        <f>IF(B657="Объект",,IF(B671=0,,1))</f>
        <v>0</v>
      </c>
      <c r="B671" s="236" t="str">
        <f t="shared" si="416"/>
        <v>ФОТ МП и РГ</v>
      </c>
      <c r="C671" s="170">
        <f t="shared" si="417"/>
        <v>0</v>
      </c>
      <c r="D671" s="168"/>
      <c r="E671" s="168"/>
      <c r="F671" s="168"/>
      <c r="G671" s="168"/>
      <c r="H671" s="168"/>
      <c r="I671" s="168"/>
      <c r="J671" s="168"/>
      <c r="K671" s="168"/>
      <c r="L671" s="168"/>
      <c r="M671" s="168"/>
      <c r="N671" s="168"/>
      <c r="O671" s="168"/>
      <c r="P671" s="168"/>
      <c r="Q671" s="168"/>
      <c r="R671" s="168"/>
      <c r="S671" s="168"/>
      <c r="T671" s="168"/>
      <c r="U671" s="168"/>
      <c r="V671" s="168"/>
      <c r="W671" s="168"/>
      <c r="X671" s="168"/>
      <c r="Y671" s="168"/>
      <c r="Z671" s="168"/>
      <c r="AA671" s="168"/>
      <c r="AB671" s="168"/>
      <c r="AC671" s="168"/>
      <c r="AD671" s="168"/>
      <c r="AE671" s="168"/>
      <c r="AF671" s="168"/>
      <c r="AG671" s="168"/>
      <c r="AH671" s="168"/>
      <c r="AI671" s="168"/>
      <c r="AJ671" s="168"/>
      <c r="AK671" s="168"/>
      <c r="AL671" s="168"/>
      <c r="AM671" s="168"/>
      <c r="AN671" s="168"/>
      <c r="AO671" s="168"/>
      <c r="AP671" s="168"/>
      <c r="AQ671" s="168"/>
      <c r="AR671" s="168"/>
      <c r="AS671" s="168"/>
      <c r="AT671" s="168"/>
      <c r="AU671" s="168"/>
      <c r="AV671" s="168"/>
      <c r="AW671" s="168"/>
      <c r="AX671" s="168"/>
      <c r="AY671" s="168"/>
      <c r="AZ671" s="168"/>
      <c r="BA671" s="168"/>
      <c r="BB671" s="168"/>
      <c r="BC671" s="168"/>
      <c r="BD671" s="168"/>
      <c r="BE671" s="168"/>
      <c r="BF671" s="168"/>
      <c r="BG671" s="168"/>
      <c r="BH671" s="168"/>
      <c r="BI671" s="168"/>
      <c r="BJ671" s="168"/>
      <c r="BK671" s="168"/>
      <c r="BL671" s="168"/>
      <c r="BM671" s="168"/>
      <c r="BN671" s="168"/>
      <c r="BO671" s="168"/>
      <c r="BP671" s="168"/>
      <c r="BQ671" s="168"/>
      <c r="BR671" s="168"/>
      <c r="BS671" s="168"/>
      <c r="BT671" s="168"/>
      <c r="BU671" s="168"/>
      <c r="BV671" s="168"/>
      <c r="BW671" s="168"/>
      <c r="BX671" s="168"/>
      <c r="BY671" s="168"/>
      <c r="BZ671" s="168"/>
      <c r="CA671" s="168"/>
      <c r="CB671" s="168"/>
      <c r="CC671" s="168"/>
      <c r="CD671" s="168"/>
      <c r="CE671" s="168"/>
      <c r="CF671" s="168"/>
      <c r="CG671" s="168"/>
      <c r="CH671" s="168"/>
      <c r="CI671" s="168"/>
      <c r="CJ671" s="168"/>
      <c r="CK671" s="168"/>
      <c r="CL671" s="168"/>
      <c r="CM671" s="168"/>
      <c r="CN671" s="168"/>
      <c r="CO671" s="168"/>
      <c r="CP671" s="168"/>
      <c r="CQ671" s="168"/>
      <c r="CR671" s="168"/>
      <c r="CS671" s="168"/>
      <c r="CT671" s="168"/>
      <c r="CU671" s="168"/>
      <c r="CV671" s="168"/>
      <c r="CW671" s="168"/>
      <c r="CX671" s="168"/>
      <c r="CY671" s="168"/>
      <c r="CZ671" s="168"/>
      <c r="DA671" s="168"/>
      <c r="DB671" s="168"/>
      <c r="DC671" s="168"/>
      <c r="DD671" s="168"/>
      <c r="DE671" s="168"/>
      <c r="DF671" s="168"/>
      <c r="DG671" s="168"/>
      <c r="DH671" s="168"/>
      <c r="DI671" s="168"/>
      <c r="DJ671" s="168"/>
      <c r="DK671" s="168"/>
      <c r="DL671" s="168"/>
      <c r="DM671" s="168"/>
      <c r="DN671" s="168"/>
      <c r="DO671" s="168"/>
      <c r="DP671" s="168"/>
      <c r="DQ671" s="168"/>
      <c r="DR671" s="168"/>
      <c r="DS671" s="168"/>
      <c r="DT671" s="168"/>
      <c r="DU671" s="168"/>
      <c r="DV671" s="168"/>
      <c r="DW671" s="168"/>
      <c r="DX671" s="168"/>
      <c r="DY671" s="168"/>
      <c r="DZ671" s="168"/>
      <c r="EA671" s="168"/>
      <c r="EB671" s="168"/>
      <c r="EC671" s="168"/>
      <c r="ED671" s="168"/>
      <c r="EE671" s="168"/>
      <c r="EF671" s="169"/>
      <c r="EG671" s="169"/>
      <c r="EH671" s="169"/>
    </row>
    <row r="672" spans="1:138" ht="15.75" hidden="1" outlineLevel="1" x14ac:dyDescent="0.25">
      <c r="A672" s="122">
        <f>IF(B657="Объект",,IF(B672=0,,1))</f>
        <v>0</v>
      </c>
      <c r="B672" s="194" t="str">
        <f t="shared" si="416"/>
        <v>Мотивационный фонд</v>
      </c>
      <c r="C672" s="170">
        <f t="shared" si="417"/>
        <v>0</v>
      </c>
      <c r="D672" s="168"/>
      <c r="E672" s="168"/>
      <c r="F672" s="168"/>
      <c r="G672" s="168"/>
      <c r="H672" s="168"/>
      <c r="I672" s="168"/>
      <c r="J672" s="168"/>
      <c r="K672" s="168"/>
      <c r="L672" s="168"/>
      <c r="M672" s="168"/>
      <c r="N672" s="168"/>
      <c r="O672" s="168"/>
      <c r="P672" s="168"/>
      <c r="Q672" s="168"/>
      <c r="R672" s="168"/>
      <c r="S672" s="168"/>
      <c r="T672" s="168"/>
      <c r="U672" s="168"/>
      <c r="V672" s="168"/>
      <c r="W672" s="168"/>
      <c r="X672" s="168"/>
      <c r="Y672" s="168"/>
      <c r="Z672" s="168"/>
      <c r="AA672" s="168"/>
      <c r="AB672" s="168"/>
      <c r="AC672" s="168"/>
      <c r="AD672" s="168"/>
      <c r="AE672" s="168"/>
      <c r="AF672" s="168"/>
      <c r="AG672" s="168"/>
      <c r="AH672" s="168"/>
      <c r="AI672" s="168"/>
      <c r="AJ672" s="168"/>
      <c r="AK672" s="168"/>
      <c r="AL672" s="168"/>
      <c r="AM672" s="168"/>
      <c r="AN672" s="168"/>
      <c r="AO672" s="168"/>
      <c r="AP672" s="168"/>
      <c r="AQ672" s="168"/>
      <c r="AR672" s="168"/>
      <c r="AS672" s="168"/>
      <c r="AT672" s="168"/>
      <c r="AU672" s="168"/>
      <c r="AV672" s="168"/>
      <c r="AW672" s="168"/>
      <c r="AX672" s="168"/>
      <c r="AY672" s="168"/>
      <c r="AZ672" s="168"/>
      <c r="BA672" s="168"/>
      <c r="BB672" s="168"/>
      <c r="BC672" s="168"/>
      <c r="BD672" s="168"/>
      <c r="BE672" s="168"/>
      <c r="BF672" s="168"/>
      <c r="BG672" s="168"/>
      <c r="BH672" s="168"/>
      <c r="BI672" s="168"/>
      <c r="BJ672" s="168"/>
      <c r="BK672" s="168"/>
      <c r="BL672" s="168"/>
      <c r="BM672" s="168"/>
      <c r="BN672" s="168"/>
      <c r="BO672" s="168"/>
      <c r="BP672" s="168"/>
      <c r="BQ672" s="168"/>
      <c r="BR672" s="168"/>
      <c r="BS672" s="168"/>
      <c r="BT672" s="168"/>
      <c r="BU672" s="168"/>
      <c r="BV672" s="168"/>
      <c r="BW672" s="168"/>
      <c r="BX672" s="168"/>
      <c r="BY672" s="168"/>
      <c r="BZ672" s="168"/>
      <c r="CA672" s="168"/>
      <c r="CB672" s="168"/>
      <c r="CC672" s="168"/>
      <c r="CD672" s="168"/>
      <c r="CE672" s="168"/>
      <c r="CF672" s="168"/>
      <c r="CG672" s="168"/>
      <c r="CH672" s="168"/>
      <c r="CI672" s="168"/>
      <c r="CJ672" s="168"/>
      <c r="CK672" s="168"/>
      <c r="CL672" s="168"/>
      <c r="CM672" s="168"/>
      <c r="CN672" s="168"/>
      <c r="CO672" s="168"/>
      <c r="CP672" s="168"/>
      <c r="CQ672" s="168"/>
      <c r="CR672" s="168"/>
      <c r="CS672" s="168"/>
      <c r="CT672" s="168"/>
      <c r="CU672" s="168"/>
      <c r="CV672" s="168"/>
      <c r="CW672" s="168"/>
      <c r="CX672" s="168"/>
      <c r="CY672" s="168"/>
      <c r="CZ672" s="168"/>
      <c r="DA672" s="168"/>
      <c r="DB672" s="168"/>
      <c r="DC672" s="168"/>
      <c r="DD672" s="168"/>
      <c r="DE672" s="168"/>
      <c r="DF672" s="168"/>
      <c r="DG672" s="168"/>
      <c r="DH672" s="168"/>
      <c r="DI672" s="168"/>
      <c r="DJ672" s="168"/>
      <c r="DK672" s="168"/>
      <c r="DL672" s="168"/>
      <c r="DM672" s="168"/>
      <c r="DN672" s="168"/>
      <c r="DO672" s="168"/>
      <c r="DP672" s="168"/>
      <c r="DQ672" s="168"/>
      <c r="DR672" s="168"/>
      <c r="DS672" s="168"/>
      <c r="DT672" s="168"/>
      <c r="DU672" s="168"/>
      <c r="DV672" s="168"/>
      <c r="DW672" s="168"/>
      <c r="DX672" s="168"/>
      <c r="DY672" s="168"/>
      <c r="DZ672" s="168"/>
      <c r="EA672" s="168"/>
      <c r="EB672" s="168"/>
      <c r="EC672" s="168"/>
      <c r="ED672" s="168"/>
      <c r="EE672" s="168"/>
      <c r="EF672" s="169"/>
      <c r="EG672" s="169"/>
      <c r="EH672" s="169"/>
    </row>
    <row r="673" spans="1:138" ht="17.25" hidden="1" outlineLevel="1" thickTop="1" thickBot="1" x14ac:dyDescent="0.3">
      <c r="A673" s="122">
        <f>IF(B657="Объект",,1)</f>
        <v>0</v>
      </c>
      <c r="B673" s="228" t="str">
        <f>B641</f>
        <v>Итого без НДС, тыс. $</v>
      </c>
      <c r="C673" s="229">
        <f t="shared" si="417"/>
        <v>0</v>
      </c>
      <c r="D673" s="175">
        <f t="shared" ref="D673:AI673" si="418">SUM(D661:D672)</f>
        <v>0</v>
      </c>
      <c r="E673" s="230">
        <f t="shared" si="418"/>
        <v>0</v>
      </c>
      <c r="F673" s="175">
        <f t="shared" si="418"/>
        <v>0</v>
      </c>
      <c r="G673" s="175">
        <f t="shared" si="418"/>
        <v>0</v>
      </c>
      <c r="H673" s="175">
        <f t="shared" si="418"/>
        <v>0</v>
      </c>
      <c r="I673" s="175">
        <f t="shared" si="418"/>
        <v>0</v>
      </c>
      <c r="J673" s="175">
        <f t="shared" si="418"/>
        <v>0</v>
      </c>
      <c r="K673" s="175">
        <f t="shared" si="418"/>
        <v>0</v>
      </c>
      <c r="L673" s="175">
        <f t="shared" si="418"/>
        <v>0</v>
      </c>
      <c r="M673" s="175">
        <f t="shared" si="418"/>
        <v>0</v>
      </c>
      <c r="N673" s="175">
        <f t="shared" si="418"/>
        <v>0</v>
      </c>
      <c r="O673" s="231">
        <f t="shared" si="418"/>
        <v>0</v>
      </c>
      <c r="P673" s="231">
        <f t="shared" si="418"/>
        <v>0</v>
      </c>
      <c r="Q673" s="231">
        <f t="shared" si="418"/>
        <v>0</v>
      </c>
      <c r="R673" s="231">
        <f t="shared" si="418"/>
        <v>0</v>
      </c>
      <c r="S673" s="231">
        <f t="shared" si="418"/>
        <v>0</v>
      </c>
      <c r="T673" s="231">
        <f t="shared" si="418"/>
        <v>0</v>
      </c>
      <c r="U673" s="231">
        <f t="shared" si="418"/>
        <v>0</v>
      </c>
      <c r="V673" s="231">
        <f t="shared" si="418"/>
        <v>0</v>
      </c>
      <c r="W673" s="231">
        <f t="shared" si="418"/>
        <v>0</v>
      </c>
      <c r="X673" s="231">
        <f t="shared" si="418"/>
        <v>0</v>
      </c>
      <c r="Y673" s="231">
        <f t="shared" si="418"/>
        <v>0</v>
      </c>
      <c r="Z673" s="231">
        <f t="shared" si="418"/>
        <v>0</v>
      </c>
      <c r="AA673" s="231">
        <f t="shared" si="418"/>
        <v>0</v>
      </c>
      <c r="AB673" s="231">
        <f t="shared" si="418"/>
        <v>0</v>
      </c>
      <c r="AC673" s="176">
        <f t="shared" si="418"/>
        <v>0</v>
      </c>
      <c r="AD673" s="176">
        <f t="shared" si="418"/>
        <v>0</v>
      </c>
      <c r="AE673" s="175">
        <f t="shared" si="418"/>
        <v>0</v>
      </c>
      <c r="AF673" s="175">
        <f t="shared" si="418"/>
        <v>0</v>
      </c>
      <c r="AG673" s="175">
        <f t="shared" si="418"/>
        <v>0</v>
      </c>
      <c r="AH673" s="175">
        <f t="shared" si="418"/>
        <v>0</v>
      </c>
      <c r="AI673" s="175">
        <f t="shared" si="418"/>
        <v>0</v>
      </c>
      <c r="AJ673" s="175">
        <f t="shared" ref="AJ673:CU673" si="419">SUM(AJ661:AJ672)</f>
        <v>0</v>
      </c>
      <c r="AK673" s="175">
        <f t="shared" si="419"/>
        <v>0</v>
      </c>
      <c r="AL673" s="175">
        <f t="shared" si="419"/>
        <v>0</v>
      </c>
      <c r="AM673" s="175">
        <f t="shared" si="419"/>
        <v>0</v>
      </c>
      <c r="AN673" s="176">
        <f t="shared" si="419"/>
        <v>0</v>
      </c>
      <c r="AO673" s="175">
        <f t="shared" si="419"/>
        <v>0</v>
      </c>
      <c r="AP673" s="175">
        <f t="shared" si="419"/>
        <v>0</v>
      </c>
      <c r="AQ673" s="175">
        <f t="shared" si="419"/>
        <v>0</v>
      </c>
      <c r="AR673" s="175">
        <f t="shared" si="419"/>
        <v>0</v>
      </c>
      <c r="AS673" s="175">
        <f t="shared" si="419"/>
        <v>0</v>
      </c>
      <c r="AT673" s="175">
        <f t="shared" si="419"/>
        <v>0</v>
      </c>
      <c r="AU673" s="175">
        <f t="shared" si="419"/>
        <v>0</v>
      </c>
      <c r="AV673" s="175">
        <f t="shared" si="419"/>
        <v>0</v>
      </c>
      <c r="AW673" s="175">
        <f t="shared" si="419"/>
        <v>0</v>
      </c>
      <c r="AX673" s="175">
        <f t="shared" si="419"/>
        <v>0</v>
      </c>
      <c r="AY673" s="175">
        <f t="shared" si="419"/>
        <v>0</v>
      </c>
      <c r="AZ673" s="176">
        <f t="shared" si="419"/>
        <v>0</v>
      </c>
      <c r="BA673" s="175">
        <f t="shared" si="419"/>
        <v>0</v>
      </c>
      <c r="BB673" s="175">
        <f t="shared" si="419"/>
        <v>0</v>
      </c>
      <c r="BC673" s="175">
        <f t="shared" si="419"/>
        <v>0</v>
      </c>
      <c r="BD673" s="175">
        <f t="shared" si="419"/>
        <v>0</v>
      </c>
      <c r="BE673" s="175">
        <f t="shared" si="419"/>
        <v>0</v>
      </c>
      <c r="BF673" s="175">
        <f t="shared" si="419"/>
        <v>0</v>
      </c>
      <c r="BG673" s="175">
        <f t="shared" si="419"/>
        <v>0</v>
      </c>
      <c r="BH673" s="175">
        <f t="shared" si="419"/>
        <v>0</v>
      </c>
      <c r="BI673" s="175">
        <f t="shared" si="419"/>
        <v>0</v>
      </c>
      <c r="BJ673" s="175">
        <f t="shared" si="419"/>
        <v>0</v>
      </c>
      <c r="BK673" s="175">
        <f t="shared" si="419"/>
        <v>0</v>
      </c>
      <c r="BL673" s="176">
        <f t="shared" si="419"/>
        <v>0</v>
      </c>
      <c r="BM673" s="175">
        <f t="shared" si="419"/>
        <v>0</v>
      </c>
      <c r="BN673" s="175">
        <f t="shared" si="419"/>
        <v>0</v>
      </c>
      <c r="BO673" s="175">
        <f t="shared" si="419"/>
        <v>0</v>
      </c>
      <c r="BP673" s="175">
        <f t="shared" si="419"/>
        <v>0</v>
      </c>
      <c r="BQ673" s="175">
        <f t="shared" si="419"/>
        <v>0</v>
      </c>
      <c r="BR673" s="175">
        <f t="shared" si="419"/>
        <v>0</v>
      </c>
      <c r="BS673" s="175">
        <f t="shared" si="419"/>
        <v>0</v>
      </c>
      <c r="BT673" s="175">
        <f t="shared" si="419"/>
        <v>0</v>
      </c>
      <c r="BU673" s="175">
        <f t="shared" si="419"/>
        <v>0</v>
      </c>
      <c r="BV673" s="175">
        <f>SUM(BV661:BV672)</f>
        <v>0</v>
      </c>
      <c r="BW673" s="175">
        <f>SUM(BW661:BW672)</f>
        <v>0</v>
      </c>
      <c r="BX673" s="175">
        <f>SUM(BX661:BX672)</f>
        <v>0</v>
      </c>
      <c r="BY673" s="175">
        <f t="shared" si="419"/>
        <v>0</v>
      </c>
      <c r="BZ673" s="175">
        <f t="shared" si="419"/>
        <v>0</v>
      </c>
      <c r="CA673" s="175">
        <f t="shared" si="419"/>
        <v>0</v>
      </c>
      <c r="CB673" s="175">
        <f t="shared" si="419"/>
        <v>0</v>
      </c>
      <c r="CC673" s="175">
        <f t="shared" si="419"/>
        <v>0</v>
      </c>
      <c r="CD673" s="175">
        <f t="shared" si="419"/>
        <v>0</v>
      </c>
      <c r="CE673" s="175">
        <f t="shared" si="419"/>
        <v>0</v>
      </c>
      <c r="CF673" s="175">
        <f t="shared" si="419"/>
        <v>0</v>
      </c>
      <c r="CG673" s="175">
        <f t="shared" si="419"/>
        <v>0</v>
      </c>
      <c r="CH673" s="175">
        <f t="shared" si="419"/>
        <v>0</v>
      </c>
      <c r="CI673" s="175">
        <f t="shared" si="419"/>
        <v>0</v>
      </c>
      <c r="CJ673" s="176">
        <f t="shared" si="419"/>
        <v>0</v>
      </c>
      <c r="CK673" s="175">
        <f t="shared" si="419"/>
        <v>0</v>
      </c>
      <c r="CL673" s="175">
        <f t="shared" si="419"/>
        <v>0</v>
      </c>
      <c r="CM673" s="175">
        <f t="shared" si="419"/>
        <v>0</v>
      </c>
      <c r="CN673" s="175">
        <f t="shared" si="419"/>
        <v>0</v>
      </c>
      <c r="CO673" s="175">
        <f t="shared" si="419"/>
        <v>0</v>
      </c>
      <c r="CP673" s="175">
        <f t="shared" si="419"/>
        <v>0</v>
      </c>
      <c r="CQ673" s="175">
        <f t="shared" si="419"/>
        <v>0</v>
      </c>
      <c r="CR673" s="175">
        <f t="shared" si="419"/>
        <v>0</v>
      </c>
      <c r="CS673" s="175">
        <f t="shared" si="419"/>
        <v>0</v>
      </c>
      <c r="CT673" s="175">
        <f t="shared" si="419"/>
        <v>0</v>
      </c>
      <c r="CU673" s="175">
        <f t="shared" si="419"/>
        <v>0</v>
      </c>
      <c r="CV673" s="176">
        <f t="shared" ref="CV673:EA673" si="420">SUM(CV661:CV672)</f>
        <v>0</v>
      </c>
      <c r="CW673" s="175">
        <f t="shared" si="420"/>
        <v>0</v>
      </c>
      <c r="CX673" s="175">
        <f t="shared" si="420"/>
        <v>0</v>
      </c>
      <c r="CY673" s="175">
        <f t="shared" si="420"/>
        <v>0</v>
      </c>
      <c r="CZ673" s="175">
        <f t="shared" si="420"/>
        <v>0</v>
      </c>
      <c r="DA673" s="175">
        <f t="shared" si="420"/>
        <v>0</v>
      </c>
      <c r="DB673" s="175">
        <f t="shared" si="420"/>
        <v>0</v>
      </c>
      <c r="DC673" s="175">
        <f t="shared" si="420"/>
        <v>0</v>
      </c>
      <c r="DD673" s="175">
        <f t="shared" si="420"/>
        <v>0</v>
      </c>
      <c r="DE673" s="175">
        <f t="shared" si="420"/>
        <v>0</v>
      </c>
      <c r="DF673" s="175">
        <f t="shared" si="420"/>
        <v>0</v>
      </c>
      <c r="DG673" s="175">
        <f t="shared" si="420"/>
        <v>0</v>
      </c>
      <c r="DH673" s="176">
        <f t="shared" si="420"/>
        <v>0</v>
      </c>
      <c r="DI673" s="175">
        <f t="shared" si="420"/>
        <v>0</v>
      </c>
      <c r="DJ673" s="175">
        <f t="shared" si="420"/>
        <v>0</v>
      </c>
      <c r="DK673" s="175">
        <f t="shared" si="420"/>
        <v>0</v>
      </c>
      <c r="DL673" s="175">
        <f t="shared" si="420"/>
        <v>0</v>
      </c>
      <c r="DM673" s="175">
        <f t="shared" si="420"/>
        <v>0</v>
      </c>
      <c r="DN673" s="175">
        <f t="shared" si="420"/>
        <v>0</v>
      </c>
      <c r="DO673" s="175">
        <f t="shared" si="420"/>
        <v>0</v>
      </c>
      <c r="DP673" s="175">
        <f t="shared" si="420"/>
        <v>0</v>
      </c>
      <c r="DQ673" s="175">
        <f t="shared" si="420"/>
        <v>0</v>
      </c>
      <c r="DR673" s="175">
        <f t="shared" si="420"/>
        <v>0</v>
      </c>
      <c r="DS673" s="175">
        <f t="shared" si="420"/>
        <v>0</v>
      </c>
      <c r="DT673" s="176">
        <f t="shared" si="420"/>
        <v>0</v>
      </c>
      <c r="DU673" s="175">
        <f t="shared" si="420"/>
        <v>0</v>
      </c>
      <c r="DV673" s="175">
        <f t="shared" si="420"/>
        <v>0</v>
      </c>
      <c r="DW673" s="175">
        <f t="shared" si="420"/>
        <v>0</v>
      </c>
      <c r="DX673" s="175">
        <f t="shared" si="420"/>
        <v>0</v>
      </c>
      <c r="DY673" s="175">
        <f t="shared" si="420"/>
        <v>0</v>
      </c>
      <c r="DZ673" s="175">
        <f t="shared" si="420"/>
        <v>0</v>
      </c>
      <c r="EA673" s="175">
        <f t="shared" si="420"/>
        <v>0</v>
      </c>
      <c r="EB673" s="175">
        <f>SUM(EB661:EB672)</f>
        <v>0</v>
      </c>
      <c r="EC673" s="175">
        <f>SUM(EC661:EC672)</f>
        <v>0</v>
      </c>
      <c r="ED673" s="175">
        <f>SUM(ED661:ED672)</f>
        <v>0</v>
      </c>
      <c r="EE673" s="175">
        <f>SUM(EE661:EE672)</f>
        <v>0</v>
      </c>
      <c r="EF673" s="169"/>
      <c r="EG673" s="169"/>
      <c r="EH673" s="169"/>
    </row>
    <row r="674" spans="1:138" s="182" customFormat="1" ht="16.5" hidden="1" customHeight="1" outlineLevel="1" thickTop="1" x14ac:dyDescent="0.25">
      <c r="A674" s="122">
        <f t="shared" ref="A674:A683" si="421">IF(B$657="Объект",,IF(B674=0,,1))</f>
        <v>0</v>
      </c>
      <c r="B674" s="232" t="str">
        <f>CONCATENATE(B661," НДС")</f>
        <v>Проектно-изыскательские работы  НДС</v>
      </c>
      <c r="C674" s="170">
        <f t="shared" si="417"/>
        <v>0</v>
      </c>
      <c r="D674" s="181">
        <f t="shared" ref="D674:BO677" si="422">D661*0.18</f>
        <v>0</v>
      </c>
      <c r="E674" s="181">
        <f t="shared" si="422"/>
        <v>0</v>
      </c>
      <c r="F674" s="181">
        <f t="shared" si="422"/>
        <v>0</v>
      </c>
      <c r="G674" s="181">
        <f t="shared" si="422"/>
        <v>0</v>
      </c>
      <c r="H674" s="181">
        <f t="shared" si="422"/>
        <v>0</v>
      </c>
      <c r="I674" s="181">
        <f t="shared" si="422"/>
        <v>0</v>
      </c>
      <c r="J674" s="181">
        <f t="shared" si="422"/>
        <v>0</v>
      </c>
      <c r="K674" s="181">
        <f t="shared" si="422"/>
        <v>0</v>
      </c>
      <c r="L674" s="181">
        <f t="shared" si="422"/>
        <v>0</v>
      </c>
      <c r="M674" s="181">
        <f t="shared" si="422"/>
        <v>0</v>
      </c>
      <c r="N674" s="181">
        <f t="shared" si="422"/>
        <v>0</v>
      </c>
      <c r="O674" s="181">
        <f t="shared" si="422"/>
        <v>0</v>
      </c>
      <c r="P674" s="181">
        <f t="shared" si="422"/>
        <v>0</v>
      </c>
      <c r="Q674" s="181">
        <f t="shared" si="422"/>
        <v>0</v>
      </c>
      <c r="R674" s="181">
        <f t="shared" si="422"/>
        <v>0</v>
      </c>
      <c r="S674" s="181">
        <f t="shared" si="422"/>
        <v>0</v>
      </c>
      <c r="T674" s="181">
        <f t="shared" si="422"/>
        <v>0</v>
      </c>
      <c r="U674" s="181">
        <f t="shared" si="422"/>
        <v>0</v>
      </c>
      <c r="V674" s="181">
        <f t="shared" si="422"/>
        <v>0</v>
      </c>
      <c r="W674" s="181">
        <f t="shared" si="422"/>
        <v>0</v>
      </c>
      <c r="X674" s="181">
        <f t="shared" si="422"/>
        <v>0</v>
      </c>
      <c r="Y674" s="181">
        <f t="shared" si="422"/>
        <v>0</v>
      </c>
      <c r="Z674" s="181">
        <f t="shared" si="422"/>
        <v>0</v>
      </c>
      <c r="AA674" s="181">
        <f t="shared" si="422"/>
        <v>0</v>
      </c>
      <c r="AB674" s="181">
        <f t="shared" si="422"/>
        <v>0</v>
      </c>
      <c r="AC674" s="181">
        <f t="shared" si="422"/>
        <v>0</v>
      </c>
      <c r="AD674" s="181">
        <f t="shared" si="422"/>
        <v>0</v>
      </c>
      <c r="AE674" s="181">
        <f t="shared" si="422"/>
        <v>0</v>
      </c>
      <c r="AF674" s="181">
        <f t="shared" si="422"/>
        <v>0</v>
      </c>
      <c r="AG674" s="181">
        <f t="shared" si="422"/>
        <v>0</v>
      </c>
      <c r="AH674" s="181">
        <f t="shared" si="422"/>
        <v>0</v>
      </c>
      <c r="AI674" s="181">
        <f t="shared" si="422"/>
        <v>0</v>
      </c>
      <c r="AJ674" s="181">
        <f t="shared" si="422"/>
        <v>0</v>
      </c>
      <c r="AK674" s="181">
        <f t="shared" si="422"/>
        <v>0</v>
      </c>
      <c r="AL674" s="181">
        <f t="shared" si="422"/>
        <v>0</v>
      </c>
      <c r="AM674" s="181">
        <f t="shared" si="422"/>
        <v>0</v>
      </c>
      <c r="AN674" s="181">
        <f t="shared" si="422"/>
        <v>0</v>
      </c>
      <c r="AO674" s="181">
        <f t="shared" si="422"/>
        <v>0</v>
      </c>
      <c r="AP674" s="181">
        <f t="shared" si="422"/>
        <v>0</v>
      </c>
      <c r="AQ674" s="181">
        <f t="shared" si="422"/>
        <v>0</v>
      </c>
      <c r="AR674" s="181">
        <f t="shared" si="422"/>
        <v>0</v>
      </c>
      <c r="AS674" s="181">
        <f t="shared" si="422"/>
        <v>0</v>
      </c>
      <c r="AT674" s="181">
        <f t="shared" si="422"/>
        <v>0</v>
      </c>
      <c r="AU674" s="181">
        <f t="shared" si="422"/>
        <v>0</v>
      </c>
      <c r="AV674" s="181">
        <f t="shared" si="422"/>
        <v>0</v>
      </c>
      <c r="AW674" s="181">
        <f t="shared" si="422"/>
        <v>0</v>
      </c>
      <c r="AX674" s="181">
        <f t="shared" si="422"/>
        <v>0</v>
      </c>
      <c r="AY674" s="181">
        <f t="shared" si="422"/>
        <v>0</v>
      </c>
      <c r="AZ674" s="181">
        <f t="shared" si="422"/>
        <v>0</v>
      </c>
      <c r="BA674" s="181">
        <f t="shared" si="422"/>
        <v>0</v>
      </c>
      <c r="BB674" s="181">
        <f t="shared" si="422"/>
        <v>0</v>
      </c>
      <c r="BC674" s="181">
        <f t="shared" si="422"/>
        <v>0</v>
      </c>
      <c r="BD674" s="181">
        <f t="shared" si="422"/>
        <v>0</v>
      </c>
      <c r="BE674" s="181">
        <f t="shared" si="422"/>
        <v>0</v>
      </c>
      <c r="BF674" s="181">
        <f t="shared" si="422"/>
        <v>0</v>
      </c>
      <c r="BG674" s="181">
        <f t="shared" si="422"/>
        <v>0</v>
      </c>
      <c r="BH674" s="181">
        <f t="shared" si="422"/>
        <v>0</v>
      </c>
      <c r="BI674" s="181">
        <f t="shared" si="422"/>
        <v>0</v>
      </c>
      <c r="BJ674" s="181">
        <f t="shared" si="422"/>
        <v>0</v>
      </c>
      <c r="BK674" s="181">
        <f t="shared" si="422"/>
        <v>0</v>
      </c>
      <c r="BL674" s="181">
        <f t="shared" si="422"/>
        <v>0</v>
      </c>
      <c r="BM674" s="181">
        <f t="shared" si="422"/>
        <v>0</v>
      </c>
      <c r="BN674" s="181">
        <f t="shared" si="422"/>
        <v>0</v>
      </c>
      <c r="BO674" s="181">
        <f t="shared" si="422"/>
        <v>0</v>
      </c>
      <c r="BP674" s="181">
        <f t="shared" ref="BP674:EA677" si="423">BP661*0.18</f>
        <v>0</v>
      </c>
      <c r="BQ674" s="181">
        <f t="shared" si="423"/>
        <v>0</v>
      </c>
      <c r="BR674" s="181">
        <f t="shared" si="423"/>
        <v>0</v>
      </c>
      <c r="BS674" s="181">
        <f t="shared" si="423"/>
        <v>0</v>
      </c>
      <c r="BT674" s="181">
        <f t="shared" si="423"/>
        <v>0</v>
      </c>
      <c r="BU674" s="181">
        <f t="shared" si="423"/>
        <v>0</v>
      </c>
      <c r="BV674" s="181">
        <f t="shared" si="423"/>
        <v>0</v>
      </c>
      <c r="BW674" s="181">
        <f t="shared" si="423"/>
        <v>0</v>
      </c>
      <c r="BX674" s="181">
        <f t="shared" si="423"/>
        <v>0</v>
      </c>
      <c r="BY674" s="181">
        <f t="shared" si="423"/>
        <v>0</v>
      </c>
      <c r="BZ674" s="181">
        <f t="shared" si="423"/>
        <v>0</v>
      </c>
      <c r="CA674" s="181">
        <f t="shared" si="423"/>
        <v>0</v>
      </c>
      <c r="CB674" s="181">
        <f t="shared" si="423"/>
        <v>0</v>
      </c>
      <c r="CC674" s="181">
        <f t="shared" si="423"/>
        <v>0</v>
      </c>
      <c r="CD674" s="181">
        <f t="shared" si="423"/>
        <v>0</v>
      </c>
      <c r="CE674" s="181">
        <f t="shared" si="423"/>
        <v>0</v>
      </c>
      <c r="CF674" s="181">
        <f t="shared" si="423"/>
        <v>0</v>
      </c>
      <c r="CG674" s="181">
        <f t="shared" si="423"/>
        <v>0</v>
      </c>
      <c r="CH674" s="181">
        <f t="shared" si="423"/>
        <v>0</v>
      </c>
      <c r="CI674" s="181">
        <f t="shared" si="423"/>
        <v>0</v>
      </c>
      <c r="CJ674" s="181">
        <f t="shared" si="423"/>
        <v>0</v>
      </c>
      <c r="CK674" s="181">
        <f t="shared" si="423"/>
        <v>0</v>
      </c>
      <c r="CL674" s="181">
        <f t="shared" si="423"/>
        <v>0</v>
      </c>
      <c r="CM674" s="181">
        <f t="shared" si="423"/>
        <v>0</v>
      </c>
      <c r="CN674" s="181">
        <f t="shared" si="423"/>
        <v>0</v>
      </c>
      <c r="CO674" s="181">
        <f t="shared" si="423"/>
        <v>0</v>
      </c>
      <c r="CP674" s="181">
        <f t="shared" si="423"/>
        <v>0</v>
      </c>
      <c r="CQ674" s="181">
        <f t="shared" si="423"/>
        <v>0</v>
      </c>
      <c r="CR674" s="181">
        <f t="shared" si="423"/>
        <v>0</v>
      </c>
      <c r="CS674" s="181">
        <f t="shared" si="423"/>
        <v>0</v>
      </c>
      <c r="CT674" s="181">
        <f t="shared" si="423"/>
        <v>0</v>
      </c>
      <c r="CU674" s="181">
        <f t="shared" si="423"/>
        <v>0</v>
      </c>
      <c r="CV674" s="181">
        <f t="shared" si="423"/>
        <v>0</v>
      </c>
      <c r="CW674" s="181">
        <f t="shared" si="423"/>
        <v>0</v>
      </c>
      <c r="CX674" s="181">
        <f t="shared" si="423"/>
        <v>0</v>
      </c>
      <c r="CY674" s="181">
        <f t="shared" si="423"/>
        <v>0</v>
      </c>
      <c r="CZ674" s="181">
        <f t="shared" si="423"/>
        <v>0</v>
      </c>
      <c r="DA674" s="181">
        <f t="shared" si="423"/>
        <v>0</v>
      </c>
      <c r="DB674" s="181">
        <f t="shared" si="423"/>
        <v>0</v>
      </c>
      <c r="DC674" s="181">
        <f t="shared" si="423"/>
        <v>0</v>
      </c>
      <c r="DD674" s="181">
        <f t="shared" si="423"/>
        <v>0</v>
      </c>
      <c r="DE674" s="181">
        <f t="shared" si="423"/>
        <v>0</v>
      </c>
      <c r="DF674" s="181">
        <f t="shared" si="423"/>
        <v>0</v>
      </c>
      <c r="DG674" s="181">
        <f t="shared" si="423"/>
        <v>0</v>
      </c>
      <c r="DH674" s="181">
        <f t="shared" si="423"/>
        <v>0</v>
      </c>
      <c r="DI674" s="181">
        <f t="shared" si="423"/>
        <v>0</v>
      </c>
      <c r="DJ674" s="181">
        <f t="shared" si="423"/>
        <v>0</v>
      </c>
      <c r="DK674" s="181">
        <f t="shared" si="423"/>
        <v>0</v>
      </c>
      <c r="DL674" s="181">
        <f t="shared" si="423"/>
        <v>0</v>
      </c>
      <c r="DM674" s="181">
        <f t="shared" si="423"/>
        <v>0</v>
      </c>
      <c r="DN674" s="181">
        <f t="shared" si="423"/>
        <v>0</v>
      </c>
      <c r="DO674" s="181">
        <f t="shared" si="423"/>
        <v>0</v>
      </c>
      <c r="DP674" s="181">
        <f t="shared" si="423"/>
        <v>0</v>
      </c>
      <c r="DQ674" s="181">
        <f t="shared" si="423"/>
        <v>0</v>
      </c>
      <c r="DR674" s="181">
        <f t="shared" si="423"/>
        <v>0</v>
      </c>
      <c r="DS674" s="181">
        <f t="shared" si="423"/>
        <v>0</v>
      </c>
      <c r="DT674" s="181">
        <f t="shared" si="423"/>
        <v>0</v>
      </c>
      <c r="DU674" s="181">
        <f t="shared" si="423"/>
        <v>0</v>
      </c>
      <c r="DV674" s="181">
        <f t="shared" si="423"/>
        <v>0</v>
      </c>
      <c r="DW674" s="181">
        <f t="shared" si="423"/>
        <v>0</v>
      </c>
      <c r="DX674" s="181">
        <f t="shared" si="423"/>
        <v>0</v>
      </c>
      <c r="DY674" s="181">
        <f t="shared" si="423"/>
        <v>0</v>
      </c>
      <c r="DZ674" s="181">
        <f t="shared" si="423"/>
        <v>0</v>
      </c>
      <c r="EA674" s="181">
        <f t="shared" si="423"/>
        <v>0</v>
      </c>
      <c r="EB674" s="181">
        <f t="shared" ref="EB674:EE683" si="424">EB661*0.18</f>
        <v>0</v>
      </c>
      <c r="EC674" s="181">
        <f t="shared" si="424"/>
        <v>0</v>
      </c>
      <c r="ED674" s="181">
        <f t="shared" si="424"/>
        <v>0</v>
      </c>
      <c r="EE674" s="181">
        <f t="shared" si="424"/>
        <v>0</v>
      </c>
    </row>
    <row r="675" spans="1:138" s="182" customFormat="1" ht="15.75" hidden="1" outlineLevel="1" x14ac:dyDescent="0.25">
      <c r="A675" s="122">
        <f t="shared" si="421"/>
        <v>0</v>
      </c>
      <c r="B675" s="232" t="str">
        <f t="shared" ref="B675:B683" si="425">CONCATENATE(B662," НДС")</f>
        <v>Строительно-монтажные работы (привязка в валюте) НДС</v>
      </c>
      <c r="C675" s="170">
        <f>SUM(D675:EE675)</f>
        <v>0</v>
      </c>
      <c r="D675" s="181">
        <f t="shared" si="422"/>
        <v>0</v>
      </c>
      <c r="E675" s="181">
        <f t="shared" si="422"/>
        <v>0</v>
      </c>
      <c r="F675" s="181">
        <f t="shared" si="422"/>
        <v>0</v>
      </c>
      <c r="G675" s="181">
        <f t="shared" si="422"/>
        <v>0</v>
      </c>
      <c r="H675" s="181">
        <f t="shared" si="422"/>
        <v>0</v>
      </c>
      <c r="I675" s="181">
        <f t="shared" si="422"/>
        <v>0</v>
      </c>
      <c r="J675" s="181">
        <f t="shared" si="422"/>
        <v>0</v>
      </c>
      <c r="K675" s="181">
        <f t="shared" si="422"/>
        <v>0</v>
      </c>
      <c r="L675" s="181">
        <f t="shared" si="422"/>
        <v>0</v>
      </c>
      <c r="M675" s="181">
        <f t="shared" si="422"/>
        <v>0</v>
      </c>
      <c r="N675" s="181">
        <f t="shared" si="422"/>
        <v>0</v>
      </c>
      <c r="O675" s="181">
        <f t="shared" si="422"/>
        <v>0</v>
      </c>
      <c r="P675" s="181">
        <f t="shared" si="422"/>
        <v>0</v>
      </c>
      <c r="Q675" s="181">
        <f t="shared" si="422"/>
        <v>0</v>
      </c>
      <c r="R675" s="181">
        <f t="shared" si="422"/>
        <v>0</v>
      </c>
      <c r="S675" s="181">
        <f t="shared" si="422"/>
        <v>0</v>
      </c>
      <c r="T675" s="181">
        <f t="shared" si="422"/>
        <v>0</v>
      </c>
      <c r="U675" s="181">
        <f t="shared" si="422"/>
        <v>0</v>
      </c>
      <c r="V675" s="181">
        <f t="shared" si="422"/>
        <v>0</v>
      </c>
      <c r="W675" s="181">
        <f t="shared" si="422"/>
        <v>0</v>
      </c>
      <c r="X675" s="181">
        <f t="shared" si="422"/>
        <v>0</v>
      </c>
      <c r="Y675" s="181">
        <f t="shared" si="422"/>
        <v>0</v>
      </c>
      <c r="Z675" s="181">
        <f t="shared" si="422"/>
        <v>0</v>
      </c>
      <c r="AA675" s="181">
        <f t="shared" si="422"/>
        <v>0</v>
      </c>
      <c r="AB675" s="181">
        <f t="shared" si="422"/>
        <v>0</v>
      </c>
      <c r="AC675" s="181">
        <f t="shared" si="422"/>
        <v>0</v>
      </c>
      <c r="AD675" s="181">
        <f t="shared" si="422"/>
        <v>0</v>
      </c>
      <c r="AE675" s="181">
        <f t="shared" si="422"/>
        <v>0</v>
      </c>
      <c r="AF675" s="181">
        <f t="shared" si="422"/>
        <v>0</v>
      </c>
      <c r="AG675" s="181">
        <f t="shared" si="422"/>
        <v>0</v>
      </c>
      <c r="AH675" s="181">
        <f t="shared" si="422"/>
        <v>0</v>
      </c>
      <c r="AI675" s="181">
        <f t="shared" si="422"/>
        <v>0</v>
      </c>
      <c r="AJ675" s="181">
        <f t="shared" si="422"/>
        <v>0</v>
      </c>
      <c r="AK675" s="181">
        <f t="shared" si="422"/>
        <v>0</v>
      </c>
      <c r="AL675" s="181">
        <f t="shared" si="422"/>
        <v>0</v>
      </c>
      <c r="AM675" s="181">
        <f t="shared" si="422"/>
        <v>0</v>
      </c>
      <c r="AN675" s="181">
        <f t="shared" si="422"/>
        <v>0</v>
      </c>
      <c r="AO675" s="181">
        <f t="shared" si="422"/>
        <v>0</v>
      </c>
      <c r="AP675" s="181">
        <f t="shared" si="422"/>
        <v>0</v>
      </c>
      <c r="AQ675" s="181">
        <f t="shared" si="422"/>
        <v>0</v>
      </c>
      <c r="AR675" s="181">
        <f t="shared" si="422"/>
        <v>0</v>
      </c>
      <c r="AS675" s="181">
        <f t="shared" si="422"/>
        <v>0</v>
      </c>
      <c r="AT675" s="181">
        <f t="shared" si="422"/>
        <v>0</v>
      </c>
      <c r="AU675" s="181">
        <f t="shared" si="422"/>
        <v>0</v>
      </c>
      <c r="AV675" s="181">
        <f t="shared" si="422"/>
        <v>0</v>
      </c>
      <c r="AW675" s="181">
        <f t="shared" si="422"/>
        <v>0</v>
      </c>
      <c r="AX675" s="181">
        <f t="shared" si="422"/>
        <v>0</v>
      </c>
      <c r="AY675" s="181">
        <f t="shared" si="422"/>
        <v>0</v>
      </c>
      <c r="AZ675" s="181">
        <f t="shared" si="422"/>
        <v>0</v>
      </c>
      <c r="BA675" s="181">
        <f t="shared" si="422"/>
        <v>0</v>
      </c>
      <c r="BB675" s="181">
        <f t="shared" si="422"/>
        <v>0</v>
      </c>
      <c r="BC675" s="181">
        <f t="shared" si="422"/>
        <v>0</v>
      </c>
      <c r="BD675" s="181">
        <f t="shared" si="422"/>
        <v>0</v>
      </c>
      <c r="BE675" s="181">
        <f t="shared" si="422"/>
        <v>0</v>
      </c>
      <c r="BF675" s="181">
        <f t="shared" si="422"/>
        <v>0</v>
      </c>
      <c r="BG675" s="181">
        <f t="shared" si="422"/>
        <v>0</v>
      </c>
      <c r="BH675" s="181">
        <f t="shared" si="422"/>
        <v>0</v>
      </c>
      <c r="BI675" s="181">
        <f t="shared" si="422"/>
        <v>0</v>
      </c>
      <c r="BJ675" s="181">
        <f t="shared" si="422"/>
        <v>0</v>
      </c>
      <c r="BK675" s="181">
        <f t="shared" si="422"/>
        <v>0</v>
      </c>
      <c r="BL675" s="181">
        <f t="shared" si="422"/>
        <v>0</v>
      </c>
      <c r="BM675" s="181">
        <f t="shared" si="422"/>
        <v>0</v>
      </c>
      <c r="BN675" s="181">
        <f t="shared" si="422"/>
        <v>0</v>
      </c>
      <c r="BO675" s="181">
        <f t="shared" si="422"/>
        <v>0</v>
      </c>
      <c r="BP675" s="181">
        <f t="shared" si="423"/>
        <v>0</v>
      </c>
      <c r="BQ675" s="181">
        <f t="shared" si="423"/>
        <v>0</v>
      </c>
      <c r="BR675" s="181">
        <f t="shared" si="423"/>
        <v>0</v>
      </c>
      <c r="BS675" s="181">
        <f t="shared" si="423"/>
        <v>0</v>
      </c>
      <c r="BT675" s="181">
        <f t="shared" si="423"/>
        <v>0</v>
      </c>
      <c r="BU675" s="181">
        <f t="shared" si="423"/>
        <v>0</v>
      </c>
      <c r="BV675" s="181">
        <f t="shared" si="423"/>
        <v>0</v>
      </c>
      <c r="BW675" s="181">
        <f t="shared" si="423"/>
        <v>0</v>
      </c>
      <c r="BX675" s="181">
        <f t="shared" si="423"/>
        <v>0</v>
      </c>
      <c r="BY675" s="181">
        <f t="shared" si="423"/>
        <v>0</v>
      </c>
      <c r="BZ675" s="181">
        <f t="shared" si="423"/>
        <v>0</v>
      </c>
      <c r="CA675" s="181">
        <f t="shared" si="423"/>
        <v>0</v>
      </c>
      <c r="CB675" s="181">
        <f t="shared" si="423"/>
        <v>0</v>
      </c>
      <c r="CC675" s="181">
        <f t="shared" si="423"/>
        <v>0</v>
      </c>
      <c r="CD675" s="181">
        <f t="shared" si="423"/>
        <v>0</v>
      </c>
      <c r="CE675" s="181">
        <f t="shared" si="423"/>
        <v>0</v>
      </c>
      <c r="CF675" s="181">
        <f t="shared" si="423"/>
        <v>0</v>
      </c>
      <c r="CG675" s="181">
        <f t="shared" si="423"/>
        <v>0</v>
      </c>
      <c r="CH675" s="181">
        <f t="shared" si="423"/>
        <v>0</v>
      </c>
      <c r="CI675" s="181">
        <f t="shared" si="423"/>
        <v>0</v>
      </c>
      <c r="CJ675" s="181">
        <f t="shared" si="423"/>
        <v>0</v>
      </c>
      <c r="CK675" s="181">
        <f t="shared" si="423"/>
        <v>0</v>
      </c>
      <c r="CL675" s="181">
        <f t="shared" si="423"/>
        <v>0</v>
      </c>
      <c r="CM675" s="181">
        <f t="shared" si="423"/>
        <v>0</v>
      </c>
      <c r="CN675" s="181">
        <f t="shared" si="423"/>
        <v>0</v>
      </c>
      <c r="CO675" s="181">
        <f t="shared" si="423"/>
        <v>0</v>
      </c>
      <c r="CP675" s="181">
        <f t="shared" si="423"/>
        <v>0</v>
      </c>
      <c r="CQ675" s="181">
        <f t="shared" si="423"/>
        <v>0</v>
      </c>
      <c r="CR675" s="181">
        <f t="shared" si="423"/>
        <v>0</v>
      </c>
      <c r="CS675" s="181">
        <f t="shared" si="423"/>
        <v>0</v>
      </c>
      <c r="CT675" s="181">
        <f t="shared" si="423"/>
        <v>0</v>
      </c>
      <c r="CU675" s="181">
        <f t="shared" si="423"/>
        <v>0</v>
      </c>
      <c r="CV675" s="181">
        <f t="shared" si="423"/>
        <v>0</v>
      </c>
      <c r="CW675" s="181">
        <f t="shared" si="423"/>
        <v>0</v>
      </c>
      <c r="CX675" s="181">
        <f t="shared" si="423"/>
        <v>0</v>
      </c>
      <c r="CY675" s="181">
        <f t="shared" si="423"/>
        <v>0</v>
      </c>
      <c r="CZ675" s="181">
        <f t="shared" si="423"/>
        <v>0</v>
      </c>
      <c r="DA675" s="181">
        <f t="shared" si="423"/>
        <v>0</v>
      </c>
      <c r="DB675" s="181">
        <f t="shared" si="423"/>
        <v>0</v>
      </c>
      <c r="DC675" s="181">
        <f t="shared" si="423"/>
        <v>0</v>
      </c>
      <c r="DD675" s="181">
        <f t="shared" si="423"/>
        <v>0</v>
      </c>
      <c r="DE675" s="181">
        <f t="shared" si="423"/>
        <v>0</v>
      </c>
      <c r="DF675" s="181">
        <f t="shared" si="423"/>
        <v>0</v>
      </c>
      <c r="DG675" s="181">
        <f t="shared" si="423"/>
        <v>0</v>
      </c>
      <c r="DH675" s="181">
        <f t="shared" si="423"/>
        <v>0</v>
      </c>
      <c r="DI675" s="181">
        <f t="shared" si="423"/>
        <v>0</v>
      </c>
      <c r="DJ675" s="181">
        <f t="shared" si="423"/>
        <v>0</v>
      </c>
      <c r="DK675" s="181">
        <f t="shared" si="423"/>
        <v>0</v>
      </c>
      <c r="DL675" s="181">
        <f t="shared" si="423"/>
        <v>0</v>
      </c>
      <c r="DM675" s="181">
        <f t="shared" si="423"/>
        <v>0</v>
      </c>
      <c r="DN675" s="181">
        <f t="shared" si="423"/>
        <v>0</v>
      </c>
      <c r="DO675" s="181">
        <f t="shared" si="423"/>
        <v>0</v>
      </c>
      <c r="DP675" s="181">
        <f t="shared" si="423"/>
        <v>0</v>
      </c>
      <c r="DQ675" s="181">
        <f t="shared" si="423"/>
        <v>0</v>
      </c>
      <c r="DR675" s="181">
        <f t="shared" si="423"/>
        <v>0</v>
      </c>
      <c r="DS675" s="181">
        <f t="shared" si="423"/>
        <v>0</v>
      </c>
      <c r="DT675" s="181">
        <f t="shared" si="423"/>
        <v>0</v>
      </c>
      <c r="DU675" s="181">
        <f t="shared" si="423"/>
        <v>0</v>
      </c>
      <c r="DV675" s="181">
        <f t="shared" si="423"/>
        <v>0</v>
      </c>
      <c r="DW675" s="181">
        <f t="shared" si="423"/>
        <v>0</v>
      </c>
      <c r="DX675" s="181">
        <f t="shared" si="423"/>
        <v>0</v>
      </c>
      <c r="DY675" s="181">
        <f t="shared" si="423"/>
        <v>0</v>
      </c>
      <c r="DZ675" s="181">
        <f t="shared" si="423"/>
        <v>0</v>
      </c>
      <c r="EA675" s="181">
        <f t="shared" si="423"/>
        <v>0</v>
      </c>
      <c r="EB675" s="181">
        <f t="shared" si="424"/>
        <v>0</v>
      </c>
      <c r="EC675" s="181">
        <f t="shared" si="424"/>
        <v>0</v>
      </c>
      <c r="ED675" s="181">
        <f t="shared" si="424"/>
        <v>0</v>
      </c>
      <c r="EE675" s="181">
        <f t="shared" si="424"/>
        <v>0</v>
      </c>
    </row>
    <row r="676" spans="1:138" s="182" customFormat="1" ht="15.75" hidden="1" outlineLevel="1" x14ac:dyDescent="0.25">
      <c r="A676" s="122">
        <f t="shared" si="421"/>
        <v>0</v>
      </c>
      <c r="B676" s="232" t="str">
        <f t="shared" si="425"/>
        <v>Строительно-монтажные работы рос НДС</v>
      </c>
      <c r="C676" s="170">
        <f t="shared" ref="C676:C683" si="426">SUM(D676:EE676)</f>
        <v>0</v>
      </c>
      <c r="D676" s="181">
        <f t="shared" si="422"/>
        <v>0</v>
      </c>
      <c r="E676" s="181">
        <f t="shared" si="422"/>
        <v>0</v>
      </c>
      <c r="F676" s="181">
        <f t="shared" si="422"/>
        <v>0</v>
      </c>
      <c r="G676" s="181">
        <f t="shared" si="422"/>
        <v>0</v>
      </c>
      <c r="H676" s="181">
        <f t="shared" si="422"/>
        <v>0</v>
      </c>
      <c r="I676" s="181">
        <f t="shared" si="422"/>
        <v>0</v>
      </c>
      <c r="J676" s="181">
        <f t="shared" si="422"/>
        <v>0</v>
      </c>
      <c r="K676" s="181">
        <f t="shared" si="422"/>
        <v>0</v>
      </c>
      <c r="L676" s="181">
        <f t="shared" si="422"/>
        <v>0</v>
      </c>
      <c r="M676" s="181">
        <f t="shared" si="422"/>
        <v>0</v>
      </c>
      <c r="N676" s="181">
        <f t="shared" si="422"/>
        <v>0</v>
      </c>
      <c r="O676" s="181">
        <f t="shared" si="422"/>
        <v>0</v>
      </c>
      <c r="P676" s="181">
        <f t="shared" si="422"/>
        <v>0</v>
      </c>
      <c r="Q676" s="181">
        <f t="shared" si="422"/>
        <v>0</v>
      </c>
      <c r="R676" s="181">
        <f t="shared" si="422"/>
        <v>0</v>
      </c>
      <c r="S676" s="181">
        <f t="shared" si="422"/>
        <v>0</v>
      </c>
      <c r="T676" s="181">
        <f t="shared" si="422"/>
        <v>0</v>
      </c>
      <c r="U676" s="181">
        <f t="shared" si="422"/>
        <v>0</v>
      </c>
      <c r="V676" s="181">
        <f t="shared" si="422"/>
        <v>0</v>
      </c>
      <c r="W676" s="181">
        <f t="shared" si="422"/>
        <v>0</v>
      </c>
      <c r="X676" s="181">
        <f t="shared" si="422"/>
        <v>0</v>
      </c>
      <c r="Y676" s="181">
        <f t="shared" si="422"/>
        <v>0</v>
      </c>
      <c r="Z676" s="181">
        <f t="shared" si="422"/>
        <v>0</v>
      </c>
      <c r="AA676" s="181">
        <f t="shared" si="422"/>
        <v>0</v>
      </c>
      <c r="AB676" s="181">
        <f t="shared" si="422"/>
        <v>0</v>
      </c>
      <c r="AC676" s="181">
        <f t="shared" si="422"/>
        <v>0</v>
      </c>
      <c r="AD676" s="181">
        <f t="shared" si="422"/>
        <v>0</v>
      </c>
      <c r="AE676" s="181">
        <f t="shared" si="422"/>
        <v>0</v>
      </c>
      <c r="AF676" s="181">
        <f t="shared" si="422"/>
        <v>0</v>
      </c>
      <c r="AG676" s="181">
        <f t="shared" si="422"/>
        <v>0</v>
      </c>
      <c r="AH676" s="181">
        <f t="shared" si="422"/>
        <v>0</v>
      </c>
      <c r="AI676" s="181">
        <f t="shared" si="422"/>
        <v>0</v>
      </c>
      <c r="AJ676" s="181">
        <f t="shared" si="422"/>
        <v>0</v>
      </c>
      <c r="AK676" s="181">
        <f t="shared" si="422"/>
        <v>0</v>
      </c>
      <c r="AL676" s="181">
        <f t="shared" si="422"/>
        <v>0</v>
      </c>
      <c r="AM676" s="181">
        <f t="shared" si="422"/>
        <v>0</v>
      </c>
      <c r="AN676" s="181">
        <f t="shared" si="422"/>
        <v>0</v>
      </c>
      <c r="AO676" s="181">
        <f t="shared" si="422"/>
        <v>0</v>
      </c>
      <c r="AP676" s="181">
        <f t="shared" si="422"/>
        <v>0</v>
      </c>
      <c r="AQ676" s="181">
        <f t="shared" si="422"/>
        <v>0</v>
      </c>
      <c r="AR676" s="181">
        <f t="shared" si="422"/>
        <v>0</v>
      </c>
      <c r="AS676" s="181">
        <f t="shared" si="422"/>
        <v>0</v>
      </c>
      <c r="AT676" s="181">
        <f t="shared" si="422"/>
        <v>0</v>
      </c>
      <c r="AU676" s="181">
        <f t="shared" si="422"/>
        <v>0</v>
      </c>
      <c r="AV676" s="181">
        <f t="shared" si="422"/>
        <v>0</v>
      </c>
      <c r="AW676" s="181">
        <f t="shared" si="422"/>
        <v>0</v>
      </c>
      <c r="AX676" s="181">
        <f t="shared" si="422"/>
        <v>0</v>
      </c>
      <c r="AY676" s="181">
        <f t="shared" si="422"/>
        <v>0</v>
      </c>
      <c r="AZ676" s="181">
        <f t="shared" si="422"/>
        <v>0</v>
      </c>
      <c r="BA676" s="181">
        <f t="shared" si="422"/>
        <v>0</v>
      </c>
      <c r="BB676" s="181">
        <f t="shared" si="422"/>
        <v>0</v>
      </c>
      <c r="BC676" s="181">
        <f t="shared" si="422"/>
        <v>0</v>
      </c>
      <c r="BD676" s="181">
        <f t="shared" si="422"/>
        <v>0</v>
      </c>
      <c r="BE676" s="181">
        <f t="shared" si="422"/>
        <v>0</v>
      </c>
      <c r="BF676" s="181">
        <f t="shared" si="422"/>
        <v>0</v>
      </c>
      <c r="BG676" s="181">
        <f t="shared" si="422"/>
        <v>0</v>
      </c>
      <c r="BH676" s="181">
        <f t="shared" si="422"/>
        <v>0</v>
      </c>
      <c r="BI676" s="181">
        <f t="shared" si="422"/>
        <v>0</v>
      </c>
      <c r="BJ676" s="181">
        <f t="shared" si="422"/>
        <v>0</v>
      </c>
      <c r="BK676" s="181">
        <f t="shared" si="422"/>
        <v>0</v>
      </c>
      <c r="BL676" s="181">
        <f t="shared" si="422"/>
        <v>0</v>
      </c>
      <c r="BM676" s="181">
        <f t="shared" si="422"/>
        <v>0</v>
      </c>
      <c r="BN676" s="181">
        <f t="shared" si="422"/>
        <v>0</v>
      </c>
      <c r="BO676" s="181">
        <f t="shared" si="422"/>
        <v>0</v>
      </c>
      <c r="BP676" s="181">
        <f t="shared" si="423"/>
        <v>0</v>
      </c>
      <c r="BQ676" s="181">
        <f t="shared" si="423"/>
        <v>0</v>
      </c>
      <c r="BR676" s="181">
        <f t="shared" si="423"/>
        <v>0</v>
      </c>
      <c r="BS676" s="181">
        <f t="shared" si="423"/>
        <v>0</v>
      </c>
      <c r="BT676" s="181">
        <f t="shared" si="423"/>
        <v>0</v>
      </c>
      <c r="BU676" s="181">
        <f t="shared" si="423"/>
        <v>0</v>
      </c>
      <c r="BV676" s="181">
        <f t="shared" si="423"/>
        <v>0</v>
      </c>
      <c r="BW676" s="181">
        <f t="shared" si="423"/>
        <v>0</v>
      </c>
      <c r="BX676" s="181">
        <f t="shared" si="423"/>
        <v>0</v>
      </c>
      <c r="BY676" s="181">
        <f t="shared" si="423"/>
        <v>0</v>
      </c>
      <c r="BZ676" s="181">
        <f t="shared" si="423"/>
        <v>0</v>
      </c>
      <c r="CA676" s="181">
        <f t="shared" si="423"/>
        <v>0</v>
      </c>
      <c r="CB676" s="181">
        <f t="shared" si="423"/>
        <v>0</v>
      </c>
      <c r="CC676" s="181">
        <f t="shared" si="423"/>
        <v>0</v>
      </c>
      <c r="CD676" s="181">
        <f t="shared" si="423"/>
        <v>0</v>
      </c>
      <c r="CE676" s="181">
        <f t="shared" si="423"/>
        <v>0</v>
      </c>
      <c r="CF676" s="181">
        <f t="shared" si="423"/>
        <v>0</v>
      </c>
      <c r="CG676" s="181">
        <f t="shared" si="423"/>
        <v>0</v>
      </c>
      <c r="CH676" s="181">
        <f t="shared" si="423"/>
        <v>0</v>
      </c>
      <c r="CI676" s="181">
        <f t="shared" si="423"/>
        <v>0</v>
      </c>
      <c r="CJ676" s="181">
        <f t="shared" si="423"/>
        <v>0</v>
      </c>
      <c r="CK676" s="181">
        <f t="shared" si="423"/>
        <v>0</v>
      </c>
      <c r="CL676" s="181">
        <f t="shared" si="423"/>
        <v>0</v>
      </c>
      <c r="CM676" s="181">
        <f t="shared" si="423"/>
        <v>0</v>
      </c>
      <c r="CN676" s="181">
        <f t="shared" si="423"/>
        <v>0</v>
      </c>
      <c r="CO676" s="181">
        <f t="shared" si="423"/>
        <v>0</v>
      </c>
      <c r="CP676" s="181">
        <f t="shared" si="423"/>
        <v>0</v>
      </c>
      <c r="CQ676" s="181">
        <f t="shared" si="423"/>
        <v>0</v>
      </c>
      <c r="CR676" s="181">
        <f t="shared" si="423"/>
        <v>0</v>
      </c>
      <c r="CS676" s="181">
        <f t="shared" si="423"/>
        <v>0</v>
      </c>
      <c r="CT676" s="181">
        <f t="shared" si="423"/>
        <v>0</v>
      </c>
      <c r="CU676" s="181">
        <f t="shared" si="423"/>
        <v>0</v>
      </c>
      <c r="CV676" s="181">
        <f t="shared" si="423"/>
        <v>0</v>
      </c>
      <c r="CW676" s="181">
        <f t="shared" si="423"/>
        <v>0</v>
      </c>
      <c r="CX676" s="181">
        <f t="shared" si="423"/>
        <v>0</v>
      </c>
      <c r="CY676" s="181">
        <f t="shared" si="423"/>
        <v>0</v>
      </c>
      <c r="CZ676" s="181">
        <f t="shared" si="423"/>
        <v>0</v>
      </c>
      <c r="DA676" s="181">
        <f t="shared" si="423"/>
        <v>0</v>
      </c>
      <c r="DB676" s="181">
        <f t="shared" si="423"/>
        <v>0</v>
      </c>
      <c r="DC676" s="181">
        <f t="shared" si="423"/>
        <v>0</v>
      </c>
      <c r="DD676" s="181">
        <f t="shared" si="423"/>
        <v>0</v>
      </c>
      <c r="DE676" s="181">
        <f t="shared" si="423"/>
        <v>0</v>
      </c>
      <c r="DF676" s="181">
        <f t="shared" si="423"/>
        <v>0</v>
      </c>
      <c r="DG676" s="181">
        <f t="shared" si="423"/>
        <v>0</v>
      </c>
      <c r="DH676" s="181">
        <f t="shared" si="423"/>
        <v>0</v>
      </c>
      <c r="DI676" s="181">
        <f t="shared" si="423"/>
        <v>0</v>
      </c>
      <c r="DJ676" s="181">
        <f t="shared" si="423"/>
        <v>0</v>
      </c>
      <c r="DK676" s="181">
        <f t="shared" si="423"/>
        <v>0</v>
      </c>
      <c r="DL676" s="181">
        <f t="shared" si="423"/>
        <v>0</v>
      </c>
      <c r="DM676" s="181">
        <f t="shared" si="423"/>
        <v>0</v>
      </c>
      <c r="DN676" s="181">
        <f t="shared" si="423"/>
        <v>0</v>
      </c>
      <c r="DO676" s="181">
        <f t="shared" si="423"/>
        <v>0</v>
      </c>
      <c r="DP676" s="181">
        <f t="shared" si="423"/>
        <v>0</v>
      </c>
      <c r="DQ676" s="181">
        <f t="shared" si="423"/>
        <v>0</v>
      </c>
      <c r="DR676" s="181">
        <f t="shared" si="423"/>
        <v>0</v>
      </c>
      <c r="DS676" s="181">
        <f t="shared" si="423"/>
        <v>0</v>
      </c>
      <c r="DT676" s="181">
        <f t="shared" si="423"/>
        <v>0</v>
      </c>
      <c r="DU676" s="181">
        <f t="shared" si="423"/>
        <v>0</v>
      </c>
      <c r="DV676" s="181">
        <f t="shared" si="423"/>
        <v>0</v>
      </c>
      <c r="DW676" s="181">
        <f t="shared" si="423"/>
        <v>0</v>
      </c>
      <c r="DX676" s="181">
        <f t="shared" si="423"/>
        <v>0</v>
      </c>
      <c r="DY676" s="181">
        <f t="shared" si="423"/>
        <v>0</v>
      </c>
      <c r="DZ676" s="181">
        <f t="shared" si="423"/>
        <v>0</v>
      </c>
      <c r="EA676" s="181">
        <f t="shared" si="423"/>
        <v>0</v>
      </c>
      <c r="EB676" s="181">
        <f t="shared" si="424"/>
        <v>0</v>
      </c>
      <c r="EC676" s="181">
        <f t="shared" si="424"/>
        <v>0</v>
      </c>
      <c r="ED676" s="181">
        <f t="shared" si="424"/>
        <v>0</v>
      </c>
      <c r="EE676" s="181">
        <f t="shared" si="424"/>
        <v>0</v>
      </c>
    </row>
    <row r="677" spans="1:138" s="182" customFormat="1" ht="15.75" hidden="1" outlineLevel="1" x14ac:dyDescent="0.25">
      <c r="A677" s="122">
        <f t="shared" si="421"/>
        <v>0</v>
      </c>
      <c r="B677" s="232" t="str">
        <f t="shared" si="425"/>
        <v>ТМЦ НДС</v>
      </c>
      <c r="C677" s="170">
        <f t="shared" si="426"/>
        <v>0</v>
      </c>
      <c r="D677" s="181">
        <f t="shared" si="422"/>
        <v>0</v>
      </c>
      <c r="E677" s="181">
        <f t="shared" si="422"/>
        <v>0</v>
      </c>
      <c r="F677" s="181">
        <f t="shared" si="422"/>
        <v>0</v>
      </c>
      <c r="G677" s="181">
        <f t="shared" si="422"/>
        <v>0</v>
      </c>
      <c r="H677" s="181">
        <f t="shared" si="422"/>
        <v>0</v>
      </c>
      <c r="I677" s="181">
        <f t="shared" si="422"/>
        <v>0</v>
      </c>
      <c r="J677" s="181">
        <f t="shared" si="422"/>
        <v>0</v>
      </c>
      <c r="K677" s="181">
        <f t="shared" si="422"/>
        <v>0</v>
      </c>
      <c r="L677" s="181">
        <f t="shared" si="422"/>
        <v>0</v>
      </c>
      <c r="M677" s="181">
        <f t="shared" si="422"/>
        <v>0</v>
      </c>
      <c r="N677" s="181">
        <f t="shared" si="422"/>
        <v>0</v>
      </c>
      <c r="O677" s="181">
        <f t="shared" si="422"/>
        <v>0</v>
      </c>
      <c r="P677" s="181">
        <f t="shared" si="422"/>
        <v>0</v>
      </c>
      <c r="Q677" s="181">
        <f t="shared" si="422"/>
        <v>0</v>
      </c>
      <c r="R677" s="181">
        <f t="shared" si="422"/>
        <v>0</v>
      </c>
      <c r="S677" s="181">
        <f t="shared" si="422"/>
        <v>0</v>
      </c>
      <c r="T677" s="181">
        <f t="shared" si="422"/>
        <v>0</v>
      </c>
      <c r="U677" s="181">
        <f t="shared" si="422"/>
        <v>0</v>
      </c>
      <c r="V677" s="181">
        <f t="shared" si="422"/>
        <v>0</v>
      </c>
      <c r="W677" s="181">
        <f t="shared" si="422"/>
        <v>0</v>
      </c>
      <c r="X677" s="181">
        <f t="shared" si="422"/>
        <v>0</v>
      </c>
      <c r="Y677" s="181">
        <f t="shared" si="422"/>
        <v>0</v>
      </c>
      <c r="Z677" s="181">
        <f t="shared" si="422"/>
        <v>0</v>
      </c>
      <c r="AA677" s="181">
        <f t="shared" si="422"/>
        <v>0</v>
      </c>
      <c r="AB677" s="181">
        <f t="shared" si="422"/>
        <v>0</v>
      </c>
      <c r="AC677" s="181">
        <f t="shared" si="422"/>
        <v>0</v>
      </c>
      <c r="AD677" s="181">
        <f t="shared" si="422"/>
        <v>0</v>
      </c>
      <c r="AE677" s="181">
        <f t="shared" si="422"/>
        <v>0</v>
      </c>
      <c r="AF677" s="181">
        <f t="shared" si="422"/>
        <v>0</v>
      </c>
      <c r="AG677" s="181">
        <f t="shared" si="422"/>
        <v>0</v>
      </c>
      <c r="AH677" s="181">
        <f t="shared" si="422"/>
        <v>0</v>
      </c>
      <c r="AI677" s="181">
        <f t="shared" si="422"/>
        <v>0</v>
      </c>
      <c r="AJ677" s="181">
        <f t="shared" si="422"/>
        <v>0</v>
      </c>
      <c r="AK677" s="181">
        <f t="shared" si="422"/>
        <v>0</v>
      </c>
      <c r="AL677" s="181">
        <f t="shared" si="422"/>
        <v>0</v>
      </c>
      <c r="AM677" s="181">
        <f t="shared" si="422"/>
        <v>0</v>
      </c>
      <c r="AN677" s="181">
        <f t="shared" si="422"/>
        <v>0</v>
      </c>
      <c r="AO677" s="181">
        <f t="shared" si="422"/>
        <v>0</v>
      </c>
      <c r="AP677" s="181">
        <f t="shared" si="422"/>
        <v>0</v>
      </c>
      <c r="AQ677" s="181">
        <f t="shared" si="422"/>
        <v>0</v>
      </c>
      <c r="AR677" s="181">
        <f t="shared" si="422"/>
        <v>0</v>
      </c>
      <c r="AS677" s="181">
        <f t="shared" si="422"/>
        <v>0</v>
      </c>
      <c r="AT677" s="181">
        <f t="shared" si="422"/>
        <v>0</v>
      </c>
      <c r="AU677" s="181">
        <f t="shared" si="422"/>
        <v>0</v>
      </c>
      <c r="AV677" s="181">
        <f t="shared" si="422"/>
        <v>0</v>
      </c>
      <c r="AW677" s="181">
        <f t="shared" si="422"/>
        <v>0</v>
      </c>
      <c r="AX677" s="181">
        <f t="shared" si="422"/>
        <v>0</v>
      </c>
      <c r="AY677" s="181">
        <f t="shared" si="422"/>
        <v>0</v>
      </c>
      <c r="AZ677" s="181">
        <f t="shared" si="422"/>
        <v>0</v>
      </c>
      <c r="BA677" s="181">
        <f t="shared" si="422"/>
        <v>0</v>
      </c>
      <c r="BB677" s="181">
        <f t="shared" si="422"/>
        <v>0</v>
      </c>
      <c r="BC677" s="181">
        <f t="shared" si="422"/>
        <v>0</v>
      </c>
      <c r="BD677" s="181">
        <f t="shared" si="422"/>
        <v>0</v>
      </c>
      <c r="BE677" s="181">
        <f t="shared" si="422"/>
        <v>0</v>
      </c>
      <c r="BF677" s="181">
        <f t="shared" si="422"/>
        <v>0</v>
      </c>
      <c r="BG677" s="181">
        <f t="shared" si="422"/>
        <v>0</v>
      </c>
      <c r="BH677" s="181">
        <f t="shared" si="422"/>
        <v>0</v>
      </c>
      <c r="BI677" s="181">
        <f t="shared" si="422"/>
        <v>0</v>
      </c>
      <c r="BJ677" s="181">
        <f t="shared" si="422"/>
        <v>0</v>
      </c>
      <c r="BK677" s="181">
        <f t="shared" si="422"/>
        <v>0</v>
      </c>
      <c r="BL677" s="181">
        <f t="shared" si="422"/>
        <v>0</v>
      </c>
      <c r="BM677" s="181">
        <f t="shared" si="422"/>
        <v>0</v>
      </c>
      <c r="BN677" s="181">
        <f t="shared" si="422"/>
        <v>0</v>
      </c>
      <c r="BO677" s="181">
        <f>BO664*0.18</f>
        <v>0</v>
      </c>
      <c r="BP677" s="181">
        <f t="shared" si="423"/>
        <v>0</v>
      </c>
      <c r="BQ677" s="181">
        <f t="shared" si="423"/>
        <v>0</v>
      </c>
      <c r="BR677" s="181">
        <f t="shared" si="423"/>
        <v>0</v>
      </c>
      <c r="BS677" s="181">
        <f t="shared" si="423"/>
        <v>0</v>
      </c>
      <c r="BT677" s="181">
        <f t="shared" si="423"/>
        <v>0</v>
      </c>
      <c r="BU677" s="181">
        <f t="shared" si="423"/>
        <v>0</v>
      </c>
      <c r="BV677" s="181">
        <f t="shared" si="423"/>
        <v>0</v>
      </c>
      <c r="BW677" s="181">
        <f t="shared" si="423"/>
        <v>0</v>
      </c>
      <c r="BX677" s="181">
        <f t="shared" si="423"/>
        <v>0</v>
      </c>
      <c r="BY677" s="181">
        <f t="shared" si="423"/>
        <v>0</v>
      </c>
      <c r="BZ677" s="181">
        <f t="shared" si="423"/>
        <v>0</v>
      </c>
      <c r="CA677" s="181">
        <f t="shared" si="423"/>
        <v>0</v>
      </c>
      <c r="CB677" s="181">
        <f t="shared" si="423"/>
        <v>0</v>
      </c>
      <c r="CC677" s="181">
        <f t="shared" si="423"/>
        <v>0</v>
      </c>
      <c r="CD677" s="181">
        <f t="shared" si="423"/>
        <v>0</v>
      </c>
      <c r="CE677" s="181">
        <f t="shared" si="423"/>
        <v>0</v>
      </c>
      <c r="CF677" s="181">
        <f t="shared" si="423"/>
        <v>0</v>
      </c>
      <c r="CG677" s="181">
        <f t="shared" si="423"/>
        <v>0</v>
      </c>
      <c r="CH677" s="181">
        <f t="shared" si="423"/>
        <v>0</v>
      </c>
      <c r="CI677" s="181">
        <f t="shared" si="423"/>
        <v>0</v>
      </c>
      <c r="CJ677" s="181">
        <f t="shared" si="423"/>
        <v>0</v>
      </c>
      <c r="CK677" s="181">
        <f t="shared" si="423"/>
        <v>0</v>
      </c>
      <c r="CL677" s="181">
        <f t="shared" si="423"/>
        <v>0</v>
      </c>
      <c r="CM677" s="181">
        <f t="shared" si="423"/>
        <v>0</v>
      </c>
      <c r="CN677" s="181">
        <f t="shared" si="423"/>
        <v>0</v>
      </c>
      <c r="CO677" s="181">
        <f t="shared" si="423"/>
        <v>0</v>
      </c>
      <c r="CP677" s="181">
        <f t="shared" si="423"/>
        <v>0</v>
      </c>
      <c r="CQ677" s="181">
        <f t="shared" si="423"/>
        <v>0</v>
      </c>
      <c r="CR677" s="181">
        <f t="shared" si="423"/>
        <v>0</v>
      </c>
      <c r="CS677" s="181">
        <f t="shared" si="423"/>
        <v>0</v>
      </c>
      <c r="CT677" s="181">
        <f t="shared" si="423"/>
        <v>0</v>
      </c>
      <c r="CU677" s="181">
        <f t="shared" si="423"/>
        <v>0</v>
      </c>
      <c r="CV677" s="181">
        <f t="shared" si="423"/>
        <v>0</v>
      </c>
      <c r="CW677" s="181">
        <f t="shared" si="423"/>
        <v>0</v>
      </c>
      <c r="CX677" s="181">
        <f t="shared" si="423"/>
        <v>0</v>
      </c>
      <c r="CY677" s="181">
        <f t="shared" si="423"/>
        <v>0</v>
      </c>
      <c r="CZ677" s="181">
        <f t="shared" si="423"/>
        <v>0</v>
      </c>
      <c r="DA677" s="181">
        <f t="shared" si="423"/>
        <v>0</v>
      </c>
      <c r="DB677" s="181">
        <f t="shared" si="423"/>
        <v>0</v>
      </c>
      <c r="DC677" s="181">
        <f t="shared" si="423"/>
        <v>0</v>
      </c>
      <c r="DD677" s="181">
        <f t="shared" si="423"/>
        <v>0</v>
      </c>
      <c r="DE677" s="181">
        <f t="shared" si="423"/>
        <v>0</v>
      </c>
      <c r="DF677" s="181">
        <f t="shared" si="423"/>
        <v>0</v>
      </c>
      <c r="DG677" s="181">
        <f t="shared" si="423"/>
        <v>0</v>
      </c>
      <c r="DH677" s="181">
        <f t="shared" si="423"/>
        <v>0</v>
      </c>
      <c r="DI677" s="181">
        <f t="shared" si="423"/>
        <v>0</v>
      </c>
      <c r="DJ677" s="181">
        <f t="shared" si="423"/>
        <v>0</v>
      </c>
      <c r="DK677" s="181">
        <f t="shared" si="423"/>
        <v>0</v>
      </c>
      <c r="DL677" s="181">
        <f t="shared" si="423"/>
        <v>0</v>
      </c>
      <c r="DM677" s="181">
        <f t="shared" si="423"/>
        <v>0</v>
      </c>
      <c r="DN677" s="181">
        <f t="shared" si="423"/>
        <v>0</v>
      </c>
      <c r="DO677" s="181">
        <f t="shared" si="423"/>
        <v>0</v>
      </c>
      <c r="DP677" s="181">
        <f t="shared" si="423"/>
        <v>0</v>
      </c>
      <c r="DQ677" s="181">
        <f t="shared" si="423"/>
        <v>0</v>
      </c>
      <c r="DR677" s="181">
        <f t="shared" si="423"/>
        <v>0</v>
      </c>
      <c r="DS677" s="181">
        <f t="shared" si="423"/>
        <v>0</v>
      </c>
      <c r="DT677" s="181">
        <f t="shared" si="423"/>
        <v>0</v>
      </c>
      <c r="DU677" s="181">
        <f t="shared" si="423"/>
        <v>0</v>
      </c>
      <c r="DV677" s="181">
        <f t="shared" si="423"/>
        <v>0</v>
      </c>
      <c r="DW677" s="181">
        <f t="shared" si="423"/>
        <v>0</v>
      </c>
      <c r="DX677" s="181">
        <f t="shared" si="423"/>
        <v>0</v>
      </c>
      <c r="DY677" s="181">
        <f t="shared" si="423"/>
        <v>0</v>
      </c>
      <c r="DZ677" s="181">
        <f t="shared" si="423"/>
        <v>0</v>
      </c>
      <c r="EA677" s="181">
        <f>EA664*0.18</f>
        <v>0</v>
      </c>
      <c r="EB677" s="181">
        <f t="shared" si="424"/>
        <v>0</v>
      </c>
      <c r="EC677" s="181">
        <f t="shared" si="424"/>
        <v>0</v>
      </c>
      <c r="ED677" s="181">
        <f t="shared" si="424"/>
        <v>0</v>
      </c>
      <c r="EE677" s="181">
        <f t="shared" si="424"/>
        <v>0</v>
      </c>
    </row>
    <row r="678" spans="1:138" s="182" customFormat="1" ht="15.75" hidden="1" outlineLevel="1" x14ac:dyDescent="0.25">
      <c r="A678" s="122">
        <f t="shared" si="421"/>
        <v>0</v>
      </c>
      <c r="B678" s="232" t="str">
        <f t="shared" si="425"/>
        <v>Оборудование (привязка к валюте) НДС</v>
      </c>
      <c r="C678" s="170">
        <f t="shared" si="426"/>
        <v>0</v>
      </c>
      <c r="D678" s="181">
        <f t="shared" ref="D678:BO681" si="427">D665*0.18</f>
        <v>0</v>
      </c>
      <c r="E678" s="181">
        <f t="shared" si="427"/>
        <v>0</v>
      </c>
      <c r="F678" s="181">
        <f t="shared" si="427"/>
        <v>0</v>
      </c>
      <c r="G678" s="181">
        <f t="shared" si="427"/>
        <v>0</v>
      </c>
      <c r="H678" s="181">
        <f t="shared" si="427"/>
        <v>0</v>
      </c>
      <c r="I678" s="181">
        <f t="shared" si="427"/>
        <v>0</v>
      </c>
      <c r="J678" s="181">
        <f t="shared" si="427"/>
        <v>0</v>
      </c>
      <c r="K678" s="181">
        <f t="shared" si="427"/>
        <v>0</v>
      </c>
      <c r="L678" s="181">
        <f t="shared" si="427"/>
        <v>0</v>
      </c>
      <c r="M678" s="181">
        <f t="shared" si="427"/>
        <v>0</v>
      </c>
      <c r="N678" s="181">
        <f t="shared" si="427"/>
        <v>0</v>
      </c>
      <c r="O678" s="181">
        <f t="shared" si="427"/>
        <v>0</v>
      </c>
      <c r="P678" s="181">
        <f t="shared" si="427"/>
        <v>0</v>
      </c>
      <c r="Q678" s="181">
        <f t="shared" si="427"/>
        <v>0</v>
      </c>
      <c r="R678" s="181">
        <f t="shared" si="427"/>
        <v>0</v>
      </c>
      <c r="S678" s="181">
        <f t="shared" si="427"/>
        <v>0</v>
      </c>
      <c r="T678" s="181">
        <f t="shared" si="427"/>
        <v>0</v>
      </c>
      <c r="U678" s="181">
        <f t="shared" si="427"/>
        <v>0</v>
      </c>
      <c r="V678" s="181">
        <f t="shared" si="427"/>
        <v>0</v>
      </c>
      <c r="W678" s="181">
        <f t="shared" si="427"/>
        <v>0</v>
      </c>
      <c r="X678" s="181">
        <f t="shared" si="427"/>
        <v>0</v>
      </c>
      <c r="Y678" s="181">
        <f t="shared" si="427"/>
        <v>0</v>
      </c>
      <c r="Z678" s="181">
        <f t="shared" si="427"/>
        <v>0</v>
      </c>
      <c r="AA678" s="181">
        <f t="shared" si="427"/>
        <v>0</v>
      </c>
      <c r="AB678" s="181">
        <f t="shared" si="427"/>
        <v>0</v>
      </c>
      <c r="AC678" s="181">
        <f t="shared" si="427"/>
        <v>0</v>
      </c>
      <c r="AD678" s="181">
        <f t="shared" si="427"/>
        <v>0</v>
      </c>
      <c r="AE678" s="181">
        <f t="shared" si="427"/>
        <v>0</v>
      </c>
      <c r="AF678" s="181">
        <f t="shared" si="427"/>
        <v>0</v>
      </c>
      <c r="AG678" s="181">
        <f t="shared" si="427"/>
        <v>0</v>
      </c>
      <c r="AH678" s="181">
        <f t="shared" si="427"/>
        <v>0</v>
      </c>
      <c r="AI678" s="181">
        <f t="shared" si="427"/>
        <v>0</v>
      </c>
      <c r="AJ678" s="181">
        <f t="shared" si="427"/>
        <v>0</v>
      </c>
      <c r="AK678" s="181">
        <f t="shared" si="427"/>
        <v>0</v>
      </c>
      <c r="AL678" s="181">
        <f t="shared" si="427"/>
        <v>0</v>
      </c>
      <c r="AM678" s="181">
        <f t="shared" si="427"/>
        <v>0</v>
      </c>
      <c r="AN678" s="181">
        <f t="shared" si="427"/>
        <v>0</v>
      </c>
      <c r="AO678" s="181">
        <f t="shared" si="427"/>
        <v>0</v>
      </c>
      <c r="AP678" s="181">
        <f t="shared" si="427"/>
        <v>0</v>
      </c>
      <c r="AQ678" s="181">
        <f t="shared" si="427"/>
        <v>0</v>
      </c>
      <c r="AR678" s="181">
        <f t="shared" si="427"/>
        <v>0</v>
      </c>
      <c r="AS678" s="181">
        <f t="shared" si="427"/>
        <v>0</v>
      </c>
      <c r="AT678" s="181">
        <f t="shared" si="427"/>
        <v>0</v>
      </c>
      <c r="AU678" s="181">
        <f t="shared" si="427"/>
        <v>0</v>
      </c>
      <c r="AV678" s="181">
        <f t="shared" si="427"/>
        <v>0</v>
      </c>
      <c r="AW678" s="181">
        <f t="shared" si="427"/>
        <v>0</v>
      </c>
      <c r="AX678" s="181">
        <f t="shared" si="427"/>
        <v>0</v>
      </c>
      <c r="AY678" s="181">
        <f t="shared" si="427"/>
        <v>0</v>
      </c>
      <c r="AZ678" s="181">
        <f t="shared" si="427"/>
        <v>0</v>
      </c>
      <c r="BA678" s="181">
        <f t="shared" si="427"/>
        <v>0</v>
      </c>
      <c r="BB678" s="181">
        <f t="shared" si="427"/>
        <v>0</v>
      </c>
      <c r="BC678" s="181">
        <f t="shared" si="427"/>
        <v>0</v>
      </c>
      <c r="BD678" s="181">
        <f t="shared" si="427"/>
        <v>0</v>
      </c>
      <c r="BE678" s="181">
        <f t="shared" si="427"/>
        <v>0</v>
      </c>
      <c r="BF678" s="181">
        <f t="shared" si="427"/>
        <v>0</v>
      </c>
      <c r="BG678" s="181">
        <f t="shared" si="427"/>
        <v>0</v>
      </c>
      <c r="BH678" s="181">
        <f t="shared" si="427"/>
        <v>0</v>
      </c>
      <c r="BI678" s="181">
        <f t="shared" si="427"/>
        <v>0</v>
      </c>
      <c r="BJ678" s="181">
        <f t="shared" si="427"/>
        <v>0</v>
      </c>
      <c r="BK678" s="181">
        <f t="shared" si="427"/>
        <v>0</v>
      </c>
      <c r="BL678" s="181">
        <f t="shared" si="427"/>
        <v>0</v>
      </c>
      <c r="BM678" s="181">
        <f t="shared" si="427"/>
        <v>0</v>
      </c>
      <c r="BN678" s="181">
        <f t="shared" si="427"/>
        <v>0</v>
      </c>
      <c r="BO678" s="181">
        <f>BO665*0.18</f>
        <v>0</v>
      </c>
      <c r="BP678" s="181">
        <f t="shared" ref="BP678:EA681" si="428">BP665*0.18</f>
        <v>0</v>
      </c>
      <c r="BQ678" s="181">
        <f t="shared" si="428"/>
        <v>0</v>
      </c>
      <c r="BR678" s="181">
        <f t="shared" si="428"/>
        <v>0</v>
      </c>
      <c r="BS678" s="181">
        <f t="shared" si="428"/>
        <v>0</v>
      </c>
      <c r="BT678" s="181">
        <f t="shared" si="428"/>
        <v>0</v>
      </c>
      <c r="BU678" s="181">
        <f t="shared" si="428"/>
        <v>0</v>
      </c>
      <c r="BV678" s="181">
        <f t="shared" si="428"/>
        <v>0</v>
      </c>
      <c r="BW678" s="181">
        <f t="shared" si="428"/>
        <v>0</v>
      </c>
      <c r="BX678" s="181">
        <f t="shared" si="428"/>
        <v>0</v>
      </c>
      <c r="BY678" s="181">
        <f t="shared" si="428"/>
        <v>0</v>
      </c>
      <c r="BZ678" s="181">
        <f t="shared" si="428"/>
        <v>0</v>
      </c>
      <c r="CA678" s="181">
        <f t="shared" si="428"/>
        <v>0</v>
      </c>
      <c r="CB678" s="181">
        <f t="shared" si="428"/>
        <v>0</v>
      </c>
      <c r="CC678" s="181">
        <f t="shared" si="428"/>
        <v>0</v>
      </c>
      <c r="CD678" s="181">
        <f t="shared" si="428"/>
        <v>0</v>
      </c>
      <c r="CE678" s="181">
        <f t="shared" si="428"/>
        <v>0</v>
      </c>
      <c r="CF678" s="181">
        <f t="shared" si="428"/>
        <v>0</v>
      </c>
      <c r="CG678" s="181">
        <f t="shared" si="428"/>
        <v>0</v>
      </c>
      <c r="CH678" s="181">
        <f t="shared" si="428"/>
        <v>0</v>
      </c>
      <c r="CI678" s="181">
        <f t="shared" si="428"/>
        <v>0</v>
      </c>
      <c r="CJ678" s="181">
        <f t="shared" si="428"/>
        <v>0</v>
      </c>
      <c r="CK678" s="181">
        <f t="shared" si="428"/>
        <v>0</v>
      </c>
      <c r="CL678" s="181">
        <f t="shared" si="428"/>
        <v>0</v>
      </c>
      <c r="CM678" s="181">
        <f t="shared" si="428"/>
        <v>0</v>
      </c>
      <c r="CN678" s="181">
        <f t="shared" si="428"/>
        <v>0</v>
      </c>
      <c r="CO678" s="181">
        <f t="shared" si="428"/>
        <v>0</v>
      </c>
      <c r="CP678" s="181">
        <f t="shared" si="428"/>
        <v>0</v>
      </c>
      <c r="CQ678" s="181">
        <f t="shared" si="428"/>
        <v>0</v>
      </c>
      <c r="CR678" s="181">
        <f t="shared" si="428"/>
        <v>0</v>
      </c>
      <c r="CS678" s="181">
        <f t="shared" si="428"/>
        <v>0</v>
      </c>
      <c r="CT678" s="181">
        <f t="shared" si="428"/>
        <v>0</v>
      </c>
      <c r="CU678" s="181">
        <f t="shared" si="428"/>
        <v>0</v>
      </c>
      <c r="CV678" s="181">
        <f t="shared" si="428"/>
        <v>0</v>
      </c>
      <c r="CW678" s="181">
        <f t="shared" si="428"/>
        <v>0</v>
      </c>
      <c r="CX678" s="181">
        <f t="shared" si="428"/>
        <v>0</v>
      </c>
      <c r="CY678" s="181">
        <f t="shared" si="428"/>
        <v>0</v>
      </c>
      <c r="CZ678" s="181">
        <f t="shared" si="428"/>
        <v>0</v>
      </c>
      <c r="DA678" s="181">
        <f t="shared" si="428"/>
        <v>0</v>
      </c>
      <c r="DB678" s="181">
        <f t="shared" si="428"/>
        <v>0</v>
      </c>
      <c r="DC678" s="181">
        <f t="shared" si="428"/>
        <v>0</v>
      </c>
      <c r="DD678" s="181">
        <f t="shared" si="428"/>
        <v>0</v>
      </c>
      <c r="DE678" s="181">
        <f t="shared" si="428"/>
        <v>0</v>
      </c>
      <c r="DF678" s="181">
        <f t="shared" si="428"/>
        <v>0</v>
      </c>
      <c r="DG678" s="181">
        <f t="shared" si="428"/>
        <v>0</v>
      </c>
      <c r="DH678" s="181">
        <f t="shared" si="428"/>
        <v>0</v>
      </c>
      <c r="DI678" s="181">
        <f t="shared" si="428"/>
        <v>0</v>
      </c>
      <c r="DJ678" s="181">
        <f t="shared" si="428"/>
        <v>0</v>
      </c>
      <c r="DK678" s="181">
        <f t="shared" si="428"/>
        <v>0</v>
      </c>
      <c r="DL678" s="181">
        <f t="shared" si="428"/>
        <v>0</v>
      </c>
      <c r="DM678" s="181">
        <f t="shared" si="428"/>
        <v>0</v>
      </c>
      <c r="DN678" s="181">
        <f t="shared" si="428"/>
        <v>0</v>
      </c>
      <c r="DO678" s="181">
        <f t="shared" si="428"/>
        <v>0</v>
      </c>
      <c r="DP678" s="181">
        <f t="shared" si="428"/>
        <v>0</v>
      </c>
      <c r="DQ678" s="181">
        <f t="shared" si="428"/>
        <v>0</v>
      </c>
      <c r="DR678" s="181">
        <f t="shared" si="428"/>
        <v>0</v>
      </c>
      <c r="DS678" s="181">
        <f t="shared" si="428"/>
        <v>0</v>
      </c>
      <c r="DT678" s="181">
        <f t="shared" si="428"/>
        <v>0</v>
      </c>
      <c r="DU678" s="181">
        <f t="shared" si="428"/>
        <v>0</v>
      </c>
      <c r="DV678" s="181">
        <f t="shared" si="428"/>
        <v>0</v>
      </c>
      <c r="DW678" s="181">
        <f t="shared" si="428"/>
        <v>0</v>
      </c>
      <c r="DX678" s="181">
        <f t="shared" si="428"/>
        <v>0</v>
      </c>
      <c r="DY678" s="181">
        <f t="shared" si="428"/>
        <v>0</v>
      </c>
      <c r="DZ678" s="181">
        <f t="shared" si="428"/>
        <v>0</v>
      </c>
      <c r="EA678" s="181">
        <f t="shared" si="428"/>
        <v>0</v>
      </c>
      <c r="EB678" s="181">
        <f t="shared" si="424"/>
        <v>0</v>
      </c>
      <c r="EC678" s="181">
        <f t="shared" si="424"/>
        <v>0</v>
      </c>
      <c r="ED678" s="181">
        <f t="shared" si="424"/>
        <v>0</v>
      </c>
      <c r="EE678" s="181">
        <f t="shared" si="424"/>
        <v>0</v>
      </c>
    </row>
    <row r="679" spans="1:138" s="182" customFormat="1" ht="15.75" hidden="1" outlineLevel="1" x14ac:dyDescent="0.25">
      <c r="A679" s="122">
        <f t="shared" si="421"/>
        <v>0</v>
      </c>
      <c r="B679" s="232" t="str">
        <f t="shared" si="425"/>
        <v>Оборудование рос НДС</v>
      </c>
      <c r="C679" s="170">
        <f t="shared" si="426"/>
        <v>0</v>
      </c>
      <c r="D679" s="181">
        <f t="shared" si="427"/>
        <v>0</v>
      </c>
      <c r="E679" s="181">
        <f t="shared" si="427"/>
        <v>0</v>
      </c>
      <c r="F679" s="181">
        <f t="shared" si="427"/>
        <v>0</v>
      </c>
      <c r="G679" s="181">
        <f t="shared" si="427"/>
        <v>0</v>
      </c>
      <c r="H679" s="181">
        <f t="shared" si="427"/>
        <v>0</v>
      </c>
      <c r="I679" s="181">
        <f t="shared" si="427"/>
        <v>0</v>
      </c>
      <c r="J679" s="181">
        <f t="shared" si="427"/>
        <v>0</v>
      </c>
      <c r="K679" s="181">
        <f t="shared" si="427"/>
        <v>0</v>
      </c>
      <c r="L679" s="181">
        <f t="shared" si="427"/>
        <v>0</v>
      </c>
      <c r="M679" s="181">
        <f t="shared" si="427"/>
        <v>0</v>
      </c>
      <c r="N679" s="181">
        <f t="shared" si="427"/>
        <v>0</v>
      </c>
      <c r="O679" s="181">
        <f t="shared" si="427"/>
        <v>0</v>
      </c>
      <c r="P679" s="181">
        <f t="shared" si="427"/>
        <v>0</v>
      </c>
      <c r="Q679" s="181">
        <f t="shared" si="427"/>
        <v>0</v>
      </c>
      <c r="R679" s="181">
        <f t="shared" si="427"/>
        <v>0</v>
      </c>
      <c r="S679" s="181">
        <f t="shared" si="427"/>
        <v>0</v>
      </c>
      <c r="T679" s="181">
        <f t="shared" si="427"/>
        <v>0</v>
      </c>
      <c r="U679" s="181">
        <f t="shared" si="427"/>
        <v>0</v>
      </c>
      <c r="V679" s="181">
        <f t="shared" si="427"/>
        <v>0</v>
      </c>
      <c r="W679" s="181">
        <f t="shared" si="427"/>
        <v>0</v>
      </c>
      <c r="X679" s="181">
        <f t="shared" si="427"/>
        <v>0</v>
      </c>
      <c r="Y679" s="181">
        <f t="shared" si="427"/>
        <v>0</v>
      </c>
      <c r="Z679" s="181">
        <f t="shared" si="427"/>
        <v>0</v>
      </c>
      <c r="AA679" s="181">
        <f t="shared" si="427"/>
        <v>0</v>
      </c>
      <c r="AB679" s="181">
        <f t="shared" si="427"/>
        <v>0</v>
      </c>
      <c r="AC679" s="181">
        <f t="shared" si="427"/>
        <v>0</v>
      </c>
      <c r="AD679" s="181">
        <f t="shared" si="427"/>
        <v>0</v>
      </c>
      <c r="AE679" s="181">
        <f t="shared" si="427"/>
        <v>0</v>
      </c>
      <c r="AF679" s="181">
        <f t="shared" si="427"/>
        <v>0</v>
      </c>
      <c r="AG679" s="181">
        <f t="shared" si="427"/>
        <v>0</v>
      </c>
      <c r="AH679" s="181">
        <f t="shared" si="427"/>
        <v>0</v>
      </c>
      <c r="AI679" s="181">
        <f t="shared" si="427"/>
        <v>0</v>
      </c>
      <c r="AJ679" s="181">
        <f t="shared" si="427"/>
        <v>0</v>
      </c>
      <c r="AK679" s="181">
        <f t="shared" si="427"/>
        <v>0</v>
      </c>
      <c r="AL679" s="181">
        <f t="shared" si="427"/>
        <v>0</v>
      </c>
      <c r="AM679" s="181">
        <f t="shared" si="427"/>
        <v>0</v>
      </c>
      <c r="AN679" s="181">
        <f t="shared" si="427"/>
        <v>0</v>
      </c>
      <c r="AO679" s="181">
        <f t="shared" si="427"/>
        <v>0</v>
      </c>
      <c r="AP679" s="181">
        <f t="shared" si="427"/>
        <v>0</v>
      </c>
      <c r="AQ679" s="181">
        <f t="shared" si="427"/>
        <v>0</v>
      </c>
      <c r="AR679" s="181">
        <f t="shared" si="427"/>
        <v>0</v>
      </c>
      <c r="AS679" s="181">
        <f t="shared" si="427"/>
        <v>0</v>
      </c>
      <c r="AT679" s="181">
        <f t="shared" si="427"/>
        <v>0</v>
      </c>
      <c r="AU679" s="181">
        <f t="shared" si="427"/>
        <v>0</v>
      </c>
      <c r="AV679" s="181">
        <f t="shared" si="427"/>
        <v>0</v>
      </c>
      <c r="AW679" s="181">
        <f t="shared" si="427"/>
        <v>0</v>
      </c>
      <c r="AX679" s="181">
        <f t="shared" si="427"/>
        <v>0</v>
      </c>
      <c r="AY679" s="181">
        <f t="shared" si="427"/>
        <v>0</v>
      </c>
      <c r="AZ679" s="181">
        <f t="shared" si="427"/>
        <v>0</v>
      </c>
      <c r="BA679" s="181">
        <f t="shared" si="427"/>
        <v>0</v>
      </c>
      <c r="BB679" s="181">
        <f t="shared" si="427"/>
        <v>0</v>
      </c>
      <c r="BC679" s="181">
        <f t="shared" si="427"/>
        <v>0</v>
      </c>
      <c r="BD679" s="181">
        <f t="shared" si="427"/>
        <v>0</v>
      </c>
      <c r="BE679" s="181">
        <f t="shared" si="427"/>
        <v>0</v>
      </c>
      <c r="BF679" s="181">
        <f t="shared" si="427"/>
        <v>0</v>
      </c>
      <c r="BG679" s="181">
        <f t="shared" si="427"/>
        <v>0</v>
      </c>
      <c r="BH679" s="181">
        <f t="shared" si="427"/>
        <v>0</v>
      </c>
      <c r="BI679" s="181">
        <f t="shared" si="427"/>
        <v>0</v>
      </c>
      <c r="BJ679" s="181">
        <f t="shared" si="427"/>
        <v>0</v>
      </c>
      <c r="BK679" s="181">
        <f t="shared" si="427"/>
        <v>0</v>
      </c>
      <c r="BL679" s="181">
        <f t="shared" si="427"/>
        <v>0</v>
      </c>
      <c r="BM679" s="181">
        <f t="shared" si="427"/>
        <v>0</v>
      </c>
      <c r="BN679" s="181">
        <f t="shared" si="427"/>
        <v>0</v>
      </c>
      <c r="BO679" s="181">
        <f t="shared" si="427"/>
        <v>0</v>
      </c>
      <c r="BP679" s="181">
        <f t="shared" si="428"/>
        <v>0</v>
      </c>
      <c r="BQ679" s="181">
        <f t="shared" si="428"/>
        <v>0</v>
      </c>
      <c r="BR679" s="181">
        <f t="shared" si="428"/>
        <v>0</v>
      </c>
      <c r="BS679" s="181">
        <f t="shared" si="428"/>
        <v>0</v>
      </c>
      <c r="BT679" s="181">
        <f t="shared" si="428"/>
        <v>0</v>
      </c>
      <c r="BU679" s="181">
        <f t="shared" si="428"/>
        <v>0</v>
      </c>
      <c r="BV679" s="181">
        <f t="shared" si="428"/>
        <v>0</v>
      </c>
      <c r="BW679" s="181">
        <f t="shared" si="428"/>
        <v>0</v>
      </c>
      <c r="BX679" s="181">
        <f t="shared" si="428"/>
        <v>0</v>
      </c>
      <c r="BY679" s="181">
        <f t="shared" si="428"/>
        <v>0</v>
      </c>
      <c r="BZ679" s="181">
        <f t="shared" si="428"/>
        <v>0</v>
      </c>
      <c r="CA679" s="181">
        <f t="shared" si="428"/>
        <v>0</v>
      </c>
      <c r="CB679" s="181">
        <f t="shared" si="428"/>
        <v>0</v>
      </c>
      <c r="CC679" s="181">
        <f t="shared" si="428"/>
        <v>0</v>
      </c>
      <c r="CD679" s="181">
        <f t="shared" si="428"/>
        <v>0</v>
      </c>
      <c r="CE679" s="181">
        <f t="shared" si="428"/>
        <v>0</v>
      </c>
      <c r="CF679" s="181">
        <f t="shared" si="428"/>
        <v>0</v>
      </c>
      <c r="CG679" s="181">
        <f t="shared" si="428"/>
        <v>0</v>
      </c>
      <c r="CH679" s="181">
        <f t="shared" si="428"/>
        <v>0</v>
      </c>
      <c r="CI679" s="181">
        <f t="shared" si="428"/>
        <v>0</v>
      </c>
      <c r="CJ679" s="181">
        <f t="shared" si="428"/>
        <v>0</v>
      </c>
      <c r="CK679" s="181">
        <f t="shared" si="428"/>
        <v>0</v>
      </c>
      <c r="CL679" s="181">
        <f t="shared" si="428"/>
        <v>0</v>
      </c>
      <c r="CM679" s="181">
        <f t="shared" si="428"/>
        <v>0</v>
      </c>
      <c r="CN679" s="181">
        <f t="shared" si="428"/>
        <v>0</v>
      </c>
      <c r="CO679" s="181">
        <f t="shared" si="428"/>
        <v>0</v>
      </c>
      <c r="CP679" s="181">
        <f t="shared" si="428"/>
        <v>0</v>
      </c>
      <c r="CQ679" s="181">
        <f t="shared" si="428"/>
        <v>0</v>
      </c>
      <c r="CR679" s="181">
        <f t="shared" si="428"/>
        <v>0</v>
      </c>
      <c r="CS679" s="181">
        <f t="shared" si="428"/>
        <v>0</v>
      </c>
      <c r="CT679" s="181">
        <f t="shared" si="428"/>
        <v>0</v>
      </c>
      <c r="CU679" s="181">
        <f t="shared" si="428"/>
        <v>0</v>
      </c>
      <c r="CV679" s="181">
        <f t="shared" si="428"/>
        <v>0</v>
      </c>
      <c r="CW679" s="181">
        <f t="shared" si="428"/>
        <v>0</v>
      </c>
      <c r="CX679" s="181">
        <f t="shared" si="428"/>
        <v>0</v>
      </c>
      <c r="CY679" s="181">
        <f t="shared" si="428"/>
        <v>0</v>
      </c>
      <c r="CZ679" s="181">
        <f t="shared" si="428"/>
        <v>0</v>
      </c>
      <c r="DA679" s="181">
        <f t="shared" si="428"/>
        <v>0</v>
      </c>
      <c r="DB679" s="181">
        <f t="shared" si="428"/>
        <v>0</v>
      </c>
      <c r="DC679" s="181">
        <f t="shared" si="428"/>
        <v>0</v>
      </c>
      <c r="DD679" s="181">
        <f t="shared" si="428"/>
        <v>0</v>
      </c>
      <c r="DE679" s="181">
        <f t="shared" si="428"/>
        <v>0</v>
      </c>
      <c r="DF679" s="181">
        <f t="shared" si="428"/>
        <v>0</v>
      </c>
      <c r="DG679" s="181">
        <f t="shared" si="428"/>
        <v>0</v>
      </c>
      <c r="DH679" s="181">
        <f t="shared" si="428"/>
        <v>0</v>
      </c>
      <c r="DI679" s="181">
        <f t="shared" si="428"/>
        <v>0</v>
      </c>
      <c r="DJ679" s="181">
        <f t="shared" si="428"/>
        <v>0</v>
      </c>
      <c r="DK679" s="181">
        <f t="shared" si="428"/>
        <v>0</v>
      </c>
      <c r="DL679" s="181">
        <f t="shared" si="428"/>
        <v>0</v>
      </c>
      <c r="DM679" s="181">
        <f t="shared" si="428"/>
        <v>0</v>
      </c>
      <c r="DN679" s="181">
        <f t="shared" si="428"/>
        <v>0</v>
      </c>
      <c r="DO679" s="181">
        <f t="shared" si="428"/>
        <v>0</v>
      </c>
      <c r="DP679" s="181">
        <f t="shared" si="428"/>
        <v>0</v>
      </c>
      <c r="DQ679" s="181">
        <f t="shared" si="428"/>
        <v>0</v>
      </c>
      <c r="DR679" s="181">
        <f t="shared" si="428"/>
        <v>0</v>
      </c>
      <c r="DS679" s="181">
        <f t="shared" si="428"/>
        <v>0</v>
      </c>
      <c r="DT679" s="181">
        <f t="shared" si="428"/>
        <v>0</v>
      </c>
      <c r="DU679" s="181">
        <f t="shared" si="428"/>
        <v>0</v>
      </c>
      <c r="DV679" s="181">
        <f t="shared" si="428"/>
        <v>0</v>
      </c>
      <c r="DW679" s="181">
        <f t="shared" si="428"/>
        <v>0</v>
      </c>
      <c r="DX679" s="181">
        <f t="shared" si="428"/>
        <v>0</v>
      </c>
      <c r="DY679" s="181">
        <f t="shared" si="428"/>
        <v>0</v>
      </c>
      <c r="DZ679" s="181">
        <f t="shared" si="428"/>
        <v>0</v>
      </c>
      <c r="EA679" s="181">
        <f t="shared" si="428"/>
        <v>0</v>
      </c>
      <c r="EB679" s="181">
        <f t="shared" si="424"/>
        <v>0</v>
      </c>
      <c r="EC679" s="181">
        <f t="shared" si="424"/>
        <v>0</v>
      </c>
      <c r="ED679" s="181">
        <f t="shared" si="424"/>
        <v>0</v>
      </c>
      <c r="EE679" s="181">
        <f t="shared" si="424"/>
        <v>0</v>
      </c>
    </row>
    <row r="680" spans="1:138" s="182" customFormat="1" ht="15.75" hidden="1" outlineLevel="1" x14ac:dyDescent="0.25">
      <c r="A680" s="122">
        <f t="shared" si="421"/>
        <v>0</v>
      </c>
      <c r="B680" s="232" t="str">
        <f t="shared" si="425"/>
        <v>Прочие НДС</v>
      </c>
      <c r="C680" s="170">
        <f t="shared" si="426"/>
        <v>0</v>
      </c>
      <c r="D680" s="181">
        <f t="shared" si="427"/>
        <v>0</v>
      </c>
      <c r="E680" s="181">
        <f t="shared" si="427"/>
        <v>0</v>
      </c>
      <c r="F680" s="181">
        <f t="shared" si="427"/>
        <v>0</v>
      </c>
      <c r="G680" s="181">
        <f t="shared" si="427"/>
        <v>0</v>
      </c>
      <c r="H680" s="181">
        <f t="shared" si="427"/>
        <v>0</v>
      </c>
      <c r="I680" s="181">
        <f t="shared" si="427"/>
        <v>0</v>
      </c>
      <c r="J680" s="181">
        <f t="shared" si="427"/>
        <v>0</v>
      </c>
      <c r="K680" s="181">
        <f t="shared" si="427"/>
        <v>0</v>
      </c>
      <c r="L680" s="181">
        <f t="shared" si="427"/>
        <v>0</v>
      </c>
      <c r="M680" s="181">
        <f t="shared" si="427"/>
        <v>0</v>
      </c>
      <c r="N680" s="181">
        <f t="shared" si="427"/>
        <v>0</v>
      </c>
      <c r="O680" s="181">
        <f t="shared" si="427"/>
        <v>0</v>
      </c>
      <c r="P680" s="181">
        <f t="shared" si="427"/>
        <v>0</v>
      </c>
      <c r="Q680" s="181">
        <f t="shared" si="427"/>
        <v>0</v>
      </c>
      <c r="R680" s="181">
        <f t="shared" si="427"/>
        <v>0</v>
      </c>
      <c r="S680" s="181">
        <f t="shared" si="427"/>
        <v>0</v>
      </c>
      <c r="T680" s="181">
        <f t="shared" si="427"/>
        <v>0</v>
      </c>
      <c r="U680" s="181">
        <f t="shared" si="427"/>
        <v>0</v>
      </c>
      <c r="V680" s="181">
        <f t="shared" si="427"/>
        <v>0</v>
      </c>
      <c r="W680" s="181">
        <f t="shared" si="427"/>
        <v>0</v>
      </c>
      <c r="X680" s="181">
        <f t="shared" si="427"/>
        <v>0</v>
      </c>
      <c r="Y680" s="181">
        <f t="shared" si="427"/>
        <v>0</v>
      </c>
      <c r="Z680" s="181">
        <f t="shared" si="427"/>
        <v>0</v>
      </c>
      <c r="AA680" s="181">
        <f t="shared" si="427"/>
        <v>0</v>
      </c>
      <c r="AB680" s="181">
        <f t="shared" si="427"/>
        <v>0</v>
      </c>
      <c r="AC680" s="181">
        <f t="shared" si="427"/>
        <v>0</v>
      </c>
      <c r="AD680" s="181">
        <f t="shared" si="427"/>
        <v>0</v>
      </c>
      <c r="AE680" s="181">
        <f t="shared" si="427"/>
        <v>0</v>
      </c>
      <c r="AF680" s="181">
        <f t="shared" si="427"/>
        <v>0</v>
      </c>
      <c r="AG680" s="181">
        <f t="shared" si="427"/>
        <v>0</v>
      </c>
      <c r="AH680" s="181">
        <f t="shared" si="427"/>
        <v>0</v>
      </c>
      <c r="AI680" s="181">
        <f t="shared" si="427"/>
        <v>0</v>
      </c>
      <c r="AJ680" s="181">
        <f t="shared" si="427"/>
        <v>0</v>
      </c>
      <c r="AK680" s="181">
        <f t="shared" si="427"/>
        <v>0</v>
      </c>
      <c r="AL680" s="181">
        <f t="shared" si="427"/>
        <v>0</v>
      </c>
      <c r="AM680" s="181">
        <f t="shared" si="427"/>
        <v>0</v>
      </c>
      <c r="AN680" s="181">
        <f t="shared" si="427"/>
        <v>0</v>
      </c>
      <c r="AO680" s="181">
        <f t="shared" si="427"/>
        <v>0</v>
      </c>
      <c r="AP680" s="181">
        <f t="shared" si="427"/>
        <v>0</v>
      </c>
      <c r="AQ680" s="181">
        <f t="shared" si="427"/>
        <v>0</v>
      </c>
      <c r="AR680" s="181">
        <f t="shared" si="427"/>
        <v>0</v>
      </c>
      <c r="AS680" s="181">
        <f t="shared" si="427"/>
        <v>0</v>
      </c>
      <c r="AT680" s="181">
        <f t="shared" si="427"/>
        <v>0</v>
      </c>
      <c r="AU680" s="181">
        <f t="shared" si="427"/>
        <v>0</v>
      </c>
      <c r="AV680" s="181">
        <f t="shared" si="427"/>
        <v>0</v>
      </c>
      <c r="AW680" s="181">
        <f t="shared" si="427"/>
        <v>0</v>
      </c>
      <c r="AX680" s="181">
        <f t="shared" si="427"/>
        <v>0</v>
      </c>
      <c r="AY680" s="181">
        <f t="shared" si="427"/>
        <v>0</v>
      </c>
      <c r="AZ680" s="181">
        <f t="shared" si="427"/>
        <v>0</v>
      </c>
      <c r="BA680" s="181">
        <f t="shared" si="427"/>
        <v>0</v>
      </c>
      <c r="BB680" s="181">
        <f t="shared" si="427"/>
        <v>0</v>
      </c>
      <c r="BC680" s="181">
        <f t="shared" si="427"/>
        <v>0</v>
      </c>
      <c r="BD680" s="181">
        <f t="shared" si="427"/>
        <v>0</v>
      </c>
      <c r="BE680" s="181">
        <f t="shared" si="427"/>
        <v>0</v>
      </c>
      <c r="BF680" s="181">
        <f t="shared" si="427"/>
        <v>0</v>
      </c>
      <c r="BG680" s="181">
        <f t="shared" si="427"/>
        <v>0</v>
      </c>
      <c r="BH680" s="181">
        <f t="shared" si="427"/>
        <v>0</v>
      </c>
      <c r="BI680" s="181">
        <f t="shared" si="427"/>
        <v>0</v>
      </c>
      <c r="BJ680" s="181">
        <f t="shared" si="427"/>
        <v>0</v>
      </c>
      <c r="BK680" s="181">
        <f t="shared" si="427"/>
        <v>0</v>
      </c>
      <c r="BL680" s="181">
        <f t="shared" si="427"/>
        <v>0</v>
      </c>
      <c r="BM680" s="181">
        <f t="shared" si="427"/>
        <v>0</v>
      </c>
      <c r="BN680" s="181">
        <f t="shared" si="427"/>
        <v>0</v>
      </c>
      <c r="BO680" s="181">
        <f t="shared" si="427"/>
        <v>0</v>
      </c>
      <c r="BP680" s="181">
        <f t="shared" si="428"/>
        <v>0</v>
      </c>
      <c r="BQ680" s="181">
        <f t="shared" si="428"/>
        <v>0</v>
      </c>
      <c r="BR680" s="181">
        <f t="shared" si="428"/>
        <v>0</v>
      </c>
      <c r="BS680" s="181">
        <f t="shared" si="428"/>
        <v>0</v>
      </c>
      <c r="BT680" s="181">
        <f t="shared" si="428"/>
        <v>0</v>
      </c>
      <c r="BU680" s="181">
        <f t="shared" si="428"/>
        <v>0</v>
      </c>
      <c r="BV680" s="181">
        <f t="shared" si="428"/>
        <v>0</v>
      </c>
      <c r="BW680" s="181">
        <f t="shared" si="428"/>
        <v>0</v>
      </c>
      <c r="BX680" s="181">
        <f t="shared" si="428"/>
        <v>0</v>
      </c>
      <c r="BY680" s="181">
        <f t="shared" si="428"/>
        <v>0</v>
      </c>
      <c r="BZ680" s="181">
        <f t="shared" si="428"/>
        <v>0</v>
      </c>
      <c r="CA680" s="181">
        <f t="shared" si="428"/>
        <v>0</v>
      </c>
      <c r="CB680" s="181">
        <f t="shared" si="428"/>
        <v>0</v>
      </c>
      <c r="CC680" s="181">
        <f t="shared" si="428"/>
        <v>0</v>
      </c>
      <c r="CD680" s="181">
        <f t="shared" si="428"/>
        <v>0</v>
      </c>
      <c r="CE680" s="181">
        <f t="shared" si="428"/>
        <v>0</v>
      </c>
      <c r="CF680" s="181">
        <f t="shared" si="428"/>
        <v>0</v>
      </c>
      <c r="CG680" s="181">
        <f t="shared" si="428"/>
        <v>0</v>
      </c>
      <c r="CH680" s="181">
        <f t="shared" si="428"/>
        <v>0</v>
      </c>
      <c r="CI680" s="181">
        <f t="shared" si="428"/>
        <v>0</v>
      </c>
      <c r="CJ680" s="181">
        <f t="shared" si="428"/>
        <v>0</v>
      </c>
      <c r="CK680" s="181">
        <f t="shared" si="428"/>
        <v>0</v>
      </c>
      <c r="CL680" s="181">
        <f t="shared" si="428"/>
        <v>0</v>
      </c>
      <c r="CM680" s="181">
        <f t="shared" si="428"/>
        <v>0</v>
      </c>
      <c r="CN680" s="181">
        <f t="shared" si="428"/>
        <v>0</v>
      </c>
      <c r="CO680" s="181">
        <f t="shared" si="428"/>
        <v>0</v>
      </c>
      <c r="CP680" s="181">
        <f t="shared" si="428"/>
        <v>0</v>
      </c>
      <c r="CQ680" s="181">
        <f t="shared" si="428"/>
        <v>0</v>
      </c>
      <c r="CR680" s="181">
        <f t="shared" si="428"/>
        <v>0</v>
      </c>
      <c r="CS680" s="181">
        <f t="shared" si="428"/>
        <v>0</v>
      </c>
      <c r="CT680" s="181">
        <f t="shared" si="428"/>
        <v>0</v>
      </c>
      <c r="CU680" s="181">
        <f t="shared" si="428"/>
        <v>0</v>
      </c>
      <c r="CV680" s="181">
        <f t="shared" si="428"/>
        <v>0</v>
      </c>
      <c r="CW680" s="181">
        <f t="shared" si="428"/>
        <v>0</v>
      </c>
      <c r="CX680" s="181">
        <f t="shared" si="428"/>
        <v>0</v>
      </c>
      <c r="CY680" s="181">
        <f t="shared" si="428"/>
        <v>0</v>
      </c>
      <c r="CZ680" s="181">
        <f t="shared" si="428"/>
        <v>0</v>
      </c>
      <c r="DA680" s="181">
        <f t="shared" si="428"/>
        <v>0</v>
      </c>
      <c r="DB680" s="181">
        <f t="shared" si="428"/>
        <v>0</v>
      </c>
      <c r="DC680" s="181">
        <f t="shared" si="428"/>
        <v>0</v>
      </c>
      <c r="DD680" s="181">
        <f t="shared" si="428"/>
        <v>0</v>
      </c>
      <c r="DE680" s="181">
        <f t="shared" si="428"/>
        <v>0</v>
      </c>
      <c r="DF680" s="181">
        <f t="shared" si="428"/>
        <v>0</v>
      </c>
      <c r="DG680" s="181">
        <f t="shared" si="428"/>
        <v>0</v>
      </c>
      <c r="DH680" s="181">
        <f t="shared" si="428"/>
        <v>0</v>
      </c>
      <c r="DI680" s="181">
        <f t="shared" si="428"/>
        <v>0</v>
      </c>
      <c r="DJ680" s="181">
        <f t="shared" si="428"/>
        <v>0</v>
      </c>
      <c r="DK680" s="181">
        <f t="shared" si="428"/>
        <v>0</v>
      </c>
      <c r="DL680" s="181">
        <f t="shared" si="428"/>
        <v>0</v>
      </c>
      <c r="DM680" s="181">
        <f t="shared" si="428"/>
        <v>0</v>
      </c>
      <c r="DN680" s="181">
        <f t="shared" si="428"/>
        <v>0</v>
      </c>
      <c r="DO680" s="181">
        <f t="shared" si="428"/>
        <v>0</v>
      </c>
      <c r="DP680" s="181">
        <f t="shared" si="428"/>
        <v>0</v>
      </c>
      <c r="DQ680" s="181">
        <f t="shared" si="428"/>
        <v>0</v>
      </c>
      <c r="DR680" s="181">
        <f t="shared" si="428"/>
        <v>0</v>
      </c>
      <c r="DS680" s="181">
        <f t="shared" si="428"/>
        <v>0</v>
      </c>
      <c r="DT680" s="181">
        <f t="shared" si="428"/>
        <v>0</v>
      </c>
      <c r="DU680" s="181">
        <f t="shared" si="428"/>
        <v>0</v>
      </c>
      <c r="DV680" s="181">
        <f t="shared" si="428"/>
        <v>0</v>
      </c>
      <c r="DW680" s="181">
        <f t="shared" si="428"/>
        <v>0</v>
      </c>
      <c r="DX680" s="181">
        <f t="shared" si="428"/>
        <v>0</v>
      </c>
      <c r="DY680" s="181">
        <f t="shared" si="428"/>
        <v>0</v>
      </c>
      <c r="DZ680" s="181">
        <f t="shared" si="428"/>
        <v>0</v>
      </c>
      <c r="EA680" s="181">
        <f t="shared" si="428"/>
        <v>0</v>
      </c>
      <c r="EB680" s="181">
        <f t="shared" si="424"/>
        <v>0</v>
      </c>
      <c r="EC680" s="181">
        <f t="shared" si="424"/>
        <v>0</v>
      </c>
      <c r="ED680" s="181">
        <f t="shared" si="424"/>
        <v>0</v>
      </c>
      <c r="EE680" s="181">
        <f t="shared" si="424"/>
        <v>0</v>
      </c>
    </row>
    <row r="681" spans="1:138" s="182" customFormat="1" ht="15.75" hidden="1" outlineLevel="1" x14ac:dyDescent="0.25">
      <c r="A681" s="122">
        <f t="shared" si="421"/>
        <v>0</v>
      </c>
      <c r="B681" s="232" t="str">
        <f t="shared" si="425"/>
        <v>Таможенные платежи НДС</v>
      </c>
      <c r="C681" s="170">
        <f t="shared" si="426"/>
        <v>0</v>
      </c>
      <c r="D681" s="181">
        <f t="shared" si="427"/>
        <v>0</v>
      </c>
      <c r="E681" s="181">
        <f t="shared" si="427"/>
        <v>0</v>
      </c>
      <c r="F681" s="181">
        <f t="shared" si="427"/>
        <v>0</v>
      </c>
      <c r="G681" s="181">
        <f t="shared" si="427"/>
        <v>0</v>
      </c>
      <c r="H681" s="181">
        <f t="shared" si="427"/>
        <v>0</v>
      </c>
      <c r="I681" s="181">
        <f t="shared" si="427"/>
        <v>0</v>
      </c>
      <c r="J681" s="181">
        <f t="shared" si="427"/>
        <v>0</v>
      </c>
      <c r="K681" s="181">
        <f t="shared" si="427"/>
        <v>0</v>
      </c>
      <c r="L681" s="181">
        <f t="shared" si="427"/>
        <v>0</v>
      </c>
      <c r="M681" s="181">
        <f t="shared" si="427"/>
        <v>0</v>
      </c>
      <c r="N681" s="181">
        <f t="shared" si="427"/>
        <v>0</v>
      </c>
      <c r="O681" s="181">
        <f t="shared" si="427"/>
        <v>0</v>
      </c>
      <c r="P681" s="181">
        <f t="shared" si="427"/>
        <v>0</v>
      </c>
      <c r="Q681" s="181">
        <f t="shared" si="427"/>
        <v>0</v>
      </c>
      <c r="R681" s="181">
        <f t="shared" si="427"/>
        <v>0</v>
      </c>
      <c r="S681" s="181">
        <f t="shared" si="427"/>
        <v>0</v>
      </c>
      <c r="T681" s="181">
        <f t="shared" si="427"/>
        <v>0</v>
      </c>
      <c r="U681" s="181">
        <f t="shared" si="427"/>
        <v>0</v>
      </c>
      <c r="V681" s="181">
        <f t="shared" si="427"/>
        <v>0</v>
      </c>
      <c r="W681" s="181">
        <f t="shared" si="427"/>
        <v>0</v>
      </c>
      <c r="X681" s="181">
        <f t="shared" si="427"/>
        <v>0</v>
      </c>
      <c r="Y681" s="181">
        <f t="shared" si="427"/>
        <v>0</v>
      </c>
      <c r="Z681" s="181">
        <f t="shared" si="427"/>
        <v>0</v>
      </c>
      <c r="AA681" s="181">
        <f t="shared" si="427"/>
        <v>0</v>
      </c>
      <c r="AB681" s="181">
        <f t="shared" si="427"/>
        <v>0</v>
      </c>
      <c r="AC681" s="181">
        <f t="shared" si="427"/>
        <v>0</v>
      </c>
      <c r="AD681" s="181">
        <f t="shared" si="427"/>
        <v>0</v>
      </c>
      <c r="AE681" s="181">
        <f t="shared" si="427"/>
        <v>0</v>
      </c>
      <c r="AF681" s="181">
        <f t="shared" si="427"/>
        <v>0</v>
      </c>
      <c r="AG681" s="181">
        <f t="shared" si="427"/>
        <v>0</v>
      </c>
      <c r="AH681" s="181">
        <f t="shared" si="427"/>
        <v>0</v>
      </c>
      <c r="AI681" s="181">
        <f t="shared" si="427"/>
        <v>0</v>
      </c>
      <c r="AJ681" s="181">
        <f t="shared" si="427"/>
        <v>0</v>
      </c>
      <c r="AK681" s="181">
        <f t="shared" si="427"/>
        <v>0</v>
      </c>
      <c r="AL681" s="181">
        <f t="shared" si="427"/>
        <v>0</v>
      </c>
      <c r="AM681" s="181">
        <f t="shared" si="427"/>
        <v>0</v>
      </c>
      <c r="AN681" s="181">
        <f t="shared" si="427"/>
        <v>0</v>
      </c>
      <c r="AO681" s="181">
        <f t="shared" si="427"/>
        <v>0</v>
      </c>
      <c r="AP681" s="181">
        <f t="shared" si="427"/>
        <v>0</v>
      </c>
      <c r="AQ681" s="181">
        <f t="shared" si="427"/>
        <v>0</v>
      </c>
      <c r="AR681" s="181">
        <f t="shared" si="427"/>
        <v>0</v>
      </c>
      <c r="AS681" s="181">
        <f t="shared" si="427"/>
        <v>0</v>
      </c>
      <c r="AT681" s="181">
        <f t="shared" si="427"/>
        <v>0</v>
      </c>
      <c r="AU681" s="181">
        <f t="shared" si="427"/>
        <v>0</v>
      </c>
      <c r="AV681" s="181">
        <f t="shared" si="427"/>
        <v>0</v>
      </c>
      <c r="AW681" s="181">
        <f t="shared" si="427"/>
        <v>0</v>
      </c>
      <c r="AX681" s="181">
        <f t="shared" si="427"/>
        <v>0</v>
      </c>
      <c r="AY681" s="181">
        <f t="shared" si="427"/>
        <v>0</v>
      </c>
      <c r="AZ681" s="181">
        <f t="shared" si="427"/>
        <v>0</v>
      </c>
      <c r="BA681" s="181">
        <f t="shared" si="427"/>
        <v>0</v>
      </c>
      <c r="BB681" s="181">
        <f t="shared" si="427"/>
        <v>0</v>
      </c>
      <c r="BC681" s="181">
        <f t="shared" si="427"/>
        <v>0</v>
      </c>
      <c r="BD681" s="181">
        <f t="shared" si="427"/>
        <v>0</v>
      </c>
      <c r="BE681" s="181">
        <f t="shared" si="427"/>
        <v>0</v>
      </c>
      <c r="BF681" s="181">
        <f t="shared" si="427"/>
        <v>0</v>
      </c>
      <c r="BG681" s="181">
        <f t="shared" si="427"/>
        <v>0</v>
      </c>
      <c r="BH681" s="181">
        <f t="shared" si="427"/>
        <v>0</v>
      </c>
      <c r="BI681" s="181">
        <f t="shared" si="427"/>
        <v>0</v>
      </c>
      <c r="BJ681" s="181">
        <f t="shared" si="427"/>
        <v>0</v>
      </c>
      <c r="BK681" s="181">
        <f t="shared" si="427"/>
        <v>0</v>
      </c>
      <c r="BL681" s="181">
        <f t="shared" si="427"/>
        <v>0</v>
      </c>
      <c r="BM681" s="181">
        <f t="shared" si="427"/>
        <v>0</v>
      </c>
      <c r="BN681" s="181">
        <f t="shared" si="427"/>
        <v>0</v>
      </c>
      <c r="BO681" s="181">
        <f t="shared" si="427"/>
        <v>0</v>
      </c>
      <c r="BP681" s="181">
        <f t="shared" si="428"/>
        <v>0</v>
      </c>
      <c r="BQ681" s="181">
        <f t="shared" si="428"/>
        <v>0</v>
      </c>
      <c r="BR681" s="181">
        <f t="shared" si="428"/>
        <v>0</v>
      </c>
      <c r="BS681" s="181">
        <f t="shared" si="428"/>
        <v>0</v>
      </c>
      <c r="BT681" s="181">
        <f t="shared" si="428"/>
        <v>0</v>
      </c>
      <c r="BU681" s="181">
        <f t="shared" si="428"/>
        <v>0</v>
      </c>
      <c r="BV681" s="181">
        <f t="shared" si="428"/>
        <v>0</v>
      </c>
      <c r="BW681" s="181">
        <f t="shared" si="428"/>
        <v>0</v>
      </c>
      <c r="BX681" s="181">
        <f t="shared" si="428"/>
        <v>0</v>
      </c>
      <c r="BY681" s="181">
        <f t="shared" si="428"/>
        <v>0</v>
      </c>
      <c r="BZ681" s="181">
        <f t="shared" si="428"/>
        <v>0</v>
      </c>
      <c r="CA681" s="181">
        <f t="shared" si="428"/>
        <v>0</v>
      </c>
      <c r="CB681" s="181">
        <f t="shared" si="428"/>
        <v>0</v>
      </c>
      <c r="CC681" s="181">
        <f t="shared" si="428"/>
        <v>0</v>
      </c>
      <c r="CD681" s="181">
        <f t="shared" si="428"/>
        <v>0</v>
      </c>
      <c r="CE681" s="181">
        <f t="shared" si="428"/>
        <v>0</v>
      </c>
      <c r="CF681" s="181">
        <f t="shared" si="428"/>
        <v>0</v>
      </c>
      <c r="CG681" s="181">
        <f t="shared" si="428"/>
        <v>0</v>
      </c>
      <c r="CH681" s="181">
        <f t="shared" si="428"/>
        <v>0</v>
      </c>
      <c r="CI681" s="181">
        <f t="shared" si="428"/>
        <v>0</v>
      </c>
      <c r="CJ681" s="181">
        <f t="shared" si="428"/>
        <v>0</v>
      </c>
      <c r="CK681" s="181">
        <f t="shared" si="428"/>
        <v>0</v>
      </c>
      <c r="CL681" s="181">
        <f t="shared" si="428"/>
        <v>0</v>
      </c>
      <c r="CM681" s="181">
        <f t="shared" si="428"/>
        <v>0</v>
      </c>
      <c r="CN681" s="181">
        <f t="shared" si="428"/>
        <v>0</v>
      </c>
      <c r="CO681" s="181">
        <f t="shared" si="428"/>
        <v>0</v>
      </c>
      <c r="CP681" s="181">
        <f t="shared" si="428"/>
        <v>0</v>
      </c>
      <c r="CQ681" s="181">
        <f t="shared" si="428"/>
        <v>0</v>
      </c>
      <c r="CR681" s="181">
        <f t="shared" si="428"/>
        <v>0</v>
      </c>
      <c r="CS681" s="181">
        <f t="shared" si="428"/>
        <v>0</v>
      </c>
      <c r="CT681" s="181">
        <f t="shared" si="428"/>
        <v>0</v>
      </c>
      <c r="CU681" s="181">
        <f t="shared" si="428"/>
        <v>0</v>
      </c>
      <c r="CV681" s="181">
        <f t="shared" si="428"/>
        <v>0</v>
      </c>
      <c r="CW681" s="181">
        <f t="shared" si="428"/>
        <v>0</v>
      </c>
      <c r="CX681" s="181">
        <f t="shared" si="428"/>
        <v>0</v>
      </c>
      <c r="CY681" s="181">
        <f t="shared" si="428"/>
        <v>0</v>
      </c>
      <c r="CZ681" s="181">
        <f t="shared" si="428"/>
        <v>0</v>
      </c>
      <c r="DA681" s="181">
        <f t="shared" si="428"/>
        <v>0</v>
      </c>
      <c r="DB681" s="181">
        <f t="shared" si="428"/>
        <v>0</v>
      </c>
      <c r="DC681" s="181">
        <f t="shared" si="428"/>
        <v>0</v>
      </c>
      <c r="DD681" s="181">
        <f t="shared" si="428"/>
        <v>0</v>
      </c>
      <c r="DE681" s="181">
        <f t="shared" si="428"/>
        <v>0</v>
      </c>
      <c r="DF681" s="181">
        <f t="shared" si="428"/>
        <v>0</v>
      </c>
      <c r="DG681" s="181">
        <f t="shared" si="428"/>
        <v>0</v>
      </c>
      <c r="DH681" s="181">
        <f t="shared" si="428"/>
        <v>0</v>
      </c>
      <c r="DI681" s="181">
        <f t="shared" si="428"/>
        <v>0</v>
      </c>
      <c r="DJ681" s="181">
        <f t="shared" si="428"/>
        <v>0</v>
      </c>
      <c r="DK681" s="181">
        <f t="shared" si="428"/>
        <v>0</v>
      </c>
      <c r="DL681" s="181">
        <f t="shared" si="428"/>
        <v>0</v>
      </c>
      <c r="DM681" s="181">
        <f t="shared" si="428"/>
        <v>0</v>
      </c>
      <c r="DN681" s="181">
        <f t="shared" si="428"/>
        <v>0</v>
      </c>
      <c r="DO681" s="181">
        <f t="shared" si="428"/>
        <v>0</v>
      </c>
      <c r="DP681" s="181">
        <f t="shared" si="428"/>
        <v>0</v>
      </c>
      <c r="DQ681" s="181">
        <f t="shared" si="428"/>
        <v>0</v>
      </c>
      <c r="DR681" s="181">
        <f t="shared" si="428"/>
        <v>0</v>
      </c>
      <c r="DS681" s="181">
        <f t="shared" si="428"/>
        <v>0</v>
      </c>
      <c r="DT681" s="181">
        <f t="shared" si="428"/>
        <v>0</v>
      </c>
      <c r="DU681" s="181">
        <f t="shared" si="428"/>
        <v>0</v>
      </c>
      <c r="DV681" s="181">
        <f t="shared" si="428"/>
        <v>0</v>
      </c>
      <c r="DW681" s="181">
        <f t="shared" si="428"/>
        <v>0</v>
      </c>
      <c r="DX681" s="181">
        <f t="shared" si="428"/>
        <v>0</v>
      </c>
      <c r="DY681" s="181">
        <f t="shared" si="428"/>
        <v>0</v>
      </c>
      <c r="DZ681" s="181">
        <f t="shared" si="428"/>
        <v>0</v>
      </c>
      <c r="EA681" s="181">
        <f t="shared" ref="EA681:EB683" si="429">EA668*0.18</f>
        <v>0</v>
      </c>
      <c r="EB681" s="181">
        <f t="shared" si="429"/>
        <v>0</v>
      </c>
      <c r="EC681" s="181">
        <f t="shared" si="424"/>
        <v>0</v>
      </c>
      <c r="ED681" s="181">
        <f t="shared" si="424"/>
        <v>0</v>
      </c>
      <c r="EE681" s="181">
        <f t="shared" si="424"/>
        <v>0</v>
      </c>
    </row>
    <row r="682" spans="1:138" s="182" customFormat="1" ht="15.75" hidden="1" outlineLevel="1" x14ac:dyDescent="0.25">
      <c r="A682" s="122">
        <f t="shared" si="421"/>
        <v>0</v>
      </c>
      <c r="B682" s="232" t="str">
        <f t="shared" si="425"/>
        <v>0 НДС</v>
      </c>
      <c r="C682" s="170">
        <f t="shared" si="426"/>
        <v>0</v>
      </c>
      <c r="D682" s="181">
        <f t="shared" ref="D682:BO683" si="430">D669*0.18</f>
        <v>0</v>
      </c>
      <c r="E682" s="181">
        <f t="shared" si="430"/>
        <v>0</v>
      </c>
      <c r="F682" s="181">
        <f t="shared" si="430"/>
        <v>0</v>
      </c>
      <c r="G682" s="181">
        <f t="shared" si="430"/>
        <v>0</v>
      </c>
      <c r="H682" s="181">
        <f t="shared" si="430"/>
        <v>0</v>
      </c>
      <c r="I682" s="181">
        <f t="shared" si="430"/>
        <v>0</v>
      </c>
      <c r="J682" s="181">
        <f t="shared" si="430"/>
        <v>0</v>
      </c>
      <c r="K682" s="181">
        <f t="shared" si="430"/>
        <v>0</v>
      </c>
      <c r="L682" s="181">
        <f t="shared" si="430"/>
        <v>0</v>
      </c>
      <c r="M682" s="181">
        <f t="shared" si="430"/>
        <v>0</v>
      </c>
      <c r="N682" s="181">
        <f t="shared" si="430"/>
        <v>0</v>
      </c>
      <c r="O682" s="181">
        <f t="shared" si="430"/>
        <v>0</v>
      </c>
      <c r="P682" s="181">
        <f t="shared" si="430"/>
        <v>0</v>
      </c>
      <c r="Q682" s="181">
        <f t="shared" si="430"/>
        <v>0</v>
      </c>
      <c r="R682" s="181">
        <f t="shared" si="430"/>
        <v>0</v>
      </c>
      <c r="S682" s="181">
        <f t="shared" si="430"/>
        <v>0</v>
      </c>
      <c r="T682" s="181">
        <f t="shared" si="430"/>
        <v>0</v>
      </c>
      <c r="U682" s="181">
        <f t="shared" si="430"/>
        <v>0</v>
      </c>
      <c r="V682" s="181">
        <f t="shared" si="430"/>
        <v>0</v>
      </c>
      <c r="W682" s="181">
        <f t="shared" si="430"/>
        <v>0</v>
      </c>
      <c r="X682" s="181">
        <f t="shared" si="430"/>
        <v>0</v>
      </c>
      <c r="Y682" s="181">
        <f t="shared" si="430"/>
        <v>0</v>
      </c>
      <c r="Z682" s="181">
        <f t="shared" si="430"/>
        <v>0</v>
      </c>
      <c r="AA682" s="181">
        <f t="shared" si="430"/>
        <v>0</v>
      </c>
      <c r="AB682" s="181">
        <f t="shared" si="430"/>
        <v>0</v>
      </c>
      <c r="AC682" s="181">
        <f t="shared" si="430"/>
        <v>0</v>
      </c>
      <c r="AD682" s="181">
        <f t="shared" si="430"/>
        <v>0</v>
      </c>
      <c r="AE682" s="181">
        <f t="shared" si="430"/>
        <v>0</v>
      </c>
      <c r="AF682" s="181">
        <f t="shared" si="430"/>
        <v>0</v>
      </c>
      <c r="AG682" s="181">
        <f t="shared" si="430"/>
        <v>0</v>
      </c>
      <c r="AH682" s="181">
        <f t="shared" si="430"/>
        <v>0</v>
      </c>
      <c r="AI682" s="181">
        <f t="shared" si="430"/>
        <v>0</v>
      </c>
      <c r="AJ682" s="181">
        <f t="shared" si="430"/>
        <v>0</v>
      </c>
      <c r="AK682" s="181">
        <f t="shared" si="430"/>
        <v>0</v>
      </c>
      <c r="AL682" s="181">
        <f t="shared" si="430"/>
        <v>0</v>
      </c>
      <c r="AM682" s="181">
        <f t="shared" si="430"/>
        <v>0</v>
      </c>
      <c r="AN682" s="181">
        <f t="shared" si="430"/>
        <v>0</v>
      </c>
      <c r="AO682" s="181">
        <f t="shared" si="430"/>
        <v>0</v>
      </c>
      <c r="AP682" s="181">
        <f t="shared" si="430"/>
        <v>0</v>
      </c>
      <c r="AQ682" s="181">
        <f t="shared" si="430"/>
        <v>0</v>
      </c>
      <c r="AR682" s="181">
        <f t="shared" si="430"/>
        <v>0</v>
      </c>
      <c r="AS682" s="181">
        <f t="shared" si="430"/>
        <v>0</v>
      </c>
      <c r="AT682" s="181">
        <f t="shared" si="430"/>
        <v>0</v>
      </c>
      <c r="AU682" s="181">
        <f t="shared" si="430"/>
        <v>0</v>
      </c>
      <c r="AV682" s="181">
        <f t="shared" si="430"/>
        <v>0</v>
      </c>
      <c r="AW682" s="181">
        <f t="shared" si="430"/>
        <v>0</v>
      </c>
      <c r="AX682" s="181">
        <f t="shared" si="430"/>
        <v>0</v>
      </c>
      <c r="AY682" s="181">
        <f t="shared" si="430"/>
        <v>0</v>
      </c>
      <c r="AZ682" s="181">
        <f t="shared" si="430"/>
        <v>0</v>
      </c>
      <c r="BA682" s="181">
        <f t="shared" si="430"/>
        <v>0</v>
      </c>
      <c r="BB682" s="181">
        <f t="shared" si="430"/>
        <v>0</v>
      </c>
      <c r="BC682" s="181">
        <f t="shared" si="430"/>
        <v>0</v>
      </c>
      <c r="BD682" s="181">
        <f t="shared" si="430"/>
        <v>0</v>
      </c>
      <c r="BE682" s="181">
        <f t="shared" si="430"/>
        <v>0</v>
      </c>
      <c r="BF682" s="181">
        <f t="shared" si="430"/>
        <v>0</v>
      </c>
      <c r="BG682" s="181">
        <f t="shared" si="430"/>
        <v>0</v>
      </c>
      <c r="BH682" s="181">
        <f t="shared" si="430"/>
        <v>0</v>
      </c>
      <c r="BI682" s="181">
        <f t="shared" si="430"/>
        <v>0</v>
      </c>
      <c r="BJ682" s="181">
        <f t="shared" si="430"/>
        <v>0</v>
      </c>
      <c r="BK682" s="181">
        <f t="shared" si="430"/>
        <v>0</v>
      </c>
      <c r="BL682" s="181">
        <f t="shared" si="430"/>
        <v>0</v>
      </c>
      <c r="BM682" s="181">
        <f t="shared" si="430"/>
        <v>0</v>
      </c>
      <c r="BN682" s="181">
        <f t="shared" si="430"/>
        <v>0</v>
      </c>
      <c r="BO682" s="181">
        <f>BO669*0.18</f>
        <v>0</v>
      </c>
      <c r="BP682" s="181">
        <f t="shared" ref="BP682:EA683" si="431">BP669*0.18</f>
        <v>0</v>
      </c>
      <c r="BQ682" s="181">
        <f t="shared" si="431"/>
        <v>0</v>
      </c>
      <c r="BR682" s="181">
        <f t="shared" si="431"/>
        <v>0</v>
      </c>
      <c r="BS682" s="181">
        <f t="shared" si="431"/>
        <v>0</v>
      </c>
      <c r="BT682" s="181">
        <f t="shared" si="431"/>
        <v>0</v>
      </c>
      <c r="BU682" s="181">
        <f t="shared" si="431"/>
        <v>0</v>
      </c>
      <c r="BV682" s="181">
        <f t="shared" si="431"/>
        <v>0</v>
      </c>
      <c r="BW682" s="181">
        <f t="shared" si="431"/>
        <v>0</v>
      </c>
      <c r="BX682" s="181">
        <f t="shared" si="431"/>
        <v>0</v>
      </c>
      <c r="BY682" s="181">
        <f t="shared" si="431"/>
        <v>0</v>
      </c>
      <c r="BZ682" s="181">
        <f t="shared" si="431"/>
        <v>0</v>
      </c>
      <c r="CA682" s="181">
        <f t="shared" si="431"/>
        <v>0</v>
      </c>
      <c r="CB682" s="181">
        <f t="shared" si="431"/>
        <v>0</v>
      </c>
      <c r="CC682" s="181">
        <f t="shared" si="431"/>
        <v>0</v>
      </c>
      <c r="CD682" s="181">
        <f t="shared" si="431"/>
        <v>0</v>
      </c>
      <c r="CE682" s="181">
        <f t="shared" si="431"/>
        <v>0</v>
      </c>
      <c r="CF682" s="181">
        <f t="shared" si="431"/>
        <v>0</v>
      </c>
      <c r="CG682" s="181">
        <f t="shared" si="431"/>
        <v>0</v>
      </c>
      <c r="CH682" s="181">
        <f t="shared" si="431"/>
        <v>0</v>
      </c>
      <c r="CI682" s="181">
        <f t="shared" si="431"/>
        <v>0</v>
      </c>
      <c r="CJ682" s="181">
        <f t="shared" si="431"/>
        <v>0</v>
      </c>
      <c r="CK682" s="181">
        <f t="shared" si="431"/>
        <v>0</v>
      </c>
      <c r="CL682" s="181">
        <f t="shared" si="431"/>
        <v>0</v>
      </c>
      <c r="CM682" s="181">
        <f t="shared" si="431"/>
        <v>0</v>
      </c>
      <c r="CN682" s="181">
        <f t="shared" si="431"/>
        <v>0</v>
      </c>
      <c r="CO682" s="181">
        <f t="shared" si="431"/>
        <v>0</v>
      </c>
      <c r="CP682" s="181">
        <f t="shared" si="431"/>
        <v>0</v>
      </c>
      <c r="CQ682" s="181">
        <f t="shared" si="431"/>
        <v>0</v>
      </c>
      <c r="CR682" s="181">
        <f t="shared" si="431"/>
        <v>0</v>
      </c>
      <c r="CS682" s="181">
        <f t="shared" si="431"/>
        <v>0</v>
      </c>
      <c r="CT682" s="181">
        <f t="shared" si="431"/>
        <v>0</v>
      </c>
      <c r="CU682" s="181">
        <f t="shared" si="431"/>
        <v>0</v>
      </c>
      <c r="CV682" s="181">
        <f t="shared" si="431"/>
        <v>0</v>
      </c>
      <c r="CW682" s="181">
        <f t="shared" si="431"/>
        <v>0</v>
      </c>
      <c r="CX682" s="181">
        <f t="shared" si="431"/>
        <v>0</v>
      </c>
      <c r="CY682" s="181">
        <f t="shared" si="431"/>
        <v>0</v>
      </c>
      <c r="CZ682" s="181">
        <f t="shared" si="431"/>
        <v>0</v>
      </c>
      <c r="DA682" s="181">
        <f t="shared" si="431"/>
        <v>0</v>
      </c>
      <c r="DB682" s="181">
        <f t="shared" si="431"/>
        <v>0</v>
      </c>
      <c r="DC682" s="181">
        <f t="shared" si="431"/>
        <v>0</v>
      </c>
      <c r="DD682" s="181">
        <f t="shared" si="431"/>
        <v>0</v>
      </c>
      <c r="DE682" s="181">
        <f t="shared" si="431"/>
        <v>0</v>
      </c>
      <c r="DF682" s="181">
        <f t="shared" si="431"/>
        <v>0</v>
      </c>
      <c r="DG682" s="181">
        <f t="shared" si="431"/>
        <v>0</v>
      </c>
      <c r="DH682" s="181">
        <f t="shared" si="431"/>
        <v>0</v>
      </c>
      <c r="DI682" s="181">
        <f t="shared" si="431"/>
        <v>0</v>
      </c>
      <c r="DJ682" s="181">
        <f t="shared" si="431"/>
        <v>0</v>
      </c>
      <c r="DK682" s="181">
        <f t="shared" si="431"/>
        <v>0</v>
      </c>
      <c r="DL682" s="181">
        <f t="shared" si="431"/>
        <v>0</v>
      </c>
      <c r="DM682" s="181">
        <f t="shared" si="431"/>
        <v>0</v>
      </c>
      <c r="DN682" s="181">
        <f t="shared" si="431"/>
        <v>0</v>
      </c>
      <c r="DO682" s="181">
        <f t="shared" si="431"/>
        <v>0</v>
      </c>
      <c r="DP682" s="181">
        <f t="shared" si="431"/>
        <v>0</v>
      </c>
      <c r="DQ682" s="181">
        <f t="shared" si="431"/>
        <v>0</v>
      </c>
      <c r="DR682" s="181">
        <f t="shared" si="431"/>
        <v>0</v>
      </c>
      <c r="DS682" s="181">
        <f t="shared" si="431"/>
        <v>0</v>
      </c>
      <c r="DT682" s="181">
        <f t="shared" si="431"/>
        <v>0</v>
      </c>
      <c r="DU682" s="181">
        <f t="shared" si="431"/>
        <v>0</v>
      </c>
      <c r="DV682" s="181">
        <f t="shared" si="431"/>
        <v>0</v>
      </c>
      <c r="DW682" s="181">
        <f t="shared" si="431"/>
        <v>0</v>
      </c>
      <c r="DX682" s="181">
        <f t="shared" si="431"/>
        <v>0</v>
      </c>
      <c r="DY682" s="181">
        <f t="shared" si="431"/>
        <v>0</v>
      </c>
      <c r="DZ682" s="181">
        <f t="shared" si="431"/>
        <v>0</v>
      </c>
      <c r="EA682" s="181">
        <f t="shared" si="431"/>
        <v>0</v>
      </c>
      <c r="EB682" s="181">
        <f t="shared" si="429"/>
        <v>0</v>
      </c>
      <c r="EC682" s="181">
        <f t="shared" si="424"/>
        <v>0</v>
      </c>
      <c r="ED682" s="181">
        <f t="shared" si="424"/>
        <v>0</v>
      </c>
      <c r="EE682" s="181">
        <f t="shared" si="424"/>
        <v>0</v>
      </c>
    </row>
    <row r="683" spans="1:138" s="182" customFormat="1" ht="15.75" hidden="1" outlineLevel="1" x14ac:dyDescent="0.25">
      <c r="A683" s="122">
        <f t="shared" si="421"/>
        <v>0</v>
      </c>
      <c r="B683" s="232" t="str">
        <f t="shared" si="425"/>
        <v>Менеджмент резерв НДС</v>
      </c>
      <c r="C683" s="170">
        <f t="shared" si="426"/>
        <v>0</v>
      </c>
      <c r="D683" s="181">
        <f t="shared" si="430"/>
        <v>0</v>
      </c>
      <c r="E683" s="181">
        <f t="shared" si="430"/>
        <v>0</v>
      </c>
      <c r="F683" s="181">
        <f t="shared" si="430"/>
        <v>0</v>
      </c>
      <c r="G683" s="181">
        <f t="shared" si="430"/>
        <v>0</v>
      </c>
      <c r="H683" s="181">
        <f t="shared" si="430"/>
        <v>0</v>
      </c>
      <c r="I683" s="181">
        <f t="shared" si="430"/>
        <v>0</v>
      </c>
      <c r="J683" s="181">
        <f t="shared" si="430"/>
        <v>0</v>
      </c>
      <c r="K683" s="181">
        <f t="shared" si="430"/>
        <v>0</v>
      </c>
      <c r="L683" s="181">
        <f t="shared" si="430"/>
        <v>0</v>
      </c>
      <c r="M683" s="181">
        <f t="shared" si="430"/>
        <v>0</v>
      </c>
      <c r="N683" s="181">
        <f t="shared" si="430"/>
        <v>0</v>
      </c>
      <c r="O683" s="181">
        <f t="shared" si="430"/>
        <v>0</v>
      </c>
      <c r="P683" s="181">
        <f t="shared" si="430"/>
        <v>0</v>
      </c>
      <c r="Q683" s="181">
        <f t="shared" si="430"/>
        <v>0</v>
      </c>
      <c r="R683" s="181">
        <f t="shared" si="430"/>
        <v>0</v>
      </c>
      <c r="S683" s="181">
        <f t="shared" si="430"/>
        <v>0</v>
      </c>
      <c r="T683" s="181">
        <f t="shared" si="430"/>
        <v>0</v>
      </c>
      <c r="U683" s="181">
        <f t="shared" si="430"/>
        <v>0</v>
      </c>
      <c r="V683" s="181">
        <f t="shared" si="430"/>
        <v>0</v>
      </c>
      <c r="W683" s="181">
        <f t="shared" si="430"/>
        <v>0</v>
      </c>
      <c r="X683" s="181">
        <f t="shared" si="430"/>
        <v>0</v>
      </c>
      <c r="Y683" s="181">
        <f t="shared" si="430"/>
        <v>0</v>
      </c>
      <c r="Z683" s="181">
        <f t="shared" si="430"/>
        <v>0</v>
      </c>
      <c r="AA683" s="181">
        <f t="shared" si="430"/>
        <v>0</v>
      </c>
      <c r="AB683" s="181">
        <f t="shared" si="430"/>
        <v>0</v>
      </c>
      <c r="AC683" s="181">
        <f t="shared" si="430"/>
        <v>0</v>
      </c>
      <c r="AD683" s="181">
        <f t="shared" si="430"/>
        <v>0</v>
      </c>
      <c r="AE683" s="181">
        <f t="shared" si="430"/>
        <v>0</v>
      </c>
      <c r="AF683" s="181">
        <f t="shared" si="430"/>
        <v>0</v>
      </c>
      <c r="AG683" s="181">
        <f t="shared" si="430"/>
        <v>0</v>
      </c>
      <c r="AH683" s="181">
        <f t="shared" si="430"/>
        <v>0</v>
      </c>
      <c r="AI683" s="181">
        <f t="shared" si="430"/>
        <v>0</v>
      </c>
      <c r="AJ683" s="181">
        <f t="shared" si="430"/>
        <v>0</v>
      </c>
      <c r="AK683" s="181">
        <f t="shared" si="430"/>
        <v>0</v>
      </c>
      <c r="AL683" s="181">
        <f t="shared" si="430"/>
        <v>0</v>
      </c>
      <c r="AM683" s="181">
        <f t="shared" si="430"/>
        <v>0</v>
      </c>
      <c r="AN683" s="181">
        <f t="shared" si="430"/>
        <v>0</v>
      </c>
      <c r="AO683" s="181">
        <f t="shared" si="430"/>
        <v>0</v>
      </c>
      <c r="AP683" s="181">
        <f t="shared" si="430"/>
        <v>0</v>
      </c>
      <c r="AQ683" s="181">
        <f t="shared" si="430"/>
        <v>0</v>
      </c>
      <c r="AR683" s="181">
        <f t="shared" si="430"/>
        <v>0</v>
      </c>
      <c r="AS683" s="181">
        <f t="shared" si="430"/>
        <v>0</v>
      </c>
      <c r="AT683" s="181">
        <f t="shared" si="430"/>
        <v>0</v>
      </c>
      <c r="AU683" s="181">
        <f t="shared" si="430"/>
        <v>0</v>
      </c>
      <c r="AV683" s="181">
        <f t="shared" si="430"/>
        <v>0</v>
      </c>
      <c r="AW683" s="181">
        <f t="shared" si="430"/>
        <v>0</v>
      </c>
      <c r="AX683" s="181">
        <f t="shared" si="430"/>
        <v>0</v>
      </c>
      <c r="AY683" s="181">
        <f t="shared" si="430"/>
        <v>0</v>
      </c>
      <c r="AZ683" s="181">
        <f t="shared" si="430"/>
        <v>0</v>
      </c>
      <c r="BA683" s="181">
        <f t="shared" si="430"/>
        <v>0</v>
      </c>
      <c r="BB683" s="181">
        <f t="shared" si="430"/>
        <v>0</v>
      </c>
      <c r="BC683" s="181">
        <f t="shared" si="430"/>
        <v>0</v>
      </c>
      <c r="BD683" s="181">
        <f t="shared" si="430"/>
        <v>0</v>
      </c>
      <c r="BE683" s="181">
        <f t="shared" si="430"/>
        <v>0</v>
      </c>
      <c r="BF683" s="181">
        <f t="shared" si="430"/>
        <v>0</v>
      </c>
      <c r="BG683" s="181">
        <f t="shared" si="430"/>
        <v>0</v>
      </c>
      <c r="BH683" s="181">
        <f t="shared" si="430"/>
        <v>0</v>
      </c>
      <c r="BI683" s="181">
        <f t="shared" si="430"/>
        <v>0</v>
      </c>
      <c r="BJ683" s="181">
        <f t="shared" si="430"/>
        <v>0</v>
      </c>
      <c r="BK683" s="181">
        <f t="shared" si="430"/>
        <v>0</v>
      </c>
      <c r="BL683" s="181">
        <f t="shared" si="430"/>
        <v>0</v>
      </c>
      <c r="BM683" s="181">
        <f t="shared" si="430"/>
        <v>0</v>
      </c>
      <c r="BN683" s="181">
        <f t="shared" si="430"/>
        <v>0</v>
      </c>
      <c r="BO683" s="181">
        <f t="shared" si="430"/>
        <v>0</v>
      </c>
      <c r="BP683" s="181">
        <f t="shared" si="431"/>
        <v>0</v>
      </c>
      <c r="BQ683" s="181">
        <f t="shared" si="431"/>
        <v>0</v>
      </c>
      <c r="BR683" s="181">
        <f t="shared" si="431"/>
        <v>0</v>
      </c>
      <c r="BS683" s="181">
        <f t="shared" si="431"/>
        <v>0</v>
      </c>
      <c r="BT683" s="181">
        <f t="shared" si="431"/>
        <v>0</v>
      </c>
      <c r="BU683" s="181">
        <f t="shared" si="431"/>
        <v>0</v>
      </c>
      <c r="BV683" s="181">
        <f t="shared" si="431"/>
        <v>0</v>
      </c>
      <c r="BW683" s="181">
        <f t="shared" si="431"/>
        <v>0</v>
      </c>
      <c r="BX683" s="181">
        <f t="shared" si="431"/>
        <v>0</v>
      </c>
      <c r="BY683" s="181">
        <f t="shared" si="431"/>
        <v>0</v>
      </c>
      <c r="BZ683" s="181">
        <f t="shared" si="431"/>
        <v>0</v>
      </c>
      <c r="CA683" s="181">
        <f t="shared" si="431"/>
        <v>0</v>
      </c>
      <c r="CB683" s="181">
        <f t="shared" si="431"/>
        <v>0</v>
      </c>
      <c r="CC683" s="181">
        <f t="shared" si="431"/>
        <v>0</v>
      </c>
      <c r="CD683" s="181">
        <f t="shared" si="431"/>
        <v>0</v>
      </c>
      <c r="CE683" s="181">
        <f t="shared" si="431"/>
        <v>0</v>
      </c>
      <c r="CF683" s="181">
        <f t="shared" si="431"/>
        <v>0</v>
      </c>
      <c r="CG683" s="181">
        <f t="shared" si="431"/>
        <v>0</v>
      </c>
      <c r="CH683" s="181">
        <f t="shared" si="431"/>
        <v>0</v>
      </c>
      <c r="CI683" s="181">
        <f t="shared" si="431"/>
        <v>0</v>
      </c>
      <c r="CJ683" s="181">
        <f t="shared" si="431"/>
        <v>0</v>
      </c>
      <c r="CK683" s="181">
        <f t="shared" si="431"/>
        <v>0</v>
      </c>
      <c r="CL683" s="181">
        <f t="shared" si="431"/>
        <v>0</v>
      </c>
      <c r="CM683" s="181">
        <f t="shared" si="431"/>
        <v>0</v>
      </c>
      <c r="CN683" s="181">
        <f t="shared" si="431"/>
        <v>0</v>
      </c>
      <c r="CO683" s="181">
        <f t="shared" si="431"/>
        <v>0</v>
      </c>
      <c r="CP683" s="181">
        <f t="shared" si="431"/>
        <v>0</v>
      </c>
      <c r="CQ683" s="181">
        <f t="shared" si="431"/>
        <v>0</v>
      </c>
      <c r="CR683" s="181">
        <f t="shared" si="431"/>
        <v>0</v>
      </c>
      <c r="CS683" s="181">
        <f t="shared" si="431"/>
        <v>0</v>
      </c>
      <c r="CT683" s="181">
        <f t="shared" si="431"/>
        <v>0</v>
      </c>
      <c r="CU683" s="181">
        <f t="shared" si="431"/>
        <v>0</v>
      </c>
      <c r="CV683" s="181">
        <f t="shared" si="431"/>
        <v>0</v>
      </c>
      <c r="CW683" s="181">
        <f t="shared" si="431"/>
        <v>0</v>
      </c>
      <c r="CX683" s="181">
        <f t="shared" si="431"/>
        <v>0</v>
      </c>
      <c r="CY683" s="181">
        <f t="shared" si="431"/>
        <v>0</v>
      </c>
      <c r="CZ683" s="181">
        <f t="shared" si="431"/>
        <v>0</v>
      </c>
      <c r="DA683" s="181">
        <f t="shared" si="431"/>
        <v>0</v>
      </c>
      <c r="DB683" s="181">
        <f t="shared" si="431"/>
        <v>0</v>
      </c>
      <c r="DC683" s="181">
        <f t="shared" si="431"/>
        <v>0</v>
      </c>
      <c r="DD683" s="181">
        <f t="shared" si="431"/>
        <v>0</v>
      </c>
      <c r="DE683" s="181">
        <f t="shared" si="431"/>
        <v>0</v>
      </c>
      <c r="DF683" s="181">
        <f t="shared" si="431"/>
        <v>0</v>
      </c>
      <c r="DG683" s="181">
        <f t="shared" si="431"/>
        <v>0</v>
      </c>
      <c r="DH683" s="181">
        <f t="shared" si="431"/>
        <v>0</v>
      </c>
      <c r="DI683" s="181">
        <f t="shared" si="431"/>
        <v>0</v>
      </c>
      <c r="DJ683" s="181">
        <f t="shared" si="431"/>
        <v>0</v>
      </c>
      <c r="DK683" s="181">
        <f t="shared" si="431"/>
        <v>0</v>
      </c>
      <c r="DL683" s="181">
        <f t="shared" si="431"/>
        <v>0</v>
      </c>
      <c r="DM683" s="181">
        <f t="shared" si="431"/>
        <v>0</v>
      </c>
      <c r="DN683" s="181">
        <f t="shared" si="431"/>
        <v>0</v>
      </c>
      <c r="DO683" s="181">
        <f t="shared" si="431"/>
        <v>0</v>
      </c>
      <c r="DP683" s="181">
        <f t="shared" si="431"/>
        <v>0</v>
      </c>
      <c r="DQ683" s="181">
        <f t="shared" si="431"/>
        <v>0</v>
      </c>
      <c r="DR683" s="181">
        <f t="shared" si="431"/>
        <v>0</v>
      </c>
      <c r="DS683" s="181">
        <f t="shared" si="431"/>
        <v>0</v>
      </c>
      <c r="DT683" s="181">
        <f t="shared" si="431"/>
        <v>0</v>
      </c>
      <c r="DU683" s="181">
        <f t="shared" si="431"/>
        <v>0</v>
      </c>
      <c r="DV683" s="181">
        <f t="shared" si="431"/>
        <v>0</v>
      </c>
      <c r="DW683" s="181">
        <f t="shared" si="431"/>
        <v>0</v>
      </c>
      <c r="DX683" s="181">
        <f t="shared" si="431"/>
        <v>0</v>
      </c>
      <c r="DY683" s="181">
        <f t="shared" si="431"/>
        <v>0</v>
      </c>
      <c r="DZ683" s="181">
        <f t="shared" si="431"/>
        <v>0</v>
      </c>
      <c r="EA683" s="181">
        <f t="shared" si="431"/>
        <v>0</v>
      </c>
      <c r="EB683" s="181">
        <f t="shared" si="429"/>
        <v>0</v>
      </c>
      <c r="EC683" s="181">
        <f t="shared" si="424"/>
        <v>0</v>
      </c>
      <c r="ED683" s="181">
        <f t="shared" si="424"/>
        <v>0</v>
      </c>
      <c r="EE683" s="181">
        <f t="shared" si="424"/>
        <v>0</v>
      </c>
    </row>
    <row r="684" spans="1:138" ht="17.25" hidden="1" outlineLevel="1" thickTop="1" thickBot="1" x14ac:dyDescent="0.3">
      <c r="A684" s="122">
        <f>IF(B657="Объект",,1)</f>
        <v>0</v>
      </c>
      <c r="B684" s="228" t="s">
        <v>236</v>
      </c>
      <c r="C684" s="229">
        <f>SUM(D684:EE684)</f>
        <v>0</v>
      </c>
      <c r="D684" s="175">
        <f>SUM(D674:D683)</f>
        <v>0</v>
      </c>
      <c r="E684" s="230">
        <f t="shared" ref="E684:BA684" si="432">SUM(E674:E683)</f>
        <v>0</v>
      </c>
      <c r="F684" s="175">
        <f t="shared" si="432"/>
        <v>0</v>
      </c>
      <c r="G684" s="175">
        <f t="shared" si="432"/>
        <v>0</v>
      </c>
      <c r="H684" s="175">
        <f t="shared" si="432"/>
        <v>0</v>
      </c>
      <c r="I684" s="175">
        <f t="shared" si="432"/>
        <v>0</v>
      </c>
      <c r="J684" s="175">
        <f t="shared" si="432"/>
        <v>0</v>
      </c>
      <c r="K684" s="175">
        <f t="shared" si="432"/>
        <v>0</v>
      </c>
      <c r="L684" s="175">
        <f t="shared" si="432"/>
        <v>0</v>
      </c>
      <c r="M684" s="175">
        <f t="shared" si="432"/>
        <v>0</v>
      </c>
      <c r="N684" s="175">
        <f t="shared" si="432"/>
        <v>0</v>
      </c>
      <c r="O684" s="231">
        <f t="shared" si="432"/>
        <v>0</v>
      </c>
      <c r="P684" s="231">
        <f t="shared" si="432"/>
        <v>0</v>
      </c>
      <c r="Q684" s="231">
        <f t="shared" si="432"/>
        <v>0</v>
      </c>
      <c r="R684" s="231">
        <f t="shared" si="432"/>
        <v>0</v>
      </c>
      <c r="S684" s="231">
        <f t="shared" si="432"/>
        <v>0</v>
      </c>
      <c r="T684" s="231">
        <f t="shared" si="432"/>
        <v>0</v>
      </c>
      <c r="U684" s="231">
        <f t="shared" si="432"/>
        <v>0</v>
      </c>
      <c r="V684" s="231">
        <f t="shared" si="432"/>
        <v>0</v>
      </c>
      <c r="W684" s="231">
        <f t="shared" si="432"/>
        <v>0</v>
      </c>
      <c r="X684" s="231">
        <f t="shared" si="432"/>
        <v>0</v>
      </c>
      <c r="Y684" s="231">
        <f t="shared" si="432"/>
        <v>0</v>
      </c>
      <c r="Z684" s="231">
        <f t="shared" si="432"/>
        <v>0</v>
      </c>
      <c r="AA684" s="231">
        <f t="shared" si="432"/>
        <v>0</v>
      </c>
      <c r="AB684" s="231">
        <f t="shared" si="432"/>
        <v>0</v>
      </c>
      <c r="AC684" s="176">
        <f t="shared" si="432"/>
        <v>0</v>
      </c>
      <c r="AD684" s="176">
        <f t="shared" si="432"/>
        <v>0</v>
      </c>
      <c r="AE684" s="175">
        <f t="shared" si="432"/>
        <v>0</v>
      </c>
      <c r="AF684" s="175">
        <f t="shared" si="432"/>
        <v>0</v>
      </c>
      <c r="AG684" s="175">
        <f t="shared" si="432"/>
        <v>0</v>
      </c>
      <c r="AH684" s="175">
        <f t="shared" si="432"/>
        <v>0</v>
      </c>
      <c r="AI684" s="175">
        <f t="shared" si="432"/>
        <v>0</v>
      </c>
      <c r="AJ684" s="175">
        <f t="shared" si="432"/>
        <v>0</v>
      </c>
      <c r="AK684" s="175">
        <f t="shared" si="432"/>
        <v>0</v>
      </c>
      <c r="AL684" s="175">
        <f t="shared" si="432"/>
        <v>0</v>
      </c>
      <c r="AM684" s="175">
        <f t="shared" si="432"/>
        <v>0</v>
      </c>
      <c r="AN684" s="176">
        <f t="shared" si="432"/>
        <v>0</v>
      </c>
      <c r="AO684" s="175">
        <f t="shared" si="432"/>
        <v>0</v>
      </c>
      <c r="AP684" s="175">
        <f t="shared" si="432"/>
        <v>0</v>
      </c>
      <c r="AQ684" s="175">
        <f t="shared" si="432"/>
        <v>0</v>
      </c>
      <c r="AR684" s="175">
        <f t="shared" si="432"/>
        <v>0</v>
      </c>
      <c r="AS684" s="175">
        <f t="shared" si="432"/>
        <v>0</v>
      </c>
      <c r="AT684" s="175">
        <f t="shared" si="432"/>
        <v>0</v>
      </c>
      <c r="AU684" s="175">
        <f t="shared" si="432"/>
        <v>0</v>
      </c>
      <c r="AV684" s="175">
        <f t="shared" si="432"/>
        <v>0</v>
      </c>
      <c r="AW684" s="175">
        <f t="shared" si="432"/>
        <v>0</v>
      </c>
      <c r="AX684" s="175">
        <f t="shared" si="432"/>
        <v>0</v>
      </c>
      <c r="AY684" s="175">
        <f t="shared" si="432"/>
        <v>0</v>
      </c>
      <c r="AZ684" s="176">
        <f t="shared" si="432"/>
        <v>0</v>
      </c>
      <c r="BA684" s="175">
        <f t="shared" si="432"/>
        <v>0</v>
      </c>
      <c r="BB684" s="175">
        <f t="shared" ref="BB684:DM684" si="433">SUM(BB661:BB670)*0.18</f>
        <v>0</v>
      </c>
      <c r="BC684" s="175">
        <f t="shared" si="433"/>
        <v>0</v>
      </c>
      <c r="BD684" s="175">
        <f t="shared" si="433"/>
        <v>0</v>
      </c>
      <c r="BE684" s="175">
        <f t="shared" si="433"/>
        <v>0</v>
      </c>
      <c r="BF684" s="175">
        <f t="shared" si="433"/>
        <v>0</v>
      </c>
      <c r="BG684" s="175">
        <f t="shared" si="433"/>
        <v>0</v>
      </c>
      <c r="BH684" s="175">
        <f t="shared" si="433"/>
        <v>0</v>
      </c>
      <c r="BI684" s="175">
        <f t="shared" si="433"/>
        <v>0</v>
      </c>
      <c r="BJ684" s="175">
        <f t="shared" si="433"/>
        <v>0</v>
      </c>
      <c r="BK684" s="175">
        <f t="shared" si="433"/>
        <v>0</v>
      </c>
      <c r="BL684" s="176">
        <f t="shared" si="433"/>
        <v>0</v>
      </c>
      <c r="BM684" s="175">
        <f t="shared" si="433"/>
        <v>0</v>
      </c>
      <c r="BN684" s="175">
        <f t="shared" si="433"/>
        <v>0</v>
      </c>
      <c r="BO684" s="175">
        <f t="shared" si="433"/>
        <v>0</v>
      </c>
      <c r="BP684" s="175">
        <f t="shared" si="433"/>
        <v>0</v>
      </c>
      <c r="BQ684" s="175">
        <f t="shared" si="433"/>
        <v>0</v>
      </c>
      <c r="BR684" s="175">
        <f t="shared" si="433"/>
        <v>0</v>
      </c>
      <c r="BS684" s="175">
        <f t="shared" si="433"/>
        <v>0</v>
      </c>
      <c r="BT684" s="175">
        <f t="shared" si="433"/>
        <v>0</v>
      </c>
      <c r="BU684" s="175">
        <f t="shared" si="433"/>
        <v>0</v>
      </c>
      <c r="BV684" s="175">
        <f>SUM(BV661:BV670)*0.18</f>
        <v>0</v>
      </c>
      <c r="BW684" s="175">
        <f>SUM(BW661:BW670)*0.18</f>
        <v>0</v>
      </c>
      <c r="BX684" s="175">
        <f>SUM(BX661:BX670)*0.18</f>
        <v>0</v>
      </c>
      <c r="BY684" s="175">
        <f t="shared" si="433"/>
        <v>0</v>
      </c>
      <c r="BZ684" s="175">
        <f t="shared" si="433"/>
        <v>0</v>
      </c>
      <c r="CA684" s="175">
        <f t="shared" si="433"/>
        <v>0</v>
      </c>
      <c r="CB684" s="175">
        <f t="shared" si="433"/>
        <v>0</v>
      </c>
      <c r="CC684" s="175">
        <f t="shared" si="433"/>
        <v>0</v>
      </c>
      <c r="CD684" s="175">
        <f t="shared" si="433"/>
        <v>0</v>
      </c>
      <c r="CE684" s="175">
        <f t="shared" si="433"/>
        <v>0</v>
      </c>
      <c r="CF684" s="175">
        <f t="shared" si="433"/>
        <v>0</v>
      </c>
      <c r="CG684" s="175">
        <f t="shared" si="433"/>
        <v>0</v>
      </c>
      <c r="CH684" s="175">
        <f t="shared" si="433"/>
        <v>0</v>
      </c>
      <c r="CI684" s="175">
        <f t="shared" si="433"/>
        <v>0</v>
      </c>
      <c r="CJ684" s="176">
        <f t="shared" si="433"/>
        <v>0</v>
      </c>
      <c r="CK684" s="175">
        <f t="shared" si="433"/>
        <v>0</v>
      </c>
      <c r="CL684" s="175">
        <f t="shared" si="433"/>
        <v>0</v>
      </c>
      <c r="CM684" s="175">
        <f t="shared" si="433"/>
        <v>0</v>
      </c>
      <c r="CN684" s="175">
        <f t="shared" si="433"/>
        <v>0</v>
      </c>
      <c r="CO684" s="175">
        <f t="shared" si="433"/>
        <v>0</v>
      </c>
      <c r="CP684" s="175">
        <f t="shared" si="433"/>
        <v>0</v>
      </c>
      <c r="CQ684" s="175">
        <f t="shared" si="433"/>
        <v>0</v>
      </c>
      <c r="CR684" s="175">
        <f t="shared" si="433"/>
        <v>0</v>
      </c>
      <c r="CS684" s="175">
        <f t="shared" si="433"/>
        <v>0</v>
      </c>
      <c r="CT684" s="175">
        <f t="shared" si="433"/>
        <v>0</v>
      </c>
      <c r="CU684" s="175">
        <f t="shared" si="433"/>
        <v>0</v>
      </c>
      <c r="CV684" s="176">
        <f t="shared" si="433"/>
        <v>0</v>
      </c>
      <c r="CW684" s="175">
        <f t="shared" si="433"/>
        <v>0</v>
      </c>
      <c r="CX684" s="175">
        <f t="shared" si="433"/>
        <v>0</v>
      </c>
      <c r="CY684" s="175">
        <f t="shared" si="433"/>
        <v>0</v>
      </c>
      <c r="CZ684" s="175">
        <f t="shared" si="433"/>
        <v>0</v>
      </c>
      <c r="DA684" s="175">
        <f t="shared" si="433"/>
        <v>0</v>
      </c>
      <c r="DB684" s="175">
        <f t="shared" si="433"/>
        <v>0</v>
      </c>
      <c r="DC684" s="175">
        <f t="shared" si="433"/>
        <v>0</v>
      </c>
      <c r="DD684" s="175">
        <f t="shared" si="433"/>
        <v>0</v>
      </c>
      <c r="DE684" s="175">
        <f t="shared" si="433"/>
        <v>0</v>
      </c>
      <c r="DF684" s="175">
        <f t="shared" si="433"/>
        <v>0</v>
      </c>
      <c r="DG684" s="175">
        <f t="shared" si="433"/>
        <v>0</v>
      </c>
      <c r="DH684" s="176">
        <f t="shared" si="433"/>
        <v>0</v>
      </c>
      <c r="DI684" s="175">
        <f t="shared" si="433"/>
        <v>0</v>
      </c>
      <c r="DJ684" s="175">
        <f t="shared" si="433"/>
        <v>0</v>
      </c>
      <c r="DK684" s="175">
        <f t="shared" si="433"/>
        <v>0</v>
      </c>
      <c r="DL684" s="175">
        <f t="shared" si="433"/>
        <v>0</v>
      </c>
      <c r="DM684" s="175">
        <f t="shared" si="433"/>
        <v>0</v>
      </c>
      <c r="DN684" s="175">
        <f t="shared" ref="DN684:EA684" si="434">SUM(DN661:DN670)*0.18</f>
        <v>0</v>
      </c>
      <c r="DO684" s="175">
        <f t="shared" si="434"/>
        <v>0</v>
      </c>
      <c r="DP684" s="175">
        <f t="shared" si="434"/>
        <v>0</v>
      </c>
      <c r="DQ684" s="175">
        <f t="shared" si="434"/>
        <v>0</v>
      </c>
      <c r="DR684" s="175">
        <f t="shared" si="434"/>
        <v>0</v>
      </c>
      <c r="DS684" s="175">
        <f t="shared" si="434"/>
        <v>0</v>
      </c>
      <c r="DT684" s="176">
        <f t="shared" si="434"/>
        <v>0</v>
      </c>
      <c r="DU684" s="175">
        <f t="shared" si="434"/>
        <v>0</v>
      </c>
      <c r="DV684" s="175">
        <f t="shared" si="434"/>
        <v>0</v>
      </c>
      <c r="DW684" s="175">
        <f t="shared" si="434"/>
        <v>0</v>
      </c>
      <c r="DX684" s="175">
        <f t="shared" si="434"/>
        <v>0</v>
      </c>
      <c r="DY684" s="175">
        <f t="shared" si="434"/>
        <v>0</v>
      </c>
      <c r="DZ684" s="175">
        <f t="shared" si="434"/>
        <v>0</v>
      </c>
      <c r="EA684" s="175">
        <f t="shared" si="434"/>
        <v>0</v>
      </c>
      <c r="EB684" s="175">
        <f>SUM(EB661:EB670)*0.18</f>
        <v>0</v>
      </c>
      <c r="EC684" s="175">
        <f>SUM(EC661:EC670)*0.18</f>
        <v>0</v>
      </c>
      <c r="ED684" s="175">
        <f>SUM(ED661:ED670)*0.18</f>
        <v>0</v>
      </c>
      <c r="EE684" s="175">
        <f>SUM(EE661:EE670)*0.18</f>
        <v>0</v>
      </c>
      <c r="EF684" s="169"/>
      <c r="EG684" s="169"/>
      <c r="EH684" s="169"/>
    </row>
    <row r="685" spans="1:138" ht="17.25" hidden="1" outlineLevel="1" thickTop="1" thickBot="1" x14ac:dyDescent="0.3">
      <c r="A685" s="122">
        <f>IF(B657="Объект",,1)</f>
        <v>0</v>
      </c>
      <c r="B685" s="233">
        <f>B653</f>
        <v>0</v>
      </c>
      <c r="C685" s="229">
        <f t="shared" si="417"/>
        <v>0</v>
      </c>
      <c r="D685" s="188">
        <f t="shared" ref="D685:BO685" si="435">D673+D684</f>
        <v>0</v>
      </c>
      <c r="E685" s="234">
        <f t="shared" si="435"/>
        <v>0</v>
      </c>
      <c r="F685" s="188">
        <f t="shared" si="435"/>
        <v>0</v>
      </c>
      <c r="G685" s="188">
        <f t="shared" si="435"/>
        <v>0</v>
      </c>
      <c r="H685" s="188">
        <f t="shared" si="435"/>
        <v>0</v>
      </c>
      <c r="I685" s="188">
        <f t="shared" si="435"/>
        <v>0</v>
      </c>
      <c r="J685" s="188">
        <f t="shared" si="435"/>
        <v>0</v>
      </c>
      <c r="K685" s="188">
        <f t="shared" si="435"/>
        <v>0</v>
      </c>
      <c r="L685" s="188">
        <f t="shared" si="435"/>
        <v>0</v>
      </c>
      <c r="M685" s="188">
        <f t="shared" si="435"/>
        <v>0</v>
      </c>
      <c r="N685" s="188">
        <f t="shared" si="435"/>
        <v>0</v>
      </c>
      <c r="O685" s="235">
        <f t="shared" si="435"/>
        <v>0</v>
      </c>
      <c r="P685" s="235">
        <f t="shared" si="435"/>
        <v>0</v>
      </c>
      <c r="Q685" s="235">
        <f t="shared" si="435"/>
        <v>0</v>
      </c>
      <c r="R685" s="235">
        <f t="shared" si="435"/>
        <v>0</v>
      </c>
      <c r="S685" s="235">
        <f t="shared" si="435"/>
        <v>0</v>
      </c>
      <c r="T685" s="235">
        <f t="shared" si="435"/>
        <v>0</v>
      </c>
      <c r="U685" s="235">
        <f t="shared" si="435"/>
        <v>0</v>
      </c>
      <c r="V685" s="235">
        <f t="shared" si="435"/>
        <v>0</v>
      </c>
      <c r="W685" s="235">
        <f t="shared" si="435"/>
        <v>0</v>
      </c>
      <c r="X685" s="235">
        <f t="shared" si="435"/>
        <v>0</v>
      </c>
      <c r="Y685" s="235">
        <f t="shared" si="435"/>
        <v>0</v>
      </c>
      <c r="Z685" s="235">
        <f t="shared" si="435"/>
        <v>0</v>
      </c>
      <c r="AA685" s="235">
        <f t="shared" si="435"/>
        <v>0</v>
      </c>
      <c r="AB685" s="235">
        <f t="shared" si="435"/>
        <v>0</v>
      </c>
      <c r="AC685" s="189">
        <f t="shared" si="435"/>
        <v>0</v>
      </c>
      <c r="AD685" s="189">
        <f t="shared" si="435"/>
        <v>0</v>
      </c>
      <c r="AE685" s="188">
        <f t="shared" si="435"/>
        <v>0</v>
      </c>
      <c r="AF685" s="188">
        <f t="shared" si="435"/>
        <v>0</v>
      </c>
      <c r="AG685" s="188">
        <f t="shared" si="435"/>
        <v>0</v>
      </c>
      <c r="AH685" s="188">
        <f t="shared" si="435"/>
        <v>0</v>
      </c>
      <c r="AI685" s="188">
        <f t="shared" si="435"/>
        <v>0</v>
      </c>
      <c r="AJ685" s="188">
        <f t="shared" si="435"/>
        <v>0</v>
      </c>
      <c r="AK685" s="188">
        <f t="shared" si="435"/>
        <v>0</v>
      </c>
      <c r="AL685" s="188">
        <f t="shared" si="435"/>
        <v>0</v>
      </c>
      <c r="AM685" s="188">
        <f t="shared" si="435"/>
        <v>0</v>
      </c>
      <c r="AN685" s="189">
        <f t="shared" si="435"/>
        <v>0</v>
      </c>
      <c r="AO685" s="188">
        <f t="shared" si="435"/>
        <v>0</v>
      </c>
      <c r="AP685" s="188">
        <f t="shared" si="435"/>
        <v>0</v>
      </c>
      <c r="AQ685" s="188">
        <f t="shared" si="435"/>
        <v>0</v>
      </c>
      <c r="AR685" s="188">
        <f t="shared" si="435"/>
        <v>0</v>
      </c>
      <c r="AS685" s="188">
        <f t="shared" si="435"/>
        <v>0</v>
      </c>
      <c r="AT685" s="188">
        <f t="shared" si="435"/>
        <v>0</v>
      </c>
      <c r="AU685" s="188">
        <f t="shared" si="435"/>
        <v>0</v>
      </c>
      <c r="AV685" s="188">
        <f t="shared" si="435"/>
        <v>0</v>
      </c>
      <c r="AW685" s="188">
        <f t="shared" si="435"/>
        <v>0</v>
      </c>
      <c r="AX685" s="188">
        <f t="shared" si="435"/>
        <v>0</v>
      </c>
      <c r="AY685" s="188">
        <f t="shared" si="435"/>
        <v>0</v>
      </c>
      <c r="AZ685" s="189">
        <f t="shared" si="435"/>
        <v>0</v>
      </c>
      <c r="BA685" s="188">
        <f t="shared" si="435"/>
        <v>0</v>
      </c>
      <c r="BB685" s="188">
        <f t="shared" si="435"/>
        <v>0</v>
      </c>
      <c r="BC685" s="188">
        <f t="shared" si="435"/>
        <v>0</v>
      </c>
      <c r="BD685" s="188">
        <f t="shared" si="435"/>
        <v>0</v>
      </c>
      <c r="BE685" s="188">
        <f t="shared" si="435"/>
        <v>0</v>
      </c>
      <c r="BF685" s="188">
        <f t="shared" si="435"/>
        <v>0</v>
      </c>
      <c r="BG685" s="188">
        <f t="shared" si="435"/>
        <v>0</v>
      </c>
      <c r="BH685" s="188">
        <f t="shared" si="435"/>
        <v>0</v>
      </c>
      <c r="BI685" s="188">
        <f t="shared" si="435"/>
        <v>0</v>
      </c>
      <c r="BJ685" s="188">
        <f t="shared" si="435"/>
        <v>0</v>
      </c>
      <c r="BK685" s="188">
        <f t="shared" si="435"/>
        <v>0</v>
      </c>
      <c r="BL685" s="189">
        <f t="shared" si="435"/>
        <v>0</v>
      </c>
      <c r="BM685" s="188">
        <f t="shared" si="435"/>
        <v>0</v>
      </c>
      <c r="BN685" s="188">
        <f t="shared" si="435"/>
        <v>0</v>
      </c>
      <c r="BO685" s="188">
        <f t="shared" si="435"/>
        <v>0</v>
      </c>
      <c r="BP685" s="188">
        <f t="shared" ref="BP685:EA685" si="436">BP673+BP684</f>
        <v>0</v>
      </c>
      <c r="BQ685" s="188">
        <f t="shared" si="436"/>
        <v>0</v>
      </c>
      <c r="BR685" s="188">
        <f t="shared" si="436"/>
        <v>0</v>
      </c>
      <c r="BS685" s="188">
        <f t="shared" si="436"/>
        <v>0</v>
      </c>
      <c r="BT685" s="188">
        <f t="shared" si="436"/>
        <v>0</v>
      </c>
      <c r="BU685" s="188">
        <f t="shared" si="436"/>
        <v>0</v>
      </c>
      <c r="BV685" s="188">
        <f>BV673+BV684</f>
        <v>0</v>
      </c>
      <c r="BW685" s="188">
        <f>BW673+BW684</f>
        <v>0</v>
      </c>
      <c r="BX685" s="188">
        <f>BX673+BX684</f>
        <v>0</v>
      </c>
      <c r="BY685" s="188">
        <f t="shared" si="436"/>
        <v>0</v>
      </c>
      <c r="BZ685" s="188">
        <f t="shared" si="436"/>
        <v>0</v>
      </c>
      <c r="CA685" s="188">
        <f t="shared" si="436"/>
        <v>0</v>
      </c>
      <c r="CB685" s="188">
        <f t="shared" si="436"/>
        <v>0</v>
      </c>
      <c r="CC685" s="188">
        <f t="shared" si="436"/>
        <v>0</v>
      </c>
      <c r="CD685" s="188">
        <f t="shared" si="436"/>
        <v>0</v>
      </c>
      <c r="CE685" s="188">
        <f t="shared" si="436"/>
        <v>0</v>
      </c>
      <c r="CF685" s="188">
        <f t="shared" si="436"/>
        <v>0</v>
      </c>
      <c r="CG685" s="188">
        <f t="shared" si="436"/>
        <v>0</v>
      </c>
      <c r="CH685" s="188">
        <f t="shared" si="436"/>
        <v>0</v>
      </c>
      <c r="CI685" s="188">
        <f t="shared" si="436"/>
        <v>0</v>
      </c>
      <c r="CJ685" s="189">
        <f t="shared" si="436"/>
        <v>0</v>
      </c>
      <c r="CK685" s="188">
        <f t="shared" si="436"/>
        <v>0</v>
      </c>
      <c r="CL685" s="188">
        <f t="shared" si="436"/>
        <v>0</v>
      </c>
      <c r="CM685" s="188">
        <f t="shared" si="436"/>
        <v>0</v>
      </c>
      <c r="CN685" s="188">
        <f t="shared" si="436"/>
        <v>0</v>
      </c>
      <c r="CO685" s="188">
        <f t="shared" si="436"/>
        <v>0</v>
      </c>
      <c r="CP685" s="188">
        <f t="shared" si="436"/>
        <v>0</v>
      </c>
      <c r="CQ685" s="188">
        <f t="shared" si="436"/>
        <v>0</v>
      </c>
      <c r="CR685" s="188">
        <f t="shared" si="436"/>
        <v>0</v>
      </c>
      <c r="CS685" s="188">
        <f t="shared" si="436"/>
        <v>0</v>
      </c>
      <c r="CT685" s="188">
        <f t="shared" si="436"/>
        <v>0</v>
      </c>
      <c r="CU685" s="188">
        <f t="shared" si="436"/>
        <v>0</v>
      </c>
      <c r="CV685" s="189">
        <f t="shared" si="436"/>
        <v>0</v>
      </c>
      <c r="CW685" s="188">
        <f t="shared" si="436"/>
        <v>0</v>
      </c>
      <c r="CX685" s="188">
        <f t="shared" si="436"/>
        <v>0</v>
      </c>
      <c r="CY685" s="188">
        <f t="shared" si="436"/>
        <v>0</v>
      </c>
      <c r="CZ685" s="188">
        <f t="shared" si="436"/>
        <v>0</v>
      </c>
      <c r="DA685" s="188">
        <f t="shared" si="436"/>
        <v>0</v>
      </c>
      <c r="DB685" s="188">
        <f t="shared" si="436"/>
        <v>0</v>
      </c>
      <c r="DC685" s="188">
        <f t="shared" si="436"/>
        <v>0</v>
      </c>
      <c r="DD685" s="188">
        <f t="shared" si="436"/>
        <v>0</v>
      </c>
      <c r="DE685" s="188">
        <f t="shared" si="436"/>
        <v>0</v>
      </c>
      <c r="DF685" s="188">
        <f t="shared" si="436"/>
        <v>0</v>
      </c>
      <c r="DG685" s="188">
        <f t="shared" si="436"/>
        <v>0</v>
      </c>
      <c r="DH685" s="189">
        <f t="shared" si="436"/>
        <v>0</v>
      </c>
      <c r="DI685" s="188">
        <f t="shared" si="436"/>
        <v>0</v>
      </c>
      <c r="DJ685" s="188">
        <f t="shared" si="436"/>
        <v>0</v>
      </c>
      <c r="DK685" s="188">
        <f t="shared" si="436"/>
        <v>0</v>
      </c>
      <c r="DL685" s="188">
        <f t="shared" si="436"/>
        <v>0</v>
      </c>
      <c r="DM685" s="188">
        <f t="shared" si="436"/>
        <v>0</v>
      </c>
      <c r="DN685" s="188">
        <f t="shared" si="436"/>
        <v>0</v>
      </c>
      <c r="DO685" s="188">
        <f t="shared" si="436"/>
        <v>0</v>
      </c>
      <c r="DP685" s="188">
        <f t="shared" si="436"/>
        <v>0</v>
      </c>
      <c r="DQ685" s="188">
        <f t="shared" si="436"/>
        <v>0</v>
      </c>
      <c r="DR685" s="188">
        <f t="shared" si="436"/>
        <v>0</v>
      </c>
      <c r="DS685" s="188">
        <f t="shared" si="436"/>
        <v>0</v>
      </c>
      <c r="DT685" s="189">
        <f t="shared" si="436"/>
        <v>0</v>
      </c>
      <c r="DU685" s="188">
        <f t="shared" si="436"/>
        <v>0</v>
      </c>
      <c r="DV685" s="188">
        <f t="shared" si="436"/>
        <v>0</v>
      </c>
      <c r="DW685" s="188">
        <f t="shared" si="436"/>
        <v>0</v>
      </c>
      <c r="DX685" s="188">
        <f t="shared" si="436"/>
        <v>0</v>
      </c>
      <c r="DY685" s="188">
        <f t="shared" si="436"/>
        <v>0</v>
      </c>
      <c r="DZ685" s="188">
        <f t="shared" si="436"/>
        <v>0</v>
      </c>
      <c r="EA685" s="188">
        <f t="shared" si="436"/>
        <v>0</v>
      </c>
      <c r="EB685" s="188">
        <f>EB673+EB684</f>
        <v>0</v>
      </c>
      <c r="EC685" s="188">
        <f>EC673+EC684</f>
        <v>0</v>
      </c>
      <c r="ED685" s="188">
        <f>ED673+ED684</f>
        <v>0</v>
      </c>
      <c r="EE685" s="188">
        <f>EE673+EE684</f>
        <v>0</v>
      </c>
      <c r="EF685" s="169"/>
      <c r="EG685" s="169"/>
      <c r="EH685" s="169"/>
    </row>
    <row r="686" spans="1:138" ht="15" hidden="1" outlineLevel="1" x14ac:dyDescent="0.25">
      <c r="A686" s="122">
        <f>IF(B657="Объект",,1)</f>
        <v>0</v>
      </c>
      <c r="C686" s="226" t="e">
        <f>IF(SUM(D674:BP683)/(C673-C672-C671)&lt;&gt;0.18,"ПроверьНДС",)</f>
        <v>#DIV/0!</v>
      </c>
    </row>
    <row r="687" spans="1:138" hidden="1" outlineLevel="1" x14ac:dyDescent="0.2">
      <c r="A687" s="122">
        <f>IF(B657="Объект",,1)</f>
        <v>0</v>
      </c>
    </row>
    <row r="688" spans="1:138" hidden="1" outlineLevel="1" x14ac:dyDescent="0.2">
      <c r="A688" s="122">
        <f>IF(B657="Объект",,1)</f>
        <v>0</v>
      </c>
    </row>
    <row r="689" spans="1:138" hidden="1" outlineLevel="1" x14ac:dyDescent="0.2">
      <c r="A689" s="122">
        <f>IF(B689="Объект",,1)</f>
        <v>0</v>
      </c>
      <c r="B689" s="127" t="s">
        <v>247</v>
      </c>
      <c r="C689" s="54">
        <f>C657+1</f>
        <v>12</v>
      </c>
    </row>
    <row r="690" spans="1:138" ht="16.5" hidden="1" outlineLevel="1" x14ac:dyDescent="0.3">
      <c r="A690" s="122">
        <f>IF(B689="Объект",,1)</f>
        <v>0</v>
      </c>
      <c r="B690" s="128" t="s">
        <v>201</v>
      </c>
      <c r="C690" s="129"/>
      <c r="D690" s="129"/>
      <c r="E690" s="129"/>
      <c r="F690" s="129"/>
      <c r="G690" s="129"/>
      <c r="H690" s="129"/>
      <c r="I690" s="129"/>
      <c r="J690" s="129"/>
      <c r="K690" s="129"/>
      <c r="L690" s="129"/>
      <c r="M690" s="129"/>
      <c r="N690" s="129"/>
    </row>
    <row r="691" spans="1:138" ht="17.25" hidden="1" customHeight="1" outlineLevel="1" thickBot="1" x14ac:dyDescent="0.25">
      <c r="A691" s="122">
        <f>IF(B689="Объект",,1)</f>
        <v>0</v>
      </c>
    </row>
    <row r="692" spans="1:138" ht="17.25" hidden="1" outlineLevel="1" thickTop="1" thickBot="1" x14ac:dyDescent="0.25">
      <c r="A692" s="122">
        <f>IF(B689="Объект",,1)</f>
        <v>0</v>
      </c>
      <c r="B692" s="160" t="s">
        <v>207</v>
      </c>
      <c r="C692" s="161" t="s">
        <v>208</v>
      </c>
      <c r="D692" s="162">
        <f>$C$4</f>
        <v>42826</v>
      </c>
      <c r="E692" s="162">
        <f t="shared" ref="E692:BP692" si="437">DATE(YEAR(D692),(MONTH(D692)+1),DAY(D692))</f>
        <v>42856</v>
      </c>
      <c r="F692" s="162">
        <f t="shared" si="437"/>
        <v>42887</v>
      </c>
      <c r="G692" s="162">
        <f t="shared" si="437"/>
        <v>42917</v>
      </c>
      <c r="H692" s="162">
        <f t="shared" si="437"/>
        <v>42948</v>
      </c>
      <c r="I692" s="162">
        <f t="shared" si="437"/>
        <v>42979</v>
      </c>
      <c r="J692" s="162">
        <f t="shared" si="437"/>
        <v>43009</v>
      </c>
      <c r="K692" s="162">
        <f t="shared" si="437"/>
        <v>43040</v>
      </c>
      <c r="L692" s="162">
        <f t="shared" si="437"/>
        <v>43070</v>
      </c>
      <c r="M692" s="162">
        <f t="shared" si="437"/>
        <v>43101</v>
      </c>
      <c r="N692" s="162">
        <f t="shared" si="437"/>
        <v>43132</v>
      </c>
      <c r="O692" s="162">
        <f t="shared" si="437"/>
        <v>43160</v>
      </c>
      <c r="P692" s="162">
        <f t="shared" si="437"/>
        <v>43191</v>
      </c>
      <c r="Q692" s="162">
        <f t="shared" si="437"/>
        <v>43221</v>
      </c>
      <c r="R692" s="162">
        <f t="shared" si="437"/>
        <v>43252</v>
      </c>
      <c r="S692" s="162">
        <f t="shared" si="437"/>
        <v>43282</v>
      </c>
      <c r="T692" s="162">
        <f t="shared" si="437"/>
        <v>43313</v>
      </c>
      <c r="U692" s="162">
        <f t="shared" si="437"/>
        <v>43344</v>
      </c>
      <c r="V692" s="162">
        <f t="shared" si="437"/>
        <v>43374</v>
      </c>
      <c r="W692" s="162">
        <f t="shared" si="437"/>
        <v>43405</v>
      </c>
      <c r="X692" s="162">
        <f t="shared" si="437"/>
        <v>43435</v>
      </c>
      <c r="Y692" s="162">
        <f t="shared" si="437"/>
        <v>43466</v>
      </c>
      <c r="Z692" s="162">
        <f t="shared" si="437"/>
        <v>43497</v>
      </c>
      <c r="AA692" s="162">
        <f t="shared" si="437"/>
        <v>43525</v>
      </c>
      <c r="AB692" s="162">
        <f t="shared" si="437"/>
        <v>43556</v>
      </c>
      <c r="AC692" s="162">
        <f t="shared" si="437"/>
        <v>43586</v>
      </c>
      <c r="AD692" s="162">
        <f t="shared" si="437"/>
        <v>43617</v>
      </c>
      <c r="AE692" s="162">
        <f t="shared" si="437"/>
        <v>43647</v>
      </c>
      <c r="AF692" s="162">
        <f t="shared" si="437"/>
        <v>43678</v>
      </c>
      <c r="AG692" s="162">
        <f t="shared" si="437"/>
        <v>43709</v>
      </c>
      <c r="AH692" s="162">
        <f t="shared" si="437"/>
        <v>43739</v>
      </c>
      <c r="AI692" s="162">
        <f t="shared" si="437"/>
        <v>43770</v>
      </c>
      <c r="AJ692" s="162">
        <f t="shared" si="437"/>
        <v>43800</v>
      </c>
      <c r="AK692" s="162">
        <f t="shared" si="437"/>
        <v>43831</v>
      </c>
      <c r="AL692" s="162">
        <f t="shared" si="437"/>
        <v>43862</v>
      </c>
      <c r="AM692" s="162">
        <f t="shared" si="437"/>
        <v>43891</v>
      </c>
      <c r="AN692" s="162">
        <f t="shared" si="437"/>
        <v>43922</v>
      </c>
      <c r="AO692" s="162">
        <f t="shared" si="437"/>
        <v>43952</v>
      </c>
      <c r="AP692" s="162">
        <f t="shared" si="437"/>
        <v>43983</v>
      </c>
      <c r="AQ692" s="162">
        <f t="shared" si="437"/>
        <v>44013</v>
      </c>
      <c r="AR692" s="162">
        <f t="shared" si="437"/>
        <v>44044</v>
      </c>
      <c r="AS692" s="162">
        <f t="shared" si="437"/>
        <v>44075</v>
      </c>
      <c r="AT692" s="162">
        <f t="shared" si="437"/>
        <v>44105</v>
      </c>
      <c r="AU692" s="162">
        <f t="shared" si="437"/>
        <v>44136</v>
      </c>
      <c r="AV692" s="162">
        <f t="shared" si="437"/>
        <v>44166</v>
      </c>
      <c r="AW692" s="162">
        <f t="shared" si="437"/>
        <v>44197</v>
      </c>
      <c r="AX692" s="162">
        <f t="shared" si="437"/>
        <v>44228</v>
      </c>
      <c r="AY692" s="162">
        <f t="shared" si="437"/>
        <v>44256</v>
      </c>
      <c r="AZ692" s="162">
        <f t="shared" si="437"/>
        <v>44287</v>
      </c>
      <c r="BA692" s="162">
        <f t="shared" si="437"/>
        <v>44317</v>
      </c>
      <c r="BB692" s="162">
        <f t="shared" si="437"/>
        <v>44348</v>
      </c>
      <c r="BC692" s="162">
        <f t="shared" si="437"/>
        <v>44378</v>
      </c>
      <c r="BD692" s="162">
        <f t="shared" si="437"/>
        <v>44409</v>
      </c>
      <c r="BE692" s="162">
        <f t="shared" si="437"/>
        <v>44440</v>
      </c>
      <c r="BF692" s="162">
        <f t="shared" si="437"/>
        <v>44470</v>
      </c>
      <c r="BG692" s="162">
        <f t="shared" si="437"/>
        <v>44501</v>
      </c>
      <c r="BH692" s="162">
        <f t="shared" si="437"/>
        <v>44531</v>
      </c>
      <c r="BI692" s="162">
        <f t="shared" si="437"/>
        <v>44562</v>
      </c>
      <c r="BJ692" s="162">
        <f t="shared" si="437"/>
        <v>44593</v>
      </c>
      <c r="BK692" s="162">
        <f t="shared" si="437"/>
        <v>44621</v>
      </c>
      <c r="BL692" s="162">
        <f t="shared" si="437"/>
        <v>44652</v>
      </c>
      <c r="BM692" s="162">
        <f t="shared" si="437"/>
        <v>44682</v>
      </c>
      <c r="BN692" s="162">
        <f t="shared" si="437"/>
        <v>44713</v>
      </c>
      <c r="BO692" s="162">
        <f t="shared" si="437"/>
        <v>44743</v>
      </c>
      <c r="BP692" s="162">
        <f t="shared" si="437"/>
        <v>44774</v>
      </c>
      <c r="BQ692" s="162">
        <f t="shared" ref="BQ692:EB692" si="438">DATE(YEAR(BP692),(MONTH(BP692)+1),DAY(BP692))</f>
        <v>44805</v>
      </c>
      <c r="BR692" s="162">
        <f t="shared" si="438"/>
        <v>44835</v>
      </c>
      <c r="BS692" s="162">
        <f t="shared" si="438"/>
        <v>44866</v>
      </c>
      <c r="BT692" s="162">
        <f t="shared" si="438"/>
        <v>44896</v>
      </c>
      <c r="BU692" s="162">
        <f t="shared" si="438"/>
        <v>44927</v>
      </c>
      <c r="BV692" s="162">
        <f>DATE(YEAR(BU692),(MONTH(BU692)+1),DAY(BU692))</f>
        <v>44958</v>
      </c>
      <c r="BW692" s="162">
        <f>DATE(YEAR(BV692),(MONTH(BV692)+1),DAY(BV692))</f>
        <v>44986</v>
      </c>
      <c r="BX692" s="162">
        <f>DATE(YEAR(BW692),(MONTH(BW692)+1),DAY(BW692))</f>
        <v>45017</v>
      </c>
      <c r="BY692" s="162">
        <f t="shared" si="438"/>
        <v>45047</v>
      </c>
      <c r="BZ692" s="162">
        <f t="shared" si="438"/>
        <v>45078</v>
      </c>
      <c r="CA692" s="162">
        <f t="shared" si="438"/>
        <v>45108</v>
      </c>
      <c r="CB692" s="162">
        <f t="shared" si="438"/>
        <v>45139</v>
      </c>
      <c r="CC692" s="162">
        <f t="shared" si="438"/>
        <v>45170</v>
      </c>
      <c r="CD692" s="162">
        <f t="shared" si="438"/>
        <v>45200</v>
      </c>
      <c r="CE692" s="162">
        <f t="shared" si="438"/>
        <v>45231</v>
      </c>
      <c r="CF692" s="162">
        <f t="shared" si="438"/>
        <v>45261</v>
      </c>
      <c r="CG692" s="162">
        <f t="shared" si="438"/>
        <v>45292</v>
      </c>
      <c r="CH692" s="162">
        <f t="shared" si="438"/>
        <v>45323</v>
      </c>
      <c r="CI692" s="162">
        <f t="shared" si="438"/>
        <v>45352</v>
      </c>
      <c r="CJ692" s="162">
        <f t="shared" si="438"/>
        <v>45383</v>
      </c>
      <c r="CK692" s="162">
        <f t="shared" si="438"/>
        <v>45413</v>
      </c>
      <c r="CL692" s="162">
        <f t="shared" si="438"/>
        <v>45444</v>
      </c>
      <c r="CM692" s="162">
        <f t="shared" si="438"/>
        <v>45474</v>
      </c>
      <c r="CN692" s="162">
        <f t="shared" si="438"/>
        <v>45505</v>
      </c>
      <c r="CO692" s="162">
        <f t="shared" si="438"/>
        <v>45536</v>
      </c>
      <c r="CP692" s="162">
        <f t="shared" si="438"/>
        <v>45566</v>
      </c>
      <c r="CQ692" s="162">
        <f t="shared" si="438"/>
        <v>45597</v>
      </c>
      <c r="CR692" s="162">
        <f t="shared" si="438"/>
        <v>45627</v>
      </c>
      <c r="CS692" s="162">
        <f t="shared" si="438"/>
        <v>45658</v>
      </c>
      <c r="CT692" s="162">
        <f t="shared" si="438"/>
        <v>45689</v>
      </c>
      <c r="CU692" s="162">
        <f t="shared" si="438"/>
        <v>45717</v>
      </c>
      <c r="CV692" s="162">
        <f t="shared" si="438"/>
        <v>45748</v>
      </c>
      <c r="CW692" s="162">
        <f t="shared" si="438"/>
        <v>45778</v>
      </c>
      <c r="CX692" s="162">
        <f t="shared" si="438"/>
        <v>45809</v>
      </c>
      <c r="CY692" s="162">
        <f t="shared" si="438"/>
        <v>45839</v>
      </c>
      <c r="CZ692" s="162">
        <f t="shared" si="438"/>
        <v>45870</v>
      </c>
      <c r="DA692" s="162">
        <f t="shared" si="438"/>
        <v>45901</v>
      </c>
      <c r="DB692" s="162">
        <f t="shared" si="438"/>
        <v>45931</v>
      </c>
      <c r="DC692" s="162">
        <f t="shared" si="438"/>
        <v>45962</v>
      </c>
      <c r="DD692" s="162">
        <f t="shared" si="438"/>
        <v>45992</v>
      </c>
      <c r="DE692" s="162">
        <f t="shared" si="438"/>
        <v>46023</v>
      </c>
      <c r="DF692" s="162">
        <f t="shared" si="438"/>
        <v>46054</v>
      </c>
      <c r="DG692" s="162">
        <f t="shared" si="438"/>
        <v>46082</v>
      </c>
      <c r="DH692" s="162">
        <f t="shared" si="438"/>
        <v>46113</v>
      </c>
      <c r="DI692" s="162">
        <f t="shared" si="438"/>
        <v>46143</v>
      </c>
      <c r="DJ692" s="162">
        <f t="shared" si="438"/>
        <v>46174</v>
      </c>
      <c r="DK692" s="162">
        <f t="shared" si="438"/>
        <v>46204</v>
      </c>
      <c r="DL692" s="162">
        <f t="shared" si="438"/>
        <v>46235</v>
      </c>
      <c r="DM692" s="162">
        <f t="shared" si="438"/>
        <v>46266</v>
      </c>
      <c r="DN692" s="162">
        <f t="shared" si="438"/>
        <v>46296</v>
      </c>
      <c r="DO692" s="162">
        <f t="shared" si="438"/>
        <v>46327</v>
      </c>
      <c r="DP692" s="162">
        <f t="shared" si="438"/>
        <v>46357</v>
      </c>
      <c r="DQ692" s="162">
        <f t="shared" si="438"/>
        <v>46388</v>
      </c>
      <c r="DR692" s="162">
        <f t="shared" si="438"/>
        <v>46419</v>
      </c>
      <c r="DS692" s="162">
        <f t="shared" si="438"/>
        <v>46447</v>
      </c>
      <c r="DT692" s="162">
        <f t="shared" si="438"/>
        <v>46478</v>
      </c>
      <c r="DU692" s="162">
        <f t="shared" si="438"/>
        <v>46508</v>
      </c>
      <c r="DV692" s="162">
        <f t="shared" si="438"/>
        <v>46539</v>
      </c>
      <c r="DW692" s="162">
        <f t="shared" si="438"/>
        <v>46569</v>
      </c>
      <c r="DX692" s="162">
        <f t="shared" si="438"/>
        <v>46600</v>
      </c>
      <c r="DY692" s="162">
        <f t="shared" si="438"/>
        <v>46631</v>
      </c>
      <c r="DZ692" s="162">
        <f t="shared" si="438"/>
        <v>46661</v>
      </c>
      <c r="EA692" s="162">
        <f t="shared" si="438"/>
        <v>46692</v>
      </c>
      <c r="EB692" s="162">
        <f t="shared" si="438"/>
        <v>46722</v>
      </c>
      <c r="EC692" s="162">
        <f>DATE(YEAR(EB692),(MONTH(EB692)+1),DAY(EB692))</f>
        <v>46753</v>
      </c>
      <c r="ED692" s="162">
        <f>DATE(YEAR(EC692),(MONTH(EC692)+1),DAY(EC692))</f>
        <v>46784</v>
      </c>
      <c r="EE692" s="162">
        <f>DATE(YEAR(ED692),(MONTH(ED692)+1),DAY(ED692))</f>
        <v>46813</v>
      </c>
      <c r="EF692" s="164"/>
      <c r="EG692" s="164"/>
      <c r="EH692" s="164"/>
    </row>
    <row r="693" spans="1:138" ht="15.75" hidden="1" outlineLevel="1" x14ac:dyDescent="0.25">
      <c r="A693" s="122">
        <f>IF(B689="Объект",,IF(B693=0,,1))</f>
        <v>0</v>
      </c>
      <c r="B693" s="194" t="str">
        <f t="shared" ref="B693:B704" si="439">B565</f>
        <v>Проектно-изыскательские работы имп</v>
      </c>
      <c r="C693" s="170">
        <f t="shared" ref="C693:C717" si="440">SUM(D693:EE693)</f>
        <v>0</v>
      </c>
      <c r="D693" s="168"/>
      <c r="E693" s="168"/>
      <c r="F693" s="168"/>
      <c r="G693" s="168"/>
      <c r="H693" s="168"/>
      <c r="I693" s="168"/>
      <c r="J693" s="168"/>
      <c r="K693" s="168"/>
      <c r="L693" s="168"/>
      <c r="M693" s="168"/>
      <c r="N693" s="168"/>
      <c r="O693" s="168"/>
      <c r="P693" s="168"/>
      <c r="Q693" s="168"/>
      <c r="R693" s="168"/>
      <c r="S693" s="168"/>
      <c r="T693" s="168"/>
      <c r="U693" s="168"/>
      <c r="V693" s="168"/>
      <c r="W693" s="168"/>
      <c r="X693" s="168"/>
      <c r="Y693" s="168"/>
      <c r="Z693" s="168"/>
      <c r="AA693" s="168"/>
      <c r="AB693" s="168"/>
      <c r="AC693" s="168"/>
      <c r="AD693" s="224"/>
      <c r="AE693" s="168"/>
      <c r="AF693" s="168"/>
      <c r="AG693" s="168"/>
      <c r="AH693" s="168"/>
      <c r="AI693" s="168"/>
      <c r="AJ693" s="168"/>
      <c r="AK693" s="168"/>
      <c r="AL693" s="168"/>
      <c r="AM693" s="168"/>
      <c r="AN693" s="168"/>
      <c r="AO693" s="168"/>
      <c r="AP693" s="168"/>
      <c r="AQ693" s="168"/>
      <c r="AR693" s="168"/>
      <c r="AS693" s="168"/>
      <c r="AT693" s="168"/>
      <c r="AU693" s="168"/>
      <c r="AV693" s="168"/>
      <c r="AW693" s="168"/>
      <c r="AX693" s="168"/>
      <c r="AY693" s="168"/>
      <c r="AZ693" s="168"/>
      <c r="BA693" s="168"/>
      <c r="BB693" s="168"/>
      <c r="BC693" s="168"/>
      <c r="BD693" s="168"/>
      <c r="BE693" s="168"/>
      <c r="BF693" s="168"/>
      <c r="BG693" s="168"/>
      <c r="BH693" s="168"/>
      <c r="BI693" s="168"/>
      <c r="BJ693" s="168"/>
      <c r="BK693" s="168"/>
      <c r="BL693" s="168"/>
      <c r="BM693" s="168"/>
      <c r="BN693" s="168"/>
      <c r="BO693" s="168"/>
      <c r="BP693" s="168"/>
      <c r="BQ693" s="168"/>
      <c r="BR693" s="168"/>
      <c r="BS693" s="168"/>
      <c r="BT693" s="168"/>
      <c r="BU693" s="168"/>
      <c r="BV693" s="168"/>
      <c r="BW693" s="168"/>
      <c r="BX693" s="168"/>
      <c r="BY693" s="168"/>
      <c r="BZ693" s="168"/>
      <c r="CA693" s="168"/>
      <c r="CB693" s="168"/>
      <c r="CC693" s="168"/>
      <c r="CD693" s="168"/>
      <c r="CE693" s="168"/>
      <c r="CF693" s="168"/>
      <c r="CG693" s="168"/>
      <c r="CH693" s="168"/>
      <c r="CI693" s="168"/>
      <c r="CJ693" s="168"/>
      <c r="CK693" s="168"/>
      <c r="CL693" s="168"/>
      <c r="CM693" s="168"/>
      <c r="CN693" s="168"/>
      <c r="CO693" s="168"/>
      <c r="CP693" s="168"/>
      <c r="CQ693" s="168"/>
      <c r="CR693" s="168"/>
      <c r="CS693" s="168"/>
      <c r="CT693" s="168"/>
      <c r="CU693" s="168"/>
      <c r="CV693" s="168"/>
      <c r="CW693" s="168"/>
      <c r="CX693" s="168"/>
      <c r="CY693" s="168"/>
      <c r="CZ693" s="168"/>
      <c r="DA693" s="168"/>
      <c r="DB693" s="168"/>
      <c r="DC693" s="168"/>
      <c r="DD693" s="168"/>
      <c r="DE693" s="168"/>
      <c r="DF693" s="168"/>
      <c r="DG693" s="168"/>
      <c r="DH693" s="168"/>
      <c r="DI693" s="168"/>
      <c r="DJ693" s="168"/>
      <c r="DK693" s="168"/>
      <c r="DL693" s="168"/>
      <c r="DM693" s="168"/>
      <c r="DN693" s="168"/>
      <c r="DO693" s="168"/>
      <c r="DP693" s="168"/>
      <c r="DQ693" s="168"/>
      <c r="DR693" s="168"/>
      <c r="DS693" s="168"/>
      <c r="DT693" s="168"/>
      <c r="DU693" s="168"/>
      <c r="DV693" s="168"/>
      <c r="DW693" s="168"/>
      <c r="DX693" s="168"/>
      <c r="DY693" s="168"/>
      <c r="DZ693" s="168"/>
      <c r="EA693" s="168"/>
      <c r="EB693" s="168"/>
      <c r="EC693" s="168"/>
      <c r="ED693" s="168"/>
      <c r="EE693" s="168"/>
      <c r="EF693" s="169"/>
      <c r="EG693" s="169"/>
      <c r="EH693" s="169"/>
    </row>
    <row r="694" spans="1:138" ht="15.75" hidden="1" outlineLevel="1" x14ac:dyDescent="0.25">
      <c r="A694" s="122">
        <f>IF(B689="Объект",,IF(B694=0,,1))</f>
        <v>0</v>
      </c>
      <c r="B694" s="194" t="str">
        <f t="shared" si="439"/>
        <v>Проектно-изыскательские работы рос</v>
      </c>
      <c r="C694" s="170">
        <f t="shared" si="440"/>
        <v>0</v>
      </c>
      <c r="D694" s="168"/>
      <c r="E694" s="168"/>
      <c r="F694" s="168"/>
      <c r="G694" s="168"/>
      <c r="H694" s="168"/>
      <c r="I694" s="168"/>
      <c r="J694" s="168"/>
      <c r="K694" s="168"/>
      <c r="L694" s="168"/>
      <c r="M694" s="168"/>
      <c r="N694" s="168"/>
      <c r="O694" s="168"/>
      <c r="P694" s="168"/>
      <c r="Q694" s="168"/>
      <c r="R694" s="168"/>
      <c r="S694" s="168"/>
      <c r="T694" s="168"/>
      <c r="U694" s="168"/>
      <c r="V694" s="168"/>
      <c r="W694" s="168"/>
      <c r="X694" s="168"/>
      <c r="Y694" s="168"/>
      <c r="Z694" s="168"/>
      <c r="AA694" s="168"/>
      <c r="AB694" s="168"/>
      <c r="AC694" s="168"/>
      <c r="AD694" s="168"/>
      <c r="AE694" s="168"/>
      <c r="AF694" s="168"/>
      <c r="AG694" s="168"/>
      <c r="AH694" s="168"/>
      <c r="AI694" s="168"/>
      <c r="AJ694" s="168"/>
      <c r="AK694" s="168"/>
      <c r="AL694" s="168"/>
      <c r="AM694" s="168"/>
      <c r="AN694" s="168"/>
      <c r="AO694" s="168"/>
      <c r="AP694" s="168"/>
      <c r="AQ694" s="168"/>
      <c r="AR694" s="168"/>
      <c r="AS694" s="168"/>
      <c r="AT694" s="168"/>
      <c r="AU694" s="168"/>
      <c r="AV694" s="168"/>
      <c r="AW694" s="168"/>
      <c r="AX694" s="168"/>
      <c r="AY694" s="168"/>
      <c r="AZ694" s="168"/>
      <c r="BA694" s="168"/>
      <c r="BB694" s="168"/>
      <c r="BC694" s="168"/>
      <c r="BD694" s="168"/>
      <c r="BE694" s="168"/>
      <c r="BF694" s="168"/>
      <c r="BG694" s="168"/>
      <c r="BH694" s="168"/>
      <c r="BI694" s="168"/>
      <c r="BJ694" s="168"/>
      <c r="BK694" s="168"/>
      <c r="BL694" s="168"/>
      <c r="BM694" s="168"/>
      <c r="BN694" s="168"/>
      <c r="BO694" s="168"/>
      <c r="BP694" s="168"/>
      <c r="BQ694" s="168"/>
      <c r="BR694" s="168"/>
      <c r="BS694" s="168"/>
      <c r="BT694" s="168"/>
      <c r="BU694" s="168"/>
      <c r="BV694" s="168"/>
      <c r="BW694" s="168"/>
      <c r="BX694" s="168"/>
      <c r="BY694" s="168"/>
      <c r="BZ694" s="168"/>
      <c r="CA694" s="168"/>
      <c r="CB694" s="168"/>
      <c r="CC694" s="168"/>
      <c r="CD694" s="168"/>
      <c r="CE694" s="168"/>
      <c r="CF694" s="168"/>
      <c r="CG694" s="168"/>
      <c r="CH694" s="168"/>
      <c r="CI694" s="168"/>
      <c r="CJ694" s="168"/>
      <c r="CK694" s="168"/>
      <c r="CL694" s="168"/>
      <c r="CM694" s="168"/>
      <c r="CN694" s="168"/>
      <c r="CO694" s="168"/>
      <c r="CP694" s="168"/>
      <c r="CQ694" s="168"/>
      <c r="CR694" s="168"/>
      <c r="CS694" s="168"/>
      <c r="CT694" s="168"/>
      <c r="CU694" s="168"/>
      <c r="CV694" s="168"/>
      <c r="CW694" s="168"/>
      <c r="CX694" s="168"/>
      <c r="CY694" s="168"/>
      <c r="CZ694" s="168"/>
      <c r="DA694" s="168"/>
      <c r="DB694" s="168"/>
      <c r="DC694" s="168"/>
      <c r="DD694" s="168"/>
      <c r="DE694" s="168"/>
      <c r="DF694" s="168"/>
      <c r="DG694" s="168"/>
      <c r="DH694" s="168"/>
      <c r="DI694" s="168"/>
      <c r="DJ694" s="168"/>
      <c r="DK694" s="168"/>
      <c r="DL694" s="168"/>
      <c r="DM694" s="168"/>
      <c r="DN694" s="168"/>
      <c r="DO694" s="168"/>
      <c r="DP694" s="168"/>
      <c r="DQ694" s="168"/>
      <c r="DR694" s="168"/>
      <c r="DS694" s="168"/>
      <c r="DT694" s="168"/>
      <c r="DU694" s="168"/>
      <c r="DV694" s="168"/>
      <c r="DW694" s="168"/>
      <c r="DX694" s="168"/>
      <c r="DY694" s="168"/>
      <c r="DZ694" s="168"/>
      <c r="EA694" s="168"/>
      <c r="EB694" s="168"/>
      <c r="EC694" s="168"/>
      <c r="ED694" s="168"/>
      <c r="EE694" s="168"/>
      <c r="EF694" s="169"/>
      <c r="EG694" s="169"/>
      <c r="EH694" s="169"/>
    </row>
    <row r="695" spans="1:138" ht="15.75" hidden="1" outlineLevel="1" x14ac:dyDescent="0.25">
      <c r="A695" s="122">
        <f>IF(B689="Объект",,IF(B695=0,,1))</f>
        <v>0</v>
      </c>
      <c r="B695" s="194" t="str">
        <f t="shared" si="439"/>
        <v>Строительно-монтажные работы имп</v>
      </c>
      <c r="C695" s="170">
        <f t="shared" si="440"/>
        <v>0</v>
      </c>
      <c r="D695" s="168"/>
      <c r="E695" s="168"/>
      <c r="F695" s="168"/>
      <c r="G695" s="168"/>
      <c r="H695" s="168"/>
      <c r="I695" s="168"/>
      <c r="J695" s="168"/>
      <c r="K695" s="168"/>
      <c r="L695" s="168"/>
      <c r="M695" s="168"/>
      <c r="N695" s="168"/>
      <c r="O695" s="168"/>
      <c r="P695" s="168"/>
      <c r="Q695" s="168"/>
      <c r="R695" s="168"/>
      <c r="S695" s="168"/>
      <c r="T695" s="168"/>
      <c r="U695" s="168"/>
      <c r="V695" s="168"/>
      <c r="W695" s="168"/>
      <c r="X695" s="168"/>
      <c r="Y695" s="168"/>
      <c r="Z695" s="168"/>
      <c r="AA695" s="168"/>
      <c r="AB695" s="168"/>
      <c r="AC695" s="168"/>
      <c r="AD695" s="168"/>
      <c r="AE695" s="168"/>
      <c r="AF695" s="168"/>
      <c r="AG695" s="168"/>
      <c r="AH695" s="168"/>
      <c r="AI695" s="168"/>
      <c r="AJ695" s="168"/>
      <c r="AK695" s="168"/>
      <c r="AL695" s="168"/>
      <c r="AM695" s="168"/>
      <c r="AN695" s="168"/>
      <c r="AO695" s="168"/>
      <c r="AP695" s="168"/>
      <c r="AQ695" s="168"/>
      <c r="AR695" s="168"/>
      <c r="AS695" s="168"/>
      <c r="AT695" s="168"/>
      <c r="AU695" s="168"/>
      <c r="AV695" s="168"/>
      <c r="AW695" s="168"/>
      <c r="AX695" s="168"/>
      <c r="AY695" s="168"/>
      <c r="AZ695" s="168"/>
      <c r="BA695" s="168"/>
      <c r="BB695" s="168"/>
      <c r="BC695" s="168"/>
      <c r="BD695" s="168"/>
      <c r="BE695" s="168"/>
      <c r="BF695" s="168"/>
      <c r="BG695" s="168"/>
      <c r="BH695" s="168"/>
      <c r="BI695" s="168"/>
      <c r="BJ695" s="168"/>
      <c r="BK695" s="168"/>
      <c r="BL695" s="168"/>
      <c r="BM695" s="168"/>
      <c r="BN695" s="168"/>
      <c r="BO695" s="168"/>
      <c r="BP695" s="168"/>
      <c r="BQ695" s="168"/>
      <c r="BR695" s="168"/>
      <c r="BS695" s="168"/>
      <c r="BT695" s="168"/>
      <c r="BU695" s="168"/>
      <c r="BV695" s="168"/>
      <c r="BW695" s="168"/>
      <c r="BX695" s="168"/>
      <c r="BY695" s="168"/>
      <c r="BZ695" s="168"/>
      <c r="CA695" s="168"/>
      <c r="CB695" s="168"/>
      <c r="CC695" s="168"/>
      <c r="CD695" s="168"/>
      <c r="CE695" s="168"/>
      <c r="CF695" s="168"/>
      <c r="CG695" s="168"/>
      <c r="CH695" s="168"/>
      <c r="CI695" s="168"/>
      <c r="CJ695" s="168"/>
      <c r="CK695" s="168"/>
      <c r="CL695" s="168"/>
      <c r="CM695" s="168"/>
      <c r="CN695" s="168"/>
      <c r="CO695" s="168"/>
      <c r="CP695" s="168"/>
      <c r="CQ695" s="168"/>
      <c r="CR695" s="168"/>
      <c r="CS695" s="168"/>
      <c r="CT695" s="168"/>
      <c r="CU695" s="168"/>
      <c r="CV695" s="168"/>
      <c r="CW695" s="168"/>
      <c r="CX695" s="168"/>
      <c r="CY695" s="168"/>
      <c r="CZ695" s="168"/>
      <c r="DA695" s="168"/>
      <c r="DB695" s="168"/>
      <c r="DC695" s="168"/>
      <c r="DD695" s="168"/>
      <c r="DE695" s="168"/>
      <c r="DF695" s="168"/>
      <c r="DG695" s="168"/>
      <c r="DH695" s="168"/>
      <c r="DI695" s="168"/>
      <c r="DJ695" s="168"/>
      <c r="DK695" s="168"/>
      <c r="DL695" s="168"/>
      <c r="DM695" s="168"/>
      <c r="DN695" s="168"/>
      <c r="DO695" s="168"/>
      <c r="DP695" s="168"/>
      <c r="DQ695" s="168"/>
      <c r="DR695" s="168"/>
      <c r="DS695" s="168"/>
      <c r="DT695" s="168"/>
      <c r="DU695" s="168"/>
      <c r="DV695" s="168"/>
      <c r="DW695" s="168"/>
      <c r="DX695" s="168"/>
      <c r="DY695" s="168"/>
      <c r="DZ695" s="168"/>
      <c r="EA695" s="168"/>
      <c r="EB695" s="168"/>
      <c r="EC695" s="168"/>
      <c r="ED695" s="168"/>
      <c r="EE695" s="168"/>
      <c r="EF695" s="169"/>
      <c r="EG695" s="169"/>
      <c r="EH695" s="169"/>
    </row>
    <row r="696" spans="1:138" ht="15.75" hidden="1" outlineLevel="1" x14ac:dyDescent="0.25">
      <c r="A696" s="122">
        <f>IF(B689="Объект",,IF(B696=0,,1))</f>
        <v>0</v>
      </c>
      <c r="B696" s="194" t="str">
        <f t="shared" si="439"/>
        <v>Строительно-монтажные работы рос</v>
      </c>
      <c r="C696" s="170">
        <f t="shared" si="440"/>
        <v>0</v>
      </c>
      <c r="D696" s="168"/>
      <c r="E696" s="168"/>
      <c r="F696" s="168"/>
      <c r="G696" s="168"/>
      <c r="H696" s="168"/>
      <c r="I696" s="168"/>
      <c r="J696" s="168"/>
      <c r="K696" s="168"/>
      <c r="L696" s="168"/>
      <c r="M696" s="168"/>
      <c r="N696" s="168"/>
      <c r="O696" s="168"/>
      <c r="P696" s="168"/>
      <c r="Q696" s="168"/>
      <c r="R696" s="168"/>
      <c r="S696" s="168"/>
      <c r="T696" s="168"/>
      <c r="U696" s="168"/>
      <c r="V696" s="168"/>
      <c r="W696" s="168"/>
      <c r="X696" s="168"/>
      <c r="Y696" s="168"/>
      <c r="Z696" s="168"/>
      <c r="AA696" s="168"/>
      <c r="AB696" s="168"/>
      <c r="AC696" s="168"/>
      <c r="AD696" s="168"/>
      <c r="AE696" s="168"/>
      <c r="AF696" s="168"/>
      <c r="AG696" s="168"/>
      <c r="AH696" s="168"/>
      <c r="AI696" s="168"/>
      <c r="AJ696" s="168"/>
      <c r="AK696" s="168"/>
      <c r="AL696" s="168"/>
      <c r="AM696" s="168"/>
      <c r="AN696" s="224"/>
      <c r="AO696" s="168"/>
      <c r="AP696" s="168"/>
      <c r="AQ696" s="168"/>
      <c r="AR696" s="168"/>
      <c r="AS696" s="168"/>
      <c r="AT696" s="224"/>
      <c r="AU696" s="168"/>
      <c r="AV696" s="168"/>
      <c r="AW696" s="168"/>
      <c r="AX696" s="168"/>
      <c r="AY696" s="168"/>
      <c r="AZ696" s="168"/>
      <c r="BA696" s="168"/>
      <c r="BB696" s="168"/>
      <c r="BC696" s="168"/>
      <c r="BD696" s="168"/>
      <c r="BE696" s="168"/>
      <c r="BF696" s="168"/>
      <c r="BG696" s="168"/>
      <c r="BH696" s="168"/>
      <c r="BI696" s="168"/>
      <c r="BJ696" s="168"/>
      <c r="BK696" s="168"/>
      <c r="BL696" s="168"/>
      <c r="BM696" s="168"/>
      <c r="BN696" s="168"/>
      <c r="BO696" s="168"/>
      <c r="BP696" s="168"/>
      <c r="BQ696" s="168"/>
      <c r="BR696" s="168"/>
      <c r="BS696" s="168"/>
      <c r="BT696" s="168"/>
      <c r="BU696" s="168"/>
      <c r="BV696" s="168"/>
      <c r="BW696" s="168"/>
      <c r="BX696" s="168"/>
      <c r="BY696" s="168"/>
      <c r="BZ696" s="168"/>
      <c r="CA696" s="168"/>
      <c r="CB696" s="168"/>
      <c r="CC696" s="168"/>
      <c r="CD696" s="168"/>
      <c r="CE696" s="168"/>
      <c r="CF696" s="168"/>
      <c r="CG696" s="168"/>
      <c r="CH696" s="168"/>
      <c r="CI696" s="168"/>
      <c r="CJ696" s="168"/>
      <c r="CK696" s="168"/>
      <c r="CL696" s="168"/>
      <c r="CM696" s="168"/>
      <c r="CN696" s="168"/>
      <c r="CO696" s="168"/>
      <c r="CP696" s="168"/>
      <c r="CQ696" s="168"/>
      <c r="CR696" s="168"/>
      <c r="CS696" s="168"/>
      <c r="CT696" s="168"/>
      <c r="CU696" s="168"/>
      <c r="CV696" s="168"/>
      <c r="CW696" s="168"/>
      <c r="CX696" s="168"/>
      <c r="CY696" s="168"/>
      <c r="CZ696" s="168"/>
      <c r="DA696" s="168"/>
      <c r="DB696" s="168"/>
      <c r="DC696" s="168"/>
      <c r="DD696" s="168"/>
      <c r="DE696" s="168"/>
      <c r="DF696" s="168"/>
      <c r="DG696" s="168"/>
      <c r="DH696" s="168"/>
      <c r="DI696" s="168"/>
      <c r="DJ696" s="168"/>
      <c r="DK696" s="168"/>
      <c r="DL696" s="168"/>
      <c r="DM696" s="168"/>
      <c r="DN696" s="168"/>
      <c r="DO696" s="168"/>
      <c r="DP696" s="168"/>
      <c r="DQ696" s="168"/>
      <c r="DR696" s="168"/>
      <c r="DS696" s="168"/>
      <c r="DT696" s="168"/>
      <c r="DU696" s="168"/>
      <c r="DV696" s="168"/>
      <c r="DW696" s="168"/>
      <c r="DX696" s="168"/>
      <c r="DY696" s="168"/>
      <c r="DZ696" s="168"/>
      <c r="EA696" s="168"/>
      <c r="EB696" s="168"/>
      <c r="EC696" s="168"/>
      <c r="ED696" s="168"/>
      <c r="EE696" s="168"/>
      <c r="EF696" s="169"/>
      <c r="EG696" s="169"/>
      <c r="EH696" s="169"/>
    </row>
    <row r="697" spans="1:138" ht="15.75" hidden="1" outlineLevel="1" x14ac:dyDescent="0.25">
      <c r="A697" s="122">
        <f>IF(B689="Объект",,IF(B697=0,,1))</f>
        <v>0</v>
      </c>
      <c r="B697" s="194" t="str">
        <f t="shared" si="439"/>
        <v>ТМЦ имп</v>
      </c>
      <c r="C697" s="170">
        <f t="shared" si="440"/>
        <v>0</v>
      </c>
      <c r="D697" s="168"/>
      <c r="E697" s="168"/>
      <c r="F697" s="168"/>
      <c r="G697" s="168"/>
      <c r="H697" s="168"/>
      <c r="I697" s="168"/>
      <c r="J697" s="168"/>
      <c r="K697" s="168"/>
      <c r="L697" s="168"/>
      <c r="M697" s="168"/>
      <c r="N697" s="168"/>
      <c r="O697" s="168"/>
      <c r="P697" s="168"/>
      <c r="Q697" s="168"/>
      <c r="R697" s="168"/>
      <c r="S697" s="168"/>
      <c r="T697" s="168"/>
      <c r="U697" s="168"/>
      <c r="V697" s="168"/>
      <c r="W697" s="168"/>
      <c r="X697" s="168"/>
      <c r="Y697" s="168"/>
      <c r="Z697" s="168"/>
      <c r="AA697" s="168"/>
      <c r="AB697" s="168"/>
      <c r="AC697" s="168"/>
      <c r="AD697" s="168"/>
      <c r="AE697" s="168"/>
      <c r="AF697" s="168"/>
      <c r="AG697" s="168"/>
      <c r="AH697" s="168"/>
      <c r="AI697" s="168"/>
      <c r="AJ697" s="168"/>
      <c r="AK697" s="168"/>
      <c r="AL697" s="168"/>
      <c r="AM697" s="168"/>
      <c r="AN697" s="168"/>
      <c r="AO697" s="168"/>
      <c r="AP697" s="168"/>
      <c r="AQ697" s="168"/>
      <c r="AR697" s="168"/>
      <c r="AS697" s="168"/>
      <c r="AT697" s="168"/>
      <c r="AU697" s="168"/>
      <c r="AV697" s="168"/>
      <c r="AW697" s="168"/>
      <c r="AX697" s="168"/>
      <c r="AY697" s="168"/>
      <c r="AZ697" s="168"/>
      <c r="BA697" s="168"/>
      <c r="BB697" s="168"/>
      <c r="BC697" s="168"/>
      <c r="BD697" s="168"/>
      <c r="BE697" s="168"/>
      <c r="BF697" s="168"/>
      <c r="BG697" s="168"/>
      <c r="BH697" s="168"/>
      <c r="BI697" s="168"/>
      <c r="BJ697" s="168"/>
      <c r="BK697" s="168"/>
      <c r="BL697" s="168"/>
      <c r="BM697" s="168"/>
      <c r="BN697" s="168"/>
      <c r="BO697" s="168"/>
      <c r="BP697" s="168"/>
      <c r="BQ697" s="168"/>
      <c r="BR697" s="168"/>
      <c r="BS697" s="168"/>
      <c r="BT697" s="168"/>
      <c r="BU697" s="168"/>
      <c r="BV697" s="168"/>
      <c r="BW697" s="168"/>
      <c r="BX697" s="168"/>
      <c r="BY697" s="168"/>
      <c r="BZ697" s="168"/>
      <c r="CA697" s="168"/>
      <c r="CB697" s="168"/>
      <c r="CC697" s="168"/>
      <c r="CD697" s="168"/>
      <c r="CE697" s="168"/>
      <c r="CF697" s="168"/>
      <c r="CG697" s="168"/>
      <c r="CH697" s="168"/>
      <c r="CI697" s="168"/>
      <c r="CJ697" s="168"/>
      <c r="CK697" s="168"/>
      <c r="CL697" s="168"/>
      <c r="CM697" s="168"/>
      <c r="CN697" s="168"/>
      <c r="CO697" s="168"/>
      <c r="CP697" s="168"/>
      <c r="CQ697" s="168"/>
      <c r="CR697" s="168"/>
      <c r="CS697" s="168"/>
      <c r="CT697" s="168"/>
      <c r="CU697" s="168"/>
      <c r="CV697" s="168"/>
      <c r="CW697" s="168"/>
      <c r="CX697" s="168"/>
      <c r="CY697" s="168"/>
      <c r="CZ697" s="168"/>
      <c r="DA697" s="168"/>
      <c r="DB697" s="168"/>
      <c r="DC697" s="168"/>
      <c r="DD697" s="168"/>
      <c r="DE697" s="168"/>
      <c r="DF697" s="168"/>
      <c r="DG697" s="168"/>
      <c r="DH697" s="168"/>
      <c r="DI697" s="168"/>
      <c r="DJ697" s="168"/>
      <c r="DK697" s="168"/>
      <c r="DL697" s="168"/>
      <c r="DM697" s="168"/>
      <c r="DN697" s="168"/>
      <c r="DO697" s="168"/>
      <c r="DP697" s="168"/>
      <c r="DQ697" s="168"/>
      <c r="DR697" s="168"/>
      <c r="DS697" s="168"/>
      <c r="DT697" s="168"/>
      <c r="DU697" s="168"/>
      <c r="DV697" s="168"/>
      <c r="DW697" s="168"/>
      <c r="DX697" s="168"/>
      <c r="DY697" s="168"/>
      <c r="DZ697" s="168"/>
      <c r="EA697" s="168"/>
      <c r="EB697" s="168"/>
      <c r="EC697" s="168"/>
      <c r="ED697" s="168"/>
      <c r="EE697" s="168"/>
      <c r="EF697" s="169"/>
      <c r="EG697" s="169"/>
      <c r="EH697" s="169"/>
    </row>
    <row r="698" spans="1:138" ht="15.75" hidden="1" outlineLevel="1" x14ac:dyDescent="0.25">
      <c r="A698" s="122">
        <f>IF(B689="Объект",,IF(B698=0,,1))</f>
        <v>0</v>
      </c>
      <c r="B698" s="194" t="str">
        <f t="shared" si="439"/>
        <v>ТМЦ рос</v>
      </c>
      <c r="C698" s="170">
        <f t="shared" si="440"/>
        <v>0</v>
      </c>
      <c r="D698" s="168"/>
      <c r="E698" s="168"/>
      <c r="F698" s="168"/>
      <c r="G698" s="168"/>
      <c r="H698" s="168"/>
      <c r="I698" s="168"/>
      <c r="J698" s="168"/>
      <c r="K698" s="168"/>
      <c r="L698" s="168"/>
      <c r="M698" s="168"/>
      <c r="N698" s="168"/>
      <c r="O698" s="168"/>
      <c r="P698" s="168"/>
      <c r="Q698" s="168"/>
      <c r="R698" s="168"/>
      <c r="S698" s="168"/>
      <c r="T698" s="168"/>
      <c r="U698" s="168"/>
      <c r="V698" s="168"/>
      <c r="W698" s="168"/>
      <c r="X698" s="168"/>
      <c r="Y698" s="168"/>
      <c r="Z698" s="168"/>
      <c r="AA698" s="168"/>
      <c r="AB698" s="168"/>
      <c r="AC698" s="168"/>
      <c r="AD698" s="168"/>
      <c r="AE698" s="168"/>
      <c r="AF698" s="168"/>
      <c r="AG698" s="168"/>
      <c r="AH698" s="168"/>
      <c r="AI698" s="168"/>
      <c r="AJ698" s="168"/>
      <c r="AK698" s="168"/>
      <c r="AL698" s="168"/>
      <c r="AM698" s="168"/>
      <c r="AN698" s="168"/>
      <c r="AO698" s="168"/>
      <c r="AP698" s="168"/>
      <c r="AQ698" s="168"/>
      <c r="AR698" s="168"/>
      <c r="AS698" s="168"/>
      <c r="AT698" s="168"/>
      <c r="AU698" s="168"/>
      <c r="AV698" s="168"/>
      <c r="AW698" s="168"/>
      <c r="AX698" s="168"/>
      <c r="AY698" s="168"/>
      <c r="AZ698" s="168"/>
      <c r="BA698" s="168"/>
      <c r="BB698" s="168"/>
      <c r="BC698" s="168"/>
      <c r="BD698" s="168"/>
      <c r="BE698" s="168"/>
      <c r="BF698" s="168"/>
      <c r="BG698" s="168"/>
      <c r="BH698" s="168"/>
      <c r="BI698" s="168"/>
      <c r="BJ698" s="168"/>
      <c r="BK698" s="168"/>
      <c r="BL698" s="168"/>
      <c r="BM698" s="168"/>
      <c r="BN698" s="168"/>
      <c r="BO698" s="168"/>
      <c r="BP698" s="168"/>
      <c r="BQ698" s="168"/>
      <c r="BR698" s="168"/>
      <c r="BS698" s="168"/>
      <c r="BT698" s="168"/>
      <c r="BU698" s="168"/>
      <c r="BV698" s="168"/>
      <c r="BW698" s="168"/>
      <c r="BX698" s="168"/>
      <c r="BY698" s="168"/>
      <c r="BZ698" s="168"/>
      <c r="CA698" s="168"/>
      <c r="CB698" s="168"/>
      <c r="CC698" s="168"/>
      <c r="CD698" s="168"/>
      <c r="CE698" s="168"/>
      <c r="CF698" s="168"/>
      <c r="CG698" s="168"/>
      <c r="CH698" s="168"/>
      <c r="CI698" s="168"/>
      <c r="CJ698" s="168"/>
      <c r="CK698" s="168"/>
      <c r="CL698" s="168"/>
      <c r="CM698" s="168"/>
      <c r="CN698" s="168"/>
      <c r="CO698" s="168"/>
      <c r="CP698" s="168"/>
      <c r="CQ698" s="168"/>
      <c r="CR698" s="168"/>
      <c r="CS698" s="168"/>
      <c r="CT698" s="168"/>
      <c r="CU698" s="168"/>
      <c r="CV698" s="168"/>
      <c r="CW698" s="168"/>
      <c r="CX698" s="168"/>
      <c r="CY698" s="168"/>
      <c r="CZ698" s="168"/>
      <c r="DA698" s="168"/>
      <c r="DB698" s="168"/>
      <c r="DC698" s="168"/>
      <c r="DD698" s="168"/>
      <c r="DE698" s="168"/>
      <c r="DF698" s="168"/>
      <c r="DG698" s="168"/>
      <c r="DH698" s="168"/>
      <c r="DI698" s="168"/>
      <c r="DJ698" s="168"/>
      <c r="DK698" s="168"/>
      <c r="DL698" s="168"/>
      <c r="DM698" s="168"/>
      <c r="DN698" s="168"/>
      <c r="DO698" s="168"/>
      <c r="DP698" s="168"/>
      <c r="DQ698" s="168"/>
      <c r="DR698" s="168"/>
      <c r="DS698" s="168"/>
      <c r="DT698" s="168"/>
      <c r="DU698" s="168"/>
      <c r="DV698" s="168"/>
      <c r="DW698" s="168"/>
      <c r="DX698" s="168"/>
      <c r="DY698" s="168"/>
      <c r="DZ698" s="168"/>
      <c r="EA698" s="168"/>
      <c r="EB698" s="168"/>
      <c r="EC698" s="168"/>
      <c r="ED698" s="168"/>
      <c r="EE698" s="168"/>
      <c r="EF698" s="169"/>
      <c r="EG698" s="169"/>
      <c r="EH698" s="169"/>
    </row>
    <row r="699" spans="1:138" ht="15.75" hidden="1" outlineLevel="1" x14ac:dyDescent="0.25">
      <c r="A699" s="122">
        <f>IF(B689="Объект",,IF(B699=0,,1))</f>
        <v>0</v>
      </c>
      <c r="B699" s="194" t="str">
        <f t="shared" si="439"/>
        <v>Прочие имп</v>
      </c>
      <c r="C699" s="170">
        <f t="shared" si="440"/>
        <v>0</v>
      </c>
      <c r="D699" s="168"/>
      <c r="E699" s="168"/>
      <c r="F699" s="168"/>
      <c r="G699" s="168"/>
      <c r="H699" s="168"/>
      <c r="I699" s="168"/>
      <c r="J699" s="168"/>
      <c r="K699" s="168"/>
      <c r="L699" s="168"/>
      <c r="M699" s="168"/>
      <c r="N699" s="168"/>
      <c r="O699" s="168"/>
      <c r="P699" s="168"/>
      <c r="Q699" s="168"/>
      <c r="R699" s="168"/>
      <c r="S699" s="168"/>
      <c r="T699" s="168"/>
      <c r="U699" s="168"/>
      <c r="V699" s="168"/>
      <c r="W699" s="168"/>
      <c r="X699" s="168"/>
      <c r="Y699" s="168"/>
      <c r="Z699" s="168"/>
      <c r="AA699" s="168"/>
      <c r="AB699" s="168"/>
      <c r="AC699" s="168"/>
      <c r="AD699" s="168"/>
      <c r="AE699" s="168"/>
      <c r="AF699" s="168"/>
      <c r="AG699" s="168"/>
      <c r="AH699" s="168"/>
      <c r="AI699" s="168"/>
      <c r="AJ699" s="168"/>
      <c r="AK699" s="168"/>
      <c r="AL699" s="168"/>
      <c r="AM699" s="168"/>
      <c r="AN699" s="168"/>
      <c r="AO699" s="168"/>
      <c r="AP699" s="168"/>
      <c r="AQ699" s="168"/>
      <c r="AR699" s="168"/>
      <c r="AS699" s="168"/>
      <c r="AT699" s="168"/>
      <c r="AU699" s="168"/>
      <c r="AV699" s="168"/>
      <c r="AW699" s="168"/>
      <c r="AX699" s="168"/>
      <c r="AY699" s="168"/>
      <c r="AZ699" s="168"/>
      <c r="BA699" s="168"/>
      <c r="BB699" s="168"/>
      <c r="BC699" s="168"/>
      <c r="BD699" s="168"/>
      <c r="BE699" s="168"/>
      <c r="BF699" s="168"/>
      <c r="BG699" s="168"/>
      <c r="BH699" s="168"/>
      <c r="BI699" s="168"/>
      <c r="BJ699" s="168"/>
      <c r="BK699" s="168"/>
      <c r="BL699" s="168"/>
      <c r="BM699" s="168"/>
      <c r="BN699" s="168"/>
      <c r="BO699" s="168"/>
      <c r="BP699" s="168"/>
      <c r="BQ699" s="168"/>
      <c r="BR699" s="168"/>
      <c r="BS699" s="168"/>
      <c r="BT699" s="168"/>
      <c r="BU699" s="168"/>
      <c r="BV699" s="168"/>
      <c r="BW699" s="168"/>
      <c r="BX699" s="168"/>
      <c r="BY699" s="168"/>
      <c r="BZ699" s="168"/>
      <c r="CA699" s="168"/>
      <c r="CB699" s="168"/>
      <c r="CC699" s="168"/>
      <c r="CD699" s="168"/>
      <c r="CE699" s="168"/>
      <c r="CF699" s="168"/>
      <c r="CG699" s="168"/>
      <c r="CH699" s="168"/>
      <c r="CI699" s="168"/>
      <c r="CJ699" s="168"/>
      <c r="CK699" s="168"/>
      <c r="CL699" s="168"/>
      <c r="CM699" s="168"/>
      <c r="CN699" s="168"/>
      <c r="CO699" s="168"/>
      <c r="CP699" s="168"/>
      <c r="CQ699" s="168"/>
      <c r="CR699" s="168"/>
      <c r="CS699" s="168"/>
      <c r="CT699" s="168"/>
      <c r="CU699" s="168"/>
      <c r="CV699" s="168"/>
      <c r="CW699" s="168"/>
      <c r="CX699" s="168"/>
      <c r="CY699" s="168"/>
      <c r="CZ699" s="168"/>
      <c r="DA699" s="168"/>
      <c r="DB699" s="168"/>
      <c r="DC699" s="168"/>
      <c r="DD699" s="168"/>
      <c r="DE699" s="168"/>
      <c r="DF699" s="168"/>
      <c r="DG699" s="168"/>
      <c r="DH699" s="168"/>
      <c r="DI699" s="168"/>
      <c r="DJ699" s="168"/>
      <c r="DK699" s="168"/>
      <c r="DL699" s="168"/>
      <c r="DM699" s="168"/>
      <c r="DN699" s="168"/>
      <c r="DO699" s="168"/>
      <c r="DP699" s="168"/>
      <c r="DQ699" s="168"/>
      <c r="DR699" s="168"/>
      <c r="DS699" s="168"/>
      <c r="DT699" s="168"/>
      <c r="DU699" s="168"/>
      <c r="DV699" s="168"/>
      <c r="DW699" s="168"/>
      <c r="DX699" s="168"/>
      <c r="DY699" s="168"/>
      <c r="DZ699" s="168"/>
      <c r="EA699" s="168"/>
      <c r="EB699" s="168"/>
      <c r="EC699" s="168"/>
      <c r="ED699" s="168"/>
      <c r="EE699" s="168"/>
      <c r="EF699" s="169"/>
      <c r="EG699" s="169"/>
      <c r="EH699" s="169"/>
    </row>
    <row r="700" spans="1:138" ht="15.75" hidden="1" outlineLevel="1" x14ac:dyDescent="0.25">
      <c r="A700" s="122">
        <f>IF(B689="Объект",,IF(B700=0,,1))</f>
        <v>0</v>
      </c>
      <c r="B700" s="194" t="str">
        <f t="shared" si="439"/>
        <v>Прочие рос</v>
      </c>
      <c r="C700" s="170">
        <f t="shared" si="440"/>
        <v>0</v>
      </c>
      <c r="D700" s="168"/>
      <c r="E700" s="168"/>
      <c r="F700" s="168"/>
      <c r="G700" s="168"/>
      <c r="H700" s="168"/>
      <c r="I700" s="168"/>
      <c r="J700" s="168"/>
      <c r="K700" s="168"/>
      <c r="L700" s="168"/>
      <c r="M700" s="168"/>
      <c r="N700" s="168"/>
      <c r="O700" s="168"/>
      <c r="P700" s="168"/>
      <c r="Q700" s="168"/>
      <c r="R700" s="168"/>
      <c r="S700" s="168"/>
      <c r="T700" s="168"/>
      <c r="U700" s="168"/>
      <c r="V700" s="168"/>
      <c r="W700" s="168"/>
      <c r="X700" s="168"/>
      <c r="Y700" s="168"/>
      <c r="Z700" s="168"/>
      <c r="AA700" s="168"/>
      <c r="AB700" s="168"/>
      <c r="AC700" s="168"/>
      <c r="AD700" s="168"/>
      <c r="AE700" s="168"/>
      <c r="AF700" s="168"/>
      <c r="AG700" s="168"/>
      <c r="AH700" s="168"/>
      <c r="AI700" s="168"/>
      <c r="AJ700" s="168"/>
      <c r="AK700" s="168"/>
      <c r="AL700" s="168"/>
      <c r="AM700" s="168"/>
      <c r="AN700" s="168"/>
      <c r="AO700" s="168"/>
      <c r="AP700" s="168"/>
      <c r="AQ700" s="168"/>
      <c r="AR700" s="168"/>
      <c r="AS700" s="168"/>
      <c r="AT700" s="168"/>
      <c r="AU700" s="168"/>
      <c r="AV700" s="168"/>
      <c r="AW700" s="168"/>
      <c r="AX700" s="168"/>
      <c r="AY700" s="168"/>
      <c r="AZ700" s="168"/>
      <c r="BA700" s="168"/>
      <c r="BB700" s="168"/>
      <c r="BC700" s="168"/>
      <c r="BD700" s="168"/>
      <c r="BE700" s="168"/>
      <c r="BF700" s="168"/>
      <c r="BG700" s="168"/>
      <c r="BH700" s="168"/>
      <c r="BI700" s="168"/>
      <c r="BJ700" s="168"/>
      <c r="BK700" s="168"/>
      <c r="BL700" s="168"/>
      <c r="BM700" s="168"/>
      <c r="BN700" s="168"/>
      <c r="BO700" s="168"/>
      <c r="BP700" s="168"/>
      <c r="BQ700" s="168"/>
      <c r="BR700" s="168"/>
      <c r="BS700" s="168"/>
      <c r="BT700" s="168"/>
      <c r="BU700" s="168"/>
      <c r="BV700" s="168"/>
      <c r="BW700" s="168"/>
      <c r="BX700" s="168"/>
      <c r="BY700" s="168"/>
      <c r="BZ700" s="168"/>
      <c r="CA700" s="168"/>
      <c r="CB700" s="168"/>
      <c r="CC700" s="168"/>
      <c r="CD700" s="168"/>
      <c r="CE700" s="168"/>
      <c r="CF700" s="168"/>
      <c r="CG700" s="168"/>
      <c r="CH700" s="168"/>
      <c r="CI700" s="168"/>
      <c r="CJ700" s="168"/>
      <c r="CK700" s="168"/>
      <c r="CL700" s="168"/>
      <c r="CM700" s="168"/>
      <c r="CN700" s="168"/>
      <c r="CO700" s="168"/>
      <c r="CP700" s="168"/>
      <c r="CQ700" s="168"/>
      <c r="CR700" s="168"/>
      <c r="CS700" s="168"/>
      <c r="CT700" s="168"/>
      <c r="CU700" s="168"/>
      <c r="CV700" s="168"/>
      <c r="CW700" s="168"/>
      <c r="CX700" s="168"/>
      <c r="CY700" s="168"/>
      <c r="CZ700" s="168"/>
      <c r="DA700" s="168"/>
      <c r="DB700" s="168"/>
      <c r="DC700" s="168"/>
      <c r="DD700" s="168"/>
      <c r="DE700" s="168"/>
      <c r="DF700" s="168"/>
      <c r="DG700" s="168"/>
      <c r="DH700" s="168"/>
      <c r="DI700" s="168"/>
      <c r="DJ700" s="168"/>
      <c r="DK700" s="168"/>
      <c r="DL700" s="168"/>
      <c r="DM700" s="168"/>
      <c r="DN700" s="168"/>
      <c r="DO700" s="168"/>
      <c r="DP700" s="168"/>
      <c r="DQ700" s="168"/>
      <c r="DR700" s="168"/>
      <c r="DS700" s="168"/>
      <c r="DT700" s="168"/>
      <c r="DU700" s="168"/>
      <c r="DV700" s="168"/>
      <c r="DW700" s="168"/>
      <c r="DX700" s="168"/>
      <c r="DY700" s="168"/>
      <c r="DZ700" s="168"/>
      <c r="EA700" s="168"/>
      <c r="EB700" s="168"/>
      <c r="EC700" s="168"/>
      <c r="ED700" s="168"/>
      <c r="EE700" s="168"/>
      <c r="EF700" s="169"/>
      <c r="EG700" s="169"/>
      <c r="EH700" s="169"/>
    </row>
    <row r="701" spans="1:138" ht="15.75" hidden="1" outlineLevel="1" x14ac:dyDescent="0.25">
      <c r="A701" s="122">
        <f>IF(B689="Объект",,IF(B701=0,,1))</f>
        <v>0</v>
      </c>
      <c r="B701" s="194" t="str">
        <f t="shared" si="439"/>
        <v>Таможенные платежи</v>
      </c>
      <c r="C701" s="170">
        <f t="shared" si="440"/>
        <v>0</v>
      </c>
      <c r="D701" s="168"/>
      <c r="E701" s="168"/>
      <c r="F701" s="168"/>
      <c r="G701" s="168"/>
      <c r="H701" s="168"/>
      <c r="I701" s="168"/>
      <c r="J701" s="168"/>
      <c r="K701" s="168"/>
      <c r="L701" s="168"/>
      <c r="M701" s="168"/>
      <c r="N701" s="168"/>
      <c r="O701" s="168"/>
      <c r="P701" s="168"/>
      <c r="Q701" s="168"/>
      <c r="R701" s="168"/>
      <c r="S701" s="168"/>
      <c r="T701" s="168"/>
      <c r="U701" s="168"/>
      <c r="V701" s="168"/>
      <c r="W701" s="168"/>
      <c r="X701" s="168"/>
      <c r="Y701" s="168"/>
      <c r="Z701" s="168"/>
      <c r="AA701" s="168"/>
      <c r="AB701" s="168"/>
      <c r="AC701" s="168"/>
      <c r="AD701" s="168"/>
      <c r="AE701" s="168"/>
      <c r="AF701" s="168"/>
      <c r="AG701" s="168"/>
      <c r="AH701" s="168"/>
      <c r="AI701" s="168"/>
      <c r="AJ701" s="168"/>
      <c r="AK701" s="168"/>
      <c r="AL701" s="168"/>
      <c r="AM701" s="168"/>
      <c r="AN701" s="168"/>
      <c r="AO701" s="168"/>
      <c r="AP701" s="168"/>
      <c r="AQ701" s="168"/>
      <c r="AR701" s="168"/>
      <c r="AS701" s="168"/>
      <c r="AT701" s="168"/>
      <c r="AU701" s="168"/>
      <c r="AV701" s="168"/>
      <c r="AW701" s="168"/>
      <c r="AX701" s="168"/>
      <c r="AY701" s="168"/>
      <c r="AZ701" s="168"/>
      <c r="BA701" s="168"/>
      <c r="BB701" s="168"/>
      <c r="BC701" s="168"/>
      <c r="BD701" s="168"/>
      <c r="BE701" s="168"/>
      <c r="BF701" s="168"/>
      <c r="BG701" s="168"/>
      <c r="BH701" s="168"/>
      <c r="BI701" s="168"/>
      <c r="BJ701" s="168"/>
      <c r="BK701" s="168"/>
      <c r="BL701" s="168"/>
      <c r="BM701" s="168"/>
      <c r="BN701" s="168"/>
      <c r="BO701" s="168"/>
      <c r="BP701" s="168"/>
      <c r="BQ701" s="168"/>
      <c r="BR701" s="168"/>
      <c r="BS701" s="168"/>
      <c r="BT701" s="168"/>
      <c r="BU701" s="168"/>
      <c r="BV701" s="168"/>
      <c r="BW701" s="168"/>
      <c r="BX701" s="168"/>
      <c r="BY701" s="168"/>
      <c r="BZ701" s="168"/>
      <c r="CA701" s="168"/>
      <c r="CB701" s="168"/>
      <c r="CC701" s="168"/>
      <c r="CD701" s="168"/>
      <c r="CE701" s="168"/>
      <c r="CF701" s="168"/>
      <c r="CG701" s="168"/>
      <c r="CH701" s="168"/>
      <c r="CI701" s="168"/>
      <c r="CJ701" s="168"/>
      <c r="CK701" s="168"/>
      <c r="CL701" s="168"/>
      <c r="CM701" s="168"/>
      <c r="CN701" s="168"/>
      <c r="CO701" s="168"/>
      <c r="CP701" s="168"/>
      <c r="CQ701" s="168"/>
      <c r="CR701" s="168"/>
      <c r="CS701" s="168"/>
      <c r="CT701" s="168"/>
      <c r="CU701" s="168"/>
      <c r="CV701" s="168"/>
      <c r="CW701" s="168"/>
      <c r="CX701" s="168"/>
      <c r="CY701" s="168"/>
      <c r="CZ701" s="168"/>
      <c r="DA701" s="168"/>
      <c r="DB701" s="168"/>
      <c r="DC701" s="168"/>
      <c r="DD701" s="168"/>
      <c r="DE701" s="168"/>
      <c r="DF701" s="168"/>
      <c r="DG701" s="168"/>
      <c r="DH701" s="168"/>
      <c r="DI701" s="168"/>
      <c r="DJ701" s="168"/>
      <c r="DK701" s="168"/>
      <c r="DL701" s="168"/>
      <c r="DM701" s="168"/>
      <c r="DN701" s="168"/>
      <c r="DO701" s="168"/>
      <c r="DP701" s="168"/>
      <c r="DQ701" s="168"/>
      <c r="DR701" s="168"/>
      <c r="DS701" s="168"/>
      <c r="DT701" s="168"/>
      <c r="DU701" s="168"/>
      <c r="DV701" s="168"/>
      <c r="DW701" s="168"/>
      <c r="DX701" s="168"/>
      <c r="DY701" s="168"/>
      <c r="DZ701" s="168"/>
      <c r="EA701" s="168"/>
      <c r="EB701" s="168"/>
      <c r="EC701" s="168"/>
      <c r="ED701" s="168"/>
      <c r="EE701" s="168"/>
      <c r="EF701" s="169"/>
      <c r="EG701" s="169"/>
      <c r="EH701" s="169"/>
    </row>
    <row r="702" spans="1:138" ht="15.75" hidden="1" outlineLevel="1" x14ac:dyDescent="0.25">
      <c r="A702" s="122">
        <f>IF(B689="Объект",,IF(B702=0,,1))</f>
        <v>0</v>
      </c>
      <c r="B702" s="194" t="str">
        <f t="shared" si="439"/>
        <v>Менеджмент резерв</v>
      </c>
      <c r="C702" s="170">
        <f t="shared" si="440"/>
        <v>0</v>
      </c>
      <c r="D702" s="168"/>
      <c r="E702" s="168"/>
      <c r="F702" s="168"/>
      <c r="G702" s="168"/>
      <c r="H702" s="168"/>
      <c r="I702" s="168"/>
      <c r="J702" s="168"/>
      <c r="K702" s="168"/>
      <c r="L702" s="168"/>
      <c r="M702" s="168"/>
      <c r="N702" s="168"/>
      <c r="O702" s="168"/>
      <c r="P702" s="168"/>
      <c r="Q702" s="168"/>
      <c r="R702" s="168"/>
      <c r="S702" s="168"/>
      <c r="T702" s="168"/>
      <c r="U702" s="168"/>
      <c r="V702" s="168"/>
      <c r="W702" s="168"/>
      <c r="X702" s="168"/>
      <c r="Y702" s="168"/>
      <c r="Z702" s="168"/>
      <c r="AA702" s="168"/>
      <c r="AB702" s="168"/>
      <c r="AC702" s="168"/>
      <c r="AD702" s="168"/>
      <c r="AE702" s="168"/>
      <c r="AF702" s="168"/>
      <c r="AG702" s="168"/>
      <c r="AH702" s="168"/>
      <c r="AI702" s="168"/>
      <c r="AJ702" s="168"/>
      <c r="AK702" s="168"/>
      <c r="AL702" s="168"/>
      <c r="AM702" s="168"/>
      <c r="AN702" s="168"/>
      <c r="AO702" s="168"/>
      <c r="AP702" s="168"/>
      <c r="AQ702" s="168"/>
      <c r="AR702" s="168"/>
      <c r="AS702" s="168"/>
      <c r="AT702" s="168"/>
      <c r="AU702" s="168"/>
      <c r="AV702" s="168"/>
      <c r="AW702" s="168"/>
      <c r="AX702" s="168"/>
      <c r="AY702" s="168"/>
      <c r="AZ702" s="168"/>
      <c r="BA702" s="168"/>
      <c r="BB702" s="168"/>
      <c r="BC702" s="168"/>
      <c r="BD702" s="168"/>
      <c r="BE702" s="168"/>
      <c r="BF702" s="168"/>
      <c r="BG702" s="168"/>
      <c r="BH702" s="168"/>
      <c r="BI702" s="168"/>
      <c r="BJ702" s="168"/>
      <c r="BK702" s="168"/>
      <c r="BL702" s="168"/>
      <c r="BM702" s="168"/>
      <c r="BN702" s="168"/>
      <c r="BO702" s="168"/>
      <c r="BP702" s="168"/>
      <c r="BQ702" s="168"/>
      <c r="BR702" s="168"/>
      <c r="BS702" s="168"/>
      <c r="BT702" s="168"/>
      <c r="BU702" s="168"/>
      <c r="BV702" s="168"/>
      <c r="BW702" s="168"/>
      <c r="BX702" s="168"/>
      <c r="BY702" s="168"/>
      <c r="BZ702" s="168"/>
      <c r="CA702" s="168"/>
      <c r="CB702" s="168"/>
      <c r="CC702" s="168"/>
      <c r="CD702" s="168"/>
      <c r="CE702" s="168"/>
      <c r="CF702" s="168"/>
      <c r="CG702" s="168"/>
      <c r="CH702" s="168"/>
      <c r="CI702" s="168"/>
      <c r="CJ702" s="168"/>
      <c r="CK702" s="168"/>
      <c r="CL702" s="168"/>
      <c r="CM702" s="168"/>
      <c r="CN702" s="168"/>
      <c r="CO702" s="168"/>
      <c r="CP702" s="168"/>
      <c r="CQ702" s="168"/>
      <c r="CR702" s="168"/>
      <c r="CS702" s="168"/>
      <c r="CT702" s="168"/>
      <c r="CU702" s="168"/>
      <c r="CV702" s="168"/>
      <c r="CW702" s="168"/>
      <c r="CX702" s="168"/>
      <c r="CY702" s="168"/>
      <c r="CZ702" s="168"/>
      <c r="DA702" s="168"/>
      <c r="DB702" s="168"/>
      <c r="DC702" s="168"/>
      <c r="DD702" s="168"/>
      <c r="DE702" s="168"/>
      <c r="DF702" s="168"/>
      <c r="DG702" s="168"/>
      <c r="DH702" s="168"/>
      <c r="DI702" s="168"/>
      <c r="DJ702" s="168"/>
      <c r="DK702" s="168"/>
      <c r="DL702" s="168"/>
      <c r="DM702" s="168"/>
      <c r="DN702" s="168"/>
      <c r="DO702" s="168"/>
      <c r="DP702" s="168"/>
      <c r="DQ702" s="168"/>
      <c r="DR702" s="168"/>
      <c r="DS702" s="168"/>
      <c r="DT702" s="168"/>
      <c r="DU702" s="168"/>
      <c r="DV702" s="168"/>
      <c r="DW702" s="168"/>
      <c r="DX702" s="168"/>
      <c r="DY702" s="168"/>
      <c r="DZ702" s="168"/>
      <c r="EA702" s="168"/>
      <c r="EB702" s="168"/>
      <c r="EC702" s="168"/>
      <c r="ED702" s="168"/>
      <c r="EE702" s="168"/>
      <c r="EF702" s="169"/>
      <c r="EG702" s="169"/>
      <c r="EH702" s="169"/>
    </row>
    <row r="703" spans="1:138" ht="15.75" hidden="1" outlineLevel="1" x14ac:dyDescent="0.25">
      <c r="A703" s="122">
        <f>IF(B689="Объект",,IF(B703=0,,1))</f>
        <v>0</v>
      </c>
      <c r="B703" s="236" t="str">
        <f t="shared" si="439"/>
        <v>ФОТ МП и РГ</v>
      </c>
      <c r="C703" s="170">
        <f t="shared" si="440"/>
        <v>0</v>
      </c>
      <c r="D703" s="168"/>
      <c r="E703" s="168"/>
      <c r="F703" s="168"/>
      <c r="G703" s="168"/>
      <c r="H703" s="168"/>
      <c r="I703" s="168"/>
      <c r="J703" s="168"/>
      <c r="K703" s="168"/>
      <c r="L703" s="168"/>
      <c r="M703" s="168"/>
      <c r="N703" s="168"/>
      <c r="O703" s="168"/>
      <c r="P703" s="168"/>
      <c r="Q703" s="168"/>
      <c r="R703" s="168"/>
      <c r="S703" s="168"/>
      <c r="T703" s="168"/>
      <c r="U703" s="168"/>
      <c r="V703" s="168"/>
      <c r="W703" s="168"/>
      <c r="X703" s="168"/>
      <c r="Y703" s="168"/>
      <c r="Z703" s="168"/>
      <c r="AA703" s="168"/>
      <c r="AB703" s="168"/>
      <c r="AC703" s="168"/>
      <c r="AD703" s="168"/>
      <c r="AE703" s="168"/>
      <c r="AF703" s="168"/>
      <c r="AG703" s="168"/>
      <c r="AH703" s="168"/>
      <c r="AI703" s="168"/>
      <c r="AJ703" s="168"/>
      <c r="AK703" s="168"/>
      <c r="AL703" s="168"/>
      <c r="AM703" s="168"/>
      <c r="AN703" s="168"/>
      <c r="AO703" s="168"/>
      <c r="AP703" s="168"/>
      <c r="AQ703" s="168"/>
      <c r="AR703" s="168"/>
      <c r="AS703" s="168"/>
      <c r="AT703" s="168"/>
      <c r="AU703" s="168"/>
      <c r="AV703" s="168"/>
      <c r="AW703" s="168"/>
      <c r="AX703" s="168"/>
      <c r="AY703" s="168"/>
      <c r="AZ703" s="168"/>
      <c r="BA703" s="168"/>
      <c r="BB703" s="168"/>
      <c r="BC703" s="168"/>
      <c r="BD703" s="168"/>
      <c r="BE703" s="168"/>
      <c r="BF703" s="168"/>
      <c r="BG703" s="168"/>
      <c r="BH703" s="168"/>
      <c r="BI703" s="168"/>
      <c r="BJ703" s="168"/>
      <c r="BK703" s="168"/>
      <c r="BL703" s="168"/>
      <c r="BM703" s="168"/>
      <c r="BN703" s="168"/>
      <c r="BO703" s="168"/>
      <c r="BP703" s="168"/>
      <c r="BQ703" s="168"/>
      <c r="BR703" s="168"/>
      <c r="BS703" s="168"/>
      <c r="BT703" s="168"/>
      <c r="BU703" s="168"/>
      <c r="BV703" s="168"/>
      <c r="BW703" s="168"/>
      <c r="BX703" s="168"/>
      <c r="BY703" s="168"/>
      <c r="BZ703" s="168"/>
      <c r="CA703" s="168"/>
      <c r="CB703" s="168"/>
      <c r="CC703" s="168"/>
      <c r="CD703" s="168"/>
      <c r="CE703" s="168"/>
      <c r="CF703" s="168"/>
      <c r="CG703" s="168"/>
      <c r="CH703" s="168"/>
      <c r="CI703" s="168"/>
      <c r="CJ703" s="168"/>
      <c r="CK703" s="168"/>
      <c r="CL703" s="168"/>
      <c r="CM703" s="168"/>
      <c r="CN703" s="168"/>
      <c r="CO703" s="168"/>
      <c r="CP703" s="168"/>
      <c r="CQ703" s="168"/>
      <c r="CR703" s="168"/>
      <c r="CS703" s="168"/>
      <c r="CT703" s="168"/>
      <c r="CU703" s="168"/>
      <c r="CV703" s="168"/>
      <c r="CW703" s="168"/>
      <c r="CX703" s="168"/>
      <c r="CY703" s="168"/>
      <c r="CZ703" s="168"/>
      <c r="DA703" s="168"/>
      <c r="DB703" s="168"/>
      <c r="DC703" s="168"/>
      <c r="DD703" s="168"/>
      <c r="DE703" s="168"/>
      <c r="DF703" s="168"/>
      <c r="DG703" s="168"/>
      <c r="DH703" s="168"/>
      <c r="DI703" s="168"/>
      <c r="DJ703" s="168"/>
      <c r="DK703" s="168"/>
      <c r="DL703" s="168"/>
      <c r="DM703" s="168"/>
      <c r="DN703" s="168"/>
      <c r="DO703" s="168"/>
      <c r="DP703" s="168"/>
      <c r="DQ703" s="168"/>
      <c r="DR703" s="168"/>
      <c r="DS703" s="168"/>
      <c r="DT703" s="168"/>
      <c r="DU703" s="168"/>
      <c r="DV703" s="168"/>
      <c r="DW703" s="168"/>
      <c r="DX703" s="168"/>
      <c r="DY703" s="168"/>
      <c r="DZ703" s="168"/>
      <c r="EA703" s="168"/>
      <c r="EB703" s="168"/>
      <c r="EC703" s="168"/>
      <c r="ED703" s="168"/>
      <c r="EE703" s="168"/>
      <c r="EF703" s="169"/>
      <c r="EG703" s="169"/>
      <c r="EH703" s="169"/>
    </row>
    <row r="704" spans="1:138" ht="15.75" hidden="1" outlineLevel="1" x14ac:dyDescent="0.25">
      <c r="A704" s="122">
        <f>IF(B689="Объект",,IF(B704=0,,1))</f>
        <v>0</v>
      </c>
      <c r="B704" s="194" t="str">
        <f t="shared" si="439"/>
        <v>Мотивационный фонд</v>
      </c>
      <c r="C704" s="170">
        <f t="shared" si="440"/>
        <v>0</v>
      </c>
      <c r="D704" s="168"/>
      <c r="E704" s="168"/>
      <c r="F704" s="168"/>
      <c r="G704" s="168"/>
      <c r="H704" s="168"/>
      <c r="I704" s="168"/>
      <c r="J704" s="168"/>
      <c r="K704" s="168"/>
      <c r="L704" s="168"/>
      <c r="M704" s="168"/>
      <c r="N704" s="168"/>
      <c r="O704" s="168"/>
      <c r="P704" s="168"/>
      <c r="Q704" s="168"/>
      <c r="R704" s="168"/>
      <c r="S704" s="168"/>
      <c r="T704" s="168"/>
      <c r="U704" s="168"/>
      <c r="V704" s="168"/>
      <c r="W704" s="168"/>
      <c r="X704" s="168"/>
      <c r="Y704" s="168"/>
      <c r="Z704" s="168"/>
      <c r="AA704" s="168"/>
      <c r="AB704" s="168"/>
      <c r="AC704" s="168"/>
      <c r="AD704" s="168"/>
      <c r="AE704" s="168"/>
      <c r="AF704" s="168"/>
      <c r="AG704" s="168"/>
      <c r="AH704" s="168"/>
      <c r="AI704" s="168"/>
      <c r="AJ704" s="168"/>
      <c r="AK704" s="168"/>
      <c r="AL704" s="168"/>
      <c r="AM704" s="168"/>
      <c r="AN704" s="168"/>
      <c r="AO704" s="168"/>
      <c r="AP704" s="168"/>
      <c r="AQ704" s="168"/>
      <c r="AR704" s="168"/>
      <c r="AS704" s="168"/>
      <c r="AT704" s="168"/>
      <c r="AU704" s="168"/>
      <c r="AV704" s="168"/>
      <c r="AW704" s="168"/>
      <c r="AX704" s="168"/>
      <c r="AY704" s="168"/>
      <c r="AZ704" s="168"/>
      <c r="BA704" s="168"/>
      <c r="BB704" s="168"/>
      <c r="BC704" s="168"/>
      <c r="BD704" s="168"/>
      <c r="BE704" s="168"/>
      <c r="BF704" s="168"/>
      <c r="BG704" s="168"/>
      <c r="BH704" s="168"/>
      <c r="BI704" s="168"/>
      <c r="BJ704" s="168"/>
      <c r="BK704" s="168"/>
      <c r="BL704" s="168"/>
      <c r="BM704" s="168"/>
      <c r="BN704" s="168"/>
      <c r="BO704" s="168"/>
      <c r="BP704" s="168"/>
      <c r="BQ704" s="168"/>
      <c r="BR704" s="168"/>
      <c r="BS704" s="168"/>
      <c r="BT704" s="168"/>
      <c r="BU704" s="168"/>
      <c r="BV704" s="168"/>
      <c r="BW704" s="168"/>
      <c r="BX704" s="168"/>
      <c r="BY704" s="168"/>
      <c r="BZ704" s="168"/>
      <c r="CA704" s="168"/>
      <c r="CB704" s="168"/>
      <c r="CC704" s="168"/>
      <c r="CD704" s="168"/>
      <c r="CE704" s="168"/>
      <c r="CF704" s="168"/>
      <c r="CG704" s="168"/>
      <c r="CH704" s="168"/>
      <c r="CI704" s="168"/>
      <c r="CJ704" s="168"/>
      <c r="CK704" s="168"/>
      <c r="CL704" s="168"/>
      <c r="CM704" s="168"/>
      <c r="CN704" s="168"/>
      <c r="CO704" s="168"/>
      <c r="CP704" s="168"/>
      <c r="CQ704" s="168"/>
      <c r="CR704" s="168"/>
      <c r="CS704" s="168"/>
      <c r="CT704" s="168"/>
      <c r="CU704" s="168"/>
      <c r="CV704" s="168"/>
      <c r="CW704" s="168"/>
      <c r="CX704" s="168"/>
      <c r="CY704" s="168"/>
      <c r="CZ704" s="168"/>
      <c r="DA704" s="168"/>
      <c r="DB704" s="168"/>
      <c r="DC704" s="168"/>
      <c r="DD704" s="168"/>
      <c r="DE704" s="168"/>
      <c r="DF704" s="168"/>
      <c r="DG704" s="168"/>
      <c r="DH704" s="168"/>
      <c r="DI704" s="168"/>
      <c r="DJ704" s="168"/>
      <c r="DK704" s="168"/>
      <c r="DL704" s="168"/>
      <c r="DM704" s="168"/>
      <c r="DN704" s="168"/>
      <c r="DO704" s="168"/>
      <c r="DP704" s="168"/>
      <c r="DQ704" s="168"/>
      <c r="DR704" s="168"/>
      <c r="DS704" s="168"/>
      <c r="DT704" s="168"/>
      <c r="DU704" s="168"/>
      <c r="DV704" s="168"/>
      <c r="DW704" s="168"/>
      <c r="DX704" s="168"/>
      <c r="DY704" s="168"/>
      <c r="DZ704" s="168"/>
      <c r="EA704" s="168"/>
      <c r="EB704" s="168"/>
      <c r="EC704" s="168"/>
      <c r="ED704" s="168"/>
      <c r="EE704" s="168"/>
      <c r="EF704" s="169"/>
      <c r="EG704" s="169"/>
      <c r="EH704" s="169"/>
    </row>
    <row r="705" spans="1:138" ht="17.25" hidden="1" outlineLevel="1" thickTop="1" thickBot="1" x14ac:dyDescent="0.3">
      <c r="A705" s="122">
        <f>IF(B689="Объект",,1)</f>
        <v>0</v>
      </c>
      <c r="B705" s="228" t="str">
        <f>B673</f>
        <v>Итого без НДС, тыс. $</v>
      </c>
      <c r="C705" s="229">
        <f t="shared" si="440"/>
        <v>0</v>
      </c>
      <c r="D705" s="175">
        <f t="shared" ref="D705:AI705" si="441">SUM(D693:D704)</f>
        <v>0</v>
      </c>
      <c r="E705" s="230">
        <f t="shared" si="441"/>
        <v>0</v>
      </c>
      <c r="F705" s="175">
        <f t="shared" si="441"/>
        <v>0</v>
      </c>
      <c r="G705" s="175">
        <f t="shared" si="441"/>
        <v>0</v>
      </c>
      <c r="H705" s="175">
        <f t="shared" si="441"/>
        <v>0</v>
      </c>
      <c r="I705" s="175">
        <f t="shared" si="441"/>
        <v>0</v>
      </c>
      <c r="J705" s="175">
        <f t="shared" si="441"/>
        <v>0</v>
      </c>
      <c r="K705" s="175">
        <f t="shared" si="441"/>
        <v>0</v>
      </c>
      <c r="L705" s="175">
        <f t="shared" si="441"/>
        <v>0</v>
      </c>
      <c r="M705" s="175">
        <f t="shared" si="441"/>
        <v>0</v>
      </c>
      <c r="N705" s="175">
        <f t="shared" si="441"/>
        <v>0</v>
      </c>
      <c r="O705" s="231">
        <f t="shared" si="441"/>
        <v>0</v>
      </c>
      <c r="P705" s="231">
        <f t="shared" si="441"/>
        <v>0</v>
      </c>
      <c r="Q705" s="231">
        <f t="shared" si="441"/>
        <v>0</v>
      </c>
      <c r="R705" s="231">
        <f t="shared" si="441"/>
        <v>0</v>
      </c>
      <c r="S705" s="231">
        <f t="shared" si="441"/>
        <v>0</v>
      </c>
      <c r="T705" s="231">
        <f t="shared" si="441"/>
        <v>0</v>
      </c>
      <c r="U705" s="231">
        <f t="shared" si="441"/>
        <v>0</v>
      </c>
      <c r="V705" s="231">
        <f t="shared" si="441"/>
        <v>0</v>
      </c>
      <c r="W705" s="231">
        <f t="shared" si="441"/>
        <v>0</v>
      </c>
      <c r="X705" s="231">
        <f t="shared" si="441"/>
        <v>0</v>
      </c>
      <c r="Y705" s="231">
        <f t="shared" si="441"/>
        <v>0</v>
      </c>
      <c r="Z705" s="231">
        <f t="shared" si="441"/>
        <v>0</v>
      </c>
      <c r="AA705" s="231">
        <f t="shared" si="441"/>
        <v>0</v>
      </c>
      <c r="AB705" s="231">
        <f t="shared" si="441"/>
        <v>0</v>
      </c>
      <c r="AC705" s="176">
        <f t="shared" si="441"/>
        <v>0</v>
      </c>
      <c r="AD705" s="176">
        <f t="shared" si="441"/>
        <v>0</v>
      </c>
      <c r="AE705" s="175">
        <f t="shared" si="441"/>
        <v>0</v>
      </c>
      <c r="AF705" s="175">
        <f t="shared" si="441"/>
        <v>0</v>
      </c>
      <c r="AG705" s="175">
        <f t="shared" si="441"/>
        <v>0</v>
      </c>
      <c r="AH705" s="175">
        <f t="shared" si="441"/>
        <v>0</v>
      </c>
      <c r="AI705" s="175">
        <f t="shared" si="441"/>
        <v>0</v>
      </c>
      <c r="AJ705" s="175">
        <f t="shared" ref="AJ705:CU705" si="442">SUM(AJ693:AJ704)</f>
        <v>0</v>
      </c>
      <c r="AK705" s="175">
        <f t="shared" si="442"/>
        <v>0</v>
      </c>
      <c r="AL705" s="175">
        <f t="shared" si="442"/>
        <v>0</v>
      </c>
      <c r="AM705" s="175">
        <f t="shared" si="442"/>
        <v>0</v>
      </c>
      <c r="AN705" s="176">
        <f t="shared" si="442"/>
        <v>0</v>
      </c>
      <c r="AO705" s="175">
        <f t="shared" si="442"/>
        <v>0</v>
      </c>
      <c r="AP705" s="175">
        <f t="shared" si="442"/>
        <v>0</v>
      </c>
      <c r="AQ705" s="175">
        <f t="shared" si="442"/>
        <v>0</v>
      </c>
      <c r="AR705" s="175">
        <f t="shared" si="442"/>
        <v>0</v>
      </c>
      <c r="AS705" s="175">
        <f t="shared" si="442"/>
        <v>0</v>
      </c>
      <c r="AT705" s="175">
        <f t="shared" si="442"/>
        <v>0</v>
      </c>
      <c r="AU705" s="175">
        <f t="shared" si="442"/>
        <v>0</v>
      </c>
      <c r="AV705" s="175">
        <f t="shared" si="442"/>
        <v>0</v>
      </c>
      <c r="AW705" s="175">
        <f t="shared" si="442"/>
        <v>0</v>
      </c>
      <c r="AX705" s="175">
        <f t="shared" si="442"/>
        <v>0</v>
      </c>
      <c r="AY705" s="175">
        <f t="shared" si="442"/>
        <v>0</v>
      </c>
      <c r="AZ705" s="176">
        <f t="shared" si="442"/>
        <v>0</v>
      </c>
      <c r="BA705" s="175">
        <f t="shared" si="442"/>
        <v>0</v>
      </c>
      <c r="BB705" s="175">
        <f t="shared" si="442"/>
        <v>0</v>
      </c>
      <c r="BC705" s="175">
        <f t="shared" si="442"/>
        <v>0</v>
      </c>
      <c r="BD705" s="175">
        <f t="shared" si="442"/>
        <v>0</v>
      </c>
      <c r="BE705" s="175">
        <f t="shared" si="442"/>
        <v>0</v>
      </c>
      <c r="BF705" s="175">
        <f t="shared" si="442"/>
        <v>0</v>
      </c>
      <c r="BG705" s="175">
        <f t="shared" si="442"/>
        <v>0</v>
      </c>
      <c r="BH705" s="175">
        <f t="shared" si="442"/>
        <v>0</v>
      </c>
      <c r="BI705" s="175">
        <f t="shared" si="442"/>
        <v>0</v>
      </c>
      <c r="BJ705" s="175">
        <f t="shared" si="442"/>
        <v>0</v>
      </c>
      <c r="BK705" s="175">
        <f t="shared" si="442"/>
        <v>0</v>
      </c>
      <c r="BL705" s="176">
        <f t="shared" si="442"/>
        <v>0</v>
      </c>
      <c r="BM705" s="175">
        <f t="shared" si="442"/>
        <v>0</v>
      </c>
      <c r="BN705" s="175">
        <f t="shared" si="442"/>
        <v>0</v>
      </c>
      <c r="BO705" s="175">
        <f t="shared" si="442"/>
        <v>0</v>
      </c>
      <c r="BP705" s="175">
        <f t="shared" si="442"/>
        <v>0</v>
      </c>
      <c r="BQ705" s="175">
        <f t="shared" si="442"/>
        <v>0</v>
      </c>
      <c r="BR705" s="175">
        <f t="shared" si="442"/>
        <v>0</v>
      </c>
      <c r="BS705" s="175">
        <f t="shared" si="442"/>
        <v>0</v>
      </c>
      <c r="BT705" s="175">
        <f t="shared" si="442"/>
        <v>0</v>
      </c>
      <c r="BU705" s="175">
        <f t="shared" si="442"/>
        <v>0</v>
      </c>
      <c r="BV705" s="175">
        <f>SUM(BV693:BV704)</f>
        <v>0</v>
      </c>
      <c r="BW705" s="175">
        <f>SUM(BW693:BW704)</f>
        <v>0</v>
      </c>
      <c r="BX705" s="175">
        <f>SUM(BX693:BX704)</f>
        <v>0</v>
      </c>
      <c r="BY705" s="175">
        <f t="shared" si="442"/>
        <v>0</v>
      </c>
      <c r="BZ705" s="175">
        <f t="shared" si="442"/>
        <v>0</v>
      </c>
      <c r="CA705" s="175">
        <f t="shared" si="442"/>
        <v>0</v>
      </c>
      <c r="CB705" s="175">
        <f t="shared" si="442"/>
        <v>0</v>
      </c>
      <c r="CC705" s="175">
        <f t="shared" si="442"/>
        <v>0</v>
      </c>
      <c r="CD705" s="175">
        <f t="shared" si="442"/>
        <v>0</v>
      </c>
      <c r="CE705" s="175">
        <f t="shared" si="442"/>
        <v>0</v>
      </c>
      <c r="CF705" s="175">
        <f t="shared" si="442"/>
        <v>0</v>
      </c>
      <c r="CG705" s="175">
        <f t="shared" si="442"/>
        <v>0</v>
      </c>
      <c r="CH705" s="175">
        <f t="shared" si="442"/>
        <v>0</v>
      </c>
      <c r="CI705" s="175">
        <f t="shared" si="442"/>
        <v>0</v>
      </c>
      <c r="CJ705" s="176">
        <f t="shared" si="442"/>
        <v>0</v>
      </c>
      <c r="CK705" s="175">
        <f t="shared" si="442"/>
        <v>0</v>
      </c>
      <c r="CL705" s="175">
        <f t="shared" si="442"/>
        <v>0</v>
      </c>
      <c r="CM705" s="175">
        <f t="shared" si="442"/>
        <v>0</v>
      </c>
      <c r="CN705" s="175">
        <f t="shared" si="442"/>
        <v>0</v>
      </c>
      <c r="CO705" s="175">
        <f t="shared" si="442"/>
        <v>0</v>
      </c>
      <c r="CP705" s="175">
        <f t="shared" si="442"/>
        <v>0</v>
      </c>
      <c r="CQ705" s="175">
        <f t="shared" si="442"/>
        <v>0</v>
      </c>
      <c r="CR705" s="175">
        <f t="shared" si="442"/>
        <v>0</v>
      </c>
      <c r="CS705" s="175">
        <f t="shared" si="442"/>
        <v>0</v>
      </c>
      <c r="CT705" s="175">
        <f t="shared" si="442"/>
        <v>0</v>
      </c>
      <c r="CU705" s="175">
        <f t="shared" si="442"/>
        <v>0</v>
      </c>
      <c r="CV705" s="176">
        <f t="shared" ref="CV705:EA705" si="443">SUM(CV693:CV704)</f>
        <v>0</v>
      </c>
      <c r="CW705" s="175">
        <f t="shared" si="443"/>
        <v>0</v>
      </c>
      <c r="CX705" s="175">
        <f t="shared" si="443"/>
        <v>0</v>
      </c>
      <c r="CY705" s="175">
        <f t="shared" si="443"/>
        <v>0</v>
      </c>
      <c r="CZ705" s="175">
        <f t="shared" si="443"/>
        <v>0</v>
      </c>
      <c r="DA705" s="175">
        <f t="shared" si="443"/>
        <v>0</v>
      </c>
      <c r="DB705" s="175">
        <f t="shared" si="443"/>
        <v>0</v>
      </c>
      <c r="DC705" s="175">
        <f t="shared" si="443"/>
        <v>0</v>
      </c>
      <c r="DD705" s="175">
        <f t="shared" si="443"/>
        <v>0</v>
      </c>
      <c r="DE705" s="175">
        <f t="shared" si="443"/>
        <v>0</v>
      </c>
      <c r="DF705" s="175">
        <f t="shared" si="443"/>
        <v>0</v>
      </c>
      <c r="DG705" s="175">
        <f t="shared" si="443"/>
        <v>0</v>
      </c>
      <c r="DH705" s="176">
        <f t="shared" si="443"/>
        <v>0</v>
      </c>
      <c r="DI705" s="175">
        <f t="shared" si="443"/>
        <v>0</v>
      </c>
      <c r="DJ705" s="175">
        <f t="shared" si="443"/>
        <v>0</v>
      </c>
      <c r="DK705" s="175">
        <f t="shared" si="443"/>
        <v>0</v>
      </c>
      <c r="DL705" s="175">
        <f t="shared" si="443"/>
        <v>0</v>
      </c>
      <c r="DM705" s="175">
        <f t="shared" si="443"/>
        <v>0</v>
      </c>
      <c r="DN705" s="175">
        <f t="shared" si="443"/>
        <v>0</v>
      </c>
      <c r="DO705" s="175">
        <f t="shared" si="443"/>
        <v>0</v>
      </c>
      <c r="DP705" s="175">
        <f t="shared" si="443"/>
        <v>0</v>
      </c>
      <c r="DQ705" s="175">
        <f t="shared" si="443"/>
        <v>0</v>
      </c>
      <c r="DR705" s="175">
        <f t="shared" si="443"/>
        <v>0</v>
      </c>
      <c r="DS705" s="175">
        <f t="shared" si="443"/>
        <v>0</v>
      </c>
      <c r="DT705" s="176">
        <f t="shared" si="443"/>
        <v>0</v>
      </c>
      <c r="DU705" s="175">
        <f t="shared" si="443"/>
        <v>0</v>
      </c>
      <c r="DV705" s="175">
        <f t="shared" si="443"/>
        <v>0</v>
      </c>
      <c r="DW705" s="175">
        <f t="shared" si="443"/>
        <v>0</v>
      </c>
      <c r="DX705" s="175">
        <f t="shared" si="443"/>
        <v>0</v>
      </c>
      <c r="DY705" s="175">
        <f t="shared" si="443"/>
        <v>0</v>
      </c>
      <c r="DZ705" s="175">
        <f t="shared" si="443"/>
        <v>0</v>
      </c>
      <c r="EA705" s="175">
        <f t="shared" si="443"/>
        <v>0</v>
      </c>
      <c r="EB705" s="175">
        <f>SUM(EB693:EB704)</f>
        <v>0</v>
      </c>
      <c r="EC705" s="175">
        <f>SUM(EC693:EC704)</f>
        <v>0</v>
      </c>
      <c r="ED705" s="175">
        <f>SUM(ED693:ED704)</f>
        <v>0</v>
      </c>
      <c r="EE705" s="175">
        <f>SUM(EE693:EE704)</f>
        <v>0</v>
      </c>
      <c r="EF705" s="169"/>
      <c r="EG705" s="169"/>
      <c r="EH705" s="169"/>
    </row>
    <row r="706" spans="1:138" s="182" customFormat="1" ht="16.5" hidden="1" customHeight="1" outlineLevel="1" thickTop="1" x14ac:dyDescent="0.25">
      <c r="A706" s="122">
        <f t="shared" ref="A706:A715" si="444">IF(B$689="Объект",,IF(B706=0,,1))</f>
        <v>0</v>
      </c>
      <c r="B706" s="232" t="str">
        <f>CONCATENATE(B693," НДС")</f>
        <v>Проектно-изыскательские работы имп НДС</v>
      </c>
      <c r="C706" s="170">
        <f t="shared" si="440"/>
        <v>0</v>
      </c>
      <c r="D706" s="181">
        <f t="shared" ref="D706:BO709" si="445">D693*0.18</f>
        <v>0</v>
      </c>
      <c r="E706" s="181">
        <f t="shared" si="445"/>
        <v>0</v>
      </c>
      <c r="F706" s="181">
        <f t="shared" si="445"/>
        <v>0</v>
      </c>
      <c r="G706" s="181">
        <f t="shared" si="445"/>
        <v>0</v>
      </c>
      <c r="H706" s="181">
        <f t="shared" si="445"/>
        <v>0</v>
      </c>
      <c r="I706" s="181">
        <f t="shared" si="445"/>
        <v>0</v>
      </c>
      <c r="J706" s="181">
        <f t="shared" si="445"/>
        <v>0</v>
      </c>
      <c r="K706" s="181">
        <f t="shared" si="445"/>
        <v>0</v>
      </c>
      <c r="L706" s="181">
        <f t="shared" si="445"/>
        <v>0</v>
      </c>
      <c r="M706" s="181">
        <f t="shared" si="445"/>
        <v>0</v>
      </c>
      <c r="N706" s="181">
        <f t="shared" si="445"/>
        <v>0</v>
      </c>
      <c r="O706" s="181">
        <f t="shared" si="445"/>
        <v>0</v>
      </c>
      <c r="P706" s="181">
        <f t="shared" si="445"/>
        <v>0</v>
      </c>
      <c r="Q706" s="181">
        <f t="shared" si="445"/>
        <v>0</v>
      </c>
      <c r="R706" s="181">
        <f t="shared" si="445"/>
        <v>0</v>
      </c>
      <c r="S706" s="181">
        <f t="shared" si="445"/>
        <v>0</v>
      </c>
      <c r="T706" s="181">
        <f t="shared" si="445"/>
        <v>0</v>
      </c>
      <c r="U706" s="181">
        <f t="shared" si="445"/>
        <v>0</v>
      </c>
      <c r="V706" s="181">
        <f t="shared" si="445"/>
        <v>0</v>
      </c>
      <c r="W706" s="181">
        <f t="shared" si="445"/>
        <v>0</v>
      </c>
      <c r="X706" s="181">
        <f t="shared" si="445"/>
        <v>0</v>
      </c>
      <c r="Y706" s="181">
        <f t="shared" si="445"/>
        <v>0</v>
      </c>
      <c r="Z706" s="181">
        <f t="shared" si="445"/>
        <v>0</v>
      </c>
      <c r="AA706" s="181">
        <f t="shared" si="445"/>
        <v>0</v>
      </c>
      <c r="AB706" s="181">
        <f t="shared" si="445"/>
        <v>0</v>
      </c>
      <c r="AC706" s="181">
        <f t="shared" si="445"/>
        <v>0</v>
      </c>
      <c r="AD706" s="181">
        <f t="shared" si="445"/>
        <v>0</v>
      </c>
      <c r="AE706" s="181">
        <f t="shared" si="445"/>
        <v>0</v>
      </c>
      <c r="AF706" s="181">
        <f t="shared" si="445"/>
        <v>0</v>
      </c>
      <c r="AG706" s="181">
        <f t="shared" si="445"/>
        <v>0</v>
      </c>
      <c r="AH706" s="181">
        <f t="shared" si="445"/>
        <v>0</v>
      </c>
      <c r="AI706" s="181">
        <f t="shared" si="445"/>
        <v>0</v>
      </c>
      <c r="AJ706" s="181">
        <f t="shared" si="445"/>
        <v>0</v>
      </c>
      <c r="AK706" s="181">
        <f t="shared" si="445"/>
        <v>0</v>
      </c>
      <c r="AL706" s="181">
        <f t="shared" si="445"/>
        <v>0</v>
      </c>
      <c r="AM706" s="181">
        <f t="shared" si="445"/>
        <v>0</v>
      </c>
      <c r="AN706" s="181">
        <f t="shared" si="445"/>
        <v>0</v>
      </c>
      <c r="AO706" s="181">
        <f t="shared" si="445"/>
        <v>0</v>
      </c>
      <c r="AP706" s="181">
        <f t="shared" si="445"/>
        <v>0</v>
      </c>
      <c r="AQ706" s="181">
        <f t="shared" si="445"/>
        <v>0</v>
      </c>
      <c r="AR706" s="181">
        <f t="shared" si="445"/>
        <v>0</v>
      </c>
      <c r="AS706" s="181">
        <f t="shared" si="445"/>
        <v>0</v>
      </c>
      <c r="AT706" s="181">
        <f t="shared" si="445"/>
        <v>0</v>
      </c>
      <c r="AU706" s="181">
        <f t="shared" si="445"/>
        <v>0</v>
      </c>
      <c r="AV706" s="181">
        <f t="shared" si="445"/>
        <v>0</v>
      </c>
      <c r="AW706" s="181">
        <f t="shared" si="445"/>
        <v>0</v>
      </c>
      <c r="AX706" s="181">
        <f t="shared" si="445"/>
        <v>0</v>
      </c>
      <c r="AY706" s="181">
        <f t="shared" si="445"/>
        <v>0</v>
      </c>
      <c r="AZ706" s="181">
        <f t="shared" si="445"/>
        <v>0</v>
      </c>
      <c r="BA706" s="181">
        <f t="shared" si="445"/>
        <v>0</v>
      </c>
      <c r="BB706" s="181">
        <f t="shared" si="445"/>
        <v>0</v>
      </c>
      <c r="BC706" s="181">
        <f t="shared" si="445"/>
        <v>0</v>
      </c>
      <c r="BD706" s="181">
        <f t="shared" si="445"/>
        <v>0</v>
      </c>
      <c r="BE706" s="181">
        <f t="shared" si="445"/>
        <v>0</v>
      </c>
      <c r="BF706" s="181">
        <f t="shared" si="445"/>
        <v>0</v>
      </c>
      <c r="BG706" s="181">
        <f t="shared" si="445"/>
        <v>0</v>
      </c>
      <c r="BH706" s="181">
        <f t="shared" si="445"/>
        <v>0</v>
      </c>
      <c r="BI706" s="181">
        <f t="shared" si="445"/>
        <v>0</v>
      </c>
      <c r="BJ706" s="181">
        <f t="shared" si="445"/>
        <v>0</v>
      </c>
      <c r="BK706" s="181">
        <f t="shared" si="445"/>
        <v>0</v>
      </c>
      <c r="BL706" s="181">
        <f t="shared" si="445"/>
        <v>0</v>
      </c>
      <c r="BM706" s="181">
        <f t="shared" si="445"/>
        <v>0</v>
      </c>
      <c r="BN706" s="181">
        <f t="shared" si="445"/>
        <v>0</v>
      </c>
      <c r="BO706" s="181">
        <f t="shared" si="445"/>
        <v>0</v>
      </c>
      <c r="BP706" s="181">
        <f t="shared" ref="BP706:EA709" si="446">BP693*0.18</f>
        <v>0</v>
      </c>
      <c r="BQ706" s="181">
        <f t="shared" si="446"/>
        <v>0</v>
      </c>
      <c r="BR706" s="181">
        <f t="shared" si="446"/>
        <v>0</v>
      </c>
      <c r="BS706" s="181">
        <f t="shared" si="446"/>
        <v>0</v>
      </c>
      <c r="BT706" s="181">
        <f t="shared" si="446"/>
        <v>0</v>
      </c>
      <c r="BU706" s="181">
        <f t="shared" si="446"/>
        <v>0</v>
      </c>
      <c r="BV706" s="181">
        <f t="shared" si="446"/>
        <v>0</v>
      </c>
      <c r="BW706" s="181">
        <f t="shared" si="446"/>
        <v>0</v>
      </c>
      <c r="BX706" s="181">
        <f t="shared" si="446"/>
        <v>0</v>
      </c>
      <c r="BY706" s="181">
        <f t="shared" si="446"/>
        <v>0</v>
      </c>
      <c r="BZ706" s="181">
        <f t="shared" si="446"/>
        <v>0</v>
      </c>
      <c r="CA706" s="181">
        <f t="shared" si="446"/>
        <v>0</v>
      </c>
      <c r="CB706" s="181">
        <f t="shared" si="446"/>
        <v>0</v>
      </c>
      <c r="CC706" s="181">
        <f t="shared" si="446"/>
        <v>0</v>
      </c>
      <c r="CD706" s="181">
        <f t="shared" si="446"/>
        <v>0</v>
      </c>
      <c r="CE706" s="181">
        <f t="shared" si="446"/>
        <v>0</v>
      </c>
      <c r="CF706" s="181">
        <f t="shared" si="446"/>
        <v>0</v>
      </c>
      <c r="CG706" s="181">
        <f t="shared" si="446"/>
        <v>0</v>
      </c>
      <c r="CH706" s="181">
        <f t="shared" si="446"/>
        <v>0</v>
      </c>
      <c r="CI706" s="181">
        <f t="shared" si="446"/>
        <v>0</v>
      </c>
      <c r="CJ706" s="181">
        <f t="shared" si="446"/>
        <v>0</v>
      </c>
      <c r="CK706" s="181">
        <f t="shared" si="446"/>
        <v>0</v>
      </c>
      <c r="CL706" s="181">
        <f t="shared" si="446"/>
        <v>0</v>
      </c>
      <c r="CM706" s="181">
        <f t="shared" si="446"/>
        <v>0</v>
      </c>
      <c r="CN706" s="181">
        <f t="shared" si="446"/>
        <v>0</v>
      </c>
      <c r="CO706" s="181">
        <f t="shared" si="446"/>
        <v>0</v>
      </c>
      <c r="CP706" s="181">
        <f t="shared" si="446"/>
        <v>0</v>
      </c>
      <c r="CQ706" s="181">
        <f t="shared" si="446"/>
        <v>0</v>
      </c>
      <c r="CR706" s="181">
        <f t="shared" si="446"/>
        <v>0</v>
      </c>
      <c r="CS706" s="181">
        <f t="shared" si="446"/>
        <v>0</v>
      </c>
      <c r="CT706" s="181">
        <f t="shared" si="446"/>
        <v>0</v>
      </c>
      <c r="CU706" s="181">
        <f t="shared" si="446"/>
        <v>0</v>
      </c>
      <c r="CV706" s="181">
        <f t="shared" si="446"/>
        <v>0</v>
      </c>
      <c r="CW706" s="181">
        <f t="shared" si="446"/>
        <v>0</v>
      </c>
      <c r="CX706" s="181">
        <f t="shared" si="446"/>
        <v>0</v>
      </c>
      <c r="CY706" s="181">
        <f t="shared" si="446"/>
        <v>0</v>
      </c>
      <c r="CZ706" s="181">
        <f t="shared" si="446"/>
        <v>0</v>
      </c>
      <c r="DA706" s="181">
        <f t="shared" si="446"/>
        <v>0</v>
      </c>
      <c r="DB706" s="181">
        <f t="shared" si="446"/>
        <v>0</v>
      </c>
      <c r="DC706" s="181">
        <f t="shared" si="446"/>
        <v>0</v>
      </c>
      <c r="DD706" s="181">
        <f t="shared" si="446"/>
        <v>0</v>
      </c>
      <c r="DE706" s="181">
        <f t="shared" si="446"/>
        <v>0</v>
      </c>
      <c r="DF706" s="181">
        <f t="shared" si="446"/>
        <v>0</v>
      </c>
      <c r="DG706" s="181">
        <f t="shared" si="446"/>
        <v>0</v>
      </c>
      <c r="DH706" s="181">
        <f t="shared" si="446"/>
        <v>0</v>
      </c>
      <c r="DI706" s="181">
        <f t="shared" si="446"/>
        <v>0</v>
      </c>
      <c r="DJ706" s="181">
        <f t="shared" si="446"/>
        <v>0</v>
      </c>
      <c r="DK706" s="181">
        <f t="shared" si="446"/>
        <v>0</v>
      </c>
      <c r="DL706" s="181">
        <f t="shared" si="446"/>
        <v>0</v>
      </c>
      <c r="DM706" s="181">
        <f t="shared" si="446"/>
        <v>0</v>
      </c>
      <c r="DN706" s="181">
        <f t="shared" si="446"/>
        <v>0</v>
      </c>
      <c r="DO706" s="181">
        <f t="shared" si="446"/>
        <v>0</v>
      </c>
      <c r="DP706" s="181">
        <f t="shared" si="446"/>
        <v>0</v>
      </c>
      <c r="DQ706" s="181">
        <f t="shared" si="446"/>
        <v>0</v>
      </c>
      <c r="DR706" s="181">
        <f t="shared" si="446"/>
        <v>0</v>
      </c>
      <c r="DS706" s="181">
        <f t="shared" si="446"/>
        <v>0</v>
      </c>
      <c r="DT706" s="181">
        <f t="shared" si="446"/>
        <v>0</v>
      </c>
      <c r="DU706" s="181">
        <f t="shared" si="446"/>
        <v>0</v>
      </c>
      <c r="DV706" s="181">
        <f t="shared" si="446"/>
        <v>0</v>
      </c>
      <c r="DW706" s="181">
        <f t="shared" si="446"/>
        <v>0</v>
      </c>
      <c r="DX706" s="181">
        <f t="shared" si="446"/>
        <v>0</v>
      </c>
      <c r="DY706" s="181">
        <f t="shared" si="446"/>
        <v>0</v>
      </c>
      <c r="DZ706" s="181">
        <f t="shared" si="446"/>
        <v>0</v>
      </c>
      <c r="EA706" s="181">
        <f t="shared" si="446"/>
        <v>0</v>
      </c>
      <c r="EB706" s="181">
        <f t="shared" ref="EB706:EE715" si="447">EB693*0.18</f>
        <v>0</v>
      </c>
      <c r="EC706" s="181">
        <f t="shared" si="447"/>
        <v>0</v>
      </c>
      <c r="ED706" s="181">
        <f t="shared" si="447"/>
        <v>0</v>
      </c>
      <c r="EE706" s="181">
        <f t="shared" si="447"/>
        <v>0</v>
      </c>
    </row>
    <row r="707" spans="1:138" s="182" customFormat="1" ht="15.75" hidden="1" outlineLevel="1" x14ac:dyDescent="0.25">
      <c r="A707" s="122">
        <f t="shared" si="444"/>
        <v>0</v>
      </c>
      <c r="B707" s="232" t="str">
        <f t="shared" ref="B707:B715" si="448">CONCATENATE(B694," НДС")</f>
        <v>Проектно-изыскательские работы рос НДС</v>
      </c>
      <c r="C707" s="170">
        <f>SUM(D707:EE707)</f>
        <v>0</v>
      </c>
      <c r="D707" s="181">
        <f t="shared" si="445"/>
        <v>0</v>
      </c>
      <c r="E707" s="181">
        <f t="shared" si="445"/>
        <v>0</v>
      </c>
      <c r="F707" s="181">
        <f t="shared" si="445"/>
        <v>0</v>
      </c>
      <c r="G707" s="181">
        <f t="shared" si="445"/>
        <v>0</v>
      </c>
      <c r="H707" s="181">
        <f t="shared" si="445"/>
        <v>0</v>
      </c>
      <c r="I707" s="181">
        <f t="shared" si="445"/>
        <v>0</v>
      </c>
      <c r="J707" s="181">
        <f t="shared" si="445"/>
        <v>0</v>
      </c>
      <c r="K707" s="181">
        <f t="shared" si="445"/>
        <v>0</v>
      </c>
      <c r="L707" s="181">
        <f t="shared" si="445"/>
        <v>0</v>
      </c>
      <c r="M707" s="181">
        <f t="shared" si="445"/>
        <v>0</v>
      </c>
      <c r="N707" s="181">
        <f t="shared" si="445"/>
        <v>0</v>
      </c>
      <c r="O707" s="181">
        <f t="shared" si="445"/>
        <v>0</v>
      </c>
      <c r="P707" s="181">
        <f t="shared" si="445"/>
        <v>0</v>
      </c>
      <c r="Q707" s="181">
        <f t="shared" si="445"/>
        <v>0</v>
      </c>
      <c r="R707" s="181">
        <f t="shared" si="445"/>
        <v>0</v>
      </c>
      <c r="S707" s="181">
        <f t="shared" si="445"/>
        <v>0</v>
      </c>
      <c r="T707" s="181">
        <f t="shared" si="445"/>
        <v>0</v>
      </c>
      <c r="U707" s="181">
        <f t="shared" si="445"/>
        <v>0</v>
      </c>
      <c r="V707" s="181">
        <f t="shared" si="445"/>
        <v>0</v>
      </c>
      <c r="W707" s="181">
        <f t="shared" si="445"/>
        <v>0</v>
      </c>
      <c r="X707" s="181">
        <f t="shared" si="445"/>
        <v>0</v>
      </c>
      <c r="Y707" s="181">
        <f t="shared" si="445"/>
        <v>0</v>
      </c>
      <c r="Z707" s="181">
        <f t="shared" si="445"/>
        <v>0</v>
      </c>
      <c r="AA707" s="181">
        <f t="shared" si="445"/>
        <v>0</v>
      </c>
      <c r="AB707" s="181">
        <f t="shared" si="445"/>
        <v>0</v>
      </c>
      <c r="AC707" s="181">
        <f t="shared" si="445"/>
        <v>0</v>
      </c>
      <c r="AD707" s="181">
        <f t="shared" si="445"/>
        <v>0</v>
      </c>
      <c r="AE707" s="181">
        <f t="shared" si="445"/>
        <v>0</v>
      </c>
      <c r="AF707" s="181">
        <f t="shared" si="445"/>
        <v>0</v>
      </c>
      <c r="AG707" s="181">
        <f t="shared" si="445"/>
        <v>0</v>
      </c>
      <c r="AH707" s="181">
        <f t="shared" si="445"/>
        <v>0</v>
      </c>
      <c r="AI707" s="181">
        <f t="shared" si="445"/>
        <v>0</v>
      </c>
      <c r="AJ707" s="181">
        <f t="shared" si="445"/>
        <v>0</v>
      </c>
      <c r="AK707" s="181">
        <f t="shared" si="445"/>
        <v>0</v>
      </c>
      <c r="AL707" s="181">
        <f t="shared" si="445"/>
        <v>0</v>
      </c>
      <c r="AM707" s="181">
        <f t="shared" si="445"/>
        <v>0</v>
      </c>
      <c r="AN707" s="181">
        <f t="shared" si="445"/>
        <v>0</v>
      </c>
      <c r="AO707" s="181">
        <f t="shared" si="445"/>
        <v>0</v>
      </c>
      <c r="AP707" s="181">
        <f t="shared" si="445"/>
        <v>0</v>
      </c>
      <c r="AQ707" s="181">
        <f t="shared" si="445"/>
        <v>0</v>
      </c>
      <c r="AR707" s="181">
        <f t="shared" si="445"/>
        <v>0</v>
      </c>
      <c r="AS707" s="181">
        <f t="shared" si="445"/>
        <v>0</v>
      </c>
      <c r="AT707" s="181">
        <f t="shared" si="445"/>
        <v>0</v>
      </c>
      <c r="AU707" s="181">
        <f t="shared" si="445"/>
        <v>0</v>
      </c>
      <c r="AV707" s="181">
        <f t="shared" si="445"/>
        <v>0</v>
      </c>
      <c r="AW707" s="181">
        <f t="shared" si="445"/>
        <v>0</v>
      </c>
      <c r="AX707" s="181">
        <f t="shared" si="445"/>
        <v>0</v>
      </c>
      <c r="AY707" s="181">
        <f t="shared" si="445"/>
        <v>0</v>
      </c>
      <c r="AZ707" s="181">
        <f t="shared" si="445"/>
        <v>0</v>
      </c>
      <c r="BA707" s="181">
        <f t="shared" si="445"/>
        <v>0</v>
      </c>
      <c r="BB707" s="181">
        <f t="shared" si="445"/>
        <v>0</v>
      </c>
      <c r="BC707" s="181">
        <f t="shared" si="445"/>
        <v>0</v>
      </c>
      <c r="BD707" s="181">
        <f t="shared" si="445"/>
        <v>0</v>
      </c>
      <c r="BE707" s="181">
        <f t="shared" si="445"/>
        <v>0</v>
      </c>
      <c r="BF707" s="181">
        <f t="shared" si="445"/>
        <v>0</v>
      </c>
      <c r="BG707" s="181">
        <f t="shared" si="445"/>
        <v>0</v>
      </c>
      <c r="BH707" s="181">
        <f t="shared" si="445"/>
        <v>0</v>
      </c>
      <c r="BI707" s="181">
        <f t="shared" si="445"/>
        <v>0</v>
      </c>
      <c r="BJ707" s="181">
        <f t="shared" si="445"/>
        <v>0</v>
      </c>
      <c r="BK707" s="181">
        <f t="shared" si="445"/>
        <v>0</v>
      </c>
      <c r="BL707" s="181">
        <f t="shared" si="445"/>
        <v>0</v>
      </c>
      <c r="BM707" s="181">
        <f t="shared" si="445"/>
        <v>0</v>
      </c>
      <c r="BN707" s="181">
        <f t="shared" si="445"/>
        <v>0</v>
      </c>
      <c r="BO707" s="181">
        <f t="shared" si="445"/>
        <v>0</v>
      </c>
      <c r="BP707" s="181">
        <f t="shared" si="446"/>
        <v>0</v>
      </c>
      <c r="BQ707" s="181">
        <f t="shared" si="446"/>
        <v>0</v>
      </c>
      <c r="BR707" s="181">
        <f t="shared" si="446"/>
        <v>0</v>
      </c>
      <c r="BS707" s="181">
        <f t="shared" si="446"/>
        <v>0</v>
      </c>
      <c r="BT707" s="181">
        <f t="shared" si="446"/>
        <v>0</v>
      </c>
      <c r="BU707" s="181">
        <f t="shared" si="446"/>
        <v>0</v>
      </c>
      <c r="BV707" s="181">
        <f t="shared" si="446"/>
        <v>0</v>
      </c>
      <c r="BW707" s="181">
        <f t="shared" si="446"/>
        <v>0</v>
      </c>
      <c r="BX707" s="181">
        <f t="shared" si="446"/>
        <v>0</v>
      </c>
      <c r="BY707" s="181">
        <f t="shared" si="446"/>
        <v>0</v>
      </c>
      <c r="BZ707" s="181">
        <f t="shared" si="446"/>
        <v>0</v>
      </c>
      <c r="CA707" s="181">
        <f t="shared" si="446"/>
        <v>0</v>
      </c>
      <c r="CB707" s="181">
        <f t="shared" si="446"/>
        <v>0</v>
      </c>
      <c r="CC707" s="181">
        <f t="shared" si="446"/>
        <v>0</v>
      </c>
      <c r="CD707" s="181">
        <f t="shared" si="446"/>
        <v>0</v>
      </c>
      <c r="CE707" s="181">
        <f t="shared" si="446"/>
        <v>0</v>
      </c>
      <c r="CF707" s="181">
        <f t="shared" si="446"/>
        <v>0</v>
      </c>
      <c r="CG707" s="181">
        <f t="shared" si="446"/>
        <v>0</v>
      </c>
      <c r="CH707" s="181">
        <f t="shared" si="446"/>
        <v>0</v>
      </c>
      <c r="CI707" s="181">
        <f t="shared" si="446"/>
        <v>0</v>
      </c>
      <c r="CJ707" s="181">
        <f t="shared" si="446"/>
        <v>0</v>
      </c>
      <c r="CK707" s="181">
        <f t="shared" si="446"/>
        <v>0</v>
      </c>
      <c r="CL707" s="181">
        <f t="shared" si="446"/>
        <v>0</v>
      </c>
      <c r="CM707" s="181">
        <f t="shared" si="446"/>
        <v>0</v>
      </c>
      <c r="CN707" s="181">
        <f t="shared" si="446"/>
        <v>0</v>
      </c>
      <c r="CO707" s="181">
        <f t="shared" si="446"/>
        <v>0</v>
      </c>
      <c r="CP707" s="181">
        <f t="shared" si="446"/>
        <v>0</v>
      </c>
      <c r="CQ707" s="181">
        <f t="shared" si="446"/>
        <v>0</v>
      </c>
      <c r="CR707" s="181">
        <f t="shared" si="446"/>
        <v>0</v>
      </c>
      <c r="CS707" s="181">
        <f t="shared" si="446"/>
        <v>0</v>
      </c>
      <c r="CT707" s="181">
        <f t="shared" si="446"/>
        <v>0</v>
      </c>
      <c r="CU707" s="181">
        <f t="shared" si="446"/>
        <v>0</v>
      </c>
      <c r="CV707" s="181">
        <f t="shared" si="446"/>
        <v>0</v>
      </c>
      <c r="CW707" s="181">
        <f t="shared" si="446"/>
        <v>0</v>
      </c>
      <c r="CX707" s="181">
        <f t="shared" si="446"/>
        <v>0</v>
      </c>
      <c r="CY707" s="181">
        <f t="shared" si="446"/>
        <v>0</v>
      </c>
      <c r="CZ707" s="181">
        <f t="shared" si="446"/>
        <v>0</v>
      </c>
      <c r="DA707" s="181">
        <f t="shared" si="446"/>
        <v>0</v>
      </c>
      <c r="DB707" s="181">
        <f t="shared" si="446"/>
        <v>0</v>
      </c>
      <c r="DC707" s="181">
        <f t="shared" si="446"/>
        <v>0</v>
      </c>
      <c r="DD707" s="181">
        <f t="shared" si="446"/>
        <v>0</v>
      </c>
      <c r="DE707" s="181">
        <f t="shared" si="446"/>
        <v>0</v>
      </c>
      <c r="DF707" s="181">
        <f t="shared" si="446"/>
        <v>0</v>
      </c>
      <c r="DG707" s="181">
        <f t="shared" si="446"/>
        <v>0</v>
      </c>
      <c r="DH707" s="181">
        <f t="shared" si="446"/>
        <v>0</v>
      </c>
      <c r="DI707" s="181">
        <f t="shared" si="446"/>
        <v>0</v>
      </c>
      <c r="DJ707" s="181">
        <f t="shared" si="446"/>
        <v>0</v>
      </c>
      <c r="DK707" s="181">
        <f t="shared" si="446"/>
        <v>0</v>
      </c>
      <c r="DL707" s="181">
        <f t="shared" si="446"/>
        <v>0</v>
      </c>
      <c r="DM707" s="181">
        <f t="shared" si="446"/>
        <v>0</v>
      </c>
      <c r="DN707" s="181">
        <f t="shared" si="446"/>
        <v>0</v>
      </c>
      <c r="DO707" s="181">
        <f t="shared" si="446"/>
        <v>0</v>
      </c>
      <c r="DP707" s="181">
        <f t="shared" si="446"/>
        <v>0</v>
      </c>
      <c r="DQ707" s="181">
        <f t="shared" si="446"/>
        <v>0</v>
      </c>
      <c r="DR707" s="181">
        <f t="shared" si="446"/>
        <v>0</v>
      </c>
      <c r="DS707" s="181">
        <f t="shared" si="446"/>
        <v>0</v>
      </c>
      <c r="DT707" s="181">
        <f t="shared" si="446"/>
        <v>0</v>
      </c>
      <c r="DU707" s="181">
        <f t="shared" si="446"/>
        <v>0</v>
      </c>
      <c r="DV707" s="181">
        <f t="shared" si="446"/>
        <v>0</v>
      </c>
      <c r="DW707" s="181">
        <f t="shared" si="446"/>
        <v>0</v>
      </c>
      <c r="DX707" s="181">
        <f t="shared" si="446"/>
        <v>0</v>
      </c>
      <c r="DY707" s="181">
        <f t="shared" si="446"/>
        <v>0</v>
      </c>
      <c r="DZ707" s="181">
        <f t="shared" si="446"/>
        <v>0</v>
      </c>
      <c r="EA707" s="181">
        <f t="shared" si="446"/>
        <v>0</v>
      </c>
      <c r="EB707" s="181">
        <f t="shared" si="447"/>
        <v>0</v>
      </c>
      <c r="EC707" s="181">
        <f t="shared" si="447"/>
        <v>0</v>
      </c>
      <c r="ED707" s="181">
        <f t="shared" si="447"/>
        <v>0</v>
      </c>
      <c r="EE707" s="181">
        <f t="shared" si="447"/>
        <v>0</v>
      </c>
    </row>
    <row r="708" spans="1:138" s="182" customFormat="1" ht="15.75" hidden="1" outlineLevel="1" x14ac:dyDescent="0.25">
      <c r="A708" s="122">
        <f t="shared" si="444"/>
        <v>0</v>
      </c>
      <c r="B708" s="232" t="str">
        <f t="shared" si="448"/>
        <v>Строительно-монтажные работы имп НДС</v>
      </c>
      <c r="C708" s="170">
        <f t="shared" ref="C708:C715" si="449">SUM(D708:EE708)</f>
        <v>0</v>
      </c>
      <c r="D708" s="181">
        <f t="shared" si="445"/>
        <v>0</v>
      </c>
      <c r="E708" s="181">
        <f t="shared" si="445"/>
        <v>0</v>
      </c>
      <c r="F708" s="181">
        <f t="shared" si="445"/>
        <v>0</v>
      </c>
      <c r="G708" s="181">
        <f t="shared" si="445"/>
        <v>0</v>
      </c>
      <c r="H708" s="181">
        <f t="shared" si="445"/>
        <v>0</v>
      </c>
      <c r="I708" s="181">
        <f t="shared" si="445"/>
        <v>0</v>
      </c>
      <c r="J708" s="181">
        <f t="shared" si="445"/>
        <v>0</v>
      </c>
      <c r="K708" s="181">
        <f t="shared" si="445"/>
        <v>0</v>
      </c>
      <c r="L708" s="181">
        <f t="shared" si="445"/>
        <v>0</v>
      </c>
      <c r="M708" s="181">
        <f t="shared" si="445"/>
        <v>0</v>
      </c>
      <c r="N708" s="181">
        <f t="shared" si="445"/>
        <v>0</v>
      </c>
      <c r="O708" s="181">
        <f t="shared" si="445"/>
        <v>0</v>
      </c>
      <c r="P708" s="181">
        <f t="shared" si="445"/>
        <v>0</v>
      </c>
      <c r="Q708" s="181">
        <f t="shared" si="445"/>
        <v>0</v>
      </c>
      <c r="R708" s="181">
        <f t="shared" si="445"/>
        <v>0</v>
      </c>
      <c r="S708" s="181">
        <f t="shared" si="445"/>
        <v>0</v>
      </c>
      <c r="T708" s="181">
        <f t="shared" si="445"/>
        <v>0</v>
      </c>
      <c r="U708" s="181">
        <f t="shared" si="445"/>
        <v>0</v>
      </c>
      <c r="V708" s="181">
        <f t="shared" si="445"/>
        <v>0</v>
      </c>
      <c r="W708" s="181">
        <f t="shared" si="445"/>
        <v>0</v>
      </c>
      <c r="X708" s="181">
        <f t="shared" si="445"/>
        <v>0</v>
      </c>
      <c r="Y708" s="181">
        <f t="shared" si="445"/>
        <v>0</v>
      </c>
      <c r="Z708" s="181">
        <f t="shared" si="445"/>
        <v>0</v>
      </c>
      <c r="AA708" s="181">
        <f t="shared" si="445"/>
        <v>0</v>
      </c>
      <c r="AB708" s="181">
        <f t="shared" si="445"/>
        <v>0</v>
      </c>
      <c r="AC708" s="181">
        <f t="shared" si="445"/>
        <v>0</v>
      </c>
      <c r="AD708" s="181">
        <f t="shared" si="445"/>
        <v>0</v>
      </c>
      <c r="AE708" s="181">
        <f t="shared" si="445"/>
        <v>0</v>
      </c>
      <c r="AF708" s="181">
        <f t="shared" si="445"/>
        <v>0</v>
      </c>
      <c r="AG708" s="181">
        <f t="shared" si="445"/>
        <v>0</v>
      </c>
      <c r="AH708" s="181">
        <f t="shared" si="445"/>
        <v>0</v>
      </c>
      <c r="AI708" s="181">
        <f t="shared" si="445"/>
        <v>0</v>
      </c>
      <c r="AJ708" s="181">
        <f t="shared" si="445"/>
        <v>0</v>
      </c>
      <c r="AK708" s="181">
        <f t="shared" si="445"/>
        <v>0</v>
      </c>
      <c r="AL708" s="181">
        <f t="shared" si="445"/>
        <v>0</v>
      </c>
      <c r="AM708" s="181">
        <f t="shared" si="445"/>
        <v>0</v>
      </c>
      <c r="AN708" s="181">
        <f t="shared" si="445"/>
        <v>0</v>
      </c>
      <c r="AO708" s="181">
        <f t="shared" si="445"/>
        <v>0</v>
      </c>
      <c r="AP708" s="181">
        <f t="shared" si="445"/>
        <v>0</v>
      </c>
      <c r="AQ708" s="181">
        <f t="shared" si="445"/>
        <v>0</v>
      </c>
      <c r="AR708" s="181">
        <f t="shared" si="445"/>
        <v>0</v>
      </c>
      <c r="AS708" s="181">
        <f t="shared" si="445"/>
        <v>0</v>
      </c>
      <c r="AT708" s="181">
        <f t="shared" si="445"/>
        <v>0</v>
      </c>
      <c r="AU708" s="181">
        <f t="shared" si="445"/>
        <v>0</v>
      </c>
      <c r="AV708" s="181">
        <f t="shared" si="445"/>
        <v>0</v>
      </c>
      <c r="AW708" s="181">
        <f t="shared" si="445"/>
        <v>0</v>
      </c>
      <c r="AX708" s="181">
        <f t="shared" si="445"/>
        <v>0</v>
      </c>
      <c r="AY708" s="181">
        <f t="shared" si="445"/>
        <v>0</v>
      </c>
      <c r="AZ708" s="181">
        <f t="shared" si="445"/>
        <v>0</v>
      </c>
      <c r="BA708" s="181">
        <f t="shared" si="445"/>
        <v>0</v>
      </c>
      <c r="BB708" s="181">
        <f t="shared" si="445"/>
        <v>0</v>
      </c>
      <c r="BC708" s="181">
        <f t="shared" si="445"/>
        <v>0</v>
      </c>
      <c r="BD708" s="181">
        <f t="shared" si="445"/>
        <v>0</v>
      </c>
      <c r="BE708" s="181">
        <f t="shared" si="445"/>
        <v>0</v>
      </c>
      <c r="BF708" s="181">
        <f t="shared" si="445"/>
        <v>0</v>
      </c>
      <c r="BG708" s="181">
        <f t="shared" si="445"/>
        <v>0</v>
      </c>
      <c r="BH708" s="181">
        <f t="shared" si="445"/>
        <v>0</v>
      </c>
      <c r="BI708" s="181">
        <f t="shared" si="445"/>
        <v>0</v>
      </c>
      <c r="BJ708" s="181">
        <f t="shared" si="445"/>
        <v>0</v>
      </c>
      <c r="BK708" s="181">
        <f t="shared" si="445"/>
        <v>0</v>
      </c>
      <c r="BL708" s="181">
        <f t="shared" si="445"/>
        <v>0</v>
      </c>
      <c r="BM708" s="181">
        <f t="shared" si="445"/>
        <v>0</v>
      </c>
      <c r="BN708" s="181">
        <f t="shared" si="445"/>
        <v>0</v>
      </c>
      <c r="BO708" s="181">
        <f t="shared" si="445"/>
        <v>0</v>
      </c>
      <c r="BP708" s="181">
        <f t="shared" si="446"/>
        <v>0</v>
      </c>
      <c r="BQ708" s="181">
        <f t="shared" si="446"/>
        <v>0</v>
      </c>
      <c r="BR708" s="181">
        <f t="shared" si="446"/>
        <v>0</v>
      </c>
      <c r="BS708" s="181">
        <f t="shared" si="446"/>
        <v>0</v>
      </c>
      <c r="BT708" s="181">
        <f t="shared" si="446"/>
        <v>0</v>
      </c>
      <c r="BU708" s="181">
        <f t="shared" si="446"/>
        <v>0</v>
      </c>
      <c r="BV708" s="181">
        <f t="shared" si="446"/>
        <v>0</v>
      </c>
      <c r="BW708" s="181">
        <f t="shared" si="446"/>
        <v>0</v>
      </c>
      <c r="BX708" s="181">
        <f t="shared" si="446"/>
        <v>0</v>
      </c>
      <c r="BY708" s="181">
        <f t="shared" si="446"/>
        <v>0</v>
      </c>
      <c r="BZ708" s="181">
        <f t="shared" si="446"/>
        <v>0</v>
      </c>
      <c r="CA708" s="181">
        <f t="shared" si="446"/>
        <v>0</v>
      </c>
      <c r="CB708" s="181">
        <f t="shared" si="446"/>
        <v>0</v>
      </c>
      <c r="CC708" s="181">
        <f t="shared" si="446"/>
        <v>0</v>
      </c>
      <c r="CD708" s="181">
        <f t="shared" si="446"/>
        <v>0</v>
      </c>
      <c r="CE708" s="181">
        <f t="shared" si="446"/>
        <v>0</v>
      </c>
      <c r="CF708" s="181">
        <f t="shared" si="446"/>
        <v>0</v>
      </c>
      <c r="CG708" s="181">
        <f t="shared" si="446"/>
        <v>0</v>
      </c>
      <c r="CH708" s="181">
        <f t="shared" si="446"/>
        <v>0</v>
      </c>
      <c r="CI708" s="181">
        <f t="shared" si="446"/>
        <v>0</v>
      </c>
      <c r="CJ708" s="181">
        <f t="shared" si="446"/>
        <v>0</v>
      </c>
      <c r="CK708" s="181">
        <f t="shared" si="446"/>
        <v>0</v>
      </c>
      <c r="CL708" s="181">
        <f t="shared" si="446"/>
        <v>0</v>
      </c>
      <c r="CM708" s="181">
        <f t="shared" si="446"/>
        <v>0</v>
      </c>
      <c r="CN708" s="181">
        <f t="shared" si="446"/>
        <v>0</v>
      </c>
      <c r="CO708" s="181">
        <f t="shared" si="446"/>
        <v>0</v>
      </c>
      <c r="CP708" s="181">
        <f t="shared" si="446"/>
        <v>0</v>
      </c>
      <c r="CQ708" s="181">
        <f t="shared" si="446"/>
        <v>0</v>
      </c>
      <c r="CR708" s="181">
        <f t="shared" si="446"/>
        <v>0</v>
      </c>
      <c r="CS708" s="181">
        <f t="shared" si="446"/>
        <v>0</v>
      </c>
      <c r="CT708" s="181">
        <f t="shared" si="446"/>
        <v>0</v>
      </c>
      <c r="CU708" s="181">
        <f t="shared" si="446"/>
        <v>0</v>
      </c>
      <c r="CV708" s="181">
        <f t="shared" si="446"/>
        <v>0</v>
      </c>
      <c r="CW708" s="181">
        <f t="shared" si="446"/>
        <v>0</v>
      </c>
      <c r="CX708" s="181">
        <f t="shared" si="446"/>
        <v>0</v>
      </c>
      <c r="CY708" s="181">
        <f t="shared" si="446"/>
        <v>0</v>
      </c>
      <c r="CZ708" s="181">
        <f t="shared" si="446"/>
        <v>0</v>
      </c>
      <c r="DA708" s="181">
        <f t="shared" si="446"/>
        <v>0</v>
      </c>
      <c r="DB708" s="181">
        <f t="shared" si="446"/>
        <v>0</v>
      </c>
      <c r="DC708" s="181">
        <f t="shared" si="446"/>
        <v>0</v>
      </c>
      <c r="DD708" s="181">
        <f t="shared" si="446"/>
        <v>0</v>
      </c>
      <c r="DE708" s="181">
        <f t="shared" si="446"/>
        <v>0</v>
      </c>
      <c r="DF708" s="181">
        <f t="shared" si="446"/>
        <v>0</v>
      </c>
      <c r="DG708" s="181">
        <f t="shared" si="446"/>
        <v>0</v>
      </c>
      <c r="DH708" s="181">
        <f t="shared" si="446"/>
        <v>0</v>
      </c>
      <c r="DI708" s="181">
        <f t="shared" si="446"/>
        <v>0</v>
      </c>
      <c r="DJ708" s="181">
        <f t="shared" si="446"/>
        <v>0</v>
      </c>
      <c r="DK708" s="181">
        <f t="shared" si="446"/>
        <v>0</v>
      </c>
      <c r="DL708" s="181">
        <f t="shared" si="446"/>
        <v>0</v>
      </c>
      <c r="DM708" s="181">
        <f t="shared" si="446"/>
        <v>0</v>
      </c>
      <c r="DN708" s="181">
        <f t="shared" si="446"/>
        <v>0</v>
      </c>
      <c r="DO708" s="181">
        <f t="shared" si="446"/>
        <v>0</v>
      </c>
      <c r="DP708" s="181">
        <f t="shared" si="446"/>
        <v>0</v>
      </c>
      <c r="DQ708" s="181">
        <f t="shared" si="446"/>
        <v>0</v>
      </c>
      <c r="DR708" s="181">
        <f t="shared" si="446"/>
        <v>0</v>
      </c>
      <c r="DS708" s="181">
        <f t="shared" si="446"/>
        <v>0</v>
      </c>
      <c r="DT708" s="181">
        <f t="shared" si="446"/>
        <v>0</v>
      </c>
      <c r="DU708" s="181">
        <f t="shared" si="446"/>
        <v>0</v>
      </c>
      <c r="DV708" s="181">
        <f t="shared" si="446"/>
        <v>0</v>
      </c>
      <c r="DW708" s="181">
        <f t="shared" si="446"/>
        <v>0</v>
      </c>
      <c r="DX708" s="181">
        <f t="shared" si="446"/>
        <v>0</v>
      </c>
      <c r="DY708" s="181">
        <f t="shared" si="446"/>
        <v>0</v>
      </c>
      <c r="DZ708" s="181">
        <f t="shared" si="446"/>
        <v>0</v>
      </c>
      <c r="EA708" s="181">
        <f t="shared" si="446"/>
        <v>0</v>
      </c>
      <c r="EB708" s="181">
        <f t="shared" si="447"/>
        <v>0</v>
      </c>
      <c r="EC708" s="181">
        <f t="shared" si="447"/>
        <v>0</v>
      </c>
      <c r="ED708" s="181">
        <f t="shared" si="447"/>
        <v>0</v>
      </c>
      <c r="EE708" s="181">
        <f t="shared" si="447"/>
        <v>0</v>
      </c>
    </row>
    <row r="709" spans="1:138" s="182" customFormat="1" ht="15.75" hidden="1" outlineLevel="1" x14ac:dyDescent="0.25">
      <c r="A709" s="122">
        <f t="shared" si="444"/>
        <v>0</v>
      </c>
      <c r="B709" s="232" t="str">
        <f t="shared" si="448"/>
        <v>Строительно-монтажные работы рос НДС</v>
      </c>
      <c r="C709" s="170">
        <f t="shared" si="449"/>
        <v>0</v>
      </c>
      <c r="D709" s="181">
        <f t="shared" si="445"/>
        <v>0</v>
      </c>
      <c r="E709" s="181">
        <f t="shared" si="445"/>
        <v>0</v>
      </c>
      <c r="F709" s="181">
        <f t="shared" si="445"/>
        <v>0</v>
      </c>
      <c r="G709" s="181">
        <f t="shared" si="445"/>
        <v>0</v>
      </c>
      <c r="H709" s="181">
        <f t="shared" si="445"/>
        <v>0</v>
      </c>
      <c r="I709" s="181">
        <f t="shared" si="445"/>
        <v>0</v>
      </c>
      <c r="J709" s="181">
        <f t="shared" si="445"/>
        <v>0</v>
      </c>
      <c r="K709" s="181">
        <f t="shared" si="445"/>
        <v>0</v>
      </c>
      <c r="L709" s="181">
        <f t="shared" si="445"/>
        <v>0</v>
      </c>
      <c r="M709" s="181">
        <f t="shared" si="445"/>
        <v>0</v>
      </c>
      <c r="N709" s="181">
        <f t="shared" si="445"/>
        <v>0</v>
      </c>
      <c r="O709" s="181">
        <f t="shared" si="445"/>
        <v>0</v>
      </c>
      <c r="P709" s="181">
        <f t="shared" si="445"/>
        <v>0</v>
      </c>
      <c r="Q709" s="181">
        <f t="shared" si="445"/>
        <v>0</v>
      </c>
      <c r="R709" s="181">
        <f t="shared" si="445"/>
        <v>0</v>
      </c>
      <c r="S709" s="181">
        <f t="shared" si="445"/>
        <v>0</v>
      </c>
      <c r="T709" s="181">
        <f t="shared" si="445"/>
        <v>0</v>
      </c>
      <c r="U709" s="181">
        <f t="shared" si="445"/>
        <v>0</v>
      </c>
      <c r="V709" s="181">
        <f t="shared" si="445"/>
        <v>0</v>
      </c>
      <c r="W709" s="181">
        <f t="shared" si="445"/>
        <v>0</v>
      </c>
      <c r="X709" s="181">
        <f t="shared" si="445"/>
        <v>0</v>
      </c>
      <c r="Y709" s="181">
        <f t="shared" si="445"/>
        <v>0</v>
      </c>
      <c r="Z709" s="181">
        <f t="shared" si="445"/>
        <v>0</v>
      </c>
      <c r="AA709" s="181">
        <f t="shared" si="445"/>
        <v>0</v>
      </c>
      <c r="AB709" s="181">
        <f t="shared" si="445"/>
        <v>0</v>
      </c>
      <c r="AC709" s="181">
        <f t="shared" si="445"/>
        <v>0</v>
      </c>
      <c r="AD709" s="181">
        <f t="shared" si="445"/>
        <v>0</v>
      </c>
      <c r="AE709" s="181">
        <f t="shared" si="445"/>
        <v>0</v>
      </c>
      <c r="AF709" s="181">
        <f t="shared" si="445"/>
        <v>0</v>
      </c>
      <c r="AG709" s="181">
        <f t="shared" si="445"/>
        <v>0</v>
      </c>
      <c r="AH709" s="181">
        <f t="shared" si="445"/>
        <v>0</v>
      </c>
      <c r="AI709" s="181">
        <f t="shared" si="445"/>
        <v>0</v>
      </c>
      <c r="AJ709" s="181">
        <f t="shared" si="445"/>
        <v>0</v>
      </c>
      <c r="AK709" s="181">
        <f t="shared" si="445"/>
        <v>0</v>
      </c>
      <c r="AL709" s="181">
        <f t="shared" si="445"/>
        <v>0</v>
      </c>
      <c r="AM709" s="181">
        <f t="shared" si="445"/>
        <v>0</v>
      </c>
      <c r="AN709" s="181">
        <f t="shared" si="445"/>
        <v>0</v>
      </c>
      <c r="AO709" s="181">
        <f t="shared" si="445"/>
        <v>0</v>
      </c>
      <c r="AP709" s="181">
        <f t="shared" si="445"/>
        <v>0</v>
      </c>
      <c r="AQ709" s="181">
        <f t="shared" si="445"/>
        <v>0</v>
      </c>
      <c r="AR709" s="181">
        <f t="shared" si="445"/>
        <v>0</v>
      </c>
      <c r="AS709" s="181">
        <f t="shared" si="445"/>
        <v>0</v>
      </c>
      <c r="AT709" s="181">
        <f t="shared" si="445"/>
        <v>0</v>
      </c>
      <c r="AU709" s="181">
        <f t="shared" si="445"/>
        <v>0</v>
      </c>
      <c r="AV709" s="181">
        <f t="shared" si="445"/>
        <v>0</v>
      </c>
      <c r="AW709" s="181">
        <f t="shared" si="445"/>
        <v>0</v>
      </c>
      <c r="AX709" s="181">
        <f t="shared" si="445"/>
        <v>0</v>
      </c>
      <c r="AY709" s="181">
        <f t="shared" si="445"/>
        <v>0</v>
      </c>
      <c r="AZ709" s="181">
        <f t="shared" si="445"/>
        <v>0</v>
      </c>
      <c r="BA709" s="181">
        <f t="shared" si="445"/>
        <v>0</v>
      </c>
      <c r="BB709" s="181">
        <f t="shared" si="445"/>
        <v>0</v>
      </c>
      <c r="BC709" s="181">
        <f t="shared" si="445"/>
        <v>0</v>
      </c>
      <c r="BD709" s="181">
        <f t="shared" si="445"/>
        <v>0</v>
      </c>
      <c r="BE709" s="181">
        <f t="shared" si="445"/>
        <v>0</v>
      </c>
      <c r="BF709" s="181">
        <f t="shared" si="445"/>
        <v>0</v>
      </c>
      <c r="BG709" s="181">
        <f t="shared" si="445"/>
        <v>0</v>
      </c>
      <c r="BH709" s="181">
        <f t="shared" si="445"/>
        <v>0</v>
      </c>
      <c r="BI709" s="181">
        <f t="shared" si="445"/>
        <v>0</v>
      </c>
      <c r="BJ709" s="181">
        <f t="shared" si="445"/>
        <v>0</v>
      </c>
      <c r="BK709" s="181">
        <f t="shared" si="445"/>
        <v>0</v>
      </c>
      <c r="BL709" s="181">
        <f t="shared" si="445"/>
        <v>0</v>
      </c>
      <c r="BM709" s="181">
        <f t="shared" si="445"/>
        <v>0</v>
      </c>
      <c r="BN709" s="181">
        <f t="shared" si="445"/>
        <v>0</v>
      </c>
      <c r="BO709" s="181">
        <f>BO696*0.18</f>
        <v>0</v>
      </c>
      <c r="BP709" s="181">
        <f t="shared" si="446"/>
        <v>0</v>
      </c>
      <c r="BQ709" s="181">
        <f t="shared" si="446"/>
        <v>0</v>
      </c>
      <c r="BR709" s="181">
        <f t="shared" si="446"/>
        <v>0</v>
      </c>
      <c r="BS709" s="181">
        <f t="shared" si="446"/>
        <v>0</v>
      </c>
      <c r="BT709" s="181">
        <f t="shared" si="446"/>
        <v>0</v>
      </c>
      <c r="BU709" s="181">
        <f t="shared" si="446"/>
        <v>0</v>
      </c>
      <c r="BV709" s="181">
        <f t="shared" si="446"/>
        <v>0</v>
      </c>
      <c r="BW709" s="181">
        <f t="shared" si="446"/>
        <v>0</v>
      </c>
      <c r="BX709" s="181">
        <f t="shared" si="446"/>
        <v>0</v>
      </c>
      <c r="BY709" s="181">
        <f t="shared" si="446"/>
        <v>0</v>
      </c>
      <c r="BZ709" s="181">
        <f t="shared" si="446"/>
        <v>0</v>
      </c>
      <c r="CA709" s="181">
        <f t="shared" si="446"/>
        <v>0</v>
      </c>
      <c r="CB709" s="181">
        <f t="shared" si="446"/>
        <v>0</v>
      </c>
      <c r="CC709" s="181">
        <f t="shared" si="446"/>
        <v>0</v>
      </c>
      <c r="CD709" s="181">
        <f t="shared" si="446"/>
        <v>0</v>
      </c>
      <c r="CE709" s="181">
        <f t="shared" si="446"/>
        <v>0</v>
      </c>
      <c r="CF709" s="181">
        <f t="shared" si="446"/>
        <v>0</v>
      </c>
      <c r="CG709" s="181">
        <f t="shared" si="446"/>
        <v>0</v>
      </c>
      <c r="CH709" s="181">
        <f t="shared" si="446"/>
        <v>0</v>
      </c>
      <c r="CI709" s="181">
        <f t="shared" si="446"/>
        <v>0</v>
      </c>
      <c r="CJ709" s="181">
        <f t="shared" si="446"/>
        <v>0</v>
      </c>
      <c r="CK709" s="181">
        <f t="shared" si="446"/>
        <v>0</v>
      </c>
      <c r="CL709" s="181">
        <f t="shared" si="446"/>
        <v>0</v>
      </c>
      <c r="CM709" s="181">
        <f t="shared" si="446"/>
        <v>0</v>
      </c>
      <c r="CN709" s="181">
        <f t="shared" si="446"/>
        <v>0</v>
      </c>
      <c r="CO709" s="181">
        <f t="shared" si="446"/>
        <v>0</v>
      </c>
      <c r="CP709" s="181">
        <f t="shared" si="446"/>
        <v>0</v>
      </c>
      <c r="CQ709" s="181">
        <f t="shared" si="446"/>
        <v>0</v>
      </c>
      <c r="CR709" s="181">
        <f t="shared" si="446"/>
        <v>0</v>
      </c>
      <c r="CS709" s="181">
        <f t="shared" si="446"/>
        <v>0</v>
      </c>
      <c r="CT709" s="181">
        <f t="shared" si="446"/>
        <v>0</v>
      </c>
      <c r="CU709" s="181">
        <f t="shared" si="446"/>
        <v>0</v>
      </c>
      <c r="CV709" s="181">
        <f t="shared" si="446"/>
        <v>0</v>
      </c>
      <c r="CW709" s="181">
        <f t="shared" si="446"/>
        <v>0</v>
      </c>
      <c r="CX709" s="181">
        <f t="shared" si="446"/>
        <v>0</v>
      </c>
      <c r="CY709" s="181">
        <f t="shared" si="446"/>
        <v>0</v>
      </c>
      <c r="CZ709" s="181">
        <f t="shared" si="446"/>
        <v>0</v>
      </c>
      <c r="DA709" s="181">
        <f t="shared" si="446"/>
        <v>0</v>
      </c>
      <c r="DB709" s="181">
        <f t="shared" si="446"/>
        <v>0</v>
      </c>
      <c r="DC709" s="181">
        <f t="shared" si="446"/>
        <v>0</v>
      </c>
      <c r="DD709" s="181">
        <f t="shared" si="446"/>
        <v>0</v>
      </c>
      <c r="DE709" s="181">
        <f t="shared" si="446"/>
        <v>0</v>
      </c>
      <c r="DF709" s="181">
        <f t="shared" si="446"/>
        <v>0</v>
      </c>
      <c r="DG709" s="181">
        <f t="shared" si="446"/>
        <v>0</v>
      </c>
      <c r="DH709" s="181">
        <f t="shared" si="446"/>
        <v>0</v>
      </c>
      <c r="DI709" s="181">
        <f t="shared" si="446"/>
        <v>0</v>
      </c>
      <c r="DJ709" s="181">
        <f t="shared" si="446"/>
        <v>0</v>
      </c>
      <c r="DK709" s="181">
        <f t="shared" si="446"/>
        <v>0</v>
      </c>
      <c r="DL709" s="181">
        <f t="shared" si="446"/>
        <v>0</v>
      </c>
      <c r="DM709" s="181">
        <f t="shared" si="446"/>
        <v>0</v>
      </c>
      <c r="DN709" s="181">
        <f t="shared" si="446"/>
        <v>0</v>
      </c>
      <c r="DO709" s="181">
        <f t="shared" si="446"/>
        <v>0</v>
      </c>
      <c r="DP709" s="181">
        <f t="shared" si="446"/>
        <v>0</v>
      </c>
      <c r="DQ709" s="181">
        <f t="shared" si="446"/>
        <v>0</v>
      </c>
      <c r="DR709" s="181">
        <f t="shared" si="446"/>
        <v>0</v>
      </c>
      <c r="DS709" s="181">
        <f t="shared" si="446"/>
        <v>0</v>
      </c>
      <c r="DT709" s="181">
        <f t="shared" si="446"/>
        <v>0</v>
      </c>
      <c r="DU709" s="181">
        <f t="shared" si="446"/>
        <v>0</v>
      </c>
      <c r="DV709" s="181">
        <f t="shared" si="446"/>
        <v>0</v>
      </c>
      <c r="DW709" s="181">
        <f t="shared" si="446"/>
        <v>0</v>
      </c>
      <c r="DX709" s="181">
        <f t="shared" si="446"/>
        <v>0</v>
      </c>
      <c r="DY709" s="181">
        <f t="shared" si="446"/>
        <v>0</v>
      </c>
      <c r="DZ709" s="181">
        <f t="shared" si="446"/>
        <v>0</v>
      </c>
      <c r="EA709" s="181">
        <f>EA696*0.18</f>
        <v>0</v>
      </c>
      <c r="EB709" s="181">
        <f t="shared" si="447"/>
        <v>0</v>
      </c>
      <c r="EC709" s="181">
        <f t="shared" si="447"/>
        <v>0</v>
      </c>
      <c r="ED709" s="181">
        <f t="shared" si="447"/>
        <v>0</v>
      </c>
      <c r="EE709" s="181">
        <f t="shared" si="447"/>
        <v>0</v>
      </c>
    </row>
    <row r="710" spans="1:138" s="182" customFormat="1" ht="15.75" hidden="1" outlineLevel="1" x14ac:dyDescent="0.25">
      <c r="A710" s="122">
        <f t="shared" si="444"/>
        <v>0</v>
      </c>
      <c r="B710" s="232" t="str">
        <f t="shared" si="448"/>
        <v>ТМЦ имп НДС</v>
      </c>
      <c r="C710" s="170">
        <f t="shared" si="449"/>
        <v>0</v>
      </c>
      <c r="D710" s="181">
        <f t="shared" ref="D710:BO713" si="450">D697*0.18</f>
        <v>0</v>
      </c>
      <c r="E710" s="181">
        <f t="shared" si="450"/>
        <v>0</v>
      </c>
      <c r="F710" s="181">
        <f t="shared" si="450"/>
        <v>0</v>
      </c>
      <c r="G710" s="181">
        <f t="shared" si="450"/>
        <v>0</v>
      </c>
      <c r="H710" s="181">
        <f t="shared" si="450"/>
        <v>0</v>
      </c>
      <c r="I710" s="181">
        <f t="shared" si="450"/>
        <v>0</v>
      </c>
      <c r="J710" s="181">
        <f t="shared" si="450"/>
        <v>0</v>
      </c>
      <c r="K710" s="181">
        <f t="shared" si="450"/>
        <v>0</v>
      </c>
      <c r="L710" s="181">
        <f t="shared" si="450"/>
        <v>0</v>
      </c>
      <c r="M710" s="181">
        <f t="shared" si="450"/>
        <v>0</v>
      </c>
      <c r="N710" s="181">
        <f t="shared" si="450"/>
        <v>0</v>
      </c>
      <c r="O710" s="181">
        <f t="shared" si="450"/>
        <v>0</v>
      </c>
      <c r="P710" s="181">
        <f t="shared" si="450"/>
        <v>0</v>
      </c>
      <c r="Q710" s="181">
        <f t="shared" si="450"/>
        <v>0</v>
      </c>
      <c r="R710" s="181">
        <f t="shared" si="450"/>
        <v>0</v>
      </c>
      <c r="S710" s="181">
        <f t="shared" si="450"/>
        <v>0</v>
      </c>
      <c r="T710" s="181">
        <f t="shared" si="450"/>
        <v>0</v>
      </c>
      <c r="U710" s="181">
        <f t="shared" si="450"/>
        <v>0</v>
      </c>
      <c r="V710" s="181">
        <f t="shared" si="450"/>
        <v>0</v>
      </c>
      <c r="W710" s="181">
        <f t="shared" si="450"/>
        <v>0</v>
      </c>
      <c r="X710" s="181">
        <f t="shared" si="450"/>
        <v>0</v>
      </c>
      <c r="Y710" s="181">
        <f t="shared" si="450"/>
        <v>0</v>
      </c>
      <c r="Z710" s="181">
        <f t="shared" si="450"/>
        <v>0</v>
      </c>
      <c r="AA710" s="181">
        <f t="shared" si="450"/>
        <v>0</v>
      </c>
      <c r="AB710" s="181">
        <f t="shared" si="450"/>
        <v>0</v>
      </c>
      <c r="AC710" s="181">
        <f t="shared" si="450"/>
        <v>0</v>
      </c>
      <c r="AD710" s="181">
        <f t="shared" si="450"/>
        <v>0</v>
      </c>
      <c r="AE710" s="181">
        <f t="shared" si="450"/>
        <v>0</v>
      </c>
      <c r="AF710" s="181">
        <f t="shared" si="450"/>
        <v>0</v>
      </c>
      <c r="AG710" s="181">
        <f t="shared" si="450"/>
        <v>0</v>
      </c>
      <c r="AH710" s="181">
        <f t="shared" si="450"/>
        <v>0</v>
      </c>
      <c r="AI710" s="181">
        <f t="shared" si="450"/>
        <v>0</v>
      </c>
      <c r="AJ710" s="181">
        <f t="shared" si="450"/>
        <v>0</v>
      </c>
      <c r="AK710" s="181">
        <f t="shared" si="450"/>
        <v>0</v>
      </c>
      <c r="AL710" s="181">
        <f t="shared" si="450"/>
        <v>0</v>
      </c>
      <c r="AM710" s="181">
        <f t="shared" si="450"/>
        <v>0</v>
      </c>
      <c r="AN710" s="181">
        <f t="shared" si="450"/>
        <v>0</v>
      </c>
      <c r="AO710" s="181">
        <f t="shared" si="450"/>
        <v>0</v>
      </c>
      <c r="AP710" s="181">
        <f t="shared" si="450"/>
        <v>0</v>
      </c>
      <c r="AQ710" s="181">
        <f t="shared" si="450"/>
        <v>0</v>
      </c>
      <c r="AR710" s="181">
        <f t="shared" si="450"/>
        <v>0</v>
      </c>
      <c r="AS710" s="181">
        <f t="shared" si="450"/>
        <v>0</v>
      </c>
      <c r="AT710" s="181">
        <f t="shared" si="450"/>
        <v>0</v>
      </c>
      <c r="AU710" s="181">
        <f t="shared" si="450"/>
        <v>0</v>
      </c>
      <c r="AV710" s="181">
        <f t="shared" si="450"/>
        <v>0</v>
      </c>
      <c r="AW710" s="181">
        <f t="shared" si="450"/>
        <v>0</v>
      </c>
      <c r="AX710" s="181">
        <f t="shared" si="450"/>
        <v>0</v>
      </c>
      <c r="AY710" s="181">
        <f t="shared" si="450"/>
        <v>0</v>
      </c>
      <c r="AZ710" s="181">
        <f t="shared" si="450"/>
        <v>0</v>
      </c>
      <c r="BA710" s="181">
        <f t="shared" si="450"/>
        <v>0</v>
      </c>
      <c r="BB710" s="181">
        <f t="shared" si="450"/>
        <v>0</v>
      </c>
      <c r="BC710" s="181">
        <f t="shared" si="450"/>
        <v>0</v>
      </c>
      <c r="BD710" s="181">
        <f t="shared" si="450"/>
        <v>0</v>
      </c>
      <c r="BE710" s="181">
        <f t="shared" si="450"/>
        <v>0</v>
      </c>
      <c r="BF710" s="181">
        <f t="shared" si="450"/>
        <v>0</v>
      </c>
      <c r="BG710" s="181">
        <f t="shared" si="450"/>
        <v>0</v>
      </c>
      <c r="BH710" s="181">
        <f t="shared" si="450"/>
        <v>0</v>
      </c>
      <c r="BI710" s="181">
        <f t="shared" si="450"/>
        <v>0</v>
      </c>
      <c r="BJ710" s="181">
        <f t="shared" si="450"/>
        <v>0</v>
      </c>
      <c r="BK710" s="181">
        <f t="shared" si="450"/>
        <v>0</v>
      </c>
      <c r="BL710" s="181">
        <f t="shared" si="450"/>
        <v>0</v>
      </c>
      <c r="BM710" s="181">
        <f t="shared" si="450"/>
        <v>0</v>
      </c>
      <c r="BN710" s="181">
        <f t="shared" si="450"/>
        <v>0</v>
      </c>
      <c r="BO710" s="181">
        <f>BO697*0.18</f>
        <v>0</v>
      </c>
      <c r="BP710" s="181">
        <f t="shared" ref="BP710:EA713" si="451">BP697*0.18</f>
        <v>0</v>
      </c>
      <c r="BQ710" s="181">
        <f t="shared" si="451"/>
        <v>0</v>
      </c>
      <c r="BR710" s="181">
        <f t="shared" si="451"/>
        <v>0</v>
      </c>
      <c r="BS710" s="181">
        <f t="shared" si="451"/>
        <v>0</v>
      </c>
      <c r="BT710" s="181">
        <f t="shared" si="451"/>
        <v>0</v>
      </c>
      <c r="BU710" s="181">
        <f t="shared" si="451"/>
        <v>0</v>
      </c>
      <c r="BV710" s="181">
        <f t="shared" si="451"/>
        <v>0</v>
      </c>
      <c r="BW710" s="181">
        <f t="shared" si="451"/>
        <v>0</v>
      </c>
      <c r="BX710" s="181">
        <f t="shared" si="451"/>
        <v>0</v>
      </c>
      <c r="BY710" s="181">
        <f t="shared" si="451"/>
        <v>0</v>
      </c>
      <c r="BZ710" s="181">
        <f t="shared" si="451"/>
        <v>0</v>
      </c>
      <c r="CA710" s="181">
        <f t="shared" si="451"/>
        <v>0</v>
      </c>
      <c r="CB710" s="181">
        <f t="shared" si="451"/>
        <v>0</v>
      </c>
      <c r="CC710" s="181">
        <f t="shared" si="451"/>
        <v>0</v>
      </c>
      <c r="CD710" s="181">
        <f t="shared" si="451"/>
        <v>0</v>
      </c>
      <c r="CE710" s="181">
        <f t="shared" si="451"/>
        <v>0</v>
      </c>
      <c r="CF710" s="181">
        <f t="shared" si="451"/>
        <v>0</v>
      </c>
      <c r="CG710" s="181">
        <f t="shared" si="451"/>
        <v>0</v>
      </c>
      <c r="CH710" s="181">
        <f t="shared" si="451"/>
        <v>0</v>
      </c>
      <c r="CI710" s="181">
        <f t="shared" si="451"/>
        <v>0</v>
      </c>
      <c r="CJ710" s="181">
        <f t="shared" si="451"/>
        <v>0</v>
      </c>
      <c r="CK710" s="181">
        <f t="shared" si="451"/>
        <v>0</v>
      </c>
      <c r="CL710" s="181">
        <f t="shared" si="451"/>
        <v>0</v>
      </c>
      <c r="CM710" s="181">
        <f t="shared" si="451"/>
        <v>0</v>
      </c>
      <c r="CN710" s="181">
        <f t="shared" si="451"/>
        <v>0</v>
      </c>
      <c r="CO710" s="181">
        <f t="shared" si="451"/>
        <v>0</v>
      </c>
      <c r="CP710" s="181">
        <f t="shared" si="451"/>
        <v>0</v>
      </c>
      <c r="CQ710" s="181">
        <f t="shared" si="451"/>
        <v>0</v>
      </c>
      <c r="CR710" s="181">
        <f t="shared" si="451"/>
        <v>0</v>
      </c>
      <c r="CS710" s="181">
        <f t="shared" si="451"/>
        <v>0</v>
      </c>
      <c r="CT710" s="181">
        <f t="shared" si="451"/>
        <v>0</v>
      </c>
      <c r="CU710" s="181">
        <f t="shared" si="451"/>
        <v>0</v>
      </c>
      <c r="CV710" s="181">
        <f t="shared" si="451"/>
        <v>0</v>
      </c>
      <c r="CW710" s="181">
        <f t="shared" si="451"/>
        <v>0</v>
      </c>
      <c r="CX710" s="181">
        <f t="shared" si="451"/>
        <v>0</v>
      </c>
      <c r="CY710" s="181">
        <f t="shared" si="451"/>
        <v>0</v>
      </c>
      <c r="CZ710" s="181">
        <f t="shared" si="451"/>
        <v>0</v>
      </c>
      <c r="DA710" s="181">
        <f t="shared" si="451"/>
        <v>0</v>
      </c>
      <c r="DB710" s="181">
        <f t="shared" si="451"/>
        <v>0</v>
      </c>
      <c r="DC710" s="181">
        <f t="shared" si="451"/>
        <v>0</v>
      </c>
      <c r="DD710" s="181">
        <f t="shared" si="451"/>
        <v>0</v>
      </c>
      <c r="DE710" s="181">
        <f t="shared" si="451"/>
        <v>0</v>
      </c>
      <c r="DF710" s="181">
        <f t="shared" si="451"/>
        <v>0</v>
      </c>
      <c r="DG710" s="181">
        <f t="shared" si="451"/>
        <v>0</v>
      </c>
      <c r="DH710" s="181">
        <f t="shared" si="451"/>
        <v>0</v>
      </c>
      <c r="DI710" s="181">
        <f t="shared" si="451"/>
        <v>0</v>
      </c>
      <c r="DJ710" s="181">
        <f t="shared" si="451"/>
        <v>0</v>
      </c>
      <c r="DK710" s="181">
        <f t="shared" si="451"/>
        <v>0</v>
      </c>
      <c r="DL710" s="181">
        <f t="shared" si="451"/>
        <v>0</v>
      </c>
      <c r="DM710" s="181">
        <f t="shared" si="451"/>
        <v>0</v>
      </c>
      <c r="DN710" s="181">
        <f t="shared" si="451"/>
        <v>0</v>
      </c>
      <c r="DO710" s="181">
        <f t="shared" si="451"/>
        <v>0</v>
      </c>
      <c r="DP710" s="181">
        <f t="shared" si="451"/>
        <v>0</v>
      </c>
      <c r="DQ710" s="181">
        <f t="shared" si="451"/>
        <v>0</v>
      </c>
      <c r="DR710" s="181">
        <f t="shared" si="451"/>
        <v>0</v>
      </c>
      <c r="DS710" s="181">
        <f t="shared" si="451"/>
        <v>0</v>
      </c>
      <c r="DT710" s="181">
        <f t="shared" si="451"/>
        <v>0</v>
      </c>
      <c r="DU710" s="181">
        <f t="shared" si="451"/>
        <v>0</v>
      </c>
      <c r="DV710" s="181">
        <f t="shared" si="451"/>
        <v>0</v>
      </c>
      <c r="DW710" s="181">
        <f t="shared" si="451"/>
        <v>0</v>
      </c>
      <c r="DX710" s="181">
        <f t="shared" si="451"/>
        <v>0</v>
      </c>
      <c r="DY710" s="181">
        <f t="shared" si="451"/>
        <v>0</v>
      </c>
      <c r="DZ710" s="181">
        <f t="shared" si="451"/>
        <v>0</v>
      </c>
      <c r="EA710" s="181">
        <f t="shared" si="451"/>
        <v>0</v>
      </c>
      <c r="EB710" s="181">
        <f t="shared" si="447"/>
        <v>0</v>
      </c>
      <c r="EC710" s="181">
        <f t="shared" si="447"/>
        <v>0</v>
      </c>
      <c r="ED710" s="181">
        <f t="shared" si="447"/>
        <v>0</v>
      </c>
      <c r="EE710" s="181">
        <f t="shared" si="447"/>
        <v>0</v>
      </c>
    </row>
    <row r="711" spans="1:138" s="182" customFormat="1" ht="15.75" hidden="1" outlineLevel="1" x14ac:dyDescent="0.25">
      <c r="A711" s="122">
        <f t="shared" si="444"/>
        <v>0</v>
      </c>
      <c r="B711" s="232" t="str">
        <f t="shared" si="448"/>
        <v>ТМЦ рос НДС</v>
      </c>
      <c r="C711" s="170">
        <f t="shared" si="449"/>
        <v>0</v>
      </c>
      <c r="D711" s="181">
        <f t="shared" si="450"/>
        <v>0</v>
      </c>
      <c r="E711" s="181">
        <f t="shared" si="450"/>
        <v>0</v>
      </c>
      <c r="F711" s="181">
        <f t="shared" si="450"/>
        <v>0</v>
      </c>
      <c r="G711" s="181">
        <f t="shared" si="450"/>
        <v>0</v>
      </c>
      <c r="H711" s="181">
        <f t="shared" si="450"/>
        <v>0</v>
      </c>
      <c r="I711" s="181">
        <f t="shared" si="450"/>
        <v>0</v>
      </c>
      <c r="J711" s="181">
        <f t="shared" si="450"/>
        <v>0</v>
      </c>
      <c r="K711" s="181">
        <f t="shared" si="450"/>
        <v>0</v>
      </c>
      <c r="L711" s="181">
        <f t="shared" si="450"/>
        <v>0</v>
      </c>
      <c r="M711" s="181">
        <f t="shared" si="450"/>
        <v>0</v>
      </c>
      <c r="N711" s="181">
        <f t="shared" si="450"/>
        <v>0</v>
      </c>
      <c r="O711" s="181">
        <f t="shared" si="450"/>
        <v>0</v>
      </c>
      <c r="P711" s="181">
        <f t="shared" si="450"/>
        <v>0</v>
      </c>
      <c r="Q711" s="181">
        <f t="shared" si="450"/>
        <v>0</v>
      </c>
      <c r="R711" s="181">
        <f t="shared" si="450"/>
        <v>0</v>
      </c>
      <c r="S711" s="181">
        <f t="shared" si="450"/>
        <v>0</v>
      </c>
      <c r="T711" s="181">
        <f t="shared" si="450"/>
        <v>0</v>
      </c>
      <c r="U711" s="181">
        <f t="shared" si="450"/>
        <v>0</v>
      </c>
      <c r="V711" s="181">
        <f t="shared" si="450"/>
        <v>0</v>
      </c>
      <c r="W711" s="181">
        <f t="shared" si="450"/>
        <v>0</v>
      </c>
      <c r="X711" s="181">
        <f t="shared" si="450"/>
        <v>0</v>
      </c>
      <c r="Y711" s="181">
        <f t="shared" si="450"/>
        <v>0</v>
      </c>
      <c r="Z711" s="181">
        <f t="shared" si="450"/>
        <v>0</v>
      </c>
      <c r="AA711" s="181">
        <f t="shared" si="450"/>
        <v>0</v>
      </c>
      <c r="AB711" s="181">
        <f t="shared" si="450"/>
        <v>0</v>
      </c>
      <c r="AC711" s="181">
        <f t="shared" si="450"/>
        <v>0</v>
      </c>
      <c r="AD711" s="181">
        <f t="shared" si="450"/>
        <v>0</v>
      </c>
      <c r="AE711" s="181">
        <f t="shared" si="450"/>
        <v>0</v>
      </c>
      <c r="AF711" s="181">
        <f t="shared" si="450"/>
        <v>0</v>
      </c>
      <c r="AG711" s="181">
        <f t="shared" si="450"/>
        <v>0</v>
      </c>
      <c r="AH711" s="181">
        <f t="shared" si="450"/>
        <v>0</v>
      </c>
      <c r="AI711" s="181">
        <f t="shared" si="450"/>
        <v>0</v>
      </c>
      <c r="AJ711" s="181">
        <f t="shared" si="450"/>
        <v>0</v>
      </c>
      <c r="AK711" s="181">
        <f t="shared" si="450"/>
        <v>0</v>
      </c>
      <c r="AL711" s="181">
        <f t="shared" si="450"/>
        <v>0</v>
      </c>
      <c r="AM711" s="181">
        <f t="shared" si="450"/>
        <v>0</v>
      </c>
      <c r="AN711" s="181">
        <f t="shared" si="450"/>
        <v>0</v>
      </c>
      <c r="AO711" s="181">
        <f t="shared" si="450"/>
        <v>0</v>
      </c>
      <c r="AP711" s="181">
        <f t="shared" si="450"/>
        <v>0</v>
      </c>
      <c r="AQ711" s="181">
        <f t="shared" si="450"/>
        <v>0</v>
      </c>
      <c r="AR711" s="181">
        <f t="shared" si="450"/>
        <v>0</v>
      </c>
      <c r="AS711" s="181">
        <f t="shared" si="450"/>
        <v>0</v>
      </c>
      <c r="AT711" s="181">
        <f t="shared" si="450"/>
        <v>0</v>
      </c>
      <c r="AU711" s="181">
        <f t="shared" si="450"/>
        <v>0</v>
      </c>
      <c r="AV711" s="181">
        <f t="shared" si="450"/>
        <v>0</v>
      </c>
      <c r="AW711" s="181">
        <f t="shared" si="450"/>
        <v>0</v>
      </c>
      <c r="AX711" s="181">
        <f t="shared" si="450"/>
        <v>0</v>
      </c>
      <c r="AY711" s="181">
        <f t="shared" si="450"/>
        <v>0</v>
      </c>
      <c r="AZ711" s="181">
        <f t="shared" si="450"/>
        <v>0</v>
      </c>
      <c r="BA711" s="181">
        <f t="shared" si="450"/>
        <v>0</v>
      </c>
      <c r="BB711" s="181">
        <f t="shared" si="450"/>
        <v>0</v>
      </c>
      <c r="BC711" s="181">
        <f t="shared" si="450"/>
        <v>0</v>
      </c>
      <c r="BD711" s="181">
        <f t="shared" si="450"/>
        <v>0</v>
      </c>
      <c r="BE711" s="181">
        <f t="shared" si="450"/>
        <v>0</v>
      </c>
      <c r="BF711" s="181">
        <f t="shared" si="450"/>
        <v>0</v>
      </c>
      <c r="BG711" s="181">
        <f t="shared" si="450"/>
        <v>0</v>
      </c>
      <c r="BH711" s="181">
        <f t="shared" si="450"/>
        <v>0</v>
      </c>
      <c r="BI711" s="181">
        <f t="shared" si="450"/>
        <v>0</v>
      </c>
      <c r="BJ711" s="181">
        <f t="shared" si="450"/>
        <v>0</v>
      </c>
      <c r="BK711" s="181">
        <f t="shared" si="450"/>
        <v>0</v>
      </c>
      <c r="BL711" s="181">
        <f t="shared" si="450"/>
        <v>0</v>
      </c>
      <c r="BM711" s="181">
        <f t="shared" si="450"/>
        <v>0</v>
      </c>
      <c r="BN711" s="181">
        <f t="shared" si="450"/>
        <v>0</v>
      </c>
      <c r="BO711" s="181">
        <f t="shared" si="450"/>
        <v>0</v>
      </c>
      <c r="BP711" s="181">
        <f t="shared" si="451"/>
        <v>0</v>
      </c>
      <c r="BQ711" s="181">
        <f t="shared" si="451"/>
        <v>0</v>
      </c>
      <c r="BR711" s="181">
        <f t="shared" si="451"/>
        <v>0</v>
      </c>
      <c r="BS711" s="181">
        <f t="shared" si="451"/>
        <v>0</v>
      </c>
      <c r="BT711" s="181">
        <f t="shared" si="451"/>
        <v>0</v>
      </c>
      <c r="BU711" s="181">
        <f t="shared" si="451"/>
        <v>0</v>
      </c>
      <c r="BV711" s="181">
        <f t="shared" si="451"/>
        <v>0</v>
      </c>
      <c r="BW711" s="181">
        <f t="shared" si="451"/>
        <v>0</v>
      </c>
      <c r="BX711" s="181">
        <f t="shared" si="451"/>
        <v>0</v>
      </c>
      <c r="BY711" s="181">
        <f t="shared" si="451"/>
        <v>0</v>
      </c>
      <c r="BZ711" s="181">
        <f t="shared" si="451"/>
        <v>0</v>
      </c>
      <c r="CA711" s="181">
        <f t="shared" si="451"/>
        <v>0</v>
      </c>
      <c r="CB711" s="181">
        <f t="shared" si="451"/>
        <v>0</v>
      </c>
      <c r="CC711" s="181">
        <f t="shared" si="451"/>
        <v>0</v>
      </c>
      <c r="CD711" s="181">
        <f t="shared" si="451"/>
        <v>0</v>
      </c>
      <c r="CE711" s="181">
        <f t="shared" si="451"/>
        <v>0</v>
      </c>
      <c r="CF711" s="181">
        <f t="shared" si="451"/>
        <v>0</v>
      </c>
      <c r="CG711" s="181">
        <f t="shared" si="451"/>
        <v>0</v>
      </c>
      <c r="CH711" s="181">
        <f t="shared" si="451"/>
        <v>0</v>
      </c>
      <c r="CI711" s="181">
        <f t="shared" si="451"/>
        <v>0</v>
      </c>
      <c r="CJ711" s="181">
        <f t="shared" si="451"/>
        <v>0</v>
      </c>
      <c r="CK711" s="181">
        <f t="shared" si="451"/>
        <v>0</v>
      </c>
      <c r="CL711" s="181">
        <f t="shared" si="451"/>
        <v>0</v>
      </c>
      <c r="CM711" s="181">
        <f t="shared" si="451"/>
        <v>0</v>
      </c>
      <c r="CN711" s="181">
        <f t="shared" si="451"/>
        <v>0</v>
      </c>
      <c r="CO711" s="181">
        <f t="shared" si="451"/>
        <v>0</v>
      </c>
      <c r="CP711" s="181">
        <f t="shared" si="451"/>
        <v>0</v>
      </c>
      <c r="CQ711" s="181">
        <f t="shared" si="451"/>
        <v>0</v>
      </c>
      <c r="CR711" s="181">
        <f t="shared" si="451"/>
        <v>0</v>
      </c>
      <c r="CS711" s="181">
        <f t="shared" si="451"/>
        <v>0</v>
      </c>
      <c r="CT711" s="181">
        <f t="shared" si="451"/>
        <v>0</v>
      </c>
      <c r="CU711" s="181">
        <f t="shared" si="451"/>
        <v>0</v>
      </c>
      <c r="CV711" s="181">
        <f t="shared" si="451"/>
        <v>0</v>
      </c>
      <c r="CW711" s="181">
        <f t="shared" si="451"/>
        <v>0</v>
      </c>
      <c r="CX711" s="181">
        <f t="shared" si="451"/>
        <v>0</v>
      </c>
      <c r="CY711" s="181">
        <f t="shared" si="451"/>
        <v>0</v>
      </c>
      <c r="CZ711" s="181">
        <f t="shared" si="451"/>
        <v>0</v>
      </c>
      <c r="DA711" s="181">
        <f t="shared" si="451"/>
        <v>0</v>
      </c>
      <c r="DB711" s="181">
        <f t="shared" si="451"/>
        <v>0</v>
      </c>
      <c r="DC711" s="181">
        <f t="shared" si="451"/>
        <v>0</v>
      </c>
      <c r="DD711" s="181">
        <f t="shared" si="451"/>
        <v>0</v>
      </c>
      <c r="DE711" s="181">
        <f t="shared" si="451"/>
        <v>0</v>
      </c>
      <c r="DF711" s="181">
        <f t="shared" si="451"/>
        <v>0</v>
      </c>
      <c r="DG711" s="181">
        <f t="shared" si="451"/>
        <v>0</v>
      </c>
      <c r="DH711" s="181">
        <f t="shared" si="451"/>
        <v>0</v>
      </c>
      <c r="DI711" s="181">
        <f t="shared" si="451"/>
        <v>0</v>
      </c>
      <c r="DJ711" s="181">
        <f t="shared" si="451"/>
        <v>0</v>
      </c>
      <c r="DK711" s="181">
        <f t="shared" si="451"/>
        <v>0</v>
      </c>
      <c r="DL711" s="181">
        <f t="shared" si="451"/>
        <v>0</v>
      </c>
      <c r="DM711" s="181">
        <f t="shared" si="451"/>
        <v>0</v>
      </c>
      <c r="DN711" s="181">
        <f t="shared" si="451"/>
        <v>0</v>
      </c>
      <c r="DO711" s="181">
        <f t="shared" si="451"/>
        <v>0</v>
      </c>
      <c r="DP711" s="181">
        <f t="shared" si="451"/>
        <v>0</v>
      </c>
      <c r="DQ711" s="181">
        <f t="shared" si="451"/>
        <v>0</v>
      </c>
      <c r="DR711" s="181">
        <f t="shared" si="451"/>
        <v>0</v>
      </c>
      <c r="DS711" s="181">
        <f t="shared" si="451"/>
        <v>0</v>
      </c>
      <c r="DT711" s="181">
        <f t="shared" si="451"/>
        <v>0</v>
      </c>
      <c r="DU711" s="181">
        <f t="shared" si="451"/>
        <v>0</v>
      </c>
      <c r="DV711" s="181">
        <f t="shared" si="451"/>
        <v>0</v>
      </c>
      <c r="DW711" s="181">
        <f t="shared" si="451"/>
        <v>0</v>
      </c>
      <c r="DX711" s="181">
        <f t="shared" si="451"/>
        <v>0</v>
      </c>
      <c r="DY711" s="181">
        <f t="shared" si="451"/>
        <v>0</v>
      </c>
      <c r="DZ711" s="181">
        <f t="shared" si="451"/>
        <v>0</v>
      </c>
      <c r="EA711" s="181">
        <f t="shared" si="451"/>
        <v>0</v>
      </c>
      <c r="EB711" s="181">
        <f t="shared" si="447"/>
        <v>0</v>
      </c>
      <c r="EC711" s="181">
        <f t="shared" si="447"/>
        <v>0</v>
      </c>
      <c r="ED711" s="181">
        <f t="shared" si="447"/>
        <v>0</v>
      </c>
      <c r="EE711" s="181">
        <f t="shared" si="447"/>
        <v>0</v>
      </c>
    </row>
    <row r="712" spans="1:138" s="182" customFormat="1" ht="15.75" hidden="1" outlineLevel="1" x14ac:dyDescent="0.25">
      <c r="A712" s="122">
        <f t="shared" si="444"/>
        <v>0</v>
      </c>
      <c r="B712" s="232" t="str">
        <f t="shared" si="448"/>
        <v>Прочие имп НДС</v>
      </c>
      <c r="C712" s="170">
        <f t="shared" si="449"/>
        <v>0</v>
      </c>
      <c r="D712" s="181">
        <f t="shared" si="450"/>
        <v>0</v>
      </c>
      <c r="E712" s="181">
        <f t="shared" si="450"/>
        <v>0</v>
      </c>
      <c r="F712" s="181">
        <f t="shared" si="450"/>
        <v>0</v>
      </c>
      <c r="G712" s="181">
        <f t="shared" si="450"/>
        <v>0</v>
      </c>
      <c r="H712" s="181">
        <f t="shared" si="450"/>
        <v>0</v>
      </c>
      <c r="I712" s="181">
        <f t="shared" si="450"/>
        <v>0</v>
      </c>
      <c r="J712" s="181">
        <f t="shared" si="450"/>
        <v>0</v>
      </c>
      <c r="K712" s="181">
        <f t="shared" si="450"/>
        <v>0</v>
      </c>
      <c r="L712" s="181">
        <f t="shared" si="450"/>
        <v>0</v>
      </c>
      <c r="M712" s="181">
        <f t="shared" si="450"/>
        <v>0</v>
      </c>
      <c r="N712" s="181">
        <f t="shared" si="450"/>
        <v>0</v>
      </c>
      <c r="O712" s="181">
        <f t="shared" si="450"/>
        <v>0</v>
      </c>
      <c r="P712" s="181">
        <f t="shared" si="450"/>
        <v>0</v>
      </c>
      <c r="Q712" s="181">
        <f t="shared" si="450"/>
        <v>0</v>
      </c>
      <c r="R712" s="181">
        <f t="shared" si="450"/>
        <v>0</v>
      </c>
      <c r="S712" s="181">
        <f t="shared" si="450"/>
        <v>0</v>
      </c>
      <c r="T712" s="181">
        <f t="shared" si="450"/>
        <v>0</v>
      </c>
      <c r="U712" s="181">
        <f t="shared" si="450"/>
        <v>0</v>
      </c>
      <c r="V712" s="181">
        <f t="shared" si="450"/>
        <v>0</v>
      </c>
      <c r="W712" s="181">
        <f t="shared" si="450"/>
        <v>0</v>
      </c>
      <c r="X712" s="181">
        <f t="shared" si="450"/>
        <v>0</v>
      </c>
      <c r="Y712" s="181">
        <f t="shared" si="450"/>
        <v>0</v>
      </c>
      <c r="Z712" s="181">
        <f t="shared" si="450"/>
        <v>0</v>
      </c>
      <c r="AA712" s="181">
        <f t="shared" si="450"/>
        <v>0</v>
      </c>
      <c r="AB712" s="181">
        <f t="shared" si="450"/>
        <v>0</v>
      </c>
      <c r="AC712" s="181">
        <f t="shared" si="450"/>
        <v>0</v>
      </c>
      <c r="AD712" s="181">
        <f t="shared" si="450"/>
        <v>0</v>
      </c>
      <c r="AE712" s="181">
        <f t="shared" si="450"/>
        <v>0</v>
      </c>
      <c r="AF712" s="181">
        <f t="shared" si="450"/>
        <v>0</v>
      </c>
      <c r="AG712" s="181">
        <f t="shared" si="450"/>
        <v>0</v>
      </c>
      <c r="AH712" s="181">
        <f t="shared" si="450"/>
        <v>0</v>
      </c>
      <c r="AI712" s="181">
        <f t="shared" si="450"/>
        <v>0</v>
      </c>
      <c r="AJ712" s="181">
        <f t="shared" si="450"/>
        <v>0</v>
      </c>
      <c r="AK712" s="181">
        <f t="shared" si="450"/>
        <v>0</v>
      </c>
      <c r="AL712" s="181">
        <f t="shared" si="450"/>
        <v>0</v>
      </c>
      <c r="AM712" s="181">
        <f t="shared" si="450"/>
        <v>0</v>
      </c>
      <c r="AN712" s="181">
        <f t="shared" si="450"/>
        <v>0</v>
      </c>
      <c r="AO712" s="181">
        <f t="shared" si="450"/>
        <v>0</v>
      </c>
      <c r="AP712" s="181">
        <f t="shared" si="450"/>
        <v>0</v>
      </c>
      <c r="AQ712" s="181">
        <f t="shared" si="450"/>
        <v>0</v>
      </c>
      <c r="AR712" s="181">
        <f t="shared" si="450"/>
        <v>0</v>
      </c>
      <c r="AS712" s="181">
        <f t="shared" si="450"/>
        <v>0</v>
      </c>
      <c r="AT712" s="181">
        <f t="shared" si="450"/>
        <v>0</v>
      </c>
      <c r="AU712" s="181">
        <f t="shared" si="450"/>
        <v>0</v>
      </c>
      <c r="AV712" s="181">
        <f t="shared" si="450"/>
        <v>0</v>
      </c>
      <c r="AW712" s="181">
        <f t="shared" si="450"/>
        <v>0</v>
      </c>
      <c r="AX712" s="181">
        <f t="shared" si="450"/>
        <v>0</v>
      </c>
      <c r="AY712" s="181">
        <f t="shared" si="450"/>
        <v>0</v>
      </c>
      <c r="AZ712" s="181">
        <f t="shared" si="450"/>
        <v>0</v>
      </c>
      <c r="BA712" s="181">
        <f t="shared" si="450"/>
        <v>0</v>
      </c>
      <c r="BB712" s="181">
        <f t="shared" si="450"/>
        <v>0</v>
      </c>
      <c r="BC712" s="181">
        <f t="shared" si="450"/>
        <v>0</v>
      </c>
      <c r="BD712" s="181">
        <f t="shared" si="450"/>
        <v>0</v>
      </c>
      <c r="BE712" s="181">
        <f t="shared" si="450"/>
        <v>0</v>
      </c>
      <c r="BF712" s="181">
        <f t="shared" si="450"/>
        <v>0</v>
      </c>
      <c r="BG712" s="181">
        <f t="shared" si="450"/>
        <v>0</v>
      </c>
      <c r="BH712" s="181">
        <f t="shared" si="450"/>
        <v>0</v>
      </c>
      <c r="BI712" s="181">
        <f t="shared" si="450"/>
        <v>0</v>
      </c>
      <c r="BJ712" s="181">
        <f t="shared" si="450"/>
        <v>0</v>
      </c>
      <c r="BK712" s="181">
        <f t="shared" si="450"/>
        <v>0</v>
      </c>
      <c r="BL712" s="181">
        <f t="shared" si="450"/>
        <v>0</v>
      </c>
      <c r="BM712" s="181">
        <f t="shared" si="450"/>
        <v>0</v>
      </c>
      <c r="BN712" s="181">
        <f t="shared" si="450"/>
        <v>0</v>
      </c>
      <c r="BO712" s="181">
        <f t="shared" si="450"/>
        <v>0</v>
      </c>
      <c r="BP712" s="181">
        <f t="shared" si="451"/>
        <v>0</v>
      </c>
      <c r="BQ712" s="181">
        <f t="shared" si="451"/>
        <v>0</v>
      </c>
      <c r="BR712" s="181">
        <f t="shared" si="451"/>
        <v>0</v>
      </c>
      <c r="BS712" s="181">
        <f t="shared" si="451"/>
        <v>0</v>
      </c>
      <c r="BT712" s="181">
        <f t="shared" si="451"/>
        <v>0</v>
      </c>
      <c r="BU712" s="181">
        <f t="shared" si="451"/>
        <v>0</v>
      </c>
      <c r="BV712" s="181">
        <f t="shared" si="451"/>
        <v>0</v>
      </c>
      <c r="BW712" s="181">
        <f t="shared" si="451"/>
        <v>0</v>
      </c>
      <c r="BX712" s="181">
        <f t="shared" si="451"/>
        <v>0</v>
      </c>
      <c r="BY712" s="181">
        <f t="shared" si="451"/>
        <v>0</v>
      </c>
      <c r="BZ712" s="181">
        <f t="shared" si="451"/>
        <v>0</v>
      </c>
      <c r="CA712" s="181">
        <f t="shared" si="451"/>
        <v>0</v>
      </c>
      <c r="CB712" s="181">
        <f t="shared" si="451"/>
        <v>0</v>
      </c>
      <c r="CC712" s="181">
        <f t="shared" si="451"/>
        <v>0</v>
      </c>
      <c r="CD712" s="181">
        <f t="shared" si="451"/>
        <v>0</v>
      </c>
      <c r="CE712" s="181">
        <f t="shared" si="451"/>
        <v>0</v>
      </c>
      <c r="CF712" s="181">
        <f t="shared" si="451"/>
        <v>0</v>
      </c>
      <c r="CG712" s="181">
        <f t="shared" si="451"/>
        <v>0</v>
      </c>
      <c r="CH712" s="181">
        <f t="shared" si="451"/>
        <v>0</v>
      </c>
      <c r="CI712" s="181">
        <f t="shared" si="451"/>
        <v>0</v>
      </c>
      <c r="CJ712" s="181">
        <f t="shared" si="451"/>
        <v>0</v>
      </c>
      <c r="CK712" s="181">
        <f t="shared" si="451"/>
        <v>0</v>
      </c>
      <c r="CL712" s="181">
        <f t="shared" si="451"/>
        <v>0</v>
      </c>
      <c r="CM712" s="181">
        <f t="shared" si="451"/>
        <v>0</v>
      </c>
      <c r="CN712" s="181">
        <f t="shared" si="451"/>
        <v>0</v>
      </c>
      <c r="CO712" s="181">
        <f t="shared" si="451"/>
        <v>0</v>
      </c>
      <c r="CP712" s="181">
        <f t="shared" si="451"/>
        <v>0</v>
      </c>
      <c r="CQ712" s="181">
        <f t="shared" si="451"/>
        <v>0</v>
      </c>
      <c r="CR712" s="181">
        <f t="shared" si="451"/>
        <v>0</v>
      </c>
      <c r="CS712" s="181">
        <f t="shared" si="451"/>
        <v>0</v>
      </c>
      <c r="CT712" s="181">
        <f t="shared" si="451"/>
        <v>0</v>
      </c>
      <c r="CU712" s="181">
        <f t="shared" si="451"/>
        <v>0</v>
      </c>
      <c r="CV712" s="181">
        <f t="shared" si="451"/>
        <v>0</v>
      </c>
      <c r="CW712" s="181">
        <f t="shared" si="451"/>
        <v>0</v>
      </c>
      <c r="CX712" s="181">
        <f t="shared" si="451"/>
        <v>0</v>
      </c>
      <c r="CY712" s="181">
        <f t="shared" si="451"/>
        <v>0</v>
      </c>
      <c r="CZ712" s="181">
        <f t="shared" si="451"/>
        <v>0</v>
      </c>
      <c r="DA712" s="181">
        <f t="shared" si="451"/>
        <v>0</v>
      </c>
      <c r="DB712" s="181">
        <f t="shared" si="451"/>
        <v>0</v>
      </c>
      <c r="DC712" s="181">
        <f t="shared" si="451"/>
        <v>0</v>
      </c>
      <c r="DD712" s="181">
        <f t="shared" si="451"/>
        <v>0</v>
      </c>
      <c r="DE712" s="181">
        <f t="shared" si="451"/>
        <v>0</v>
      </c>
      <c r="DF712" s="181">
        <f t="shared" si="451"/>
        <v>0</v>
      </c>
      <c r="DG712" s="181">
        <f t="shared" si="451"/>
        <v>0</v>
      </c>
      <c r="DH712" s="181">
        <f t="shared" si="451"/>
        <v>0</v>
      </c>
      <c r="DI712" s="181">
        <f t="shared" si="451"/>
        <v>0</v>
      </c>
      <c r="DJ712" s="181">
        <f t="shared" si="451"/>
        <v>0</v>
      </c>
      <c r="DK712" s="181">
        <f t="shared" si="451"/>
        <v>0</v>
      </c>
      <c r="DL712" s="181">
        <f t="shared" si="451"/>
        <v>0</v>
      </c>
      <c r="DM712" s="181">
        <f t="shared" si="451"/>
        <v>0</v>
      </c>
      <c r="DN712" s="181">
        <f t="shared" si="451"/>
        <v>0</v>
      </c>
      <c r="DO712" s="181">
        <f t="shared" si="451"/>
        <v>0</v>
      </c>
      <c r="DP712" s="181">
        <f t="shared" si="451"/>
        <v>0</v>
      </c>
      <c r="DQ712" s="181">
        <f t="shared" si="451"/>
        <v>0</v>
      </c>
      <c r="DR712" s="181">
        <f t="shared" si="451"/>
        <v>0</v>
      </c>
      <c r="DS712" s="181">
        <f t="shared" si="451"/>
        <v>0</v>
      </c>
      <c r="DT712" s="181">
        <f t="shared" si="451"/>
        <v>0</v>
      </c>
      <c r="DU712" s="181">
        <f t="shared" si="451"/>
        <v>0</v>
      </c>
      <c r="DV712" s="181">
        <f t="shared" si="451"/>
        <v>0</v>
      </c>
      <c r="DW712" s="181">
        <f t="shared" si="451"/>
        <v>0</v>
      </c>
      <c r="DX712" s="181">
        <f t="shared" si="451"/>
        <v>0</v>
      </c>
      <c r="DY712" s="181">
        <f t="shared" si="451"/>
        <v>0</v>
      </c>
      <c r="DZ712" s="181">
        <f t="shared" si="451"/>
        <v>0</v>
      </c>
      <c r="EA712" s="181">
        <f t="shared" si="451"/>
        <v>0</v>
      </c>
      <c r="EB712" s="181">
        <f t="shared" si="447"/>
        <v>0</v>
      </c>
      <c r="EC712" s="181">
        <f t="shared" si="447"/>
        <v>0</v>
      </c>
      <c r="ED712" s="181">
        <f t="shared" si="447"/>
        <v>0</v>
      </c>
      <c r="EE712" s="181">
        <f t="shared" si="447"/>
        <v>0</v>
      </c>
    </row>
    <row r="713" spans="1:138" s="182" customFormat="1" ht="15.75" hidden="1" outlineLevel="1" x14ac:dyDescent="0.25">
      <c r="A713" s="122">
        <f t="shared" si="444"/>
        <v>0</v>
      </c>
      <c r="B713" s="232" t="str">
        <f t="shared" si="448"/>
        <v>Прочие рос НДС</v>
      </c>
      <c r="C713" s="170">
        <f t="shared" si="449"/>
        <v>0</v>
      </c>
      <c r="D713" s="181">
        <f t="shared" si="450"/>
        <v>0</v>
      </c>
      <c r="E713" s="181">
        <f t="shared" si="450"/>
        <v>0</v>
      </c>
      <c r="F713" s="181">
        <f t="shared" si="450"/>
        <v>0</v>
      </c>
      <c r="G713" s="181">
        <f t="shared" si="450"/>
        <v>0</v>
      </c>
      <c r="H713" s="181">
        <f t="shared" si="450"/>
        <v>0</v>
      </c>
      <c r="I713" s="181">
        <f t="shared" si="450"/>
        <v>0</v>
      </c>
      <c r="J713" s="181">
        <f t="shared" si="450"/>
        <v>0</v>
      </c>
      <c r="K713" s="181">
        <f t="shared" si="450"/>
        <v>0</v>
      </c>
      <c r="L713" s="181">
        <f t="shared" si="450"/>
        <v>0</v>
      </c>
      <c r="M713" s="181">
        <f t="shared" si="450"/>
        <v>0</v>
      </c>
      <c r="N713" s="181">
        <f t="shared" si="450"/>
        <v>0</v>
      </c>
      <c r="O713" s="181">
        <f t="shared" si="450"/>
        <v>0</v>
      </c>
      <c r="P713" s="181">
        <f t="shared" si="450"/>
        <v>0</v>
      </c>
      <c r="Q713" s="181">
        <f t="shared" si="450"/>
        <v>0</v>
      </c>
      <c r="R713" s="181">
        <f t="shared" si="450"/>
        <v>0</v>
      </c>
      <c r="S713" s="181">
        <f t="shared" si="450"/>
        <v>0</v>
      </c>
      <c r="T713" s="181">
        <f t="shared" si="450"/>
        <v>0</v>
      </c>
      <c r="U713" s="181">
        <f t="shared" si="450"/>
        <v>0</v>
      </c>
      <c r="V713" s="181">
        <f t="shared" si="450"/>
        <v>0</v>
      </c>
      <c r="W713" s="181">
        <f t="shared" si="450"/>
        <v>0</v>
      </c>
      <c r="X713" s="181">
        <f t="shared" si="450"/>
        <v>0</v>
      </c>
      <c r="Y713" s="181">
        <f t="shared" si="450"/>
        <v>0</v>
      </c>
      <c r="Z713" s="181">
        <f t="shared" si="450"/>
        <v>0</v>
      </c>
      <c r="AA713" s="181">
        <f t="shared" si="450"/>
        <v>0</v>
      </c>
      <c r="AB713" s="181">
        <f t="shared" si="450"/>
        <v>0</v>
      </c>
      <c r="AC713" s="181">
        <f t="shared" si="450"/>
        <v>0</v>
      </c>
      <c r="AD713" s="181">
        <f t="shared" si="450"/>
        <v>0</v>
      </c>
      <c r="AE713" s="181">
        <f t="shared" si="450"/>
        <v>0</v>
      </c>
      <c r="AF713" s="181">
        <f t="shared" si="450"/>
        <v>0</v>
      </c>
      <c r="AG713" s="181">
        <f t="shared" si="450"/>
        <v>0</v>
      </c>
      <c r="AH713" s="181">
        <f t="shared" si="450"/>
        <v>0</v>
      </c>
      <c r="AI713" s="181">
        <f t="shared" si="450"/>
        <v>0</v>
      </c>
      <c r="AJ713" s="181">
        <f t="shared" si="450"/>
        <v>0</v>
      </c>
      <c r="AK713" s="181">
        <f t="shared" si="450"/>
        <v>0</v>
      </c>
      <c r="AL713" s="181">
        <f t="shared" si="450"/>
        <v>0</v>
      </c>
      <c r="AM713" s="181">
        <f t="shared" si="450"/>
        <v>0</v>
      </c>
      <c r="AN713" s="181">
        <f t="shared" si="450"/>
        <v>0</v>
      </c>
      <c r="AO713" s="181">
        <f t="shared" si="450"/>
        <v>0</v>
      </c>
      <c r="AP713" s="181">
        <f t="shared" si="450"/>
        <v>0</v>
      </c>
      <c r="AQ713" s="181">
        <f t="shared" si="450"/>
        <v>0</v>
      </c>
      <c r="AR713" s="181">
        <f t="shared" si="450"/>
        <v>0</v>
      </c>
      <c r="AS713" s="181">
        <f t="shared" si="450"/>
        <v>0</v>
      </c>
      <c r="AT713" s="181">
        <f t="shared" si="450"/>
        <v>0</v>
      </c>
      <c r="AU713" s="181">
        <f t="shared" si="450"/>
        <v>0</v>
      </c>
      <c r="AV713" s="181">
        <f t="shared" si="450"/>
        <v>0</v>
      </c>
      <c r="AW713" s="181">
        <f t="shared" si="450"/>
        <v>0</v>
      </c>
      <c r="AX713" s="181">
        <f t="shared" si="450"/>
        <v>0</v>
      </c>
      <c r="AY713" s="181">
        <f t="shared" si="450"/>
        <v>0</v>
      </c>
      <c r="AZ713" s="181">
        <f t="shared" si="450"/>
        <v>0</v>
      </c>
      <c r="BA713" s="181">
        <f t="shared" si="450"/>
        <v>0</v>
      </c>
      <c r="BB713" s="181">
        <f t="shared" si="450"/>
        <v>0</v>
      </c>
      <c r="BC713" s="181">
        <f t="shared" si="450"/>
        <v>0</v>
      </c>
      <c r="BD713" s="181">
        <f t="shared" si="450"/>
        <v>0</v>
      </c>
      <c r="BE713" s="181">
        <f t="shared" si="450"/>
        <v>0</v>
      </c>
      <c r="BF713" s="181">
        <f t="shared" si="450"/>
        <v>0</v>
      </c>
      <c r="BG713" s="181">
        <f t="shared" si="450"/>
        <v>0</v>
      </c>
      <c r="BH713" s="181">
        <f t="shared" si="450"/>
        <v>0</v>
      </c>
      <c r="BI713" s="181">
        <f t="shared" si="450"/>
        <v>0</v>
      </c>
      <c r="BJ713" s="181">
        <f t="shared" si="450"/>
        <v>0</v>
      </c>
      <c r="BK713" s="181">
        <f t="shared" si="450"/>
        <v>0</v>
      </c>
      <c r="BL713" s="181">
        <f t="shared" si="450"/>
        <v>0</v>
      </c>
      <c r="BM713" s="181">
        <f t="shared" si="450"/>
        <v>0</v>
      </c>
      <c r="BN713" s="181">
        <f t="shared" si="450"/>
        <v>0</v>
      </c>
      <c r="BO713" s="181">
        <f t="shared" si="450"/>
        <v>0</v>
      </c>
      <c r="BP713" s="181">
        <f t="shared" si="451"/>
        <v>0</v>
      </c>
      <c r="BQ713" s="181">
        <f t="shared" si="451"/>
        <v>0</v>
      </c>
      <c r="BR713" s="181">
        <f t="shared" si="451"/>
        <v>0</v>
      </c>
      <c r="BS713" s="181">
        <f t="shared" si="451"/>
        <v>0</v>
      </c>
      <c r="BT713" s="181">
        <f t="shared" si="451"/>
        <v>0</v>
      </c>
      <c r="BU713" s="181">
        <f t="shared" si="451"/>
        <v>0</v>
      </c>
      <c r="BV713" s="181">
        <f t="shared" si="451"/>
        <v>0</v>
      </c>
      <c r="BW713" s="181">
        <f t="shared" si="451"/>
        <v>0</v>
      </c>
      <c r="BX713" s="181">
        <f t="shared" si="451"/>
        <v>0</v>
      </c>
      <c r="BY713" s="181">
        <f t="shared" si="451"/>
        <v>0</v>
      </c>
      <c r="BZ713" s="181">
        <f t="shared" si="451"/>
        <v>0</v>
      </c>
      <c r="CA713" s="181">
        <f t="shared" si="451"/>
        <v>0</v>
      </c>
      <c r="CB713" s="181">
        <f t="shared" si="451"/>
        <v>0</v>
      </c>
      <c r="CC713" s="181">
        <f t="shared" si="451"/>
        <v>0</v>
      </c>
      <c r="CD713" s="181">
        <f t="shared" si="451"/>
        <v>0</v>
      </c>
      <c r="CE713" s="181">
        <f t="shared" si="451"/>
        <v>0</v>
      </c>
      <c r="CF713" s="181">
        <f t="shared" si="451"/>
        <v>0</v>
      </c>
      <c r="CG713" s="181">
        <f t="shared" si="451"/>
        <v>0</v>
      </c>
      <c r="CH713" s="181">
        <f t="shared" si="451"/>
        <v>0</v>
      </c>
      <c r="CI713" s="181">
        <f t="shared" si="451"/>
        <v>0</v>
      </c>
      <c r="CJ713" s="181">
        <f t="shared" si="451"/>
        <v>0</v>
      </c>
      <c r="CK713" s="181">
        <f t="shared" si="451"/>
        <v>0</v>
      </c>
      <c r="CL713" s="181">
        <f t="shared" si="451"/>
        <v>0</v>
      </c>
      <c r="CM713" s="181">
        <f t="shared" si="451"/>
        <v>0</v>
      </c>
      <c r="CN713" s="181">
        <f t="shared" si="451"/>
        <v>0</v>
      </c>
      <c r="CO713" s="181">
        <f t="shared" si="451"/>
        <v>0</v>
      </c>
      <c r="CP713" s="181">
        <f t="shared" si="451"/>
        <v>0</v>
      </c>
      <c r="CQ713" s="181">
        <f t="shared" si="451"/>
        <v>0</v>
      </c>
      <c r="CR713" s="181">
        <f t="shared" si="451"/>
        <v>0</v>
      </c>
      <c r="CS713" s="181">
        <f t="shared" si="451"/>
        <v>0</v>
      </c>
      <c r="CT713" s="181">
        <f t="shared" si="451"/>
        <v>0</v>
      </c>
      <c r="CU713" s="181">
        <f t="shared" si="451"/>
        <v>0</v>
      </c>
      <c r="CV713" s="181">
        <f t="shared" si="451"/>
        <v>0</v>
      </c>
      <c r="CW713" s="181">
        <f t="shared" si="451"/>
        <v>0</v>
      </c>
      <c r="CX713" s="181">
        <f t="shared" si="451"/>
        <v>0</v>
      </c>
      <c r="CY713" s="181">
        <f t="shared" si="451"/>
        <v>0</v>
      </c>
      <c r="CZ713" s="181">
        <f t="shared" si="451"/>
        <v>0</v>
      </c>
      <c r="DA713" s="181">
        <f t="shared" si="451"/>
        <v>0</v>
      </c>
      <c r="DB713" s="181">
        <f t="shared" si="451"/>
        <v>0</v>
      </c>
      <c r="DC713" s="181">
        <f t="shared" si="451"/>
        <v>0</v>
      </c>
      <c r="DD713" s="181">
        <f t="shared" si="451"/>
        <v>0</v>
      </c>
      <c r="DE713" s="181">
        <f t="shared" si="451"/>
        <v>0</v>
      </c>
      <c r="DF713" s="181">
        <f t="shared" si="451"/>
        <v>0</v>
      </c>
      <c r="DG713" s="181">
        <f t="shared" si="451"/>
        <v>0</v>
      </c>
      <c r="DH713" s="181">
        <f t="shared" si="451"/>
        <v>0</v>
      </c>
      <c r="DI713" s="181">
        <f t="shared" si="451"/>
        <v>0</v>
      </c>
      <c r="DJ713" s="181">
        <f t="shared" si="451"/>
        <v>0</v>
      </c>
      <c r="DK713" s="181">
        <f t="shared" si="451"/>
        <v>0</v>
      </c>
      <c r="DL713" s="181">
        <f t="shared" si="451"/>
        <v>0</v>
      </c>
      <c r="DM713" s="181">
        <f t="shared" si="451"/>
        <v>0</v>
      </c>
      <c r="DN713" s="181">
        <f t="shared" si="451"/>
        <v>0</v>
      </c>
      <c r="DO713" s="181">
        <f t="shared" si="451"/>
        <v>0</v>
      </c>
      <c r="DP713" s="181">
        <f t="shared" si="451"/>
        <v>0</v>
      </c>
      <c r="DQ713" s="181">
        <f t="shared" si="451"/>
        <v>0</v>
      </c>
      <c r="DR713" s="181">
        <f t="shared" si="451"/>
        <v>0</v>
      </c>
      <c r="DS713" s="181">
        <f t="shared" si="451"/>
        <v>0</v>
      </c>
      <c r="DT713" s="181">
        <f t="shared" si="451"/>
        <v>0</v>
      </c>
      <c r="DU713" s="181">
        <f t="shared" si="451"/>
        <v>0</v>
      </c>
      <c r="DV713" s="181">
        <f t="shared" si="451"/>
        <v>0</v>
      </c>
      <c r="DW713" s="181">
        <f t="shared" si="451"/>
        <v>0</v>
      </c>
      <c r="DX713" s="181">
        <f t="shared" si="451"/>
        <v>0</v>
      </c>
      <c r="DY713" s="181">
        <f t="shared" si="451"/>
        <v>0</v>
      </c>
      <c r="DZ713" s="181">
        <f t="shared" si="451"/>
        <v>0</v>
      </c>
      <c r="EA713" s="181">
        <f t="shared" ref="EA713:EB715" si="452">EA700*0.18</f>
        <v>0</v>
      </c>
      <c r="EB713" s="181">
        <f t="shared" si="452"/>
        <v>0</v>
      </c>
      <c r="EC713" s="181">
        <f t="shared" si="447"/>
        <v>0</v>
      </c>
      <c r="ED713" s="181">
        <f t="shared" si="447"/>
        <v>0</v>
      </c>
      <c r="EE713" s="181">
        <f t="shared" si="447"/>
        <v>0</v>
      </c>
    </row>
    <row r="714" spans="1:138" s="182" customFormat="1" ht="15.75" hidden="1" outlineLevel="1" x14ac:dyDescent="0.25">
      <c r="A714" s="122">
        <f t="shared" si="444"/>
        <v>0</v>
      </c>
      <c r="B714" s="232" t="str">
        <f t="shared" si="448"/>
        <v>Таможенные платежи НДС</v>
      </c>
      <c r="C714" s="170">
        <f t="shared" si="449"/>
        <v>0</v>
      </c>
      <c r="D714" s="181">
        <f t="shared" ref="D714:BO715" si="453">D701*0.18</f>
        <v>0</v>
      </c>
      <c r="E714" s="181">
        <f t="shared" si="453"/>
        <v>0</v>
      </c>
      <c r="F714" s="181">
        <f t="shared" si="453"/>
        <v>0</v>
      </c>
      <c r="G714" s="181">
        <f t="shared" si="453"/>
        <v>0</v>
      </c>
      <c r="H714" s="181">
        <f t="shared" si="453"/>
        <v>0</v>
      </c>
      <c r="I714" s="181">
        <f t="shared" si="453"/>
        <v>0</v>
      </c>
      <c r="J714" s="181">
        <f t="shared" si="453"/>
        <v>0</v>
      </c>
      <c r="K714" s="181">
        <f t="shared" si="453"/>
        <v>0</v>
      </c>
      <c r="L714" s="181">
        <f t="shared" si="453"/>
        <v>0</v>
      </c>
      <c r="M714" s="181">
        <f t="shared" si="453"/>
        <v>0</v>
      </c>
      <c r="N714" s="181">
        <f t="shared" si="453"/>
        <v>0</v>
      </c>
      <c r="O714" s="181">
        <f t="shared" si="453"/>
        <v>0</v>
      </c>
      <c r="P714" s="181">
        <f t="shared" si="453"/>
        <v>0</v>
      </c>
      <c r="Q714" s="181">
        <f t="shared" si="453"/>
        <v>0</v>
      </c>
      <c r="R714" s="181">
        <f t="shared" si="453"/>
        <v>0</v>
      </c>
      <c r="S714" s="181">
        <f t="shared" si="453"/>
        <v>0</v>
      </c>
      <c r="T714" s="181">
        <f t="shared" si="453"/>
        <v>0</v>
      </c>
      <c r="U714" s="181">
        <f t="shared" si="453"/>
        <v>0</v>
      </c>
      <c r="V714" s="181">
        <f t="shared" si="453"/>
        <v>0</v>
      </c>
      <c r="W714" s="181">
        <f t="shared" si="453"/>
        <v>0</v>
      </c>
      <c r="X714" s="181">
        <f t="shared" si="453"/>
        <v>0</v>
      </c>
      <c r="Y714" s="181">
        <f t="shared" si="453"/>
        <v>0</v>
      </c>
      <c r="Z714" s="181">
        <f t="shared" si="453"/>
        <v>0</v>
      </c>
      <c r="AA714" s="181">
        <f t="shared" si="453"/>
        <v>0</v>
      </c>
      <c r="AB714" s="181">
        <f t="shared" si="453"/>
        <v>0</v>
      </c>
      <c r="AC714" s="181">
        <f t="shared" si="453"/>
        <v>0</v>
      </c>
      <c r="AD714" s="181">
        <f t="shared" si="453"/>
        <v>0</v>
      </c>
      <c r="AE714" s="181">
        <f t="shared" si="453"/>
        <v>0</v>
      </c>
      <c r="AF714" s="181">
        <f t="shared" si="453"/>
        <v>0</v>
      </c>
      <c r="AG714" s="181">
        <f t="shared" si="453"/>
        <v>0</v>
      </c>
      <c r="AH714" s="181">
        <f t="shared" si="453"/>
        <v>0</v>
      </c>
      <c r="AI714" s="181">
        <f t="shared" si="453"/>
        <v>0</v>
      </c>
      <c r="AJ714" s="181">
        <f t="shared" si="453"/>
        <v>0</v>
      </c>
      <c r="AK714" s="181">
        <f t="shared" si="453"/>
        <v>0</v>
      </c>
      <c r="AL714" s="181">
        <f t="shared" si="453"/>
        <v>0</v>
      </c>
      <c r="AM714" s="181">
        <f t="shared" si="453"/>
        <v>0</v>
      </c>
      <c r="AN714" s="181">
        <f t="shared" si="453"/>
        <v>0</v>
      </c>
      <c r="AO714" s="181">
        <f t="shared" si="453"/>
        <v>0</v>
      </c>
      <c r="AP714" s="181">
        <f t="shared" si="453"/>
        <v>0</v>
      </c>
      <c r="AQ714" s="181">
        <f t="shared" si="453"/>
        <v>0</v>
      </c>
      <c r="AR714" s="181">
        <f t="shared" si="453"/>
        <v>0</v>
      </c>
      <c r="AS714" s="181">
        <f t="shared" si="453"/>
        <v>0</v>
      </c>
      <c r="AT714" s="181">
        <f t="shared" si="453"/>
        <v>0</v>
      </c>
      <c r="AU714" s="181">
        <f t="shared" si="453"/>
        <v>0</v>
      </c>
      <c r="AV714" s="181">
        <f t="shared" si="453"/>
        <v>0</v>
      </c>
      <c r="AW714" s="181">
        <f t="shared" si="453"/>
        <v>0</v>
      </c>
      <c r="AX714" s="181">
        <f t="shared" si="453"/>
        <v>0</v>
      </c>
      <c r="AY714" s="181">
        <f t="shared" si="453"/>
        <v>0</v>
      </c>
      <c r="AZ714" s="181">
        <f t="shared" si="453"/>
        <v>0</v>
      </c>
      <c r="BA714" s="181">
        <f t="shared" si="453"/>
        <v>0</v>
      </c>
      <c r="BB714" s="181">
        <f t="shared" si="453"/>
        <v>0</v>
      </c>
      <c r="BC714" s="181">
        <f t="shared" si="453"/>
        <v>0</v>
      </c>
      <c r="BD714" s="181">
        <f t="shared" si="453"/>
        <v>0</v>
      </c>
      <c r="BE714" s="181">
        <f t="shared" si="453"/>
        <v>0</v>
      </c>
      <c r="BF714" s="181">
        <f t="shared" si="453"/>
        <v>0</v>
      </c>
      <c r="BG714" s="181">
        <f t="shared" si="453"/>
        <v>0</v>
      </c>
      <c r="BH714" s="181">
        <f t="shared" si="453"/>
        <v>0</v>
      </c>
      <c r="BI714" s="181">
        <f t="shared" si="453"/>
        <v>0</v>
      </c>
      <c r="BJ714" s="181">
        <f t="shared" si="453"/>
        <v>0</v>
      </c>
      <c r="BK714" s="181">
        <f t="shared" si="453"/>
        <v>0</v>
      </c>
      <c r="BL714" s="181">
        <f t="shared" si="453"/>
        <v>0</v>
      </c>
      <c r="BM714" s="181">
        <f t="shared" si="453"/>
        <v>0</v>
      </c>
      <c r="BN714" s="181">
        <f t="shared" si="453"/>
        <v>0</v>
      </c>
      <c r="BO714" s="181">
        <f>BO701*0.18</f>
        <v>0</v>
      </c>
      <c r="BP714" s="181">
        <f t="shared" ref="BP714:EA715" si="454">BP701*0.18</f>
        <v>0</v>
      </c>
      <c r="BQ714" s="181">
        <f t="shared" si="454"/>
        <v>0</v>
      </c>
      <c r="BR714" s="181">
        <f t="shared" si="454"/>
        <v>0</v>
      </c>
      <c r="BS714" s="181">
        <f t="shared" si="454"/>
        <v>0</v>
      </c>
      <c r="BT714" s="181">
        <f t="shared" si="454"/>
        <v>0</v>
      </c>
      <c r="BU714" s="181">
        <f t="shared" si="454"/>
        <v>0</v>
      </c>
      <c r="BV714" s="181">
        <f t="shared" si="454"/>
        <v>0</v>
      </c>
      <c r="BW714" s="181">
        <f t="shared" si="454"/>
        <v>0</v>
      </c>
      <c r="BX714" s="181">
        <f t="shared" si="454"/>
        <v>0</v>
      </c>
      <c r="BY714" s="181">
        <f t="shared" si="454"/>
        <v>0</v>
      </c>
      <c r="BZ714" s="181">
        <f t="shared" si="454"/>
        <v>0</v>
      </c>
      <c r="CA714" s="181">
        <f t="shared" si="454"/>
        <v>0</v>
      </c>
      <c r="CB714" s="181">
        <f t="shared" si="454"/>
        <v>0</v>
      </c>
      <c r="CC714" s="181">
        <f t="shared" si="454"/>
        <v>0</v>
      </c>
      <c r="CD714" s="181">
        <f t="shared" si="454"/>
        <v>0</v>
      </c>
      <c r="CE714" s="181">
        <f t="shared" si="454"/>
        <v>0</v>
      </c>
      <c r="CF714" s="181">
        <f t="shared" si="454"/>
        <v>0</v>
      </c>
      <c r="CG714" s="181">
        <f t="shared" si="454"/>
        <v>0</v>
      </c>
      <c r="CH714" s="181">
        <f t="shared" si="454"/>
        <v>0</v>
      </c>
      <c r="CI714" s="181">
        <f t="shared" si="454"/>
        <v>0</v>
      </c>
      <c r="CJ714" s="181">
        <f t="shared" si="454"/>
        <v>0</v>
      </c>
      <c r="CK714" s="181">
        <f t="shared" si="454"/>
        <v>0</v>
      </c>
      <c r="CL714" s="181">
        <f t="shared" si="454"/>
        <v>0</v>
      </c>
      <c r="CM714" s="181">
        <f t="shared" si="454"/>
        <v>0</v>
      </c>
      <c r="CN714" s="181">
        <f t="shared" si="454"/>
        <v>0</v>
      </c>
      <c r="CO714" s="181">
        <f t="shared" si="454"/>
        <v>0</v>
      </c>
      <c r="CP714" s="181">
        <f t="shared" si="454"/>
        <v>0</v>
      </c>
      <c r="CQ714" s="181">
        <f t="shared" si="454"/>
        <v>0</v>
      </c>
      <c r="CR714" s="181">
        <f t="shared" si="454"/>
        <v>0</v>
      </c>
      <c r="CS714" s="181">
        <f t="shared" si="454"/>
        <v>0</v>
      </c>
      <c r="CT714" s="181">
        <f t="shared" si="454"/>
        <v>0</v>
      </c>
      <c r="CU714" s="181">
        <f t="shared" si="454"/>
        <v>0</v>
      </c>
      <c r="CV714" s="181">
        <f t="shared" si="454"/>
        <v>0</v>
      </c>
      <c r="CW714" s="181">
        <f t="shared" si="454"/>
        <v>0</v>
      </c>
      <c r="CX714" s="181">
        <f t="shared" si="454"/>
        <v>0</v>
      </c>
      <c r="CY714" s="181">
        <f t="shared" si="454"/>
        <v>0</v>
      </c>
      <c r="CZ714" s="181">
        <f t="shared" si="454"/>
        <v>0</v>
      </c>
      <c r="DA714" s="181">
        <f t="shared" si="454"/>
        <v>0</v>
      </c>
      <c r="DB714" s="181">
        <f t="shared" si="454"/>
        <v>0</v>
      </c>
      <c r="DC714" s="181">
        <f t="shared" si="454"/>
        <v>0</v>
      </c>
      <c r="DD714" s="181">
        <f t="shared" si="454"/>
        <v>0</v>
      </c>
      <c r="DE714" s="181">
        <f t="shared" si="454"/>
        <v>0</v>
      </c>
      <c r="DF714" s="181">
        <f t="shared" si="454"/>
        <v>0</v>
      </c>
      <c r="DG714" s="181">
        <f t="shared" si="454"/>
        <v>0</v>
      </c>
      <c r="DH714" s="181">
        <f t="shared" si="454"/>
        <v>0</v>
      </c>
      <c r="DI714" s="181">
        <f t="shared" si="454"/>
        <v>0</v>
      </c>
      <c r="DJ714" s="181">
        <f t="shared" si="454"/>
        <v>0</v>
      </c>
      <c r="DK714" s="181">
        <f t="shared" si="454"/>
        <v>0</v>
      </c>
      <c r="DL714" s="181">
        <f t="shared" si="454"/>
        <v>0</v>
      </c>
      <c r="DM714" s="181">
        <f t="shared" si="454"/>
        <v>0</v>
      </c>
      <c r="DN714" s="181">
        <f t="shared" si="454"/>
        <v>0</v>
      </c>
      <c r="DO714" s="181">
        <f t="shared" si="454"/>
        <v>0</v>
      </c>
      <c r="DP714" s="181">
        <f t="shared" si="454"/>
        <v>0</v>
      </c>
      <c r="DQ714" s="181">
        <f t="shared" si="454"/>
        <v>0</v>
      </c>
      <c r="DR714" s="181">
        <f t="shared" si="454"/>
        <v>0</v>
      </c>
      <c r="DS714" s="181">
        <f t="shared" si="454"/>
        <v>0</v>
      </c>
      <c r="DT714" s="181">
        <f t="shared" si="454"/>
        <v>0</v>
      </c>
      <c r="DU714" s="181">
        <f t="shared" si="454"/>
        <v>0</v>
      </c>
      <c r="DV714" s="181">
        <f t="shared" si="454"/>
        <v>0</v>
      </c>
      <c r="DW714" s="181">
        <f t="shared" si="454"/>
        <v>0</v>
      </c>
      <c r="DX714" s="181">
        <f t="shared" si="454"/>
        <v>0</v>
      </c>
      <c r="DY714" s="181">
        <f t="shared" si="454"/>
        <v>0</v>
      </c>
      <c r="DZ714" s="181">
        <f t="shared" si="454"/>
        <v>0</v>
      </c>
      <c r="EA714" s="181">
        <f t="shared" si="454"/>
        <v>0</v>
      </c>
      <c r="EB714" s="181">
        <f t="shared" si="452"/>
        <v>0</v>
      </c>
      <c r="EC714" s="181">
        <f t="shared" si="447"/>
        <v>0</v>
      </c>
      <c r="ED714" s="181">
        <f t="shared" si="447"/>
        <v>0</v>
      </c>
      <c r="EE714" s="181">
        <f t="shared" si="447"/>
        <v>0</v>
      </c>
    </row>
    <row r="715" spans="1:138" s="182" customFormat="1" ht="15.75" hidden="1" outlineLevel="1" x14ac:dyDescent="0.25">
      <c r="A715" s="122">
        <f t="shared" si="444"/>
        <v>0</v>
      </c>
      <c r="B715" s="232" t="str">
        <f t="shared" si="448"/>
        <v>Менеджмент резерв НДС</v>
      </c>
      <c r="C715" s="170">
        <f t="shared" si="449"/>
        <v>0</v>
      </c>
      <c r="D715" s="181">
        <f t="shared" si="453"/>
        <v>0</v>
      </c>
      <c r="E715" s="181">
        <f t="shared" si="453"/>
        <v>0</v>
      </c>
      <c r="F715" s="181">
        <f t="shared" si="453"/>
        <v>0</v>
      </c>
      <c r="G715" s="181">
        <f t="shared" si="453"/>
        <v>0</v>
      </c>
      <c r="H715" s="181">
        <f t="shared" si="453"/>
        <v>0</v>
      </c>
      <c r="I715" s="181">
        <f t="shared" si="453"/>
        <v>0</v>
      </c>
      <c r="J715" s="181">
        <f t="shared" si="453"/>
        <v>0</v>
      </c>
      <c r="K715" s="181">
        <f t="shared" si="453"/>
        <v>0</v>
      </c>
      <c r="L715" s="181">
        <f t="shared" si="453"/>
        <v>0</v>
      </c>
      <c r="M715" s="181">
        <f t="shared" si="453"/>
        <v>0</v>
      </c>
      <c r="N715" s="181">
        <f t="shared" si="453"/>
        <v>0</v>
      </c>
      <c r="O715" s="181">
        <f t="shared" si="453"/>
        <v>0</v>
      </c>
      <c r="P715" s="181">
        <f t="shared" si="453"/>
        <v>0</v>
      </c>
      <c r="Q715" s="181">
        <f t="shared" si="453"/>
        <v>0</v>
      </c>
      <c r="R715" s="181">
        <f t="shared" si="453"/>
        <v>0</v>
      </c>
      <c r="S715" s="181">
        <f t="shared" si="453"/>
        <v>0</v>
      </c>
      <c r="T715" s="181">
        <f t="shared" si="453"/>
        <v>0</v>
      </c>
      <c r="U715" s="181">
        <f t="shared" si="453"/>
        <v>0</v>
      </c>
      <c r="V715" s="181">
        <f t="shared" si="453"/>
        <v>0</v>
      </c>
      <c r="W715" s="181">
        <f t="shared" si="453"/>
        <v>0</v>
      </c>
      <c r="X715" s="181">
        <f t="shared" si="453"/>
        <v>0</v>
      </c>
      <c r="Y715" s="181">
        <f t="shared" si="453"/>
        <v>0</v>
      </c>
      <c r="Z715" s="181">
        <f t="shared" si="453"/>
        <v>0</v>
      </c>
      <c r="AA715" s="181">
        <f t="shared" si="453"/>
        <v>0</v>
      </c>
      <c r="AB715" s="181">
        <f t="shared" si="453"/>
        <v>0</v>
      </c>
      <c r="AC715" s="181">
        <f t="shared" si="453"/>
        <v>0</v>
      </c>
      <c r="AD715" s="181">
        <f t="shared" si="453"/>
        <v>0</v>
      </c>
      <c r="AE715" s="181">
        <f t="shared" si="453"/>
        <v>0</v>
      </c>
      <c r="AF715" s="181">
        <f t="shared" si="453"/>
        <v>0</v>
      </c>
      <c r="AG715" s="181">
        <f t="shared" si="453"/>
        <v>0</v>
      </c>
      <c r="AH715" s="181">
        <f t="shared" si="453"/>
        <v>0</v>
      </c>
      <c r="AI715" s="181">
        <f t="shared" si="453"/>
        <v>0</v>
      </c>
      <c r="AJ715" s="181">
        <f t="shared" si="453"/>
        <v>0</v>
      </c>
      <c r="AK715" s="181">
        <f t="shared" si="453"/>
        <v>0</v>
      </c>
      <c r="AL715" s="181">
        <f t="shared" si="453"/>
        <v>0</v>
      </c>
      <c r="AM715" s="181">
        <f t="shared" si="453"/>
        <v>0</v>
      </c>
      <c r="AN715" s="181">
        <f t="shared" si="453"/>
        <v>0</v>
      </c>
      <c r="AO715" s="181">
        <f t="shared" si="453"/>
        <v>0</v>
      </c>
      <c r="AP715" s="181">
        <f t="shared" si="453"/>
        <v>0</v>
      </c>
      <c r="AQ715" s="181">
        <f t="shared" si="453"/>
        <v>0</v>
      </c>
      <c r="AR715" s="181">
        <f t="shared" si="453"/>
        <v>0</v>
      </c>
      <c r="AS715" s="181">
        <f t="shared" si="453"/>
        <v>0</v>
      </c>
      <c r="AT715" s="181">
        <f t="shared" si="453"/>
        <v>0</v>
      </c>
      <c r="AU715" s="181">
        <f t="shared" si="453"/>
        <v>0</v>
      </c>
      <c r="AV715" s="181">
        <f t="shared" si="453"/>
        <v>0</v>
      </c>
      <c r="AW715" s="181">
        <f t="shared" si="453"/>
        <v>0</v>
      </c>
      <c r="AX715" s="181">
        <f t="shared" si="453"/>
        <v>0</v>
      </c>
      <c r="AY715" s="181">
        <f t="shared" si="453"/>
        <v>0</v>
      </c>
      <c r="AZ715" s="181">
        <f t="shared" si="453"/>
        <v>0</v>
      </c>
      <c r="BA715" s="181">
        <f t="shared" si="453"/>
        <v>0</v>
      </c>
      <c r="BB715" s="181">
        <f t="shared" si="453"/>
        <v>0</v>
      </c>
      <c r="BC715" s="181">
        <f t="shared" si="453"/>
        <v>0</v>
      </c>
      <c r="BD715" s="181">
        <f t="shared" si="453"/>
        <v>0</v>
      </c>
      <c r="BE715" s="181">
        <f t="shared" si="453"/>
        <v>0</v>
      </c>
      <c r="BF715" s="181">
        <f t="shared" si="453"/>
        <v>0</v>
      </c>
      <c r="BG715" s="181">
        <f t="shared" si="453"/>
        <v>0</v>
      </c>
      <c r="BH715" s="181">
        <f t="shared" si="453"/>
        <v>0</v>
      </c>
      <c r="BI715" s="181">
        <f t="shared" si="453"/>
        <v>0</v>
      </c>
      <c r="BJ715" s="181">
        <f t="shared" si="453"/>
        <v>0</v>
      </c>
      <c r="BK715" s="181">
        <f t="shared" si="453"/>
        <v>0</v>
      </c>
      <c r="BL715" s="181">
        <f t="shared" si="453"/>
        <v>0</v>
      </c>
      <c r="BM715" s="181">
        <f t="shared" si="453"/>
        <v>0</v>
      </c>
      <c r="BN715" s="181">
        <f t="shared" si="453"/>
        <v>0</v>
      </c>
      <c r="BO715" s="181">
        <f t="shared" si="453"/>
        <v>0</v>
      </c>
      <c r="BP715" s="181">
        <f t="shared" si="454"/>
        <v>0</v>
      </c>
      <c r="BQ715" s="181">
        <f t="shared" si="454"/>
        <v>0</v>
      </c>
      <c r="BR715" s="181">
        <f t="shared" si="454"/>
        <v>0</v>
      </c>
      <c r="BS715" s="181">
        <f t="shared" si="454"/>
        <v>0</v>
      </c>
      <c r="BT715" s="181">
        <f t="shared" si="454"/>
        <v>0</v>
      </c>
      <c r="BU715" s="181">
        <f t="shared" si="454"/>
        <v>0</v>
      </c>
      <c r="BV715" s="181">
        <f t="shared" si="454"/>
        <v>0</v>
      </c>
      <c r="BW715" s="181">
        <f t="shared" si="454"/>
        <v>0</v>
      </c>
      <c r="BX715" s="181">
        <f t="shared" si="454"/>
        <v>0</v>
      </c>
      <c r="BY715" s="181">
        <f t="shared" si="454"/>
        <v>0</v>
      </c>
      <c r="BZ715" s="181">
        <f t="shared" si="454"/>
        <v>0</v>
      </c>
      <c r="CA715" s="181">
        <f t="shared" si="454"/>
        <v>0</v>
      </c>
      <c r="CB715" s="181">
        <f t="shared" si="454"/>
        <v>0</v>
      </c>
      <c r="CC715" s="181">
        <f t="shared" si="454"/>
        <v>0</v>
      </c>
      <c r="CD715" s="181">
        <f t="shared" si="454"/>
        <v>0</v>
      </c>
      <c r="CE715" s="181">
        <f t="shared" si="454"/>
        <v>0</v>
      </c>
      <c r="CF715" s="181">
        <f t="shared" si="454"/>
        <v>0</v>
      </c>
      <c r="CG715" s="181">
        <f t="shared" si="454"/>
        <v>0</v>
      </c>
      <c r="CH715" s="181">
        <f t="shared" si="454"/>
        <v>0</v>
      </c>
      <c r="CI715" s="181">
        <f t="shared" si="454"/>
        <v>0</v>
      </c>
      <c r="CJ715" s="181">
        <f t="shared" si="454"/>
        <v>0</v>
      </c>
      <c r="CK715" s="181">
        <f t="shared" si="454"/>
        <v>0</v>
      </c>
      <c r="CL715" s="181">
        <f t="shared" si="454"/>
        <v>0</v>
      </c>
      <c r="CM715" s="181">
        <f t="shared" si="454"/>
        <v>0</v>
      </c>
      <c r="CN715" s="181">
        <f t="shared" si="454"/>
        <v>0</v>
      </c>
      <c r="CO715" s="181">
        <f t="shared" si="454"/>
        <v>0</v>
      </c>
      <c r="CP715" s="181">
        <f t="shared" si="454"/>
        <v>0</v>
      </c>
      <c r="CQ715" s="181">
        <f t="shared" si="454"/>
        <v>0</v>
      </c>
      <c r="CR715" s="181">
        <f t="shared" si="454"/>
        <v>0</v>
      </c>
      <c r="CS715" s="181">
        <f t="shared" si="454"/>
        <v>0</v>
      </c>
      <c r="CT715" s="181">
        <f t="shared" si="454"/>
        <v>0</v>
      </c>
      <c r="CU715" s="181">
        <f t="shared" si="454"/>
        <v>0</v>
      </c>
      <c r="CV715" s="181">
        <f t="shared" si="454"/>
        <v>0</v>
      </c>
      <c r="CW715" s="181">
        <f t="shared" si="454"/>
        <v>0</v>
      </c>
      <c r="CX715" s="181">
        <f t="shared" si="454"/>
        <v>0</v>
      </c>
      <c r="CY715" s="181">
        <f t="shared" si="454"/>
        <v>0</v>
      </c>
      <c r="CZ715" s="181">
        <f t="shared" si="454"/>
        <v>0</v>
      </c>
      <c r="DA715" s="181">
        <f t="shared" si="454"/>
        <v>0</v>
      </c>
      <c r="DB715" s="181">
        <f t="shared" si="454"/>
        <v>0</v>
      </c>
      <c r="DC715" s="181">
        <f t="shared" si="454"/>
        <v>0</v>
      </c>
      <c r="DD715" s="181">
        <f t="shared" si="454"/>
        <v>0</v>
      </c>
      <c r="DE715" s="181">
        <f t="shared" si="454"/>
        <v>0</v>
      </c>
      <c r="DF715" s="181">
        <f t="shared" si="454"/>
        <v>0</v>
      </c>
      <c r="DG715" s="181">
        <f t="shared" si="454"/>
        <v>0</v>
      </c>
      <c r="DH715" s="181">
        <f t="shared" si="454"/>
        <v>0</v>
      </c>
      <c r="DI715" s="181">
        <f t="shared" si="454"/>
        <v>0</v>
      </c>
      <c r="DJ715" s="181">
        <f t="shared" si="454"/>
        <v>0</v>
      </c>
      <c r="DK715" s="181">
        <f t="shared" si="454"/>
        <v>0</v>
      </c>
      <c r="DL715" s="181">
        <f t="shared" si="454"/>
        <v>0</v>
      </c>
      <c r="DM715" s="181">
        <f t="shared" si="454"/>
        <v>0</v>
      </c>
      <c r="DN715" s="181">
        <f t="shared" si="454"/>
        <v>0</v>
      </c>
      <c r="DO715" s="181">
        <f t="shared" si="454"/>
        <v>0</v>
      </c>
      <c r="DP715" s="181">
        <f t="shared" si="454"/>
        <v>0</v>
      </c>
      <c r="DQ715" s="181">
        <f t="shared" si="454"/>
        <v>0</v>
      </c>
      <c r="DR715" s="181">
        <f t="shared" si="454"/>
        <v>0</v>
      </c>
      <c r="DS715" s="181">
        <f t="shared" si="454"/>
        <v>0</v>
      </c>
      <c r="DT715" s="181">
        <f t="shared" si="454"/>
        <v>0</v>
      </c>
      <c r="DU715" s="181">
        <f t="shared" si="454"/>
        <v>0</v>
      </c>
      <c r="DV715" s="181">
        <f t="shared" si="454"/>
        <v>0</v>
      </c>
      <c r="DW715" s="181">
        <f t="shared" si="454"/>
        <v>0</v>
      </c>
      <c r="DX715" s="181">
        <f t="shared" si="454"/>
        <v>0</v>
      </c>
      <c r="DY715" s="181">
        <f t="shared" si="454"/>
        <v>0</v>
      </c>
      <c r="DZ715" s="181">
        <f t="shared" si="454"/>
        <v>0</v>
      </c>
      <c r="EA715" s="181">
        <f t="shared" si="454"/>
        <v>0</v>
      </c>
      <c r="EB715" s="181">
        <f t="shared" si="452"/>
        <v>0</v>
      </c>
      <c r="EC715" s="181">
        <f t="shared" si="447"/>
        <v>0</v>
      </c>
      <c r="ED715" s="181">
        <f t="shared" si="447"/>
        <v>0</v>
      </c>
      <c r="EE715" s="181">
        <f t="shared" si="447"/>
        <v>0</v>
      </c>
    </row>
    <row r="716" spans="1:138" ht="17.25" hidden="1" outlineLevel="1" thickTop="1" thickBot="1" x14ac:dyDescent="0.3">
      <c r="A716" s="122">
        <f>IF(B689="Объект",,1)</f>
        <v>0</v>
      </c>
      <c r="B716" s="228" t="s">
        <v>236</v>
      </c>
      <c r="C716" s="229">
        <f>SUM(D716:EE716)</f>
        <v>0</v>
      </c>
      <c r="D716" s="175">
        <f>SUM(D706:D715)</f>
        <v>0</v>
      </c>
      <c r="E716" s="230">
        <f t="shared" ref="E716:BA716" si="455">SUM(E706:E715)</f>
        <v>0</v>
      </c>
      <c r="F716" s="175">
        <f t="shared" si="455"/>
        <v>0</v>
      </c>
      <c r="G716" s="175">
        <f t="shared" si="455"/>
        <v>0</v>
      </c>
      <c r="H716" s="175">
        <f t="shared" si="455"/>
        <v>0</v>
      </c>
      <c r="I716" s="175">
        <f t="shared" si="455"/>
        <v>0</v>
      </c>
      <c r="J716" s="175">
        <f t="shared" si="455"/>
        <v>0</v>
      </c>
      <c r="K716" s="175">
        <f t="shared" si="455"/>
        <v>0</v>
      </c>
      <c r="L716" s="175">
        <f t="shared" si="455"/>
        <v>0</v>
      </c>
      <c r="M716" s="175">
        <f t="shared" si="455"/>
        <v>0</v>
      </c>
      <c r="N716" s="175">
        <f t="shared" si="455"/>
        <v>0</v>
      </c>
      <c r="O716" s="231">
        <f t="shared" si="455"/>
        <v>0</v>
      </c>
      <c r="P716" s="231">
        <f t="shared" si="455"/>
        <v>0</v>
      </c>
      <c r="Q716" s="231">
        <f t="shared" si="455"/>
        <v>0</v>
      </c>
      <c r="R716" s="231">
        <f t="shared" si="455"/>
        <v>0</v>
      </c>
      <c r="S716" s="231">
        <f t="shared" si="455"/>
        <v>0</v>
      </c>
      <c r="T716" s="231">
        <f t="shared" si="455"/>
        <v>0</v>
      </c>
      <c r="U716" s="231">
        <f t="shared" si="455"/>
        <v>0</v>
      </c>
      <c r="V716" s="231">
        <f t="shared" si="455"/>
        <v>0</v>
      </c>
      <c r="W716" s="231">
        <f t="shared" si="455"/>
        <v>0</v>
      </c>
      <c r="X716" s="231">
        <f t="shared" si="455"/>
        <v>0</v>
      </c>
      <c r="Y716" s="231">
        <f t="shared" si="455"/>
        <v>0</v>
      </c>
      <c r="Z716" s="231">
        <f t="shared" si="455"/>
        <v>0</v>
      </c>
      <c r="AA716" s="231">
        <f t="shared" si="455"/>
        <v>0</v>
      </c>
      <c r="AB716" s="231">
        <f t="shared" si="455"/>
        <v>0</v>
      </c>
      <c r="AC716" s="176">
        <f t="shared" si="455"/>
        <v>0</v>
      </c>
      <c r="AD716" s="176">
        <f t="shared" si="455"/>
        <v>0</v>
      </c>
      <c r="AE716" s="175">
        <f t="shared" si="455"/>
        <v>0</v>
      </c>
      <c r="AF716" s="175">
        <f t="shared" si="455"/>
        <v>0</v>
      </c>
      <c r="AG716" s="175">
        <f t="shared" si="455"/>
        <v>0</v>
      </c>
      <c r="AH716" s="175">
        <f t="shared" si="455"/>
        <v>0</v>
      </c>
      <c r="AI716" s="175">
        <f t="shared" si="455"/>
        <v>0</v>
      </c>
      <c r="AJ716" s="175">
        <f t="shared" si="455"/>
        <v>0</v>
      </c>
      <c r="AK716" s="175">
        <f t="shared" si="455"/>
        <v>0</v>
      </c>
      <c r="AL716" s="175">
        <f t="shared" si="455"/>
        <v>0</v>
      </c>
      <c r="AM716" s="175">
        <f t="shared" si="455"/>
        <v>0</v>
      </c>
      <c r="AN716" s="176">
        <f t="shared" si="455"/>
        <v>0</v>
      </c>
      <c r="AO716" s="175">
        <f t="shared" si="455"/>
        <v>0</v>
      </c>
      <c r="AP716" s="175">
        <f t="shared" si="455"/>
        <v>0</v>
      </c>
      <c r="AQ716" s="175">
        <f t="shared" si="455"/>
        <v>0</v>
      </c>
      <c r="AR716" s="175">
        <f t="shared" si="455"/>
        <v>0</v>
      </c>
      <c r="AS716" s="175">
        <f t="shared" si="455"/>
        <v>0</v>
      </c>
      <c r="AT716" s="175">
        <f t="shared" si="455"/>
        <v>0</v>
      </c>
      <c r="AU716" s="175">
        <f t="shared" si="455"/>
        <v>0</v>
      </c>
      <c r="AV716" s="175">
        <f t="shared" si="455"/>
        <v>0</v>
      </c>
      <c r="AW716" s="175">
        <f t="shared" si="455"/>
        <v>0</v>
      </c>
      <c r="AX716" s="175">
        <f t="shared" si="455"/>
        <v>0</v>
      </c>
      <c r="AY716" s="175">
        <f t="shared" si="455"/>
        <v>0</v>
      </c>
      <c r="AZ716" s="176">
        <f t="shared" si="455"/>
        <v>0</v>
      </c>
      <c r="BA716" s="175">
        <f t="shared" si="455"/>
        <v>0</v>
      </c>
      <c r="BB716" s="175">
        <f t="shared" ref="BB716:DM716" si="456">SUM(BB693:BB702)*0.18</f>
        <v>0</v>
      </c>
      <c r="BC716" s="175">
        <f t="shared" si="456"/>
        <v>0</v>
      </c>
      <c r="BD716" s="175">
        <f t="shared" si="456"/>
        <v>0</v>
      </c>
      <c r="BE716" s="175">
        <f t="shared" si="456"/>
        <v>0</v>
      </c>
      <c r="BF716" s="175">
        <f t="shared" si="456"/>
        <v>0</v>
      </c>
      <c r="BG716" s="175">
        <f t="shared" si="456"/>
        <v>0</v>
      </c>
      <c r="BH716" s="175">
        <f t="shared" si="456"/>
        <v>0</v>
      </c>
      <c r="BI716" s="175">
        <f t="shared" si="456"/>
        <v>0</v>
      </c>
      <c r="BJ716" s="175">
        <f t="shared" si="456"/>
        <v>0</v>
      </c>
      <c r="BK716" s="175">
        <f t="shared" si="456"/>
        <v>0</v>
      </c>
      <c r="BL716" s="176">
        <f t="shared" si="456"/>
        <v>0</v>
      </c>
      <c r="BM716" s="175">
        <f t="shared" si="456"/>
        <v>0</v>
      </c>
      <c r="BN716" s="175">
        <f t="shared" si="456"/>
        <v>0</v>
      </c>
      <c r="BO716" s="175">
        <f t="shared" si="456"/>
        <v>0</v>
      </c>
      <c r="BP716" s="175">
        <f t="shared" si="456"/>
        <v>0</v>
      </c>
      <c r="BQ716" s="175">
        <f t="shared" si="456"/>
        <v>0</v>
      </c>
      <c r="BR716" s="175">
        <f t="shared" si="456"/>
        <v>0</v>
      </c>
      <c r="BS716" s="175">
        <f t="shared" si="456"/>
        <v>0</v>
      </c>
      <c r="BT716" s="175">
        <f t="shared" si="456"/>
        <v>0</v>
      </c>
      <c r="BU716" s="175">
        <f t="shared" si="456"/>
        <v>0</v>
      </c>
      <c r="BV716" s="175">
        <f>SUM(BV693:BV702)*0.18</f>
        <v>0</v>
      </c>
      <c r="BW716" s="175">
        <f>SUM(BW693:BW702)*0.18</f>
        <v>0</v>
      </c>
      <c r="BX716" s="175">
        <f>SUM(BX693:BX702)*0.18</f>
        <v>0</v>
      </c>
      <c r="BY716" s="175">
        <f t="shared" si="456"/>
        <v>0</v>
      </c>
      <c r="BZ716" s="175">
        <f t="shared" si="456"/>
        <v>0</v>
      </c>
      <c r="CA716" s="175">
        <f t="shared" si="456"/>
        <v>0</v>
      </c>
      <c r="CB716" s="175">
        <f t="shared" si="456"/>
        <v>0</v>
      </c>
      <c r="CC716" s="175">
        <f t="shared" si="456"/>
        <v>0</v>
      </c>
      <c r="CD716" s="175">
        <f t="shared" si="456"/>
        <v>0</v>
      </c>
      <c r="CE716" s="175">
        <f t="shared" si="456"/>
        <v>0</v>
      </c>
      <c r="CF716" s="175">
        <f t="shared" si="456"/>
        <v>0</v>
      </c>
      <c r="CG716" s="175">
        <f t="shared" si="456"/>
        <v>0</v>
      </c>
      <c r="CH716" s="175">
        <f t="shared" si="456"/>
        <v>0</v>
      </c>
      <c r="CI716" s="175">
        <f t="shared" si="456"/>
        <v>0</v>
      </c>
      <c r="CJ716" s="176">
        <f t="shared" si="456"/>
        <v>0</v>
      </c>
      <c r="CK716" s="175">
        <f t="shared" si="456"/>
        <v>0</v>
      </c>
      <c r="CL716" s="175">
        <f t="shared" si="456"/>
        <v>0</v>
      </c>
      <c r="CM716" s="175">
        <f t="shared" si="456"/>
        <v>0</v>
      </c>
      <c r="CN716" s="175">
        <f t="shared" si="456"/>
        <v>0</v>
      </c>
      <c r="CO716" s="175">
        <f t="shared" si="456"/>
        <v>0</v>
      </c>
      <c r="CP716" s="175">
        <f t="shared" si="456"/>
        <v>0</v>
      </c>
      <c r="CQ716" s="175">
        <f t="shared" si="456"/>
        <v>0</v>
      </c>
      <c r="CR716" s="175">
        <f t="shared" si="456"/>
        <v>0</v>
      </c>
      <c r="CS716" s="175">
        <f t="shared" si="456"/>
        <v>0</v>
      </c>
      <c r="CT716" s="175">
        <f t="shared" si="456"/>
        <v>0</v>
      </c>
      <c r="CU716" s="175">
        <f t="shared" si="456"/>
        <v>0</v>
      </c>
      <c r="CV716" s="176">
        <f t="shared" si="456"/>
        <v>0</v>
      </c>
      <c r="CW716" s="175">
        <f t="shared" si="456"/>
        <v>0</v>
      </c>
      <c r="CX716" s="175">
        <f t="shared" si="456"/>
        <v>0</v>
      </c>
      <c r="CY716" s="175">
        <f t="shared" si="456"/>
        <v>0</v>
      </c>
      <c r="CZ716" s="175">
        <f t="shared" si="456"/>
        <v>0</v>
      </c>
      <c r="DA716" s="175">
        <f t="shared" si="456"/>
        <v>0</v>
      </c>
      <c r="DB716" s="175">
        <f t="shared" si="456"/>
        <v>0</v>
      </c>
      <c r="DC716" s="175">
        <f t="shared" si="456"/>
        <v>0</v>
      </c>
      <c r="DD716" s="175">
        <f t="shared" si="456"/>
        <v>0</v>
      </c>
      <c r="DE716" s="175">
        <f t="shared" si="456"/>
        <v>0</v>
      </c>
      <c r="DF716" s="175">
        <f t="shared" si="456"/>
        <v>0</v>
      </c>
      <c r="DG716" s="175">
        <f t="shared" si="456"/>
        <v>0</v>
      </c>
      <c r="DH716" s="176">
        <f t="shared" si="456"/>
        <v>0</v>
      </c>
      <c r="DI716" s="175">
        <f t="shared" si="456"/>
        <v>0</v>
      </c>
      <c r="DJ716" s="175">
        <f t="shared" si="456"/>
        <v>0</v>
      </c>
      <c r="DK716" s="175">
        <f t="shared" si="456"/>
        <v>0</v>
      </c>
      <c r="DL716" s="175">
        <f t="shared" si="456"/>
        <v>0</v>
      </c>
      <c r="DM716" s="175">
        <f t="shared" si="456"/>
        <v>0</v>
      </c>
      <c r="DN716" s="175">
        <f t="shared" ref="DN716:EA716" si="457">SUM(DN693:DN702)*0.18</f>
        <v>0</v>
      </c>
      <c r="DO716" s="175">
        <f t="shared" si="457"/>
        <v>0</v>
      </c>
      <c r="DP716" s="175">
        <f t="shared" si="457"/>
        <v>0</v>
      </c>
      <c r="DQ716" s="175">
        <f t="shared" si="457"/>
        <v>0</v>
      </c>
      <c r="DR716" s="175">
        <f t="shared" si="457"/>
        <v>0</v>
      </c>
      <c r="DS716" s="175">
        <f t="shared" si="457"/>
        <v>0</v>
      </c>
      <c r="DT716" s="176">
        <f t="shared" si="457"/>
        <v>0</v>
      </c>
      <c r="DU716" s="175">
        <f t="shared" si="457"/>
        <v>0</v>
      </c>
      <c r="DV716" s="175">
        <f t="shared" si="457"/>
        <v>0</v>
      </c>
      <c r="DW716" s="175">
        <f t="shared" si="457"/>
        <v>0</v>
      </c>
      <c r="DX716" s="175">
        <f t="shared" si="457"/>
        <v>0</v>
      </c>
      <c r="DY716" s="175">
        <f t="shared" si="457"/>
        <v>0</v>
      </c>
      <c r="DZ716" s="175">
        <f t="shared" si="457"/>
        <v>0</v>
      </c>
      <c r="EA716" s="175">
        <f t="shared" si="457"/>
        <v>0</v>
      </c>
      <c r="EB716" s="175">
        <f>SUM(EB693:EB702)*0.18</f>
        <v>0</v>
      </c>
      <c r="EC716" s="175">
        <f>SUM(EC693:EC702)*0.18</f>
        <v>0</v>
      </c>
      <c r="ED716" s="175">
        <f>SUM(ED693:ED702)*0.18</f>
        <v>0</v>
      </c>
      <c r="EE716" s="175">
        <f>SUM(EE693:EE702)*0.18</f>
        <v>0</v>
      </c>
      <c r="EF716" s="169"/>
      <c r="EG716" s="169"/>
      <c r="EH716" s="169"/>
    </row>
    <row r="717" spans="1:138" ht="17.25" hidden="1" outlineLevel="1" thickTop="1" thickBot="1" x14ac:dyDescent="0.3">
      <c r="A717" s="122">
        <f>IF(B689="Объект",,1)</f>
        <v>0</v>
      </c>
      <c r="B717" s="233">
        <f>B685</f>
        <v>0</v>
      </c>
      <c r="C717" s="229">
        <f t="shared" si="440"/>
        <v>0</v>
      </c>
      <c r="D717" s="188">
        <f t="shared" ref="D717:BO717" si="458">D705+D716</f>
        <v>0</v>
      </c>
      <c r="E717" s="234">
        <f t="shared" si="458"/>
        <v>0</v>
      </c>
      <c r="F717" s="188">
        <f t="shared" si="458"/>
        <v>0</v>
      </c>
      <c r="G717" s="188">
        <f t="shared" si="458"/>
        <v>0</v>
      </c>
      <c r="H717" s="188">
        <f t="shared" si="458"/>
        <v>0</v>
      </c>
      <c r="I717" s="188">
        <f t="shared" si="458"/>
        <v>0</v>
      </c>
      <c r="J717" s="188">
        <f t="shared" si="458"/>
        <v>0</v>
      </c>
      <c r="K717" s="188">
        <f t="shared" si="458"/>
        <v>0</v>
      </c>
      <c r="L717" s="188">
        <f t="shared" si="458"/>
        <v>0</v>
      </c>
      <c r="M717" s="188">
        <f t="shared" si="458"/>
        <v>0</v>
      </c>
      <c r="N717" s="188">
        <f t="shared" si="458"/>
        <v>0</v>
      </c>
      <c r="O717" s="235">
        <f t="shared" si="458"/>
        <v>0</v>
      </c>
      <c r="P717" s="235">
        <f t="shared" si="458"/>
        <v>0</v>
      </c>
      <c r="Q717" s="235">
        <f t="shared" si="458"/>
        <v>0</v>
      </c>
      <c r="R717" s="235">
        <f t="shared" si="458"/>
        <v>0</v>
      </c>
      <c r="S717" s="235">
        <f t="shared" si="458"/>
        <v>0</v>
      </c>
      <c r="T717" s="235">
        <f t="shared" si="458"/>
        <v>0</v>
      </c>
      <c r="U717" s="235">
        <f t="shared" si="458"/>
        <v>0</v>
      </c>
      <c r="V717" s="235">
        <f t="shared" si="458"/>
        <v>0</v>
      </c>
      <c r="W717" s="235">
        <f t="shared" si="458"/>
        <v>0</v>
      </c>
      <c r="X717" s="235">
        <f t="shared" si="458"/>
        <v>0</v>
      </c>
      <c r="Y717" s="235">
        <f t="shared" si="458"/>
        <v>0</v>
      </c>
      <c r="Z717" s="235">
        <f t="shared" si="458"/>
        <v>0</v>
      </c>
      <c r="AA717" s="235">
        <f t="shared" si="458"/>
        <v>0</v>
      </c>
      <c r="AB717" s="235">
        <f t="shared" si="458"/>
        <v>0</v>
      </c>
      <c r="AC717" s="189">
        <f t="shared" si="458"/>
        <v>0</v>
      </c>
      <c r="AD717" s="189">
        <f t="shared" si="458"/>
        <v>0</v>
      </c>
      <c r="AE717" s="188">
        <f t="shared" si="458"/>
        <v>0</v>
      </c>
      <c r="AF717" s="188">
        <f t="shared" si="458"/>
        <v>0</v>
      </c>
      <c r="AG717" s="188">
        <f t="shared" si="458"/>
        <v>0</v>
      </c>
      <c r="AH717" s="188">
        <f t="shared" si="458"/>
        <v>0</v>
      </c>
      <c r="AI717" s="188">
        <f t="shared" si="458"/>
        <v>0</v>
      </c>
      <c r="AJ717" s="188">
        <f t="shared" si="458"/>
        <v>0</v>
      </c>
      <c r="AK717" s="188">
        <f t="shared" si="458"/>
        <v>0</v>
      </c>
      <c r="AL717" s="188">
        <f t="shared" si="458"/>
        <v>0</v>
      </c>
      <c r="AM717" s="188">
        <f t="shared" si="458"/>
        <v>0</v>
      </c>
      <c r="AN717" s="189">
        <f t="shared" si="458"/>
        <v>0</v>
      </c>
      <c r="AO717" s="188">
        <f t="shared" si="458"/>
        <v>0</v>
      </c>
      <c r="AP717" s="188">
        <f t="shared" si="458"/>
        <v>0</v>
      </c>
      <c r="AQ717" s="188">
        <f t="shared" si="458"/>
        <v>0</v>
      </c>
      <c r="AR717" s="188">
        <f t="shared" si="458"/>
        <v>0</v>
      </c>
      <c r="AS717" s="188">
        <f t="shared" si="458"/>
        <v>0</v>
      </c>
      <c r="AT717" s="188">
        <f t="shared" si="458"/>
        <v>0</v>
      </c>
      <c r="AU717" s="188">
        <f t="shared" si="458"/>
        <v>0</v>
      </c>
      <c r="AV717" s="188">
        <f t="shared" si="458"/>
        <v>0</v>
      </c>
      <c r="AW717" s="188">
        <f t="shared" si="458"/>
        <v>0</v>
      </c>
      <c r="AX717" s="188">
        <f t="shared" si="458"/>
        <v>0</v>
      </c>
      <c r="AY717" s="188">
        <f t="shared" si="458"/>
        <v>0</v>
      </c>
      <c r="AZ717" s="189">
        <f t="shared" si="458"/>
        <v>0</v>
      </c>
      <c r="BA717" s="188">
        <f t="shared" si="458"/>
        <v>0</v>
      </c>
      <c r="BB717" s="188">
        <f t="shared" si="458"/>
        <v>0</v>
      </c>
      <c r="BC717" s="188">
        <f t="shared" si="458"/>
        <v>0</v>
      </c>
      <c r="BD717" s="188">
        <f t="shared" si="458"/>
        <v>0</v>
      </c>
      <c r="BE717" s="188">
        <f t="shared" si="458"/>
        <v>0</v>
      </c>
      <c r="BF717" s="188">
        <f t="shared" si="458"/>
        <v>0</v>
      </c>
      <c r="BG717" s="188">
        <f t="shared" si="458"/>
        <v>0</v>
      </c>
      <c r="BH717" s="188">
        <f t="shared" si="458"/>
        <v>0</v>
      </c>
      <c r="BI717" s="188">
        <f t="shared" si="458"/>
        <v>0</v>
      </c>
      <c r="BJ717" s="188">
        <f t="shared" si="458"/>
        <v>0</v>
      </c>
      <c r="BK717" s="188">
        <f t="shared" si="458"/>
        <v>0</v>
      </c>
      <c r="BL717" s="189">
        <f t="shared" si="458"/>
        <v>0</v>
      </c>
      <c r="BM717" s="188">
        <f t="shared" si="458"/>
        <v>0</v>
      </c>
      <c r="BN717" s="188">
        <f t="shared" si="458"/>
        <v>0</v>
      </c>
      <c r="BO717" s="188">
        <f t="shared" si="458"/>
        <v>0</v>
      </c>
      <c r="BP717" s="188">
        <f t="shared" ref="BP717:EA717" si="459">BP705+BP716</f>
        <v>0</v>
      </c>
      <c r="BQ717" s="188">
        <f t="shared" si="459"/>
        <v>0</v>
      </c>
      <c r="BR717" s="188">
        <f t="shared" si="459"/>
        <v>0</v>
      </c>
      <c r="BS717" s="188">
        <f t="shared" si="459"/>
        <v>0</v>
      </c>
      <c r="BT717" s="188">
        <f t="shared" si="459"/>
        <v>0</v>
      </c>
      <c r="BU717" s="188">
        <f t="shared" si="459"/>
        <v>0</v>
      </c>
      <c r="BV717" s="188">
        <f>BV705+BV716</f>
        <v>0</v>
      </c>
      <c r="BW717" s="188">
        <f>BW705+BW716</f>
        <v>0</v>
      </c>
      <c r="BX717" s="188">
        <f>BX705+BX716</f>
        <v>0</v>
      </c>
      <c r="BY717" s="188">
        <f t="shared" si="459"/>
        <v>0</v>
      </c>
      <c r="BZ717" s="188">
        <f t="shared" si="459"/>
        <v>0</v>
      </c>
      <c r="CA717" s="188">
        <f t="shared" si="459"/>
        <v>0</v>
      </c>
      <c r="CB717" s="188">
        <f t="shared" si="459"/>
        <v>0</v>
      </c>
      <c r="CC717" s="188">
        <f t="shared" si="459"/>
        <v>0</v>
      </c>
      <c r="CD717" s="188">
        <f t="shared" si="459"/>
        <v>0</v>
      </c>
      <c r="CE717" s="188">
        <f t="shared" si="459"/>
        <v>0</v>
      </c>
      <c r="CF717" s="188">
        <f t="shared" si="459"/>
        <v>0</v>
      </c>
      <c r="CG717" s="188">
        <f t="shared" si="459"/>
        <v>0</v>
      </c>
      <c r="CH717" s="188">
        <f t="shared" si="459"/>
        <v>0</v>
      </c>
      <c r="CI717" s="188">
        <f t="shared" si="459"/>
        <v>0</v>
      </c>
      <c r="CJ717" s="189">
        <f t="shared" si="459"/>
        <v>0</v>
      </c>
      <c r="CK717" s="188">
        <f t="shared" si="459"/>
        <v>0</v>
      </c>
      <c r="CL717" s="188">
        <f t="shared" si="459"/>
        <v>0</v>
      </c>
      <c r="CM717" s="188">
        <f t="shared" si="459"/>
        <v>0</v>
      </c>
      <c r="CN717" s="188">
        <f t="shared" si="459"/>
        <v>0</v>
      </c>
      <c r="CO717" s="188">
        <f t="shared" si="459"/>
        <v>0</v>
      </c>
      <c r="CP717" s="188">
        <f t="shared" si="459"/>
        <v>0</v>
      </c>
      <c r="CQ717" s="188">
        <f t="shared" si="459"/>
        <v>0</v>
      </c>
      <c r="CR717" s="188">
        <f t="shared" si="459"/>
        <v>0</v>
      </c>
      <c r="CS717" s="188">
        <f t="shared" si="459"/>
        <v>0</v>
      </c>
      <c r="CT717" s="188">
        <f t="shared" si="459"/>
        <v>0</v>
      </c>
      <c r="CU717" s="188">
        <f t="shared" si="459"/>
        <v>0</v>
      </c>
      <c r="CV717" s="189">
        <f t="shared" si="459"/>
        <v>0</v>
      </c>
      <c r="CW717" s="188">
        <f t="shared" si="459"/>
        <v>0</v>
      </c>
      <c r="CX717" s="188">
        <f t="shared" si="459"/>
        <v>0</v>
      </c>
      <c r="CY717" s="188">
        <f t="shared" si="459"/>
        <v>0</v>
      </c>
      <c r="CZ717" s="188">
        <f t="shared" si="459"/>
        <v>0</v>
      </c>
      <c r="DA717" s="188">
        <f t="shared" si="459"/>
        <v>0</v>
      </c>
      <c r="DB717" s="188">
        <f t="shared" si="459"/>
        <v>0</v>
      </c>
      <c r="DC717" s="188">
        <f t="shared" si="459"/>
        <v>0</v>
      </c>
      <c r="DD717" s="188">
        <f t="shared" si="459"/>
        <v>0</v>
      </c>
      <c r="DE717" s="188">
        <f t="shared" si="459"/>
        <v>0</v>
      </c>
      <c r="DF717" s="188">
        <f t="shared" si="459"/>
        <v>0</v>
      </c>
      <c r="DG717" s="188">
        <f t="shared" si="459"/>
        <v>0</v>
      </c>
      <c r="DH717" s="189">
        <f t="shared" si="459"/>
        <v>0</v>
      </c>
      <c r="DI717" s="188">
        <f t="shared" si="459"/>
        <v>0</v>
      </c>
      <c r="DJ717" s="188">
        <f t="shared" si="459"/>
        <v>0</v>
      </c>
      <c r="DK717" s="188">
        <f t="shared" si="459"/>
        <v>0</v>
      </c>
      <c r="DL717" s="188">
        <f t="shared" si="459"/>
        <v>0</v>
      </c>
      <c r="DM717" s="188">
        <f t="shared" si="459"/>
        <v>0</v>
      </c>
      <c r="DN717" s="188">
        <f t="shared" si="459"/>
        <v>0</v>
      </c>
      <c r="DO717" s="188">
        <f t="shared" si="459"/>
        <v>0</v>
      </c>
      <c r="DP717" s="188">
        <f t="shared" si="459"/>
        <v>0</v>
      </c>
      <c r="DQ717" s="188">
        <f t="shared" si="459"/>
        <v>0</v>
      </c>
      <c r="DR717" s="188">
        <f t="shared" si="459"/>
        <v>0</v>
      </c>
      <c r="DS717" s="188">
        <f t="shared" si="459"/>
        <v>0</v>
      </c>
      <c r="DT717" s="189">
        <f t="shared" si="459"/>
        <v>0</v>
      </c>
      <c r="DU717" s="188">
        <f t="shared" si="459"/>
        <v>0</v>
      </c>
      <c r="DV717" s="188">
        <f t="shared" si="459"/>
        <v>0</v>
      </c>
      <c r="DW717" s="188">
        <f t="shared" si="459"/>
        <v>0</v>
      </c>
      <c r="DX717" s="188">
        <f t="shared" si="459"/>
        <v>0</v>
      </c>
      <c r="DY717" s="188">
        <f t="shared" si="459"/>
        <v>0</v>
      </c>
      <c r="DZ717" s="188">
        <f t="shared" si="459"/>
        <v>0</v>
      </c>
      <c r="EA717" s="188">
        <f t="shared" si="459"/>
        <v>0</v>
      </c>
      <c r="EB717" s="188">
        <f>EB705+EB716</f>
        <v>0</v>
      </c>
      <c r="EC717" s="188">
        <f>EC705+EC716</f>
        <v>0</v>
      </c>
      <c r="ED717" s="188">
        <f>ED705+ED716</f>
        <v>0</v>
      </c>
      <c r="EE717" s="188">
        <f>EE705+EE716</f>
        <v>0</v>
      </c>
      <c r="EF717" s="169"/>
      <c r="EG717" s="169"/>
      <c r="EH717" s="169"/>
    </row>
    <row r="718" spans="1:138" ht="15" hidden="1" outlineLevel="1" x14ac:dyDescent="0.25">
      <c r="A718" s="122">
        <f>IF(B689="Объект",,1)</f>
        <v>0</v>
      </c>
      <c r="C718" s="226" t="e">
        <f>IF(SUM(D706:BP715)/(C705-C704-C703)&lt;&gt;0.18,"ПроверьНДС",)</f>
        <v>#DIV/0!</v>
      </c>
    </row>
    <row r="719" spans="1:138" hidden="1" outlineLevel="1" x14ac:dyDescent="0.2">
      <c r="A719" s="122">
        <f>IF(B689="Объект",,1)</f>
        <v>0</v>
      </c>
    </row>
    <row r="720" spans="1:138" hidden="1" outlineLevel="1" x14ac:dyDescent="0.2">
      <c r="A720" s="122">
        <f>IF(B689="Объект",,1)</f>
        <v>0</v>
      </c>
    </row>
    <row r="721" spans="1:138" hidden="1" outlineLevel="1" x14ac:dyDescent="0.2">
      <c r="A721" s="122">
        <f>IF(B721="Объект",,1)</f>
        <v>0</v>
      </c>
      <c r="B721" s="127" t="s">
        <v>247</v>
      </c>
      <c r="C721" s="54">
        <f>C689+1</f>
        <v>13</v>
      </c>
    </row>
    <row r="722" spans="1:138" ht="16.5" hidden="1" outlineLevel="1" x14ac:dyDescent="0.3">
      <c r="A722" s="122">
        <f>IF(B721="Объект",,1)</f>
        <v>0</v>
      </c>
      <c r="B722" s="128" t="s">
        <v>201</v>
      </c>
      <c r="C722" s="129"/>
      <c r="D722" s="129"/>
      <c r="E722" s="129"/>
      <c r="F722" s="129"/>
      <c r="G722" s="129"/>
      <c r="H722" s="129"/>
      <c r="I722" s="129"/>
      <c r="J722" s="129"/>
      <c r="K722" s="129"/>
      <c r="L722" s="129"/>
      <c r="M722" s="129"/>
      <c r="N722" s="129"/>
    </row>
    <row r="723" spans="1:138" ht="17.25" hidden="1" customHeight="1" outlineLevel="1" thickBot="1" x14ac:dyDescent="0.25">
      <c r="A723" s="122">
        <f>IF(B721="Объект",,1)</f>
        <v>0</v>
      </c>
    </row>
    <row r="724" spans="1:138" ht="17.25" hidden="1" outlineLevel="1" thickTop="1" thickBot="1" x14ac:dyDescent="0.25">
      <c r="A724" s="122">
        <f>IF(B721="Объект",,1)</f>
        <v>0</v>
      </c>
      <c r="B724" s="160" t="s">
        <v>207</v>
      </c>
      <c r="C724" s="161" t="s">
        <v>208</v>
      </c>
      <c r="D724" s="162">
        <f>$C$4</f>
        <v>42826</v>
      </c>
      <c r="E724" s="162">
        <f t="shared" ref="E724:BP724" si="460">DATE(YEAR(D724),(MONTH(D724)+1),DAY(D724))</f>
        <v>42856</v>
      </c>
      <c r="F724" s="162">
        <f t="shared" si="460"/>
        <v>42887</v>
      </c>
      <c r="G724" s="162">
        <f t="shared" si="460"/>
        <v>42917</v>
      </c>
      <c r="H724" s="162">
        <f t="shared" si="460"/>
        <v>42948</v>
      </c>
      <c r="I724" s="162">
        <f t="shared" si="460"/>
        <v>42979</v>
      </c>
      <c r="J724" s="162">
        <f t="shared" si="460"/>
        <v>43009</v>
      </c>
      <c r="K724" s="162">
        <f t="shared" si="460"/>
        <v>43040</v>
      </c>
      <c r="L724" s="162">
        <f t="shared" si="460"/>
        <v>43070</v>
      </c>
      <c r="M724" s="162">
        <f t="shared" si="460"/>
        <v>43101</v>
      </c>
      <c r="N724" s="162">
        <f t="shared" si="460"/>
        <v>43132</v>
      </c>
      <c r="O724" s="162">
        <f t="shared" si="460"/>
        <v>43160</v>
      </c>
      <c r="P724" s="162">
        <f t="shared" si="460"/>
        <v>43191</v>
      </c>
      <c r="Q724" s="162">
        <f t="shared" si="460"/>
        <v>43221</v>
      </c>
      <c r="R724" s="162">
        <f t="shared" si="460"/>
        <v>43252</v>
      </c>
      <c r="S724" s="162">
        <f t="shared" si="460"/>
        <v>43282</v>
      </c>
      <c r="T724" s="162">
        <f t="shared" si="460"/>
        <v>43313</v>
      </c>
      <c r="U724" s="162">
        <f t="shared" si="460"/>
        <v>43344</v>
      </c>
      <c r="V724" s="162">
        <f t="shared" si="460"/>
        <v>43374</v>
      </c>
      <c r="W724" s="162">
        <f t="shared" si="460"/>
        <v>43405</v>
      </c>
      <c r="X724" s="162">
        <f t="shared" si="460"/>
        <v>43435</v>
      </c>
      <c r="Y724" s="162">
        <f t="shared" si="460"/>
        <v>43466</v>
      </c>
      <c r="Z724" s="162">
        <f t="shared" si="460"/>
        <v>43497</v>
      </c>
      <c r="AA724" s="162">
        <f t="shared" si="460"/>
        <v>43525</v>
      </c>
      <c r="AB724" s="162">
        <f t="shared" si="460"/>
        <v>43556</v>
      </c>
      <c r="AC724" s="162">
        <f t="shared" si="460"/>
        <v>43586</v>
      </c>
      <c r="AD724" s="162">
        <f t="shared" si="460"/>
        <v>43617</v>
      </c>
      <c r="AE724" s="162">
        <f t="shared" si="460"/>
        <v>43647</v>
      </c>
      <c r="AF724" s="162">
        <f t="shared" si="460"/>
        <v>43678</v>
      </c>
      <c r="AG724" s="162">
        <f t="shared" si="460"/>
        <v>43709</v>
      </c>
      <c r="AH724" s="162">
        <f t="shared" si="460"/>
        <v>43739</v>
      </c>
      <c r="AI724" s="162">
        <f t="shared" si="460"/>
        <v>43770</v>
      </c>
      <c r="AJ724" s="162">
        <f t="shared" si="460"/>
        <v>43800</v>
      </c>
      <c r="AK724" s="162">
        <f t="shared" si="460"/>
        <v>43831</v>
      </c>
      <c r="AL724" s="162">
        <f t="shared" si="460"/>
        <v>43862</v>
      </c>
      <c r="AM724" s="162">
        <f t="shared" si="460"/>
        <v>43891</v>
      </c>
      <c r="AN724" s="162">
        <f t="shared" si="460"/>
        <v>43922</v>
      </c>
      <c r="AO724" s="162">
        <f t="shared" si="460"/>
        <v>43952</v>
      </c>
      <c r="AP724" s="162">
        <f t="shared" si="460"/>
        <v>43983</v>
      </c>
      <c r="AQ724" s="162">
        <f t="shared" si="460"/>
        <v>44013</v>
      </c>
      <c r="AR724" s="162">
        <f t="shared" si="460"/>
        <v>44044</v>
      </c>
      <c r="AS724" s="162">
        <f t="shared" si="460"/>
        <v>44075</v>
      </c>
      <c r="AT724" s="162">
        <f t="shared" si="460"/>
        <v>44105</v>
      </c>
      <c r="AU724" s="162">
        <f t="shared" si="460"/>
        <v>44136</v>
      </c>
      <c r="AV724" s="162">
        <f t="shared" si="460"/>
        <v>44166</v>
      </c>
      <c r="AW724" s="162">
        <f t="shared" si="460"/>
        <v>44197</v>
      </c>
      <c r="AX724" s="162">
        <f t="shared" si="460"/>
        <v>44228</v>
      </c>
      <c r="AY724" s="162">
        <f t="shared" si="460"/>
        <v>44256</v>
      </c>
      <c r="AZ724" s="162">
        <f t="shared" si="460"/>
        <v>44287</v>
      </c>
      <c r="BA724" s="162">
        <f t="shared" si="460"/>
        <v>44317</v>
      </c>
      <c r="BB724" s="162">
        <f t="shared" si="460"/>
        <v>44348</v>
      </c>
      <c r="BC724" s="162">
        <f t="shared" si="460"/>
        <v>44378</v>
      </c>
      <c r="BD724" s="162">
        <f t="shared" si="460"/>
        <v>44409</v>
      </c>
      <c r="BE724" s="162">
        <f t="shared" si="460"/>
        <v>44440</v>
      </c>
      <c r="BF724" s="162">
        <f t="shared" si="460"/>
        <v>44470</v>
      </c>
      <c r="BG724" s="162">
        <f t="shared" si="460"/>
        <v>44501</v>
      </c>
      <c r="BH724" s="162">
        <f t="shared" si="460"/>
        <v>44531</v>
      </c>
      <c r="BI724" s="162">
        <f t="shared" si="460"/>
        <v>44562</v>
      </c>
      <c r="BJ724" s="162">
        <f t="shared" si="460"/>
        <v>44593</v>
      </c>
      <c r="BK724" s="162">
        <f t="shared" si="460"/>
        <v>44621</v>
      </c>
      <c r="BL724" s="162">
        <f t="shared" si="460"/>
        <v>44652</v>
      </c>
      <c r="BM724" s="162">
        <f t="shared" si="460"/>
        <v>44682</v>
      </c>
      <c r="BN724" s="162">
        <f t="shared" si="460"/>
        <v>44713</v>
      </c>
      <c r="BO724" s="162">
        <f t="shared" si="460"/>
        <v>44743</v>
      </c>
      <c r="BP724" s="162">
        <f t="shared" si="460"/>
        <v>44774</v>
      </c>
      <c r="BQ724" s="162">
        <f t="shared" ref="BQ724:EB724" si="461">DATE(YEAR(BP724),(MONTH(BP724)+1),DAY(BP724))</f>
        <v>44805</v>
      </c>
      <c r="BR724" s="162">
        <f t="shared" si="461"/>
        <v>44835</v>
      </c>
      <c r="BS724" s="162">
        <f t="shared" si="461"/>
        <v>44866</v>
      </c>
      <c r="BT724" s="162">
        <f t="shared" si="461"/>
        <v>44896</v>
      </c>
      <c r="BU724" s="162">
        <f t="shared" si="461"/>
        <v>44927</v>
      </c>
      <c r="BV724" s="162">
        <f>DATE(YEAR(BU724),(MONTH(BU724)+1),DAY(BU724))</f>
        <v>44958</v>
      </c>
      <c r="BW724" s="162">
        <f>DATE(YEAR(BV724),(MONTH(BV724)+1),DAY(BV724))</f>
        <v>44986</v>
      </c>
      <c r="BX724" s="162">
        <f>DATE(YEAR(BW724),(MONTH(BW724)+1),DAY(BW724))</f>
        <v>45017</v>
      </c>
      <c r="BY724" s="162">
        <f t="shared" si="461"/>
        <v>45047</v>
      </c>
      <c r="BZ724" s="162">
        <f t="shared" si="461"/>
        <v>45078</v>
      </c>
      <c r="CA724" s="162">
        <f t="shared" si="461"/>
        <v>45108</v>
      </c>
      <c r="CB724" s="162">
        <f t="shared" si="461"/>
        <v>45139</v>
      </c>
      <c r="CC724" s="162">
        <f t="shared" si="461"/>
        <v>45170</v>
      </c>
      <c r="CD724" s="162">
        <f t="shared" si="461"/>
        <v>45200</v>
      </c>
      <c r="CE724" s="162">
        <f t="shared" si="461"/>
        <v>45231</v>
      </c>
      <c r="CF724" s="162">
        <f t="shared" si="461"/>
        <v>45261</v>
      </c>
      <c r="CG724" s="162">
        <f t="shared" si="461"/>
        <v>45292</v>
      </c>
      <c r="CH724" s="162">
        <f t="shared" si="461"/>
        <v>45323</v>
      </c>
      <c r="CI724" s="162">
        <f t="shared" si="461"/>
        <v>45352</v>
      </c>
      <c r="CJ724" s="162">
        <f t="shared" si="461"/>
        <v>45383</v>
      </c>
      <c r="CK724" s="162">
        <f t="shared" si="461"/>
        <v>45413</v>
      </c>
      <c r="CL724" s="162">
        <f t="shared" si="461"/>
        <v>45444</v>
      </c>
      <c r="CM724" s="162">
        <f t="shared" si="461"/>
        <v>45474</v>
      </c>
      <c r="CN724" s="162">
        <f t="shared" si="461"/>
        <v>45505</v>
      </c>
      <c r="CO724" s="162">
        <f t="shared" si="461"/>
        <v>45536</v>
      </c>
      <c r="CP724" s="162">
        <f t="shared" si="461"/>
        <v>45566</v>
      </c>
      <c r="CQ724" s="162">
        <f t="shared" si="461"/>
        <v>45597</v>
      </c>
      <c r="CR724" s="162">
        <f t="shared" si="461"/>
        <v>45627</v>
      </c>
      <c r="CS724" s="162">
        <f t="shared" si="461"/>
        <v>45658</v>
      </c>
      <c r="CT724" s="162">
        <f t="shared" si="461"/>
        <v>45689</v>
      </c>
      <c r="CU724" s="162">
        <f t="shared" si="461"/>
        <v>45717</v>
      </c>
      <c r="CV724" s="162">
        <f t="shared" si="461"/>
        <v>45748</v>
      </c>
      <c r="CW724" s="162">
        <f t="shared" si="461"/>
        <v>45778</v>
      </c>
      <c r="CX724" s="162">
        <f t="shared" si="461"/>
        <v>45809</v>
      </c>
      <c r="CY724" s="162">
        <f t="shared" si="461"/>
        <v>45839</v>
      </c>
      <c r="CZ724" s="162">
        <f t="shared" si="461"/>
        <v>45870</v>
      </c>
      <c r="DA724" s="162">
        <f t="shared" si="461"/>
        <v>45901</v>
      </c>
      <c r="DB724" s="162">
        <f t="shared" si="461"/>
        <v>45931</v>
      </c>
      <c r="DC724" s="162">
        <f t="shared" si="461"/>
        <v>45962</v>
      </c>
      <c r="DD724" s="162">
        <f t="shared" si="461"/>
        <v>45992</v>
      </c>
      <c r="DE724" s="162">
        <f t="shared" si="461"/>
        <v>46023</v>
      </c>
      <c r="DF724" s="162">
        <f t="shared" si="461"/>
        <v>46054</v>
      </c>
      <c r="DG724" s="162">
        <f t="shared" si="461"/>
        <v>46082</v>
      </c>
      <c r="DH724" s="162">
        <f t="shared" si="461"/>
        <v>46113</v>
      </c>
      <c r="DI724" s="162">
        <f t="shared" si="461"/>
        <v>46143</v>
      </c>
      <c r="DJ724" s="162">
        <f t="shared" si="461"/>
        <v>46174</v>
      </c>
      <c r="DK724" s="162">
        <f t="shared" si="461"/>
        <v>46204</v>
      </c>
      <c r="DL724" s="162">
        <f t="shared" si="461"/>
        <v>46235</v>
      </c>
      <c r="DM724" s="162">
        <f t="shared" si="461"/>
        <v>46266</v>
      </c>
      <c r="DN724" s="162">
        <f t="shared" si="461"/>
        <v>46296</v>
      </c>
      <c r="DO724" s="162">
        <f t="shared" si="461"/>
        <v>46327</v>
      </c>
      <c r="DP724" s="162">
        <f t="shared" si="461"/>
        <v>46357</v>
      </c>
      <c r="DQ724" s="162">
        <f t="shared" si="461"/>
        <v>46388</v>
      </c>
      <c r="DR724" s="162">
        <f t="shared" si="461"/>
        <v>46419</v>
      </c>
      <c r="DS724" s="162">
        <f t="shared" si="461"/>
        <v>46447</v>
      </c>
      <c r="DT724" s="162">
        <f t="shared" si="461"/>
        <v>46478</v>
      </c>
      <c r="DU724" s="162">
        <f t="shared" si="461"/>
        <v>46508</v>
      </c>
      <c r="DV724" s="162">
        <f t="shared" si="461"/>
        <v>46539</v>
      </c>
      <c r="DW724" s="162">
        <f t="shared" si="461"/>
        <v>46569</v>
      </c>
      <c r="DX724" s="162">
        <f t="shared" si="461"/>
        <v>46600</v>
      </c>
      <c r="DY724" s="162">
        <f t="shared" si="461"/>
        <v>46631</v>
      </c>
      <c r="DZ724" s="162">
        <f t="shared" si="461"/>
        <v>46661</v>
      </c>
      <c r="EA724" s="162">
        <f t="shared" si="461"/>
        <v>46692</v>
      </c>
      <c r="EB724" s="162">
        <f t="shared" si="461"/>
        <v>46722</v>
      </c>
      <c r="EC724" s="162">
        <f>DATE(YEAR(EB724),(MONTH(EB724)+1),DAY(EB724))</f>
        <v>46753</v>
      </c>
      <c r="ED724" s="162">
        <f>DATE(YEAR(EC724),(MONTH(EC724)+1),DAY(EC724))</f>
        <v>46784</v>
      </c>
      <c r="EE724" s="162">
        <f>DATE(YEAR(ED724),(MONTH(ED724)+1),DAY(ED724))</f>
        <v>46813</v>
      </c>
      <c r="EF724" s="164"/>
      <c r="EG724" s="164"/>
      <c r="EH724" s="164"/>
    </row>
    <row r="725" spans="1:138" ht="15.75" hidden="1" outlineLevel="1" x14ac:dyDescent="0.25">
      <c r="A725" s="122">
        <f>IF(B721="Объект",,IF(B725=0,,1))</f>
        <v>0</v>
      </c>
      <c r="B725" s="194" t="str">
        <f t="shared" ref="B725:B736" si="462">B597</f>
        <v xml:space="preserve">Проектно-изыскательские работы </v>
      </c>
      <c r="C725" s="170">
        <f t="shared" ref="C725:C749" si="463">SUM(D725:EE725)</f>
        <v>0</v>
      </c>
      <c r="D725" s="168"/>
      <c r="E725" s="168"/>
      <c r="F725" s="168"/>
      <c r="G725" s="168"/>
      <c r="H725" s="168"/>
      <c r="I725" s="168"/>
      <c r="J725" s="168"/>
      <c r="K725" s="168"/>
      <c r="L725" s="168"/>
      <c r="M725" s="168"/>
      <c r="N725" s="168"/>
      <c r="O725" s="168"/>
      <c r="P725" s="168"/>
      <c r="Q725" s="168"/>
      <c r="R725" s="168"/>
      <c r="S725" s="168"/>
      <c r="T725" s="168"/>
      <c r="U725" s="168"/>
      <c r="V725" s="168"/>
      <c r="W725" s="168"/>
      <c r="X725" s="168"/>
      <c r="Y725" s="168"/>
      <c r="Z725" s="168"/>
      <c r="AA725" s="168"/>
      <c r="AB725" s="168"/>
      <c r="AC725" s="168"/>
      <c r="AD725" s="224"/>
      <c r="AE725" s="168"/>
      <c r="AF725" s="168"/>
      <c r="AG725" s="168"/>
      <c r="AH725" s="168"/>
      <c r="AI725" s="168"/>
      <c r="AJ725" s="168"/>
      <c r="AK725" s="168"/>
      <c r="AL725" s="168"/>
      <c r="AM725" s="168"/>
      <c r="AN725" s="168"/>
      <c r="AO725" s="168"/>
      <c r="AP725" s="168"/>
      <c r="AQ725" s="168"/>
      <c r="AR725" s="168"/>
      <c r="AS725" s="168"/>
      <c r="AT725" s="168"/>
      <c r="AU725" s="168"/>
      <c r="AV725" s="168"/>
      <c r="AW725" s="168"/>
      <c r="AX725" s="168"/>
      <c r="AY725" s="168"/>
      <c r="AZ725" s="168"/>
      <c r="BA725" s="168"/>
      <c r="BB725" s="168"/>
      <c r="BC725" s="168"/>
      <c r="BD725" s="168"/>
      <c r="BE725" s="168"/>
      <c r="BF725" s="168"/>
      <c r="BG725" s="168"/>
      <c r="BH725" s="168"/>
      <c r="BI725" s="168"/>
      <c r="BJ725" s="168"/>
      <c r="BK725" s="168"/>
      <c r="BL725" s="168"/>
      <c r="BM725" s="168"/>
      <c r="BN725" s="168"/>
      <c r="BO725" s="168"/>
      <c r="BP725" s="168"/>
      <c r="BQ725" s="168"/>
      <c r="BR725" s="168"/>
      <c r="BS725" s="168"/>
      <c r="BT725" s="168"/>
      <c r="BU725" s="168"/>
      <c r="BV725" s="168"/>
      <c r="BW725" s="168"/>
      <c r="BX725" s="168"/>
      <c r="BY725" s="168"/>
      <c r="BZ725" s="168"/>
      <c r="CA725" s="168"/>
      <c r="CB725" s="168"/>
      <c r="CC725" s="168"/>
      <c r="CD725" s="168"/>
      <c r="CE725" s="168"/>
      <c r="CF725" s="168"/>
      <c r="CG725" s="168"/>
      <c r="CH725" s="168"/>
      <c r="CI725" s="168"/>
      <c r="CJ725" s="168"/>
      <c r="CK725" s="168"/>
      <c r="CL725" s="168"/>
      <c r="CM725" s="168"/>
      <c r="CN725" s="168"/>
      <c r="CO725" s="168"/>
      <c r="CP725" s="168"/>
      <c r="CQ725" s="168"/>
      <c r="CR725" s="168"/>
      <c r="CS725" s="168"/>
      <c r="CT725" s="168"/>
      <c r="CU725" s="168"/>
      <c r="CV725" s="168"/>
      <c r="CW725" s="168"/>
      <c r="CX725" s="168"/>
      <c r="CY725" s="168"/>
      <c r="CZ725" s="168"/>
      <c r="DA725" s="168"/>
      <c r="DB725" s="168"/>
      <c r="DC725" s="168"/>
      <c r="DD725" s="168"/>
      <c r="DE725" s="168"/>
      <c r="DF725" s="168"/>
      <c r="DG725" s="168"/>
      <c r="DH725" s="168"/>
      <c r="DI725" s="168"/>
      <c r="DJ725" s="168"/>
      <c r="DK725" s="168"/>
      <c r="DL725" s="168"/>
      <c r="DM725" s="168"/>
      <c r="DN725" s="168"/>
      <c r="DO725" s="168"/>
      <c r="DP725" s="168"/>
      <c r="DQ725" s="168"/>
      <c r="DR725" s="168"/>
      <c r="DS725" s="168"/>
      <c r="DT725" s="168"/>
      <c r="DU725" s="168"/>
      <c r="DV725" s="168"/>
      <c r="DW725" s="168"/>
      <c r="DX725" s="168"/>
      <c r="DY725" s="168"/>
      <c r="DZ725" s="168"/>
      <c r="EA725" s="168"/>
      <c r="EB725" s="168"/>
      <c r="EC725" s="168"/>
      <c r="ED725" s="168"/>
      <c r="EE725" s="168"/>
      <c r="EF725" s="169"/>
      <c r="EG725" s="169"/>
      <c r="EH725" s="169"/>
    </row>
    <row r="726" spans="1:138" ht="15.75" hidden="1" outlineLevel="1" x14ac:dyDescent="0.25">
      <c r="A726" s="122">
        <f>IF(B721="Объект",,IF(B726=0,,1))</f>
        <v>0</v>
      </c>
      <c r="B726" s="194" t="str">
        <f t="shared" si="462"/>
        <v>Строительно-монтажные работы (привязка в валюте)</v>
      </c>
      <c r="C726" s="170">
        <f t="shared" si="463"/>
        <v>0</v>
      </c>
      <c r="D726" s="168"/>
      <c r="E726" s="168"/>
      <c r="F726" s="168"/>
      <c r="G726" s="168"/>
      <c r="H726" s="168"/>
      <c r="I726" s="168"/>
      <c r="J726" s="168"/>
      <c r="K726" s="168"/>
      <c r="L726" s="168"/>
      <c r="M726" s="168"/>
      <c r="N726" s="168"/>
      <c r="O726" s="168"/>
      <c r="P726" s="168"/>
      <c r="Q726" s="168"/>
      <c r="R726" s="168"/>
      <c r="S726" s="168"/>
      <c r="T726" s="168"/>
      <c r="U726" s="168"/>
      <c r="V726" s="168"/>
      <c r="W726" s="168"/>
      <c r="X726" s="168"/>
      <c r="Y726" s="168"/>
      <c r="Z726" s="168"/>
      <c r="AA726" s="168"/>
      <c r="AB726" s="168"/>
      <c r="AC726" s="168"/>
      <c r="AD726" s="168"/>
      <c r="AE726" s="168"/>
      <c r="AF726" s="168"/>
      <c r="AG726" s="168"/>
      <c r="AH726" s="168"/>
      <c r="AI726" s="168"/>
      <c r="AJ726" s="168"/>
      <c r="AK726" s="168"/>
      <c r="AL726" s="168"/>
      <c r="AM726" s="168"/>
      <c r="AN726" s="168"/>
      <c r="AO726" s="168"/>
      <c r="AP726" s="168"/>
      <c r="AQ726" s="168"/>
      <c r="AR726" s="168"/>
      <c r="AS726" s="168"/>
      <c r="AT726" s="168"/>
      <c r="AU726" s="168"/>
      <c r="AV726" s="168"/>
      <c r="AW726" s="168"/>
      <c r="AX726" s="168"/>
      <c r="AY726" s="168"/>
      <c r="AZ726" s="168"/>
      <c r="BA726" s="168"/>
      <c r="BB726" s="168"/>
      <c r="BC726" s="168"/>
      <c r="BD726" s="168"/>
      <c r="BE726" s="168"/>
      <c r="BF726" s="168"/>
      <c r="BG726" s="168"/>
      <c r="BH726" s="168"/>
      <c r="BI726" s="168"/>
      <c r="BJ726" s="168"/>
      <c r="BK726" s="168"/>
      <c r="BL726" s="168"/>
      <c r="BM726" s="168"/>
      <c r="BN726" s="168"/>
      <c r="BO726" s="168"/>
      <c r="BP726" s="168"/>
      <c r="BQ726" s="168"/>
      <c r="BR726" s="168"/>
      <c r="BS726" s="168"/>
      <c r="BT726" s="168"/>
      <c r="BU726" s="168"/>
      <c r="BV726" s="168"/>
      <c r="BW726" s="168"/>
      <c r="BX726" s="168"/>
      <c r="BY726" s="168"/>
      <c r="BZ726" s="168"/>
      <c r="CA726" s="168"/>
      <c r="CB726" s="168"/>
      <c r="CC726" s="168"/>
      <c r="CD726" s="168"/>
      <c r="CE726" s="168"/>
      <c r="CF726" s="168"/>
      <c r="CG726" s="168"/>
      <c r="CH726" s="168"/>
      <c r="CI726" s="168"/>
      <c r="CJ726" s="168"/>
      <c r="CK726" s="168"/>
      <c r="CL726" s="168"/>
      <c r="CM726" s="168"/>
      <c r="CN726" s="168"/>
      <c r="CO726" s="168"/>
      <c r="CP726" s="168"/>
      <c r="CQ726" s="168"/>
      <c r="CR726" s="168"/>
      <c r="CS726" s="168"/>
      <c r="CT726" s="168"/>
      <c r="CU726" s="168"/>
      <c r="CV726" s="168"/>
      <c r="CW726" s="168"/>
      <c r="CX726" s="168"/>
      <c r="CY726" s="168"/>
      <c r="CZ726" s="168"/>
      <c r="DA726" s="168"/>
      <c r="DB726" s="168"/>
      <c r="DC726" s="168"/>
      <c r="DD726" s="168"/>
      <c r="DE726" s="168"/>
      <c r="DF726" s="168"/>
      <c r="DG726" s="168"/>
      <c r="DH726" s="168"/>
      <c r="DI726" s="168"/>
      <c r="DJ726" s="168"/>
      <c r="DK726" s="168"/>
      <c r="DL726" s="168"/>
      <c r="DM726" s="168"/>
      <c r="DN726" s="168"/>
      <c r="DO726" s="168"/>
      <c r="DP726" s="168"/>
      <c r="DQ726" s="168"/>
      <c r="DR726" s="168"/>
      <c r="DS726" s="168"/>
      <c r="DT726" s="168"/>
      <c r="DU726" s="168"/>
      <c r="DV726" s="168"/>
      <c r="DW726" s="168"/>
      <c r="DX726" s="168"/>
      <c r="DY726" s="168"/>
      <c r="DZ726" s="168"/>
      <c r="EA726" s="168"/>
      <c r="EB726" s="168"/>
      <c r="EC726" s="168"/>
      <c r="ED726" s="168"/>
      <c r="EE726" s="168"/>
      <c r="EF726" s="169"/>
      <c r="EG726" s="169"/>
      <c r="EH726" s="169"/>
    </row>
    <row r="727" spans="1:138" ht="15.75" hidden="1" outlineLevel="1" x14ac:dyDescent="0.25">
      <c r="A727" s="122">
        <f>IF(B721="Объект",,IF(B727=0,,1))</f>
        <v>0</v>
      </c>
      <c r="B727" s="194" t="str">
        <f t="shared" si="462"/>
        <v>Строительно-монтажные работы рос</v>
      </c>
      <c r="C727" s="170">
        <f t="shared" si="463"/>
        <v>0</v>
      </c>
      <c r="D727" s="168"/>
      <c r="E727" s="168"/>
      <c r="F727" s="168"/>
      <c r="G727" s="168"/>
      <c r="H727" s="168"/>
      <c r="I727" s="168"/>
      <c r="J727" s="168"/>
      <c r="K727" s="168"/>
      <c r="L727" s="168"/>
      <c r="M727" s="168"/>
      <c r="N727" s="168"/>
      <c r="O727" s="168"/>
      <c r="P727" s="168"/>
      <c r="Q727" s="168"/>
      <c r="R727" s="168"/>
      <c r="S727" s="168"/>
      <c r="T727" s="168"/>
      <c r="U727" s="168"/>
      <c r="V727" s="168"/>
      <c r="W727" s="168"/>
      <c r="X727" s="168"/>
      <c r="Y727" s="168"/>
      <c r="Z727" s="168"/>
      <c r="AA727" s="168"/>
      <c r="AB727" s="168"/>
      <c r="AC727" s="168"/>
      <c r="AD727" s="168"/>
      <c r="AE727" s="168"/>
      <c r="AF727" s="168"/>
      <c r="AG727" s="168"/>
      <c r="AH727" s="168"/>
      <c r="AI727" s="168"/>
      <c r="AJ727" s="168"/>
      <c r="AK727" s="168"/>
      <c r="AL727" s="168"/>
      <c r="AM727" s="168"/>
      <c r="AN727" s="168"/>
      <c r="AO727" s="168"/>
      <c r="AP727" s="168"/>
      <c r="AQ727" s="168"/>
      <c r="AR727" s="168"/>
      <c r="AS727" s="168"/>
      <c r="AT727" s="168"/>
      <c r="AU727" s="168"/>
      <c r="AV727" s="168"/>
      <c r="AW727" s="168"/>
      <c r="AX727" s="168"/>
      <c r="AY727" s="168"/>
      <c r="AZ727" s="168"/>
      <c r="BA727" s="168"/>
      <c r="BB727" s="168"/>
      <c r="BC727" s="168"/>
      <c r="BD727" s="168"/>
      <c r="BE727" s="168"/>
      <c r="BF727" s="168"/>
      <c r="BG727" s="168"/>
      <c r="BH727" s="168"/>
      <c r="BI727" s="168"/>
      <c r="BJ727" s="168"/>
      <c r="BK727" s="168"/>
      <c r="BL727" s="168"/>
      <c r="BM727" s="168"/>
      <c r="BN727" s="168"/>
      <c r="BO727" s="168"/>
      <c r="BP727" s="168"/>
      <c r="BQ727" s="168"/>
      <c r="BR727" s="168"/>
      <c r="BS727" s="168"/>
      <c r="BT727" s="168"/>
      <c r="BU727" s="168"/>
      <c r="BV727" s="168"/>
      <c r="BW727" s="168"/>
      <c r="BX727" s="168"/>
      <c r="BY727" s="168"/>
      <c r="BZ727" s="168"/>
      <c r="CA727" s="168"/>
      <c r="CB727" s="168"/>
      <c r="CC727" s="168"/>
      <c r="CD727" s="168"/>
      <c r="CE727" s="168"/>
      <c r="CF727" s="168"/>
      <c r="CG727" s="168"/>
      <c r="CH727" s="168"/>
      <c r="CI727" s="168"/>
      <c r="CJ727" s="168"/>
      <c r="CK727" s="168"/>
      <c r="CL727" s="168"/>
      <c r="CM727" s="168"/>
      <c r="CN727" s="168"/>
      <c r="CO727" s="168"/>
      <c r="CP727" s="168"/>
      <c r="CQ727" s="168"/>
      <c r="CR727" s="168"/>
      <c r="CS727" s="168"/>
      <c r="CT727" s="168"/>
      <c r="CU727" s="168"/>
      <c r="CV727" s="168"/>
      <c r="CW727" s="168"/>
      <c r="CX727" s="168"/>
      <c r="CY727" s="168"/>
      <c r="CZ727" s="168"/>
      <c r="DA727" s="168"/>
      <c r="DB727" s="168"/>
      <c r="DC727" s="168"/>
      <c r="DD727" s="168"/>
      <c r="DE727" s="168"/>
      <c r="DF727" s="168"/>
      <c r="DG727" s="168"/>
      <c r="DH727" s="168"/>
      <c r="DI727" s="168"/>
      <c r="DJ727" s="168"/>
      <c r="DK727" s="168"/>
      <c r="DL727" s="168"/>
      <c r="DM727" s="168"/>
      <c r="DN727" s="168"/>
      <c r="DO727" s="168"/>
      <c r="DP727" s="168"/>
      <c r="DQ727" s="168"/>
      <c r="DR727" s="168"/>
      <c r="DS727" s="168"/>
      <c r="DT727" s="168"/>
      <c r="DU727" s="168"/>
      <c r="DV727" s="168"/>
      <c r="DW727" s="168"/>
      <c r="DX727" s="168"/>
      <c r="DY727" s="168"/>
      <c r="DZ727" s="168"/>
      <c r="EA727" s="168"/>
      <c r="EB727" s="168"/>
      <c r="EC727" s="168"/>
      <c r="ED727" s="168"/>
      <c r="EE727" s="168"/>
      <c r="EF727" s="169"/>
      <c r="EG727" s="169"/>
      <c r="EH727" s="169"/>
    </row>
    <row r="728" spans="1:138" ht="15.75" hidden="1" outlineLevel="1" x14ac:dyDescent="0.25">
      <c r="A728" s="122">
        <f>IF(B721="Объект",,IF(B728=0,,1))</f>
        <v>0</v>
      </c>
      <c r="B728" s="194" t="str">
        <f t="shared" si="462"/>
        <v>ТМЦ</v>
      </c>
      <c r="C728" s="170">
        <f t="shared" si="463"/>
        <v>0</v>
      </c>
      <c r="D728" s="168"/>
      <c r="E728" s="168"/>
      <c r="F728" s="168"/>
      <c r="G728" s="168"/>
      <c r="H728" s="168"/>
      <c r="I728" s="168"/>
      <c r="J728" s="168"/>
      <c r="K728" s="168"/>
      <c r="L728" s="168"/>
      <c r="M728" s="168"/>
      <c r="N728" s="168"/>
      <c r="O728" s="168"/>
      <c r="P728" s="168"/>
      <c r="Q728" s="168"/>
      <c r="R728" s="168"/>
      <c r="S728" s="168"/>
      <c r="T728" s="168"/>
      <c r="U728" s="168"/>
      <c r="V728" s="168"/>
      <c r="W728" s="168"/>
      <c r="X728" s="168"/>
      <c r="Y728" s="168"/>
      <c r="Z728" s="168"/>
      <c r="AA728" s="168"/>
      <c r="AB728" s="168"/>
      <c r="AC728" s="168"/>
      <c r="AD728" s="168"/>
      <c r="AE728" s="168"/>
      <c r="AF728" s="168"/>
      <c r="AG728" s="168"/>
      <c r="AH728" s="168"/>
      <c r="AI728" s="168"/>
      <c r="AJ728" s="168"/>
      <c r="AK728" s="168"/>
      <c r="AL728" s="168"/>
      <c r="AM728" s="168"/>
      <c r="AN728" s="224"/>
      <c r="AO728" s="168"/>
      <c r="AP728" s="168"/>
      <c r="AQ728" s="168"/>
      <c r="AR728" s="168"/>
      <c r="AS728" s="168"/>
      <c r="AT728" s="224"/>
      <c r="AU728" s="168"/>
      <c r="AV728" s="168"/>
      <c r="AW728" s="168"/>
      <c r="AX728" s="168"/>
      <c r="AY728" s="168"/>
      <c r="AZ728" s="168"/>
      <c r="BA728" s="168"/>
      <c r="BB728" s="168"/>
      <c r="BC728" s="168"/>
      <c r="BD728" s="168"/>
      <c r="BE728" s="168"/>
      <c r="BF728" s="168"/>
      <c r="BG728" s="168"/>
      <c r="BH728" s="168"/>
      <c r="BI728" s="168"/>
      <c r="BJ728" s="168"/>
      <c r="BK728" s="168"/>
      <c r="BL728" s="168"/>
      <c r="BM728" s="168"/>
      <c r="BN728" s="168"/>
      <c r="BO728" s="168"/>
      <c r="BP728" s="168"/>
      <c r="BQ728" s="168"/>
      <c r="BR728" s="168"/>
      <c r="BS728" s="168"/>
      <c r="BT728" s="168"/>
      <c r="BU728" s="168"/>
      <c r="BV728" s="168"/>
      <c r="BW728" s="168"/>
      <c r="BX728" s="168"/>
      <c r="BY728" s="168"/>
      <c r="BZ728" s="168"/>
      <c r="CA728" s="168"/>
      <c r="CB728" s="168"/>
      <c r="CC728" s="168"/>
      <c r="CD728" s="168"/>
      <c r="CE728" s="168"/>
      <c r="CF728" s="168"/>
      <c r="CG728" s="168"/>
      <c r="CH728" s="168"/>
      <c r="CI728" s="168"/>
      <c r="CJ728" s="168"/>
      <c r="CK728" s="168"/>
      <c r="CL728" s="168"/>
      <c r="CM728" s="168"/>
      <c r="CN728" s="168"/>
      <c r="CO728" s="168"/>
      <c r="CP728" s="168"/>
      <c r="CQ728" s="168"/>
      <c r="CR728" s="168"/>
      <c r="CS728" s="168"/>
      <c r="CT728" s="168"/>
      <c r="CU728" s="168"/>
      <c r="CV728" s="168"/>
      <c r="CW728" s="168"/>
      <c r="CX728" s="168"/>
      <c r="CY728" s="168"/>
      <c r="CZ728" s="168"/>
      <c r="DA728" s="168"/>
      <c r="DB728" s="168"/>
      <c r="DC728" s="168"/>
      <c r="DD728" s="168"/>
      <c r="DE728" s="168"/>
      <c r="DF728" s="168"/>
      <c r="DG728" s="168"/>
      <c r="DH728" s="168"/>
      <c r="DI728" s="168"/>
      <c r="DJ728" s="168"/>
      <c r="DK728" s="168"/>
      <c r="DL728" s="168"/>
      <c r="DM728" s="168"/>
      <c r="DN728" s="168"/>
      <c r="DO728" s="168"/>
      <c r="DP728" s="168"/>
      <c r="DQ728" s="168"/>
      <c r="DR728" s="168"/>
      <c r="DS728" s="168"/>
      <c r="DT728" s="168"/>
      <c r="DU728" s="168"/>
      <c r="DV728" s="168"/>
      <c r="DW728" s="168"/>
      <c r="DX728" s="168"/>
      <c r="DY728" s="168"/>
      <c r="DZ728" s="168"/>
      <c r="EA728" s="168"/>
      <c r="EB728" s="168"/>
      <c r="EC728" s="168"/>
      <c r="ED728" s="168"/>
      <c r="EE728" s="168"/>
      <c r="EF728" s="169"/>
      <c r="EG728" s="169"/>
      <c r="EH728" s="169"/>
    </row>
    <row r="729" spans="1:138" ht="15.75" hidden="1" outlineLevel="1" x14ac:dyDescent="0.25">
      <c r="A729" s="122">
        <f>IF(B721="Объект",,IF(B729=0,,1))</f>
        <v>0</v>
      </c>
      <c r="B729" s="194" t="str">
        <f t="shared" si="462"/>
        <v>Оборудование (привязка к валюте)</v>
      </c>
      <c r="C729" s="170">
        <f t="shared" si="463"/>
        <v>0</v>
      </c>
      <c r="D729" s="168"/>
      <c r="E729" s="168"/>
      <c r="F729" s="168"/>
      <c r="G729" s="168"/>
      <c r="H729" s="168"/>
      <c r="I729" s="168"/>
      <c r="J729" s="168"/>
      <c r="K729" s="168"/>
      <c r="L729" s="168"/>
      <c r="M729" s="168"/>
      <c r="N729" s="168"/>
      <c r="O729" s="168"/>
      <c r="P729" s="168"/>
      <c r="Q729" s="168"/>
      <c r="R729" s="168"/>
      <c r="S729" s="168"/>
      <c r="T729" s="168"/>
      <c r="U729" s="168"/>
      <c r="V729" s="168"/>
      <c r="W729" s="168"/>
      <c r="X729" s="168"/>
      <c r="Y729" s="168"/>
      <c r="Z729" s="168"/>
      <c r="AA729" s="168"/>
      <c r="AB729" s="168"/>
      <c r="AC729" s="168"/>
      <c r="AD729" s="168"/>
      <c r="AE729" s="168"/>
      <c r="AF729" s="168"/>
      <c r="AG729" s="168"/>
      <c r="AH729" s="168"/>
      <c r="AI729" s="168"/>
      <c r="AJ729" s="168"/>
      <c r="AK729" s="168"/>
      <c r="AL729" s="168"/>
      <c r="AM729" s="168"/>
      <c r="AN729" s="168"/>
      <c r="AO729" s="168"/>
      <c r="AP729" s="168"/>
      <c r="AQ729" s="168"/>
      <c r="AR729" s="168"/>
      <c r="AS729" s="168"/>
      <c r="AT729" s="168"/>
      <c r="AU729" s="168"/>
      <c r="AV729" s="168"/>
      <c r="AW729" s="168"/>
      <c r="AX729" s="168"/>
      <c r="AY729" s="168"/>
      <c r="AZ729" s="168"/>
      <c r="BA729" s="168"/>
      <c r="BB729" s="168"/>
      <c r="BC729" s="168"/>
      <c r="BD729" s="168"/>
      <c r="BE729" s="168"/>
      <c r="BF729" s="168"/>
      <c r="BG729" s="168"/>
      <c r="BH729" s="168"/>
      <c r="BI729" s="168"/>
      <c r="BJ729" s="168"/>
      <c r="BK729" s="168"/>
      <c r="BL729" s="168"/>
      <c r="BM729" s="168"/>
      <c r="BN729" s="168"/>
      <c r="BO729" s="168"/>
      <c r="BP729" s="168"/>
      <c r="BQ729" s="168"/>
      <c r="BR729" s="168"/>
      <c r="BS729" s="168"/>
      <c r="BT729" s="168"/>
      <c r="BU729" s="168"/>
      <c r="BV729" s="168"/>
      <c r="BW729" s="168"/>
      <c r="BX729" s="168"/>
      <c r="BY729" s="168"/>
      <c r="BZ729" s="168"/>
      <c r="CA729" s="168"/>
      <c r="CB729" s="168"/>
      <c r="CC729" s="168"/>
      <c r="CD729" s="168"/>
      <c r="CE729" s="168"/>
      <c r="CF729" s="168"/>
      <c r="CG729" s="168"/>
      <c r="CH729" s="168"/>
      <c r="CI729" s="168"/>
      <c r="CJ729" s="168"/>
      <c r="CK729" s="168"/>
      <c r="CL729" s="168"/>
      <c r="CM729" s="168"/>
      <c r="CN729" s="168"/>
      <c r="CO729" s="168"/>
      <c r="CP729" s="168"/>
      <c r="CQ729" s="168"/>
      <c r="CR729" s="168"/>
      <c r="CS729" s="168"/>
      <c r="CT729" s="168"/>
      <c r="CU729" s="168"/>
      <c r="CV729" s="168"/>
      <c r="CW729" s="168"/>
      <c r="CX729" s="168"/>
      <c r="CY729" s="168"/>
      <c r="CZ729" s="168"/>
      <c r="DA729" s="168"/>
      <c r="DB729" s="168"/>
      <c r="DC729" s="168"/>
      <c r="DD729" s="168"/>
      <c r="DE729" s="168"/>
      <c r="DF729" s="168"/>
      <c r="DG729" s="168"/>
      <c r="DH729" s="168"/>
      <c r="DI729" s="168"/>
      <c r="DJ729" s="168"/>
      <c r="DK729" s="168"/>
      <c r="DL729" s="168"/>
      <c r="DM729" s="168"/>
      <c r="DN729" s="168"/>
      <c r="DO729" s="168"/>
      <c r="DP729" s="168"/>
      <c r="DQ729" s="168"/>
      <c r="DR729" s="168"/>
      <c r="DS729" s="168"/>
      <c r="DT729" s="168"/>
      <c r="DU729" s="168"/>
      <c r="DV729" s="168"/>
      <c r="DW729" s="168"/>
      <c r="DX729" s="168"/>
      <c r="DY729" s="168"/>
      <c r="DZ729" s="168"/>
      <c r="EA729" s="168"/>
      <c r="EB729" s="168"/>
      <c r="EC729" s="168"/>
      <c r="ED729" s="168"/>
      <c r="EE729" s="168"/>
      <c r="EF729" s="169"/>
      <c r="EG729" s="169"/>
      <c r="EH729" s="169"/>
    </row>
    <row r="730" spans="1:138" ht="15.75" hidden="1" outlineLevel="1" x14ac:dyDescent="0.25">
      <c r="A730" s="122">
        <f>IF(B721="Объект",,IF(B730=0,,1))</f>
        <v>0</v>
      </c>
      <c r="B730" s="194" t="str">
        <f t="shared" si="462"/>
        <v>Оборудование рос</v>
      </c>
      <c r="C730" s="170">
        <f t="shared" si="463"/>
        <v>0</v>
      </c>
      <c r="D730" s="168"/>
      <c r="E730" s="168"/>
      <c r="F730" s="168"/>
      <c r="G730" s="168"/>
      <c r="H730" s="168"/>
      <c r="I730" s="168"/>
      <c r="J730" s="168"/>
      <c r="K730" s="168"/>
      <c r="L730" s="168"/>
      <c r="M730" s="168"/>
      <c r="N730" s="168"/>
      <c r="O730" s="168"/>
      <c r="P730" s="168"/>
      <c r="Q730" s="168"/>
      <c r="R730" s="168"/>
      <c r="S730" s="168"/>
      <c r="T730" s="168"/>
      <c r="U730" s="168"/>
      <c r="V730" s="168"/>
      <c r="W730" s="168"/>
      <c r="X730" s="168"/>
      <c r="Y730" s="168"/>
      <c r="Z730" s="168"/>
      <c r="AA730" s="168"/>
      <c r="AB730" s="168"/>
      <c r="AC730" s="168"/>
      <c r="AD730" s="168"/>
      <c r="AE730" s="168"/>
      <c r="AF730" s="168"/>
      <c r="AG730" s="168"/>
      <c r="AH730" s="168"/>
      <c r="AI730" s="168"/>
      <c r="AJ730" s="168"/>
      <c r="AK730" s="168"/>
      <c r="AL730" s="168"/>
      <c r="AM730" s="168"/>
      <c r="AN730" s="168"/>
      <c r="AO730" s="168"/>
      <c r="AP730" s="168"/>
      <c r="AQ730" s="168"/>
      <c r="AR730" s="168"/>
      <c r="AS730" s="168"/>
      <c r="AT730" s="168"/>
      <c r="AU730" s="168"/>
      <c r="AV730" s="168"/>
      <c r="AW730" s="168"/>
      <c r="AX730" s="168"/>
      <c r="AY730" s="168"/>
      <c r="AZ730" s="168"/>
      <c r="BA730" s="168"/>
      <c r="BB730" s="168"/>
      <c r="BC730" s="168"/>
      <c r="BD730" s="168"/>
      <c r="BE730" s="168"/>
      <c r="BF730" s="168"/>
      <c r="BG730" s="168"/>
      <c r="BH730" s="168"/>
      <c r="BI730" s="168"/>
      <c r="BJ730" s="168"/>
      <c r="BK730" s="168"/>
      <c r="BL730" s="168"/>
      <c r="BM730" s="168"/>
      <c r="BN730" s="168"/>
      <c r="BO730" s="168"/>
      <c r="BP730" s="168"/>
      <c r="BQ730" s="168"/>
      <c r="BR730" s="168"/>
      <c r="BS730" s="168"/>
      <c r="BT730" s="168"/>
      <c r="BU730" s="168"/>
      <c r="BV730" s="168"/>
      <c r="BW730" s="168"/>
      <c r="BX730" s="168"/>
      <c r="BY730" s="168"/>
      <c r="BZ730" s="168"/>
      <c r="CA730" s="168"/>
      <c r="CB730" s="168"/>
      <c r="CC730" s="168"/>
      <c r="CD730" s="168"/>
      <c r="CE730" s="168"/>
      <c r="CF730" s="168"/>
      <c r="CG730" s="168"/>
      <c r="CH730" s="168"/>
      <c r="CI730" s="168"/>
      <c r="CJ730" s="168"/>
      <c r="CK730" s="168"/>
      <c r="CL730" s="168"/>
      <c r="CM730" s="168"/>
      <c r="CN730" s="168"/>
      <c r="CO730" s="168"/>
      <c r="CP730" s="168"/>
      <c r="CQ730" s="168"/>
      <c r="CR730" s="168"/>
      <c r="CS730" s="168"/>
      <c r="CT730" s="168"/>
      <c r="CU730" s="168"/>
      <c r="CV730" s="168"/>
      <c r="CW730" s="168"/>
      <c r="CX730" s="168"/>
      <c r="CY730" s="168"/>
      <c r="CZ730" s="168"/>
      <c r="DA730" s="168"/>
      <c r="DB730" s="168"/>
      <c r="DC730" s="168"/>
      <c r="DD730" s="168"/>
      <c r="DE730" s="168"/>
      <c r="DF730" s="168"/>
      <c r="DG730" s="168"/>
      <c r="DH730" s="168"/>
      <c r="DI730" s="168"/>
      <c r="DJ730" s="168"/>
      <c r="DK730" s="168"/>
      <c r="DL730" s="168"/>
      <c r="DM730" s="168"/>
      <c r="DN730" s="168"/>
      <c r="DO730" s="168"/>
      <c r="DP730" s="168"/>
      <c r="DQ730" s="168"/>
      <c r="DR730" s="168"/>
      <c r="DS730" s="168"/>
      <c r="DT730" s="168"/>
      <c r="DU730" s="168"/>
      <c r="DV730" s="168"/>
      <c r="DW730" s="168"/>
      <c r="DX730" s="168"/>
      <c r="DY730" s="168"/>
      <c r="DZ730" s="168"/>
      <c r="EA730" s="168"/>
      <c r="EB730" s="168"/>
      <c r="EC730" s="168"/>
      <c r="ED730" s="168"/>
      <c r="EE730" s="168"/>
      <c r="EF730" s="169"/>
      <c r="EG730" s="169"/>
      <c r="EH730" s="169"/>
    </row>
    <row r="731" spans="1:138" ht="15.75" hidden="1" outlineLevel="1" x14ac:dyDescent="0.25">
      <c r="A731" s="122">
        <f>IF(B721="Объект",,IF(B731=0,,1))</f>
        <v>0</v>
      </c>
      <c r="B731" s="194" t="str">
        <f t="shared" si="462"/>
        <v>Прочие</v>
      </c>
      <c r="C731" s="170">
        <f t="shared" si="463"/>
        <v>0</v>
      </c>
      <c r="D731" s="168"/>
      <c r="E731" s="168"/>
      <c r="F731" s="168"/>
      <c r="G731" s="168"/>
      <c r="H731" s="168"/>
      <c r="I731" s="168"/>
      <c r="J731" s="168"/>
      <c r="K731" s="168"/>
      <c r="L731" s="168"/>
      <c r="M731" s="168"/>
      <c r="N731" s="168"/>
      <c r="O731" s="168"/>
      <c r="P731" s="168"/>
      <c r="Q731" s="168"/>
      <c r="R731" s="168"/>
      <c r="S731" s="168"/>
      <c r="T731" s="168"/>
      <c r="U731" s="168"/>
      <c r="V731" s="168"/>
      <c r="W731" s="168"/>
      <c r="X731" s="168"/>
      <c r="Y731" s="168"/>
      <c r="Z731" s="168"/>
      <c r="AA731" s="168"/>
      <c r="AB731" s="168"/>
      <c r="AC731" s="168"/>
      <c r="AD731" s="168"/>
      <c r="AE731" s="168"/>
      <c r="AF731" s="168"/>
      <c r="AG731" s="168"/>
      <c r="AH731" s="168"/>
      <c r="AI731" s="168"/>
      <c r="AJ731" s="168"/>
      <c r="AK731" s="168"/>
      <c r="AL731" s="168"/>
      <c r="AM731" s="168"/>
      <c r="AN731" s="168"/>
      <c r="AO731" s="168"/>
      <c r="AP731" s="168"/>
      <c r="AQ731" s="168"/>
      <c r="AR731" s="168"/>
      <c r="AS731" s="168"/>
      <c r="AT731" s="168"/>
      <c r="AU731" s="168"/>
      <c r="AV731" s="168"/>
      <c r="AW731" s="168"/>
      <c r="AX731" s="168"/>
      <c r="AY731" s="168"/>
      <c r="AZ731" s="168"/>
      <c r="BA731" s="168"/>
      <c r="BB731" s="168"/>
      <c r="BC731" s="168"/>
      <c r="BD731" s="168"/>
      <c r="BE731" s="168"/>
      <c r="BF731" s="168"/>
      <c r="BG731" s="168"/>
      <c r="BH731" s="168"/>
      <c r="BI731" s="168"/>
      <c r="BJ731" s="168"/>
      <c r="BK731" s="168"/>
      <c r="BL731" s="168"/>
      <c r="BM731" s="168"/>
      <c r="BN731" s="168"/>
      <c r="BO731" s="168"/>
      <c r="BP731" s="168"/>
      <c r="BQ731" s="168"/>
      <c r="BR731" s="168"/>
      <c r="BS731" s="168"/>
      <c r="BT731" s="168"/>
      <c r="BU731" s="168"/>
      <c r="BV731" s="168"/>
      <c r="BW731" s="168"/>
      <c r="BX731" s="168"/>
      <c r="BY731" s="168"/>
      <c r="BZ731" s="168"/>
      <c r="CA731" s="168"/>
      <c r="CB731" s="168"/>
      <c r="CC731" s="168"/>
      <c r="CD731" s="168"/>
      <c r="CE731" s="168"/>
      <c r="CF731" s="168"/>
      <c r="CG731" s="168"/>
      <c r="CH731" s="168"/>
      <c r="CI731" s="168"/>
      <c r="CJ731" s="168"/>
      <c r="CK731" s="168"/>
      <c r="CL731" s="168"/>
      <c r="CM731" s="168"/>
      <c r="CN731" s="168"/>
      <c r="CO731" s="168"/>
      <c r="CP731" s="168"/>
      <c r="CQ731" s="168"/>
      <c r="CR731" s="168"/>
      <c r="CS731" s="168"/>
      <c r="CT731" s="168"/>
      <c r="CU731" s="168"/>
      <c r="CV731" s="168"/>
      <c r="CW731" s="168"/>
      <c r="CX731" s="168"/>
      <c r="CY731" s="168"/>
      <c r="CZ731" s="168"/>
      <c r="DA731" s="168"/>
      <c r="DB731" s="168"/>
      <c r="DC731" s="168"/>
      <c r="DD731" s="168"/>
      <c r="DE731" s="168"/>
      <c r="DF731" s="168"/>
      <c r="DG731" s="168"/>
      <c r="DH731" s="168"/>
      <c r="DI731" s="168"/>
      <c r="DJ731" s="168"/>
      <c r="DK731" s="168"/>
      <c r="DL731" s="168"/>
      <c r="DM731" s="168"/>
      <c r="DN731" s="168"/>
      <c r="DO731" s="168"/>
      <c r="DP731" s="168"/>
      <c r="DQ731" s="168"/>
      <c r="DR731" s="168"/>
      <c r="DS731" s="168"/>
      <c r="DT731" s="168"/>
      <c r="DU731" s="168"/>
      <c r="DV731" s="168"/>
      <c r="DW731" s="168"/>
      <c r="DX731" s="168"/>
      <c r="DY731" s="168"/>
      <c r="DZ731" s="168"/>
      <c r="EA731" s="168"/>
      <c r="EB731" s="168"/>
      <c r="EC731" s="168"/>
      <c r="ED731" s="168"/>
      <c r="EE731" s="168"/>
      <c r="EF731" s="169"/>
      <c r="EG731" s="169"/>
      <c r="EH731" s="169"/>
    </row>
    <row r="732" spans="1:138" ht="15.75" hidden="1" outlineLevel="1" x14ac:dyDescent="0.25">
      <c r="A732" s="122">
        <f>IF(B721="Объект",,IF(B732=0,,1))</f>
        <v>0</v>
      </c>
      <c r="B732" s="194" t="str">
        <f t="shared" si="462"/>
        <v>Таможенные платежи</v>
      </c>
      <c r="C732" s="170">
        <f t="shared" si="463"/>
        <v>0</v>
      </c>
      <c r="D732" s="168"/>
      <c r="E732" s="168"/>
      <c r="F732" s="168"/>
      <c r="G732" s="168"/>
      <c r="H732" s="168"/>
      <c r="I732" s="168"/>
      <c r="J732" s="168"/>
      <c r="K732" s="168"/>
      <c r="L732" s="168"/>
      <c r="M732" s="168"/>
      <c r="N732" s="168"/>
      <c r="O732" s="168"/>
      <c r="P732" s="168"/>
      <c r="Q732" s="168"/>
      <c r="R732" s="168"/>
      <c r="S732" s="168"/>
      <c r="T732" s="168"/>
      <c r="U732" s="168"/>
      <c r="V732" s="168"/>
      <c r="W732" s="168"/>
      <c r="X732" s="168"/>
      <c r="Y732" s="168"/>
      <c r="Z732" s="168"/>
      <c r="AA732" s="168"/>
      <c r="AB732" s="168"/>
      <c r="AC732" s="168"/>
      <c r="AD732" s="168"/>
      <c r="AE732" s="168"/>
      <c r="AF732" s="168"/>
      <c r="AG732" s="168"/>
      <c r="AH732" s="168"/>
      <c r="AI732" s="168"/>
      <c r="AJ732" s="168"/>
      <c r="AK732" s="168"/>
      <c r="AL732" s="168"/>
      <c r="AM732" s="168"/>
      <c r="AN732" s="168"/>
      <c r="AO732" s="168"/>
      <c r="AP732" s="168"/>
      <c r="AQ732" s="168"/>
      <c r="AR732" s="168"/>
      <c r="AS732" s="168"/>
      <c r="AT732" s="168"/>
      <c r="AU732" s="168"/>
      <c r="AV732" s="168"/>
      <c r="AW732" s="168"/>
      <c r="AX732" s="168"/>
      <c r="AY732" s="168"/>
      <c r="AZ732" s="168"/>
      <c r="BA732" s="168"/>
      <c r="BB732" s="168"/>
      <c r="BC732" s="168"/>
      <c r="BD732" s="168"/>
      <c r="BE732" s="168"/>
      <c r="BF732" s="168"/>
      <c r="BG732" s="168"/>
      <c r="BH732" s="168"/>
      <c r="BI732" s="168"/>
      <c r="BJ732" s="168"/>
      <c r="BK732" s="168"/>
      <c r="BL732" s="168"/>
      <c r="BM732" s="168"/>
      <c r="BN732" s="168"/>
      <c r="BO732" s="168"/>
      <c r="BP732" s="168"/>
      <c r="BQ732" s="168"/>
      <c r="BR732" s="168"/>
      <c r="BS732" s="168"/>
      <c r="BT732" s="168"/>
      <c r="BU732" s="168"/>
      <c r="BV732" s="168"/>
      <c r="BW732" s="168"/>
      <c r="BX732" s="168"/>
      <c r="BY732" s="168"/>
      <c r="BZ732" s="168"/>
      <c r="CA732" s="168"/>
      <c r="CB732" s="168"/>
      <c r="CC732" s="168"/>
      <c r="CD732" s="168"/>
      <c r="CE732" s="168"/>
      <c r="CF732" s="168"/>
      <c r="CG732" s="168"/>
      <c r="CH732" s="168"/>
      <c r="CI732" s="168"/>
      <c r="CJ732" s="168"/>
      <c r="CK732" s="168"/>
      <c r="CL732" s="168"/>
      <c r="CM732" s="168"/>
      <c r="CN732" s="168"/>
      <c r="CO732" s="168"/>
      <c r="CP732" s="168"/>
      <c r="CQ732" s="168"/>
      <c r="CR732" s="168"/>
      <c r="CS732" s="168"/>
      <c r="CT732" s="168"/>
      <c r="CU732" s="168"/>
      <c r="CV732" s="168"/>
      <c r="CW732" s="168"/>
      <c r="CX732" s="168"/>
      <c r="CY732" s="168"/>
      <c r="CZ732" s="168"/>
      <c r="DA732" s="168"/>
      <c r="DB732" s="168"/>
      <c r="DC732" s="168"/>
      <c r="DD732" s="168"/>
      <c r="DE732" s="168"/>
      <c r="DF732" s="168"/>
      <c r="DG732" s="168"/>
      <c r="DH732" s="168"/>
      <c r="DI732" s="168"/>
      <c r="DJ732" s="168"/>
      <c r="DK732" s="168"/>
      <c r="DL732" s="168"/>
      <c r="DM732" s="168"/>
      <c r="DN732" s="168"/>
      <c r="DO732" s="168"/>
      <c r="DP732" s="168"/>
      <c r="DQ732" s="168"/>
      <c r="DR732" s="168"/>
      <c r="DS732" s="168"/>
      <c r="DT732" s="168"/>
      <c r="DU732" s="168"/>
      <c r="DV732" s="168"/>
      <c r="DW732" s="168"/>
      <c r="DX732" s="168"/>
      <c r="DY732" s="168"/>
      <c r="DZ732" s="168"/>
      <c r="EA732" s="168"/>
      <c r="EB732" s="168"/>
      <c r="EC732" s="168"/>
      <c r="ED732" s="168"/>
      <c r="EE732" s="168"/>
      <c r="EF732" s="169"/>
      <c r="EG732" s="169"/>
      <c r="EH732" s="169"/>
    </row>
    <row r="733" spans="1:138" ht="15.75" hidden="1" outlineLevel="1" x14ac:dyDescent="0.25">
      <c r="A733" s="122">
        <f>IF(B721="Объект",,IF(B733=0,,1))</f>
        <v>0</v>
      </c>
      <c r="B733" s="194">
        <f t="shared" si="462"/>
        <v>0</v>
      </c>
      <c r="C733" s="170">
        <f t="shared" si="463"/>
        <v>0</v>
      </c>
      <c r="D733" s="168"/>
      <c r="E733" s="168"/>
      <c r="F733" s="168"/>
      <c r="G733" s="168"/>
      <c r="H733" s="168"/>
      <c r="I733" s="168"/>
      <c r="J733" s="168"/>
      <c r="K733" s="168"/>
      <c r="L733" s="168"/>
      <c r="M733" s="168"/>
      <c r="N733" s="168"/>
      <c r="O733" s="168"/>
      <c r="P733" s="168"/>
      <c r="Q733" s="168"/>
      <c r="R733" s="168"/>
      <c r="S733" s="168"/>
      <c r="T733" s="168"/>
      <c r="U733" s="168"/>
      <c r="V733" s="168"/>
      <c r="W733" s="168"/>
      <c r="X733" s="168"/>
      <c r="Y733" s="168"/>
      <c r="Z733" s="168"/>
      <c r="AA733" s="168"/>
      <c r="AB733" s="168"/>
      <c r="AC733" s="168"/>
      <c r="AD733" s="168"/>
      <c r="AE733" s="168"/>
      <c r="AF733" s="168"/>
      <c r="AG733" s="168"/>
      <c r="AH733" s="168"/>
      <c r="AI733" s="168"/>
      <c r="AJ733" s="168"/>
      <c r="AK733" s="168"/>
      <c r="AL733" s="168"/>
      <c r="AM733" s="168"/>
      <c r="AN733" s="168"/>
      <c r="AO733" s="168"/>
      <c r="AP733" s="168"/>
      <c r="AQ733" s="168"/>
      <c r="AR733" s="168"/>
      <c r="AS733" s="168"/>
      <c r="AT733" s="168"/>
      <c r="AU733" s="168"/>
      <c r="AV733" s="168"/>
      <c r="AW733" s="168"/>
      <c r="AX733" s="168"/>
      <c r="AY733" s="168"/>
      <c r="AZ733" s="168"/>
      <c r="BA733" s="168"/>
      <c r="BB733" s="168"/>
      <c r="BC733" s="168"/>
      <c r="BD733" s="168"/>
      <c r="BE733" s="168"/>
      <c r="BF733" s="168"/>
      <c r="BG733" s="168"/>
      <c r="BH733" s="168"/>
      <c r="BI733" s="168"/>
      <c r="BJ733" s="168"/>
      <c r="BK733" s="168"/>
      <c r="BL733" s="168"/>
      <c r="BM733" s="168"/>
      <c r="BN733" s="168"/>
      <c r="BO733" s="168"/>
      <c r="BP733" s="168"/>
      <c r="BQ733" s="168"/>
      <c r="BR733" s="168"/>
      <c r="BS733" s="168"/>
      <c r="BT733" s="168"/>
      <c r="BU733" s="168"/>
      <c r="BV733" s="168"/>
      <c r="BW733" s="168"/>
      <c r="BX733" s="168"/>
      <c r="BY733" s="168"/>
      <c r="BZ733" s="168"/>
      <c r="CA733" s="168"/>
      <c r="CB733" s="168"/>
      <c r="CC733" s="168"/>
      <c r="CD733" s="168"/>
      <c r="CE733" s="168"/>
      <c r="CF733" s="168"/>
      <c r="CG733" s="168"/>
      <c r="CH733" s="168"/>
      <c r="CI733" s="168"/>
      <c r="CJ733" s="168"/>
      <c r="CK733" s="168"/>
      <c r="CL733" s="168"/>
      <c r="CM733" s="168"/>
      <c r="CN733" s="168"/>
      <c r="CO733" s="168"/>
      <c r="CP733" s="168"/>
      <c r="CQ733" s="168"/>
      <c r="CR733" s="168"/>
      <c r="CS733" s="168"/>
      <c r="CT733" s="168"/>
      <c r="CU733" s="168"/>
      <c r="CV733" s="168"/>
      <c r="CW733" s="168"/>
      <c r="CX733" s="168"/>
      <c r="CY733" s="168"/>
      <c r="CZ733" s="168"/>
      <c r="DA733" s="168"/>
      <c r="DB733" s="168"/>
      <c r="DC733" s="168"/>
      <c r="DD733" s="168"/>
      <c r="DE733" s="168"/>
      <c r="DF733" s="168"/>
      <c r="DG733" s="168"/>
      <c r="DH733" s="168"/>
      <c r="DI733" s="168"/>
      <c r="DJ733" s="168"/>
      <c r="DK733" s="168"/>
      <c r="DL733" s="168"/>
      <c r="DM733" s="168"/>
      <c r="DN733" s="168"/>
      <c r="DO733" s="168"/>
      <c r="DP733" s="168"/>
      <c r="DQ733" s="168"/>
      <c r="DR733" s="168"/>
      <c r="DS733" s="168"/>
      <c r="DT733" s="168"/>
      <c r="DU733" s="168"/>
      <c r="DV733" s="168"/>
      <c r="DW733" s="168"/>
      <c r="DX733" s="168"/>
      <c r="DY733" s="168"/>
      <c r="DZ733" s="168"/>
      <c r="EA733" s="168"/>
      <c r="EB733" s="168"/>
      <c r="EC733" s="168"/>
      <c r="ED733" s="168"/>
      <c r="EE733" s="168"/>
      <c r="EF733" s="169"/>
      <c r="EG733" s="169"/>
      <c r="EH733" s="169"/>
    </row>
    <row r="734" spans="1:138" ht="15.75" hidden="1" outlineLevel="1" x14ac:dyDescent="0.25">
      <c r="A734" s="122">
        <f>IF(B721="Объект",,IF(B734=0,,1))</f>
        <v>0</v>
      </c>
      <c r="B734" s="194" t="str">
        <f t="shared" si="462"/>
        <v>Менеджмент резерв</v>
      </c>
      <c r="C734" s="170">
        <f t="shared" si="463"/>
        <v>0</v>
      </c>
      <c r="D734" s="168"/>
      <c r="E734" s="168"/>
      <c r="F734" s="168"/>
      <c r="G734" s="168"/>
      <c r="H734" s="168"/>
      <c r="I734" s="168"/>
      <c r="J734" s="168"/>
      <c r="K734" s="168"/>
      <c r="L734" s="168"/>
      <c r="M734" s="168"/>
      <c r="N734" s="168"/>
      <c r="O734" s="168"/>
      <c r="P734" s="168"/>
      <c r="Q734" s="168"/>
      <c r="R734" s="168"/>
      <c r="S734" s="168"/>
      <c r="T734" s="168"/>
      <c r="U734" s="168"/>
      <c r="V734" s="168"/>
      <c r="W734" s="168"/>
      <c r="X734" s="168"/>
      <c r="Y734" s="168"/>
      <c r="Z734" s="168"/>
      <c r="AA734" s="168"/>
      <c r="AB734" s="168"/>
      <c r="AC734" s="168"/>
      <c r="AD734" s="168"/>
      <c r="AE734" s="168"/>
      <c r="AF734" s="168"/>
      <c r="AG734" s="168"/>
      <c r="AH734" s="168"/>
      <c r="AI734" s="168"/>
      <c r="AJ734" s="168"/>
      <c r="AK734" s="168"/>
      <c r="AL734" s="168"/>
      <c r="AM734" s="168"/>
      <c r="AN734" s="168"/>
      <c r="AO734" s="168"/>
      <c r="AP734" s="168"/>
      <c r="AQ734" s="168"/>
      <c r="AR734" s="168"/>
      <c r="AS734" s="168"/>
      <c r="AT734" s="168"/>
      <c r="AU734" s="168"/>
      <c r="AV734" s="168"/>
      <c r="AW734" s="168"/>
      <c r="AX734" s="168"/>
      <c r="AY734" s="168"/>
      <c r="AZ734" s="168"/>
      <c r="BA734" s="168"/>
      <c r="BB734" s="168"/>
      <c r="BC734" s="168"/>
      <c r="BD734" s="168"/>
      <c r="BE734" s="168"/>
      <c r="BF734" s="168"/>
      <c r="BG734" s="168"/>
      <c r="BH734" s="168"/>
      <c r="BI734" s="168"/>
      <c r="BJ734" s="168"/>
      <c r="BK734" s="168"/>
      <c r="BL734" s="168"/>
      <c r="BM734" s="168"/>
      <c r="BN734" s="168"/>
      <c r="BO734" s="168"/>
      <c r="BP734" s="168"/>
      <c r="BQ734" s="168"/>
      <c r="BR734" s="168"/>
      <c r="BS734" s="168"/>
      <c r="BT734" s="168"/>
      <c r="BU734" s="168"/>
      <c r="BV734" s="168"/>
      <c r="BW734" s="168"/>
      <c r="BX734" s="168"/>
      <c r="BY734" s="168"/>
      <c r="BZ734" s="168"/>
      <c r="CA734" s="168"/>
      <c r="CB734" s="168"/>
      <c r="CC734" s="168"/>
      <c r="CD734" s="168"/>
      <c r="CE734" s="168"/>
      <c r="CF734" s="168"/>
      <c r="CG734" s="168"/>
      <c r="CH734" s="168"/>
      <c r="CI734" s="168"/>
      <c r="CJ734" s="168"/>
      <c r="CK734" s="168"/>
      <c r="CL734" s="168"/>
      <c r="CM734" s="168"/>
      <c r="CN734" s="168"/>
      <c r="CO734" s="168"/>
      <c r="CP734" s="168"/>
      <c r="CQ734" s="168"/>
      <c r="CR734" s="168"/>
      <c r="CS734" s="168"/>
      <c r="CT734" s="168"/>
      <c r="CU734" s="168"/>
      <c r="CV734" s="168"/>
      <c r="CW734" s="168"/>
      <c r="CX734" s="168"/>
      <c r="CY734" s="168"/>
      <c r="CZ734" s="168"/>
      <c r="DA734" s="168"/>
      <c r="DB734" s="168"/>
      <c r="DC734" s="168"/>
      <c r="DD734" s="168"/>
      <c r="DE734" s="168"/>
      <c r="DF734" s="168"/>
      <c r="DG734" s="168"/>
      <c r="DH734" s="168"/>
      <c r="DI734" s="168"/>
      <c r="DJ734" s="168"/>
      <c r="DK734" s="168"/>
      <c r="DL734" s="168"/>
      <c r="DM734" s="168"/>
      <c r="DN734" s="168"/>
      <c r="DO734" s="168"/>
      <c r="DP734" s="168"/>
      <c r="DQ734" s="168"/>
      <c r="DR734" s="168"/>
      <c r="DS734" s="168"/>
      <c r="DT734" s="168"/>
      <c r="DU734" s="168"/>
      <c r="DV734" s="168"/>
      <c r="DW734" s="168"/>
      <c r="DX734" s="168"/>
      <c r="DY734" s="168"/>
      <c r="DZ734" s="168"/>
      <c r="EA734" s="168"/>
      <c r="EB734" s="168"/>
      <c r="EC734" s="168"/>
      <c r="ED734" s="168"/>
      <c r="EE734" s="168"/>
      <c r="EF734" s="169"/>
      <c r="EG734" s="169"/>
      <c r="EH734" s="169"/>
    </row>
    <row r="735" spans="1:138" ht="15.75" hidden="1" outlineLevel="1" x14ac:dyDescent="0.25">
      <c r="A735" s="122">
        <f>IF(B721="Объект",,IF(B735=0,,1))</f>
        <v>0</v>
      </c>
      <c r="B735" s="236" t="str">
        <f t="shared" si="462"/>
        <v>ФОТ МП и РГ</v>
      </c>
      <c r="C735" s="170">
        <f t="shared" si="463"/>
        <v>0</v>
      </c>
      <c r="D735" s="168"/>
      <c r="E735" s="168"/>
      <c r="F735" s="168"/>
      <c r="G735" s="168"/>
      <c r="H735" s="168"/>
      <c r="I735" s="168"/>
      <c r="J735" s="168"/>
      <c r="K735" s="168"/>
      <c r="L735" s="168"/>
      <c r="M735" s="168"/>
      <c r="N735" s="168"/>
      <c r="O735" s="168"/>
      <c r="P735" s="168"/>
      <c r="Q735" s="168"/>
      <c r="R735" s="168"/>
      <c r="S735" s="168"/>
      <c r="T735" s="168"/>
      <c r="U735" s="168"/>
      <c r="V735" s="168"/>
      <c r="W735" s="168"/>
      <c r="X735" s="168"/>
      <c r="Y735" s="168"/>
      <c r="Z735" s="168"/>
      <c r="AA735" s="168"/>
      <c r="AB735" s="168"/>
      <c r="AC735" s="168"/>
      <c r="AD735" s="168"/>
      <c r="AE735" s="168"/>
      <c r="AF735" s="168"/>
      <c r="AG735" s="168"/>
      <c r="AH735" s="168"/>
      <c r="AI735" s="168"/>
      <c r="AJ735" s="168"/>
      <c r="AK735" s="168"/>
      <c r="AL735" s="168"/>
      <c r="AM735" s="168"/>
      <c r="AN735" s="168"/>
      <c r="AO735" s="168"/>
      <c r="AP735" s="168"/>
      <c r="AQ735" s="168"/>
      <c r="AR735" s="168"/>
      <c r="AS735" s="168"/>
      <c r="AT735" s="168"/>
      <c r="AU735" s="168"/>
      <c r="AV735" s="168"/>
      <c r="AW735" s="168"/>
      <c r="AX735" s="168"/>
      <c r="AY735" s="168"/>
      <c r="AZ735" s="168"/>
      <c r="BA735" s="168"/>
      <c r="BB735" s="168"/>
      <c r="BC735" s="168"/>
      <c r="BD735" s="168"/>
      <c r="BE735" s="168"/>
      <c r="BF735" s="168"/>
      <c r="BG735" s="168"/>
      <c r="BH735" s="168"/>
      <c r="BI735" s="168"/>
      <c r="BJ735" s="168"/>
      <c r="BK735" s="168"/>
      <c r="BL735" s="168"/>
      <c r="BM735" s="168"/>
      <c r="BN735" s="168"/>
      <c r="BO735" s="168"/>
      <c r="BP735" s="168"/>
      <c r="BQ735" s="168"/>
      <c r="BR735" s="168"/>
      <c r="BS735" s="168"/>
      <c r="BT735" s="168"/>
      <c r="BU735" s="168"/>
      <c r="BV735" s="168"/>
      <c r="BW735" s="168"/>
      <c r="BX735" s="168"/>
      <c r="BY735" s="168"/>
      <c r="BZ735" s="168"/>
      <c r="CA735" s="168"/>
      <c r="CB735" s="168"/>
      <c r="CC735" s="168"/>
      <c r="CD735" s="168"/>
      <c r="CE735" s="168"/>
      <c r="CF735" s="168"/>
      <c r="CG735" s="168"/>
      <c r="CH735" s="168"/>
      <c r="CI735" s="168"/>
      <c r="CJ735" s="168"/>
      <c r="CK735" s="168"/>
      <c r="CL735" s="168"/>
      <c r="CM735" s="168"/>
      <c r="CN735" s="168"/>
      <c r="CO735" s="168"/>
      <c r="CP735" s="168"/>
      <c r="CQ735" s="168"/>
      <c r="CR735" s="168"/>
      <c r="CS735" s="168"/>
      <c r="CT735" s="168"/>
      <c r="CU735" s="168"/>
      <c r="CV735" s="168"/>
      <c r="CW735" s="168"/>
      <c r="CX735" s="168"/>
      <c r="CY735" s="168"/>
      <c r="CZ735" s="168"/>
      <c r="DA735" s="168"/>
      <c r="DB735" s="168"/>
      <c r="DC735" s="168"/>
      <c r="DD735" s="168"/>
      <c r="DE735" s="168"/>
      <c r="DF735" s="168"/>
      <c r="DG735" s="168"/>
      <c r="DH735" s="168"/>
      <c r="DI735" s="168"/>
      <c r="DJ735" s="168"/>
      <c r="DK735" s="168"/>
      <c r="DL735" s="168"/>
      <c r="DM735" s="168"/>
      <c r="DN735" s="168"/>
      <c r="DO735" s="168"/>
      <c r="DP735" s="168"/>
      <c r="DQ735" s="168"/>
      <c r="DR735" s="168"/>
      <c r="DS735" s="168"/>
      <c r="DT735" s="168"/>
      <c r="DU735" s="168"/>
      <c r="DV735" s="168"/>
      <c r="DW735" s="168"/>
      <c r="DX735" s="168"/>
      <c r="DY735" s="168"/>
      <c r="DZ735" s="168"/>
      <c r="EA735" s="168"/>
      <c r="EB735" s="168"/>
      <c r="EC735" s="168"/>
      <c r="ED735" s="168"/>
      <c r="EE735" s="168"/>
      <c r="EF735" s="169"/>
      <c r="EG735" s="169"/>
      <c r="EH735" s="169"/>
    </row>
    <row r="736" spans="1:138" ht="15.75" hidden="1" outlineLevel="1" x14ac:dyDescent="0.25">
      <c r="A736" s="122">
        <f>IF(B721="Объект",,IF(B736=0,,1))</f>
        <v>0</v>
      </c>
      <c r="B736" s="194" t="str">
        <f t="shared" si="462"/>
        <v>Мотивационный фонд</v>
      </c>
      <c r="C736" s="170">
        <f t="shared" si="463"/>
        <v>0</v>
      </c>
      <c r="D736" s="168"/>
      <c r="E736" s="168"/>
      <c r="F736" s="168"/>
      <c r="G736" s="168"/>
      <c r="H736" s="168"/>
      <c r="I736" s="168"/>
      <c r="J736" s="168"/>
      <c r="K736" s="168"/>
      <c r="L736" s="168"/>
      <c r="M736" s="168"/>
      <c r="N736" s="168"/>
      <c r="O736" s="168"/>
      <c r="P736" s="168"/>
      <c r="Q736" s="168"/>
      <c r="R736" s="168"/>
      <c r="S736" s="168"/>
      <c r="T736" s="168"/>
      <c r="U736" s="168"/>
      <c r="V736" s="168"/>
      <c r="W736" s="168"/>
      <c r="X736" s="168"/>
      <c r="Y736" s="168"/>
      <c r="Z736" s="168"/>
      <c r="AA736" s="168"/>
      <c r="AB736" s="168"/>
      <c r="AC736" s="168"/>
      <c r="AD736" s="168"/>
      <c r="AE736" s="168"/>
      <c r="AF736" s="168"/>
      <c r="AG736" s="168"/>
      <c r="AH736" s="168"/>
      <c r="AI736" s="168"/>
      <c r="AJ736" s="168"/>
      <c r="AK736" s="168"/>
      <c r="AL736" s="168"/>
      <c r="AM736" s="168"/>
      <c r="AN736" s="168"/>
      <c r="AO736" s="168"/>
      <c r="AP736" s="168"/>
      <c r="AQ736" s="168"/>
      <c r="AR736" s="168"/>
      <c r="AS736" s="168"/>
      <c r="AT736" s="168"/>
      <c r="AU736" s="168"/>
      <c r="AV736" s="168"/>
      <c r="AW736" s="168"/>
      <c r="AX736" s="168"/>
      <c r="AY736" s="168"/>
      <c r="AZ736" s="168"/>
      <c r="BA736" s="168"/>
      <c r="BB736" s="168"/>
      <c r="BC736" s="168"/>
      <c r="BD736" s="168"/>
      <c r="BE736" s="168"/>
      <c r="BF736" s="168"/>
      <c r="BG736" s="168"/>
      <c r="BH736" s="168"/>
      <c r="BI736" s="168"/>
      <c r="BJ736" s="168"/>
      <c r="BK736" s="168"/>
      <c r="BL736" s="168"/>
      <c r="BM736" s="168"/>
      <c r="BN736" s="168"/>
      <c r="BO736" s="168"/>
      <c r="BP736" s="168"/>
      <c r="BQ736" s="168"/>
      <c r="BR736" s="168"/>
      <c r="BS736" s="168"/>
      <c r="BT736" s="168"/>
      <c r="BU736" s="168"/>
      <c r="BV736" s="168"/>
      <c r="BW736" s="168"/>
      <c r="BX736" s="168"/>
      <c r="BY736" s="168"/>
      <c r="BZ736" s="168"/>
      <c r="CA736" s="168"/>
      <c r="CB736" s="168"/>
      <c r="CC736" s="168"/>
      <c r="CD736" s="168"/>
      <c r="CE736" s="168"/>
      <c r="CF736" s="168"/>
      <c r="CG736" s="168"/>
      <c r="CH736" s="168"/>
      <c r="CI736" s="168"/>
      <c r="CJ736" s="168"/>
      <c r="CK736" s="168"/>
      <c r="CL736" s="168"/>
      <c r="CM736" s="168"/>
      <c r="CN736" s="168"/>
      <c r="CO736" s="168"/>
      <c r="CP736" s="168"/>
      <c r="CQ736" s="168"/>
      <c r="CR736" s="168"/>
      <c r="CS736" s="168"/>
      <c r="CT736" s="168"/>
      <c r="CU736" s="168"/>
      <c r="CV736" s="168"/>
      <c r="CW736" s="168"/>
      <c r="CX736" s="168"/>
      <c r="CY736" s="168"/>
      <c r="CZ736" s="168"/>
      <c r="DA736" s="168"/>
      <c r="DB736" s="168"/>
      <c r="DC736" s="168"/>
      <c r="DD736" s="168"/>
      <c r="DE736" s="168"/>
      <c r="DF736" s="168"/>
      <c r="DG736" s="168"/>
      <c r="DH736" s="168"/>
      <c r="DI736" s="168"/>
      <c r="DJ736" s="168"/>
      <c r="DK736" s="168"/>
      <c r="DL736" s="168"/>
      <c r="DM736" s="168"/>
      <c r="DN736" s="168"/>
      <c r="DO736" s="168"/>
      <c r="DP736" s="168"/>
      <c r="DQ736" s="168"/>
      <c r="DR736" s="168"/>
      <c r="DS736" s="168"/>
      <c r="DT736" s="168"/>
      <c r="DU736" s="168"/>
      <c r="DV736" s="168"/>
      <c r="DW736" s="168"/>
      <c r="DX736" s="168"/>
      <c r="DY736" s="168"/>
      <c r="DZ736" s="168"/>
      <c r="EA736" s="168"/>
      <c r="EB736" s="168"/>
      <c r="EC736" s="168"/>
      <c r="ED736" s="168"/>
      <c r="EE736" s="168"/>
      <c r="EF736" s="169"/>
      <c r="EG736" s="169"/>
      <c r="EH736" s="169"/>
    </row>
    <row r="737" spans="1:138" ht="17.25" hidden="1" outlineLevel="1" thickTop="1" thickBot="1" x14ac:dyDescent="0.3">
      <c r="A737" s="122">
        <f>IF(B721="Объект",,1)</f>
        <v>0</v>
      </c>
      <c r="B737" s="228" t="str">
        <f>B705</f>
        <v>Итого без НДС, тыс. $</v>
      </c>
      <c r="C737" s="229">
        <f t="shared" si="463"/>
        <v>0</v>
      </c>
      <c r="D737" s="175">
        <f t="shared" ref="D737:AI737" si="464">SUM(D725:D736)</f>
        <v>0</v>
      </c>
      <c r="E737" s="230">
        <f t="shared" si="464"/>
        <v>0</v>
      </c>
      <c r="F737" s="175">
        <f t="shared" si="464"/>
        <v>0</v>
      </c>
      <c r="G737" s="175">
        <f t="shared" si="464"/>
        <v>0</v>
      </c>
      <c r="H737" s="175">
        <f t="shared" si="464"/>
        <v>0</v>
      </c>
      <c r="I737" s="175">
        <f t="shared" si="464"/>
        <v>0</v>
      </c>
      <c r="J737" s="175">
        <f t="shared" si="464"/>
        <v>0</v>
      </c>
      <c r="K737" s="175">
        <f t="shared" si="464"/>
        <v>0</v>
      </c>
      <c r="L737" s="175">
        <f t="shared" si="464"/>
        <v>0</v>
      </c>
      <c r="M737" s="175">
        <f t="shared" si="464"/>
        <v>0</v>
      </c>
      <c r="N737" s="175">
        <f t="shared" si="464"/>
        <v>0</v>
      </c>
      <c r="O737" s="231">
        <f t="shared" si="464"/>
        <v>0</v>
      </c>
      <c r="P737" s="231">
        <f t="shared" si="464"/>
        <v>0</v>
      </c>
      <c r="Q737" s="231">
        <f t="shared" si="464"/>
        <v>0</v>
      </c>
      <c r="R737" s="231">
        <f t="shared" si="464"/>
        <v>0</v>
      </c>
      <c r="S737" s="231">
        <f t="shared" si="464"/>
        <v>0</v>
      </c>
      <c r="T737" s="231">
        <f t="shared" si="464"/>
        <v>0</v>
      </c>
      <c r="U737" s="231">
        <f t="shared" si="464"/>
        <v>0</v>
      </c>
      <c r="V737" s="231">
        <f t="shared" si="464"/>
        <v>0</v>
      </c>
      <c r="W737" s="231">
        <f t="shared" si="464"/>
        <v>0</v>
      </c>
      <c r="X737" s="231">
        <f t="shared" si="464"/>
        <v>0</v>
      </c>
      <c r="Y737" s="231">
        <f t="shared" si="464"/>
        <v>0</v>
      </c>
      <c r="Z737" s="231">
        <f t="shared" si="464"/>
        <v>0</v>
      </c>
      <c r="AA737" s="231">
        <f t="shared" si="464"/>
        <v>0</v>
      </c>
      <c r="AB737" s="231">
        <f t="shared" si="464"/>
        <v>0</v>
      </c>
      <c r="AC737" s="176">
        <f t="shared" si="464"/>
        <v>0</v>
      </c>
      <c r="AD737" s="176">
        <f t="shared" si="464"/>
        <v>0</v>
      </c>
      <c r="AE737" s="175">
        <f t="shared" si="464"/>
        <v>0</v>
      </c>
      <c r="AF737" s="175">
        <f t="shared" si="464"/>
        <v>0</v>
      </c>
      <c r="AG737" s="175">
        <f t="shared" si="464"/>
        <v>0</v>
      </c>
      <c r="AH737" s="175">
        <f t="shared" si="464"/>
        <v>0</v>
      </c>
      <c r="AI737" s="175">
        <f t="shared" si="464"/>
        <v>0</v>
      </c>
      <c r="AJ737" s="175">
        <f t="shared" ref="AJ737:CU737" si="465">SUM(AJ725:AJ736)</f>
        <v>0</v>
      </c>
      <c r="AK737" s="175">
        <f t="shared" si="465"/>
        <v>0</v>
      </c>
      <c r="AL737" s="175">
        <f t="shared" si="465"/>
        <v>0</v>
      </c>
      <c r="AM737" s="175">
        <f t="shared" si="465"/>
        <v>0</v>
      </c>
      <c r="AN737" s="176">
        <f t="shared" si="465"/>
        <v>0</v>
      </c>
      <c r="AO737" s="175">
        <f t="shared" si="465"/>
        <v>0</v>
      </c>
      <c r="AP737" s="175">
        <f t="shared" si="465"/>
        <v>0</v>
      </c>
      <c r="AQ737" s="175">
        <f t="shared" si="465"/>
        <v>0</v>
      </c>
      <c r="AR737" s="175">
        <f t="shared" si="465"/>
        <v>0</v>
      </c>
      <c r="AS737" s="175">
        <f t="shared" si="465"/>
        <v>0</v>
      </c>
      <c r="AT737" s="175">
        <f t="shared" si="465"/>
        <v>0</v>
      </c>
      <c r="AU737" s="175">
        <f t="shared" si="465"/>
        <v>0</v>
      </c>
      <c r="AV737" s="175">
        <f t="shared" si="465"/>
        <v>0</v>
      </c>
      <c r="AW737" s="175">
        <f t="shared" si="465"/>
        <v>0</v>
      </c>
      <c r="AX737" s="175">
        <f t="shared" si="465"/>
        <v>0</v>
      </c>
      <c r="AY737" s="175">
        <f t="shared" si="465"/>
        <v>0</v>
      </c>
      <c r="AZ737" s="176">
        <f t="shared" si="465"/>
        <v>0</v>
      </c>
      <c r="BA737" s="175">
        <f t="shared" si="465"/>
        <v>0</v>
      </c>
      <c r="BB737" s="175">
        <f t="shared" si="465"/>
        <v>0</v>
      </c>
      <c r="BC737" s="175">
        <f t="shared" si="465"/>
        <v>0</v>
      </c>
      <c r="BD737" s="175">
        <f t="shared" si="465"/>
        <v>0</v>
      </c>
      <c r="BE737" s="175">
        <f t="shared" si="465"/>
        <v>0</v>
      </c>
      <c r="BF737" s="175">
        <f t="shared" si="465"/>
        <v>0</v>
      </c>
      <c r="BG737" s="175">
        <f t="shared" si="465"/>
        <v>0</v>
      </c>
      <c r="BH737" s="175">
        <f t="shared" si="465"/>
        <v>0</v>
      </c>
      <c r="BI737" s="175">
        <f t="shared" si="465"/>
        <v>0</v>
      </c>
      <c r="BJ737" s="175">
        <f t="shared" si="465"/>
        <v>0</v>
      </c>
      <c r="BK737" s="175">
        <f t="shared" si="465"/>
        <v>0</v>
      </c>
      <c r="BL737" s="176">
        <f t="shared" si="465"/>
        <v>0</v>
      </c>
      <c r="BM737" s="175">
        <f t="shared" si="465"/>
        <v>0</v>
      </c>
      <c r="BN737" s="175">
        <f t="shared" si="465"/>
        <v>0</v>
      </c>
      <c r="BO737" s="175">
        <f t="shared" si="465"/>
        <v>0</v>
      </c>
      <c r="BP737" s="175">
        <f t="shared" si="465"/>
        <v>0</v>
      </c>
      <c r="BQ737" s="175">
        <f t="shared" si="465"/>
        <v>0</v>
      </c>
      <c r="BR737" s="175">
        <f t="shared" si="465"/>
        <v>0</v>
      </c>
      <c r="BS737" s="175">
        <f t="shared" si="465"/>
        <v>0</v>
      </c>
      <c r="BT737" s="175">
        <f t="shared" si="465"/>
        <v>0</v>
      </c>
      <c r="BU737" s="175">
        <f t="shared" si="465"/>
        <v>0</v>
      </c>
      <c r="BV737" s="175">
        <f>SUM(BV725:BV736)</f>
        <v>0</v>
      </c>
      <c r="BW737" s="175">
        <f>SUM(BW725:BW736)</f>
        <v>0</v>
      </c>
      <c r="BX737" s="175">
        <f>SUM(BX725:BX736)</f>
        <v>0</v>
      </c>
      <c r="BY737" s="175">
        <f t="shared" si="465"/>
        <v>0</v>
      </c>
      <c r="BZ737" s="175">
        <f t="shared" si="465"/>
        <v>0</v>
      </c>
      <c r="CA737" s="175">
        <f t="shared" si="465"/>
        <v>0</v>
      </c>
      <c r="CB737" s="175">
        <f t="shared" si="465"/>
        <v>0</v>
      </c>
      <c r="CC737" s="175">
        <f t="shared" si="465"/>
        <v>0</v>
      </c>
      <c r="CD737" s="175">
        <f t="shared" si="465"/>
        <v>0</v>
      </c>
      <c r="CE737" s="175">
        <f t="shared" si="465"/>
        <v>0</v>
      </c>
      <c r="CF737" s="175">
        <f t="shared" si="465"/>
        <v>0</v>
      </c>
      <c r="CG737" s="175">
        <f t="shared" si="465"/>
        <v>0</v>
      </c>
      <c r="CH737" s="175">
        <f t="shared" si="465"/>
        <v>0</v>
      </c>
      <c r="CI737" s="175">
        <f t="shared" si="465"/>
        <v>0</v>
      </c>
      <c r="CJ737" s="176">
        <f t="shared" si="465"/>
        <v>0</v>
      </c>
      <c r="CK737" s="175">
        <f t="shared" si="465"/>
        <v>0</v>
      </c>
      <c r="CL737" s="175">
        <f t="shared" si="465"/>
        <v>0</v>
      </c>
      <c r="CM737" s="175">
        <f t="shared" si="465"/>
        <v>0</v>
      </c>
      <c r="CN737" s="175">
        <f t="shared" si="465"/>
        <v>0</v>
      </c>
      <c r="CO737" s="175">
        <f t="shared" si="465"/>
        <v>0</v>
      </c>
      <c r="CP737" s="175">
        <f t="shared" si="465"/>
        <v>0</v>
      </c>
      <c r="CQ737" s="175">
        <f t="shared" si="465"/>
        <v>0</v>
      </c>
      <c r="CR737" s="175">
        <f t="shared" si="465"/>
        <v>0</v>
      </c>
      <c r="CS737" s="175">
        <f t="shared" si="465"/>
        <v>0</v>
      </c>
      <c r="CT737" s="175">
        <f t="shared" si="465"/>
        <v>0</v>
      </c>
      <c r="CU737" s="175">
        <f t="shared" si="465"/>
        <v>0</v>
      </c>
      <c r="CV737" s="176">
        <f t="shared" ref="CV737:EA737" si="466">SUM(CV725:CV736)</f>
        <v>0</v>
      </c>
      <c r="CW737" s="175">
        <f t="shared" si="466"/>
        <v>0</v>
      </c>
      <c r="CX737" s="175">
        <f t="shared" si="466"/>
        <v>0</v>
      </c>
      <c r="CY737" s="175">
        <f t="shared" si="466"/>
        <v>0</v>
      </c>
      <c r="CZ737" s="175">
        <f t="shared" si="466"/>
        <v>0</v>
      </c>
      <c r="DA737" s="175">
        <f t="shared" si="466"/>
        <v>0</v>
      </c>
      <c r="DB737" s="175">
        <f t="shared" si="466"/>
        <v>0</v>
      </c>
      <c r="DC737" s="175">
        <f t="shared" si="466"/>
        <v>0</v>
      </c>
      <c r="DD737" s="175">
        <f t="shared" si="466"/>
        <v>0</v>
      </c>
      <c r="DE737" s="175">
        <f t="shared" si="466"/>
        <v>0</v>
      </c>
      <c r="DF737" s="175">
        <f t="shared" si="466"/>
        <v>0</v>
      </c>
      <c r="DG737" s="175">
        <f t="shared" si="466"/>
        <v>0</v>
      </c>
      <c r="DH737" s="176">
        <f t="shared" si="466"/>
        <v>0</v>
      </c>
      <c r="DI737" s="175">
        <f t="shared" si="466"/>
        <v>0</v>
      </c>
      <c r="DJ737" s="175">
        <f t="shared" si="466"/>
        <v>0</v>
      </c>
      <c r="DK737" s="175">
        <f t="shared" si="466"/>
        <v>0</v>
      </c>
      <c r="DL737" s="175">
        <f t="shared" si="466"/>
        <v>0</v>
      </c>
      <c r="DM737" s="175">
        <f t="shared" si="466"/>
        <v>0</v>
      </c>
      <c r="DN737" s="175">
        <f t="shared" si="466"/>
        <v>0</v>
      </c>
      <c r="DO737" s="175">
        <f t="shared" si="466"/>
        <v>0</v>
      </c>
      <c r="DP737" s="175">
        <f t="shared" si="466"/>
        <v>0</v>
      </c>
      <c r="DQ737" s="175">
        <f t="shared" si="466"/>
        <v>0</v>
      </c>
      <c r="DR737" s="175">
        <f t="shared" si="466"/>
        <v>0</v>
      </c>
      <c r="DS737" s="175">
        <f t="shared" si="466"/>
        <v>0</v>
      </c>
      <c r="DT737" s="176">
        <f t="shared" si="466"/>
        <v>0</v>
      </c>
      <c r="DU737" s="175">
        <f t="shared" si="466"/>
        <v>0</v>
      </c>
      <c r="DV737" s="175">
        <f t="shared" si="466"/>
        <v>0</v>
      </c>
      <c r="DW737" s="175">
        <f t="shared" si="466"/>
        <v>0</v>
      </c>
      <c r="DX737" s="175">
        <f t="shared" si="466"/>
        <v>0</v>
      </c>
      <c r="DY737" s="175">
        <f t="shared" si="466"/>
        <v>0</v>
      </c>
      <c r="DZ737" s="175">
        <f t="shared" si="466"/>
        <v>0</v>
      </c>
      <c r="EA737" s="175">
        <f t="shared" si="466"/>
        <v>0</v>
      </c>
      <c r="EB737" s="175">
        <f>SUM(EB725:EB736)</f>
        <v>0</v>
      </c>
      <c r="EC737" s="175">
        <f>SUM(EC725:EC736)</f>
        <v>0</v>
      </c>
      <c r="ED737" s="175">
        <f>SUM(ED725:ED736)</f>
        <v>0</v>
      </c>
      <c r="EE737" s="175">
        <f>SUM(EE725:EE736)</f>
        <v>0</v>
      </c>
      <c r="EF737" s="169"/>
      <c r="EG737" s="169"/>
      <c r="EH737" s="169"/>
    </row>
    <row r="738" spans="1:138" s="182" customFormat="1" ht="16.5" hidden="1" customHeight="1" outlineLevel="1" thickTop="1" x14ac:dyDescent="0.25">
      <c r="A738" s="122">
        <f t="shared" ref="A738:A747" si="467">IF(B$721="Объект",,IF(B738=0,,1))</f>
        <v>0</v>
      </c>
      <c r="B738" s="232" t="str">
        <f>CONCATENATE(B725," НДС")</f>
        <v>Проектно-изыскательские работы  НДС</v>
      </c>
      <c r="C738" s="170">
        <f t="shared" si="463"/>
        <v>0</v>
      </c>
      <c r="D738" s="181">
        <f t="shared" ref="D738:BO741" si="468">D725*0.18</f>
        <v>0</v>
      </c>
      <c r="E738" s="181">
        <f t="shared" si="468"/>
        <v>0</v>
      </c>
      <c r="F738" s="181">
        <f t="shared" si="468"/>
        <v>0</v>
      </c>
      <c r="G738" s="181">
        <f t="shared" si="468"/>
        <v>0</v>
      </c>
      <c r="H738" s="181">
        <f t="shared" si="468"/>
        <v>0</v>
      </c>
      <c r="I738" s="181">
        <f t="shared" si="468"/>
        <v>0</v>
      </c>
      <c r="J738" s="181">
        <f t="shared" si="468"/>
        <v>0</v>
      </c>
      <c r="K738" s="181">
        <f t="shared" si="468"/>
        <v>0</v>
      </c>
      <c r="L738" s="181">
        <f t="shared" si="468"/>
        <v>0</v>
      </c>
      <c r="M738" s="181">
        <f t="shared" si="468"/>
        <v>0</v>
      </c>
      <c r="N738" s="181">
        <f t="shared" si="468"/>
        <v>0</v>
      </c>
      <c r="O738" s="181">
        <f t="shared" si="468"/>
        <v>0</v>
      </c>
      <c r="P738" s="181">
        <f t="shared" si="468"/>
        <v>0</v>
      </c>
      <c r="Q738" s="181">
        <f t="shared" si="468"/>
        <v>0</v>
      </c>
      <c r="R738" s="181">
        <f t="shared" si="468"/>
        <v>0</v>
      </c>
      <c r="S738" s="181">
        <f t="shared" si="468"/>
        <v>0</v>
      </c>
      <c r="T738" s="181">
        <f t="shared" si="468"/>
        <v>0</v>
      </c>
      <c r="U738" s="181">
        <f t="shared" si="468"/>
        <v>0</v>
      </c>
      <c r="V738" s="181">
        <f t="shared" si="468"/>
        <v>0</v>
      </c>
      <c r="W738" s="181">
        <f t="shared" si="468"/>
        <v>0</v>
      </c>
      <c r="X738" s="181">
        <f t="shared" si="468"/>
        <v>0</v>
      </c>
      <c r="Y738" s="181">
        <f t="shared" si="468"/>
        <v>0</v>
      </c>
      <c r="Z738" s="181">
        <f t="shared" si="468"/>
        <v>0</v>
      </c>
      <c r="AA738" s="181">
        <f t="shared" si="468"/>
        <v>0</v>
      </c>
      <c r="AB738" s="181">
        <f t="shared" si="468"/>
        <v>0</v>
      </c>
      <c r="AC738" s="181">
        <f t="shared" si="468"/>
        <v>0</v>
      </c>
      <c r="AD738" s="181">
        <f t="shared" si="468"/>
        <v>0</v>
      </c>
      <c r="AE738" s="181">
        <f t="shared" si="468"/>
        <v>0</v>
      </c>
      <c r="AF738" s="181">
        <f t="shared" si="468"/>
        <v>0</v>
      </c>
      <c r="AG738" s="181">
        <f t="shared" si="468"/>
        <v>0</v>
      </c>
      <c r="AH738" s="181">
        <f t="shared" si="468"/>
        <v>0</v>
      </c>
      <c r="AI738" s="181">
        <f t="shared" si="468"/>
        <v>0</v>
      </c>
      <c r="AJ738" s="181">
        <f t="shared" si="468"/>
        <v>0</v>
      </c>
      <c r="AK738" s="181">
        <f t="shared" si="468"/>
        <v>0</v>
      </c>
      <c r="AL738" s="181">
        <f t="shared" si="468"/>
        <v>0</v>
      </c>
      <c r="AM738" s="181">
        <f t="shared" si="468"/>
        <v>0</v>
      </c>
      <c r="AN738" s="181">
        <f t="shared" si="468"/>
        <v>0</v>
      </c>
      <c r="AO738" s="181">
        <f t="shared" si="468"/>
        <v>0</v>
      </c>
      <c r="AP738" s="181">
        <f t="shared" si="468"/>
        <v>0</v>
      </c>
      <c r="AQ738" s="181">
        <f t="shared" si="468"/>
        <v>0</v>
      </c>
      <c r="AR738" s="181">
        <f t="shared" si="468"/>
        <v>0</v>
      </c>
      <c r="AS738" s="181">
        <f t="shared" si="468"/>
        <v>0</v>
      </c>
      <c r="AT738" s="181">
        <f t="shared" si="468"/>
        <v>0</v>
      </c>
      <c r="AU738" s="181">
        <f t="shared" si="468"/>
        <v>0</v>
      </c>
      <c r="AV738" s="181">
        <f t="shared" si="468"/>
        <v>0</v>
      </c>
      <c r="AW738" s="181">
        <f t="shared" si="468"/>
        <v>0</v>
      </c>
      <c r="AX738" s="181">
        <f t="shared" si="468"/>
        <v>0</v>
      </c>
      <c r="AY738" s="181">
        <f t="shared" si="468"/>
        <v>0</v>
      </c>
      <c r="AZ738" s="181">
        <f t="shared" si="468"/>
        <v>0</v>
      </c>
      <c r="BA738" s="181">
        <f t="shared" si="468"/>
        <v>0</v>
      </c>
      <c r="BB738" s="181">
        <f t="shared" si="468"/>
        <v>0</v>
      </c>
      <c r="BC738" s="181">
        <f t="shared" si="468"/>
        <v>0</v>
      </c>
      <c r="BD738" s="181">
        <f t="shared" si="468"/>
        <v>0</v>
      </c>
      <c r="BE738" s="181">
        <f t="shared" si="468"/>
        <v>0</v>
      </c>
      <c r="BF738" s="181">
        <f t="shared" si="468"/>
        <v>0</v>
      </c>
      <c r="BG738" s="181">
        <f t="shared" si="468"/>
        <v>0</v>
      </c>
      <c r="BH738" s="181">
        <f t="shared" si="468"/>
        <v>0</v>
      </c>
      <c r="BI738" s="181">
        <f t="shared" si="468"/>
        <v>0</v>
      </c>
      <c r="BJ738" s="181">
        <f t="shared" si="468"/>
        <v>0</v>
      </c>
      <c r="BK738" s="181">
        <f t="shared" si="468"/>
        <v>0</v>
      </c>
      <c r="BL738" s="181">
        <f t="shared" si="468"/>
        <v>0</v>
      </c>
      <c r="BM738" s="181">
        <f t="shared" si="468"/>
        <v>0</v>
      </c>
      <c r="BN738" s="181">
        <f t="shared" si="468"/>
        <v>0</v>
      </c>
      <c r="BO738" s="181">
        <f t="shared" si="468"/>
        <v>0</v>
      </c>
      <c r="BP738" s="181">
        <f t="shared" ref="BP738:EA741" si="469">BP725*0.18</f>
        <v>0</v>
      </c>
      <c r="BQ738" s="181">
        <f t="shared" si="469"/>
        <v>0</v>
      </c>
      <c r="BR738" s="181">
        <f t="shared" si="469"/>
        <v>0</v>
      </c>
      <c r="BS738" s="181">
        <f t="shared" si="469"/>
        <v>0</v>
      </c>
      <c r="BT738" s="181">
        <f t="shared" si="469"/>
        <v>0</v>
      </c>
      <c r="BU738" s="181">
        <f t="shared" si="469"/>
        <v>0</v>
      </c>
      <c r="BV738" s="181">
        <f t="shared" si="469"/>
        <v>0</v>
      </c>
      <c r="BW738" s="181">
        <f t="shared" si="469"/>
        <v>0</v>
      </c>
      <c r="BX738" s="181">
        <f t="shared" si="469"/>
        <v>0</v>
      </c>
      <c r="BY738" s="181">
        <f t="shared" si="469"/>
        <v>0</v>
      </c>
      <c r="BZ738" s="181">
        <f t="shared" si="469"/>
        <v>0</v>
      </c>
      <c r="CA738" s="181">
        <f t="shared" si="469"/>
        <v>0</v>
      </c>
      <c r="CB738" s="181">
        <f t="shared" si="469"/>
        <v>0</v>
      </c>
      <c r="CC738" s="181">
        <f t="shared" si="469"/>
        <v>0</v>
      </c>
      <c r="CD738" s="181">
        <f t="shared" si="469"/>
        <v>0</v>
      </c>
      <c r="CE738" s="181">
        <f t="shared" si="469"/>
        <v>0</v>
      </c>
      <c r="CF738" s="181">
        <f t="shared" si="469"/>
        <v>0</v>
      </c>
      <c r="CG738" s="181">
        <f t="shared" si="469"/>
        <v>0</v>
      </c>
      <c r="CH738" s="181">
        <f t="shared" si="469"/>
        <v>0</v>
      </c>
      <c r="CI738" s="181">
        <f t="shared" si="469"/>
        <v>0</v>
      </c>
      <c r="CJ738" s="181">
        <f t="shared" si="469"/>
        <v>0</v>
      </c>
      <c r="CK738" s="181">
        <f t="shared" si="469"/>
        <v>0</v>
      </c>
      <c r="CL738" s="181">
        <f t="shared" si="469"/>
        <v>0</v>
      </c>
      <c r="CM738" s="181">
        <f t="shared" si="469"/>
        <v>0</v>
      </c>
      <c r="CN738" s="181">
        <f t="shared" si="469"/>
        <v>0</v>
      </c>
      <c r="CO738" s="181">
        <f t="shared" si="469"/>
        <v>0</v>
      </c>
      <c r="CP738" s="181">
        <f t="shared" si="469"/>
        <v>0</v>
      </c>
      <c r="CQ738" s="181">
        <f t="shared" si="469"/>
        <v>0</v>
      </c>
      <c r="CR738" s="181">
        <f t="shared" si="469"/>
        <v>0</v>
      </c>
      <c r="CS738" s="181">
        <f t="shared" si="469"/>
        <v>0</v>
      </c>
      <c r="CT738" s="181">
        <f t="shared" si="469"/>
        <v>0</v>
      </c>
      <c r="CU738" s="181">
        <f t="shared" si="469"/>
        <v>0</v>
      </c>
      <c r="CV738" s="181">
        <f t="shared" si="469"/>
        <v>0</v>
      </c>
      <c r="CW738" s="181">
        <f t="shared" si="469"/>
        <v>0</v>
      </c>
      <c r="CX738" s="181">
        <f t="shared" si="469"/>
        <v>0</v>
      </c>
      <c r="CY738" s="181">
        <f t="shared" si="469"/>
        <v>0</v>
      </c>
      <c r="CZ738" s="181">
        <f t="shared" si="469"/>
        <v>0</v>
      </c>
      <c r="DA738" s="181">
        <f t="shared" si="469"/>
        <v>0</v>
      </c>
      <c r="DB738" s="181">
        <f t="shared" si="469"/>
        <v>0</v>
      </c>
      <c r="DC738" s="181">
        <f t="shared" si="469"/>
        <v>0</v>
      </c>
      <c r="DD738" s="181">
        <f t="shared" si="469"/>
        <v>0</v>
      </c>
      <c r="DE738" s="181">
        <f t="shared" si="469"/>
        <v>0</v>
      </c>
      <c r="DF738" s="181">
        <f t="shared" si="469"/>
        <v>0</v>
      </c>
      <c r="DG738" s="181">
        <f t="shared" si="469"/>
        <v>0</v>
      </c>
      <c r="DH738" s="181">
        <f t="shared" si="469"/>
        <v>0</v>
      </c>
      <c r="DI738" s="181">
        <f t="shared" si="469"/>
        <v>0</v>
      </c>
      <c r="DJ738" s="181">
        <f t="shared" si="469"/>
        <v>0</v>
      </c>
      <c r="DK738" s="181">
        <f t="shared" si="469"/>
        <v>0</v>
      </c>
      <c r="DL738" s="181">
        <f t="shared" si="469"/>
        <v>0</v>
      </c>
      <c r="DM738" s="181">
        <f t="shared" si="469"/>
        <v>0</v>
      </c>
      <c r="DN738" s="181">
        <f t="shared" si="469"/>
        <v>0</v>
      </c>
      <c r="DO738" s="181">
        <f t="shared" si="469"/>
        <v>0</v>
      </c>
      <c r="DP738" s="181">
        <f t="shared" si="469"/>
        <v>0</v>
      </c>
      <c r="DQ738" s="181">
        <f t="shared" si="469"/>
        <v>0</v>
      </c>
      <c r="DR738" s="181">
        <f t="shared" si="469"/>
        <v>0</v>
      </c>
      <c r="DS738" s="181">
        <f t="shared" si="469"/>
        <v>0</v>
      </c>
      <c r="DT738" s="181">
        <f t="shared" si="469"/>
        <v>0</v>
      </c>
      <c r="DU738" s="181">
        <f t="shared" si="469"/>
        <v>0</v>
      </c>
      <c r="DV738" s="181">
        <f t="shared" si="469"/>
        <v>0</v>
      </c>
      <c r="DW738" s="181">
        <f t="shared" si="469"/>
        <v>0</v>
      </c>
      <c r="DX738" s="181">
        <f t="shared" si="469"/>
        <v>0</v>
      </c>
      <c r="DY738" s="181">
        <f t="shared" si="469"/>
        <v>0</v>
      </c>
      <c r="DZ738" s="181">
        <f t="shared" si="469"/>
        <v>0</v>
      </c>
      <c r="EA738" s="181">
        <f t="shared" si="469"/>
        <v>0</v>
      </c>
      <c r="EB738" s="181">
        <f t="shared" ref="EB738:EE747" si="470">EB725*0.18</f>
        <v>0</v>
      </c>
      <c r="EC738" s="181">
        <f t="shared" si="470"/>
        <v>0</v>
      </c>
      <c r="ED738" s="181">
        <f t="shared" si="470"/>
        <v>0</v>
      </c>
      <c r="EE738" s="181">
        <f t="shared" si="470"/>
        <v>0</v>
      </c>
    </row>
    <row r="739" spans="1:138" s="182" customFormat="1" ht="15.75" hidden="1" outlineLevel="1" x14ac:dyDescent="0.25">
      <c r="A739" s="122">
        <f t="shared" si="467"/>
        <v>0</v>
      </c>
      <c r="B739" s="232" t="str">
        <f t="shared" ref="B739:B747" si="471">CONCATENATE(B726," НДС")</f>
        <v>Строительно-монтажные работы (привязка в валюте) НДС</v>
      </c>
      <c r="C739" s="170">
        <f>SUM(D739:EE739)</f>
        <v>0</v>
      </c>
      <c r="D739" s="181">
        <f t="shared" si="468"/>
        <v>0</v>
      </c>
      <c r="E739" s="181">
        <f t="shared" si="468"/>
        <v>0</v>
      </c>
      <c r="F739" s="181">
        <f t="shared" si="468"/>
        <v>0</v>
      </c>
      <c r="G739" s="181">
        <f t="shared" si="468"/>
        <v>0</v>
      </c>
      <c r="H739" s="181">
        <f t="shared" si="468"/>
        <v>0</v>
      </c>
      <c r="I739" s="181">
        <f t="shared" si="468"/>
        <v>0</v>
      </c>
      <c r="J739" s="181">
        <f t="shared" si="468"/>
        <v>0</v>
      </c>
      <c r="K739" s="181">
        <f t="shared" si="468"/>
        <v>0</v>
      </c>
      <c r="L739" s="181">
        <f t="shared" si="468"/>
        <v>0</v>
      </c>
      <c r="M739" s="181">
        <f t="shared" si="468"/>
        <v>0</v>
      </c>
      <c r="N739" s="181">
        <f t="shared" si="468"/>
        <v>0</v>
      </c>
      <c r="O739" s="181">
        <f t="shared" si="468"/>
        <v>0</v>
      </c>
      <c r="P739" s="181">
        <f t="shared" si="468"/>
        <v>0</v>
      </c>
      <c r="Q739" s="181">
        <f t="shared" si="468"/>
        <v>0</v>
      </c>
      <c r="R739" s="181">
        <f t="shared" si="468"/>
        <v>0</v>
      </c>
      <c r="S739" s="181">
        <f t="shared" si="468"/>
        <v>0</v>
      </c>
      <c r="T739" s="181">
        <f t="shared" si="468"/>
        <v>0</v>
      </c>
      <c r="U739" s="181">
        <f t="shared" si="468"/>
        <v>0</v>
      </c>
      <c r="V739" s="181">
        <f t="shared" si="468"/>
        <v>0</v>
      </c>
      <c r="W739" s="181">
        <f t="shared" si="468"/>
        <v>0</v>
      </c>
      <c r="X739" s="181">
        <f t="shared" si="468"/>
        <v>0</v>
      </c>
      <c r="Y739" s="181">
        <f t="shared" si="468"/>
        <v>0</v>
      </c>
      <c r="Z739" s="181">
        <f t="shared" si="468"/>
        <v>0</v>
      </c>
      <c r="AA739" s="181">
        <f t="shared" si="468"/>
        <v>0</v>
      </c>
      <c r="AB739" s="181">
        <f t="shared" si="468"/>
        <v>0</v>
      </c>
      <c r="AC739" s="181">
        <f t="shared" si="468"/>
        <v>0</v>
      </c>
      <c r="AD739" s="181">
        <f t="shared" si="468"/>
        <v>0</v>
      </c>
      <c r="AE739" s="181">
        <f t="shared" si="468"/>
        <v>0</v>
      </c>
      <c r="AF739" s="181">
        <f t="shared" si="468"/>
        <v>0</v>
      </c>
      <c r="AG739" s="181">
        <f t="shared" si="468"/>
        <v>0</v>
      </c>
      <c r="AH739" s="181">
        <f t="shared" si="468"/>
        <v>0</v>
      </c>
      <c r="AI739" s="181">
        <f t="shared" si="468"/>
        <v>0</v>
      </c>
      <c r="AJ739" s="181">
        <f t="shared" si="468"/>
        <v>0</v>
      </c>
      <c r="AK739" s="181">
        <f t="shared" si="468"/>
        <v>0</v>
      </c>
      <c r="AL739" s="181">
        <f t="shared" si="468"/>
        <v>0</v>
      </c>
      <c r="AM739" s="181">
        <f t="shared" si="468"/>
        <v>0</v>
      </c>
      <c r="AN739" s="181">
        <f t="shared" si="468"/>
        <v>0</v>
      </c>
      <c r="AO739" s="181">
        <f t="shared" si="468"/>
        <v>0</v>
      </c>
      <c r="AP739" s="181">
        <f t="shared" si="468"/>
        <v>0</v>
      </c>
      <c r="AQ739" s="181">
        <f t="shared" si="468"/>
        <v>0</v>
      </c>
      <c r="AR739" s="181">
        <f t="shared" si="468"/>
        <v>0</v>
      </c>
      <c r="AS739" s="181">
        <f t="shared" si="468"/>
        <v>0</v>
      </c>
      <c r="AT739" s="181">
        <f t="shared" si="468"/>
        <v>0</v>
      </c>
      <c r="AU739" s="181">
        <f t="shared" si="468"/>
        <v>0</v>
      </c>
      <c r="AV739" s="181">
        <f t="shared" si="468"/>
        <v>0</v>
      </c>
      <c r="AW739" s="181">
        <f t="shared" si="468"/>
        <v>0</v>
      </c>
      <c r="AX739" s="181">
        <f t="shared" si="468"/>
        <v>0</v>
      </c>
      <c r="AY739" s="181">
        <f t="shared" si="468"/>
        <v>0</v>
      </c>
      <c r="AZ739" s="181">
        <f t="shared" si="468"/>
        <v>0</v>
      </c>
      <c r="BA739" s="181">
        <f t="shared" si="468"/>
        <v>0</v>
      </c>
      <c r="BB739" s="181">
        <f>BB726*0.18</f>
        <v>0</v>
      </c>
      <c r="BC739" s="181">
        <f t="shared" si="468"/>
        <v>0</v>
      </c>
      <c r="BD739" s="181">
        <f t="shared" si="468"/>
        <v>0</v>
      </c>
      <c r="BE739" s="181">
        <f t="shared" si="468"/>
        <v>0</v>
      </c>
      <c r="BF739" s="181">
        <f t="shared" si="468"/>
        <v>0</v>
      </c>
      <c r="BG739" s="181">
        <f t="shared" si="468"/>
        <v>0</v>
      </c>
      <c r="BH739" s="181">
        <f t="shared" si="468"/>
        <v>0</v>
      </c>
      <c r="BI739" s="181">
        <f t="shared" si="468"/>
        <v>0</v>
      </c>
      <c r="BJ739" s="181">
        <f t="shared" si="468"/>
        <v>0</v>
      </c>
      <c r="BK739" s="181">
        <f t="shared" si="468"/>
        <v>0</v>
      </c>
      <c r="BL739" s="181">
        <f t="shared" si="468"/>
        <v>0</v>
      </c>
      <c r="BM739" s="181">
        <f t="shared" si="468"/>
        <v>0</v>
      </c>
      <c r="BN739" s="181">
        <f t="shared" si="468"/>
        <v>0</v>
      </c>
      <c r="BO739" s="181">
        <f t="shared" si="468"/>
        <v>0</v>
      </c>
      <c r="BP739" s="181">
        <f t="shared" si="469"/>
        <v>0</v>
      </c>
      <c r="BQ739" s="181">
        <f t="shared" si="469"/>
        <v>0</v>
      </c>
      <c r="BR739" s="181">
        <f t="shared" si="469"/>
        <v>0</v>
      </c>
      <c r="BS739" s="181">
        <f t="shared" si="469"/>
        <v>0</v>
      </c>
      <c r="BT739" s="181">
        <f t="shared" si="469"/>
        <v>0</v>
      </c>
      <c r="BU739" s="181">
        <f t="shared" si="469"/>
        <v>0</v>
      </c>
      <c r="BV739" s="181">
        <f t="shared" si="469"/>
        <v>0</v>
      </c>
      <c r="BW739" s="181">
        <f t="shared" si="469"/>
        <v>0</v>
      </c>
      <c r="BX739" s="181">
        <f t="shared" si="469"/>
        <v>0</v>
      </c>
      <c r="BY739" s="181">
        <f t="shared" si="469"/>
        <v>0</v>
      </c>
      <c r="BZ739" s="181">
        <f t="shared" si="469"/>
        <v>0</v>
      </c>
      <c r="CA739" s="181">
        <f t="shared" si="469"/>
        <v>0</v>
      </c>
      <c r="CB739" s="181">
        <f t="shared" si="469"/>
        <v>0</v>
      </c>
      <c r="CC739" s="181">
        <f t="shared" si="469"/>
        <v>0</v>
      </c>
      <c r="CD739" s="181">
        <f t="shared" si="469"/>
        <v>0</v>
      </c>
      <c r="CE739" s="181">
        <f t="shared" si="469"/>
        <v>0</v>
      </c>
      <c r="CF739" s="181">
        <f t="shared" si="469"/>
        <v>0</v>
      </c>
      <c r="CG739" s="181">
        <f t="shared" si="469"/>
        <v>0</v>
      </c>
      <c r="CH739" s="181">
        <f t="shared" si="469"/>
        <v>0</v>
      </c>
      <c r="CI739" s="181">
        <f t="shared" si="469"/>
        <v>0</v>
      </c>
      <c r="CJ739" s="181">
        <f t="shared" si="469"/>
        <v>0</v>
      </c>
      <c r="CK739" s="181">
        <f t="shared" si="469"/>
        <v>0</v>
      </c>
      <c r="CL739" s="181">
        <f t="shared" si="469"/>
        <v>0</v>
      </c>
      <c r="CM739" s="181">
        <f t="shared" si="469"/>
        <v>0</v>
      </c>
      <c r="CN739" s="181">
        <f t="shared" si="469"/>
        <v>0</v>
      </c>
      <c r="CO739" s="181">
        <f t="shared" si="469"/>
        <v>0</v>
      </c>
      <c r="CP739" s="181">
        <f t="shared" si="469"/>
        <v>0</v>
      </c>
      <c r="CQ739" s="181">
        <f t="shared" si="469"/>
        <v>0</v>
      </c>
      <c r="CR739" s="181">
        <f t="shared" si="469"/>
        <v>0</v>
      </c>
      <c r="CS739" s="181">
        <f t="shared" si="469"/>
        <v>0</v>
      </c>
      <c r="CT739" s="181">
        <f t="shared" si="469"/>
        <v>0</v>
      </c>
      <c r="CU739" s="181">
        <f t="shared" si="469"/>
        <v>0</v>
      </c>
      <c r="CV739" s="181">
        <f t="shared" si="469"/>
        <v>0</v>
      </c>
      <c r="CW739" s="181">
        <f t="shared" si="469"/>
        <v>0</v>
      </c>
      <c r="CX739" s="181">
        <f t="shared" si="469"/>
        <v>0</v>
      </c>
      <c r="CY739" s="181">
        <f t="shared" si="469"/>
        <v>0</v>
      </c>
      <c r="CZ739" s="181">
        <f t="shared" si="469"/>
        <v>0</v>
      </c>
      <c r="DA739" s="181">
        <f t="shared" si="469"/>
        <v>0</v>
      </c>
      <c r="DB739" s="181">
        <f t="shared" si="469"/>
        <v>0</v>
      </c>
      <c r="DC739" s="181">
        <f t="shared" si="469"/>
        <v>0</v>
      </c>
      <c r="DD739" s="181">
        <f t="shared" si="469"/>
        <v>0</v>
      </c>
      <c r="DE739" s="181">
        <f t="shared" si="469"/>
        <v>0</v>
      </c>
      <c r="DF739" s="181">
        <f t="shared" si="469"/>
        <v>0</v>
      </c>
      <c r="DG739" s="181">
        <f t="shared" si="469"/>
        <v>0</v>
      </c>
      <c r="DH739" s="181">
        <f t="shared" si="469"/>
        <v>0</v>
      </c>
      <c r="DI739" s="181">
        <f t="shared" si="469"/>
        <v>0</v>
      </c>
      <c r="DJ739" s="181">
        <f t="shared" si="469"/>
        <v>0</v>
      </c>
      <c r="DK739" s="181">
        <f t="shared" si="469"/>
        <v>0</v>
      </c>
      <c r="DL739" s="181">
        <f t="shared" si="469"/>
        <v>0</v>
      </c>
      <c r="DM739" s="181">
        <f t="shared" si="469"/>
        <v>0</v>
      </c>
      <c r="DN739" s="181">
        <f t="shared" si="469"/>
        <v>0</v>
      </c>
      <c r="DO739" s="181">
        <f t="shared" si="469"/>
        <v>0</v>
      </c>
      <c r="DP739" s="181">
        <f t="shared" si="469"/>
        <v>0</v>
      </c>
      <c r="DQ739" s="181">
        <f t="shared" si="469"/>
        <v>0</v>
      </c>
      <c r="DR739" s="181">
        <f t="shared" si="469"/>
        <v>0</v>
      </c>
      <c r="DS739" s="181">
        <f t="shared" si="469"/>
        <v>0</v>
      </c>
      <c r="DT739" s="181">
        <f t="shared" si="469"/>
        <v>0</v>
      </c>
      <c r="DU739" s="181">
        <f t="shared" si="469"/>
        <v>0</v>
      </c>
      <c r="DV739" s="181">
        <f t="shared" si="469"/>
        <v>0</v>
      </c>
      <c r="DW739" s="181">
        <f t="shared" si="469"/>
        <v>0</v>
      </c>
      <c r="DX739" s="181">
        <f t="shared" si="469"/>
        <v>0</v>
      </c>
      <c r="DY739" s="181">
        <f t="shared" si="469"/>
        <v>0</v>
      </c>
      <c r="DZ739" s="181">
        <f t="shared" si="469"/>
        <v>0</v>
      </c>
      <c r="EA739" s="181">
        <f t="shared" si="469"/>
        <v>0</v>
      </c>
      <c r="EB739" s="181">
        <f t="shared" si="470"/>
        <v>0</v>
      </c>
      <c r="EC739" s="181">
        <f t="shared" si="470"/>
        <v>0</v>
      </c>
      <c r="ED739" s="181">
        <f t="shared" si="470"/>
        <v>0</v>
      </c>
      <c r="EE739" s="181">
        <f t="shared" si="470"/>
        <v>0</v>
      </c>
    </row>
    <row r="740" spans="1:138" s="182" customFormat="1" ht="15.75" hidden="1" outlineLevel="1" x14ac:dyDescent="0.25">
      <c r="A740" s="122">
        <f t="shared" si="467"/>
        <v>0</v>
      </c>
      <c r="B740" s="232" t="str">
        <f t="shared" si="471"/>
        <v>Строительно-монтажные работы рос НДС</v>
      </c>
      <c r="C740" s="170">
        <f t="shared" ref="C740:C747" si="472">SUM(D740:EE740)</f>
        <v>0</v>
      </c>
      <c r="D740" s="181">
        <f t="shared" si="468"/>
        <v>0</v>
      </c>
      <c r="E740" s="181">
        <f t="shared" si="468"/>
        <v>0</v>
      </c>
      <c r="F740" s="181">
        <f t="shared" si="468"/>
        <v>0</v>
      </c>
      <c r="G740" s="181">
        <f t="shared" si="468"/>
        <v>0</v>
      </c>
      <c r="H740" s="181">
        <f t="shared" si="468"/>
        <v>0</v>
      </c>
      <c r="I740" s="181">
        <f t="shared" si="468"/>
        <v>0</v>
      </c>
      <c r="J740" s="181">
        <f t="shared" si="468"/>
        <v>0</v>
      </c>
      <c r="K740" s="181">
        <f t="shared" si="468"/>
        <v>0</v>
      </c>
      <c r="L740" s="181">
        <f t="shared" si="468"/>
        <v>0</v>
      </c>
      <c r="M740" s="181">
        <f t="shared" si="468"/>
        <v>0</v>
      </c>
      <c r="N740" s="181">
        <f t="shared" si="468"/>
        <v>0</v>
      </c>
      <c r="O740" s="181">
        <f t="shared" si="468"/>
        <v>0</v>
      </c>
      <c r="P740" s="181">
        <f t="shared" si="468"/>
        <v>0</v>
      </c>
      <c r="Q740" s="181">
        <f t="shared" si="468"/>
        <v>0</v>
      </c>
      <c r="R740" s="181">
        <f t="shared" si="468"/>
        <v>0</v>
      </c>
      <c r="S740" s="181">
        <f t="shared" si="468"/>
        <v>0</v>
      </c>
      <c r="T740" s="181">
        <f t="shared" si="468"/>
        <v>0</v>
      </c>
      <c r="U740" s="181">
        <f t="shared" si="468"/>
        <v>0</v>
      </c>
      <c r="V740" s="181">
        <f t="shared" si="468"/>
        <v>0</v>
      </c>
      <c r="W740" s="181">
        <f t="shared" si="468"/>
        <v>0</v>
      </c>
      <c r="X740" s="181">
        <f t="shared" si="468"/>
        <v>0</v>
      </c>
      <c r="Y740" s="181">
        <f t="shared" si="468"/>
        <v>0</v>
      </c>
      <c r="Z740" s="181">
        <f t="shared" si="468"/>
        <v>0</v>
      </c>
      <c r="AA740" s="181">
        <f t="shared" si="468"/>
        <v>0</v>
      </c>
      <c r="AB740" s="181">
        <f t="shared" si="468"/>
        <v>0</v>
      </c>
      <c r="AC740" s="181">
        <f t="shared" si="468"/>
        <v>0</v>
      </c>
      <c r="AD740" s="181">
        <f t="shared" si="468"/>
        <v>0</v>
      </c>
      <c r="AE740" s="181">
        <f t="shared" si="468"/>
        <v>0</v>
      </c>
      <c r="AF740" s="181">
        <f t="shared" si="468"/>
        <v>0</v>
      </c>
      <c r="AG740" s="181">
        <f t="shared" si="468"/>
        <v>0</v>
      </c>
      <c r="AH740" s="181">
        <f t="shared" si="468"/>
        <v>0</v>
      </c>
      <c r="AI740" s="181">
        <f t="shared" si="468"/>
        <v>0</v>
      </c>
      <c r="AJ740" s="181">
        <f t="shared" si="468"/>
        <v>0</v>
      </c>
      <c r="AK740" s="181">
        <f t="shared" si="468"/>
        <v>0</v>
      </c>
      <c r="AL740" s="181">
        <f t="shared" si="468"/>
        <v>0</v>
      </c>
      <c r="AM740" s="181">
        <f t="shared" si="468"/>
        <v>0</v>
      </c>
      <c r="AN740" s="181">
        <f t="shared" si="468"/>
        <v>0</v>
      </c>
      <c r="AO740" s="181">
        <f t="shared" si="468"/>
        <v>0</v>
      </c>
      <c r="AP740" s="181">
        <f t="shared" si="468"/>
        <v>0</v>
      </c>
      <c r="AQ740" s="181">
        <f t="shared" si="468"/>
        <v>0</v>
      </c>
      <c r="AR740" s="181">
        <f t="shared" si="468"/>
        <v>0</v>
      </c>
      <c r="AS740" s="181">
        <f t="shared" si="468"/>
        <v>0</v>
      </c>
      <c r="AT740" s="181">
        <f t="shared" si="468"/>
        <v>0</v>
      </c>
      <c r="AU740" s="181">
        <f t="shared" si="468"/>
        <v>0</v>
      </c>
      <c r="AV740" s="181">
        <f t="shared" si="468"/>
        <v>0</v>
      </c>
      <c r="AW740" s="181">
        <f t="shared" si="468"/>
        <v>0</v>
      </c>
      <c r="AX740" s="181">
        <f t="shared" si="468"/>
        <v>0</v>
      </c>
      <c r="AY740" s="181">
        <f t="shared" si="468"/>
        <v>0</v>
      </c>
      <c r="AZ740" s="181">
        <f t="shared" si="468"/>
        <v>0</v>
      </c>
      <c r="BA740" s="181">
        <f t="shared" si="468"/>
        <v>0</v>
      </c>
      <c r="BB740" s="181">
        <f t="shared" si="468"/>
        <v>0</v>
      </c>
      <c r="BC740" s="181">
        <f t="shared" si="468"/>
        <v>0</v>
      </c>
      <c r="BD740" s="181">
        <f t="shared" si="468"/>
        <v>0</v>
      </c>
      <c r="BE740" s="181">
        <f t="shared" si="468"/>
        <v>0</v>
      </c>
      <c r="BF740" s="181">
        <f t="shared" si="468"/>
        <v>0</v>
      </c>
      <c r="BG740" s="181">
        <f t="shared" si="468"/>
        <v>0</v>
      </c>
      <c r="BH740" s="181">
        <f t="shared" si="468"/>
        <v>0</v>
      </c>
      <c r="BI740" s="181">
        <f t="shared" si="468"/>
        <v>0</v>
      </c>
      <c r="BJ740" s="181">
        <f t="shared" si="468"/>
        <v>0</v>
      </c>
      <c r="BK740" s="181">
        <f t="shared" si="468"/>
        <v>0</v>
      </c>
      <c r="BL740" s="181">
        <f t="shared" si="468"/>
        <v>0</v>
      </c>
      <c r="BM740" s="181">
        <f t="shared" si="468"/>
        <v>0</v>
      </c>
      <c r="BN740" s="181">
        <f t="shared" si="468"/>
        <v>0</v>
      </c>
      <c r="BO740" s="181">
        <f t="shared" si="468"/>
        <v>0</v>
      </c>
      <c r="BP740" s="181">
        <f t="shared" si="469"/>
        <v>0</v>
      </c>
      <c r="BQ740" s="181">
        <f t="shared" si="469"/>
        <v>0</v>
      </c>
      <c r="BR740" s="181">
        <f t="shared" si="469"/>
        <v>0</v>
      </c>
      <c r="BS740" s="181">
        <f t="shared" si="469"/>
        <v>0</v>
      </c>
      <c r="BT740" s="181">
        <f t="shared" si="469"/>
        <v>0</v>
      </c>
      <c r="BU740" s="181">
        <f t="shared" si="469"/>
        <v>0</v>
      </c>
      <c r="BV740" s="181">
        <f t="shared" si="469"/>
        <v>0</v>
      </c>
      <c r="BW740" s="181">
        <f t="shared" si="469"/>
        <v>0</v>
      </c>
      <c r="BX740" s="181">
        <f t="shared" si="469"/>
        <v>0</v>
      </c>
      <c r="BY740" s="181">
        <f t="shared" si="469"/>
        <v>0</v>
      </c>
      <c r="BZ740" s="181">
        <f t="shared" si="469"/>
        <v>0</v>
      </c>
      <c r="CA740" s="181">
        <f t="shared" si="469"/>
        <v>0</v>
      </c>
      <c r="CB740" s="181">
        <f t="shared" si="469"/>
        <v>0</v>
      </c>
      <c r="CC740" s="181">
        <f t="shared" si="469"/>
        <v>0</v>
      </c>
      <c r="CD740" s="181">
        <f t="shared" si="469"/>
        <v>0</v>
      </c>
      <c r="CE740" s="181">
        <f t="shared" si="469"/>
        <v>0</v>
      </c>
      <c r="CF740" s="181">
        <f t="shared" si="469"/>
        <v>0</v>
      </c>
      <c r="CG740" s="181">
        <f t="shared" si="469"/>
        <v>0</v>
      </c>
      <c r="CH740" s="181">
        <f t="shared" si="469"/>
        <v>0</v>
      </c>
      <c r="CI740" s="181">
        <f t="shared" si="469"/>
        <v>0</v>
      </c>
      <c r="CJ740" s="181">
        <f t="shared" si="469"/>
        <v>0</v>
      </c>
      <c r="CK740" s="181">
        <f t="shared" si="469"/>
        <v>0</v>
      </c>
      <c r="CL740" s="181">
        <f t="shared" si="469"/>
        <v>0</v>
      </c>
      <c r="CM740" s="181">
        <f t="shared" si="469"/>
        <v>0</v>
      </c>
      <c r="CN740" s="181">
        <f t="shared" si="469"/>
        <v>0</v>
      </c>
      <c r="CO740" s="181">
        <f t="shared" si="469"/>
        <v>0</v>
      </c>
      <c r="CP740" s="181">
        <f t="shared" si="469"/>
        <v>0</v>
      </c>
      <c r="CQ740" s="181">
        <f t="shared" si="469"/>
        <v>0</v>
      </c>
      <c r="CR740" s="181">
        <f t="shared" si="469"/>
        <v>0</v>
      </c>
      <c r="CS740" s="181">
        <f t="shared" si="469"/>
        <v>0</v>
      </c>
      <c r="CT740" s="181">
        <f t="shared" si="469"/>
        <v>0</v>
      </c>
      <c r="CU740" s="181">
        <f t="shared" si="469"/>
        <v>0</v>
      </c>
      <c r="CV740" s="181">
        <f t="shared" si="469"/>
        <v>0</v>
      </c>
      <c r="CW740" s="181">
        <f t="shared" si="469"/>
        <v>0</v>
      </c>
      <c r="CX740" s="181">
        <f t="shared" si="469"/>
        <v>0</v>
      </c>
      <c r="CY740" s="181">
        <f t="shared" si="469"/>
        <v>0</v>
      </c>
      <c r="CZ740" s="181">
        <f t="shared" si="469"/>
        <v>0</v>
      </c>
      <c r="DA740" s="181">
        <f t="shared" si="469"/>
        <v>0</v>
      </c>
      <c r="DB740" s="181">
        <f t="shared" si="469"/>
        <v>0</v>
      </c>
      <c r="DC740" s="181">
        <f t="shared" si="469"/>
        <v>0</v>
      </c>
      <c r="DD740" s="181">
        <f t="shared" si="469"/>
        <v>0</v>
      </c>
      <c r="DE740" s="181">
        <f t="shared" si="469"/>
        <v>0</v>
      </c>
      <c r="DF740" s="181">
        <f t="shared" si="469"/>
        <v>0</v>
      </c>
      <c r="DG740" s="181">
        <f t="shared" si="469"/>
        <v>0</v>
      </c>
      <c r="DH740" s="181">
        <f t="shared" si="469"/>
        <v>0</v>
      </c>
      <c r="DI740" s="181">
        <f t="shared" si="469"/>
        <v>0</v>
      </c>
      <c r="DJ740" s="181">
        <f t="shared" si="469"/>
        <v>0</v>
      </c>
      <c r="DK740" s="181">
        <f t="shared" si="469"/>
        <v>0</v>
      </c>
      <c r="DL740" s="181">
        <f t="shared" si="469"/>
        <v>0</v>
      </c>
      <c r="DM740" s="181">
        <f t="shared" si="469"/>
        <v>0</v>
      </c>
      <c r="DN740" s="181">
        <f t="shared" si="469"/>
        <v>0</v>
      </c>
      <c r="DO740" s="181">
        <f t="shared" si="469"/>
        <v>0</v>
      </c>
      <c r="DP740" s="181">
        <f t="shared" si="469"/>
        <v>0</v>
      </c>
      <c r="DQ740" s="181">
        <f t="shared" si="469"/>
        <v>0</v>
      </c>
      <c r="DR740" s="181">
        <f t="shared" si="469"/>
        <v>0</v>
      </c>
      <c r="DS740" s="181">
        <f t="shared" si="469"/>
        <v>0</v>
      </c>
      <c r="DT740" s="181">
        <f t="shared" si="469"/>
        <v>0</v>
      </c>
      <c r="DU740" s="181">
        <f t="shared" si="469"/>
        <v>0</v>
      </c>
      <c r="DV740" s="181">
        <f t="shared" si="469"/>
        <v>0</v>
      </c>
      <c r="DW740" s="181">
        <f t="shared" si="469"/>
        <v>0</v>
      </c>
      <c r="DX740" s="181">
        <f t="shared" si="469"/>
        <v>0</v>
      </c>
      <c r="DY740" s="181">
        <f t="shared" si="469"/>
        <v>0</v>
      </c>
      <c r="DZ740" s="181">
        <f t="shared" si="469"/>
        <v>0</v>
      </c>
      <c r="EA740" s="181">
        <f t="shared" si="469"/>
        <v>0</v>
      </c>
      <c r="EB740" s="181">
        <f t="shared" si="470"/>
        <v>0</v>
      </c>
      <c r="EC740" s="181">
        <f t="shared" si="470"/>
        <v>0</v>
      </c>
      <c r="ED740" s="181">
        <f t="shared" si="470"/>
        <v>0</v>
      </c>
      <c r="EE740" s="181">
        <f t="shared" si="470"/>
        <v>0</v>
      </c>
    </row>
    <row r="741" spans="1:138" s="182" customFormat="1" ht="15.75" hidden="1" outlineLevel="1" x14ac:dyDescent="0.25">
      <c r="A741" s="122">
        <f t="shared" si="467"/>
        <v>0</v>
      </c>
      <c r="B741" s="232" t="str">
        <f t="shared" si="471"/>
        <v>ТМЦ НДС</v>
      </c>
      <c r="C741" s="170">
        <f t="shared" si="472"/>
        <v>0</v>
      </c>
      <c r="D741" s="181">
        <f t="shared" si="468"/>
        <v>0</v>
      </c>
      <c r="E741" s="181">
        <f t="shared" si="468"/>
        <v>0</v>
      </c>
      <c r="F741" s="181">
        <f t="shared" si="468"/>
        <v>0</v>
      </c>
      <c r="G741" s="181">
        <f t="shared" si="468"/>
        <v>0</v>
      </c>
      <c r="H741" s="181">
        <f t="shared" si="468"/>
        <v>0</v>
      </c>
      <c r="I741" s="181">
        <f t="shared" si="468"/>
        <v>0</v>
      </c>
      <c r="J741" s="181">
        <f t="shared" si="468"/>
        <v>0</v>
      </c>
      <c r="K741" s="181">
        <f t="shared" si="468"/>
        <v>0</v>
      </c>
      <c r="L741" s="181">
        <f t="shared" si="468"/>
        <v>0</v>
      </c>
      <c r="M741" s="181">
        <f t="shared" si="468"/>
        <v>0</v>
      </c>
      <c r="N741" s="181">
        <f t="shared" si="468"/>
        <v>0</v>
      </c>
      <c r="O741" s="181">
        <f t="shared" si="468"/>
        <v>0</v>
      </c>
      <c r="P741" s="181">
        <f t="shared" si="468"/>
        <v>0</v>
      </c>
      <c r="Q741" s="181">
        <f t="shared" si="468"/>
        <v>0</v>
      </c>
      <c r="R741" s="181">
        <f t="shared" si="468"/>
        <v>0</v>
      </c>
      <c r="S741" s="181">
        <f t="shared" si="468"/>
        <v>0</v>
      </c>
      <c r="T741" s="181">
        <f t="shared" si="468"/>
        <v>0</v>
      </c>
      <c r="U741" s="181">
        <f t="shared" si="468"/>
        <v>0</v>
      </c>
      <c r="V741" s="181">
        <f t="shared" si="468"/>
        <v>0</v>
      </c>
      <c r="W741" s="181">
        <f t="shared" si="468"/>
        <v>0</v>
      </c>
      <c r="X741" s="181">
        <f t="shared" si="468"/>
        <v>0</v>
      </c>
      <c r="Y741" s="181">
        <f t="shared" si="468"/>
        <v>0</v>
      </c>
      <c r="Z741" s="181">
        <f t="shared" si="468"/>
        <v>0</v>
      </c>
      <c r="AA741" s="181">
        <f t="shared" si="468"/>
        <v>0</v>
      </c>
      <c r="AB741" s="181">
        <f t="shared" si="468"/>
        <v>0</v>
      </c>
      <c r="AC741" s="181">
        <f t="shared" si="468"/>
        <v>0</v>
      </c>
      <c r="AD741" s="181">
        <f t="shared" si="468"/>
        <v>0</v>
      </c>
      <c r="AE741" s="181">
        <f t="shared" si="468"/>
        <v>0</v>
      </c>
      <c r="AF741" s="181">
        <f t="shared" si="468"/>
        <v>0</v>
      </c>
      <c r="AG741" s="181">
        <f t="shared" si="468"/>
        <v>0</v>
      </c>
      <c r="AH741" s="181">
        <f t="shared" si="468"/>
        <v>0</v>
      </c>
      <c r="AI741" s="181">
        <f t="shared" si="468"/>
        <v>0</v>
      </c>
      <c r="AJ741" s="181">
        <f t="shared" si="468"/>
        <v>0</v>
      </c>
      <c r="AK741" s="181">
        <f t="shared" si="468"/>
        <v>0</v>
      </c>
      <c r="AL741" s="181">
        <f t="shared" si="468"/>
        <v>0</v>
      </c>
      <c r="AM741" s="181">
        <f t="shared" si="468"/>
        <v>0</v>
      </c>
      <c r="AN741" s="181">
        <f t="shared" si="468"/>
        <v>0</v>
      </c>
      <c r="AO741" s="181">
        <f t="shared" si="468"/>
        <v>0</v>
      </c>
      <c r="AP741" s="181">
        <f t="shared" si="468"/>
        <v>0</v>
      </c>
      <c r="AQ741" s="181">
        <f t="shared" si="468"/>
        <v>0</v>
      </c>
      <c r="AR741" s="181">
        <f t="shared" si="468"/>
        <v>0</v>
      </c>
      <c r="AS741" s="181">
        <f t="shared" si="468"/>
        <v>0</v>
      </c>
      <c r="AT741" s="181">
        <f t="shared" si="468"/>
        <v>0</v>
      </c>
      <c r="AU741" s="181">
        <f t="shared" si="468"/>
        <v>0</v>
      </c>
      <c r="AV741" s="181">
        <f t="shared" si="468"/>
        <v>0</v>
      </c>
      <c r="AW741" s="181">
        <f t="shared" si="468"/>
        <v>0</v>
      </c>
      <c r="AX741" s="181">
        <f t="shared" si="468"/>
        <v>0</v>
      </c>
      <c r="AY741" s="181">
        <f t="shared" si="468"/>
        <v>0</v>
      </c>
      <c r="AZ741" s="181">
        <f t="shared" si="468"/>
        <v>0</v>
      </c>
      <c r="BA741" s="181">
        <f t="shared" si="468"/>
        <v>0</v>
      </c>
      <c r="BB741" s="181">
        <f t="shared" si="468"/>
        <v>0</v>
      </c>
      <c r="BC741" s="181">
        <f t="shared" si="468"/>
        <v>0</v>
      </c>
      <c r="BD741" s="181">
        <f t="shared" si="468"/>
        <v>0</v>
      </c>
      <c r="BE741" s="181">
        <f t="shared" si="468"/>
        <v>0</v>
      </c>
      <c r="BF741" s="181">
        <f t="shared" si="468"/>
        <v>0</v>
      </c>
      <c r="BG741" s="181">
        <f t="shared" si="468"/>
        <v>0</v>
      </c>
      <c r="BH741" s="181">
        <f t="shared" si="468"/>
        <v>0</v>
      </c>
      <c r="BI741" s="181">
        <f t="shared" si="468"/>
        <v>0</v>
      </c>
      <c r="BJ741" s="181">
        <f t="shared" si="468"/>
        <v>0</v>
      </c>
      <c r="BK741" s="181">
        <f t="shared" si="468"/>
        <v>0</v>
      </c>
      <c r="BL741" s="181">
        <f t="shared" si="468"/>
        <v>0</v>
      </c>
      <c r="BM741" s="181">
        <f t="shared" si="468"/>
        <v>0</v>
      </c>
      <c r="BN741" s="181">
        <f t="shared" si="468"/>
        <v>0</v>
      </c>
      <c r="BO741" s="181">
        <f t="shared" si="468"/>
        <v>0</v>
      </c>
      <c r="BP741" s="181">
        <f t="shared" si="469"/>
        <v>0</v>
      </c>
      <c r="BQ741" s="181">
        <f t="shared" si="469"/>
        <v>0</v>
      </c>
      <c r="BR741" s="181">
        <f t="shared" si="469"/>
        <v>0</v>
      </c>
      <c r="BS741" s="181">
        <f t="shared" si="469"/>
        <v>0</v>
      </c>
      <c r="BT741" s="181">
        <f t="shared" si="469"/>
        <v>0</v>
      </c>
      <c r="BU741" s="181">
        <f t="shared" si="469"/>
        <v>0</v>
      </c>
      <c r="BV741" s="181">
        <f t="shared" si="469"/>
        <v>0</v>
      </c>
      <c r="BW741" s="181">
        <f t="shared" si="469"/>
        <v>0</v>
      </c>
      <c r="BX741" s="181">
        <f t="shared" si="469"/>
        <v>0</v>
      </c>
      <c r="BY741" s="181">
        <f t="shared" si="469"/>
        <v>0</v>
      </c>
      <c r="BZ741" s="181">
        <f t="shared" si="469"/>
        <v>0</v>
      </c>
      <c r="CA741" s="181">
        <f t="shared" si="469"/>
        <v>0</v>
      </c>
      <c r="CB741" s="181">
        <f t="shared" si="469"/>
        <v>0</v>
      </c>
      <c r="CC741" s="181">
        <f t="shared" si="469"/>
        <v>0</v>
      </c>
      <c r="CD741" s="181">
        <f t="shared" si="469"/>
        <v>0</v>
      </c>
      <c r="CE741" s="181">
        <f t="shared" si="469"/>
        <v>0</v>
      </c>
      <c r="CF741" s="181">
        <f t="shared" si="469"/>
        <v>0</v>
      </c>
      <c r="CG741" s="181">
        <f t="shared" si="469"/>
        <v>0</v>
      </c>
      <c r="CH741" s="181">
        <f t="shared" si="469"/>
        <v>0</v>
      </c>
      <c r="CI741" s="181">
        <f t="shared" si="469"/>
        <v>0</v>
      </c>
      <c r="CJ741" s="181">
        <f t="shared" si="469"/>
        <v>0</v>
      </c>
      <c r="CK741" s="181">
        <f t="shared" si="469"/>
        <v>0</v>
      </c>
      <c r="CL741" s="181">
        <f t="shared" si="469"/>
        <v>0</v>
      </c>
      <c r="CM741" s="181">
        <f t="shared" si="469"/>
        <v>0</v>
      </c>
      <c r="CN741" s="181">
        <f t="shared" si="469"/>
        <v>0</v>
      </c>
      <c r="CO741" s="181">
        <f t="shared" si="469"/>
        <v>0</v>
      </c>
      <c r="CP741" s="181">
        <f t="shared" si="469"/>
        <v>0</v>
      </c>
      <c r="CQ741" s="181">
        <f t="shared" si="469"/>
        <v>0</v>
      </c>
      <c r="CR741" s="181">
        <f t="shared" si="469"/>
        <v>0</v>
      </c>
      <c r="CS741" s="181">
        <f t="shared" si="469"/>
        <v>0</v>
      </c>
      <c r="CT741" s="181">
        <f t="shared" si="469"/>
        <v>0</v>
      </c>
      <c r="CU741" s="181">
        <f t="shared" si="469"/>
        <v>0</v>
      </c>
      <c r="CV741" s="181">
        <f t="shared" si="469"/>
        <v>0</v>
      </c>
      <c r="CW741" s="181">
        <f t="shared" si="469"/>
        <v>0</v>
      </c>
      <c r="CX741" s="181">
        <f t="shared" si="469"/>
        <v>0</v>
      </c>
      <c r="CY741" s="181">
        <f t="shared" si="469"/>
        <v>0</v>
      </c>
      <c r="CZ741" s="181">
        <f t="shared" si="469"/>
        <v>0</v>
      </c>
      <c r="DA741" s="181">
        <f t="shared" si="469"/>
        <v>0</v>
      </c>
      <c r="DB741" s="181">
        <f t="shared" si="469"/>
        <v>0</v>
      </c>
      <c r="DC741" s="181">
        <f t="shared" si="469"/>
        <v>0</v>
      </c>
      <c r="DD741" s="181">
        <f t="shared" si="469"/>
        <v>0</v>
      </c>
      <c r="DE741" s="181">
        <f t="shared" si="469"/>
        <v>0</v>
      </c>
      <c r="DF741" s="181">
        <f t="shared" si="469"/>
        <v>0</v>
      </c>
      <c r="DG741" s="181">
        <f t="shared" si="469"/>
        <v>0</v>
      </c>
      <c r="DH741" s="181">
        <f t="shared" si="469"/>
        <v>0</v>
      </c>
      <c r="DI741" s="181">
        <f t="shared" si="469"/>
        <v>0</v>
      </c>
      <c r="DJ741" s="181">
        <f t="shared" si="469"/>
        <v>0</v>
      </c>
      <c r="DK741" s="181">
        <f t="shared" si="469"/>
        <v>0</v>
      </c>
      <c r="DL741" s="181">
        <f t="shared" si="469"/>
        <v>0</v>
      </c>
      <c r="DM741" s="181">
        <f t="shared" si="469"/>
        <v>0</v>
      </c>
      <c r="DN741" s="181">
        <f t="shared" si="469"/>
        <v>0</v>
      </c>
      <c r="DO741" s="181">
        <f t="shared" si="469"/>
        <v>0</v>
      </c>
      <c r="DP741" s="181">
        <f t="shared" si="469"/>
        <v>0</v>
      </c>
      <c r="DQ741" s="181">
        <f t="shared" si="469"/>
        <v>0</v>
      </c>
      <c r="DR741" s="181">
        <f t="shared" si="469"/>
        <v>0</v>
      </c>
      <c r="DS741" s="181">
        <f t="shared" si="469"/>
        <v>0</v>
      </c>
      <c r="DT741" s="181">
        <f t="shared" si="469"/>
        <v>0</v>
      </c>
      <c r="DU741" s="181">
        <f t="shared" si="469"/>
        <v>0</v>
      </c>
      <c r="DV741" s="181">
        <f t="shared" si="469"/>
        <v>0</v>
      </c>
      <c r="DW741" s="181">
        <f t="shared" si="469"/>
        <v>0</v>
      </c>
      <c r="DX741" s="181">
        <f t="shared" si="469"/>
        <v>0</v>
      </c>
      <c r="DY741" s="181">
        <f t="shared" si="469"/>
        <v>0</v>
      </c>
      <c r="DZ741" s="181">
        <f t="shared" si="469"/>
        <v>0</v>
      </c>
      <c r="EA741" s="181">
        <f>EA728*0.18</f>
        <v>0</v>
      </c>
      <c r="EB741" s="181">
        <f t="shared" si="470"/>
        <v>0</v>
      </c>
      <c r="EC741" s="181">
        <f t="shared" si="470"/>
        <v>0</v>
      </c>
      <c r="ED741" s="181">
        <f t="shared" si="470"/>
        <v>0</v>
      </c>
      <c r="EE741" s="181">
        <f t="shared" si="470"/>
        <v>0</v>
      </c>
    </row>
    <row r="742" spans="1:138" s="182" customFormat="1" ht="15.75" hidden="1" outlineLevel="1" x14ac:dyDescent="0.25">
      <c r="A742" s="122">
        <f t="shared" si="467"/>
        <v>0</v>
      </c>
      <c r="B742" s="232" t="str">
        <f t="shared" si="471"/>
        <v>Оборудование (привязка к валюте) НДС</v>
      </c>
      <c r="C742" s="170">
        <f t="shared" si="472"/>
        <v>0</v>
      </c>
      <c r="D742" s="181">
        <f t="shared" ref="D742:BO745" si="473">D729*0.18</f>
        <v>0</v>
      </c>
      <c r="E742" s="181">
        <f t="shared" si="473"/>
        <v>0</v>
      </c>
      <c r="F742" s="181">
        <f t="shared" si="473"/>
        <v>0</v>
      </c>
      <c r="G742" s="181">
        <f t="shared" si="473"/>
        <v>0</v>
      </c>
      <c r="H742" s="181">
        <f t="shared" si="473"/>
        <v>0</v>
      </c>
      <c r="I742" s="181">
        <f t="shared" si="473"/>
        <v>0</v>
      </c>
      <c r="J742" s="181">
        <f t="shared" si="473"/>
        <v>0</v>
      </c>
      <c r="K742" s="181">
        <f t="shared" si="473"/>
        <v>0</v>
      </c>
      <c r="L742" s="181">
        <f t="shared" si="473"/>
        <v>0</v>
      </c>
      <c r="M742" s="181">
        <f t="shared" si="473"/>
        <v>0</v>
      </c>
      <c r="N742" s="181">
        <f t="shared" si="473"/>
        <v>0</v>
      </c>
      <c r="O742" s="181">
        <f t="shared" si="473"/>
        <v>0</v>
      </c>
      <c r="P742" s="181">
        <f t="shared" si="473"/>
        <v>0</v>
      </c>
      <c r="Q742" s="181">
        <f t="shared" si="473"/>
        <v>0</v>
      </c>
      <c r="R742" s="181">
        <f t="shared" si="473"/>
        <v>0</v>
      </c>
      <c r="S742" s="181">
        <f t="shared" si="473"/>
        <v>0</v>
      </c>
      <c r="T742" s="181">
        <f t="shared" si="473"/>
        <v>0</v>
      </c>
      <c r="U742" s="181">
        <f t="shared" si="473"/>
        <v>0</v>
      </c>
      <c r="V742" s="181">
        <f t="shared" si="473"/>
        <v>0</v>
      </c>
      <c r="W742" s="181">
        <f t="shared" si="473"/>
        <v>0</v>
      </c>
      <c r="X742" s="181">
        <f t="shared" si="473"/>
        <v>0</v>
      </c>
      <c r="Y742" s="181">
        <f t="shared" si="473"/>
        <v>0</v>
      </c>
      <c r="Z742" s="181">
        <f t="shared" si="473"/>
        <v>0</v>
      </c>
      <c r="AA742" s="181">
        <f t="shared" si="473"/>
        <v>0</v>
      </c>
      <c r="AB742" s="181">
        <f t="shared" si="473"/>
        <v>0</v>
      </c>
      <c r="AC742" s="181">
        <f t="shared" si="473"/>
        <v>0</v>
      </c>
      <c r="AD742" s="181">
        <f t="shared" si="473"/>
        <v>0</v>
      </c>
      <c r="AE742" s="181">
        <f t="shared" si="473"/>
        <v>0</v>
      </c>
      <c r="AF742" s="181">
        <f t="shared" si="473"/>
        <v>0</v>
      </c>
      <c r="AG742" s="181">
        <f t="shared" si="473"/>
        <v>0</v>
      </c>
      <c r="AH742" s="181">
        <f t="shared" si="473"/>
        <v>0</v>
      </c>
      <c r="AI742" s="181">
        <f t="shared" si="473"/>
        <v>0</v>
      </c>
      <c r="AJ742" s="181">
        <f t="shared" si="473"/>
        <v>0</v>
      </c>
      <c r="AK742" s="181">
        <f t="shared" si="473"/>
        <v>0</v>
      </c>
      <c r="AL742" s="181">
        <f t="shared" si="473"/>
        <v>0</v>
      </c>
      <c r="AM742" s="181">
        <f t="shared" si="473"/>
        <v>0</v>
      </c>
      <c r="AN742" s="181">
        <f t="shared" si="473"/>
        <v>0</v>
      </c>
      <c r="AO742" s="181">
        <f t="shared" si="473"/>
        <v>0</v>
      </c>
      <c r="AP742" s="181">
        <f t="shared" si="473"/>
        <v>0</v>
      </c>
      <c r="AQ742" s="181">
        <f t="shared" si="473"/>
        <v>0</v>
      </c>
      <c r="AR742" s="181">
        <f t="shared" si="473"/>
        <v>0</v>
      </c>
      <c r="AS742" s="181">
        <f t="shared" si="473"/>
        <v>0</v>
      </c>
      <c r="AT742" s="181">
        <f t="shared" si="473"/>
        <v>0</v>
      </c>
      <c r="AU742" s="181">
        <f t="shared" si="473"/>
        <v>0</v>
      </c>
      <c r="AV742" s="181">
        <f t="shared" si="473"/>
        <v>0</v>
      </c>
      <c r="AW742" s="181">
        <f t="shared" si="473"/>
        <v>0</v>
      </c>
      <c r="AX742" s="181">
        <f t="shared" si="473"/>
        <v>0</v>
      </c>
      <c r="AY742" s="181">
        <f t="shared" si="473"/>
        <v>0</v>
      </c>
      <c r="AZ742" s="181">
        <f t="shared" si="473"/>
        <v>0</v>
      </c>
      <c r="BA742" s="181">
        <f t="shared" si="473"/>
        <v>0</v>
      </c>
      <c r="BB742" s="181">
        <f t="shared" si="473"/>
        <v>0</v>
      </c>
      <c r="BC742" s="181">
        <f t="shared" si="473"/>
        <v>0</v>
      </c>
      <c r="BD742" s="181">
        <f t="shared" si="473"/>
        <v>0</v>
      </c>
      <c r="BE742" s="181">
        <f t="shared" si="473"/>
        <v>0</v>
      </c>
      <c r="BF742" s="181">
        <f t="shared" si="473"/>
        <v>0</v>
      </c>
      <c r="BG742" s="181">
        <f t="shared" si="473"/>
        <v>0</v>
      </c>
      <c r="BH742" s="181">
        <f t="shared" si="473"/>
        <v>0</v>
      </c>
      <c r="BI742" s="181">
        <f t="shared" si="473"/>
        <v>0</v>
      </c>
      <c r="BJ742" s="181">
        <f t="shared" si="473"/>
        <v>0</v>
      </c>
      <c r="BK742" s="181">
        <f t="shared" si="473"/>
        <v>0</v>
      </c>
      <c r="BL742" s="181">
        <f t="shared" si="473"/>
        <v>0</v>
      </c>
      <c r="BM742" s="181">
        <f t="shared" si="473"/>
        <v>0</v>
      </c>
      <c r="BN742" s="181">
        <f t="shared" si="473"/>
        <v>0</v>
      </c>
      <c r="BO742" s="181">
        <f t="shared" si="473"/>
        <v>0</v>
      </c>
      <c r="BP742" s="181">
        <f t="shared" ref="BP742:EA745" si="474">BP729*0.18</f>
        <v>0</v>
      </c>
      <c r="BQ742" s="181">
        <f t="shared" si="474"/>
        <v>0</v>
      </c>
      <c r="BR742" s="181">
        <f t="shared" si="474"/>
        <v>0</v>
      </c>
      <c r="BS742" s="181">
        <f t="shared" si="474"/>
        <v>0</v>
      </c>
      <c r="BT742" s="181">
        <f t="shared" si="474"/>
        <v>0</v>
      </c>
      <c r="BU742" s="181">
        <f t="shared" si="474"/>
        <v>0</v>
      </c>
      <c r="BV742" s="181">
        <f t="shared" si="474"/>
        <v>0</v>
      </c>
      <c r="BW742" s="181">
        <f t="shared" si="474"/>
        <v>0</v>
      </c>
      <c r="BX742" s="181">
        <f t="shared" si="474"/>
        <v>0</v>
      </c>
      <c r="BY742" s="181">
        <f t="shared" si="474"/>
        <v>0</v>
      </c>
      <c r="BZ742" s="181">
        <f t="shared" si="474"/>
        <v>0</v>
      </c>
      <c r="CA742" s="181">
        <f t="shared" si="474"/>
        <v>0</v>
      </c>
      <c r="CB742" s="181">
        <f t="shared" si="474"/>
        <v>0</v>
      </c>
      <c r="CC742" s="181">
        <f t="shared" si="474"/>
        <v>0</v>
      </c>
      <c r="CD742" s="181">
        <f t="shared" si="474"/>
        <v>0</v>
      </c>
      <c r="CE742" s="181">
        <f t="shared" si="474"/>
        <v>0</v>
      </c>
      <c r="CF742" s="181">
        <f t="shared" si="474"/>
        <v>0</v>
      </c>
      <c r="CG742" s="181">
        <f t="shared" si="474"/>
        <v>0</v>
      </c>
      <c r="CH742" s="181">
        <f t="shared" si="474"/>
        <v>0</v>
      </c>
      <c r="CI742" s="181">
        <f t="shared" si="474"/>
        <v>0</v>
      </c>
      <c r="CJ742" s="181">
        <f t="shared" si="474"/>
        <v>0</v>
      </c>
      <c r="CK742" s="181">
        <f t="shared" si="474"/>
        <v>0</v>
      </c>
      <c r="CL742" s="181">
        <f t="shared" si="474"/>
        <v>0</v>
      </c>
      <c r="CM742" s="181">
        <f t="shared" si="474"/>
        <v>0</v>
      </c>
      <c r="CN742" s="181">
        <f t="shared" si="474"/>
        <v>0</v>
      </c>
      <c r="CO742" s="181">
        <f t="shared" si="474"/>
        <v>0</v>
      </c>
      <c r="CP742" s="181">
        <f t="shared" si="474"/>
        <v>0</v>
      </c>
      <c r="CQ742" s="181">
        <f t="shared" si="474"/>
        <v>0</v>
      </c>
      <c r="CR742" s="181">
        <f t="shared" si="474"/>
        <v>0</v>
      </c>
      <c r="CS742" s="181">
        <f t="shared" si="474"/>
        <v>0</v>
      </c>
      <c r="CT742" s="181">
        <f t="shared" si="474"/>
        <v>0</v>
      </c>
      <c r="CU742" s="181">
        <f t="shared" si="474"/>
        <v>0</v>
      </c>
      <c r="CV742" s="181">
        <f t="shared" si="474"/>
        <v>0</v>
      </c>
      <c r="CW742" s="181">
        <f t="shared" si="474"/>
        <v>0</v>
      </c>
      <c r="CX742" s="181">
        <f t="shared" si="474"/>
        <v>0</v>
      </c>
      <c r="CY742" s="181">
        <f t="shared" si="474"/>
        <v>0</v>
      </c>
      <c r="CZ742" s="181">
        <f t="shared" si="474"/>
        <v>0</v>
      </c>
      <c r="DA742" s="181">
        <f t="shared" si="474"/>
        <v>0</v>
      </c>
      <c r="DB742" s="181">
        <f t="shared" si="474"/>
        <v>0</v>
      </c>
      <c r="DC742" s="181">
        <f t="shared" si="474"/>
        <v>0</v>
      </c>
      <c r="DD742" s="181">
        <f t="shared" si="474"/>
        <v>0</v>
      </c>
      <c r="DE742" s="181">
        <f t="shared" si="474"/>
        <v>0</v>
      </c>
      <c r="DF742" s="181">
        <f t="shared" si="474"/>
        <v>0</v>
      </c>
      <c r="DG742" s="181">
        <f t="shared" si="474"/>
        <v>0</v>
      </c>
      <c r="DH742" s="181">
        <f t="shared" si="474"/>
        <v>0</v>
      </c>
      <c r="DI742" s="181">
        <f t="shared" si="474"/>
        <v>0</v>
      </c>
      <c r="DJ742" s="181">
        <f t="shared" si="474"/>
        <v>0</v>
      </c>
      <c r="DK742" s="181">
        <f t="shared" si="474"/>
        <v>0</v>
      </c>
      <c r="DL742" s="181">
        <f t="shared" si="474"/>
        <v>0</v>
      </c>
      <c r="DM742" s="181">
        <f t="shared" si="474"/>
        <v>0</v>
      </c>
      <c r="DN742" s="181">
        <f t="shared" si="474"/>
        <v>0</v>
      </c>
      <c r="DO742" s="181">
        <f t="shared" si="474"/>
        <v>0</v>
      </c>
      <c r="DP742" s="181">
        <f t="shared" si="474"/>
        <v>0</v>
      </c>
      <c r="DQ742" s="181">
        <f t="shared" si="474"/>
        <v>0</v>
      </c>
      <c r="DR742" s="181">
        <f t="shared" si="474"/>
        <v>0</v>
      </c>
      <c r="DS742" s="181">
        <f t="shared" si="474"/>
        <v>0</v>
      </c>
      <c r="DT742" s="181">
        <f t="shared" si="474"/>
        <v>0</v>
      </c>
      <c r="DU742" s="181">
        <f t="shared" si="474"/>
        <v>0</v>
      </c>
      <c r="DV742" s="181">
        <f t="shared" si="474"/>
        <v>0</v>
      </c>
      <c r="DW742" s="181">
        <f t="shared" si="474"/>
        <v>0</v>
      </c>
      <c r="DX742" s="181">
        <f t="shared" si="474"/>
        <v>0</v>
      </c>
      <c r="DY742" s="181">
        <f t="shared" si="474"/>
        <v>0</v>
      </c>
      <c r="DZ742" s="181">
        <f t="shared" si="474"/>
        <v>0</v>
      </c>
      <c r="EA742" s="181">
        <f t="shared" si="474"/>
        <v>0</v>
      </c>
      <c r="EB742" s="181">
        <f t="shared" si="470"/>
        <v>0</v>
      </c>
      <c r="EC742" s="181">
        <f t="shared" si="470"/>
        <v>0</v>
      </c>
      <c r="ED742" s="181">
        <f t="shared" si="470"/>
        <v>0</v>
      </c>
      <c r="EE742" s="181">
        <f t="shared" si="470"/>
        <v>0</v>
      </c>
    </row>
    <row r="743" spans="1:138" s="182" customFormat="1" ht="15.75" hidden="1" outlineLevel="1" x14ac:dyDescent="0.25">
      <c r="A743" s="122">
        <f t="shared" si="467"/>
        <v>0</v>
      </c>
      <c r="B743" s="232" t="str">
        <f t="shared" si="471"/>
        <v>Оборудование рос НДС</v>
      </c>
      <c r="C743" s="170">
        <f t="shared" si="472"/>
        <v>0</v>
      </c>
      <c r="D743" s="181">
        <f t="shared" si="473"/>
        <v>0</v>
      </c>
      <c r="E743" s="181">
        <f t="shared" si="473"/>
        <v>0</v>
      </c>
      <c r="F743" s="181">
        <f t="shared" si="473"/>
        <v>0</v>
      </c>
      <c r="G743" s="181">
        <f t="shared" si="473"/>
        <v>0</v>
      </c>
      <c r="H743" s="181">
        <f t="shared" si="473"/>
        <v>0</v>
      </c>
      <c r="I743" s="181">
        <f t="shared" si="473"/>
        <v>0</v>
      </c>
      <c r="J743" s="181">
        <f t="shared" si="473"/>
        <v>0</v>
      </c>
      <c r="K743" s="181">
        <f t="shared" si="473"/>
        <v>0</v>
      </c>
      <c r="L743" s="181">
        <f t="shared" si="473"/>
        <v>0</v>
      </c>
      <c r="M743" s="181">
        <f t="shared" si="473"/>
        <v>0</v>
      </c>
      <c r="N743" s="181">
        <f t="shared" si="473"/>
        <v>0</v>
      </c>
      <c r="O743" s="181">
        <f t="shared" si="473"/>
        <v>0</v>
      </c>
      <c r="P743" s="181">
        <f t="shared" si="473"/>
        <v>0</v>
      </c>
      <c r="Q743" s="181">
        <f t="shared" si="473"/>
        <v>0</v>
      </c>
      <c r="R743" s="181">
        <f t="shared" si="473"/>
        <v>0</v>
      </c>
      <c r="S743" s="181">
        <f t="shared" si="473"/>
        <v>0</v>
      </c>
      <c r="T743" s="181">
        <f t="shared" si="473"/>
        <v>0</v>
      </c>
      <c r="U743" s="181">
        <f t="shared" si="473"/>
        <v>0</v>
      </c>
      <c r="V743" s="181">
        <f t="shared" si="473"/>
        <v>0</v>
      </c>
      <c r="W743" s="181">
        <f t="shared" si="473"/>
        <v>0</v>
      </c>
      <c r="X743" s="181">
        <f t="shared" si="473"/>
        <v>0</v>
      </c>
      <c r="Y743" s="181">
        <f t="shared" si="473"/>
        <v>0</v>
      </c>
      <c r="Z743" s="181">
        <f t="shared" si="473"/>
        <v>0</v>
      </c>
      <c r="AA743" s="181">
        <f t="shared" si="473"/>
        <v>0</v>
      </c>
      <c r="AB743" s="181">
        <f t="shared" si="473"/>
        <v>0</v>
      </c>
      <c r="AC743" s="181">
        <f t="shared" si="473"/>
        <v>0</v>
      </c>
      <c r="AD743" s="181">
        <f t="shared" si="473"/>
        <v>0</v>
      </c>
      <c r="AE743" s="181">
        <f t="shared" si="473"/>
        <v>0</v>
      </c>
      <c r="AF743" s="181">
        <f t="shared" si="473"/>
        <v>0</v>
      </c>
      <c r="AG743" s="181">
        <f t="shared" si="473"/>
        <v>0</v>
      </c>
      <c r="AH743" s="181">
        <f t="shared" si="473"/>
        <v>0</v>
      </c>
      <c r="AI743" s="181">
        <f t="shared" si="473"/>
        <v>0</v>
      </c>
      <c r="AJ743" s="181">
        <f t="shared" si="473"/>
        <v>0</v>
      </c>
      <c r="AK743" s="181">
        <f t="shared" si="473"/>
        <v>0</v>
      </c>
      <c r="AL743" s="181">
        <f t="shared" si="473"/>
        <v>0</v>
      </c>
      <c r="AM743" s="181">
        <f t="shared" si="473"/>
        <v>0</v>
      </c>
      <c r="AN743" s="181">
        <f t="shared" si="473"/>
        <v>0</v>
      </c>
      <c r="AO743" s="181">
        <f t="shared" si="473"/>
        <v>0</v>
      </c>
      <c r="AP743" s="181">
        <f t="shared" si="473"/>
        <v>0</v>
      </c>
      <c r="AQ743" s="181">
        <f t="shared" si="473"/>
        <v>0</v>
      </c>
      <c r="AR743" s="181">
        <f t="shared" si="473"/>
        <v>0</v>
      </c>
      <c r="AS743" s="181">
        <f t="shared" si="473"/>
        <v>0</v>
      </c>
      <c r="AT743" s="181">
        <f t="shared" si="473"/>
        <v>0</v>
      </c>
      <c r="AU743" s="181">
        <f t="shared" si="473"/>
        <v>0</v>
      </c>
      <c r="AV743" s="181">
        <f t="shared" si="473"/>
        <v>0</v>
      </c>
      <c r="AW743" s="181">
        <f t="shared" si="473"/>
        <v>0</v>
      </c>
      <c r="AX743" s="181">
        <f t="shared" si="473"/>
        <v>0</v>
      </c>
      <c r="AY743" s="181">
        <f t="shared" si="473"/>
        <v>0</v>
      </c>
      <c r="AZ743" s="181">
        <f t="shared" si="473"/>
        <v>0</v>
      </c>
      <c r="BA743" s="181">
        <f t="shared" si="473"/>
        <v>0</v>
      </c>
      <c r="BB743" s="181">
        <f t="shared" si="473"/>
        <v>0</v>
      </c>
      <c r="BC743" s="181">
        <f t="shared" si="473"/>
        <v>0</v>
      </c>
      <c r="BD743" s="181">
        <f t="shared" si="473"/>
        <v>0</v>
      </c>
      <c r="BE743" s="181">
        <f t="shared" si="473"/>
        <v>0</v>
      </c>
      <c r="BF743" s="181">
        <f t="shared" si="473"/>
        <v>0</v>
      </c>
      <c r="BG743" s="181">
        <f t="shared" si="473"/>
        <v>0</v>
      </c>
      <c r="BH743" s="181">
        <f t="shared" si="473"/>
        <v>0</v>
      </c>
      <c r="BI743" s="181">
        <f t="shared" si="473"/>
        <v>0</v>
      </c>
      <c r="BJ743" s="181">
        <f t="shared" si="473"/>
        <v>0</v>
      </c>
      <c r="BK743" s="181">
        <f t="shared" si="473"/>
        <v>0</v>
      </c>
      <c r="BL743" s="181">
        <f t="shared" si="473"/>
        <v>0</v>
      </c>
      <c r="BM743" s="181">
        <f t="shared" si="473"/>
        <v>0</v>
      </c>
      <c r="BN743" s="181">
        <f t="shared" si="473"/>
        <v>0</v>
      </c>
      <c r="BO743" s="181">
        <f t="shared" si="473"/>
        <v>0</v>
      </c>
      <c r="BP743" s="181">
        <f t="shared" si="474"/>
        <v>0</v>
      </c>
      <c r="BQ743" s="181">
        <f t="shared" si="474"/>
        <v>0</v>
      </c>
      <c r="BR743" s="181">
        <f t="shared" si="474"/>
        <v>0</v>
      </c>
      <c r="BS743" s="181">
        <f t="shared" si="474"/>
        <v>0</v>
      </c>
      <c r="BT743" s="181">
        <f t="shared" si="474"/>
        <v>0</v>
      </c>
      <c r="BU743" s="181">
        <f t="shared" si="474"/>
        <v>0</v>
      </c>
      <c r="BV743" s="181">
        <f t="shared" si="474"/>
        <v>0</v>
      </c>
      <c r="BW743" s="181">
        <f t="shared" si="474"/>
        <v>0</v>
      </c>
      <c r="BX743" s="181">
        <f t="shared" si="474"/>
        <v>0</v>
      </c>
      <c r="BY743" s="181">
        <f t="shared" si="474"/>
        <v>0</v>
      </c>
      <c r="BZ743" s="181">
        <f t="shared" si="474"/>
        <v>0</v>
      </c>
      <c r="CA743" s="181">
        <f t="shared" si="474"/>
        <v>0</v>
      </c>
      <c r="CB743" s="181">
        <f t="shared" si="474"/>
        <v>0</v>
      </c>
      <c r="CC743" s="181">
        <f t="shared" si="474"/>
        <v>0</v>
      </c>
      <c r="CD743" s="181">
        <f t="shared" si="474"/>
        <v>0</v>
      </c>
      <c r="CE743" s="181">
        <f t="shared" si="474"/>
        <v>0</v>
      </c>
      <c r="CF743" s="181">
        <f t="shared" si="474"/>
        <v>0</v>
      </c>
      <c r="CG743" s="181">
        <f t="shared" si="474"/>
        <v>0</v>
      </c>
      <c r="CH743" s="181">
        <f t="shared" si="474"/>
        <v>0</v>
      </c>
      <c r="CI743" s="181">
        <f t="shared" si="474"/>
        <v>0</v>
      </c>
      <c r="CJ743" s="181">
        <f t="shared" si="474"/>
        <v>0</v>
      </c>
      <c r="CK743" s="181">
        <f t="shared" si="474"/>
        <v>0</v>
      </c>
      <c r="CL743" s="181">
        <f t="shared" si="474"/>
        <v>0</v>
      </c>
      <c r="CM743" s="181">
        <f t="shared" si="474"/>
        <v>0</v>
      </c>
      <c r="CN743" s="181">
        <f t="shared" si="474"/>
        <v>0</v>
      </c>
      <c r="CO743" s="181">
        <f t="shared" si="474"/>
        <v>0</v>
      </c>
      <c r="CP743" s="181">
        <f t="shared" si="474"/>
        <v>0</v>
      </c>
      <c r="CQ743" s="181">
        <f t="shared" si="474"/>
        <v>0</v>
      </c>
      <c r="CR743" s="181">
        <f t="shared" si="474"/>
        <v>0</v>
      </c>
      <c r="CS743" s="181">
        <f t="shared" si="474"/>
        <v>0</v>
      </c>
      <c r="CT743" s="181">
        <f t="shared" si="474"/>
        <v>0</v>
      </c>
      <c r="CU743" s="181">
        <f t="shared" si="474"/>
        <v>0</v>
      </c>
      <c r="CV743" s="181">
        <f t="shared" si="474"/>
        <v>0</v>
      </c>
      <c r="CW743" s="181">
        <f t="shared" si="474"/>
        <v>0</v>
      </c>
      <c r="CX743" s="181">
        <f t="shared" si="474"/>
        <v>0</v>
      </c>
      <c r="CY743" s="181">
        <f t="shared" si="474"/>
        <v>0</v>
      </c>
      <c r="CZ743" s="181">
        <f t="shared" si="474"/>
        <v>0</v>
      </c>
      <c r="DA743" s="181">
        <f t="shared" si="474"/>
        <v>0</v>
      </c>
      <c r="DB743" s="181">
        <f t="shared" si="474"/>
        <v>0</v>
      </c>
      <c r="DC743" s="181">
        <f t="shared" si="474"/>
        <v>0</v>
      </c>
      <c r="DD743" s="181">
        <f t="shared" si="474"/>
        <v>0</v>
      </c>
      <c r="DE743" s="181">
        <f t="shared" si="474"/>
        <v>0</v>
      </c>
      <c r="DF743" s="181">
        <f t="shared" si="474"/>
        <v>0</v>
      </c>
      <c r="DG743" s="181">
        <f t="shared" si="474"/>
        <v>0</v>
      </c>
      <c r="DH743" s="181">
        <f t="shared" si="474"/>
        <v>0</v>
      </c>
      <c r="DI743" s="181">
        <f t="shared" si="474"/>
        <v>0</v>
      </c>
      <c r="DJ743" s="181">
        <f t="shared" si="474"/>
        <v>0</v>
      </c>
      <c r="DK743" s="181">
        <f t="shared" si="474"/>
        <v>0</v>
      </c>
      <c r="DL743" s="181">
        <f t="shared" si="474"/>
        <v>0</v>
      </c>
      <c r="DM743" s="181">
        <f t="shared" si="474"/>
        <v>0</v>
      </c>
      <c r="DN743" s="181">
        <f t="shared" si="474"/>
        <v>0</v>
      </c>
      <c r="DO743" s="181">
        <f t="shared" si="474"/>
        <v>0</v>
      </c>
      <c r="DP743" s="181">
        <f t="shared" si="474"/>
        <v>0</v>
      </c>
      <c r="DQ743" s="181">
        <f t="shared" si="474"/>
        <v>0</v>
      </c>
      <c r="DR743" s="181">
        <f t="shared" si="474"/>
        <v>0</v>
      </c>
      <c r="DS743" s="181">
        <f t="shared" si="474"/>
        <v>0</v>
      </c>
      <c r="DT743" s="181">
        <f t="shared" si="474"/>
        <v>0</v>
      </c>
      <c r="DU743" s="181">
        <f t="shared" si="474"/>
        <v>0</v>
      </c>
      <c r="DV743" s="181">
        <f t="shared" si="474"/>
        <v>0</v>
      </c>
      <c r="DW743" s="181">
        <f t="shared" si="474"/>
        <v>0</v>
      </c>
      <c r="DX743" s="181">
        <f t="shared" si="474"/>
        <v>0</v>
      </c>
      <c r="DY743" s="181">
        <f t="shared" si="474"/>
        <v>0</v>
      </c>
      <c r="DZ743" s="181">
        <f t="shared" si="474"/>
        <v>0</v>
      </c>
      <c r="EA743" s="181">
        <f t="shared" si="474"/>
        <v>0</v>
      </c>
      <c r="EB743" s="181">
        <f t="shared" si="470"/>
        <v>0</v>
      </c>
      <c r="EC743" s="181">
        <f t="shared" si="470"/>
        <v>0</v>
      </c>
      <c r="ED743" s="181">
        <f t="shared" si="470"/>
        <v>0</v>
      </c>
      <c r="EE743" s="181">
        <f t="shared" si="470"/>
        <v>0</v>
      </c>
    </row>
    <row r="744" spans="1:138" s="182" customFormat="1" ht="15.75" hidden="1" outlineLevel="1" x14ac:dyDescent="0.25">
      <c r="A744" s="122">
        <f t="shared" si="467"/>
        <v>0</v>
      </c>
      <c r="B744" s="232" t="str">
        <f t="shared" si="471"/>
        <v>Прочие НДС</v>
      </c>
      <c r="C744" s="170">
        <f t="shared" si="472"/>
        <v>0</v>
      </c>
      <c r="D744" s="181">
        <f t="shared" si="473"/>
        <v>0</v>
      </c>
      <c r="E744" s="181">
        <f t="shared" si="473"/>
        <v>0</v>
      </c>
      <c r="F744" s="181">
        <f t="shared" si="473"/>
        <v>0</v>
      </c>
      <c r="G744" s="181">
        <f t="shared" si="473"/>
        <v>0</v>
      </c>
      <c r="H744" s="181">
        <f t="shared" si="473"/>
        <v>0</v>
      </c>
      <c r="I744" s="181">
        <f t="shared" si="473"/>
        <v>0</v>
      </c>
      <c r="J744" s="181">
        <f t="shared" si="473"/>
        <v>0</v>
      </c>
      <c r="K744" s="181">
        <f t="shared" si="473"/>
        <v>0</v>
      </c>
      <c r="L744" s="181">
        <f t="shared" si="473"/>
        <v>0</v>
      </c>
      <c r="M744" s="181">
        <f t="shared" si="473"/>
        <v>0</v>
      </c>
      <c r="N744" s="181">
        <f t="shared" si="473"/>
        <v>0</v>
      </c>
      <c r="O744" s="181">
        <f t="shared" si="473"/>
        <v>0</v>
      </c>
      <c r="P744" s="181">
        <f t="shared" si="473"/>
        <v>0</v>
      </c>
      <c r="Q744" s="181">
        <f t="shared" si="473"/>
        <v>0</v>
      </c>
      <c r="R744" s="181">
        <f t="shared" si="473"/>
        <v>0</v>
      </c>
      <c r="S744" s="181">
        <f t="shared" si="473"/>
        <v>0</v>
      </c>
      <c r="T744" s="181">
        <f t="shared" si="473"/>
        <v>0</v>
      </c>
      <c r="U744" s="181">
        <f t="shared" si="473"/>
        <v>0</v>
      </c>
      <c r="V744" s="181">
        <f t="shared" si="473"/>
        <v>0</v>
      </c>
      <c r="W744" s="181">
        <f t="shared" si="473"/>
        <v>0</v>
      </c>
      <c r="X744" s="181">
        <f t="shared" si="473"/>
        <v>0</v>
      </c>
      <c r="Y744" s="181">
        <f t="shared" si="473"/>
        <v>0</v>
      </c>
      <c r="Z744" s="181">
        <f t="shared" si="473"/>
        <v>0</v>
      </c>
      <c r="AA744" s="181">
        <f t="shared" si="473"/>
        <v>0</v>
      </c>
      <c r="AB744" s="181">
        <f t="shared" si="473"/>
        <v>0</v>
      </c>
      <c r="AC744" s="181">
        <f t="shared" si="473"/>
        <v>0</v>
      </c>
      <c r="AD744" s="181">
        <f t="shared" si="473"/>
        <v>0</v>
      </c>
      <c r="AE744" s="181">
        <f t="shared" si="473"/>
        <v>0</v>
      </c>
      <c r="AF744" s="181">
        <f t="shared" si="473"/>
        <v>0</v>
      </c>
      <c r="AG744" s="181">
        <f t="shared" si="473"/>
        <v>0</v>
      </c>
      <c r="AH744" s="181">
        <f t="shared" si="473"/>
        <v>0</v>
      </c>
      <c r="AI744" s="181">
        <f t="shared" si="473"/>
        <v>0</v>
      </c>
      <c r="AJ744" s="181">
        <f t="shared" si="473"/>
        <v>0</v>
      </c>
      <c r="AK744" s="181">
        <f t="shared" si="473"/>
        <v>0</v>
      </c>
      <c r="AL744" s="181">
        <f t="shared" si="473"/>
        <v>0</v>
      </c>
      <c r="AM744" s="181">
        <f t="shared" si="473"/>
        <v>0</v>
      </c>
      <c r="AN744" s="181">
        <f t="shared" si="473"/>
        <v>0</v>
      </c>
      <c r="AO744" s="181">
        <f t="shared" si="473"/>
        <v>0</v>
      </c>
      <c r="AP744" s="181">
        <f t="shared" si="473"/>
        <v>0</v>
      </c>
      <c r="AQ744" s="181">
        <f t="shared" si="473"/>
        <v>0</v>
      </c>
      <c r="AR744" s="181">
        <f t="shared" si="473"/>
        <v>0</v>
      </c>
      <c r="AS744" s="181">
        <f t="shared" si="473"/>
        <v>0</v>
      </c>
      <c r="AT744" s="181">
        <f t="shared" si="473"/>
        <v>0</v>
      </c>
      <c r="AU744" s="181">
        <f t="shared" si="473"/>
        <v>0</v>
      </c>
      <c r="AV744" s="181">
        <f t="shared" si="473"/>
        <v>0</v>
      </c>
      <c r="AW744" s="181">
        <f t="shared" si="473"/>
        <v>0</v>
      </c>
      <c r="AX744" s="181">
        <f t="shared" si="473"/>
        <v>0</v>
      </c>
      <c r="AY744" s="181">
        <f t="shared" si="473"/>
        <v>0</v>
      </c>
      <c r="AZ744" s="181">
        <f t="shared" si="473"/>
        <v>0</v>
      </c>
      <c r="BA744" s="181">
        <f t="shared" si="473"/>
        <v>0</v>
      </c>
      <c r="BB744" s="181">
        <f t="shared" si="473"/>
        <v>0</v>
      </c>
      <c r="BC744" s="181">
        <f t="shared" si="473"/>
        <v>0</v>
      </c>
      <c r="BD744" s="181">
        <f t="shared" si="473"/>
        <v>0</v>
      </c>
      <c r="BE744" s="181">
        <f t="shared" si="473"/>
        <v>0</v>
      </c>
      <c r="BF744" s="181">
        <f t="shared" si="473"/>
        <v>0</v>
      </c>
      <c r="BG744" s="181">
        <f t="shared" si="473"/>
        <v>0</v>
      </c>
      <c r="BH744" s="181">
        <f t="shared" si="473"/>
        <v>0</v>
      </c>
      <c r="BI744" s="181">
        <f t="shared" si="473"/>
        <v>0</v>
      </c>
      <c r="BJ744" s="181">
        <f t="shared" si="473"/>
        <v>0</v>
      </c>
      <c r="BK744" s="181">
        <f t="shared" si="473"/>
        <v>0</v>
      </c>
      <c r="BL744" s="181">
        <f t="shared" si="473"/>
        <v>0</v>
      </c>
      <c r="BM744" s="181">
        <f t="shared" si="473"/>
        <v>0</v>
      </c>
      <c r="BN744" s="181">
        <f t="shared" si="473"/>
        <v>0</v>
      </c>
      <c r="BO744" s="181">
        <f t="shared" si="473"/>
        <v>0</v>
      </c>
      <c r="BP744" s="181">
        <f t="shared" si="474"/>
        <v>0</v>
      </c>
      <c r="BQ744" s="181">
        <f t="shared" si="474"/>
        <v>0</v>
      </c>
      <c r="BR744" s="181">
        <f t="shared" si="474"/>
        <v>0</v>
      </c>
      <c r="BS744" s="181">
        <f t="shared" si="474"/>
        <v>0</v>
      </c>
      <c r="BT744" s="181">
        <f t="shared" si="474"/>
        <v>0</v>
      </c>
      <c r="BU744" s="181">
        <f t="shared" si="474"/>
        <v>0</v>
      </c>
      <c r="BV744" s="181">
        <f t="shared" si="474"/>
        <v>0</v>
      </c>
      <c r="BW744" s="181">
        <f t="shared" si="474"/>
        <v>0</v>
      </c>
      <c r="BX744" s="181">
        <f t="shared" si="474"/>
        <v>0</v>
      </c>
      <c r="BY744" s="181">
        <f t="shared" si="474"/>
        <v>0</v>
      </c>
      <c r="BZ744" s="181">
        <f t="shared" si="474"/>
        <v>0</v>
      </c>
      <c r="CA744" s="181">
        <f t="shared" si="474"/>
        <v>0</v>
      </c>
      <c r="CB744" s="181">
        <f t="shared" si="474"/>
        <v>0</v>
      </c>
      <c r="CC744" s="181">
        <f t="shared" si="474"/>
        <v>0</v>
      </c>
      <c r="CD744" s="181">
        <f t="shared" si="474"/>
        <v>0</v>
      </c>
      <c r="CE744" s="181">
        <f t="shared" si="474"/>
        <v>0</v>
      </c>
      <c r="CF744" s="181">
        <f t="shared" si="474"/>
        <v>0</v>
      </c>
      <c r="CG744" s="181">
        <f t="shared" si="474"/>
        <v>0</v>
      </c>
      <c r="CH744" s="181">
        <f t="shared" si="474"/>
        <v>0</v>
      </c>
      <c r="CI744" s="181">
        <f t="shared" si="474"/>
        <v>0</v>
      </c>
      <c r="CJ744" s="181">
        <f t="shared" si="474"/>
        <v>0</v>
      </c>
      <c r="CK744" s="181">
        <f t="shared" si="474"/>
        <v>0</v>
      </c>
      <c r="CL744" s="181">
        <f t="shared" si="474"/>
        <v>0</v>
      </c>
      <c r="CM744" s="181">
        <f t="shared" si="474"/>
        <v>0</v>
      </c>
      <c r="CN744" s="181">
        <f t="shared" si="474"/>
        <v>0</v>
      </c>
      <c r="CO744" s="181">
        <f t="shared" si="474"/>
        <v>0</v>
      </c>
      <c r="CP744" s="181">
        <f t="shared" si="474"/>
        <v>0</v>
      </c>
      <c r="CQ744" s="181">
        <f t="shared" si="474"/>
        <v>0</v>
      </c>
      <c r="CR744" s="181">
        <f t="shared" si="474"/>
        <v>0</v>
      </c>
      <c r="CS744" s="181">
        <f t="shared" si="474"/>
        <v>0</v>
      </c>
      <c r="CT744" s="181">
        <f t="shared" si="474"/>
        <v>0</v>
      </c>
      <c r="CU744" s="181">
        <f t="shared" si="474"/>
        <v>0</v>
      </c>
      <c r="CV744" s="181">
        <f t="shared" si="474"/>
        <v>0</v>
      </c>
      <c r="CW744" s="181">
        <f t="shared" si="474"/>
        <v>0</v>
      </c>
      <c r="CX744" s="181">
        <f t="shared" si="474"/>
        <v>0</v>
      </c>
      <c r="CY744" s="181">
        <f t="shared" si="474"/>
        <v>0</v>
      </c>
      <c r="CZ744" s="181">
        <f t="shared" si="474"/>
        <v>0</v>
      </c>
      <c r="DA744" s="181">
        <f t="shared" si="474"/>
        <v>0</v>
      </c>
      <c r="DB744" s="181">
        <f t="shared" si="474"/>
        <v>0</v>
      </c>
      <c r="DC744" s="181">
        <f t="shared" si="474"/>
        <v>0</v>
      </c>
      <c r="DD744" s="181">
        <f t="shared" si="474"/>
        <v>0</v>
      </c>
      <c r="DE744" s="181">
        <f t="shared" si="474"/>
        <v>0</v>
      </c>
      <c r="DF744" s="181">
        <f t="shared" si="474"/>
        <v>0</v>
      </c>
      <c r="DG744" s="181">
        <f t="shared" si="474"/>
        <v>0</v>
      </c>
      <c r="DH744" s="181">
        <f t="shared" si="474"/>
        <v>0</v>
      </c>
      <c r="DI744" s="181">
        <f t="shared" si="474"/>
        <v>0</v>
      </c>
      <c r="DJ744" s="181">
        <f t="shared" si="474"/>
        <v>0</v>
      </c>
      <c r="DK744" s="181">
        <f t="shared" si="474"/>
        <v>0</v>
      </c>
      <c r="DL744" s="181">
        <f t="shared" si="474"/>
        <v>0</v>
      </c>
      <c r="DM744" s="181">
        <f t="shared" si="474"/>
        <v>0</v>
      </c>
      <c r="DN744" s="181">
        <f t="shared" si="474"/>
        <v>0</v>
      </c>
      <c r="DO744" s="181">
        <f t="shared" si="474"/>
        <v>0</v>
      </c>
      <c r="DP744" s="181">
        <f t="shared" si="474"/>
        <v>0</v>
      </c>
      <c r="DQ744" s="181">
        <f t="shared" si="474"/>
        <v>0</v>
      </c>
      <c r="DR744" s="181">
        <f t="shared" si="474"/>
        <v>0</v>
      </c>
      <c r="DS744" s="181">
        <f t="shared" si="474"/>
        <v>0</v>
      </c>
      <c r="DT744" s="181">
        <f t="shared" si="474"/>
        <v>0</v>
      </c>
      <c r="DU744" s="181">
        <f t="shared" si="474"/>
        <v>0</v>
      </c>
      <c r="DV744" s="181">
        <f t="shared" si="474"/>
        <v>0</v>
      </c>
      <c r="DW744" s="181">
        <f t="shared" si="474"/>
        <v>0</v>
      </c>
      <c r="DX744" s="181">
        <f t="shared" si="474"/>
        <v>0</v>
      </c>
      <c r="DY744" s="181">
        <f t="shared" si="474"/>
        <v>0</v>
      </c>
      <c r="DZ744" s="181">
        <f t="shared" si="474"/>
        <v>0</v>
      </c>
      <c r="EA744" s="181">
        <f t="shared" si="474"/>
        <v>0</v>
      </c>
      <c r="EB744" s="181">
        <f t="shared" si="470"/>
        <v>0</v>
      </c>
      <c r="EC744" s="181">
        <f t="shared" si="470"/>
        <v>0</v>
      </c>
      <c r="ED744" s="181">
        <f t="shared" si="470"/>
        <v>0</v>
      </c>
      <c r="EE744" s="181">
        <f t="shared" si="470"/>
        <v>0</v>
      </c>
    </row>
    <row r="745" spans="1:138" s="182" customFormat="1" ht="15.75" hidden="1" outlineLevel="1" x14ac:dyDescent="0.25">
      <c r="A745" s="122">
        <f t="shared" si="467"/>
        <v>0</v>
      </c>
      <c r="B745" s="232" t="str">
        <f t="shared" si="471"/>
        <v>Таможенные платежи НДС</v>
      </c>
      <c r="C745" s="170">
        <f t="shared" si="472"/>
        <v>0</v>
      </c>
      <c r="D745" s="181">
        <f t="shared" si="473"/>
        <v>0</v>
      </c>
      <c r="E745" s="181">
        <f t="shared" si="473"/>
        <v>0</v>
      </c>
      <c r="F745" s="181">
        <f t="shared" si="473"/>
        <v>0</v>
      </c>
      <c r="G745" s="181">
        <f t="shared" si="473"/>
        <v>0</v>
      </c>
      <c r="H745" s="181">
        <f t="shared" si="473"/>
        <v>0</v>
      </c>
      <c r="I745" s="181">
        <f t="shared" si="473"/>
        <v>0</v>
      </c>
      <c r="J745" s="181">
        <f t="shared" si="473"/>
        <v>0</v>
      </c>
      <c r="K745" s="181">
        <f t="shared" si="473"/>
        <v>0</v>
      </c>
      <c r="L745" s="181">
        <f t="shared" si="473"/>
        <v>0</v>
      </c>
      <c r="M745" s="181">
        <f t="shared" si="473"/>
        <v>0</v>
      </c>
      <c r="N745" s="181">
        <f t="shared" si="473"/>
        <v>0</v>
      </c>
      <c r="O745" s="181">
        <f t="shared" si="473"/>
        <v>0</v>
      </c>
      <c r="P745" s="181">
        <f t="shared" si="473"/>
        <v>0</v>
      </c>
      <c r="Q745" s="181">
        <f t="shared" si="473"/>
        <v>0</v>
      </c>
      <c r="R745" s="181">
        <f t="shared" si="473"/>
        <v>0</v>
      </c>
      <c r="S745" s="181">
        <f t="shared" si="473"/>
        <v>0</v>
      </c>
      <c r="T745" s="181">
        <f t="shared" si="473"/>
        <v>0</v>
      </c>
      <c r="U745" s="181">
        <f t="shared" si="473"/>
        <v>0</v>
      </c>
      <c r="V745" s="181">
        <f t="shared" si="473"/>
        <v>0</v>
      </c>
      <c r="W745" s="181">
        <f t="shared" si="473"/>
        <v>0</v>
      </c>
      <c r="X745" s="181">
        <f t="shared" si="473"/>
        <v>0</v>
      </c>
      <c r="Y745" s="181">
        <f t="shared" si="473"/>
        <v>0</v>
      </c>
      <c r="Z745" s="181">
        <f t="shared" si="473"/>
        <v>0</v>
      </c>
      <c r="AA745" s="181">
        <f t="shared" si="473"/>
        <v>0</v>
      </c>
      <c r="AB745" s="181">
        <f t="shared" si="473"/>
        <v>0</v>
      </c>
      <c r="AC745" s="181">
        <f t="shared" si="473"/>
        <v>0</v>
      </c>
      <c r="AD745" s="181">
        <f t="shared" si="473"/>
        <v>0</v>
      </c>
      <c r="AE745" s="181">
        <f t="shared" si="473"/>
        <v>0</v>
      </c>
      <c r="AF745" s="181">
        <f t="shared" si="473"/>
        <v>0</v>
      </c>
      <c r="AG745" s="181">
        <f t="shared" si="473"/>
        <v>0</v>
      </c>
      <c r="AH745" s="181">
        <f t="shared" si="473"/>
        <v>0</v>
      </c>
      <c r="AI745" s="181">
        <f t="shared" si="473"/>
        <v>0</v>
      </c>
      <c r="AJ745" s="181">
        <f t="shared" si="473"/>
        <v>0</v>
      </c>
      <c r="AK745" s="181">
        <f t="shared" si="473"/>
        <v>0</v>
      </c>
      <c r="AL745" s="181">
        <f t="shared" si="473"/>
        <v>0</v>
      </c>
      <c r="AM745" s="181">
        <f t="shared" si="473"/>
        <v>0</v>
      </c>
      <c r="AN745" s="181">
        <f t="shared" si="473"/>
        <v>0</v>
      </c>
      <c r="AO745" s="181">
        <f t="shared" si="473"/>
        <v>0</v>
      </c>
      <c r="AP745" s="181">
        <f t="shared" si="473"/>
        <v>0</v>
      </c>
      <c r="AQ745" s="181">
        <f t="shared" si="473"/>
        <v>0</v>
      </c>
      <c r="AR745" s="181">
        <f t="shared" si="473"/>
        <v>0</v>
      </c>
      <c r="AS745" s="181">
        <f t="shared" si="473"/>
        <v>0</v>
      </c>
      <c r="AT745" s="181">
        <f t="shared" si="473"/>
        <v>0</v>
      </c>
      <c r="AU745" s="181">
        <f t="shared" si="473"/>
        <v>0</v>
      </c>
      <c r="AV745" s="181">
        <f t="shared" si="473"/>
        <v>0</v>
      </c>
      <c r="AW745" s="181">
        <f t="shared" si="473"/>
        <v>0</v>
      </c>
      <c r="AX745" s="181">
        <f t="shared" si="473"/>
        <v>0</v>
      </c>
      <c r="AY745" s="181">
        <f t="shared" si="473"/>
        <v>0</v>
      </c>
      <c r="AZ745" s="181">
        <f t="shared" si="473"/>
        <v>0</v>
      </c>
      <c r="BA745" s="181">
        <f t="shared" si="473"/>
        <v>0</v>
      </c>
      <c r="BB745" s="181">
        <f t="shared" si="473"/>
        <v>0</v>
      </c>
      <c r="BC745" s="181">
        <f t="shared" si="473"/>
        <v>0</v>
      </c>
      <c r="BD745" s="181">
        <f t="shared" si="473"/>
        <v>0</v>
      </c>
      <c r="BE745" s="181">
        <f t="shared" si="473"/>
        <v>0</v>
      </c>
      <c r="BF745" s="181">
        <f t="shared" si="473"/>
        <v>0</v>
      </c>
      <c r="BG745" s="181">
        <f t="shared" si="473"/>
        <v>0</v>
      </c>
      <c r="BH745" s="181">
        <f t="shared" si="473"/>
        <v>0</v>
      </c>
      <c r="BI745" s="181">
        <f t="shared" si="473"/>
        <v>0</v>
      </c>
      <c r="BJ745" s="181">
        <f t="shared" si="473"/>
        <v>0</v>
      </c>
      <c r="BK745" s="181">
        <f t="shared" si="473"/>
        <v>0</v>
      </c>
      <c r="BL745" s="181">
        <f t="shared" si="473"/>
        <v>0</v>
      </c>
      <c r="BM745" s="181">
        <f t="shared" si="473"/>
        <v>0</v>
      </c>
      <c r="BN745" s="181">
        <f t="shared" si="473"/>
        <v>0</v>
      </c>
      <c r="BO745" s="181">
        <f>BO732*0.18</f>
        <v>0</v>
      </c>
      <c r="BP745" s="181">
        <f t="shared" si="474"/>
        <v>0</v>
      </c>
      <c r="BQ745" s="181">
        <f t="shared" si="474"/>
        <v>0</v>
      </c>
      <c r="BR745" s="181">
        <f t="shared" si="474"/>
        <v>0</v>
      </c>
      <c r="BS745" s="181">
        <f t="shared" si="474"/>
        <v>0</v>
      </c>
      <c r="BT745" s="181">
        <f t="shared" si="474"/>
        <v>0</v>
      </c>
      <c r="BU745" s="181">
        <f t="shared" si="474"/>
        <v>0</v>
      </c>
      <c r="BV745" s="181">
        <f t="shared" si="474"/>
        <v>0</v>
      </c>
      <c r="BW745" s="181">
        <f t="shared" si="474"/>
        <v>0</v>
      </c>
      <c r="BX745" s="181">
        <f t="shared" si="474"/>
        <v>0</v>
      </c>
      <c r="BY745" s="181">
        <f t="shared" si="474"/>
        <v>0</v>
      </c>
      <c r="BZ745" s="181">
        <f t="shared" si="474"/>
        <v>0</v>
      </c>
      <c r="CA745" s="181">
        <f t="shared" si="474"/>
        <v>0</v>
      </c>
      <c r="CB745" s="181">
        <f t="shared" si="474"/>
        <v>0</v>
      </c>
      <c r="CC745" s="181">
        <f t="shared" si="474"/>
        <v>0</v>
      </c>
      <c r="CD745" s="181">
        <f t="shared" si="474"/>
        <v>0</v>
      </c>
      <c r="CE745" s="181">
        <f t="shared" si="474"/>
        <v>0</v>
      </c>
      <c r="CF745" s="181">
        <f t="shared" si="474"/>
        <v>0</v>
      </c>
      <c r="CG745" s="181">
        <f t="shared" si="474"/>
        <v>0</v>
      </c>
      <c r="CH745" s="181">
        <f t="shared" si="474"/>
        <v>0</v>
      </c>
      <c r="CI745" s="181">
        <f t="shared" si="474"/>
        <v>0</v>
      </c>
      <c r="CJ745" s="181">
        <f t="shared" si="474"/>
        <v>0</v>
      </c>
      <c r="CK745" s="181">
        <f t="shared" si="474"/>
        <v>0</v>
      </c>
      <c r="CL745" s="181">
        <f t="shared" si="474"/>
        <v>0</v>
      </c>
      <c r="CM745" s="181">
        <f t="shared" si="474"/>
        <v>0</v>
      </c>
      <c r="CN745" s="181">
        <f t="shared" si="474"/>
        <v>0</v>
      </c>
      <c r="CO745" s="181">
        <f t="shared" si="474"/>
        <v>0</v>
      </c>
      <c r="CP745" s="181">
        <f t="shared" si="474"/>
        <v>0</v>
      </c>
      <c r="CQ745" s="181">
        <f t="shared" si="474"/>
        <v>0</v>
      </c>
      <c r="CR745" s="181">
        <f t="shared" si="474"/>
        <v>0</v>
      </c>
      <c r="CS745" s="181">
        <f t="shared" si="474"/>
        <v>0</v>
      </c>
      <c r="CT745" s="181">
        <f t="shared" si="474"/>
        <v>0</v>
      </c>
      <c r="CU745" s="181">
        <f t="shared" si="474"/>
        <v>0</v>
      </c>
      <c r="CV745" s="181">
        <f t="shared" si="474"/>
        <v>0</v>
      </c>
      <c r="CW745" s="181">
        <f t="shared" si="474"/>
        <v>0</v>
      </c>
      <c r="CX745" s="181">
        <f t="shared" si="474"/>
        <v>0</v>
      </c>
      <c r="CY745" s="181">
        <f t="shared" si="474"/>
        <v>0</v>
      </c>
      <c r="CZ745" s="181">
        <f t="shared" si="474"/>
        <v>0</v>
      </c>
      <c r="DA745" s="181">
        <f t="shared" si="474"/>
        <v>0</v>
      </c>
      <c r="DB745" s="181">
        <f t="shared" si="474"/>
        <v>0</v>
      </c>
      <c r="DC745" s="181">
        <f t="shared" si="474"/>
        <v>0</v>
      </c>
      <c r="DD745" s="181">
        <f t="shared" si="474"/>
        <v>0</v>
      </c>
      <c r="DE745" s="181">
        <f t="shared" si="474"/>
        <v>0</v>
      </c>
      <c r="DF745" s="181">
        <f t="shared" si="474"/>
        <v>0</v>
      </c>
      <c r="DG745" s="181">
        <f t="shared" si="474"/>
        <v>0</v>
      </c>
      <c r="DH745" s="181">
        <f t="shared" si="474"/>
        <v>0</v>
      </c>
      <c r="DI745" s="181">
        <f t="shared" si="474"/>
        <v>0</v>
      </c>
      <c r="DJ745" s="181">
        <f t="shared" si="474"/>
        <v>0</v>
      </c>
      <c r="DK745" s="181">
        <f t="shared" si="474"/>
        <v>0</v>
      </c>
      <c r="DL745" s="181">
        <f t="shared" si="474"/>
        <v>0</v>
      </c>
      <c r="DM745" s="181">
        <f t="shared" si="474"/>
        <v>0</v>
      </c>
      <c r="DN745" s="181">
        <f t="shared" si="474"/>
        <v>0</v>
      </c>
      <c r="DO745" s="181">
        <f t="shared" si="474"/>
        <v>0</v>
      </c>
      <c r="DP745" s="181">
        <f t="shared" si="474"/>
        <v>0</v>
      </c>
      <c r="DQ745" s="181">
        <f t="shared" si="474"/>
        <v>0</v>
      </c>
      <c r="DR745" s="181">
        <f t="shared" si="474"/>
        <v>0</v>
      </c>
      <c r="DS745" s="181">
        <f t="shared" si="474"/>
        <v>0</v>
      </c>
      <c r="DT745" s="181">
        <f t="shared" si="474"/>
        <v>0</v>
      </c>
      <c r="DU745" s="181">
        <f t="shared" si="474"/>
        <v>0</v>
      </c>
      <c r="DV745" s="181">
        <f t="shared" si="474"/>
        <v>0</v>
      </c>
      <c r="DW745" s="181">
        <f t="shared" si="474"/>
        <v>0</v>
      </c>
      <c r="DX745" s="181">
        <f t="shared" si="474"/>
        <v>0</v>
      </c>
      <c r="DY745" s="181">
        <f t="shared" si="474"/>
        <v>0</v>
      </c>
      <c r="DZ745" s="181">
        <f t="shared" si="474"/>
        <v>0</v>
      </c>
      <c r="EA745" s="181">
        <f t="shared" ref="EA745:EB747" si="475">EA732*0.18</f>
        <v>0</v>
      </c>
      <c r="EB745" s="181">
        <f t="shared" si="475"/>
        <v>0</v>
      </c>
      <c r="EC745" s="181">
        <f t="shared" si="470"/>
        <v>0</v>
      </c>
      <c r="ED745" s="181">
        <f t="shared" si="470"/>
        <v>0</v>
      </c>
      <c r="EE745" s="181">
        <f t="shared" si="470"/>
        <v>0</v>
      </c>
    </row>
    <row r="746" spans="1:138" s="182" customFormat="1" ht="15.75" hidden="1" outlineLevel="1" x14ac:dyDescent="0.25">
      <c r="A746" s="122">
        <f t="shared" si="467"/>
        <v>0</v>
      </c>
      <c r="B746" s="232" t="str">
        <f t="shared" si="471"/>
        <v>0 НДС</v>
      </c>
      <c r="C746" s="170">
        <f t="shared" si="472"/>
        <v>0</v>
      </c>
      <c r="D746" s="181">
        <f t="shared" ref="D746:BO747" si="476">D733*0.18</f>
        <v>0</v>
      </c>
      <c r="E746" s="181">
        <f t="shared" si="476"/>
        <v>0</v>
      </c>
      <c r="F746" s="181">
        <f t="shared" si="476"/>
        <v>0</v>
      </c>
      <c r="G746" s="181">
        <f t="shared" si="476"/>
        <v>0</v>
      </c>
      <c r="H746" s="181">
        <f t="shared" si="476"/>
        <v>0</v>
      </c>
      <c r="I746" s="181">
        <f t="shared" si="476"/>
        <v>0</v>
      </c>
      <c r="J746" s="181">
        <f t="shared" si="476"/>
        <v>0</v>
      </c>
      <c r="K746" s="181">
        <f t="shared" si="476"/>
        <v>0</v>
      </c>
      <c r="L746" s="181">
        <f t="shared" si="476"/>
        <v>0</v>
      </c>
      <c r="M746" s="181">
        <f t="shared" si="476"/>
        <v>0</v>
      </c>
      <c r="N746" s="181">
        <f t="shared" si="476"/>
        <v>0</v>
      </c>
      <c r="O746" s="181">
        <f t="shared" si="476"/>
        <v>0</v>
      </c>
      <c r="P746" s="181">
        <f t="shared" si="476"/>
        <v>0</v>
      </c>
      <c r="Q746" s="181">
        <f t="shared" si="476"/>
        <v>0</v>
      </c>
      <c r="R746" s="181">
        <f t="shared" si="476"/>
        <v>0</v>
      </c>
      <c r="S746" s="181">
        <f t="shared" si="476"/>
        <v>0</v>
      </c>
      <c r="T746" s="181">
        <f t="shared" si="476"/>
        <v>0</v>
      </c>
      <c r="U746" s="181">
        <f t="shared" si="476"/>
        <v>0</v>
      </c>
      <c r="V746" s="181">
        <f t="shared" si="476"/>
        <v>0</v>
      </c>
      <c r="W746" s="181">
        <f t="shared" si="476"/>
        <v>0</v>
      </c>
      <c r="X746" s="181">
        <f t="shared" si="476"/>
        <v>0</v>
      </c>
      <c r="Y746" s="181">
        <f t="shared" si="476"/>
        <v>0</v>
      </c>
      <c r="Z746" s="181">
        <f t="shared" si="476"/>
        <v>0</v>
      </c>
      <c r="AA746" s="181">
        <f t="shared" si="476"/>
        <v>0</v>
      </c>
      <c r="AB746" s="181">
        <f t="shared" si="476"/>
        <v>0</v>
      </c>
      <c r="AC746" s="181">
        <f t="shared" si="476"/>
        <v>0</v>
      </c>
      <c r="AD746" s="181">
        <f t="shared" si="476"/>
        <v>0</v>
      </c>
      <c r="AE746" s="181">
        <f t="shared" si="476"/>
        <v>0</v>
      </c>
      <c r="AF746" s="181">
        <f t="shared" si="476"/>
        <v>0</v>
      </c>
      <c r="AG746" s="181">
        <f t="shared" si="476"/>
        <v>0</v>
      </c>
      <c r="AH746" s="181">
        <f t="shared" si="476"/>
        <v>0</v>
      </c>
      <c r="AI746" s="181">
        <f t="shared" si="476"/>
        <v>0</v>
      </c>
      <c r="AJ746" s="181">
        <f t="shared" si="476"/>
        <v>0</v>
      </c>
      <c r="AK746" s="181">
        <f t="shared" si="476"/>
        <v>0</v>
      </c>
      <c r="AL746" s="181">
        <f t="shared" si="476"/>
        <v>0</v>
      </c>
      <c r="AM746" s="181">
        <f t="shared" si="476"/>
        <v>0</v>
      </c>
      <c r="AN746" s="181">
        <f t="shared" si="476"/>
        <v>0</v>
      </c>
      <c r="AO746" s="181">
        <f t="shared" si="476"/>
        <v>0</v>
      </c>
      <c r="AP746" s="181">
        <f t="shared" si="476"/>
        <v>0</v>
      </c>
      <c r="AQ746" s="181">
        <f t="shared" si="476"/>
        <v>0</v>
      </c>
      <c r="AR746" s="181">
        <f t="shared" si="476"/>
        <v>0</v>
      </c>
      <c r="AS746" s="181">
        <f t="shared" si="476"/>
        <v>0</v>
      </c>
      <c r="AT746" s="181">
        <f t="shared" si="476"/>
        <v>0</v>
      </c>
      <c r="AU746" s="181">
        <f t="shared" si="476"/>
        <v>0</v>
      </c>
      <c r="AV746" s="181">
        <f t="shared" si="476"/>
        <v>0</v>
      </c>
      <c r="AW746" s="181">
        <f t="shared" si="476"/>
        <v>0</v>
      </c>
      <c r="AX746" s="181">
        <f t="shared" si="476"/>
        <v>0</v>
      </c>
      <c r="AY746" s="181">
        <f t="shared" si="476"/>
        <v>0</v>
      </c>
      <c r="AZ746" s="181">
        <f t="shared" si="476"/>
        <v>0</v>
      </c>
      <c r="BA746" s="181">
        <f t="shared" si="476"/>
        <v>0</v>
      </c>
      <c r="BB746" s="181">
        <f t="shared" si="476"/>
        <v>0</v>
      </c>
      <c r="BC746" s="181">
        <f t="shared" si="476"/>
        <v>0</v>
      </c>
      <c r="BD746" s="181">
        <f t="shared" si="476"/>
        <v>0</v>
      </c>
      <c r="BE746" s="181">
        <f t="shared" si="476"/>
        <v>0</v>
      </c>
      <c r="BF746" s="181">
        <f t="shared" si="476"/>
        <v>0</v>
      </c>
      <c r="BG746" s="181">
        <f t="shared" si="476"/>
        <v>0</v>
      </c>
      <c r="BH746" s="181">
        <f t="shared" si="476"/>
        <v>0</v>
      </c>
      <c r="BI746" s="181">
        <f t="shared" si="476"/>
        <v>0</v>
      </c>
      <c r="BJ746" s="181">
        <f t="shared" si="476"/>
        <v>0</v>
      </c>
      <c r="BK746" s="181">
        <f t="shared" si="476"/>
        <v>0</v>
      </c>
      <c r="BL746" s="181">
        <f t="shared" si="476"/>
        <v>0</v>
      </c>
      <c r="BM746" s="181">
        <f t="shared" si="476"/>
        <v>0</v>
      </c>
      <c r="BN746" s="181">
        <f t="shared" si="476"/>
        <v>0</v>
      </c>
      <c r="BO746" s="181">
        <f>BO733*0.18</f>
        <v>0</v>
      </c>
      <c r="BP746" s="181">
        <f t="shared" ref="BP746:EA747" si="477">BP733*0.18</f>
        <v>0</v>
      </c>
      <c r="BQ746" s="181">
        <f t="shared" si="477"/>
        <v>0</v>
      </c>
      <c r="BR746" s="181">
        <f t="shared" si="477"/>
        <v>0</v>
      </c>
      <c r="BS746" s="181">
        <f t="shared" si="477"/>
        <v>0</v>
      </c>
      <c r="BT746" s="181">
        <f t="shared" si="477"/>
        <v>0</v>
      </c>
      <c r="BU746" s="181">
        <f t="shared" si="477"/>
        <v>0</v>
      </c>
      <c r="BV746" s="181">
        <f t="shared" si="477"/>
        <v>0</v>
      </c>
      <c r="BW746" s="181">
        <f t="shared" si="477"/>
        <v>0</v>
      </c>
      <c r="BX746" s="181">
        <f t="shared" si="477"/>
        <v>0</v>
      </c>
      <c r="BY746" s="181">
        <f t="shared" si="477"/>
        <v>0</v>
      </c>
      <c r="BZ746" s="181">
        <f t="shared" si="477"/>
        <v>0</v>
      </c>
      <c r="CA746" s="181">
        <f t="shared" si="477"/>
        <v>0</v>
      </c>
      <c r="CB746" s="181">
        <f t="shared" si="477"/>
        <v>0</v>
      </c>
      <c r="CC746" s="181">
        <f t="shared" si="477"/>
        <v>0</v>
      </c>
      <c r="CD746" s="181">
        <f t="shared" si="477"/>
        <v>0</v>
      </c>
      <c r="CE746" s="181">
        <f t="shared" si="477"/>
        <v>0</v>
      </c>
      <c r="CF746" s="181">
        <f t="shared" si="477"/>
        <v>0</v>
      </c>
      <c r="CG746" s="181">
        <f t="shared" si="477"/>
        <v>0</v>
      </c>
      <c r="CH746" s="181">
        <f t="shared" si="477"/>
        <v>0</v>
      </c>
      <c r="CI746" s="181">
        <f t="shared" si="477"/>
        <v>0</v>
      </c>
      <c r="CJ746" s="181">
        <f t="shared" si="477"/>
        <v>0</v>
      </c>
      <c r="CK746" s="181">
        <f t="shared" si="477"/>
        <v>0</v>
      </c>
      <c r="CL746" s="181">
        <f t="shared" si="477"/>
        <v>0</v>
      </c>
      <c r="CM746" s="181">
        <f t="shared" si="477"/>
        <v>0</v>
      </c>
      <c r="CN746" s="181">
        <f t="shared" si="477"/>
        <v>0</v>
      </c>
      <c r="CO746" s="181">
        <f t="shared" si="477"/>
        <v>0</v>
      </c>
      <c r="CP746" s="181">
        <f t="shared" si="477"/>
        <v>0</v>
      </c>
      <c r="CQ746" s="181">
        <f t="shared" si="477"/>
        <v>0</v>
      </c>
      <c r="CR746" s="181">
        <f t="shared" si="477"/>
        <v>0</v>
      </c>
      <c r="CS746" s="181">
        <f t="shared" si="477"/>
        <v>0</v>
      </c>
      <c r="CT746" s="181">
        <f t="shared" si="477"/>
        <v>0</v>
      </c>
      <c r="CU746" s="181">
        <f t="shared" si="477"/>
        <v>0</v>
      </c>
      <c r="CV746" s="181">
        <f t="shared" si="477"/>
        <v>0</v>
      </c>
      <c r="CW746" s="181">
        <f t="shared" si="477"/>
        <v>0</v>
      </c>
      <c r="CX746" s="181">
        <f t="shared" si="477"/>
        <v>0</v>
      </c>
      <c r="CY746" s="181">
        <f t="shared" si="477"/>
        <v>0</v>
      </c>
      <c r="CZ746" s="181">
        <f t="shared" si="477"/>
        <v>0</v>
      </c>
      <c r="DA746" s="181">
        <f t="shared" si="477"/>
        <v>0</v>
      </c>
      <c r="DB746" s="181">
        <f t="shared" si="477"/>
        <v>0</v>
      </c>
      <c r="DC746" s="181">
        <f t="shared" si="477"/>
        <v>0</v>
      </c>
      <c r="DD746" s="181">
        <f t="shared" si="477"/>
        <v>0</v>
      </c>
      <c r="DE746" s="181">
        <f t="shared" si="477"/>
        <v>0</v>
      </c>
      <c r="DF746" s="181">
        <f t="shared" si="477"/>
        <v>0</v>
      </c>
      <c r="DG746" s="181">
        <f t="shared" si="477"/>
        <v>0</v>
      </c>
      <c r="DH746" s="181">
        <f t="shared" si="477"/>
        <v>0</v>
      </c>
      <c r="DI746" s="181">
        <f t="shared" si="477"/>
        <v>0</v>
      </c>
      <c r="DJ746" s="181">
        <f t="shared" si="477"/>
        <v>0</v>
      </c>
      <c r="DK746" s="181">
        <f t="shared" si="477"/>
        <v>0</v>
      </c>
      <c r="DL746" s="181">
        <f t="shared" si="477"/>
        <v>0</v>
      </c>
      <c r="DM746" s="181">
        <f t="shared" si="477"/>
        <v>0</v>
      </c>
      <c r="DN746" s="181">
        <f t="shared" si="477"/>
        <v>0</v>
      </c>
      <c r="DO746" s="181">
        <f t="shared" si="477"/>
        <v>0</v>
      </c>
      <c r="DP746" s="181">
        <f t="shared" si="477"/>
        <v>0</v>
      </c>
      <c r="DQ746" s="181">
        <f t="shared" si="477"/>
        <v>0</v>
      </c>
      <c r="DR746" s="181">
        <f t="shared" si="477"/>
        <v>0</v>
      </c>
      <c r="DS746" s="181">
        <f t="shared" si="477"/>
        <v>0</v>
      </c>
      <c r="DT746" s="181">
        <f t="shared" si="477"/>
        <v>0</v>
      </c>
      <c r="DU746" s="181">
        <f t="shared" si="477"/>
        <v>0</v>
      </c>
      <c r="DV746" s="181">
        <f t="shared" si="477"/>
        <v>0</v>
      </c>
      <c r="DW746" s="181">
        <f t="shared" si="477"/>
        <v>0</v>
      </c>
      <c r="DX746" s="181">
        <f t="shared" si="477"/>
        <v>0</v>
      </c>
      <c r="DY746" s="181">
        <f t="shared" si="477"/>
        <v>0</v>
      </c>
      <c r="DZ746" s="181">
        <f t="shared" si="477"/>
        <v>0</v>
      </c>
      <c r="EA746" s="181">
        <f t="shared" si="477"/>
        <v>0</v>
      </c>
      <c r="EB746" s="181">
        <f t="shared" si="475"/>
        <v>0</v>
      </c>
      <c r="EC746" s="181">
        <f t="shared" si="470"/>
        <v>0</v>
      </c>
      <c r="ED746" s="181">
        <f t="shared" si="470"/>
        <v>0</v>
      </c>
      <c r="EE746" s="181">
        <f t="shared" si="470"/>
        <v>0</v>
      </c>
    </row>
    <row r="747" spans="1:138" s="182" customFormat="1" ht="15.75" hidden="1" outlineLevel="1" x14ac:dyDescent="0.25">
      <c r="A747" s="122">
        <f t="shared" si="467"/>
        <v>0</v>
      </c>
      <c r="B747" s="232" t="str">
        <f t="shared" si="471"/>
        <v>Менеджмент резерв НДС</v>
      </c>
      <c r="C747" s="170">
        <f t="shared" si="472"/>
        <v>0</v>
      </c>
      <c r="D747" s="181">
        <f t="shared" si="476"/>
        <v>0</v>
      </c>
      <c r="E747" s="181">
        <f t="shared" si="476"/>
        <v>0</v>
      </c>
      <c r="F747" s="181">
        <f t="shared" si="476"/>
        <v>0</v>
      </c>
      <c r="G747" s="181">
        <f t="shared" si="476"/>
        <v>0</v>
      </c>
      <c r="H747" s="181">
        <f t="shared" si="476"/>
        <v>0</v>
      </c>
      <c r="I747" s="181">
        <f t="shared" si="476"/>
        <v>0</v>
      </c>
      <c r="J747" s="181">
        <f t="shared" si="476"/>
        <v>0</v>
      </c>
      <c r="K747" s="181">
        <f t="shared" si="476"/>
        <v>0</v>
      </c>
      <c r="L747" s="181">
        <f t="shared" si="476"/>
        <v>0</v>
      </c>
      <c r="M747" s="181">
        <f t="shared" si="476"/>
        <v>0</v>
      </c>
      <c r="N747" s="181">
        <f t="shared" si="476"/>
        <v>0</v>
      </c>
      <c r="O747" s="181">
        <f t="shared" si="476"/>
        <v>0</v>
      </c>
      <c r="P747" s="181">
        <f t="shared" si="476"/>
        <v>0</v>
      </c>
      <c r="Q747" s="181">
        <f t="shared" si="476"/>
        <v>0</v>
      </c>
      <c r="R747" s="181">
        <f t="shared" si="476"/>
        <v>0</v>
      </c>
      <c r="S747" s="181">
        <f t="shared" si="476"/>
        <v>0</v>
      </c>
      <c r="T747" s="181">
        <f t="shared" si="476"/>
        <v>0</v>
      </c>
      <c r="U747" s="181">
        <f t="shared" si="476"/>
        <v>0</v>
      </c>
      <c r="V747" s="181">
        <f t="shared" si="476"/>
        <v>0</v>
      </c>
      <c r="W747" s="181">
        <f t="shared" si="476"/>
        <v>0</v>
      </c>
      <c r="X747" s="181">
        <f t="shared" si="476"/>
        <v>0</v>
      </c>
      <c r="Y747" s="181">
        <f t="shared" si="476"/>
        <v>0</v>
      </c>
      <c r="Z747" s="181">
        <f t="shared" si="476"/>
        <v>0</v>
      </c>
      <c r="AA747" s="181">
        <f t="shared" si="476"/>
        <v>0</v>
      </c>
      <c r="AB747" s="181">
        <f t="shared" si="476"/>
        <v>0</v>
      </c>
      <c r="AC747" s="181">
        <f t="shared" si="476"/>
        <v>0</v>
      </c>
      <c r="AD747" s="181">
        <f t="shared" si="476"/>
        <v>0</v>
      </c>
      <c r="AE747" s="181">
        <f t="shared" si="476"/>
        <v>0</v>
      </c>
      <c r="AF747" s="181">
        <f t="shared" si="476"/>
        <v>0</v>
      </c>
      <c r="AG747" s="181">
        <f t="shared" si="476"/>
        <v>0</v>
      </c>
      <c r="AH747" s="181">
        <f t="shared" si="476"/>
        <v>0</v>
      </c>
      <c r="AI747" s="181">
        <f t="shared" si="476"/>
        <v>0</v>
      </c>
      <c r="AJ747" s="181">
        <f t="shared" si="476"/>
        <v>0</v>
      </c>
      <c r="AK747" s="181">
        <f t="shared" si="476"/>
        <v>0</v>
      </c>
      <c r="AL747" s="181">
        <f t="shared" si="476"/>
        <v>0</v>
      </c>
      <c r="AM747" s="181">
        <f t="shared" si="476"/>
        <v>0</v>
      </c>
      <c r="AN747" s="181">
        <f t="shared" si="476"/>
        <v>0</v>
      </c>
      <c r="AO747" s="181">
        <f t="shared" si="476"/>
        <v>0</v>
      </c>
      <c r="AP747" s="181">
        <f t="shared" si="476"/>
        <v>0</v>
      </c>
      <c r="AQ747" s="181">
        <f t="shared" si="476"/>
        <v>0</v>
      </c>
      <c r="AR747" s="181">
        <f t="shared" si="476"/>
        <v>0</v>
      </c>
      <c r="AS747" s="181">
        <f t="shared" si="476"/>
        <v>0</v>
      </c>
      <c r="AT747" s="181">
        <f t="shared" si="476"/>
        <v>0</v>
      </c>
      <c r="AU747" s="181">
        <f t="shared" si="476"/>
        <v>0</v>
      </c>
      <c r="AV747" s="181">
        <f t="shared" si="476"/>
        <v>0</v>
      </c>
      <c r="AW747" s="181">
        <f t="shared" si="476"/>
        <v>0</v>
      </c>
      <c r="AX747" s="181">
        <f t="shared" si="476"/>
        <v>0</v>
      </c>
      <c r="AY747" s="181">
        <f t="shared" si="476"/>
        <v>0</v>
      </c>
      <c r="AZ747" s="181">
        <f t="shared" si="476"/>
        <v>0</v>
      </c>
      <c r="BA747" s="181">
        <f t="shared" si="476"/>
        <v>0</v>
      </c>
      <c r="BB747" s="181">
        <f t="shared" si="476"/>
        <v>0</v>
      </c>
      <c r="BC747" s="181">
        <f t="shared" si="476"/>
        <v>0</v>
      </c>
      <c r="BD747" s="181">
        <f t="shared" si="476"/>
        <v>0</v>
      </c>
      <c r="BE747" s="181">
        <f t="shared" si="476"/>
        <v>0</v>
      </c>
      <c r="BF747" s="181">
        <f t="shared" si="476"/>
        <v>0</v>
      </c>
      <c r="BG747" s="181">
        <f t="shared" si="476"/>
        <v>0</v>
      </c>
      <c r="BH747" s="181">
        <f t="shared" si="476"/>
        <v>0</v>
      </c>
      <c r="BI747" s="181">
        <f t="shared" si="476"/>
        <v>0</v>
      </c>
      <c r="BJ747" s="181">
        <f t="shared" si="476"/>
        <v>0</v>
      </c>
      <c r="BK747" s="181">
        <f t="shared" si="476"/>
        <v>0</v>
      </c>
      <c r="BL747" s="181">
        <f t="shared" si="476"/>
        <v>0</v>
      </c>
      <c r="BM747" s="181">
        <f t="shared" si="476"/>
        <v>0</v>
      </c>
      <c r="BN747" s="181">
        <f t="shared" si="476"/>
        <v>0</v>
      </c>
      <c r="BO747" s="181">
        <f t="shared" si="476"/>
        <v>0</v>
      </c>
      <c r="BP747" s="181">
        <f t="shared" si="477"/>
        <v>0</v>
      </c>
      <c r="BQ747" s="181">
        <f t="shared" si="477"/>
        <v>0</v>
      </c>
      <c r="BR747" s="181">
        <f t="shared" si="477"/>
        <v>0</v>
      </c>
      <c r="BS747" s="181">
        <f t="shared" si="477"/>
        <v>0</v>
      </c>
      <c r="BT747" s="181">
        <f t="shared" si="477"/>
        <v>0</v>
      </c>
      <c r="BU747" s="181">
        <f t="shared" si="477"/>
        <v>0</v>
      </c>
      <c r="BV747" s="181">
        <f t="shared" si="477"/>
        <v>0</v>
      </c>
      <c r="BW747" s="181">
        <f t="shared" si="477"/>
        <v>0</v>
      </c>
      <c r="BX747" s="181">
        <f t="shared" si="477"/>
        <v>0</v>
      </c>
      <c r="BY747" s="181">
        <f t="shared" si="477"/>
        <v>0</v>
      </c>
      <c r="BZ747" s="181">
        <f t="shared" si="477"/>
        <v>0</v>
      </c>
      <c r="CA747" s="181">
        <f t="shared" si="477"/>
        <v>0</v>
      </c>
      <c r="CB747" s="181">
        <f t="shared" si="477"/>
        <v>0</v>
      </c>
      <c r="CC747" s="181">
        <f t="shared" si="477"/>
        <v>0</v>
      </c>
      <c r="CD747" s="181">
        <f t="shared" si="477"/>
        <v>0</v>
      </c>
      <c r="CE747" s="181">
        <f t="shared" si="477"/>
        <v>0</v>
      </c>
      <c r="CF747" s="181">
        <f t="shared" si="477"/>
        <v>0</v>
      </c>
      <c r="CG747" s="181">
        <f t="shared" si="477"/>
        <v>0</v>
      </c>
      <c r="CH747" s="181">
        <f t="shared" si="477"/>
        <v>0</v>
      </c>
      <c r="CI747" s="181">
        <f t="shared" si="477"/>
        <v>0</v>
      </c>
      <c r="CJ747" s="181">
        <f t="shared" si="477"/>
        <v>0</v>
      </c>
      <c r="CK747" s="181">
        <f t="shared" si="477"/>
        <v>0</v>
      </c>
      <c r="CL747" s="181">
        <f t="shared" si="477"/>
        <v>0</v>
      </c>
      <c r="CM747" s="181">
        <f t="shared" si="477"/>
        <v>0</v>
      </c>
      <c r="CN747" s="181">
        <f t="shared" si="477"/>
        <v>0</v>
      </c>
      <c r="CO747" s="181">
        <f t="shared" si="477"/>
        <v>0</v>
      </c>
      <c r="CP747" s="181">
        <f t="shared" si="477"/>
        <v>0</v>
      </c>
      <c r="CQ747" s="181">
        <f t="shared" si="477"/>
        <v>0</v>
      </c>
      <c r="CR747" s="181">
        <f t="shared" si="477"/>
        <v>0</v>
      </c>
      <c r="CS747" s="181">
        <f t="shared" si="477"/>
        <v>0</v>
      </c>
      <c r="CT747" s="181">
        <f t="shared" si="477"/>
        <v>0</v>
      </c>
      <c r="CU747" s="181">
        <f t="shared" si="477"/>
        <v>0</v>
      </c>
      <c r="CV747" s="181">
        <f t="shared" si="477"/>
        <v>0</v>
      </c>
      <c r="CW747" s="181">
        <f t="shared" si="477"/>
        <v>0</v>
      </c>
      <c r="CX747" s="181">
        <f t="shared" si="477"/>
        <v>0</v>
      </c>
      <c r="CY747" s="181">
        <f t="shared" si="477"/>
        <v>0</v>
      </c>
      <c r="CZ747" s="181">
        <f t="shared" si="477"/>
        <v>0</v>
      </c>
      <c r="DA747" s="181">
        <f t="shared" si="477"/>
        <v>0</v>
      </c>
      <c r="DB747" s="181">
        <f t="shared" si="477"/>
        <v>0</v>
      </c>
      <c r="DC747" s="181">
        <f t="shared" si="477"/>
        <v>0</v>
      </c>
      <c r="DD747" s="181">
        <f t="shared" si="477"/>
        <v>0</v>
      </c>
      <c r="DE747" s="181">
        <f t="shared" si="477"/>
        <v>0</v>
      </c>
      <c r="DF747" s="181">
        <f t="shared" si="477"/>
        <v>0</v>
      </c>
      <c r="DG747" s="181">
        <f t="shared" si="477"/>
        <v>0</v>
      </c>
      <c r="DH747" s="181">
        <f t="shared" si="477"/>
        <v>0</v>
      </c>
      <c r="DI747" s="181">
        <f t="shared" si="477"/>
        <v>0</v>
      </c>
      <c r="DJ747" s="181">
        <f t="shared" si="477"/>
        <v>0</v>
      </c>
      <c r="DK747" s="181">
        <f t="shared" si="477"/>
        <v>0</v>
      </c>
      <c r="DL747" s="181">
        <f t="shared" si="477"/>
        <v>0</v>
      </c>
      <c r="DM747" s="181">
        <f t="shared" si="477"/>
        <v>0</v>
      </c>
      <c r="DN747" s="181">
        <f t="shared" si="477"/>
        <v>0</v>
      </c>
      <c r="DO747" s="181">
        <f t="shared" si="477"/>
        <v>0</v>
      </c>
      <c r="DP747" s="181">
        <f t="shared" si="477"/>
        <v>0</v>
      </c>
      <c r="DQ747" s="181">
        <f t="shared" si="477"/>
        <v>0</v>
      </c>
      <c r="DR747" s="181">
        <f t="shared" si="477"/>
        <v>0</v>
      </c>
      <c r="DS747" s="181">
        <f t="shared" si="477"/>
        <v>0</v>
      </c>
      <c r="DT747" s="181">
        <f t="shared" si="477"/>
        <v>0</v>
      </c>
      <c r="DU747" s="181">
        <f t="shared" si="477"/>
        <v>0</v>
      </c>
      <c r="DV747" s="181">
        <f t="shared" si="477"/>
        <v>0</v>
      </c>
      <c r="DW747" s="181">
        <f t="shared" si="477"/>
        <v>0</v>
      </c>
      <c r="DX747" s="181">
        <f t="shared" si="477"/>
        <v>0</v>
      </c>
      <c r="DY747" s="181">
        <f t="shared" si="477"/>
        <v>0</v>
      </c>
      <c r="DZ747" s="181">
        <f t="shared" si="477"/>
        <v>0</v>
      </c>
      <c r="EA747" s="181">
        <f t="shared" si="477"/>
        <v>0</v>
      </c>
      <c r="EB747" s="181">
        <f t="shared" si="475"/>
        <v>0</v>
      </c>
      <c r="EC747" s="181">
        <f t="shared" si="470"/>
        <v>0</v>
      </c>
      <c r="ED747" s="181">
        <f t="shared" si="470"/>
        <v>0</v>
      </c>
      <c r="EE747" s="181">
        <f t="shared" si="470"/>
        <v>0</v>
      </c>
    </row>
    <row r="748" spans="1:138" ht="17.25" hidden="1" outlineLevel="1" thickTop="1" thickBot="1" x14ac:dyDescent="0.3">
      <c r="A748" s="122">
        <f>IF(B721="Объект",,1)</f>
        <v>0</v>
      </c>
      <c r="B748" s="228" t="s">
        <v>236</v>
      </c>
      <c r="C748" s="229">
        <f>SUM(D748:EE748)</f>
        <v>0</v>
      </c>
      <c r="D748" s="175">
        <f>SUM(D738:D747)</f>
        <v>0</v>
      </c>
      <c r="E748" s="230">
        <f t="shared" ref="E748:BA748" si="478">SUM(E738:E747)</f>
        <v>0</v>
      </c>
      <c r="F748" s="175">
        <f t="shared" si="478"/>
        <v>0</v>
      </c>
      <c r="G748" s="175">
        <f t="shared" si="478"/>
        <v>0</v>
      </c>
      <c r="H748" s="175">
        <f t="shared" si="478"/>
        <v>0</v>
      </c>
      <c r="I748" s="175">
        <f t="shared" si="478"/>
        <v>0</v>
      </c>
      <c r="J748" s="175">
        <f t="shared" si="478"/>
        <v>0</v>
      </c>
      <c r="K748" s="175">
        <f t="shared" si="478"/>
        <v>0</v>
      </c>
      <c r="L748" s="175">
        <f t="shared" si="478"/>
        <v>0</v>
      </c>
      <c r="M748" s="175">
        <f t="shared" si="478"/>
        <v>0</v>
      </c>
      <c r="N748" s="175">
        <f t="shared" si="478"/>
        <v>0</v>
      </c>
      <c r="O748" s="231">
        <f t="shared" si="478"/>
        <v>0</v>
      </c>
      <c r="P748" s="231">
        <f t="shared" si="478"/>
        <v>0</v>
      </c>
      <c r="Q748" s="231">
        <f t="shared" si="478"/>
        <v>0</v>
      </c>
      <c r="R748" s="231">
        <f t="shared" si="478"/>
        <v>0</v>
      </c>
      <c r="S748" s="231">
        <f t="shared" si="478"/>
        <v>0</v>
      </c>
      <c r="T748" s="231">
        <f t="shared" si="478"/>
        <v>0</v>
      </c>
      <c r="U748" s="231">
        <f t="shared" si="478"/>
        <v>0</v>
      </c>
      <c r="V748" s="231">
        <f t="shared" si="478"/>
        <v>0</v>
      </c>
      <c r="W748" s="231">
        <f t="shared" si="478"/>
        <v>0</v>
      </c>
      <c r="X748" s="231">
        <f t="shared" si="478"/>
        <v>0</v>
      </c>
      <c r="Y748" s="231">
        <f t="shared" si="478"/>
        <v>0</v>
      </c>
      <c r="Z748" s="231">
        <f t="shared" si="478"/>
        <v>0</v>
      </c>
      <c r="AA748" s="231">
        <f t="shared" si="478"/>
        <v>0</v>
      </c>
      <c r="AB748" s="231">
        <f t="shared" si="478"/>
        <v>0</v>
      </c>
      <c r="AC748" s="176">
        <f t="shared" si="478"/>
        <v>0</v>
      </c>
      <c r="AD748" s="176">
        <f t="shared" si="478"/>
        <v>0</v>
      </c>
      <c r="AE748" s="175">
        <f t="shared" si="478"/>
        <v>0</v>
      </c>
      <c r="AF748" s="175">
        <f t="shared" si="478"/>
        <v>0</v>
      </c>
      <c r="AG748" s="175">
        <f t="shared" si="478"/>
        <v>0</v>
      </c>
      <c r="AH748" s="175">
        <f t="shared" si="478"/>
        <v>0</v>
      </c>
      <c r="AI748" s="175">
        <f t="shared" si="478"/>
        <v>0</v>
      </c>
      <c r="AJ748" s="175">
        <f t="shared" si="478"/>
        <v>0</v>
      </c>
      <c r="AK748" s="175">
        <f t="shared" si="478"/>
        <v>0</v>
      </c>
      <c r="AL748" s="175">
        <f t="shared" si="478"/>
        <v>0</v>
      </c>
      <c r="AM748" s="175">
        <f t="shared" si="478"/>
        <v>0</v>
      </c>
      <c r="AN748" s="176">
        <f t="shared" si="478"/>
        <v>0</v>
      </c>
      <c r="AO748" s="175">
        <f t="shared" si="478"/>
        <v>0</v>
      </c>
      <c r="AP748" s="175">
        <f t="shared" si="478"/>
        <v>0</v>
      </c>
      <c r="AQ748" s="175">
        <f t="shared" si="478"/>
        <v>0</v>
      </c>
      <c r="AR748" s="175">
        <f t="shared" si="478"/>
        <v>0</v>
      </c>
      <c r="AS748" s="175">
        <f t="shared" si="478"/>
        <v>0</v>
      </c>
      <c r="AT748" s="175">
        <f t="shared" si="478"/>
        <v>0</v>
      </c>
      <c r="AU748" s="175">
        <f t="shared" si="478"/>
        <v>0</v>
      </c>
      <c r="AV748" s="175">
        <f t="shared" si="478"/>
        <v>0</v>
      </c>
      <c r="AW748" s="175">
        <f t="shared" si="478"/>
        <v>0</v>
      </c>
      <c r="AX748" s="175">
        <f t="shared" si="478"/>
        <v>0</v>
      </c>
      <c r="AY748" s="175">
        <f t="shared" si="478"/>
        <v>0</v>
      </c>
      <c r="AZ748" s="176">
        <f t="shared" si="478"/>
        <v>0</v>
      </c>
      <c r="BA748" s="175">
        <f t="shared" si="478"/>
        <v>0</v>
      </c>
      <c r="BB748" s="175">
        <f t="shared" ref="BB748:DM748" si="479">SUM(BB725:BB734)*0.18</f>
        <v>0</v>
      </c>
      <c r="BC748" s="175">
        <f t="shared" si="479"/>
        <v>0</v>
      </c>
      <c r="BD748" s="175">
        <f t="shared" si="479"/>
        <v>0</v>
      </c>
      <c r="BE748" s="175">
        <f t="shared" si="479"/>
        <v>0</v>
      </c>
      <c r="BF748" s="175">
        <f t="shared" si="479"/>
        <v>0</v>
      </c>
      <c r="BG748" s="175">
        <f t="shared" si="479"/>
        <v>0</v>
      </c>
      <c r="BH748" s="175">
        <f t="shared" si="479"/>
        <v>0</v>
      </c>
      <c r="BI748" s="175">
        <f t="shared" si="479"/>
        <v>0</v>
      </c>
      <c r="BJ748" s="175">
        <f t="shared" si="479"/>
        <v>0</v>
      </c>
      <c r="BK748" s="175">
        <f t="shared" si="479"/>
        <v>0</v>
      </c>
      <c r="BL748" s="176">
        <f t="shared" si="479"/>
        <v>0</v>
      </c>
      <c r="BM748" s="175">
        <f t="shared" si="479"/>
        <v>0</v>
      </c>
      <c r="BN748" s="175">
        <f t="shared" si="479"/>
        <v>0</v>
      </c>
      <c r="BO748" s="175">
        <f t="shared" si="479"/>
        <v>0</v>
      </c>
      <c r="BP748" s="175">
        <f t="shared" si="479"/>
        <v>0</v>
      </c>
      <c r="BQ748" s="175">
        <f t="shared" si="479"/>
        <v>0</v>
      </c>
      <c r="BR748" s="175">
        <f t="shared" si="479"/>
        <v>0</v>
      </c>
      <c r="BS748" s="175">
        <f t="shared" si="479"/>
        <v>0</v>
      </c>
      <c r="BT748" s="175">
        <f t="shared" si="479"/>
        <v>0</v>
      </c>
      <c r="BU748" s="175">
        <f t="shared" si="479"/>
        <v>0</v>
      </c>
      <c r="BV748" s="175">
        <f>SUM(BV725:BV734)*0.18</f>
        <v>0</v>
      </c>
      <c r="BW748" s="175">
        <f>SUM(BW725:BW734)*0.18</f>
        <v>0</v>
      </c>
      <c r="BX748" s="175">
        <f>SUM(BX725:BX734)*0.18</f>
        <v>0</v>
      </c>
      <c r="BY748" s="175">
        <f t="shared" si="479"/>
        <v>0</v>
      </c>
      <c r="BZ748" s="175">
        <f t="shared" si="479"/>
        <v>0</v>
      </c>
      <c r="CA748" s="175">
        <f t="shared" si="479"/>
        <v>0</v>
      </c>
      <c r="CB748" s="175">
        <f t="shared" si="479"/>
        <v>0</v>
      </c>
      <c r="CC748" s="175">
        <f t="shared" si="479"/>
        <v>0</v>
      </c>
      <c r="CD748" s="175">
        <f t="shared" si="479"/>
        <v>0</v>
      </c>
      <c r="CE748" s="175">
        <f t="shared" si="479"/>
        <v>0</v>
      </c>
      <c r="CF748" s="175">
        <f t="shared" si="479"/>
        <v>0</v>
      </c>
      <c r="CG748" s="175">
        <f t="shared" si="479"/>
        <v>0</v>
      </c>
      <c r="CH748" s="175">
        <f t="shared" si="479"/>
        <v>0</v>
      </c>
      <c r="CI748" s="175">
        <f t="shared" si="479"/>
        <v>0</v>
      </c>
      <c r="CJ748" s="176">
        <f t="shared" si="479"/>
        <v>0</v>
      </c>
      <c r="CK748" s="175">
        <f t="shared" si="479"/>
        <v>0</v>
      </c>
      <c r="CL748" s="175">
        <f t="shared" si="479"/>
        <v>0</v>
      </c>
      <c r="CM748" s="175">
        <f t="shared" si="479"/>
        <v>0</v>
      </c>
      <c r="CN748" s="175">
        <f t="shared" si="479"/>
        <v>0</v>
      </c>
      <c r="CO748" s="175">
        <f t="shared" si="479"/>
        <v>0</v>
      </c>
      <c r="CP748" s="175">
        <f t="shared" si="479"/>
        <v>0</v>
      </c>
      <c r="CQ748" s="175">
        <f t="shared" si="479"/>
        <v>0</v>
      </c>
      <c r="CR748" s="175">
        <f t="shared" si="479"/>
        <v>0</v>
      </c>
      <c r="CS748" s="175">
        <f t="shared" si="479"/>
        <v>0</v>
      </c>
      <c r="CT748" s="175">
        <f t="shared" si="479"/>
        <v>0</v>
      </c>
      <c r="CU748" s="175">
        <f t="shared" si="479"/>
        <v>0</v>
      </c>
      <c r="CV748" s="176">
        <f t="shared" si="479"/>
        <v>0</v>
      </c>
      <c r="CW748" s="175">
        <f t="shared" si="479"/>
        <v>0</v>
      </c>
      <c r="CX748" s="175">
        <f t="shared" si="479"/>
        <v>0</v>
      </c>
      <c r="CY748" s="175">
        <f t="shared" si="479"/>
        <v>0</v>
      </c>
      <c r="CZ748" s="175">
        <f t="shared" si="479"/>
        <v>0</v>
      </c>
      <c r="DA748" s="175">
        <f t="shared" si="479"/>
        <v>0</v>
      </c>
      <c r="DB748" s="175">
        <f t="shared" si="479"/>
        <v>0</v>
      </c>
      <c r="DC748" s="175">
        <f t="shared" si="479"/>
        <v>0</v>
      </c>
      <c r="DD748" s="175">
        <f t="shared" si="479"/>
        <v>0</v>
      </c>
      <c r="DE748" s="175">
        <f t="shared" si="479"/>
        <v>0</v>
      </c>
      <c r="DF748" s="175">
        <f t="shared" si="479"/>
        <v>0</v>
      </c>
      <c r="DG748" s="175">
        <f t="shared" si="479"/>
        <v>0</v>
      </c>
      <c r="DH748" s="176">
        <f t="shared" si="479"/>
        <v>0</v>
      </c>
      <c r="DI748" s="175">
        <f t="shared" si="479"/>
        <v>0</v>
      </c>
      <c r="DJ748" s="175">
        <f t="shared" si="479"/>
        <v>0</v>
      </c>
      <c r="DK748" s="175">
        <f t="shared" si="479"/>
        <v>0</v>
      </c>
      <c r="DL748" s="175">
        <f t="shared" si="479"/>
        <v>0</v>
      </c>
      <c r="DM748" s="175">
        <f t="shared" si="479"/>
        <v>0</v>
      </c>
      <c r="DN748" s="175">
        <f t="shared" ref="DN748:EA748" si="480">SUM(DN725:DN734)*0.18</f>
        <v>0</v>
      </c>
      <c r="DO748" s="175">
        <f t="shared" si="480"/>
        <v>0</v>
      </c>
      <c r="DP748" s="175">
        <f t="shared" si="480"/>
        <v>0</v>
      </c>
      <c r="DQ748" s="175">
        <f t="shared" si="480"/>
        <v>0</v>
      </c>
      <c r="DR748" s="175">
        <f t="shared" si="480"/>
        <v>0</v>
      </c>
      <c r="DS748" s="175">
        <f t="shared" si="480"/>
        <v>0</v>
      </c>
      <c r="DT748" s="176">
        <f t="shared" si="480"/>
        <v>0</v>
      </c>
      <c r="DU748" s="175">
        <f t="shared" si="480"/>
        <v>0</v>
      </c>
      <c r="DV748" s="175">
        <f t="shared" si="480"/>
        <v>0</v>
      </c>
      <c r="DW748" s="175">
        <f t="shared" si="480"/>
        <v>0</v>
      </c>
      <c r="DX748" s="175">
        <f t="shared" si="480"/>
        <v>0</v>
      </c>
      <c r="DY748" s="175">
        <f t="shared" si="480"/>
        <v>0</v>
      </c>
      <c r="DZ748" s="175">
        <f t="shared" si="480"/>
        <v>0</v>
      </c>
      <c r="EA748" s="175">
        <f t="shared" si="480"/>
        <v>0</v>
      </c>
      <c r="EB748" s="175">
        <f>SUM(EB725:EB734)*0.18</f>
        <v>0</v>
      </c>
      <c r="EC748" s="175">
        <f>SUM(EC725:EC734)*0.18</f>
        <v>0</v>
      </c>
      <c r="ED748" s="175">
        <f>SUM(ED725:ED734)*0.18</f>
        <v>0</v>
      </c>
      <c r="EE748" s="175">
        <f>SUM(EE725:EE734)*0.18</f>
        <v>0</v>
      </c>
      <c r="EF748" s="169"/>
      <c r="EG748" s="169"/>
      <c r="EH748" s="169"/>
    </row>
    <row r="749" spans="1:138" ht="17.25" hidden="1" outlineLevel="1" thickTop="1" thickBot="1" x14ac:dyDescent="0.3">
      <c r="A749" s="122">
        <f>IF(B721="Объект",,1)</f>
        <v>0</v>
      </c>
      <c r="B749" s="233">
        <f>B717</f>
        <v>0</v>
      </c>
      <c r="C749" s="229">
        <f t="shared" si="463"/>
        <v>0</v>
      </c>
      <c r="D749" s="188">
        <f t="shared" ref="D749:BO749" si="481">D737+D748</f>
        <v>0</v>
      </c>
      <c r="E749" s="234">
        <f t="shared" si="481"/>
        <v>0</v>
      </c>
      <c r="F749" s="188">
        <f t="shared" si="481"/>
        <v>0</v>
      </c>
      <c r="G749" s="188">
        <f t="shared" si="481"/>
        <v>0</v>
      </c>
      <c r="H749" s="188">
        <f t="shared" si="481"/>
        <v>0</v>
      </c>
      <c r="I749" s="188">
        <f t="shared" si="481"/>
        <v>0</v>
      </c>
      <c r="J749" s="188">
        <f t="shared" si="481"/>
        <v>0</v>
      </c>
      <c r="K749" s="188">
        <f t="shared" si="481"/>
        <v>0</v>
      </c>
      <c r="L749" s="188">
        <f t="shared" si="481"/>
        <v>0</v>
      </c>
      <c r="M749" s="188">
        <f t="shared" si="481"/>
        <v>0</v>
      </c>
      <c r="N749" s="188">
        <f t="shared" si="481"/>
        <v>0</v>
      </c>
      <c r="O749" s="235">
        <f t="shared" si="481"/>
        <v>0</v>
      </c>
      <c r="P749" s="235">
        <f t="shared" si="481"/>
        <v>0</v>
      </c>
      <c r="Q749" s="235">
        <f t="shared" si="481"/>
        <v>0</v>
      </c>
      <c r="R749" s="235">
        <f t="shared" si="481"/>
        <v>0</v>
      </c>
      <c r="S749" s="235">
        <f t="shared" si="481"/>
        <v>0</v>
      </c>
      <c r="T749" s="235">
        <f t="shared" si="481"/>
        <v>0</v>
      </c>
      <c r="U749" s="235">
        <f t="shared" si="481"/>
        <v>0</v>
      </c>
      <c r="V749" s="235">
        <f t="shared" si="481"/>
        <v>0</v>
      </c>
      <c r="W749" s="235">
        <f t="shared" si="481"/>
        <v>0</v>
      </c>
      <c r="X749" s="235">
        <f t="shared" si="481"/>
        <v>0</v>
      </c>
      <c r="Y749" s="235">
        <f t="shared" si="481"/>
        <v>0</v>
      </c>
      <c r="Z749" s="235">
        <f t="shared" si="481"/>
        <v>0</v>
      </c>
      <c r="AA749" s="235">
        <f t="shared" si="481"/>
        <v>0</v>
      </c>
      <c r="AB749" s="235">
        <f t="shared" si="481"/>
        <v>0</v>
      </c>
      <c r="AC749" s="189">
        <f t="shared" si="481"/>
        <v>0</v>
      </c>
      <c r="AD749" s="189">
        <f t="shared" si="481"/>
        <v>0</v>
      </c>
      <c r="AE749" s="188">
        <f t="shared" si="481"/>
        <v>0</v>
      </c>
      <c r="AF749" s="188">
        <f t="shared" si="481"/>
        <v>0</v>
      </c>
      <c r="AG749" s="188">
        <f t="shared" si="481"/>
        <v>0</v>
      </c>
      <c r="AH749" s="188">
        <f t="shared" si="481"/>
        <v>0</v>
      </c>
      <c r="AI749" s="188">
        <f t="shared" si="481"/>
        <v>0</v>
      </c>
      <c r="AJ749" s="188">
        <f t="shared" si="481"/>
        <v>0</v>
      </c>
      <c r="AK749" s="188">
        <f t="shared" si="481"/>
        <v>0</v>
      </c>
      <c r="AL749" s="188">
        <f t="shared" si="481"/>
        <v>0</v>
      </c>
      <c r="AM749" s="188">
        <f t="shared" si="481"/>
        <v>0</v>
      </c>
      <c r="AN749" s="189">
        <f t="shared" si="481"/>
        <v>0</v>
      </c>
      <c r="AO749" s="188">
        <f t="shared" si="481"/>
        <v>0</v>
      </c>
      <c r="AP749" s="188">
        <f t="shared" si="481"/>
        <v>0</v>
      </c>
      <c r="AQ749" s="188">
        <f t="shared" si="481"/>
        <v>0</v>
      </c>
      <c r="AR749" s="188">
        <f t="shared" si="481"/>
        <v>0</v>
      </c>
      <c r="AS749" s="188">
        <f t="shared" si="481"/>
        <v>0</v>
      </c>
      <c r="AT749" s="188">
        <f t="shared" si="481"/>
        <v>0</v>
      </c>
      <c r="AU749" s="188">
        <f t="shared" si="481"/>
        <v>0</v>
      </c>
      <c r="AV749" s="188">
        <f t="shared" si="481"/>
        <v>0</v>
      </c>
      <c r="AW749" s="188">
        <f t="shared" si="481"/>
        <v>0</v>
      </c>
      <c r="AX749" s="188">
        <f t="shared" si="481"/>
        <v>0</v>
      </c>
      <c r="AY749" s="188">
        <f t="shared" si="481"/>
        <v>0</v>
      </c>
      <c r="AZ749" s="189">
        <f t="shared" si="481"/>
        <v>0</v>
      </c>
      <c r="BA749" s="188">
        <f t="shared" si="481"/>
        <v>0</v>
      </c>
      <c r="BB749" s="188">
        <f t="shared" si="481"/>
        <v>0</v>
      </c>
      <c r="BC749" s="188">
        <f t="shared" si="481"/>
        <v>0</v>
      </c>
      <c r="BD749" s="188">
        <f t="shared" si="481"/>
        <v>0</v>
      </c>
      <c r="BE749" s="188">
        <f t="shared" si="481"/>
        <v>0</v>
      </c>
      <c r="BF749" s="188">
        <f t="shared" si="481"/>
        <v>0</v>
      </c>
      <c r="BG749" s="188">
        <f t="shared" si="481"/>
        <v>0</v>
      </c>
      <c r="BH749" s="188">
        <f t="shared" si="481"/>
        <v>0</v>
      </c>
      <c r="BI749" s="188">
        <f t="shared" si="481"/>
        <v>0</v>
      </c>
      <c r="BJ749" s="188">
        <f t="shared" si="481"/>
        <v>0</v>
      </c>
      <c r="BK749" s="188">
        <f t="shared" si="481"/>
        <v>0</v>
      </c>
      <c r="BL749" s="189">
        <f t="shared" si="481"/>
        <v>0</v>
      </c>
      <c r="BM749" s="188">
        <f t="shared" si="481"/>
        <v>0</v>
      </c>
      <c r="BN749" s="188">
        <f t="shared" si="481"/>
        <v>0</v>
      </c>
      <c r="BO749" s="188">
        <f t="shared" si="481"/>
        <v>0</v>
      </c>
      <c r="BP749" s="188">
        <f t="shared" ref="BP749:EA749" si="482">BP737+BP748</f>
        <v>0</v>
      </c>
      <c r="BQ749" s="188">
        <f t="shared" si="482"/>
        <v>0</v>
      </c>
      <c r="BR749" s="188">
        <f t="shared" si="482"/>
        <v>0</v>
      </c>
      <c r="BS749" s="188">
        <f t="shared" si="482"/>
        <v>0</v>
      </c>
      <c r="BT749" s="188">
        <f t="shared" si="482"/>
        <v>0</v>
      </c>
      <c r="BU749" s="188">
        <f t="shared" si="482"/>
        <v>0</v>
      </c>
      <c r="BV749" s="188">
        <f>BV737+BV748</f>
        <v>0</v>
      </c>
      <c r="BW749" s="188">
        <f>BW737+BW748</f>
        <v>0</v>
      </c>
      <c r="BX749" s="188">
        <f>BX737+BX748</f>
        <v>0</v>
      </c>
      <c r="BY749" s="188">
        <f t="shared" si="482"/>
        <v>0</v>
      </c>
      <c r="BZ749" s="188">
        <f t="shared" si="482"/>
        <v>0</v>
      </c>
      <c r="CA749" s="188">
        <f t="shared" si="482"/>
        <v>0</v>
      </c>
      <c r="CB749" s="188">
        <f t="shared" si="482"/>
        <v>0</v>
      </c>
      <c r="CC749" s="188">
        <f t="shared" si="482"/>
        <v>0</v>
      </c>
      <c r="CD749" s="188">
        <f t="shared" si="482"/>
        <v>0</v>
      </c>
      <c r="CE749" s="188">
        <f t="shared" si="482"/>
        <v>0</v>
      </c>
      <c r="CF749" s="188">
        <f t="shared" si="482"/>
        <v>0</v>
      </c>
      <c r="CG749" s="188">
        <f t="shared" si="482"/>
        <v>0</v>
      </c>
      <c r="CH749" s="188">
        <f t="shared" si="482"/>
        <v>0</v>
      </c>
      <c r="CI749" s="188">
        <f t="shared" si="482"/>
        <v>0</v>
      </c>
      <c r="CJ749" s="189">
        <f t="shared" si="482"/>
        <v>0</v>
      </c>
      <c r="CK749" s="188">
        <f t="shared" si="482"/>
        <v>0</v>
      </c>
      <c r="CL749" s="188">
        <f t="shared" si="482"/>
        <v>0</v>
      </c>
      <c r="CM749" s="188">
        <f t="shared" si="482"/>
        <v>0</v>
      </c>
      <c r="CN749" s="188">
        <f t="shared" si="482"/>
        <v>0</v>
      </c>
      <c r="CO749" s="188">
        <f t="shared" si="482"/>
        <v>0</v>
      </c>
      <c r="CP749" s="188">
        <f t="shared" si="482"/>
        <v>0</v>
      </c>
      <c r="CQ749" s="188">
        <f t="shared" si="482"/>
        <v>0</v>
      </c>
      <c r="CR749" s="188">
        <f t="shared" si="482"/>
        <v>0</v>
      </c>
      <c r="CS749" s="188">
        <f t="shared" si="482"/>
        <v>0</v>
      </c>
      <c r="CT749" s="188">
        <f t="shared" si="482"/>
        <v>0</v>
      </c>
      <c r="CU749" s="188">
        <f t="shared" si="482"/>
        <v>0</v>
      </c>
      <c r="CV749" s="189">
        <f t="shared" si="482"/>
        <v>0</v>
      </c>
      <c r="CW749" s="188">
        <f t="shared" si="482"/>
        <v>0</v>
      </c>
      <c r="CX749" s="188">
        <f t="shared" si="482"/>
        <v>0</v>
      </c>
      <c r="CY749" s="188">
        <f t="shared" si="482"/>
        <v>0</v>
      </c>
      <c r="CZ749" s="188">
        <f t="shared" si="482"/>
        <v>0</v>
      </c>
      <c r="DA749" s="188">
        <f t="shared" si="482"/>
        <v>0</v>
      </c>
      <c r="DB749" s="188">
        <f t="shared" si="482"/>
        <v>0</v>
      </c>
      <c r="DC749" s="188">
        <f t="shared" si="482"/>
        <v>0</v>
      </c>
      <c r="DD749" s="188">
        <f t="shared" si="482"/>
        <v>0</v>
      </c>
      <c r="DE749" s="188">
        <f t="shared" si="482"/>
        <v>0</v>
      </c>
      <c r="DF749" s="188">
        <f t="shared" si="482"/>
        <v>0</v>
      </c>
      <c r="DG749" s="188">
        <f t="shared" si="482"/>
        <v>0</v>
      </c>
      <c r="DH749" s="189">
        <f t="shared" si="482"/>
        <v>0</v>
      </c>
      <c r="DI749" s="188">
        <f t="shared" si="482"/>
        <v>0</v>
      </c>
      <c r="DJ749" s="188">
        <f t="shared" si="482"/>
        <v>0</v>
      </c>
      <c r="DK749" s="188">
        <f t="shared" si="482"/>
        <v>0</v>
      </c>
      <c r="DL749" s="188">
        <f t="shared" si="482"/>
        <v>0</v>
      </c>
      <c r="DM749" s="188">
        <f t="shared" si="482"/>
        <v>0</v>
      </c>
      <c r="DN749" s="188">
        <f t="shared" si="482"/>
        <v>0</v>
      </c>
      <c r="DO749" s="188">
        <f t="shared" si="482"/>
        <v>0</v>
      </c>
      <c r="DP749" s="188">
        <f t="shared" si="482"/>
        <v>0</v>
      </c>
      <c r="DQ749" s="188">
        <f t="shared" si="482"/>
        <v>0</v>
      </c>
      <c r="DR749" s="188">
        <f t="shared" si="482"/>
        <v>0</v>
      </c>
      <c r="DS749" s="188">
        <f t="shared" si="482"/>
        <v>0</v>
      </c>
      <c r="DT749" s="189">
        <f t="shared" si="482"/>
        <v>0</v>
      </c>
      <c r="DU749" s="188">
        <f t="shared" si="482"/>
        <v>0</v>
      </c>
      <c r="DV749" s="188">
        <f t="shared" si="482"/>
        <v>0</v>
      </c>
      <c r="DW749" s="188">
        <f t="shared" si="482"/>
        <v>0</v>
      </c>
      <c r="DX749" s="188">
        <f t="shared" si="482"/>
        <v>0</v>
      </c>
      <c r="DY749" s="188">
        <f t="shared" si="482"/>
        <v>0</v>
      </c>
      <c r="DZ749" s="188">
        <f t="shared" si="482"/>
        <v>0</v>
      </c>
      <c r="EA749" s="188">
        <f t="shared" si="482"/>
        <v>0</v>
      </c>
      <c r="EB749" s="188">
        <f>EB737+EB748</f>
        <v>0</v>
      </c>
      <c r="EC749" s="188">
        <f>EC737+EC748</f>
        <v>0</v>
      </c>
      <c r="ED749" s="188">
        <f>ED737+ED748</f>
        <v>0</v>
      </c>
      <c r="EE749" s="188">
        <f>EE737+EE748</f>
        <v>0</v>
      </c>
      <c r="EF749" s="169"/>
      <c r="EG749" s="169"/>
      <c r="EH749" s="169"/>
    </row>
    <row r="750" spans="1:138" ht="15" hidden="1" outlineLevel="1" x14ac:dyDescent="0.25">
      <c r="A750" s="122">
        <f>IF(B721="Объект",,1)</f>
        <v>0</v>
      </c>
      <c r="C750" s="226" t="e">
        <f>IF(SUM(D738:BP747)/(C737-C736-C735)&lt;&gt;0.18,"ПроверьНДС",)</f>
        <v>#DIV/0!</v>
      </c>
    </row>
    <row r="751" spans="1:138" hidden="1" outlineLevel="1" x14ac:dyDescent="0.2">
      <c r="A751" s="122">
        <f>IF(B721="Объект",,1)</f>
        <v>0</v>
      </c>
    </row>
    <row r="752" spans="1:138" hidden="1" outlineLevel="1" x14ac:dyDescent="0.2">
      <c r="A752" s="122">
        <f>IF(B721="Объект",,1)</f>
        <v>0</v>
      </c>
    </row>
    <row r="753" spans="1:138" hidden="1" outlineLevel="1" x14ac:dyDescent="0.2">
      <c r="A753" s="122">
        <f>IF(B753="Объект",,1)</f>
        <v>0</v>
      </c>
      <c r="B753" s="127" t="s">
        <v>247</v>
      </c>
      <c r="C753" s="54">
        <f>C721+1</f>
        <v>14</v>
      </c>
    </row>
    <row r="754" spans="1:138" ht="16.5" hidden="1" outlineLevel="1" x14ac:dyDescent="0.3">
      <c r="A754" s="122">
        <f>IF(B753="Объект",,1)</f>
        <v>0</v>
      </c>
      <c r="B754" s="128" t="s">
        <v>201</v>
      </c>
      <c r="C754" s="129"/>
      <c r="D754" s="129"/>
      <c r="E754" s="129"/>
      <c r="F754" s="129"/>
      <c r="G754" s="129"/>
      <c r="H754" s="129"/>
      <c r="I754" s="129"/>
      <c r="J754" s="129"/>
      <c r="K754" s="129"/>
      <c r="L754" s="129"/>
      <c r="M754" s="129"/>
      <c r="N754" s="129"/>
    </row>
    <row r="755" spans="1:138" ht="17.25" hidden="1" customHeight="1" outlineLevel="1" thickBot="1" x14ac:dyDescent="0.25">
      <c r="A755" s="122">
        <f>IF(B753="Объект",,1)</f>
        <v>0</v>
      </c>
    </row>
    <row r="756" spans="1:138" ht="17.25" hidden="1" outlineLevel="1" thickTop="1" thickBot="1" x14ac:dyDescent="0.25">
      <c r="A756" s="122">
        <f>IF(B753="Объект",,1)</f>
        <v>0</v>
      </c>
      <c r="B756" s="160" t="s">
        <v>207</v>
      </c>
      <c r="C756" s="161" t="s">
        <v>208</v>
      </c>
      <c r="D756" s="162">
        <f>$C$4</f>
        <v>42826</v>
      </c>
      <c r="E756" s="162">
        <f t="shared" ref="E756:BP756" si="483">DATE(YEAR(D756),(MONTH(D756)+1),DAY(D756))</f>
        <v>42856</v>
      </c>
      <c r="F756" s="162">
        <f t="shared" si="483"/>
        <v>42887</v>
      </c>
      <c r="G756" s="162">
        <f t="shared" si="483"/>
        <v>42917</v>
      </c>
      <c r="H756" s="162">
        <f t="shared" si="483"/>
        <v>42948</v>
      </c>
      <c r="I756" s="162">
        <f t="shared" si="483"/>
        <v>42979</v>
      </c>
      <c r="J756" s="162">
        <f t="shared" si="483"/>
        <v>43009</v>
      </c>
      <c r="K756" s="162">
        <f t="shared" si="483"/>
        <v>43040</v>
      </c>
      <c r="L756" s="162">
        <f t="shared" si="483"/>
        <v>43070</v>
      </c>
      <c r="M756" s="162">
        <f t="shared" si="483"/>
        <v>43101</v>
      </c>
      <c r="N756" s="162">
        <f t="shared" si="483"/>
        <v>43132</v>
      </c>
      <c r="O756" s="162">
        <f t="shared" si="483"/>
        <v>43160</v>
      </c>
      <c r="P756" s="162">
        <f t="shared" si="483"/>
        <v>43191</v>
      </c>
      <c r="Q756" s="162">
        <f t="shared" si="483"/>
        <v>43221</v>
      </c>
      <c r="R756" s="162">
        <f t="shared" si="483"/>
        <v>43252</v>
      </c>
      <c r="S756" s="162">
        <f t="shared" si="483"/>
        <v>43282</v>
      </c>
      <c r="T756" s="162">
        <f t="shared" si="483"/>
        <v>43313</v>
      </c>
      <c r="U756" s="162">
        <f t="shared" si="483"/>
        <v>43344</v>
      </c>
      <c r="V756" s="162">
        <f t="shared" si="483"/>
        <v>43374</v>
      </c>
      <c r="W756" s="162">
        <f t="shared" si="483"/>
        <v>43405</v>
      </c>
      <c r="X756" s="162">
        <f t="shared" si="483"/>
        <v>43435</v>
      </c>
      <c r="Y756" s="162">
        <f t="shared" si="483"/>
        <v>43466</v>
      </c>
      <c r="Z756" s="162">
        <f t="shared" si="483"/>
        <v>43497</v>
      </c>
      <c r="AA756" s="162">
        <f t="shared" si="483"/>
        <v>43525</v>
      </c>
      <c r="AB756" s="162">
        <f t="shared" si="483"/>
        <v>43556</v>
      </c>
      <c r="AC756" s="162">
        <f t="shared" si="483"/>
        <v>43586</v>
      </c>
      <c r="AD756" s="162">
        <f t="shared" si="483"/>
        <v>43617</v>
      </c>
      <c r="AE756" s="162">
        <f t="shared" si="483"/>
        <v>43647</v>
      </c>
      <c r="AF756" s="162">
        <f t="shared" si="483"/>
        <v>43678</v>
      </c>
      <c r="AG756" s="162">
        <f t="shared" si="483"/>
        <v>43709</v>
      </c>
      <c r="AH756" s="162">
        <f t="shared" si="483"/>
        <v>43739</v>
      </c>
      <c r="AI756" s="162">
        <f t="shared" si="483"/>
        <v>43770</v>
      </c>
      <c r="AJ756" s="162">
        <f t="shared" si="483"/>
        <v>43800</v>
      </c>
      <c r="AK756" s="162">
        <f t="shared" si="483"/>
        <v>43831</v>
      </c>
      <c r="AL756" s="162">
        <f t="shared" si="483"/>
        <v>43862</v>
      </c>
      <c r="AM756" s="162">
        <f t="shared" si="483"/>
        <v>43891</v>
      </c>
      <c r="AN756" s="162">
        <f t="shared" si="483"/>
        <v>43922</v>
      </c>
      <c r="AO756" s="162">
        <f t="shared" si="483"/>
        <v>43952</v>
      </c>
      <c r="AP756" s="162">
        <f t="shared" si="483"/>
        <v>43983</v>
      </c>
      <c r="AQ756" s="162">
        <f t="shared" si="483"/>
        <v>44013</v>
      </c>
      <c r="AR756" s="162">
        <f t="shared" si="483"/>
        <v>44044</v>
      </c>
      <c r="AS756" s="162">
        <f t="shared" si="483"/>
        <v>44075</v>
      </c>
      <c r="AT756" s="162">
        <f t="shared" si="483"/>
        <v>44105</v>
      </c>
      <c r="AU756" s="162">
        <f t="shared" si="483"/>
        <v>44136</v>
      </c>
      <c r="AV756" s="162">
        <f t="shared" si="483"/>
        <v>44166</v>
      </c>
      <c r="AW756" s="162">
        <f t="shared" si="483"/>
        <v>44197</v>
      </c>
      <c r="AX756" s="162">
        <f t="shared" si="483"/>
        <v>44228</v>
      </c>
      <c r="AY756" s="162">
        <f t="shared" si="483"/>
        <v>44256</v>
      </c>
      <c r="AZ756" s="162">
        <f t="shared" si="483"/>
        <v>44287</v>
      </c>
      <c r="BA756" s="162">
        <f t="shared" si="483"/>
        <v>44317</v>
      </c>
      <c r="BB756" s="162">
        <f t="shared" si="483"/>
        <v>44348</v>
      </c>
      <c r="BC756" s="162">
        <f t="shared" si="483"/>
        <v>44378</v>
      </c>
      <c r="BD756" s="162">
        <f t="shared" si="483"/>
        <v>44409</v>
      </c>
      <c r="BE756" s="162">
        <f t="shared" si="483"/>
        <v>44440</v>
      </c>
      <c r="BF756" s="162">
        <f t="shared" si="483"/>
        <v>44470</v>
      </c>
      <c r="BG756" s="162">
        <f t="shared" si="483"/>
        <v>44501</v>
      </c>
      <c r="BH756" s="162">
        <f t="shared" si="483"/>
        <v>44531</v>
      </c>
      <c r="BI756" s="162">
        <f t="shared" si="483"/>
        <v>44562</v>
      </c>
      <c r="BJ756" s="162">
        <f t="shared" si="483"/>
        <v>44593</v>
      </c>
      <c r="BK756" s="162">
        <f t="shared" si="483"/>
        <v>44621</v>
      </c>
      <c r="BL756" s="162">
        <f t="shared" si="483"/>
        <v>44652</v>
      </c>
      <c r="BM756" s="162">
        <f t="shared" si="483"/>
        <v>44682</v>
      </c>
      <c r="BN756" s="162">
        <f t="shared" si="483"/>
        <v>44713</v>
      </c>
      <c r="BO756" s="162">
        <f t="shared" si="483"/>
        <v>44743</v>
      </c>
      <c r="BP756" s="162">
        <f t="shared" si="483"/>
        <v>44774</v>
      </c>
      <c r="BQ756" s="162">
        <f t="shared" ref="BQ756:EB756" si="484">DATE(YEAR(BP756),(MONTH(BP756)+1),DAY(BP756))</f>
        <v>44805</v>
      </c>
      <c r="BR756" s="162">
        <f t="shared" si="484"/>
        <v>44835</v>
      </c>
      <c r="BS756" s="162">
        <f t="shared" si="484"/>
        <v>44866</v>
      </c>
      <c r="BT756" s="162">
        <f t="shared" si="484"/>
        <v>44896</v>
      </c>
      <c r="BU756" s="162">
        <f t="shared" si="484"/>
        <v>44927</v>
      </c>
      <c r="BV756" s="162">
        <f>DATE(YEAR(BU756),(MONTH(BU756)+1),DAY(BU756))</f>
        <v>44958</v>
      </c>
      <c r="BW756" s="162">
        <f>DATE(YEAR(BV756),(MONTH(BV756)+1),DAY(BV756))</f>
        <v>44986</v>
      </c>
      <c r="BX756" s="162">
        <f>DATE(YEAR(BW756),(MONTH(BW756)+1),DAY(BW756))</f>
        <v>45017</v>
      </c>
      <c r="BY756" s="162">
        <f t="shared" si="484"/>
        <v>45047</v>
      </c>
      <c r="BZ756" s="162">
        <f t="shared" si="484"/>
        <v>45078</v>
      </c>
      <c r="CA756" s="162">
        <f t="shared" si="484"/>
        <v>45108</v>
      </c>
      <c r="CB756" s="162">
        <f t="shared" si="484"/>
        <v>45139</v>
      </c>
      <c r="CC756" s="162">
        <f t="shared" si="484"/>
        <v>45170</v>
      </c>
      <c r="CD756" s="162">
        <f t="shared" si="484"/>
        <v>45200</v>
      </c>
      <c r="CE756" s="162">
        <f t="shared" si="484"/>
        <v>45231</v>
      </c>
      <c r="CF756" s="162">
        <f t="shared" si="484"/>
        <v>45261</v>
      </c>
      <c r="CG756" s="162">
        <f t="shared" si="484"/>
        <v>45292</v>
      </c>
      <c r="CH756" s="162">
        <f t="shared" si="484"/>
        <v>45323</v>
      </c>
      <c r="CI756" s="162">
        <f t="shared" si="484"/>
        <v>45352</v>
      </c>
      <c r="CJ756" s="162">
        <f t="shared" si="484"/>
        <v>45383</v>
      </c>
      <c r="CK756" s="162">
        <f t="shared" si="484"/>
        <v>45413</v>
      </c>
      <c r="CL756" s="162">
        <f t="shared" si="484"/>
        <v>45444</v>
      </c>
      <c r="CM756" s="162">
        <f t="shared" si="484"/>
        <v>45474</v>
      </c>
      <c r="CN756" s="162">
        <f t="shared" si="484"/>
        <v>45505</v>
      </c>
      <c r="CO756" s="162">
        <f t="shared" si="484"/>
        <v>45536</v>
      </c>
      <c r="CP756" s="162">
        <f t="shared" si="484"/>
        <v>45566</v>
      </c>
      <c r="CQ756" s="162">
        <f t="shared" si="484"/>
        <v>45597</v>
      </c>
      <c r="CR756" s="162">
        <f t="shared" si="484"/>
        <v>45627</v>
      </c>
      <c r="CS756" s="162">
        <f t="shared" si="484"/>
        <v>45658</v>
      </c>
      <c r="CT756" s="162">
        <f t="shared" si="484"/>
        <v>45689</v>
      </c>
      <c r="CU756" s="162">
        <f t="shared" si="484"/>
        <v>45717</v>
      </c>
      <c r="CV756" s="162">
        <f t="shared" si="484"/>
        <v>45748</v>
      </c>
      <c r="CW756" s="162">
        <f t="shared" si="484"/>
        <v>45778</v>
      </c>
      <c r="CX756" s="162">
        <f t="shared" si="484"/>
        <v>45809</v>
      </c>
      <c r="CY756" s="162">
        <f t="shared" si="484"/>
        <v>45839</v>
      </c>
      <c r="CZ756" s="162">
        <f t="shared" si="484"/>
        <v>45870</v>
      </c>
      <c r="DA756" s="162">
        <f t="shared" si="484"/>
        <v>45901</v>
      </c>
      <c r="DB756" s="162">
        <f t="shared" si="484"/>
        <v>45931</v>
      </c>
      <c r="DC756" s="162">
        <f t="shared" si="484"/>
        <v>45962</v>
      </c>
      <c r="DD756" s="162">
        <f t="shared" si="484"/>
        <v>45992</v>
      </c>
      <c r="DE756" s="162">
        <f t="shared" si="484"/>
        <v>46023</v>
      </c>
      <c r="DF756" s="162">
        <f t="shared" si="484"/>
        <v>46054</v>
      </c>
      <c r="DG756" s="162">
        <f t="shared" si="484"/>
        <v>46082</v>
      </c>
      <c r="DH756" s="162">
        <f t="shared" si="484"/>
        <v>46113</v>
      </c>
      <c r="DI756" s="162">
        <f t="shared" si="484"/>
        <v>46143</v>
      </c>
      <c r="DJ756" s="162">
        <f t="shared" si="484"/>
        <v>46174</v>
      </c>
      <c r="DK756" s="162">
        <f t="shared" si="484"/>
        <v>46204</v>
      </c>
      <c r="DL756" s="162">
        <f t="shared" si="484"/>
        <v>46235</v>
      </c>
      <c r="DM756" s="162">
        <f t="shared" si="484"/>
        <v>46266</v>
      </c>
      <c r="DN756" s="162">
        <f t="shared" si="484"/>
        <v>46296</v>
      </c>
      <c r="DO756" s="162">
        <f t="shared" si="484"/>
        <v>46327</v>
      </c>
      <c r="DP756" s="162">
        <f t="shared" si="484"/>
        <v>46357</v>
      </c>
      <c r="DQ756" s="162">
        <f t="shared" si="484"/>
        <v>46388</v>
      </c>
      <c r="DR756" s="162">
        <f t="shared" si="484"/>
        <v>46419</v>
      </c>
      <c r="DS756" s="162">
        <f t="shared" si="484"/>
        <v>46447</v>
      </c>
      <c r="DT756" s="162">
        <f t="shared" si="484"/>
        <v>46478</v>
      </c>
      <c r="DU756" s="162">
        <f t="shared" si="484"/>
        <v>46508</v>
      </c>
      <c r="DV756" s="162">
        <f t="shared" si="484"/>
        <v>46539</v>
      </c>
      <c r="DW756" s="162">
        <f t="shared" si="484"/>
        <v>46569</v>
      </c>
      <c r="DX756" s="162">
        <f t="shared" si="484"/>
        <v>46600</v>
      </c>
      <c r="DY756" s="162">
        <f t="shared" si="484"/>
        <v>46631</v>
      </c>
      <c r="DZ756" s="162">
        <f t="shared" si="484"/>
        <v>46661</v>
      </c>
      <c r="EA756" s="162">
        <f t="shared" si="484"/>
        <v>46692</v>
      </c>
      <c r="EB756" s="162">
        <f t="shared" si="484"/>
        <v>46722</v>
      </c>
      <c r="EC756" s="162">
        <f>DATE(YEAR(EB756),(MONTH(EB756)+1),DAY(EB756))</f>
        <v>46753</v>
      </c>
      <c r="ED756" s="162">
        <f>DATE(YEAR(EC756),(MONTH(EC756)+1),DAY(EC756))</f>
        <v>46784</v>
      </c>
      <c r="EE756" s="162">
        <f>DATE(YEAR(ED756),(MONTH(ED756)+1),DAY(ED756))</f>
        <v>46813</v>
      </c>
      <c r="EF756" s="164"/>
      <c r="EG756" s="164"/>
      <c r="EH756" s="164"/>
    </row>
    <row r="757" spans="1:138" ht="15.75" hidden="1" outlineLevel="1" x14ac:dyDescent="0.25">
      <c r="A757" s="122">
        <f>IF(B753="Объект",,IF(B757=0,,1))</f>
        <v>0</v>
      </c>
      <c r="B757" s="194" t="str">
        <f t="shared" ref="B757:B768" si="485">B629</f>
        <v xml:space="preserve">Проектно-изыскательские работы </v>
      </c>
      <c r="C757" s="170">
        <f t="shared" ref="C757:C781" si="486">SUM(D757:EE757)</f>
        <v>0</v>
      </c>
      <c r="D757" s="168"/>
      <c r="E757" s="168"/>
      <c r="F757" s="168"/>
      <c r="G757" s="168"/>
      <c r="H757" s="168"/>
      <c r="I757" s="168"/>
      <c r="J757" s="168"/>
      <c r="K757" s="168"/>
      <c r="L757" s="168"/>
      <c r="M757" s="168"/>
      <c r="N757" s="168"/>
      <c r="O757" s="168"/>
      <c r="P757" s="168"/>
      <c r="Q757" s="168"/>
      <c r="R757" s="168"/>
      <c r="S757" s="168"/>
      <c r="T757" s="168"/>
      <c r="U757" s="168"/>
      <c r="V757" s="168"/>
      <c r="W757" s="168"/>
      <c r="X757" s="168"/>
      <c r="Y757" s="168"/>
      <c r="Z757" s="168"/>
      <c r="AA757" s="168"/>
      <c r="AB757" s="168"/>
      <c r="AC757" s="168"/>
      <c r="AD757" s="168"/>
      <c r="AE757" s="168"/>
      <c r="AF757" s="168"/>
      <c r="AG757" s="168"/>
      <c r="AH757" s="168"/>
      <c r="AI757" s="168"/>
      <c r="AJ757" s="168"/>
      <c r="AK757" s="168"/>
      <c r="AL757" s="168"/>
      <c r="AM757" s="168"/>
      <c r="AN757" s="168"/>
      <c r="AO757" s="168"/>
      <c r="AP757" s="168"/>
      <c r="AQ757" s="168"/>
      <c r="AR757" s="168"/>
      <c r="AS757" s="168"/>
      <c r="AT757" s="168"/>
      <c r="AU757" s="168"/>
      <c r="AV757" s="168"/>
      <c r="AW757" s="168"/>
      <c r="AX757" s="168"/>
      <c r="AY757" s="168"/>
      <c r="AZ757" s="168"/>
      <c r="BA757" s="168"/>
      <c r="BB757" s="168"/>
      <c r="BC757" s="168"/>
      <c r="BD757" s="168"/>
      <c r="BE757" s="168"/>
      <c r="BF757" s="168"/>
      <c r="BG757" s="168"/>
      <c r="BH757" s="168"/>
      <c r="BI757" s="168"/>
      <c r="BJ757" s="168"/>
      <c r="BK757" s="168"/>
      <c r="BL757" s="168"/>
      <c r="BM757" s="168"/>
      <c r="BN757" s="168"/>
      <c r="BO757" s="168"/>
      <c r="BP757" s="168"/>
      <c r="BQ757" s="168"/>
      <c r="BR757" s="168"/>
      <c r="BS757" s="168"/>
      <c r="BT757" s="168"/>
      <c r="BU757" s="168"/>
      <c r="BV757" s="168"/>
      <c r="BW757" s="168"/>
      <c r="BX757" s="168"/>
      <c r="BY757" s="168"/>
      <c r="BZ757" s="168"/>
      <c r="CA757" s="168"/>
      <c r="CB757" s="168"/>
      <c r="CC757" s="168"/>
      <c r="CD757" s="168"/>
      <c r="CE757" s="168"/>
      <c r="CF757" s="168"/>
      <c r="CG757" s="168"/>
      <c r="CH757" s="168"/>
      <c r="CI757" s="168"/>
      <c r="CJ757" s="168"/>
      <c r="CK757" s="168"/>
      <c r="CL757" s="168"/>
      <c r="CM757" s="168"/>
      <c r="CN757" s="168"/>
      <c r="CO757" s="168"/>
      <c r="CP757" s="168"/>
      <c r="CQ757" s="168"/>
      <c r="CR757" s="168"/>
      <c r="CS757" s="168"/>
      <c r="CT757" s="168"/>
      <c r="CU757" s="168"/>
      <c r="CV757" s="168"/>
      <c r="CW757" s="168"/>
      <c r="CX757" s="168"/>
      <c r="CY757" s="168"/>
      <c r="CZ757" s="168"/>
      <c r="DA757" s="168"/>
      <c r="DB757" s="168"/>
      <c r="DC757" s="168"/>
      <c r="DD757" s="168"/>
      <c r="DE757" s="168"/>
      <c r="DF757" s="168"/>
      <c r="DG757" s="168"/>
      <c r="DH757" s="168"/>
      <c r="DI757" s="168"/>
      <c r="DJ757" s="168"/>
      <c r="DK757" s="168"/>
      <c r="DL757" s="168"/>
      <c r="DM757" s="168"/>
      <c r="DN757" s="168"/>
      <c r="DO757" s="168"/>
      <c r="DP757" s="168"/>
      <c r="DQ757" s="168"/>
      <c r="DR757" s="168"/>
      <c r="DS757" s="168"/>
      <c r="DT757" s="168"/>
      <c r="DU757" s="168"/>
      <c r="DV757" s="168"/>
      <c r="DW757" s="168"/>
      <c r="DX757" s="168"/>
      <c r="DY757" s="168"/>
      <c r="DZ757" s="168"/>
      <c r="EA757" s="168"/>
      <c r="EB757" s="168"/>
      <c r="EC757" s="168"/>
      <c r="ED757" s="168"/>
      <c r="EE757" s="168"/>
      <c r="EF757" s="169"/>
      <c r="EG757" s="169"/>
      <c r="EH757" s="169"/>
    </row>
    <row r="758" spans="1:138" ht="15.75" hidden="1" outlineLevel="1" x14ac:dyDescent="0.25">
      <c r="A758" s="122">
        <f>IF(B753="Объект",,IF(B758=0,,1))</f>
        <v>0</v>
      </c>
      <c r="B758" s="194" t="str">
        <f t="shared" si="485"/>
        <v>Строительно-монтажные работы (привязка в валюте)</v>
      </c>
      <c r="C758" s="170">
        <f t="shared" si="486"/>
        <v>0</v>
      </c>
      <c r="D758" s="168"/>
      <c r="E758" s="168"/>
      <c r="F758" s="168"/>
      <c r="G758" s="168"/>
      <c r="H758" s="168"/>
      <c r="I758" s="168"/>
      <c r="J758" s="168"/>
      <c r="K758" s="168"/>
      <c r="L758" s="168"/>
      <c r="M758" s="168"/>
      <c r="N758" s="168"/>
      <c r="O758" s="168"/>
      <c r="P758" s="168"/>
      <c r="Q758" s="168"/>
      <c r="R758" s="168"/>
      <c r="S758" s="168"/>
      <c r="T758" s="168"/>
      <c r="U758" s="168"/>
      <c r="V758" s="168"/>
      <c r="W758" s="168"/>
      <c r="X758" s="168"/>
      <c r="Y758" s="168"/>
      <c r="Z758" s="168"/>
      <c r="AA758" s="168"/>
      <c r="AB758" s="168"/>
      <c r="AC758" s="168"/>
      <c r="AD758" s="168"/>
      <c r="AE758" s="168"/>
      <c r="AF758" s="168"/>
      <c r="AG758" s="168"/>
      <c r="AH758" s="168"/>
      <c r="AI758" s="168"/>
      <c r="AJ758" s="168"/>
      <c r="AK758" s="168"/>
      <c r="AL758" s="168"/>
      <c r="AM758" s="168"/>
      <c r="AN758" s="168"/>
      <c r="AO758" s="168"/>
      <c r="AP758" s="168"/>
      <c r="AQ758" s="168"/>
      <c r="AR758" s="168"/>
      <c r="AS758" s="168"/>
      <c r="AT758" s="168"/>
      <c r="AU758" s="168"/>
      <c r="AV758" s="168"/>
      <c r="AW758" s="168"/>
      <c r="AX758" s="168"/>
      <c r="AY758" s="168"/>
      <c r="AZ758" s="168"/>
      <c r="BA758" s="168"/>
      <c r="BB758" s="168"/>
      <c r="BC758" s="168"/>
      <c r="BD758" s="168"/>
      <c r="BE758" s="168"/>
      <c r="BF758" s="168"/>
      <c r="BG758" s="168"/>
      <c r="BH758" s="168"/>
      <c r="BI758" s="168"/>
      <c r="BJ758" s="168"/>
      <c r="BK758" s="168"/>
      <c r="BL758" s="168"/>
      <c r="BM758" s="168"/>
      <c r="BN758" s="168"/>
      <c r="BO758" s="168"/>
      <c r="BP758" s="168"/>
      <c r="BQ758" s="168"/>
      <c r="BR758" s="168"/>
      <c r="BS758" s="168"/>
      <c r="BT758" s="168"/>
      <c r="BU758" s="168"/>
      <c r="BV758" s="168"/>
      <c r="BW758" s="168"/>
      <c r="BX758" s="168"/>
      <c r="BY758" s="168"/>
      <c r="BZ758" s="168"/>
      <c r="CA758" s="168"/>
      <c r="CB758" s="168"/>
      <c r="CC758" s="168"/>
      <c r="CD758" s="168"/>
      <c r="CE758" s="168"/>
      <c r="CF758" s="168"/>
      <c r="CG758" s="168"/>
      <c r="CH758" s="168"/>
      <c r="CI758" s="168"/>
      <c r="CJ758" s="168"/>
      <c r="CK758" s="168"/>
      <c r="CL758" s="168"/>
      <c r="CM758" s="168"/>
      <c r="CN758" s="168"/>
      <c r="CO758" s="168"/>
      <c r="CP758" s="168"/>
      <c r="CQ758" s="168"/>
      <c r="CR758" s="168"/>
      <c r="CS758" s="168"/>
      <c r="CT758" s="168"/>
      <c r="CU758" s="168"/>
      <c r="CV758" s="168"/>
      <c r="CW758" s="168"/>
      <c r="CX758" s="168"/>
      <c r="CY758" s="168"/>
      <c r="CZ758" s="168"/>
      <c r="DA758" s="168"/>
      <c r="DB758" s="168"/>
      <c r="DC758" s="168"/>
      <c r="DD758" s="168"/>
      <c r="DE758" s="168"/>
      <c r="DF758" s="168"/>
      <c r="DG758" s="168"/>
      <c r="DH758" s="168"/>
      <c r="DI758" s="168"/>
      <c r="DJ758" s="168"/>
      <c r="DK758" s="168"/>
      <c r="DL758" s="168"/>
      <c r="DM758" s="168"/>
      <c r="DN758" s="168"/>
      <c r="DO758" s="168"/>
      <c r="DP758" s="168"/>
      <c r="DQ758" s="168"/>
      <c r="DR758" s="168"/>
      <c r="DS758" s="168"/>
      <c r="DT758" s="168"/>
      <c r="DU758" s="168"/>
      <c r="DV758" s="168"/>
      <c r="DW758" s="168"/>
      <c r="DX758" s="168"/>
      <c r="DY758" s="168"/>
      <c r="DZ758" s="168"/>
      <c r="EA758" s="168"/>
      <c r="EB758" s="168"/>
      <c r="EC758" s="168"/>
      <c r="ED758" s="168"/>
      <c r="EE758" s="168"/>
      <c r="EF758" s="169"/>
      <c r="EG758" s="169"/>
      <c r="EH758" s="169"/>
    </row>
    <row r="759" spans="1:138" ht="15.75" hidden="1" outlineLevel="1" x14ac:dyDescent="0.25">
      <c r="A759" s="122">
        <f>IF(B753="Объект",,IF(B759=0,,1))</f>
        <v>0</v>
      </c>
      <c r="B759" s="194" t="str">
        <f t="shared" si="485"/>
        <v>Строительно-монтажные работы рос</v>
      </c>
      <c r="C759" s="170">
        <f t="shared" si="486"/>
        <v>0</v>
      </c>
      <c r="D759" s="168"/>
      <c r="E759" s="168"/>
      <c r="F759" s="168"/>
      <c r="G759" s="168"/>
      <c r="H759" s="168"/>
      <c r="I759" s="168"/>
      <c r="J759" s="168"/>
      <c r="K759" s="168"/>
      <c r="L759" s="168"/>
      <c r="M759" s="168"/>
      <c r="N759" s="168"/>
      <c r="O759" s="168"/>
      <c r="P759" s="168"/>
      <c r="Q759" s="168"/>
      <c r="R759" s="168"/>
      <c r="S759" s="168"/>
      <c r="T759" s="168"/>
      <c r="U759" s="168"/>
      <c r="V759" s="168"/>
      <c r="W759" s="168"/>
      <c r="X759" s="168"/>
      <c r="Y759" s="168"/>
      <c r="Z759" s="168"/>
      <c r="AA759" s="168"/>
      <c r="AB759" s="168"/>
      <c r="AC759" s="168"/>
      <c r="AD759" s="168"/>
      <c r="AE759" s="168"/>
      <c r="AF759" s="168"/>
      <c r="AG759" s="168"/>
      <c r="AH759" s="168"/>
      <c r="AI759" s="168"/>
      <c r="AJ759" s="168"/>
      <c r="AK759" s="168"/>
      <c r="AL759" s="168"/>
      <c r="AM759" s="168"/>
      <c r="AN759" s="168"/>
      <c r="AO759" s="168"/>
      <c r="AP759" s="168"/>
      <c r="AQ759" s="168"/>
      <c r="AR759" s="168"/>
      <c r="AS759" s="168"/>
      <c r="AT759" s="168"/>
      <c r="AU759" s="168"/>
      <c r="AV759" s="168"/>
      <c r="AW759" s="168"/>
      <c r="AX759" s="168"/>
      <c r="AY759" s="168"/>
      <c r="AZ759" s="168"/>
      <c r="BA759" s="168"/>
      <c r="BB759" s="168"/>
      <c r="BC759" s="168"/>
      <c r="BD759" s="168"/>
      <c r="BE759" s="168"/>
      <c r="BF759" s="168"/>
      <c r="BG759" s="168"/>
      <c r="BH759" s="168"/>
      <c r="BI759" s="168"/>
      <c r="BJ759" s="168"/>
      <c r="BK759" s="168"/>
      <c r="BL759" s="168"/>
      <c r="BM759" s="168"/>
      <c r="BN759" s="168"/>
      <c r="BO759" s="168"/>
      <c r="BP759" s="168"/>
      <c r="BQ759" s="168"/>
      <c r="BR759" s="168"/>
      <c r="BS759" s="168"/>
      <c r="BT759" s="168"/>
      <c r="BU759" s="168"/>
      <c r="BV759" s="168"/>
      <c r="BW759" s="168"/>
      <c r="BX759" s="168"/>
      <c r="BY759" s="168"/>
      <c r="BZ759" s="168"/>
      <c r="CA759" s="168"/>
      <c r="CB759" s="168"/>
      <c r="CC759" s="168"/>
      <c r="CD759" s="168"/>
      <c r="CE759" s="168"/>
      <c r="CF759" s="168"/>
      <c r="CG759" s="168"/>
      <c r="CH759" s="168"/>
      <c r="CI759" s="168"/>
      <c r="CJ759" s="168"/>
      <c r="CK759" s="168"/>
      <c r="CL759" s="168"/>
      <c r="CM759" s="168"/>
      <c r="CN759" s="168"/>
      <c r="CO759" s="168"/>
      <c r="CP759" s="168"/>
      <c r="CQ759" s="168"/>
      <c r="CR759" s="168"/>
      <c r="CS759" s="168"/>
      <c r="CT759" s="168"/>
      <c r="CU759" s="168"/>
      <c r="CV759" s="168"/>
      <c r="CW759" s="168"/>
      <c r="CX759" s="168"/>
      <c r="CY759" s="168"/>
      <c r="CZ759" s="168"/>
      <c r="DA759" s="168"/>
      <c r="DB759" s="168"/>
      <c r="DC759" s="168"/>
      <c r="DD759" s="168"/>
      <c r="DE759" s="168"/>
      <c r="DF759" s="168"/>
      <c r="DG759" s="168"/>
      <c r="DH759" s="168"/>
      <c r="DI759" s="168"/>
      <c r="DJ759" s="168"/>
      <c r="DK759" s="168"/>
      <c r="DL759" s="168"/>
      <c r="DM759" s="168"/>
      <c r="DN759" s="168"/>
      <c r="DO759" s="168"/>
      <c r="DP759" s="168"/>
      <c r="DQ759" s="168"/>
      <c r="DR759" s="168"/>
      <c r="DS759" s="168"/>
      <c r="DT759" s="168"/>
      <c r="DU759" s="168"/>
      <c r="DV759" s="168"/>
      <c r="DW759" s="168"/>
      <c r="DX759" s="168"/>
      <c r="DY759" s="168"/>
      <c r="DZ759" s="168"/>
      <c r="EA759" s="168"/>
      <c r="EB759" s="168"/>
      <c r="EC759" s="168"/>
      <c r="ED759" s="168"/>
      <c r="EE759" s="168"/>
      <c r="EF759" s="169"/>
      <c r="EG759" s="169"/>
      <c r="EH759" s="169"/>
    </row>
    <row r="760" spans="1:138" ht="15.75" hidden="1" outlineLevel="1" x14ac:dyDescent="0.25">
      <c r="A760" s="122">
        <f>IF(B753="Объект",,IF(B760=0,,1))</f>
        <v>0</v>
      </c>
      <c r="B760" s="194" t="str">
        <f t="shared" si="485"/>
        <v>ТМЦ</v>
      </c>
      <c r="C760" s="170">
        <f t="shared" si="486"/>
        <v>0</v>
      </c>
      <c r="D760" s="168"/>
      <c r="E760" s="168"/>
      <c r="F760" s="168"/>
      <c r="G760" s="168"/>
      <c r="H760" s="168"/>
      <c r="I760" s="168"/>
      <c r="J760" s="168"/>
      <c r="K760" s="168"/>
      <c r="L760" s="168"/>
      <c r="M760" s="168"/>
      <c r="N760" s="168"/>
      <c r="O760" s="168"/>
      <c r="P760" s="168"/>
      <c r="Q760" s="168"/>
      <c r="R760" s="168"/>
      <c r="S760" s="168"/>
      <c r="T760" s="168"/>
      <c r="U760" s="168"/>
      <c r="V760" s="168"/>
      <c r="W760" s="168"/>
      <c r="X760" s="168"/>
      <c r="Y760" s="168"/>
      <c r="Z760" s="168"/>
      <c r="AA760" s="168"/>
      <c r="AB760" s="168"/>
      <c r="AC760" s="168"/>
      <c r="AD760" s="168"/>
      <c r="AE760" s="168"/>
      <c r="AF760" s="168"/>
      <c r="AG760" s="168"/>
      <c r="AH760" s="168"/>
      <c r="AI760" s="168"/>
      <c r="AJ760" s="168"/>
      <c r="AK760" s="168"/>
      <c r="AL760" s="168"/>
      <c r="AM760" s="168"/>
      <c r="AN760" s="224"/>
      <c r="AO760" s="168"/>
      <c r="AP760" s="168"/>
      <c r="AQ760" s="168"/>
      <c r="AR760" s="168"/>
      <c r="AS760" s="168"/>
      <c r="AT760" s="224"/>
      <c r="AU760" s="168"/>
      <c r="AV760" s="168"/>
      <c r="AW760" s="168"/>
      <c r="AX760" s="168"/>
      <c r="AY760" s="168"/>
      <c r="AZ760" s="168"/>
      <c r="BA760" s="168"/>
      <c r="BB760" s="168"/>
      <c r="BC760" s="168"/>
      <c r="BD760" s="168"/>
      <c r="BE760" s="168"/>
      <c r="BF760" s="168"/>
      <c r="BG760" s="168"/>
      <c r="BH760" s="168"/>
      <c r="BI760" s="168"/>
      <c r="BJ760" s="168"/>
      <c r="BK760" s="168"/>
      <c r="BL760" s="168"/>
      <c r="BM760" s="168"/>
      <c r="BN760" s="168"/>
      <c r="BO760" s="168"/>
      <c r="BP760" s="168"/>
      <c r="BQ760" s="168"/>
      <c r="BR760" s="168"/>
      <c r="BS760" s="168"/>
      <c r="BT760" s="168"/>
      <c r="BU760" s="168"/>
      <c r="BV760" s="168"/>
      <c r="BW760" s="168"/>
      <c r="BX760" s="168"/>
      <c r="BY760" s="168"/>
      <c r="BZ760" s="168"/>
      <c r="CA760" s="168"/>
      <c r="CB760" s="168"/>
      <c r="CC760" s="168"/>
      <c r="CD760" s="168"/>
      <c r="CE760" s="168"/>
      <c r="CF760" s="168"/>
      <c r="CG760" s="168"/>
      <c r="CH760" s="168"/>
      <c r="CI760" s="168"/>
      <c r="CJ760" s="168"/>
      <c r="CK760" s="168"/>
      <c r="CL760" s="168"/>
      <c r="CM760" s="168"/>
      <c r="CN760" s="168"/>
      <c r="CO760" s="168"/>
      <c r="CP760" s="168"/>
      <c r="CQ760" s="168"/>
      <c r="CR760" s="168"/>
      <c r="CS760" s="168"/>
      <c r="CT760" s="168"/>
      <c r="CU760" s="168"/>
      <c r="CV760" s="168"/>
      <c r="CW760" s="168"/>
      <c r="CX760" s="168"/>
      <c r="CY760" s="168"/>
      <c r="CZ760" s="168"/>
      <c r="DA760" s="168"/>
      <c r="DB760" s="168"/>
      <c r="DC760" s="168"/>
      <c r="DD760" s="168"/>
      <c r="DE760" s="168"/>
      <c r="DF760" s="168"/>
      <c r="DG760" s="168"/>
      <c r="DH760" s="168"/>
      <c r="DI760" s="168"/>
      <c r="DJ760" s="168"/>
      <c r="DK760" s="168"/>
      <c r="DL760" s="168"/>
      <c r="DM760" s="168"/>
      <c r="DN760" s="168"/>
      <c r="DO760" s="168"/>
      <c r="DP760" s="168"/>
      <c r="DQ760" s="168"/>
      <c r="DR760" s="168"/>
      <c r="DS760" s="168"/>
      <c r="DT760" s="168"/>
      <c r="DU760" s="168"/>
      <c r="DV760" s="168"/>
      <c r="DW760" s="168"/>
      <c r="DX760" s="168"/>
      <c r="DY760" s="168"/>
      <c r="DZ760" s="168"/>
      <c r="EA760" s="168"/>
      <c r="EB760" s="168"/>
      <c r="EC760" s="168"/>
      <c r="ED760" s="168"/>
      <c r="EE760" s="168"/>
      <c r="EF760" s="169"/>
      <c r="EG760" s="169"/>
      <c r="EH760" s="169"/>
    </row>
    <row r="761" spans="1:138" ht="15.75" hidden="1" outlineLevel="1" x14ac:dyDescent="0.25">
      <c r="A761" s="122">
        <f>IF(B753="Объект",,IF(B761=0,,1))</f>
        <v>0</v>
      </c>
      <c r="B761" s="194" t="str">
        <f t="shared" si="485"/>
        <v>Оборудование (привязка к валюте)</v>
      </c>
      <c r="C761" s="170">
        <f t="shared" si="486"/>
        <v>0</v>
      </c>
      <c r="D761" s="168"/>
      <c r="E761" s="168"/>
      <c r="F761" s="168"/>
      <c r="G761" s="168"/>
      <c r="H761" s="168"/>
      <c r="I761" s="168"/>
      <c r="J761" s="168"/>
      <c r="K761" s="168"/>
      <c r="L761" s="168"/>
      <c r="M761" s="168"/>
      <c r="N761" s="168"/>
      <c r="O761" s="168"/>
      <c r="P761" s="168"/>
      <c r="Q761" s="168"/>
      <c r="R761" s="168"/>
      <c r="S761" s="168"/>
      <c r="T761" s="168"/>
      <c r="U761" s="168"/>
      <c r="V761" s="168"/>
      <c r="W761" s="168"/>
      <c r="X761" s="168"/>
      <c r="Y761" s="168"/>
      <c r="Z761" s="168"/>
      <c r="AA761" s="168"/>
      <c r="AB761" s="168"/>
      <c r="AC761" s="168"/>
      <c r="AD761" s="168"/>
      <c r="AE761" s="168"/>
      <c r="AF761" s="168"/>
      <c r="AG761" s="168"/>
      <c r="AH761" s="168"/>
      <c r="AI761" s="168"/>
      <c r="AJ761" s="168"/>
      <c r="AK761" s="168"/>
      <c r="AL761" s="168"/>
      <c r="AM761" s="168"/>
      <c r="AN761" s="168"/>
      <c r="AO761" s="168"/>
      <c r="AP761" s="168"/>
      <c r="AQ761" s="168"/>
      <c r="AR761" s="168"/>
      <c r="AS761" s="168"/>
      <c r="AT761" s="168"/>
      <c r="AU761" s="168"/>
      <c r="AV761" s="168"/>
      <c r="AW761" s="168"/>
      <c r="AX761" s="168"/>
      <c r="AY761" s="168"/>
      <c r="AZ761" s="168"/>
      <c r="BA761" s="168"/>
      <c r="BB761" s="168"/>
      <c r="BC761" s="168"/>
      <c r="BD761" s="168"/>
      <c r="BE761" s="168"/>
      <c r="BF761" s="168"/>
      <c r="BG761" s="168"/>
      <c r="BH761" s="168"/>
      <c r="BI761" s="168"/>
      <c r="BJ761" s="168"/>
      <c r="BK761" s="168"/>
      <c r="BL761" s="168"/>
      <c r="BM761" s="168"/>
      <c r="BN761" s="168"/>
      <c r="BO761" s="168"/>
      <c r="BP761" s="168"/>
      <c r="BQ761" s="168"/>
      <c r="BR761" s="168"/>
      <c r="BS761" s="168"/>
      <c r="BT761" s="168"/>
      <c r="BU761" s="168"/>
      <c r="BV761" s="168"/>
      <c r="BW761" s="168"/>
      <c r="BX761" s="168"/>
      <c r="BY761" s="168"/>
      <c r="BZ761" s="168"/>
      <c r="CA761" s="168"/>
      <c r="CB761" s="168"/>
      <c r="CC761" s="168"/>
      <c r="CD761" s="168"/>
      <c r="CE761" s="168"/>
      <c r="CF761" s="168"/>
      <c r="CG761" s="168"/>
      <c r="CH761" s="168"/>
      <c r="CI761" s="168"/>
      <c r="CJ761" s="168"/>
      <c r="CK761" s="168"/>
      <c r="CL761" s="168"/>
      <c r="CM761" s="168"/>
      <c r="CN761" s="168"/>
      <c r="CO761" s="168"/>
      <c r="CP761" s="168"/>
      <c r="CQ761" s="168"/>
      <c r="CR761" s="168"/>
      <c r="CS761" s="168"/>
      <c r="CT761" s="168"/>
      <c r="CU761" s="168"/>
      <c r="CV761" s="168"/>
      <c r="CW761" s="168"/>
      <c r="CX761" s="168"/>
      <c r="CY761" s="168"/>
      <c r="CZ761" s="168"/>
      <c r="DA761" s="168"/>
      <c r="DB761" s="168"/>
      <c r="DC761" s="168"/>
      <c r="DD761" s="168"/>
      <c r="DE761" s="168"/>
      <c r="DF761" s="168"/>
      <c r="DG761" s="168"/>
      <c r="DH761" s="168"/>
      <c r="DI761" s="168"/>
      <c r="DJ761" s="168"/>
      <c r="DK761" s="168"/>
      <c r="DL761" s="168"/>
      <c r="DM761" s="168"/>
      <c r="DN761" s="168"/>
      <c r="DO761" s="168"/>
      <c r="DP761" s="168"/>
      <c r="DQ761" s="168"/>
      <c r="DR761" s="168"/>
      <c r="DS761" s="168"/>
      <c r="DT761" s="168"/>
      <c r="DU761" s="168"/>
      <c r="DV761" s="168"/>
      <c r="DW761" s="168"/>
      <c r="DX761" s="168"/>
      <c r="DY761" s="168"/>
      <c r="DZ761" s="168"/>
      <c r="EA761" s="168"/>
      <c r="EB761" s="168"/>
      <c r="EC761" s="168"/>
      <c r="ED761" s="168"/>
      <c r="EE761" s="168"/>
      <c r="EF761" s="169"/>
      <c r="EG761" s="169"/>
      <c r="EH761" s="169"/>
    </row>
    <row r="762" spans="1:138" ht="15.75" hidden="1" outlineLevel="1" x14ac:dyDescent="0.25">
      <c r="A762" s="122">
        <f>IF(B753="Объект",,IF(B762=0,,1))</f>
        <v>0</v>
      </c>
      <c r="B762" s="194" t="str">
        <f t="shared" si="485"/>
        <v>Оборудование рос</v>
      </c>
      <c r="C762" s="170">
        <f t="shared" si="486"/>
        <v>0</v>
      </c>
      <c r="D762" s="168"/>
      <c r="E762" s="168"/>
      <c r="F762" s="168"/>
      <c r="G762" s="168"/>
      <c r="H762" s="168"/>
      <c r="I762" s="168"/>
      <c r="J762" s="168"/>
      <c r="K762" s="168"/>
      <c r="L762" s="168"/>
      <c r="M762" s="168"/>
      <c r="N762" s="168"/>
      <c r="O762" s="168"/>
      <c r="P762" s="168"/>
      <c r="Q762" s="168"/>
      <c r="R762" s="168"/>
      <c r="S762" s="168"/>
      <c r="T762" s="168"/>
      <c r="U762" s="168"/>
      <c r="V762" s="168"/>
      <c r="W762" s="168"/>
      <c r="X762" s="168"/>
      <c r="Y762" s="168"/>
      <c r="Z762" s="168"/>
      <c r="AA762" s="168"/>
      <c r="AB762" s="168"/>
      <c r="AC762" s="168"/>
      <c r="AD762" s="168"/>
      <c r="AE762" s="168"/>
      <c r="AF762" s="168"/>
      <c r="AG762" s="168"/>
      <c r="AH762" s="168"/>
      <c r="AI762" s="168"/>
      <c r="AJ762" s="168"/>
      <c r="AK762" s="168"/>
      <c r="AL762" s="168"/>
      <c r="AM762" s="168"/>
      <c r="AN762" s="168"/>
      <c r="AO762" s="168"/>
      <c r="AP762" s="168"/>
      <c r="AQ762" s="168"/>
      <c r="AR762" s="168"/>
      <c r="AS762" s="168"/>
      <c r="AT762" s="168"/>
      <c r="AU762" s="168"/>
      <c r="AV762" s="168"/>
      <c r="AW762" s="168"/>
      <c r="AX762" s="168"/>
      <c r="AY762" s="168"/>
      <c r="AZ762" s="168"/>
      <c r="BA762" s="168"/>
      <c r="BB762" s="168"/>
      <c r="BC762" s="168"/>
      <c r="BD762" s="168"/>
      <c r="BE762" s="168"/>
      <c r="BF762" s="168"/>
      <c r="BG762" s="168"/>
      <c r="BH762" s="168"/>
      <c r="BI762" s="168"/>
      <c r="BJ762" s="168"/>
      <c r="BK762" s="168"/>
      <c r="BL762" s="168"/>
      <c r="BM762" s="168"/>
      <c r="BN762" s="168"/>
      <c r="BO762" s="168"/>
      <c r="BP762" s="168"/>
      <c r="BQ762" s="168"/>
      <c r="BR762" s="168"/>
      <c r="BS762" s="168"/>
      <c r="BT762" s="168"/>
      <c r="BU762" s="168"/>
      <c r="BV762" s="168"/>
      <c r="BW762" s="168"/>
      <c r="BX762" s="168"/>
      <c r="BY762" s="168"/>
      <c r="BZ762" s="168"/>
      <c r="CA762" s="168"/>
      <c r="CB762" s="168"/>
      <c r="CC762" s="168"/>
      <c r="CD762" s="168"/>
      <c r="CE762" s="168"/>
      <c r="CF762" s="168"/>
      <c r="CG762" s="168"/>
      <c r="CH762" s="168"/>
      <c r="CI762" s="168"/>
      <c r="CJ762" s="168"/>
      <c r="CK762" s="168"/>
      <c r="CL762" s="168"/>
      <c r="CM762" s="168"/>
      <c r="CN762" s="168"/>
      <c r="CO762" s="168"/>
      <c r="CP762" s="168"/>
      <c r="CQ762" s="168"/>
      <c r="CR762" s="168"/>
      <c r="CS762" s="168"/>
      <c r="CT762" s="168"/>
      <c r="CU762" s="168"/>
      <c r="CV762" s="168"/>
      <c r="CW762" s="168"/>
      <c r="CX762" s="168"/>
      <c r="CY762" s="168"/>
      <c r="CZ762" s="168"/>
      <c r="DA762" s="168"/>
      <c r="DB762" s="168"/>
      <c r="DC762" s="168"/>
      <c r="DD762" s="168"/>
      <c r="DE762" s="168"/>
      <c r="DF762" s="168"/>
      <c r="DG762" s="168"/>
      <c r="DH762" s="168"/>
      <c r="DI762" s="168"/>
      <c r="DJ762" s="168"/>
      <c r="DK762" s="168"/>
      <c r="DL762" s="168"/>
      <c r="DM762" s="168"/>
      <c r="DN762" s="168"/>
      <c r="DO762" s="168"/>
      <c r="DP762" s="168"/>
      <c r="DQ762" s="168"/>
      <c r="DR762" s="168"/>
      <c r="DS762" s="168"/>
      <c r="DT762" s="168"/>
      <c r="DU762" s="168"/>
      <c r="DV762" s="168"/>
      <c r="DW762" s="168"/>
      <c r="DX762" s="168"/>
      <c r="DY762" s="168"/>
      <c r="DZ762" s="168"/>
      <c r="EA762" s="168"/>
      <c r="EB762" s="168"/>
      <c r="EC762" s="168"/>
      <c r="ED762" s="168"/>
      <c r="EE762" s="168"/>
      <c r="EF762" s="169"/>
      <c r="EG762" s="169"/>
      <c r="EH762" s="169"/>
    </row>
    <row r="763" spans="1:138" ht="15.75" hidden="1" outlineLevel="1" x14ac:dyDescent="0.25">
      <c r="A763" s="122">
        <f>IF(B753="Объект",,IF(B763=0,,1))</f>
        <v>0</v>
      </c>
      <c r="B763" s="194" t="str">
        <f t="shared" si="485"/>
        <v>Прочие</v>
      </c>
      <c r="C763" s="170">
        <f t="shared" si="486"/>
        <v>0</v>
      </c>
      <c r="D763" s="168"/>
      <c r="E763" s="168"/>
      <c r="F763" s="168"/>
      <c r="G763" s="168"/>
      <c r="H763" s="168"/>
      <c r="I763" s="168"/>
      <c r="J763" s="168"/>
      <c r="K763" s="168"/>
      <c r="L763" s="168"/>
      <c r="M763" s="168"/>
      <c r="N763" s="168"/>
      <c r="O763" s="168"/>
      <c r="P763" s="168"/>
      <c r="Q763" s="168"/>
      <c r="R763" s="168"/>
      <c r="S763" s="168"/>
      <c r="T763" s="168"/>
      <c r="U763" s="168"/>
      <c r="V763" s="168"/>
      <c r="W763" s="168"/>
      <c r="X763" s="168"/>
      <c r="Y763" s="168"/>
      <c r="Z763" s="168"/>
      <c r="AA763" s="168"/>
      <c r="AB763" s="168"/>
      <c r="AC763" s="168"/>
      <c r="AD763" s="168"/>
      <c r="AE763" s="168"/>
      <c r="AF763" s="168"/>
      <c r="AG763" s="168"/>
      <c r="AH763" s="168"/>
      <c r="AI763" s="168"/>
      <c r="AJ763" s="168"/>
      <c r="AK763" s="168"/>
      <c r="AL763" s="168"/>
      <c r="AM763" s="168"/>
      <c r="AN763" s="168"/>
      <c r="AO763" s="168"/>
      <c r="AP763" s="168"/>
      <c r="AQ763" s="168"/>
      <c r="AR763" s="168"/>
      <c r="AS763" s="168"/>
      <c r="AT763" s="168"/>
      <c r="AU763" s="168"/>
      <c r="AV763" s="168"/>
      <c r="AW763" s="168"/>
      <c r="AX763" s="168"/>
      <c r="AY763" s="168"/>
      <c r="AZ763" s="168"/>
      <c r="BA763" s="168"/>
      <c r="BB763" s="168"/>
      <c r="BC763" s="168"/>
      <c r="BD763" s="168"/>
      <c r="BE763" s="168"/>
      <c r="BF763" s="168"/>
      <c r="BG763" s="168"/>
      <c r="BH763" s="168"/>
      <c r="BI763" s="168"/>
      <c r="BJ763" s="168"/>
      <c r="BK763" s="168"/>
      <c r="BL763" s="168"/>
      <c r="BM763" s="168"/>
      <c r="BN763" s="168"/>
      <c r="BO763" s="168"/>
      <c r="BP763" s="168"/>
      <c r="BQ763" s="168"/>
      <c r="BR763" s="168"/>
      <c r="BS763" s="168"/>
      <c r="BT763" s="168"/>
      <c r="BU763" s="168"/>
      <c r="BV763" s="168"/>
      <c r="BW763" s="168"/>
      <c r="BX763" s="168"/>
      <c r="BY763" s="168"/>
      <c r="BZ763" s="168"/>
      <c r="CA763" s="168"/>
      <c r="CB763" s="168"/>
      <c r="CC763" s="168"/>
      <c r="CD763" s="168"/>
      <c r="CE763" s="168"/>
      <c r="CF763" s="168"/>
      <c r="CG763" s="168"/>
      <c r="CH763" s="168"/>
      <c r="CI763" s="168"/>
      <c r="CJ763" s="168"/>
      <c r="CK763" s="168"/>
      <c r="CL763" s="168"/>
      <c r="CM763" s="168"/>
      <c r="CN763" s="168"/>
      <c r="CO763" s="168"/>
      <c r="CP763" s="168"/>
      <c r="CQ763" s="168"/>
      <c r="CR763" s="168"/>
      <c r="CS763" s="168"/>
      <c r="CT763" s="168"/>
      <c r="CU763" s="168"/>
      <c r="CV763" s="168"/>
      <c r="CW763" s="168"/>
      <c r="CX763" s="168"/>
      <c r="CY763" s="168"/>
      <c r="CZ763" s="168"/>
      <c r="DA763" s="168"/>
      <c r="DB763" s="168"/>
      <c r="DC763" s="168"/>
      <c r="DD763" s="168"/>
      <c r="DE763" s="168"/>
      <c r="DF763" s="168"/>
      <c r="DG763" s="168"/>
      <c r="DH763" s="168"/>
      <c r="DI763" s="168"/>
      <c r="DJ763" s="168"/>
      <c r="DK763" s="168"/>
      <c r="DL763" s="168"/>
      <c r="DM763" s="168"/>
      <c r="DN763" s="168"/>
      <c r="DO763" s="168"/>
      <c r="DP763" s="168"/>
      <c r="DQ763" s="168"/>
      <c r="DR763" s="168"/>
      <c r="DS763" s="168"/>
      <c r="DT763" s="168"/>
      <c r="DU763" s="168"/>
      <c r="DV763" s="168"/>
      <c r="DW763" s="168"/>
      <c r="DX763" s="168"/>
      <c r="DY763" s="168"/>
      <c r="DZ763" s="168"/>
      <c r="EA763" s="168"/>
      <c r="EB763" s="168"/>
      <c r="EC763" s="168"/>
      <c r="ED763" s="168"/>
      <c r="EE763" s="168"/>
      <c r="EF763" s="169"/>
      <c r="EG763" s="169"/>
      <c r="EH763" s="169"/>
    </row>
    <row r="764" spans="1:138" ht="15.75" hidden="1" outlineLevel="1" x14ac:dyDescent="0.25">
      <c r="A764" s="122">
        <f>IF(B753="Объект",,IF(B764=0,,1))</f>
        <v>0</v>
      </c>
      <c r="B764" s="194" t="str">
        <f t="shared" si="485"/>
        <v>Таможенные платежи</v>
      </c>
      <c r="C764" s="170">
        <f t="shared" si="486"/>
        <v>0</v>
      </c>
      <c r="D764" s="168"/>
      <c r="E764" s="168"/>
      <c r="F764" s="168"/>
      <c r="G764" s="168"/>
      <c r="H764" s="168"/>
      <c r="I764" s="168"/>
      <c r="J764" s="168"/>
      <c r="K764" s="168"/>
      <c r="L764" s="168"/>
      <c r="M764" s="168"/>
      <c r="N764" s="168"/>
      <c r="O764" s="168"/>
      <c r="P764" s="168"/>
      <c r="Q764" s="168"/>
      <c r="R764" s="168"/>
      <c r="S764" s="168"/>
      <c r="T764" s="168"/>
      <c r="U764" s="168"/>
      <c r="V764" s="168"/>
      <c r="W764" s="168"/>
      <c r="X764" s="168"/>
      <c r="Y764" s="168"/>
      <c r="Z764" s="168"/>
      <c r="AA764" s="168"/>
      <c r="AB764" s="168"/>
      <c r="AC764" s="168"/>
      <c r="AD764" s="168"/>
      <c r="AE764" s="168"/>
      <c r="AF764" s="168"/>
      <c r="AG764" s="168"/>
      <c r="AH764" s="168"/>
      <c r="AI764" s="168"/>
      <c r="AJ764" s="168"/>
      <c r="AK764" s="168"/>
      <c r="AL764" s="168"/>
      <c r="AM764" s="168"/>
      <c r="AN764" s="168"/>
      <c r="AO764" s="168"/>
      <c r="AP764" s="168"/>
      <c r="AQ764" s="168"/>
      <c r="AR764" s="168"/>
      <c r="AS764" s="168"/>
      <c r="AT764" s="168"/>
      <c r="AU764" s="168"/>
      <c r="AV764" s="168"/>
      <c r="AW764" s="168"/>
      <c r="AX764" s="168"/>
      <c r="AY764" s="168"/>
      <c r="AZ764" s="168"/>
      <c r="BA764" s="168"/>
      <c r="BB764" s="168"/>
      <c r="BC764" s="168"/>
      <c r="BD764" s="168"/>
      <c r="BE764" s="168"/>
      <c r="BF764" s="168"/>
      <c r="BG764" s="168"/>
      <c r="BH764" s="168"/>
      <c r="BI764" s="168"/>
      <c r="BJ764" s="168"/>
      <c r="BK764" s="168"/>
      <c r="BL764" s="168"/>
      <c r="BM764" s="168"/>
      <c r="BN764" s="168"/>
      <c r="BO764" s="168"/>
      <c r="BP764" s="168"/>
      <c r="BQ764" s="168"/>
      <c r="BR764" s="168"/>
      <c r="BS764" s="168"/>
      <c r="BT764" s="168"/>
      <c r="BU764" s="168"/>
      <c r="BV764" s="168"/>
      <c r="BW764" s="168"/>
      <c r="BX764" s="168"/>
      <c r="BY764" s="168"/>
      <c r="BZ764" s="168"/>
      <c r="CA764" s="168"/>
      <c r="CB764" s="168"/>
      <c r="CC764" s="168"/>
      <c r="CD764" s="168"/>
      <c r="CE764" s="168"/>
      <c r="CF764" s="168"/>
      <c r="CG764" s="168"/>
      <c r="CH764" s="168"/>
      <c r="CI764" s="168"/>
      <c r="CJ764" s="168"/>
      <c r="CK764" s="168"/>
      <c r="CL764" s="168"/>
      <c r="CM764" s="168"/>
      <c r="CN764" s="168"/>
      <c r="CO764" s="168"/>
      <c r="CP764" s="168"/>
      <c r="CQ764" s="168"/>
      <c r="CR764" s="168"/>
      <c r="CS764" s="168"/>
      <c r="CT764" s="168"/>
      <c r="CU764" s="168"/>
      <c r="CV764" s="168"/>
      <c r="CW764" s="168"/>
      <c r="CX764" s="168"/>
      <c r="CY764" s="168"/>
      <c r="CZ764" s="168"/>
      <c r="DA764" s="168"/>
      <c r="DB764" s="168"/>
      <c r="DC764" s="168"/>
      <c r="DD764" s="168"/>
      <c r="DE764" s="168"/>
      <c r="DF764" s="168"/>
      <c r="DG764" s="168"/>
      <c r="DH764" s="168"/>
      <c r="DI764" s="168"/>
      <c r="DJ764" s="168"/>
      <c r="DK764" s="168"/>
      <c r="DL764" s="168"/>
      <c r="DM764" s="168"/>
      <c r="DN764" s="168"/>
      <c r="DO764" s="168"/>
      <c r="DP764" s="168"/>
      <c r="DQ764" s="168"/>
      <c r="DR764" s="168"/>
      <c r="DS764" s="168"/>
      <c r="DT764" s="168"/>
      <c r="DU764" s="168"/>
      <c r="DV764" s="168"/>
      <c r="DW764" s="168"/>
      <c r="DX764" s="168"/>
      <c r="DY764" s="168"/>
      <c r="DZ764" s="168"/>
      <c r="EA764" s="168"/>
      <c r="EB764" s="168"/>
      <c r="EC764" s="168"/>
      <c r="ED764" s="168"/>
      <c r="EE764" s="168"/>
      <c r="EF764" s="169"/>
      <c r="EG764" s="169"/>
      <c r="EH764" s="169"/>
    </row>
    <row r="765" spans="1:138" ht="15.75" hidden="1" outlineLevel="1" x14ac:dyDescent="0.25">
      <c r="A765" s="122">
        <f>IF(B753="Объект",,IF(B765=0,,1))</f>
        <v>0</v>
      </c>
      <c r="B765" s="194">
        <f t="shared" si="485"/>
        <v>0</v>
      </c>
      <c r="C765" s="170">
        <f t="shared" si="486"/>
        <v>0</v>
      </c>
      <c r="D765" s="168"/>
      <c r="E765" s="168"/>
      <c r="F765" s="168"/>
      <c r="G765" s="168"/>
      <c r="H765" s="168"/>
      <c r="I765" s="168"/>
      <c r="J765" s="168"/>
      <c r="K765" s="168"/>
      <c r="L765" s="168"/>
      <c r="M765" s="168"/>
      <c r="N765" s="168"/>
      <c r="O765" s="168"/>
      <c r="P765" s="168"/>
      <c r="Q765" s="168"/>
      <c r="R765" s="168"/>
      <c r="S765" s="168"/>
      <c r="T765" s="168"/>
      <c r="U765" s="168"/>
      <c r="V765" s="168"/>
      <c r="W765" s="168"/>
      <c r="X765" s="168"/>
      <c r="Y765" s="168"/>
      <c r="Z765" s="168"/>
      <c r="AA765" s="168"/>
      <c r="AB765" s="168"/>
      <c r="AC765" s="168"/>
      <c r="AD765" s="168"/>
      <c r="AE765" s="168"/>
      <c r="AF765" s="168"/>
      <c r="AG765" s="168"/>
      <c r="AH765" s="168"/>
      <c r="AI765" s="168"/>
      <c r="AJ765" s="168"/>
      <c r="AK765" s="168"/>
      <c r="AL765" s="168"/>
      <c r="AM765" s="168"/>
      <c r="AN765" s="168"/>
      <c r="AO765" s="168"/>
      <c r="AP765" s="168"/>
      <c r="AQ765" s="168"/>
      <c r="AR765" s="168"/>
      <c r="AS765" s="168"/>
      <c r="AT765" s="168"/>
      <c r="AU765" s="168"/>
      <c r="AV765" s="168"/>
      <c r="AW765" s="168"/>
      <c r="AX765" s="168"/>
      <c r="AY765" s="168"/>
      <c r="AZ765" s="168"/>
      <c r="BA765" s="168"/>
      <c r="BB765" s="168"/>
      <c r="BC765" s="168"/>
      <c r="BD765" s="168"/>
      <c r="BE765" s="168"/>
      <c r="BF765" s="168"/>
      <c r="BG765" s="168"/>
      <c r="BH765" s="168"/>
      <c r="BI765" s="168"/>
      <c r="BJ765" s="168"/>
      <c r="BK765" s="168"/>
      <c r="BL765" s="168"/>
      <c r="BM765" s="168"/>
      <c r="BN765" s="168"/>
      <c r="BO765" s="168"/>
      <c r="BP765" s="168"/>
      <c r="BQ765" s="168"/>
      <c r="BR765" s="168"/>
      <c r="BS765" s="168"/>
      <c r="BT765" s="168"/>
      <c r="BU765" s="168"/>
      <c r="BV765" s="168"/>
      <c r="BW765" s="168"/>
      <c r="BX765" s="168"/>
      <c r="BY765" s="168"/>
      <c r="BZ765" s="168"/>
      <c r="CA765" s="168"/>
      <c r="CB765" s="168"/>
      <c r="CC765" s="168"/>
      <c r="CD765" s="168"/>
      <c r="CE765" s="168"/>
      <c r="CF765" s="168"/>
      <c r="CG765" s="168"/>
      <c r="CH765" s="168"/>
      <c r="CI765" s="168"/>
      <c r="CJ765" s="168"/>
      <c r="CK765" s="168"/>
      <c r="CL765" s="168"/>
      <c r="CM765" s="168"/>
      <c r="CN765" s="168"/>
      <c r="CO765" s="168"/>
      <c r="CP765" s="168"/>
      <c r="CQ765" s="168"/>
      <c r="CR765" s="168"/>
      <c r="CS765" s="168"/>
      <c r="CT765" s="168"/>
      <c r="CU765" s="168"/>
      <c r="CV765" s="168"/>
      <c r="CW765" s="168"/>
      <c r="CX765" s="168"/>
      <c r="CY765" s="168"/>
      <c r="CZ765" s="168"/>
      <c r="DA765" s="168"/>
      <c r="DB765" s="168"/>
      <c r="DC765" s="168"/>
      <c r="DD765" s="168"/>
      <c r="DE765" s="168"/>
      <c r="DF765" s="168"/>
      <c r="DG765" s="168"/>
      <c r="DH765" s="168"/>
      <c r="DI765" s="168"/>
      <c r="DJ765" s="168"/>
      <c r="DK765" s="168"/>
      <c r="DL765" s="168"/>
      <c r="DM765" s="168"/>
      <c r="DN765" s="168"/>
      <c r="DO765" s="168"/>
      <c r="DP765" s="168"/>
      <c r="DQ765" s="168"/>
      <c r="DR765" s="168"/>
      <c r="DS765" s="168"/>
      <c r="DT765" s="168"/>
      <c r="DU765" s="168"/>
      <c r="DV765" s="168"/>
      <c r="DW765" s="168"/>
      <c r="DX765" s="168"/>
      <c r="DY765" s="168"/>
      <c r="DZ765" s="168"/>
      <c r="EA765" s="168"/>
      <c r="EB765" s="168"/>
      <c r="EC765" s="168"/>
      <c r="ED765" s="168"/>
      <c r="EE765" s="168"/>
      <c r="EF765" s="169"/>
      <c r="EG765" s="169"/>
      <c r="EH765" s="169"/>
    </row>
    <row r="766" spans="1:138" ht="15.75" hidden="1" outlineLevel="1" x14ac:dyDescent="0.25">
      <c r="A766" s="122">
        <f>IF(B753="Объект",,IF(B766=0,,1))</f>
        <v>0</v>
      </c>
      <c r="B766" s="194" t="str">
        <f t="shared" si="485"/>
        <v>Менеджмент резерв</v>
      </c>
      <c r="C766" s="170">
        <f t="shared" si="486"/>
        <v>0</v>
      </c>
      <c r="D766" s="168"/>
      <c r="E766" s="168"/>
      <c r="F766" s="168"/>
      <c r="G766" s="168"/>
      <c r="H766" s="168"/>
      <c r="I766" s="168"/>
      <c r="J766" s="168"/>
      <c r="K766" s="168"/>
      <c r="L766" s="168"/>
      <c r="M766" s="168"/>
      <c r="N766" s="168"/>
      <c r="O766" s="168"/>
      <c r="P766" s="168"/>
      <c r="Q766" s="168"/>
      <c r="R766" s="168"/>
      <c r="S766" s="168"/>
      <c r="T766" s="168"/>
      <c r="U766" s="168"/>
      <c r="V766" s="168"/>
      <c r="W766" s="168"/>
      <c r="X766" s="168"/>
      <c r="Y766" s="168"/>
      <c r="Z766" s="168"/>
      <c r="AA766" s="168"/>
      <c r="AB766" s="168"/>
      <c r="AC766" s="168"/>
      <c r="AD766" s="168"/>
      <c r="AE766" s="168"/>
      <c r="AF766" s="168"/>
      <c r="AG766" s="168"/>
      <c r="AH766" s="168"/>
      <c r="AI766" s="168"/>
      <c r="AJ766" s="168"/>
      <c r="AK766" s="168"/>
      <c r="AL766" s="168"/>
      <c r="AM766" s="168"/>
      <c r="AN766" s="168"/>
      <c r="AO766" s="168"/>
      <c r="AP766" s="168"/>
      <c r="AQ766" s="168"/>
      <c r="AR766" s="168"/>
      <c r="AS766" s="168"/>
      <c r="AT766" s="168"/>
      <c r="AU766" s="168"/>
      <c r="AV766" s="168"/>
      <c r="AW766" s="168"/>
      <c r="AX766" s="168"/>
      <c r="AY766" s="168"/>
      <c r="AZ766" s="168"/>
      <c r="BA766" s="168"/>
      <c r="BB766" s="168"/>
      <c r="BC766" s="168"/>
      <c r="BD766" s="168"/>
      <c r="BE766" s="168"/>
      <c r="BF766" s="168"/>
      <c r="BG766" s="168"/>
      <c r="BH766" s="168"/>
      <c r="BI766" s="168"/>
      <c r="BJ766" s="168"/>
      <c r="BK766" s="168"/>
      <c r="BL766" s="168"/>
      <c r="BM766" s="168"/>
      <c r="BN766" s="168"/>
      <c r="BO766" s="168"/>
      <c r="BP766" s="168"/>
      <c r="BQ766" s="168"/>
      <c r="BR766" s="168"/>
      <c r="BS766" s="168"/>
      <c r="BT766" s="168"/>
      <c r="BU766" s="168"/>
      <c r="BV766" s="168"/>
      <c r="BW766" s="168"/>
      <c r="BX766" s="168"/>
      <c r="BY766" s="168"/>
      <c r="BZ766" s="168"/>
      <c r="CA766" s="168"/>
      <c r="CB766" s="168"/>
      <c r="CC766" s="168"/>
      <c r="CD766" s="168"/>
      <c r="CE766" s="168"/>
      <c r="CF766" s="168"/>
      <c r="CG766" s="168"/>
      <c r="CH766" s="168"/>
      <c r="CI766" s="168"/>
      <c r="CJ766" s="168"/>
      <c r="CK766" s="168"/>
      <c r="CL766" s="168"/>
      <c r="CM766" s="168"/>
      <c r="CN766" s="168"/>
      <c r="CO766" s="168"/>
      <c r="CP766" s="168"/>
      <c r="CQ766" s="168"/>
      <c r="CR766" s="168"/>
      <c r="CS766" s="168"/>
      <c r="CT766" s="168"/>
      <c r="CU766" s="168"/>
      <c r="CV766" s="168"/>
      <c r="CW766" s="168"/>
      <c r="CX766" s="168"/>
      <c r="CY766" s="168"/>
      <c r="CZ766" s="168"/>
      <c r="DA766" s="168"/>
      <c r="DB766" s="168"/>
      <c r="DC766" s="168"/>
      <c r="DD766" s="168"/>
      <c r="DE766" s="168"/>
      <c r="DF766" s="168"/>
      <c r="DG766" s="168"/>
      <c r="DH766" s="168"/>
      <c r="DI766" s="168"/>
      <c r="DJ766" s="168"/>
      <c r="DK766" s="168"/>
      <c r="DL766" s="168"/>
      <c r="DM766" s="168"/>
      <c r="DN766" s="168"/>
      <c r="DO766" s="168"/>
      <c r="DP766" s="168"/>
      <c r="DQ766" s="168"/>
      <c r="DR766" s="168"/>
      <c r="DS766" s="168"/>
      <c r="DT766" s="168"/>
      <c r="DU766" s="168"/>
      <c r="DV766" s="168"/>
      <c r="DW766" s="168"/>
      <c r="DX766" s="168"/>
      <c r="DY766" s="168"/>
      <c r="DZ766" s="168"/>
      <c r="EA766" s="168"/>
      <c r="EB766" s="168"/>
      <c r="EC766" s="168"/>
      <c r="ED766" s="168"/>
      <c r="EE766" s="168"/>
      <c r="EF766" s="169"/>
      <c r="EG766" s="169"/>
      <c r="EH766" s="169"/>
    </row>
    <row r="767" spans="1:138" ht="15.75" hidden="1" outlineLevel="1" x14ac:dyDescent="0.25">
      <c r="A767" s="122">
        <f>IF(B753="Объект",,IF(B767=0,,1))</f>
        <v>0</v>
      </c>
      <c r="B767" s="236" t="str">
        <f t="shared" si="485"/>
        <v>ФОТ МП и РГ</v>
      </c>
      <c r="C767" s="170">
        <f t="shared" si="486"/>
        <v>0</v>
      </c>
      <c r="D767" s="168"/>
      <c r="E767" s="168"/>
      <c r="F767" s="168"/>
      <c r="G767" s="168"/>
      <c r="H767" s="168"/>
      <c r="I767" s="168"/>
      <c r="J767" s="168"/>
      <c r="K767" s="168"/>
      <c r="L767" s="168"/>
      <c r="M767" s="168"/>
      <c r="N767" s="168"/>
      <c r="O767" s="168"/>
      <c r="P767" s="168"/>
      <c r="Q767" s="168"/>
      <c r="R767" s="168"/>
      <c r="S767" s="168"/>
      <c r="T767" s="168"/>
      <c r="U767" s="168"/>
      <c r="V767" s="168"/>
      <c r="W767" s="168"/>
      <c r="X767" s="168"/>
      <c r="Y767" s="168"/>
      <c r="Z767" s="168"/>
      <c r="AA767" s="168"/>
      <c r="AB767" s="168"/>
      <c r="AC767" s="168"/>
      <c r="AD767" s="168"/>
      <c r="AE767" s="168"/>
      <c r="AF767" s="168"/>
      <c r="AG767" s="168"/>
      <c r="AH767" s="168"/>
      <c r="AI767" s="168"/>
      <c r="AJ767" s="168"/>
      <c r="AK767" s="168"/>
      <c r="AL767" s="168"/>
      <c r="AM767" s="168"/>
      <c r="AN767" s="168"/>
      <c r="AO767" s="168"/>
      <c r="AP767" s="168"/>
      <c r="AQ767" s="168"/>
      <c r="AR767" s="168"/>
      <c r="AS767" s="168"/>
      <c r="AT767" s="168"/>
      <c r="AU767" s="168"/>
      <c r="AV767" s="168"/>
      <c r="AW767" s="168"/>
      <c r="AX767" s="168"/>
      <c r="AY767" s="168"/>
      <c r="AZ767" s="168"/>
      <c r="BA767" s="168"/>
      <c r="BB767" s="168"/>
      <c r="BC767" s="168"/>
      <c r="BD767" s="168"/>
      <c r="BE767" s="168"/>
      <c r="BF767" s="168"/>
      <c r="BG767" s="168"/>
      <c r="BH767" s="168"/>
      <c r="BI767" s="168"/>
      <c r="BJ767" s="168"/>
      <c r="BK767" s="168"/>
      <c r="BL767" s="168"/>
      <c r="BM767" s="168"/>
      <c r="BN767" s="168"/>
      <c r="BO767" s="168"/>
      <c r="BP767" s="168"/>
      <c r="BQ767" s="168"/>
      <c r="BR767" s="168"/>
      <c r="BS767" s="168"/>
      <c r="BT767" s="168"/>
      <c r="BU767" s="168"/>
      <c r="BV767" s="168"/>
      <c r="BW767" s="168"/>
      <c r="BX767" s="168"/>
      <c r="BY767" s="168"/>
      <c r="BZ767" s="168"/>
      <c r="CA767" s="168"/>
      <c r="CB767" s="168"/>
      <c r="CC767" s="168"/>
      <c r="CD767" s="168"/>
      <c r="CE767" s="168"/>
      <c r="CF767" s="168"/>
      <c r="CG767" s="168"/>
      <c r="CH767" s="168"/>
      <c r="CI767" s="168"/>
      <c r="CJ767" s="168"/>
      <c r="CK767" s="168"/>
      <c r="CL767" s="168"/>
      <c r="CM767" s="168"/>
      <c r="CN767" s="168"/>
      <c r="CO767" s="168"/>
      <c r="CP767" s="168"/>
      <c r="CQ767" s="168"/>
      <c r="CR767" s="168"/>
      <c r="CS767" s="168"/>
      <c r="CT767" s="168"/>
      <c r="CU767" s="168"/>
      <c r="CV767" s="168"/>
      <c r="CW767" s="168"/>
      <c r="CX767" s="168"/>
      <c r="CY767" s="168"/>
      <c r="CZ767" s="168"/>
      <c r="DA767" s="168"/>
      <c r="DB767" s="168"/>
      <c r="DC767" s="168"/>
      <c r="DD767" s="168"/>
      <c r="DE767" s="168"/>
      <c r="DF767" s="168"/>
      <c r="DG767" s="168"/>
      <c r="DH767" s="168"/>
      <c r="DI767" s="168"/>
      <c r="DJ767" s="168"/>
      <c r="DK767" s="168"/>
      <c r="DL767" s="168"/>
      <c r="DM767" s="168"/>
      <c r="DN767" s="168"/>
      <c r="DO767" s="168"/>
      <c r="DP767" s="168"/>
      <c r="DQ767" s="168"/>
      <c r="DR767" s="168"/>
      <c r="DS767" s="168"/>
      <c r="DT767" s="168"/>
      <c r="DU767" s="168"/>
      <c r="DV767" s="168"/>
      <c r="DW767" s="168"/>
      <c r="DX767" s="168"/>
      <c r="DY767" s="168"/>
      <c r="DZ767" s="168"/>
      <c r="EA767" s="168"/>
      <c r="EB767" s="168"/>
      <c r="EC767" s="168"/>
      <c r="ED767" s="168"/>
      <c r="EE767" s="168"/>
      <c r="EF767" s="169"/>
      <c r="EG767" s="169"/>
      <c r="EH767" s="169"/>
    </row>
    <row r="768" spans="1:138" ht="15.75" hidden="1" outlineLevel="1" x14ac:dyDescent="0.25">
      <c r="A768" s="122">
        <f>IF(B753="Объект",,IF(B768=0,,1))</f>
        <v>0</v>
      </c>
      <c r="B768" s="194" t="str">
        <f t="shared" si="485"/>
        <v>Мотивационный фонд</v>
      </c>
      <c r="C768" s="170">
        <f t="shared" si="486"/>
        <v>0</v>
      </c>
      <c r="D768" s="168"/>
      <c r="E768" s="168"/>
      <c r="F768" s="168"/>
      <c r="G768" s="168"/>
      <c r="H768" s="168"/>
      <c r="I768" s="168"/>
      <c r="J768" s="168"/>
      <c r="K768" s="168"/>
      <c r="L768" s="168"/>
      <c r="M768" s="168"/>
      <c r="N768" s="168"/>
      <c r="O768" s="168"/>
      <c r="P768" s="168"/>
      <c r="Q768" s="168"/>
      <c r="R768" s="168"/>
      <c r="S768" s="168"/>
      <c r="T768" s="168"/>
      <c r="U768" s="168"/>
      <c r="V768" s="168"/>
      <c r="W768" s="168"/>
      <c r="X768" s="168"/>
      <c r="Y768" s="168"/>
      <c r="Z768" s="168"/>
      <c r="AA768" s="168"/>
      <c r="AB768" s="168"/>
      <c r="AC768" s="168"/>
      <c r="AD768" s="168"/>
      <c r="AE768" s="168"/>
      <c r="AF768" s="168"/>
      <c r="AG768" s="168"/>
      <c r="AH768" s="168"/>
      <c r="AI768" s="168"/>
      <c r="AJ768" s="168"/>
      <c r="AK768" s="168"/>
      <c r="AL768" s="168"/>
      <c r="AM768" s="168"/>
      <c r="AN768" s="168"/>
      <c r="AO768" s="168"/>
      <c r="AP768" s="168"/>
      <c r="AQ768" s="168"/>
      <c r="AR768" s="168"/>
      <c r="AS768" s="168"/>
      <c r="AT768" s="168"/>
      <c r="AU768" s="168"/>
      <c r="AV768" s="168"/>
      <c r="AW768" s="168"/>
      <c r="AX768" s="168"/>
      <c r="AY768" s="168"/>
      <c r="AZ768" s="168"/>
      <c r="BA768" s="168"/>
      <c r="BB768" s="168"/>
      <c r="BC768" s="168"/>
      <c r="BD768" s="168"/>
      <c r="BE768" s="168"/>
      <c r="BF768" s="168"/>
      <c r="BG768" s="168"/>
      <c r="BH768" s="168"/>
      <c r="BI768" s="168"/>
      <c r="BJ768" s="168"/>
      <c r="BK768" s="168"/>
      <c r="BL768" s="168"/>
      <c r="BM768" s="168"/>
      <c r="BN768" s="168"/>
      <c r="BO768" s="168"/>
      <c r="BP768" s="168"/>
      <c r="BQ768" s="168"/>
      <c r="BR768" s="168"/>
      <c r="BS768" s="168"/>
      <c r="BT768" s="168"/>
      <c r="BU768" s="168"/>
      <c r="BV768" s="168"/>
      <c r="BW768" s="168"/>
      <c r="BX768" s="168"/>
      <c r="BY768" s="168"/>
      <c r="BZ768" s="168"/>
      <c r="CA768" s="168"/>
      <c r="CB768" s="168"/>
      <c r="CC768" s="168"/>
      <c r="CD768" s="168"/>
      <c r="CE768" s="168"/>
      <c r="CF768" s="168"/>
      <c r="CG768" s="168"/>
      <c r="CH768" s="168"/>
      <c r="CI768" s="168"/>
      <c r="CJ768" s="168"/>
      <c r="CK768" s="168"/>
      <c r="CL768" s="168"/>
      <c r="CM768" s="168"/>
      <c r="CN768" s="168"/>
      <c r="CO768" s="168"/>
      <c r="CP768" s="168"/>
      <c r="CQ768" s="168"/>
      <c r="CR768" s="168"/>
      <c r="CS768" s="168"/>
      <c r="CT768" s="168"/>
      <c r="CU768" s="168"/>
      <c r="CV768" s="168"/>
      <c r="CW768" s="168"/>
      <c r="CX768" s="168"/>
      <c r="CY768" s="168"/>
      <c r="CZ768" s="168"/>
      <c r="DA768" s="168"/>
      <c r="DB768" s="168"/>
      <c r="DC768" s="168"/>
      <c r="DD768" s="168"/>
      <c r="DE768" s="168"/>
      <c r="DF768" s="168"/>
      <c r="DG768" s="168"/>
      <c r="DH768" s="168"/>
      <c r="DI768" s="168"/>
      <c r="DJ768" s="168"/>
      <c r="DK768" s="168"/>
      <c r="DL768" s="168"/>
      <c r="DM768" s="168"/>
      <c r="DN768" s="168"/>
      <c r="DO768" s="168"/>
      <c r="DP768" s="168"/>
      <c r="DQ768" s="168"/>
      <c r="DR768" s="168"/>
      <c r="DS768" s="168"/>
      <c r="DT768" s="168"/>
      <c r="DU768" s="168"/>
      <c r="DV768" s="168"/>
      <c r="DW768" s="168"/>
      <c r="DX768" s="168"/>
      <c r="DY768" s="168"/>
      <c r="DZ768" s="168"/>
      <c r="EA768" s="168"/>
      <c r="EB768" s="168"/>
      <c r="EC768" s="168"/>
      <c r="ED768" s="168"/>
      <c r="EE768" s="168"/>
      <c r="EF768" s="169"/>
      <c r="EG768" s="169"/>
      <c r="EH768" s="169"/>
    </row>
    <row r="769" spans="1:138" ht="17.25" hidden="1" outlineLevel="1" thickTop="1" thickBot="1" x14ac:dyDescent="0.3">
      <c r="A769" s="122">
        <f>IF(B753="Объект",,1)</f>
        <v>0</v>
      </c>
      <c r="B769" s="228" t="str">
        <f>B737</f>
        <v>Итого без НДС, тыс. $</v>
      </c>
      <c r="C769" s="229">
        <f t="shared" si="486"/>
        <v>0</v>
      </c>
      <c r="D769" s="175">
        <f t="shared" ref="D769:AI769" si="487">SUM(D757:D768)</f>
        <v>0</v>
      </c>
      <c r="E769" s="230">
        <f t="shared" si="487"/>
        <v>0</v>
      </c>
      <c r="F769" s="175">
        <f t="shared" si="487"/>
        <v>0</v>
      </c>
      <c r="G769" s="175">
        <f t="shared" si="487"/>
        <v>0</v>
      </c>
      <c r="H769" s="175">
        <f t="shared" si="487"/>
        <v>0</v>
      </c>
      <c r="I769" s="175">
        <f t="shared" si="487"/>
        <v>0</v>
      </c>
      <c r="J769" s="175">
        <f t="shared" si="487"/>
        <v>0</v>
      </c>
      <c r="K769" s="175">
        <f t="shared" si="487"/>
        <v>0</v>
      </c>
      <c r="L769" s="175">
        <f t="shared" si="487"/>
        <v>0</v>
      </c>
      <c r="M769" s="175">
        <f t="shared" si="487"/>
        <v>0</v>
      </c>
      <c r="N769" s="175">
        <f t="shared" si="487"/>
        <v>0</v>
      </c>
      <c r="O769" s="231">
        <f t="shared" si="487"/>
        <v>0</v>
      </c>
      <c r="P769" s="231">
        <f t="shared" si="487"/>
        <v>0</v>
      </c>
      <c r="Q769" s="231">
        <f t="shared" si="487"/>
        <v>0</v>
      </c>
      <c r="R769" s="231">
        <f t="shared" si="487"/>
        <v>0</v>
      </c>
      <c r="S769" s="231">
        <f t="shared" si="487"/>
        <v>0</v>
      </c>
      <c r="T769" s="231">
        <f t="shared" si="487"/>
        <v>0</v>
      </c>
      <c r="U769" s="231">
        <f t="shared" si="487"/>
        <v>0</v>
      </c>
      <c r="V769" s="231">
        <f t="shared" si="487"/>
        <v>0</v>
      </c>
      <c r="W769" s="231">
        <f t="shared" si="487"/>
        <v>0</v>
      </c>
      <c r="X769" s="231">
        <f t="shared" si="487"/>
        <v>0</v>
      </c>
      <c r="Y769" s="231">
        <f t="shared" si="487"/>
        <v>0</v>
      </c>
      <c r="Z769" s="231">
        <f t="shared" si="487"/>
        <v>0</v>
      </c>
      <c r="AA769" s="231">
        <f t="shared" si="487"/>
        <v>0</v>
      </c>
      <c r="AB769" s="231">
        <f t="shared" si="487"/>
        <v>0</v>
      </c>
      <c r="AC769" s="176">
        <f t="shared" si="487"/>
        <v>0</v>
      </c>
      <c r="AD769" s="176">
        <f t="shared" si="487"/>
        <v>0</v>
      </c>
      <c r="AE769" s="175">
        <f t="shared" si="487"/>
        <v>0</v>
      </c>
      <c r="AF769" s="175">
        <f t="shared" si="487"/>
        <v>0</v>
      </c>
      <c r="AG769" s="175">
        <f t="shared" si="487"/>
        <v>0</v>
      </c>
      <c r="AH769" s="175">
        <f t="shared" si="487"/>
        <v>0</v>
      </c>
      <c r="AI769" s="175">
        <f t="shared" si="487"/>
        <v>0</v>
      </c>
      <c r="AJ769" s="175">
        <f t="shared" ref="AJ769:CU769" si="488">SUM(AJ757:AJ768)</f>
        <v>0</v>
      </c>
      <c r="AK769" s="175">
        <f t="shared" si="488"/>
        <v>0</v>
      </c>
      <c r="AL769" s="175">
        <f t="shared" si="488"/>
        <v>0</v>
      </c>
      <c r="AM769" s="175">
        <f t="shared" si="488"/>
        <v>0</v>
      </c>
      <c r="AN769" s="176">
        <f t="shared" si="488"/>
        <v>0</v>
      </c>
      <c r="AO769" s="175">
        <f t="shared" si="488"/>
        <v>0</v>
      </c>
      <c r="AP769" s="175">
        <f t="shared" si="488"/>
        <v>0</v>
      </c>
      <c r="AQ769" s="175">
        <f t="shared" si="488"/>
        <v>0</v>
      </c>
      <c r="AR769" s="175">
        <f t="shared" si="488"/>
        <v>0</v>
      </c>
      <c r="AS769" s="175">
        <f t="shared" si="488"/>
        <v>0</v>
      </c>
      <c r="AT769" s="175">
        <f t="shared" si="488"/>
        <v>0</v>
      </c>
      <c r="AU769" s="175">
        <f t="shared" si="488"/>
        <v>0</v>
      </c>
      <c r="AV769" s="175">
        <f t="shared" si="488"/>
        <v>0</v>
      </c>
      <c r="AW769" s="175">
        <f t="shared" si="488"/>
        <v>0</v>
      </c>
      <c r="AX769" s="175">
        <f t="shared" si="488"/>
        <v>0</v>
      </c>
      <c r="AY769" s="175">
        <f t="shared" si="488"/>
        <v>0</v>
      </c>
      <c r="AZ769" s="176">
        <f t="shared" si="488"/>
        <v>0</v>
      </c>
      <c r="BA769" s="175">
        <f t="shared" si="488"/>
        <v>0</v>
      </c>
      <c r="BB769" s="175">
        <f t="shared" si="488"/>
        <v>0</v>
      </c>
      <c r="BC769" s="175">
        <f t="shared" si="488"/>
        <v>0</v>
      </c>
      <c r="BD769" s="175">
        <f t="shared" si="488"/>
        <v>0</v>
      </c>
      <c r="BE769" s="175">
        <f t="shared" si="488"/>
        <v>0</v>
      </c>
      <c r="BF769" s="175">
        <f t="shared" si="488"/>
        <v>0</v>
      </c>
      <c r="BG769" s="175">
        <f t="shared" si="488"/>
        <v>0</v>
      </c>
      <c r="BH769" s="175">
        <f t="shared" si="488"/>
        <v>0</v>
      </c>
      <c r="BI769" s="175">
        <f t="shared" si="488"/>
        <v>0</v>
      </c>
      <c r="BJ769" s="175">
        <f t="shared" si="488"/>
        <v>0</v>
      </c>
      <c r="BK769" s="175">
        <f t="shared" si="488"/>
        <v>0</v>
      </c>
      <c r="BL769" s="176">
        <f t="shared" si="488"/>
        <v>0</v>
      </c>
      <c r="BM769" s="175">
        <f t="shared" si="488"/>
        <v>0</v>
      </c>
      <c r="BN769" s="175">
        <f t="shared" si="488"/>
        <v>0</v>
      </c>
      <c r="BO769" s="175">
        <f t="shared" si="488"/>
        <v>0</v>
      </c>
      <c r="BP769" s="175">
        <f t="shared" si="488"/>
        <v>0</v>
      </c>
      <c r="BQ769" s="175">
        <f t="shared" si="488"/>
        <v>0</v>
      </c>
      <c r="BR769" s="175">
        <f t="shared" si="488"/>
        <v>0</v>
      </c>
      <c r="BS769" s="175">
        <f t="shared" si="488"/>
        <v>0</v>
      </c>
      <c r="BT769" s="175">
        <f t="shared" si="488"/>
        <v>0</v>
      </c>
      <c r="BU769" s="175">
        <f t="shared" si="488"/>
        <v>0</v>
      </c>
      <c r="BV769" s="175">
        <f>SUM(BV757:BV768)</f>
        <v>0</v>
      </c>
      <c r="BW769" s="175">
        <f>SUM(BW757:BW768)</f>
        <v>0</v>
      </c>
      <c r="BX769" s="175">
        <f>SUM(BX757:BX768)</f>
        <v>0</v>
      </c>
      <c r="BY769" s="175">
        <f t="shared" si="488"/>
        <v>0</v>
      </c>
      <c r="BZ769" s="175">
        <f t="shared" si="488"/>
        <v>0</v>
      </c>
      <c r="CA769" s="175">
        <f t="shared" si="488"/>
        <v>0</v>
      </c>
      <c r="CB769" s="175">
        <f t="shared" si="488"/>
        <v>0</v>
      </c>
      <c r="CC769" s="175">
        <f t="shared" si="488"/>
        <v>0</v>
      </c>
      <c r="CD769" s="175">
        <f t="shared" si="488"/>
        <v>0</v>
      </c>
      <c r="CE769" s="175">
        <f t="shared" si="488"/>
        <v>0</v>
      </c>
      <c r="CF769" s="175">
        <f t="shared" si="488"/>
        <v>0</v>
      </c>
      <c r="CG769" s="175">
        <f t="shared" si="488"/>
        <v>0</v>
      </c>
      <c r="CH769" s="175">
        <f t="shared" si="488"/>
        <v>0</v>
      </c>
      <c r="CI769" s="175">
        <f t="shared" si="488"/>
        <v>0</v>
      </c>
      <c r="CJ769" s="176">
        <f t="shared" si="488"/>
        <v>0</v>
      </c>
      <c r="CK769" s="175">
        <f t="shared" si="488"/>
        <v>0</v>
      </c>
      <c r="CL769" s="175">
        <f t="shared" si="488"/>
        <v>0</v>
      </c>
      <c r="CM769" s="175">
        <f t="shared" si="488"/>
        <v>0</v>
      </c>
      <c r="CN769" s="175">
        <f t="shared" si="488"/>
        <v>0</v>
      </c>
      <c r="CO769" s="175">
        <f t="shared" si="488"/>
        <v>0</v>
      </c>
      <c r="CP769" s="175">
        <f t="shared" si="488"/>
        <v>0</v>
      </c>
      <c r="CQ769" s="175">
        <f t="shared" si="488"/>
        <v>0</v>
      </c>
      <c r="CR769" s="175">
        <f t="shared" si="488"/>
        <v>0</v>
      </c>
      <c r="CS769" s="175">
        <f t="shared" si="488"/>
        <v>0</v>
      </c>
      <c r="CT769" s="175">
        <f t="shared" si="488"/>
        <v>0</v>
      </c>
      <c r="CU769" s="175">
        <f t="shared" si="488"/>
        <v>0</v>
      </c>
      <c r="CV769" s="176">
        <f t="shared" ref="CV769:EA769" si="489">SUM(CV757:CV768)</f>
        <v>0</v>
      </c>
      <c r="CW769" s="175">
        <f t="shared" si="489"/>
        <v>0</v>
      </c>
      <c r="CX769" s="175">
        <f t="shared" si="489"/>
        <v>0</v>
      </c>
      <c r="CY769" s="175">
        <f t="shared" si="489"/>
        <v>0</v>
      </c>
      <c r="CZ769" s="175">
        <f t="shared" si="489"/>
        <v>0</v>
      </c>
      <c r="DA769" s="175">
        <f t="shared" si="489"/>
        <v>0</v>
      </c>
      <c r="DB769" s="175">
        <f t="shared" si="489"/>
        <v>0</v>
      </c>
      <c r="DC769" s="175">
        <f t="shared" si="489"/>
        <v>0</v>
      </c>
      <c r="DD769" s="175">
        <f t="shared" si="489"/>
        <v>0</v>
      </c>
      <c r="DE769" s="175">
        <f t="shared" si="489"/>
        <v>0</v>
      </c>
      <c r="DF769" s="175">
        <f t="shared" si="489"/>
        <v>0</v>
      </c>
      <c r="DG769" s="175">
        <f t="shared" si="489"/>
        <v>0</v>
      </c>
      <c r="DH769" s="176">
        <f t="shared" si="489"/>
        <v>0</v>
      </c>
      <c r="DI769" s="175">
        <f t="shared" si="489"/>
        <v>0</v>
      </c>
      <c r="DJ769" s="175">
        <f t="shared" si="489"/>
        <v>0</v>
      </c>
      <c r="DK769" s="175">
        <f t="shared" si="489"/>
        <v>0</v>
      </c>
      <c r="DL769" s="175">
        <f t="shared" si="489"/>
        <v>0</v>
      </c>
      <c r="DM769" s="175">
        <f t="shared" si="489"/>
        <v>0</v>
      </c>
      <c r="DN769" s="175">
        <f t="shared" si="489"/>
        <v>0</v>
      </c>
      <c r="DO769" s="175">
        <f t="shared" si="489"/>
        <v>0</v>
      </c>
      <c r="DP769" s="175">
        <f t="shared" si="489"/>
        <v>0</v>
      </c>
      <c r="DQ769" s="175">
        <f t="shared" si="489"/>
        <v>0</v>
      </c>
      <c r="DR769" s="175">
        <f t="shared" si="489"/>
        <v>0</v>
      </c>
      <c r="DS769" s="175">
        <f t="shared" si="489"/>
        <v>0</v>
      </c>
      <c r="DT769" s="176">
        <f t="shared" si="489"/>
        <v>0</v>
      </c>
      <c r="DU769" s="175">
        <f t="shared" si="489"/>
        <v>0</v>
      </c>
      <c r="DV769" s="175">
        <f t="shared" si="489"/>
        <v>0</v>
      </c>
      <c r="DW769" s="175">
        <f t="shared" si="489"/>
        <v>0</v>
      </c>
      <c r="DX769" s="175">
        <f t="shared" si="489"/>
        <v>0</v>
      </c>
      <c r="DY769" s="175">
        <f t="shared" si="489"/>
        <v>0</v>
      </c>
      <c r="DZ769" s="175">
        <f t="shared" si="489"/>
        <v>0</v>
      </c>
      <c r="EA769" s="175">
        <f t="shared" si="489"/>
        <v>0</v>
      </c>
      <c r="EB769" s="175">
        <f>SUM(EB757:EB768)</f>
        <v>0</v>
      </c>
      <c r="EC769" s="175">
        <f>SUM(EC757:EC768)</f>
        <v>0</v>
      </c>
      <c r="ED769" s="175">
        <f>SUM(ED757:ED768)</f>
        <v>0</v>
      </c>
      <c r="EE769" s="175">
        <f>SUM(EE757:EE768)</f>
        <v>0</v>
      </c>
      <c r="EF769" s="169"/>
      <c r="EG769" s="169"/>
      <c r="EH769" s="169"/>
    </row>
    <row r="770" spans="1:138" s="182" customFormat="1" ht="16.5" hidden="1" customHeight="1" outlineLevel="1" thickTop="1" x14ac:dyDescent="0.25">
      <c r="A770" s="122">
        <f t="shared" ref="A770:A779" si="490">IF(B$753="Объект",,IF(B770=0,,1))</f>
        <v>0</v>
      </c>
      <c r="B770" s="232" t="str">
        <f>CONCATENATE(B757," НДС")</f>
        <v>Проектно-изыскательские работы  НДС</v>
      </c>
      <c r="C770" s="170">
        <f t="shared" si="486"/>
        <v>0</v>
      </c>
      <c r="D770" s="181">
        <f t="shared" ref="D770:BO773" si="491">D757*0.18</f>
        <v>0</v>
      </c>
      <c r="E770" s="181">
        <f t="shared" si="491"/>
        <v>0</v>
      </c>
      <c r="F770" s="181">
        <f t="shared" si="491"/>
        <v>0</v>
      </c>
      <c r="G770" s="181">
        <f t="shared" si="491"/>
        <v>0</v>
      </c>
      <c r="H770" s="181">
        <f t="shared" si="491"/>
        <v>0</v>
      </c>
      <c r="I770" s="181">
        <f t="shared" si="491"/>
        <v>0</v>
      </c>
      <c r="J770" s="181">
        <f t="shared" si="491"/>
        <v>0</v>
      </c>
      <c r="K770" s="181">
        <f t="shared" si="491"/>
        <v>0</v>
      </c>
      <c r="L770" s="181">
        <f t="shared" si="491"/>
        <v>0</v>
      </c>
      <c r="M770" s="181">
        <f t="shared" si="491"/>
        <v>0</v>
      </c>
      <c r="N770" s="181">
        <f t="shared" si="491"/>
        <v>0</v>
      </c>
      <c r="O770" s="181">
        <f t="shared" si="491"/>
        <v>0</v>
      </c>
      <c r="P770" s="181">
        <f t="shared" si="491"/>
        <v>0</v>
      </c>
      <c r="Q770" s="181">
        <f t="shared" si="491"/>
        <v>0</v>
      </c>
      <c r="R770" s="181">
        <f t="shared" si="491"/>
        <v>0</v>
      </c>
      <c r="S770" s="181">
        <f t="shared" si="491"/>
        <v>0</v>
      </c>
      <c r="T770" s="181">
        <f t="shared" si="491"/>
        <v>0</v>
      </c>
      <c r="U770" s="181">
        <f t="shared" si="491"/>
        <v>0</v>
      </c>
      <c r="V770" s="181">
        <f t="shared" si="491"/>
        <v>0</v>
      </c>
      <c r="W770" s="181">
        <f t="shared" si="491"/>
        <v>0</v>
      </c>
      <c r="X770" s="181">
        <f t="shared" si="491"/>
        <v>0</v>
      </c>
      <c r="Y770" s="181">
        <f t="shared" si="491"/>
        <v>0</v>
      </c>
      <c r="Z770" s="181">
        <f t="shared" si="491"/>
        <v>0</v>
      </c>
      <c r="AA770" s="181">
        <f t="shared" si="491"/>
        <v>0</v>
      </c>
      <c r="AB770" s="181">
        <f t="shared" si="491"/>
        <v>0</v>
      </c>
      <c r="AC770" s="181">
        <f t="shared" si="491"/>
        <v>0</v>
      </c>
      <c r="AD770" s="181">
        <f t="shared" si="491"/>
        <v>0</v>
      </c>
      <c r="AE770" s="181">
        <f t="shared" si="491"/>
        <v>0</v>
      </c>
      <c r="AF770" s="181">
        <f t="shared" si="491"/>
        <v>0</v>
      </c>
      <c r="AG770" s="181">
        <f t="shared" si="491"/>
        <v>0</v>
      </c>
      <c r="AH770" s="181">
        <f t="shared" si="491"/>
        <v>0</v>
      </c>
      <c r="AI770" s="181">
        <f t="shared" si="491"/>
        <v>0</v>
      </c>
      <c r="AJ770" s="181">
        <f t="shared" si="491"/>
        <v>0</v>
      </c>
      <c r="AK770" s="181">
        <f t="shared" si="491"/>
        <v>0</v>
      </c>
      <c r="AL770" s="181">
        <f t="shared" si="491"/>
        <v>0</v>
      </c>
      <c r="AM770" s="181">
        <f t="shared" si="491"/>
        <v>0</v>
      </c>
      <c r="AN770" s="181">
        <f t="shared" si="491"/>
        <v>0</v>
      </c>
      <c r="AO770" s="181">
        <f t="shared" si="491"/>
        <v>0</v>
      </c>
      <c r="AP770" s="181">
        <f t="shared" si="491"/>
        <v>0</v>
      </c>
      <c r="AQ770" s="181">
        <f t="shared" si="491"/>
        <v>0</v>
      </c>
      <c r="AR770" s="181">
        <f t="shared" si="491"/>
        <v>0</v>
      </c>
      <c r="AS770" s="181">
        <f t="shared" si="491"/>
        <v>0</v>
      </c>
      <c r="AT770" s="181">
        <f t="shared" si="491"/>
        <v>0</v>
      </c>
      <c r="AU770" s="181">
        <f t="shared" si="491"/>
        <v>0</v>
      </c>
      <c r="AV770" s="181">
        <f t="shared" si="491"/>
        <v>0</v>
      </c>
      <c r="AW770" s="181">
        <f t="shared" si="491"/>
        <v>0</v>
      </c>
      <c r="AX770" s="181">
        <f t="shared" si="491"/>
        <v>0</v>
      </c>
      <c r="AY770" s="181">
        <f t="shared" si="491"/>
        <v>0</v>
      </c>
      <c r="AZ770" s="181">
        <f t="shared" si="491"/>
        <v>0</v>
      </c>
      <c r="BA770" s="181">
        <f t="shared" si="491"/>
        <v>0</v>
      </c>
      <c r="BB770" s="181">
        <f t="shared" si="491"/>
        <v>0</v>
      </c>
      <c r="BC770" s="181">
        <f t="shared" si="491"/>
        <v>0</v>
      </c>
      <c r="BD770" s="181">
        <f t="shared" si="491"/>
        <v>0</v>
      </c>
      <c r="BE770" s="181">
        <f t="shared" si="491"/>
        <v>0</v>
      </c>
      <c r="BF770" s="181">
        <f t="shared" si="491"/>
        <v>0</v>
      </c>
      <c r="BG770" s="181">
        <f t="shared" si="491"/>
        <v>0</v>
      </c>
      <c r="BH770" s="181">
        <f t="shared" si="491"/>
        <v>0</v>
      </c>
      <c r="BI770" s="181">
        <f t="shared" si="491"/>
        <v>0</v>
      </c>
      <c r="BJ770" s="181">
        <f t="shared" si="491"/>
        <v>0</v>
      </c>
      <c r="BK770" s="181">
        <f t="shared" si="491"/>
        <v>0</v>
      </c>
      <c r="BL770" s="181">
        <f t="shared" si="491"/>
        <v>0</v>
      </c>
      <c r="BM770" s="181">
        <f t="shared" si="491"/>
        <v>0</v>
      </c>
      <c r="BN770" s="181">
        <f t="shared" si="491"/>
        <v>0</v>
      </c>
      <c r="BO770" s="181">
        <f t="shared" si="491"/>
        <v>0</v>
      </c>
      <c r="BP770" s="181">
        <f t="shared" ref="BP770:EA773" si="492">BP757*0.18</f>
        <v>0</v>
      </c>
      <c r="BQ770" s="181">
        <f t="shared" si="492"/>
        <v>0</v>
      </c>
      <c r="BR770" s="181">
        <f t="shared" si="492"/>
        <v>0</v>
      </c>
      <c r="BS770" s="181">
        <f t="shared" si="492"/>
        <v>0</v>
      </c>
      <c r="BT770" s="181">
        <f t="shared" si="492"/>
        <v>0</v>
      </c>
      <c r="BU770" s="181">
        <f t="shared" si="492"/>
        <v>0</v>
      </c>
      <c r="BV770" s="181">
        <f t="shared" si="492"/>
        <v>0</v>
      </c>
      <c r="BW770" s="181">
        <f t="shared" si="492"/>
        <v>0</v>
      </c>
      <c r="BX770" s="181">
        <f t="shared" si="492"/>
        <v>0</v>
      </c>
      <c r="BY770" s="181">
        <f t="shared" si="492"/>
        <v>0</v>
      </c>
      <c r="BZ770" s="181">
        <f t="shared" si="492"/>
        <v>0</v>
      </c>
      <c r="CA770" s="181">
        <f t="shared" si="492"/>
        <v>0</v>
      </c>
      <c r="CB770" s="181">
        <f t="shared" si="492"/>
        <v>0</v>
      </c>
      <c r="CC770" s="181">
        <f t="shared" si="492"/>
        <v>0</v>
      </c>
      <c r="CD770" s="181">
        <f t="shared" si="492"/>
        <v>0</v>
      </c>
      <c r="CE770" s="181">
        <f t="shared" si="492"/>
        <v>0</v>
      </c>
      <c r="CF770" s="181">
        <f t="shared" si="492"/>
        <v>0</v>
      </c>
      <c r="CG770" s="181">
        <f t="shared" si="492"/>
        <v>0</v>
      </c>
      <c r="CH770" s="181">
        <f t="shared" si="492"/>
        <v>0</v>
      </c>
      <c r="CI770" s="181">
        <f t="shared" si="492"/>
        <v>0</v>
      </c>
      <c r="CJ770" s="181">
        <f t="shared" si="492"/>
        <v>0</v>
      </c>
      <c r="CK770" s="181">
        <f t="shared" si="492"/>
        <v>0</v>
      </c>
      <c r="CL770" s="181">
        <f t="shared" si="492"/>
        <v>0</v>
      </c>
      <c r="CM770" s="181">
        <f t="shared" si="492"/>
        <v>0</v>
      </c>
      <c r="CN770" s="181">
        <f t="shared" si="492"/>
        <v>0</v>
      </c>
      <c r="CO770" s="181">
        <f t="shared" si="492"/>
        <v>0</v>
      </c>
      <c r="CP770" s="181">
        <f t="shared" si="492"/>
        <v>0</v>
      </c>
      <c r="CQ770" s="181">
        <f t="shared" si="492"/>
        <v>0</v>
      </c>
      <c r="CR770" s="181">
        <f t="shared" si="492"/>
        <v>0</v>
      </c>
      <c r="CS770" s="181">
        <f t="shared" si="492"/>
        <v>0</v>
      </c>
      <c r="CT770" s="181">
        <f t="shared" si="492"/>
        <v>0</v>
      </c>
      <c r="CU770" s="181">
        <f t="shared" si="492"/>
        <v>0</v>
      </c>
      <c r="CV770" s="181">
        <f t="shared" si="492"/>
        <v>0</v>
      </c>
      <c r="CW770" s="181">
        <f t="shared" si="492"/>
        <v>0</v>
      </c>
      <c r="CX770" s="181">
        <f t="shared" si="492"/>
        <v>0</v>
      </c>
      <c r="CY770" s="181">
        <f t="shared" si="492"/>
        <v>0</v>
      </c>
      <c r="CZ770" s="181">
        <f t="shared" si="492"/>
        <v>0</v>
      </c>
      <c r="DA770" s="181">
        <f t="shared" si="492"/>
        <v>0</v>
      </c>
      <c r="DB770" s="181">
        <f t="shared" si="492"/>
        <v>0</v>
      </c>
      <c r="DC770" s="181">
        <f t="shared" si="492"/>
        <v>0</v>
      </c>
      <c r="DD770" s="181">
        <f t="shared" si="492"/>
        <v>0</v>
      </c>
      <c r="DE770" s="181">
        <f t="shared" si="492"/>
        <v>0</v>
      </c>
      <c r="DF770" s="181">
        <f t="shared" si="492"/>
        <v>0</v>
      </c>
      <c r="DG770" s="181">
        <f t="shared" si="492"/>
        <v>0</v>
      </c>
      <c r="DH770" s="181">
        <f t="shared" si="492"/>
        <v>0</v>
      </c>
      <c r="DI770" s="181">
        <f t="shared" si="492"/>
        <v>0</v>
      </c>
      <c r="DJ770" s="181">
        <f t="shared" si="492"/>
        <v>0</v>
      </c>
      <c r="DK770" s="181">
        <f t="shared" si="492"/>
        <v>0</v>
      </c>
      <c r="DL770" s="181">
        <f t="shared" si="492"/>
        <v>0</v>
      </c>
      <c r="DM770" s="181">
        <f t="shared" si="492"/>
        <v>0</v>
      </c>
      <c r="DN770" s="181">
        <f t="shared" si="492"/>
        <v>0</v>
      </c>
      <c r="DO770" s="181">
        <f t="shared" si="492"/>
        <v>0</v>
      </c>
      <c r="DP770" s="181">
        <f t="shared" si="492"/>
        <v>0</v>
      </c>
      <c r="DQ770" s="181">
        <f t="shared" si="492"/>
        <v>0</v>
      </c>
      <c r="DR770" s="181">
        <f t="shared" si="492"/>
        <v>0</v>
      </c>
      <c r="DS770" s="181">
        <f t="shared" si="492"/>
        <v>0</v>
      </c>
      <c r="DT770" s="181">
        <f t="shared" si="492"/>
        <v>0</v>
      </c>
      <c r="DU770" s="181">
        <f t="shared" si="492"/>
        <v>0</v>
      </c>
      <c r="DV770" s="181">
        <f t="shared" si="492"/>
        <v>0</v>
      </c>
      <c r="DW770" s="181">
        <f t="shared" si="492"/>
        <v>0</v>
      </c>
      <c r="DX770" s="181">
        <f t="shared" si="492"/>
        <v>0</v>
      </c>
      <c r="DY770" s="181">
        <f t="shared" si="492"/>
        <v>0</v>
      </c>
      <c r="DZ770" s="181">
        <f t="shared" si="492"/>
        <v>0</v>
      </c>
      <c r="EA770" s="181">
        <f t="shared" si="492"/>
        <v>0</v>
      </c>
      <c r="EB770" s="181">
        <f t="shared" ref="EB770:EE779" si="493">EB757*0.18</f>
        <v>0</v>
      </c>
      <c r="EC770" s="181">
        <f t="shared" si="493"/>
        <v>0</v>
      </c>
      <c r="ED770" s="181">
        <f t="shared" si="493"/>
        <v>0</v>
      </c>
      <c r="EE770" s="181">
        <f t="shared" si="493"/>
        <v>0</v>
      </c>
    </row>
    <row r="771" spans="1:138" s="182" customFormat="1" ht="15.75" hidden="1" outlineLevel="1" x14ac:dyDescent="0.25">
      <c r="A771" s="122">
        <f t="shared" si="490"/>
        <v>0</v>
      </c>
      <c r="B771" s="232" t="str">
        <f t="shared" ref="B771:B779" si="494">CONCATENATE(B758," НДС")</f>
        <v>Строительно-монтажные работы (привязка в валюте) НДС</v>
      </c>
      <c r="C771" s="170">
        <f>SUM(D771:EE771)</f>
        <v>0</v>
      </c>
      <c r="D771" s="181">
        <f t="shared" si="491"/>
        <v>0</v>
      </c>
      <c r="E771" s="181">
        <f t="shared" si="491"/>
        <v>0</v>
      </c>
      <c r="F771" s="181">
        <f t="shared" si="491"/>
        <v>0</v>
      </c>
      <c r="G771" s="181">
        <f t="shared" si="491"/>
        <v>0</v>
      </c>
      <c r="H771" s="181">
        <f t="shared" si="491"/>
        <v>0</v>
      </c>
      <c r="I771" s="181">
        <f t="shared" si="491"/>
        <v>0</v>
      </c>
      <c r="J771" s="181">
        <f t="shared" si="491"/>
        <v>0</v>
      </c>
      <c r="K771" s="181">
        <f t="shared" si="491"/>
        <v>0</v>
      </c>
      <c r="L771" s="181">
        <f t="shared" si="491"/>
        <v>0</v>
      </c>
      <c r="M771" s="181">
        <f t="shared" si="491"/>
        <v>0</v>
      </c>
      <c r="N771" s="181">
        <f t="shared" si="491"/>
        <v>0</v>
      </c>
      <c r="O771" s="181">
        <f t="shared" si="491"/>
        <v>0</v>
      </c>
      <c r="P771" s="181">
        <f t="shared" si="491"/>
        <v>0</v>
      </c>
      <c r="Q771" s="181">
        <f t="shared" si="491"/>
        <v>0</v>
      </c>
      <c r="R771" s="181">
        <f t="shared" si="491"/>
        <v>0</v>
      </c>
      <c r="S771" s="181">
        <f t="shared" si="491"/>
        <v>0</v>
      </c>
      <c r="T771" s="181">
        <f t="shared" si="491"/>
        <v>0</v>
      </c>
      <c r="U771" s="181">
        <f t="shared" si="491"/>
        <v>0</v>
      </c>
      <c r="V771" s="181">
        <f t="shared" si="491"/>
        <v>0</v>
      </c>
      <c r="W771" s="181">
        <f t="shared" si="491"/>
        <v>0</v>
      </c>
      <c r="X771" s="181">
        <f t="shared" si="491"/>
        <v>0</v>
      </c>
      <c r="Y771" s="181">
        <f t="shared" si="491"/>
        <v>0</v>
      </c>
      <c r="Z771" s="181">
        <f t="shared" si="491"/>
        <v>0</v>
      </c>
      <c r="AA771" s="181">
        <f t="shared" si="491"/>
        <v>0</v>
      </c>
      <c r="AB771" s="181">
        <f t="shared" si="491"/>
        <v>0</v>
      </c>
      <c r="AC771" s="181">
        <f t="shared" si="491"/>
        <v>0</v>
      </c>
      <c r="AD771" s="181">
        <f t="shared" si="491"/>
        <v>0</v>
      </c>
      <c r="AE771" s="181">
        <f t="shared" si="491"/>
        <v>0</v>
      </c>
      <c r="AF771" s="181">
        <f t="shared" si="491"/>
        <v>0</v>
      </c>
      <c r="AG771" s="181">
        <f t="shared" si="491"/>
        <v>0</v>
      </c>
      <c r="AH771" s="181">
        <f t="shared" si="491"/>
        <v>0</v>
      </c>
      <c r="AI771" s="181">
        <f t="shared" si="491"/>
        <v>0</v>
      </c>
      <c r="AJ771" s="181">
        <f t="shared" si="491"/>
        <v>0</v>
      </c>
      <c r="AK771" s="181">
        <f t="shared" si="491"/>
        <v>0</v>
      </c>
      <c r="AL771" s="181">
        <f t="shared" si="491"/>
        <v>0</v>
      </c>
      <c r="AM771" s="181">
        <f t="shared" si="491"/>
        <v>0</v>
      </c>
      <c r="AN771" s="181">
        <f t="shared" si="491"/>
        <v>0</v>
      </c>
      <c r="AO771" s="181">
        <f t="shared" si="491"/>
        <v>0</v>
      </c>
      <c r="AP771" s="181">
        <f t="shared" si="491"/>
        <v>0</v>
      </c>
      <c r="AQ771" s="181">
        <f t="shared" si="491"/>
        <v>0</v>
      </c>
      <c r="AR771" s="181">
        <f t="shared" si="491"/>
        <v>0</v>
      </c>
      <c r="AS771" s="181">
        <f t="shared" si="491"/>
        <v>0</v>
      </c>
      <c r="AT771" s="181">
        <f t="shared" si="491"/>
        <v>0</v>
      </c>
      <c r="AU771" s="181">
        <f t="shared" si="491"/>
        <v>0</v>
      </c>
      <c r="AV771" s="181">
        <f t="shared" si="491"/>
        <v>0</v>
      </c>
      <c r="AW771" s="181">
        <f t="shared" si="491"/>
        <v>0</v>
      </c>
      <c r="AX771" s="181">
        <f t="shared" si="491"/>
        <v>0</v>
      </c>
      <c r="AY771" s="181">
        <f t="shared" si="491"/>
        <v>0</v>
      </c>
      <c r="AZ771" s="181">
        <f t="shared" si="491"/>
        <v>0</v>
      </c>
      <c r="BA771" s="181">
        <f t="shared" si="491"/>
        <v>0</v>
      </c>
      <c r="BB771" s="181">
        <f t="shared" si="491"/>
        <v>0</v>
      </c>
      <c r="BC771" s="181">
        <f t="shared" si="491"/>
        <v>0</v>
      </c>
      <c r="BD771" s="181">
        <f t="shared" si="491"/>
        <v>0</v>
      </c>
      <c r="BE771" s="181">
        <f t="shared" si="491"/>
        <v>0</v>
      </c>
      <c r="BF771" s="181">
        <f t="shared" si="491"/>
        <v>0</v>
      </c>
      <c r="BG771" s="181">
        <f t="shared" si="491"/>
        <v>0</v>
      </c>
      <c r="BH771" s="181">
        <f t="shared" si="491"/>
        <v>0</v>
      </c>
      <c r="BI771" s="181">
        <f t="shared" si="491"/>
        <v>0</v>
      </c>
      <c r="BJ771" s="181">
        <f t="shared" si="491"/>
        <v>0</v>
      </c>
      <c r="BK771" s="181">
        <f t="shared" si="491"/>
        <v>0</v>
      </c>
      <c r="BL771" s="181">
        <f t="shared" si="491"/>
        <v>0</v>
      </c>
      <c r="BM771" s="181">
        <f t="shared" si="491"/>
        <v>0</v>
      </c>
      <c r="BN771" s="181">
        <f t="shared" si="491"/>
        <v>0</v>
      </c>
      <c r="BO771" s="181">
        <f t="shared" si="491"/>
        <v>0</v>
      </c>
      <c r="BP771" s="181">
        <f t="shared" si="492"/>
        <v>0</v>
      </c>
      <c r="BQ771" s="181">
        <f t="shared" si="492"/>
        <v>0</v>
      </c>
      <c r="BR771" s="181">
        <f t="shared" si="492"/>
        <v>0</v>
      </c>
      <c r="BS771" s="181">
        <f t="shared" si="492"/>
        <v>0</v>
      </c>
      <c r="BT771" s="181">
        <f t="shared" si="492"/>
        <v>0</v>
      </c>
      <c r="BU771" s="181">
        <f t="shared" si="492"/>
        <v>0</v>
      </c>
      <c r="BV771" s="181">
        <f t="shared" si="492"/>
        <v>0</v>
      </c>
      <c r="BW771" s="181">
        <f t="shared" si="492"/>
        <v>0</v>
      </c>
      <c r="BX771" s="181">
        <f t="shared" si="492"/>
        <v>0</v>
      </c>
      <c r="BY771" s="181">
        <f t="shared" si="492"/>
        <v>0</v>
      </c>
      <c r="BZ771" s="181">
        <f t="shared" si="492"/>
        <v>0</v>
      </c>
      <c r="CA771" s="181">
        <f t="shared" si="492"/>
        <v>0</v>
      </c>
      <c r="CB771" s="181">
        <f t="shared" si="492"/>
        <v>0</v>
      </c>
      <c r="CC771" s="181">
        <f t="shared" si="492"/>
        <v>0</v>
      </c>
      <c r="CD771" s="181">
        <f t="shared" si="492"/>
        <v>0</v>
      </c>
      <c r="CE771" s="181">
        <f t="shared" si="492"/>
        <v>0</v>
      </c>
      <c r="CF771" s="181">
        <f t="shared" si="492"/>
        <v>0</v>
      </c>
      <c r="CG771" s="181">
        <f t="shared" si="492"/>
        <v>0</v>
      </c>
      <c r="CH771" s="181">
        <f t="shared" si="492"/>
        <v>0</v>
      </c>
      <c r="CI771" s="181">
        <f t="shared" si="492"/>
        <v>0</v>
      </c>
      <c r="CJ771" s="181">
        <f t="shared" si="492"/>
        <v>0</v>
      </c>
      <c r="CK771" s="181">
        <f t="shared" si="492"/>
        <v>0</v>
      </c>
      <c r="CL771" s="181">
        <f t="shared" si="492"/>
        <v>0</v>
      </c>
      <c r="CM771" s="181">
        <f t="shared" si="492"/>
        <v>0</v>
      </c>
      <c r="CN771" s="181">
        <f t="shared" si="492"/>
        <v>0</v>
      </c>
      <c r="CO771" s="181">
        <f t="shared" si="492"/>
        <v>0</v>
      </c>
      <c r="CP771" s="181">
        <f t="shared" si="492"/>
        <v>0</v>
      </c>
      <c r="CQ771" s="181">
        <f t="shared" si="492"/>
        <v>0</v>
      </c>
      <c r="CR771" s="181">
        <f t="shared" si="492"/>
        <v>0</v>
      </c>
      <c r="CS771" s="181">
        <f t="shared" si="492"/>
        <v>0</v>
      </c>
      <c r="CT771" s="181">
        <f t="shared" si="492"/>
        <v>0</v>
      </c>
      <c r="CU771" s="181">
        <f t="shared" si="492"/>
        <v>0</v>
      </c>
      <c r="CV771" s="181">
        <f t="shared" si="492"/>
        <v>0</v>
      </c>
      <c r="CW771" s="181">
        <f t="shared" si="492"/>
        <v>0</v>
      </c>
      <c r="CX771" s="181">
        <f t="shared" si="492"/>
        <v>0</v>
      </c>
      <c r="CY771" s="181">
        <f t="shared" si="492"/>
        <v>0</v>
      </c>
      <c r="CZ771" s="181">
        <f t="shared" si="492"/>
        <v>0</v>
      </c>
      <c r="DA771" s="181">
        <f t="shared" si="492"/>
        <v>0</v>
      </c>
      <c r="DB771" s="181">
        <f t="shared" si="492"/>
        <v>0</v>
      </c>
      <c r="DC771" s="181">
        <f t="shared" si="492"/>
        <v>0</v>
      </c>
      <c r="DD771" s="181">
        <f t="shared" si="492"/>
        <v>0</v>
      </c>
      <c r="DE771" s="181">
        <f t="shared" si="492"/>
        <v>0</v>
      </c>
      <c r="DF771" s="181">
        <f t="shared" si="492"/>
        <v>0</v>
      </c>
      <c r="DG771" s="181">
        <f t="shared" si="492"/>
        <v>0</v>
      </c>
      <c r="DH771" s="181">
        <f t="shared" si="492"/>
        <v>0</v>
      </c>
      <c r="DI771" s="181">
        <f t="shared" si="492"/>
        <v>0</v>
      </c>
      <c r="DJ771" s="181">
        <f t="shared" si="492"/>
        <v>0</v>
      </c>
      <c r="DK771" s="181">
        <f t="shared" si="492"/>
        <v>0</v>
      </c>
      <c r="DL771" s="181">
        <f t="shared" si="492"/>
        <v>0</v>
      </c>
      <c r="DM771" s="181">
        <f t="shared" si="492"/>
        <v>0</v>
      </c>
      <c r="DN771" s="181">
        <f t="shared" si="492"/>
        <v>0</v>
      </c>
      <c r="DO771" s="181">
        <f t="shared" si="492"/>
        <v>0</v>
      </c>
      <c r="DP771" s="181">
        <f t="shared" si="492"/>
        <v>0</v>
      </c>
      <c r="DQ771" s="181">
        <f t="shared" si="492"/>
        <v>0</v>
      </c>
      <c r="DR771" s="181">
        <f t="shared" si="492"/>
        <v>0</v>
      </c>
      <c r="DS771" s="181">
        <f t="shared" si="492"/>
        <v>0</v>
      </c>
      <c r="DT771" s="181">
        <f t="shared" si="492"/>
        <v>0</v>
      </c>
      <c r="DU771" s="181">
        <f t="shared" si="492"/>
        <v>0</v>
      </c>
      <c r="DV771" s="181">
        <f t="shared" si="492"/>
        <v>0</v>
      </c>
      <c r="DW771" s="181">
        <f t="shared" si="492"/>
        <v>0</v>
      </c>
      <c r="DX771" s="181">
        <f t="shared" si="492"/>
        <v>0</v>
      </c>
      <c r="DY771" s="181">
        <f t="shared" si="492"/>
        <v>0</v>
      </c>
      <c r="DZ771" s="181">
        <f t="shared" si="492"/>
        <v>0</v>
      </c>
      <c r="EA771" s="181">
        <f t="shared" si="492"/>
        <v>0</v>
      </c>
      <c r="EB771" s="181">
        <f t="shared" si="493"/>
        <v>0</v>
      </c>
      <c r="EC771" s="181">
        <f t="shared" si="493"/>
        <v>0</v>
      </c>
      <c r="ED771" s="181">
        <f t="shared" si="493"/>
        <v>0</v>
      </c>
      <c r="EE771" s="181">
        <f t="shared" si="493"/>
        <v>0</v>
      </c>
    </row>
    <row r="772" spans="1:138" s="182" customFormat="1" ht="15.75" hidden="1" outlineLevel="1" x14ac:dyDescent="0.25">
      <c r="A772" s="122">
        <f t="shared" si="490"/>
        <v>0</v>
      </c>
      <c r="B772" s="232" t="str">
        <f t="shared" si="494"/>
        <v>Строительно-монтажные работы рос НДС</v>
      </c>
      <c r="C772" s="170">
        <f t="shared" ref="C772:C779" si="495">SUM(D772:EE772)</f>
        <v>0</v>
      </c>
      <c r="D772" s="181">
        <f t="shared" si="491"/>
        <v>0</v>
      </c>
      <c r="E772" s="181">
        <f t="shared" si="491"/>
        <v>0</v>
      </c>
      <c r="F772" s="181">
        <f t="shared" si="491"/>
        <v>0</v>
      </c>
      <c r="G772" s="181">
        <f t="shared" si="491"/>
        <v>0</v>
      </c>
      <c r="H772" s="181">
        <f t="shared" si="491"/>
        <v>0</v>
      </c>
      <c r="I772" s="181">
        <f t="shared" si="491"/>
        <v>0</v>
      </c>
      <c r="J772" s="181">
        <f t="shared" si="491"/>
        <v>0</v>
      </c>
      <c r="K772" s="181">
        <f t="shared" si="491"/>
        <v>0</v>
      </c>
      <c r="L772" s="181">
        <f t="shared" si="491"/>
        <v>0</v>
      </c>
      <c r="M772" s="181">
        <f t="shared" si="491"/>
        <v>0</v>
      </c>
      <c r="N772" s="181">
        <f t="shared" si="491"/>
        <v>0</v>
      </c>
      <c r="O772" s="181">
        <f t="shared" si="491"/>
        <v>0</v>
      </c>
      <c r="P772" s="181">
        <f t="shared" si="491"/>
        <v>0</v>
      </c>
      <c r="Q772" s="181">
        <f t="shared" si="491"/>
        <v>0</v>
      </c>
      <c r="R772" s="181">
        <f t="shared" si="491"/>
        <v>0</v>
      </c>
      <c r="S772" s="181">
        <f t="shared" si="491"/>
        <v>0</v>
      </c>
      <c r="T772" s="181">
        <f t="shared" si="491"/>
        <v>0</v>
      </c>
      <c r="U772" s="181">
        <f t="shared" si="491"/>
        <v>0</v>
      </c>
      <c r="V772" s="181">
        <f t="shared" si="491"/>
        <v>0</v>
      </c>
      <c r="W772" s="181">
        <f t="shared" si="491"/>
        <v>0</v>
      </c>
      <c r="X772" s="181">
        <f t="shared" si="491"/>
        <v>0</v>
      </c>
      <c r="Y772" s="181">
        <f t="shared" si="491"/>
        <v>0</v>
      </c>
      <c r="Z772" s="181">
        <f t="shared" si="491"/>
        <v>0</v>
      </c>
      <c r="AA772" s="181">
        <f t="shared" si="491"/>
        <v>0</v>
      </c>
      <c r="AB772" s="181">
        <f t="shared" si="491"/>
        <v>0</v>
      </c>
      <c r="AC772" s="181">
        <f t="shared" si="491"/>
        <v>0</v>
      </c>
      <c r="AD772" s="181">
        <f t="shared" si="491"/>
        <v>0</v>
      </c>
      <c r="AE772" s="181">
        <f t="shared" si="491"/>
        <v>0</v>
      </c>
      <c r="AF772" s="181">
        <f t="shared" si="491"/>
        <v>0</v>
      </c>
      <c r="AG772" s="181">
        <f t="shared" si="491"/>
        <v>0</v>
      </c>
      <c r="AH772" s="181">
        <f t="shared" si="491"/>
        <v>0</v>
      </c>
      <c r="AI772" s="181">
        <f t="shared" si="491"/>
        <v>0</v>
      </c>
      <c r="AJ772" s="181">
        <f t="shared" si="491"/>
        <v>0</v>
      </c>
      <c r="AK772" s="181">
        <f t="shared" si="491"/>
        <v>0</v>
      </c>
      <c r="AL772" s="181">
        <f t="shared" si="491"/>
        <v>0</v>
      </c>
      <c r="AM772" s="181">
        <f t="shared" si="491"/>
        <v>0</v>
      </c>
      <c r="AN772" s="181">
        <f t="shared" si="491"/>
        <v>0</v>
      </c>
      <c r="AO772" s="181">
        <f t="shared" si="491"/>
        <v>0</v>
      </c>
      <c r="AP772" s="181">
        <f t="shared" si="491"/>
        <v>0</v>
      </c>
      <c r="AQ772" s="181">
        <f t="shared" si="491"/>
        <v>0</v>
      </c>
      <c r="AR772" s="181">
        <f t="shared" si="491"/>
        <v>0</v>
      </c>
      <c r="AS772" s="181">
        <f t="shared" si="491"/>
        <v>0</v>
      </c>
      <c r="AT772" s="181">
        <f t="shared" si="491"/>
        <v>0</v>
      </c>
      <c r="AU772" s="181">
        <f t="shared" si="491"/>
        <v>0</v>
      </c>
      <c r="AV772" s="181">
        <f t="shared" si="491"/>
        <v>0</v>
      </c>
      <c r="AW772" s="181">
        <f t="shared" si="491"/>
        <v>0</v>
      </c>
      <c r="AX772" s="181">
        <f t="shared" si="491"/>
        <v>0</v>
      </c>
      <c r="AY772" s="181">
        <f t="shared" si="491"/>
        <v>0</v>
      </c>
      <c r="AZ772" s="181">
        <f t="shared" si="491"/>
        <v>0</v>
      </c>
      <c r="BA772" s="181">
        <f t="shared" si="491"/>
        <v>0</v>
      </c>
      <c r="BB772" s="181">
        <f t="shared" si="491"/>
        <v>0</v>
      </c>
      <c r="BC772" s="181">
        <f t="shared" si="491"/>
        <v>0</v>
      </c>
      <c r="BD772" s="181">
        <f t="shared" si="491"/>
        <v>0</v>
      </c>
      <c r="BE772" s="181">
        <f t="shared" si="491"/>
        <v>0</v>
      </c>
      <c r="BF772" s="181">
        <f t="shared" si="491"/>
        <v>0</v>
      </c>
      <c r="BG772" s="181">
        <f t="shared" si="491"/>
        <v>0</v>
      </c>
      <c r="BH772" s="181">
        <f t="shared" si="491"/>
        <v>0</v>
      </c>
      <c r="BI772" s="181">
        <f t="shared" si="491"/>
        <v>0</v>
      </c>
      <c r="BJ772" s="181">
        <f t="shared" si="491"/>
        <v>0</v>
      </c>
      <c r="BK772" s="181">
        <f t="shared" si="491"/>
        <v>0</v>
      </c>
      <c r="BL772" s="181">
        <f t="shared" si="491"/>
        <v>0</v>
      </c>
      <c r="BM772" s="181">
        <f t="shared" si="491"/>
        <v>0</v>
      </c>
      <c r="BN772" s="181">
        <f t="shared" si="491"/>
        <v>0</v>
      </c>
      <c r="BO772" s="181">
        <f t="shared" si="491"/>
        <v>0</v>
      </c>
      <c r="BP772" s="181">
        <f t="shared" si="492"/>
        <v>0</v>
      </c>
      <c r="BQ772" s="181">
        <f t="shared" si="492"/>
        <v>0</v>
      </c>
      <c r="BR772" s="181">
        <f t="shared" si="492"/>
        <v>0</v>
      </c>
      <c r="BS772" s="181">
        <f t="shared" si="492"/>
        <v>0</v>
      </c>
      <c r="BT772" s="181">
        <f t="shared" si="492"/>
        <v>0</v>
      </c>
      <c r="BU772" s="181">
        <f t="shared" si="492"/>
        <v>0</v>
      </c>
      <c r="BV772" s="181">
        <f t="shared" si="492"/>
        <v>0</v>
      </c>
      <c r="BW772" s="181">
        <f t="shared" si="492"/>
        <v>0</v>
      </c>
      <c r="BX772" s="181">
        <f t="shared" si="492"/>
        <v>0</v>
      </c>
      <c r="BY772" s="181">
        <f t="shared" si="492"/>
        <v>0</v>
      </c>
      <c r="BZ772" s="181">
        <f t="shared" si="492"/>
        <v>0</v>
      </c>
      <c r="CA772" s="181">
        <f t="shared" si="492"/>
        <v>0</v>
      </c>
      <c r="CB772" s="181">
        <f t="shared" si="492"/>
        <v>0</v>
      </c>
      <c r="CC772" s="181">
        <f t="shared" si="492"/>
        <v>0</v>
      </c>
      <c r="CD772" s="181">
        <f t="shared" si="492"/>
        <v>0</v>
      </c>
      <c r="CE772" s="181">
        <f t="shared" si="492"/>
        <v>0</v>
      </c>
      <c r="CF772" s="181">
        <f t="shared" si="492"/>
        <v>0</v>
      </c>
      <c r="CG772" s="181">
        <f t="shared" si="492"/>
        <v>0</v>
      </c>
      <c r="CH772" s="181">
        <f t="shared" si="492"/>
        <v>0</v>
      </c>
      <c r="CI772" s="181">
        <f t="shared" si="492"/>
        <v>0</v>
      </c>
      <c r="CJ772" s="181">
        <f t="shared" si="492"/>
        <v>0</v>
      </c>
      <c r="CK772" s="181">
        <f t="shared" si="492"/>
        <v>0</v>
      </c>
      <c r="CL772" s="181">
        <f t="shared" si="492"/>
        <v>0</v>
      </c>
      <c r="CM772" s="181">
        <f t="shared" si="492"/>
        <v>0</v>
      </c>
      <c r="CN772" s="181">
        <f t="shared" si="492"/>
        <v>0</v>
      </c>
      <c r="CO772" s="181">
        <f t="shared" si="492"/>
        <v>0</v>
      </c>
      <c r="CP772" s="181">
        <f t="shared" si="492"/>
        <v>0</v>
      </c>
      <c r="CQ772" s="181">
        <f t="shared" si="492"/>
        <v>0</v>
      </c>
      <c r="CR772" s="181">
        <f t="shared" si="492"/>
        <v>0</v>
      </c>
      <c r="CS772" s="181">
        <f t="shared" si="492"/>
        <v>0</v>
      </c>
      <c r="CT772" s="181">
        <f t="shared" si="492"/>
        <v>0</v>
      </c>
      <c r="CU772" s="181">
        <f t="shared" si="492"/>
        <v>0</v>
      </c>
      <c r="CV772" s="181">
        <f t="shared" si="492"/>
        <v>0</v>
      </c>
      <c r="CW772" s="181">
        <f t="shared" si="492"/>
        <v>0</v>
      </c>
      <c r="CX772" s="181">
        <f t="shared" si="492"/>
        <v>0</v>
      </c>
      <c r="CY772" s="181">
        <f t="shared" si="492"/>
        <v>0</v>
      </c>
      <c r="CZ772" s="181">
        <f t="shared" si="492"/>
        <v>0</v>
      </c>
      <c r="DA772" s="181">
        <f t="shared" si="492"/>
        <v>0</v>
      </c>
      <c r="DB772" s="181">
        <f t="shared" si="492"/>
        <v>0</v>
      </c>
      <c r="DC772" s="181">
        <f t="shared" si="492"/>
        <v>0</v>
      </c>
      <c r="DD772" s="181">
        <f t="shared" si="492"/>
        <v>0</v>
      </c>
      <c r="DE772" s="181">
        <f t="shared" si="492"/>
        <v>0</v>
      </c>
      <c r="DF772" s="181">
        <f t="shared" si="492"/>
        <v>0</v>
      </c>
      <c r="DG772" s="181">
        <f t="shared" si="492"/>
        <v>0</v>
      </c>
      <c r="DH772" s="181">
        <f t="shared" si="492"/>
        <v>0</v>
      </c>
      <c r="DI772" s="181">
        <f t="shared" si="492"/>
        <v>0</v>
      </c>
      <c r="DJ772" s="181">
        <f t="shared" si="492"/>
        <v>0</v>
      </c>
      <c r="DK772" s="181">
        <f t="shared" si="492"/>
        <v>0</v>
      </c>
      <c r="DL772" s="181">
        <f t="shared" si="492"/>
        <v>0</v>
      </c>
      <c r="DM772" s="181">
        <f t="shared" si="492"/>
        <v>0</v>
      </c>
      <c r="DN772" s="181">
        <f t="shared" si="492"/>
        <v>0</v>
      </c>
      <c r="DO772" s="181">
        <f t="shared" si="492"/>
        <v>0</v>
      </c>
      <c r="DP772" s="181">
        <f t="shared" si="492"/>
        <v>0</v>
      </c>
      <c r="DQ772" s="181">
        <f t="shared" si="492"/>
        <v>0</v>
      </c>
      <c r="DR772" s="181">
        <f t="shared" si="492"/>
        <v>0</v>
      </c>
      <c r="DS772" s="181">
        <f t="shared" si="492"/>
        <v>0</v>
      </c>
      <c r="DT772" s="181">
        <f t="shared" si="492"/>
        <v>0</v>
      </c>
      <c r="DU772" s="181">
        <f t="shared" si="492"/>
        <v>0</v>
      </c>
      <c r="DV772" s="181">
        <f t="shared" si="492"/>
        <v>0</v>
      </c>
      <c r="DW772" s="181">
        <f t="shared" si="492"/>
        <v>0</v>
      </c>
      <c r="DX772" s="181">
        <f t="shared" si="492"/>
        <v>0</v>
      </c>
      <c r="DY772" s="181">
        <f t="shared" si="492"/>
        <v>0</v>
      </c>
      <c r="DZ772" s="181">
        <f t="shared" si="492"/>
        <v>0</v>
      </c>
      <c r="EA772" s="181">
        <f t="shared" si="492"/>
        <v>0</v>
      </c>
      <c r="EB772" s="181">
        <f t="shared" si="493"/>
        <v>0</v>
      </c>
      <c r="EC772" s="181">
        <f t="shared" si="493"/>
        <v>0</v>
      </c>
      <c r="ED772" s="181">
        <f t="shared" si="493"/>
        <v>0</v>
      </c>
      <c r="EE772" s="181">
        <f t="shared" si="493"/>
        <v>0</v>
      </c>
    </row>
    <row r="773" spans="1:138" s="182" customFormat="1" ht="15.75" hidden="1" outlineLevel="1" x14ac:dyDescent="0.25">
      <c r="A773" s="122">
        <f t="shared" si="490"/>
        <v>0</v>
      </c>
      <c r="B773" s="232" t="str">
        <f t="shared" si="494"/>
        <v>ТМЦ НДС</v>
      </c>
      <c r="C773" s="170">
        <f t="shared" si="495"/>
        <v>0</v>
      </c>
      <c r="D773" s="181">
        <f t="shared" si="491"/>
        <v>0</v>
      </c>
      <c r="E773" s="181">
        <f t="shared" si="491"/>
        <v>0</v>
      </c>
      <c r="F773" s="181">
        <f t="shared" si="491"/>
        <v>0</v>
      </c>
      <c r="G773" s="181">
        <f t="shared" si="491"/>
        <v>0</v>
      </c>
      <c r="H773" s="181">
        <f t="shared" si="491"/>
        <v>0</v>
      </c>
      <c r="I773" s="181">
        <f t="shared" si="491"/>
        <v>0</v>
      </c>
      <c r="J773" s="181">
        <f t="shared" si="491"/>
        <v>0</v>
      </c>
      <c r="K773" s="181">
        <f t="shared" si="491"/>
        <v>0</v>
      </c>
      <c r="L773" s="181">
        <f t="shared" si="491"/>
        <v>0</v>
      </c>
      <c r="M773" s="181">
        <f t="shared" si="491"/>
        <v>0</v>
      </c>
      <c r="N773" s="181">
        <f t="shared" si="491"/>
        <v>0</v>
      </c>
      <c r="O773" s="181">
        <f t="shared" si="491"/>
        <v>0</v>
      </c>
      <c r="P773" s="181">
        <f t="shared" si="491"/>
        <v>0</v>
      </c>
      <c r="Q773" s="181">
        <f t="shared" si="491"/>
        <v>0</v>
      </c>
      <c r="R773" s="181">
        <f t="shared" si="491"/>
        <v>0</v>
      </c>
      <c r="S773" s="181">
        <f t="shared" si="491"/>
        <v>0</v>
      </c>
      <c r="T773" s="181">
        <f t="shared" si="491"/>
        <v>0</v>
      </c>
      <c r="U773" s="181">
        <f t="shared" si="491"/>
        <v>0</v>
      </c>
      <c r="V773" s="181">
        <f t="shared" si="491"/>
        <v>0</v>
      </c>
      <c r="W773" s="181">
        <f t="shared" si="491"/>
        <v>0</v>
      </c>
      <c r="X773" s="181">
        <f t="shared" si="491"/>
        <v>0</v>
      </c>
      <c r="Y773" s="181">
        <f t="shared" si="491"/>
        <v>0</v>
      </c>
      <c r="Z773" s="181">
        <f t="shared" si="491"/>
        <v>0</v>
      </c>
      <c r="AA773" s="181">
        <f t="shared" si="491"/>
        <v>0</v>
      </c>
      <c r="AB773" s="181">
        <f t="shared" si="491"/>
        <v>0</v>
      </c>
      <c r="AC773" s="181">
        <f t="shared" si="491"/>
        <v>0</v>
      </c>
      <c r="AD773" s="181">
        <f t="shared" si="491"/>
        <v>0</v>
      </c>
      <c r="AE773" s="181">
        <f t="shared" si="491"/>
        <v>0</v>
      </c>
      <c r="AF773" s="181">
        <f t="shared" si="491"/>
        <v>0</v>
      </c>
      <c r="AG773" s="181">
        <f t="shared" si="491"/>
        <v>0</v>
      </c>
      <c r="AH773" s="181">
        <f t="shared" si="491"/>
        <v>0</v>
      </c>
      <c r="AI773" s="181">
        <f t="shared" si="491"/>
        <v>0</v>
      </c>
      <c r="AJ773" s="181">
        <f t="shared" si="491"/>
        <v>0</v>
      </c>
      <c r="AK773" s="181">
        <f t="shared" si="491"/>
        <v>0</v>
      </c>
      <c r="AL773" s="181">
        <f t="shared" si="491"/>
        <v>0</v>
      </c>
      <c r="AM773" s="181">
        <f t="shared" si="491"/>
        <v>0</v>
      </c>
      <c r="AN773" s="181">
        <f t="shared" si="491"/>
        <v>0</v>
      </c>
      <c r="AO773" s="181">
        <f t="shared" si="491"/>
        <v>0</v>
      </c>
      <c r="AP773" s="181">
        <f t="shared" si="491"/>
        <v>0</v>
      </c>
      <c r="AQ773" s="181">
        <f t="shared" si="491"/>
        <v>0</v>
      </c>
      <c r="AR773" s="181">
        <f t="shared" si="491"/>
        <v>0</v>
      </c>
      <c r="AS773" s="181">
        <f t="shared" si="491"/>
        <v>0</v>
      </c>
      <c r="AT773" s="181">
        <f t="shared" si="491"/>
        <v>0</v>
      </c>
      <c r="AU773" s="181">
        <f t="shared" si="491"/>
        <v>0</v>
      </c>
      <c r="AV773" s="181">
        <f t="shared" si="491"/>
        <v>0</v>
      </c>
      <c r="AW773" s="181">
        <f t="shared" si="491"/>
        <v>0</v>
      </c>
      <c r="AX773" s="181">
        <f t="shared" si="491"/>
        <v>0</v>
      </c>
      <c r="AY773" s="181">
        <f t="shared" si="491"/>
        <v>0</v>
      </c>
      <c r="AZ773" s="181">
        <f t="shared" si="491"/>
        <v>0</v>
      </c>
      <c r="BA773" s="181">
        <f t="shared" si="491"/>
        <v>0</v>
      </c>
      <c r="BB773" s="181">
        <f t="shared" si="491"/>
        <v>0</v>
      </c>
      <c r="BC773" s="181">
        <f t="shared" si="491"/>
        <v>0</v>
      </c>
      <c r="BD773" s="181">
        <f t="shared" si="491"/>
        <v>0</v>
      </c>
      <c r="BE773" s="181">
        <f t="shared" si="491"/>
        <v>0</v>
      </c>
      <c r="BF773" s="181">
        <f t="shared" si="491"/>
        <v>0</v>
      </c>
      <c r="BG773" s="181">
        <f t="shared" si="491"/>
        <v>0</v>
      </c>
      <c r="BH773" s="181">
        <f t="shared" si="491"/>
        <v>0</v>
      </c>
      <c r="BI773" s="181">
        <f t="shared" si="491"/>
        <v>0</v>
      </c>
      <c r="BJ773" s="181">
        <f t="shared" si="491"/>
        <v>0</v>
      </c>
      <c r="BK773" s="181">
        <f t="shared" si="491"/>
        <v>0</v>
      </c>
      <c r="BL773" s="181">
        <f t="shared" si="491"/>
        <v>0</v>
      </c>
      <c r="BM773" s="181">
        <f t="shared" si="491"/>
        <v>0</v>
      </c>
      <c r="BN773" s="181">
        <f t="shared" si="491"/>
        <v>0</v>
      </c>
      <c r="BO773" s="181">
        <f>BO760*0.18</f>
        <v>0</v>
      </c>
      <c r="BP773" s="181">
        <f t="shared" si="492"/>
        <v>0</v>
      </c>
      <c r="BQ773" s="181">
        <f t="shared" si="492"/>
        <v>0</v>
      </c>
      <c r="BR773" s="181">
        <f t="shared" si="492"/>
        <v>0</v>
      </c>
      <c r="BS773" s="181">
        <f t="shared" si="492"/>
        <v>0</v>
      </c>
      <c r="BT773" s="181">
        <f t="shared" si="492"/>
        <v>0</v>
      </c>
      <c r="BU773" s="181">
        <f t="shared" si="492"/>
        <v>0</v>
      </c>
      <c r="BV773" s="181">
        <f t="shared" si="492"/>
        <v>0</v>
      </c>
      <c r="BW773" s="181">
        <f t="shared" si="492"/>
        <v>0</v>
      </c>
      <c r="BX773" s="181">
        <f t="shared" si="492"/>
        <v>0</v>
      </c>
      <c r="BY773" s="181">
        <f t="shared" si="492"/>
        <v>0</v>
      </c>
      <c r="BZ773" s="181">
        <f t="shared" si="492"/>
        <v>0</v>
      </c>
      <c r="CA773" s="181">
        <f t="shared" si="492"/>
        <v>0</v>
      </c>
      <c r="CB773" s="181">
        <f t="shared" si="492"/>
        <v>0</v>
      </c>
      <c r="CC773" s="181">
        <f t="shared" si="492"/>
        <v>0</v>
      </c>
      <c r="CD773" s="181">
        <f t="shared" si="492"/>
        <v>0</v>
      </c>
      <c r="CE773" s="181">
        <f t="shared" si="492"/>
        <v>0</v>
      </c>
      <c r="CF773" s="181">
        <f t="shared" si="492"/>
        <v>0</v>
      </c>
      <c r="CG773" s="181">
        <f t="shared" si="492"/>
        <v>0</v>
      </c>
      <c r="CH773" s="181">
        <f t="shared" si="492"/>
        <v>0</v>
      </c>
      <c r="CI773" s="181">
        <f t="shared" si="492"/>
        <v>0</v>
      </c>
      <c r="CJ773" s="181">
        <f t="shared" si="492"/>
        <v>0</v>
      </c>
      <c r="CK773" s="181">
        <f t="shared" si="492"/>
        <v>0</v>
      </c>
      <c r="CL773" s="181">
        <f t="shared" si="492"/>
        <v>0</v>
      </c>
      <c r="CM773" s="181">
        <f t="shared" si="492"/>
        <v>0</v>
      </c>
      <c r="CN773" s="181">
        <f t="shared" si="492"/>
        <v>0</v>
      </c>
      <c r="CO773" s="181">
        <f t="shared" si="492"/>
        <v>0</v>
      </c>
      <c r="CP773" s="181">
        <f t="shared" si="492"/>
        <v>0</v>
      </c>
      <c r="CQ773" s="181">
        <f t="shared" si="492"/>
        <v>0</v>
      </c>
      <c r="CR773" s="181">
        <f t="shared" si="492"/>
        <v>0</v>
      </c>
      <c r="CS773" s="181">
        <f t="shared" si="492"/>
        <v>0</v>
      </c>
      <c r="CT773" s="181">
        <f t="shared" si="492"/>
        <v>0</v>
      </c>
      <c r="CU773" s="181">
        <f t="shared" si="492"/>
        <v>0</v>
      </c>
      <c r="CV773" s="181">
        <f t="shared" si="492"/>
        <v>0</v>
      </c>
      <c r="CW773" s="181">
        <f t="shared" si="492"/>
        <v>0</v>
      </c>
      <c r="CX773" s="181">
        <f t="shared" si="492"/>
        <v>0</v>
      </c>
      <c r="CY773" s="181">
        <f t="shared" si="492"/>
        <v>0</v>
      </c>
      <c r="CZ773" s="181">
        <f t="shared" si="492"/>
        <v>0</v>
      </c>
      <c r="DA773" s="181">
        <f t="shared" si="492"/>
        <v>0</v>
      </c>
      <c r="DB773" s="181">
        <f t="shared" si="492"/>
        <v>0</v>
      </c>
      <c r="DC773" s="181">
        <f t="shared" si="492"/>
        <v>0</v>
      </c>
      <c r="DD773" s="181">
        <f t="shared" si="492"/>
        <v>0</v>
      </c>
      <c r="DE773" s="181">
        <f t="shared" si="492"/>
        <v>0</v>
      </c>
      <c r="DF773" s="181">
        <f t="shared" si="492"/>
        <v>0</v>
      </c>
      <c r="DG773" s="181">
        <f t="shared" si="492"/>
        <v>0</v>
      </c>
      <c r="DH773" s="181">
        <f t="shared" si="492"/>
        <v>0</v>
      </c>
      <c r="DI773" s="181">
        <f t="shared" si="492"/>
        <v>0</v>
      </c>
      <c r="DJ773" s="181">
        <f t="shared" si="492"/>
        <v>0</v>
      </c>
      <c r="DK773" s="181">
        <f t="shared" si="492"/>
        <v>0</v>
      </c>
      <c r="DL773" s="181">
        <f t="shared" si="492"/>
        <v>0</v>
      </c>
      <c r="DM773" s="181">
        <f t="shared" si="492"/>
        <v>0</v>
      </c>
      <c r="DN773" s="181">
        <f t="shared" si="492"/>
        <v>0</v>
      </c>
      <c r="DO773" s="181">
        <f t="shared" si="492"/>
        <v>0</v>
      </c>
      <c r="DP773" s="181">
        <f t="shared" si="492"/>
        <v>0</v>
      </c>
      <c r="DQ773" s="181">
        <f t="shared" si="492"/>
        <v>0</v>
      </c>
      <c r="DR773" s="181">
        <f t="shared" si="492"/>
        <v>0</v>
      </c>
      <c r="DS773" s="181">
        <f t="shared" si="492"/>
        <v>0</v>
      </c>
      <c r="DT773" s="181">
        <f t="shared" si="492"/>
        <v>0</v>
      </c>
      <c r="DU773" s="181">
        <f t="shared" si="492"/>
        <v>0</v>
      </c>
      <c r="DV773" s="181">
        <f t="shared" si="492"/>
        <v>0</v>
      </c>
      <c r="DW773" s="181">
        <f t="shared" si="492"/>
        <v>0</v>
      </c>
      <c r="DX773" s="181">
        <f t="shared" si="492"/>
        <v>0</v>
      </c>
      <c r="DY773" s="181">
        <f t="shared" si="492"/>
        <v>0</v>
      </c>
      <c r="DZ773" s="181">
        <f t="shared" si="492"/>
        <v>0</v>
      </c>
      <c r="EA773" s="181">
        <f>EA760*0.18</f>
        <v>0</v>
      </c>
      <c r="EB773" s="181">
        <f t="shared" si="493"/>
        <v>0</v>
      </c>
      <c r="EC773" s="181">
        <f t="shared" si="493"/>
        <v>0</v>
      </c>
      <c r="ED773" s="181">
        <f t="shared" si="493"/>
        <v>0</v>
      </c>
      <c r="EE773" s="181">
        <f t="shared" si="493"/>
        <v>0</v>
      </c>
    </row>
    <row r="774" spans="1:138" s="182" customFormat="1" ht="15.75" hidden="1" outlineLevel="1" x14ac:dyDescent="0.25">
      <c r="A774" s="122">
        <f t="shared" si="490"/>
        <v>0</v>
      </c>
      <c r="B774" s="232" t="str">
        <f t="shared" si="494"/>
        <v>Оборудование (привязка к валюте) НДС</v>
      </c>
      <c r="C774" s="170">
        <f t="shared" si="495"/>
        <v>0</v>
      </c>
      <c r="D774" s="181">
        <f t="shared" ref="D774:BO777" si="496">D761*0.18</f>
        <v>0</v>
      </c>
      <c r="E774" s="181">
        <f t="shared" si="496"/>
        <v>0</v>
      </c>
      <c r="F774" s="181">
        <f t="shared" si="496"/>
        <v>0</v>
      </c>
      <c r="G774" s="181">
        <f t="shared" si="496"/>
        <v>0</v>
      </c>
      <c r="H774" s="181">
        <f t="shared" si="496"/>
        <v>0</v>
      </c>
      <c r="I774" s="181">
        <f t="shared" si="496"/>
        <v>0</v>
      </c>
      <c r="J774" s="181">
        <f t="shared" si="496"/>
        <v>0</v>
      </c>
      <c r="K774" s="181">
        <f t="shared" si="496"/>
        <v>0</v>
      </c>
      <c r="L774" s="181">
        <f t="shared" si="496"/>
        <v>0</v>
      </c>
      <c r="M774" s="181">
        <f t="shared" si="496"/>
        <v>0</v>
      </c>
      <c r="N774" s="181">
        <f t="shared" si="496"/>
        <v>0</v>
      </c>
      <c r="O774" s="181">
        <f t="shared" si="496"/>
        <v>0</v>
      </c>
      <c r="P774" s="181">
        <f t="shared" si="496"/>
        <v>0</v>
      </c>
      <c r="Q774" s="181">
        <f t="shared" si="496"/>
        <v>0</v>
      </c>
      <c r="R774" s="181">
        <f t="shared" si="496"/>
        <v>0</v>
      </c>
      <c r="S774" s="181">
        <f t="shared" si="496"/>
        <v>0</v>
      </c>
      <c r="T774" s="181">
        <f t="shared" si="496"/>
        <v>0</v>
      </c>
      <c r="U774" s="181">
        <f t="shared" si="496"/>
        <v>0</v>
      </c>
      <c r="V774" s="181">
        <f t="shared" si="496"/>
        <v>0</v>
      </c>
      <c r="W774" s="181">
        <f t="shared" si="496"/>
        <v>0</v>
      </c>
      <c r="X774" s="181">
        <f t="shared" si="496"/>
        <v>0</v>
      </c>
      <c r="Y774" s="181">
        <f t="shared" si="496"/>
        <v>0</v>
      </c>
      <c r="Z774" s="181">
        <f t="shared" si="496"/>
        <v>0</v>
      </c>
      <c r="AA774" s="181">
        <f t="shared" si="496"/>
        <v>0</v>
      </c>
      <c r="AB774" s="181">
        <f t="shared" si="496"/>
        <v>0</v>
      </c>
      <c r="AC774" s="181">
        <f t="shared" si="496"/>
        <v>0</v>
      </c>
      <c r="AD774" s="181">
        <f t="shared" si="496"/>
        <v>0</v>
      </c>
      <c r="AE774" s="181">
        <f t="shared" si="496"/>
        <v>0</v>
      </c>
      <c r="AF774" s="181">
        <f t="shared" si="496"/>
        <v>0</v>
      </c>
      <c r="AG774" s="181">
        <f t="shared" si="496"/>
        <v>0</v>
      </c>
      <c r="AH774" s="181">
        <f t="shared" si="496"/>
        <v>0</v>
      </c>
      <c r="AI774" s="181">
        <f t="shared" si="496"/>
        <v>0</v>
      </c>
      <c r="AJ774" s="181">
        <f t="shared" si="496"/>
        <v>0</v>
      </c>
      <c r="AK774" s="181">
        <f t="shared" si="496"/>
        <v>0</v>
      </c>
      <c r="AL774" s="181">
        <f t="shared" si="496"/>
        <v>0</v>
      </c>
      <c r="AM774" s="181">
        <f t="shared" si="496"/>
        <v>0</v>
      </c>
      <c r="AN774" s="181">
        <f t="shared" si="496"/>
        <v>0</v>
      </c>
      <c r="AO774" s="181">
        <f t="shared" si="496"/>
        <v>0</v>
      </c>
      <c r="AP774" s="181">
        <f t="shared" si="496"/>
        <v>0</v>
      </c>
      <c r="AQ774" s="181">
        <f t="shared" si="496"/>
        <v>0</v>
      </c>
      <c r="AR774" s="181">
        <f t="shared" si="496"/>
        <v>0</v>
      </c>
      <c r="AS774" s="181">
        <f t="shared" si="496"/>
        <v>0</v>
      </c>
      <c r="AT774" s="181">
        <f t="shared" si="496"/>
        <v>0</v>
      </c>
      <c r="AU774" s="181">
        <f t="shared" si="496"/>
        <v>0</v>
      </c>
      <c r="AV774" s="181">
        <f t="shared" si="496"/>
        <v>0</v>
      </c>
      <c r="AW774" s="181">
        <f t="shared" si="496"/>
        <v>0</v>
      </c>
      <c r="AX774" s="181">
        <f t="shared" si="496"/>
        <v>0</v>
      </c>
      <c r="AY774" s="181">
        <f t="shared" si="496"/>
        <v>0</v>
      </c>
      <c r="AZ774" s="181">
        <f t="shared" si="496"/>
        <v>0</v>
      </c>
      <c r="BA774" s="181">
        <f t="shared" si="496"/>
        <v>0</v>
      </c>
      <c r="BB774" s="181">
        <f t="shared" si="496"/>
        <v>0</v>
      </c>
      <c r="BC774" s="181">
        <f t="shared" si="496"/>
        <v>0</v>
      </c>
      <c r="BD774" s="181">
        <f t="shared" si="496"/>
        <v>0</v>
      </c>
      <c r="BE774" s="181">
        <f t="shared" si="496"/>
        <v>0</v>
      </c>
      <c r="BF774" s="181">
        <f t="shared" si="496"/>
        <v>0</v>
      </c>
      <c r="BG774" s="181">
        <f t="shared" si="496"/>
        <v>0</v>
      </c>
      <c r="BH774" s="181">
        <f t="shared" si="496"/>
        <v>0</v>
      </c>
      <c r="BI774" s="181">
        <f t="shared" si="496"/>
        <v>0</v>
      </c>
      <c r="BJ774" s="181">
        <f t="shared" si="496"/>
        <v>0</v>
      </c>
      <c r="BK774" s="181">
        <f t="shared" si="496"/>
        <v>0</v>
      </c>
      <c r="BL774" s="181">
        <f t="shared" si="496"/>
        <v>0</v>
      </c>
      <c r="BM774" s="181">
        <f t="shared" si="496"/>
        <v>0</v>
      </c>
      <c r="BN774" s="181">
        <f t="shared" si="496"/>
        <v>0</v>
      </c>
      <c r="BO774" s="181">
        <f>BO761*0.18</f>
        <v>0</v>
      </c>
      <c r="BP774" s="181">
        <f t="shared" ref="BP774:EA777" si="497">BP761*0.18</f>
        <v>0</v>
      </c>
      <c r="BQ774" s="181">
        <f t="shared" si="497"/>
        <v>0</v>
      </c>
      <c r="BR774" s="181">
        <f t="shared" si="497"/>
        <v>0</v>
      </c>
      <c r="BS774" s="181">
        <f t="shared" si="497"/>
        <v>0</v>
      </c>
      <c r="BT774" s="181">
        <f t="shared" si="497"/>
        <v>0</v>
      </c>
      <c r="BU774" s="181">
        <f t="shared" si="497"/>
        <v>0</v>
      </c>
      <c r="BV774" s="181">
        <f t="shared" si="497"/>
        <v>0</v>
      </c>
      <c r="BW774" s="181">
        <f t="shared" si="497"/>
        <v>0</v>
      </c>
      <c r="BX774" s="181">
        <f t="shared" si="497"/>
        <v>0</v>
      </c>
      <c r="BY774" s="181">
        <f t="shared" si="497"/>
        <v>0</v>
      </c>
      <c r="BZ774" s="181">
        <f t="shared" si="497"/>
        <v>0</v>
      </c>
      <c r="CA774" s="181">
        <f t="shared" si="497"/>
        <v>0</v>
      </c>
      <c r="CB774" s="181">
        <f t="shared" si="497"/>
        <v>0</v>
      </c>
      <c r="CC774" s="181">
        <f t="shared" si="497"/>
        <v>0</v>
      </c>
      <c r="CD774" s="181">
        <f t="shared" si="497"/>
        <v>0</v>
      </c>
      <c r="CE774" s="181">
        <f t="shared" si="497"/>
        <v>0</v>
      </c>
      <c r="CF774" s="181">
        <f t="shared" si="497"/>
        <v>0</v>
      </c>
      <c r="CG774" s="181">
        <f t="shared" si="497"/>
        <v>0</v>
      </c>
      <c r="CH774" s="181">
        <f t="shared" si="497"/>
        <v>0</v>
      </c>
      <c r="CI774" s="181">
        <f t="shared" si="497"/>
        <v>0</v>
      </c>
      <c r="CJ774" s="181">
        <f t="shared" si="497"/>
        <v>0</v>
      </c>
      <c r="CK774" s="181">
        <f t="shared" si="497"/>
        <v>0</v>
      </c>
      <c r="CL774" s="181">
        <f t="shared" si="497"/>
        <v>0</v>
      </c>
      <c r="CM774" s="181">
        <f t="shared" si="497"/>
        <v>0</v>
      </c>
      <c r="CN774" s="181">
        <f t="shared" si="497"/>
        <v>0</v>
      </c>
      <c r="CO774" s="181">
        <f t="shared" si="497"/>
        <v>0</v>
      </c>
      <c r="CP774" s="181">
        <f t="shared" si="497"/>
        <v>0</v>
      </c>
      <c r="CQ774" s="181">
        <f t="shared" si="497"/>
        <v>0</v>
      </c>
      <c r="CR774" s="181">
        <f t="shared" si="497"/>
        <v>0</v>
      </c>
      <c r="CS774" s="181">
        <f t="shared" si="497"/>
        <v>0</v>
      </c>
      <c r="CT774" s="181">
        <f t="shared" si="497"/>
        <v>0</v>
      </c>
      <c r="CU774" s="181">
        <f t="shared" si="497"/>
        <v>0</v>
      </c>
      <c r="CV774" s="181">
        <f t="shared" si="497"/>
        <v>0</v>
      </c>
      <c r="CW774" s="181">
        <f t="shared" si="497"/>
        <v>0</v>
      </c>
      <c r="CX774" s="181">
        <f t="shared" si="497"/>
        <v>0</v>
      </c>
      <c r="CY774" s="181">
        <f t="shared" si="497"/>
        <v>0</v>
      </c>
      <c r="CZ774" s="181">
        <f t="shared" si="497"/>
        <v>0</v>
      </c>
      <c r="DA774" s="181">
        <f t="shared" si="497"/>
        <v>0</v>
      </c>
      <c r="DB774" s="181">
        <f t="shared" si="497"/>
        <v>0</v>
      </c>
      <c r="DC774" s="181">
        <f t="shared" si="497"/>
        <v>0</v>
      </c>
      <c r="DD774" s="181">
        <f t="shared" si="497"/>
        <v>0</v>
      </c>
      <c r="DE774" s="181">
        <f t="shared" si="497"/>
        <v>0</v>
      </c>
      <c r="DF774" s="181">
        <f t="shared" si="497"/>
        <v>0</v>
      </c>
      <c r="DG774" s="181">
        <f t="shared" si="497"/>
        <v>0</v>
      </c>
      <c r="DH774" s="181">
        <f t="shared" si="497"/>
        <v>0</v>
      </c>
      <c r="DI774" s="181">
        <f t="shared" si="497"/>
        <v>0</v>
      </c>
      <c r="DJ774" s="181">
        <f t="shared" si="497"/>
        <v>0</v>
      </c>
      <c r="DK774" s="181">
        <f t="shared" si="497"/>
        <v>0</v>
      </c>
      <c r="DL774" s="181">
        <f t="shared" si="497"/>
        <v>0</v>
      </c>
      <c r="DM774" s="181">
        <f t="shared" si="497"/>
        <v>0</v>
      </c>
      <c r="DN774" s="181">
        <f t="shared" si="497"/>
        <v>0</v>
      </c>
      <c r="DO774" s="181">
        <f t="shared" si="497"/>
        <v>0</v>
      </c>
      <c r="DP774" s="181">
        <f t="shared" si="497"/>
        <v>0</v>
      </c>
      <c r="DQ774" s="181">
        <f t="shared" si="497"/>
        <v>0</v>
      </c>
      <c r="DR774" s="181">
        <f t="shared" si="497"/>
        <v>0</v>
      </c>
      <c r="DS774" s="181">
        <f t="shared" si="497"/>
        <v>0</v>
      </c>
      <c r="DT774" s="181">
        <f t="shared" si="497"/>
        <v>0</v>
      </c>
      <c r="DU774" s="181">
        <f t="shared" si="497"/>
        <v>0</v>
      </c>
      <c r="DV774" s="181">
        <f t="shared" si="497"/>
        <v>0</v>
      </c>
      <c r="DW774" s="181">
        <f t="shared" si="497"/>
        <v>0</v>
      </c>
      <c r="DX774" s="181">
        <f t="shared" si="497"/>
        <v>0</v>
      </c>
      <c r="DY774" s="181">
        <f t="shared" si="497"/>
        <v>0</v>
      </c>
      <c r="DZ774" s="181">
        <f t="shared" si="497"/>
        <v>0</v>
      </c>
      <c r="EA774" s="181">
        <f t="shared" si="497"/>
        <v>0</v>
      </c>
      <c r="EB774" s="181">
        <f t="shared" si="493"/>
        <v>0</v>
      </c>
      <c r="EC774" s="181">
        <f t="shared" si="493"/>
        <v>0</v>
      </c>
      <c r="ED774" s="181">
        <f t="shared" si="493"/>
        <v>0</v>
      </c>
      <c r="EE774" s="181">
        <f t="shared" si="493"/>
        <v>0</v>
      </c>
    </row>
    <row r="775" spans="1:138" s="182" customFormat="1" ht="15.75" hidden="1" outlineLevel="1" x14ac:dyDescent="0.25">
      <c r="A775" s="122">
        <f t="shared" si="490"/>
        <v>0</v>
      </c>
      <c r="B775" s="232" t="str">
        <f t="shared" si="494"/>
        <v>Оборудование рос НДС</v>
      </c>
      <c r="C775" s="170">
        <f t="shared" si="495"/>
        <v>0</v>
      </c>
      <c r="D775" s="181">
        <f t="shared" si="496"/>
        <v>0</v>
      </c>
      <c r="E775" s="181">
        <f t="shared" si="496"/>
        <v>0</v>
      </c>
      <c r="F775" s="181">
        <f t="shared" si="496"/>
        <v>0</v>
      </c>
      <c r="G775" s="181">
        <f t="shared" si="496"/>
        <v>0</v>
      </c>
      <c r="H775" s="181">
        <f t="shared" si="496"/>
        <v>0</v>
      </c>
      <c r="I775" s="181">
        <f t="shared" si="496"/>
        <v>0</v>
      </c>
      <c r="J775" s="181">
        <f t="shared" si="496"/>
        <v>0</v>
      </c>
      <c r="K775" s="181">
        <f t="shared" si="496"/>
        <v>0</v>
      </c>
      <c r="L775" s="181">
        <f t="shared" si="496"/>
        <v>0</v>
      </c>
      <c r="M775" s="181">
        <f t="shared" si="496"/>
        <v>0</v>
      </c>
      <c r="N775" s="181">
        <f t="shared" si="496"/>
        <v>0</v>
      </c>
      <c r="O775" s="181">
        <f t="shared" si="496"/>
        <v>0</v>
      </c>
      <c r="P775" s="181">
        <f t="shared" si="496"/>
        <v>0</v>
      </c>
      <c r="Q775" s="181">
        <f t="shared" si="496"/>
        <v>0</v>
      </c>
      <c r="R775" s="181">
        <f t="shared" si="496"/>
        <v>0</v>
      </c>
      <c r="S775" s="181">
        <f t="shared" si="496"/>
        <v>0</v>
      </c>
      <c r="T775" s="181">
        <f t="shared" si="496"/>
        <v>0</v>
      </c>
      <c r="U775" s="181">
        <f t="shared" si="496"/>
        <v>0</v>
      </c>
      <c r="V775" s="181">
        <f t="shared" si="496"/>
        <v>0</v>
      </c>
      <c r="W775" s="181">
        <f t="shared" si="496"/>
        <v>0</v>
      </c>
      <c r="X775" s="181">
        <f t="shared" si="496"/>
        <v>0</v>
      </c>
      <c r="Y775" s="181">
        <f t="shared" si="496"/>
        <v>0</v>
      </c>
      <c r="Z775" s="181">
        <f t="shared" si="496"/>
        <v>0</v>
      </c>
      <c r="AA775" s="181">
        <f t="shared" si="496"/>
        <v>0</v>
      </c>
      <c r="AB775" s="181">
        <f t="shared" si="496"/>
        <v>0</v>
      </c>
      <c r="AC775" s="181">
        <f t="shared" si="496"/>
        <v>0</v>
      </c>
      <c r="AD775" s="181">
        <f t="shared" si="496"/>
        <v>0</v>
      </c>
      <c r="AE775" s="181">
        <f t="shared" si="496"/>
        <v>0</v>
      </c>
      <c r="AF775" s="181">
        <f t="shared" si="496"/>
        <v>0</v>
      </c>
      <c r="AG775" s="181">
        <f t="shared" si="496"/>
        <v>0</v>
      </c>
      <c r="AH775" s="181">
        <f t="shared" si="496"/>
        <v>0</v>
      </c>
      <c r="AI775" s="181">
        <f t="shared" si="496"/>
        <v>0</v>
      </c>
      <c r="AJ775" s="181">
        <f t="shared" si="496"/>
        <v>0</v>
      </c>
      <c r="AK775" s="181">
        <f t="shared" si="496"/>
        <v>0</v>
      </c>
      <c r="AL775" s="181">
        <f t="shared" si="496"/>
        <v>0</v>
      </c>
      <c r="AM775" s="181">
        <f t="shared" si="496"/>
        <v>0</v>
      </c>
      <c r="AN775" s="181">
        <f t="shared" si="496"/>
        <v>0</v>
      </c>
      <c r="AO775" s="181">
        <f t="shared" si="496"/>
        <v>0</v>
      </c>
      <c r="AP775" s="181">
        <f t="shared" si="496"/>
        <v>0</v>
      </c>
      <c r="AQ775" s="181">
        <f t="shared" si="496"/>
        <v>0</v>
      </c>
      <c r="AR775" s="181">
        <f t="shared" si="496"/>
        <v>0</v>
      </c>
      <c r="AS775" s="181">
        <f t="shared" si="496"/>
        <v>0</v>
      </c>
      <c r="AT775" s="181">
        <f t="shared" si="496"/>
        <v>0</v>
      </c>
      <c r="AU775" s="181">
        <f t="shared" si="496"/>
        <v>0</v>
      </c>
      <c r="AV775" s="181">
        <f t="shared" si="496"/>
        <v>0</v>
      </c>
      <c r="AW775" s="181">
        <f t="shared" si="496"/>
        <v>0</v>
      </c>
      <c r="AX775" s="181">
        <f t="shared" si="496"/>
        <v>0</v>
      </c>
      <c r="AY775" s="181">
        <f t="shared" si="496"/>
        <v>0</v>
      </c>
      <c r="AZ775" s="181">
        <f t="shared" si="496"/>
        <v>0</v>
      </c>
      <c r="BA775" s="181">
        <f t="shared" si="496"/>
        <v>0</v>
      </c>
      <c r="BB775" s="181">
        <f t="shared" si="496"/>
        <v>0</v>
      </c>
      <c r="BC775" s="181">
        <f t="shared" si="496"/>
        <v>0</v>
      </c>
      <c r="BD775" s="181">
        <f t="shared" si="496"/>
        <v>0</v>
      </c>
      <c r="BE775" s="181">
        <f t="shared" si="496"/>
        <v>0</v>
      </c>
      <c r="BF775" s="181">
        <f t="shared" si="496"/>
        <v>0</v>
      </c>
      <c r="BG775" s="181">
        <f t="shared" si="496"/>
        <v>0</v>
      </c>
      <c r="BH775" s="181">
        <f t="shared" si="496"/>
        <v>0</v>
      </c>
      <c r="BI775" s="181">
        <f t="shared" si="496"/>
        <v>0</v>
      </c>
      <c r="BJ775" s="181">
        <f t="shared" si="496"/>
        <v>0</v>
      </c>
      <c r="BK775" s="181">
        <f t="shared" si="496"/>
        <v>0</v>
      </c>
      <c r="BL775" s="181">
        <f t="shared" si="496"/>
        <v>0</v>
      </c>
      <c r="BM775" s="181">
        <f t="shared" si="496"/>
        <v>0</v>
      </c>
      <c r="BN775" s="181">
        <f t="shared" si="496"/>
        <v>0</v>
      </c>
      <c r="BO775" s="181">
        <f t="shared" si="496"/>
        <v>0</v>
      </c>
      <c r="BP775" s="181">
        <f t="shared" si="497"/>
        <v>0</v>
      </c>
      <c r="BQ775" s="181">
        <f t="shared" si="497"/>
        <v>0</v>
      </c>
      <c r="BR775" s="181">
        <f t="shared" si="497"/>
        <v>0</v>
      </c>
      <c r="BS775" s="181">
        <f t="shared" si="497"/>
        <v>0</v>
      </c>
      <c r="BT775" s="181">
        <f t="shared" si="497"/>
        <v>0</v>
      </c>
      <c r="BU775" s="181">
        <f t="shared" si="497"/>
        <v>0</v>
      </c>
      <c r="BV775" s="181">
        <f t="shared" si="497"/>
        <v>0</v>
      </c>
      <c r="BW775" s="181">
        <f t="shared" si="497"/>
        <v>0</v>
      </c>
      <c r="BX775" s="181">
        <f t="shared" si="497"/>
        <v>0</v>
      </c>
      <c r="BY775" s="181">
        <f t="shared" si="497"/>
        <v>0</v>
      </c>
      <c r="BZ775" s="181">
        <f t="shared" si="497"/>
        <v>0</v>
      </c>
      <c r="CA775" s="181">
        <f t="shared" si="497"/>
        <v>0</v>
      </c>
      <c r="CB775" s="181">
        <f t="shared" si="497"/>
        <v>0</v>
      </c>
      <c r="CC775" s="181">
        <f t="shared" si="497"/>
        <v>0</v>
      </c>
      <c r="CD775" s="181">
        <f t="shared" si="497"/>
        <v>0</v>
      </c>
      <c r="CE775" s="181">
        <f t="shared" si="497"/>
        <v>0</v>
      </c>
      <c r="CF775" s="181">
        <f t="shared" si="497"/>
        <v>0</v>
      </c>
      <c r="CG775" s="181">
        <f t="shared" si="497"/>
        <v>0</v>
      </c>
      <c r="CH775" s="181">
        <f t="shared" si="497"/>
        <v>0</v>
      </c>
      <c r="CI775" s="181">
        <f t="shared" si="497"/>
        <v>0</v>
      </c>
      <c r="CJ775" s="181">
        <f t="shared" si="497"/>
        <v>0</v>
      </c>
      <c r="CK775" s="181">
        <f t="shared" si="497"/>
        <v>0</v>
      </c>
      <c r="CL775" s="181">
        <f t="shared" si="497"/>
        <v>0</v>
      </c>
      <c r="CM775" s="181">
        <f t="shared" si="497"/>
        <v>0</v>
      </c>
      <c r="CN775" s="181">
        <f t="shared" si="497"/>
        <v>0</v>
      </c>
      <c r="CO775" s="181">
        <f t="shared" si="497"/>
        <v>0</v>
      </c>
      <c r="CP775" s="181">
        <f t="shared" si="497"/>
        <v>0</v>
      </c>
      <c r="CQ775" s="181">
        <f t="shared" si="497"/>
        <v>0</v>
      </c>
      <c r="CR775" s="181">
        <f t="shared" si="497"/>
        <v>0</v>
      </c>
      <c r="CS775" s="181">
        <f t="shared" si="497"/>
        <v>0</v>
      </c>
      <c r="CT775" s="181">
        <f t="shared" si="497"/>
        <v>0</v>
      </c>
      <c r="CU775" s="181">
        <f t="shared" si="497"/>
        <v>0</v>
      </c>
      <c r="CV775" s="181">
        <f t="shared" si="497"/>
        <v>0</v>
      </c>
      <c r="CW775" s="181">
        <f t="shared" si="497"/>
        <v>0</v>
      </c>
      <c r="CX775" s="181">
        <f t="shared" si="497"/>
        <v>0</v>
      </c>
      <c r="CY775" s="181">
        <f t="shared" si="497"/>
        <v>0</v>
      </c>
      <c r="CZ775" s="181">
        <f t="shared" si="497"/>
        <v>0</v>
      </c>
      <c r="DA775" s="181">
        <f t="shared" si="497"/>
        <v>0</v>
      </c>
      <c r="DB775" s="181">
        <f t="shared" si="497"/>
        <v>0</v>
      </c>
      <c r="DC775" s="181">
        <f t="shared" si="497"/>
        <v>0</v>
      </c>
      <c r="DD775" s="181">
        <f t="shared" si="497"/>
        <v>0</v>
      </c>
      <c r="DE775" s="181">
        <f t="shared" si="497"/>
        <v>0</v>
      </c>
      <c r="DF775" s="181">
        <f t="shared" si="497"/>
        <v>0</v>
      </c>
      <c r="DG775" s="181">
        <f t="shared" si="497"/>
        <v>0</v>
      </c>
      <c r="DH775" s="181">
        <f t="shared" si="497"/>
        <v>0</v>
      </c>
      <c r="DI775" s="181">
        <f t="shared" si="497"/>
        <v>0</v>
      </c>
      <c r="DJ775" s="181">
        <f t="shared" si="497"/>
        <v>0</v>
      </c>
      <c r="DK775" s="181">
        <f t="shared" si="497"/>
        <v>0</v>
      </c>
      <c r="DL775" s="181">
        <f t="shared" si="497"/>
        <v>0</v>
      </c>
      <c r="DM775" s="181">
        <f t="shared" si="497"/>
        <v>0</v>
      </c>
      <c r="DN775" s="181">
        <f t="shared" si="497"/>
        <v>0</v>
      </c>
      <c r="DO775" s="181">
        <f t="shared" si="497"/>
        <v>0</v>
      </c>
      <c r="DP775" s="181">
        <f t="shared" si="497"/>
        <v>0</v>
      </c>
      <c r="DQ775" s="181">
        <f t="shared" si="497"/>
        <v>0</v>
      </c>
      <c r="DR775" s="181">
        <f t="shared" si="497"/>
        <v>0</v>
      </c>
      <c r="DS775" s="181">
        <f t="shared" si="497"/>
        <v>0</v>
      </c>
      <c r="DT775" s="181">
        <f t="shared" si="497"/>
        <v>0</v>
      </c>
      <c r="DU775" s="181">
        <f t="shared" si="497"/>
        <v>0</v>
      </c>
      <c r="DV775" s="181">
        <f t="shared" si="497"/>
        <v>0</v>
      </c>
      <c r="DW775" s="181">
        <f t="shared" si="497"/>
        <v>0</v>
      </c>
      <c r="DX775" s="181">
        <f t="shared" si="497"/>
        <v>0</v>
      </c>
      <c r="DY775" s="181">
        <f t="shared" si="497"/>
        <v>0</v>
      </c>
      <c r="DZ775" s="181">
        <f t="shared" si="497"/>
        <v>0</v>
      </c>
      <c r="EA775" s="181">
        <f t="shared" si="497"/>
        <v>0</v>
      </c>
      <c r="EB775" s="181">
        <f t="shared" si="493"/>
        <v>0</v>
      </c>
      <c r="EC775" s="181">
        <f t="shared" si="493"/>
        <v>0</v>
      </c>
      <c r="ED775" s="181">
        <f t="shared" si="493"/>
        <v>0</v>
      </c>
      <c r="EE775" s="181">
        <f t="shared" si="493"/>
        <v>0</v>
      </c>
    </row>
    <row r="776" spans="1:138" s="182" customFormat="1" ht="15.75" hidden="1" outlineLevel="1" x14ac:dyDescent="0.25">
      <c r="A776" s="122">
        <f t="shared" si="490"/>
        <v>0</v>
      </c>
      <c r="B776" s="232" t="str">
        <f t="shared" si="494"/>
        <v>Прочие НДС</v>
      </c>
      <c r="C776" s="170">
        <f t="shared" si="495"/>
        <v>0</v>
      </c>
      <c r="D776" s="181">
        <f t="shared" si="496"/>
        <v>0</v>
      </c>
      <c r="E776" s="181">
        <f t="shared" si="496"/>
        <v>0</v>
      </c>
      <c r="F776" s="181">
        <f t="shared" si="496"/>
        <v>0</v>
      </c>
      <c r="G776" s="181">
        <f t="shared" si="496"/>
        <v>0</v>
      </c>
      <c r="H776" s="181">
        <f t="shared" si="496"/>
        <v>0</v>
      </c>
      <c r="I776" s="181">
        <f t="shared" si="496"/>
        <v>0</v>
      </c>
      <c r="J776" s="181">
        <f t="shared" si="496"/>
        <v>0</v>
      </c>
      <c r="K776" s="181">
        <f t="shared" si="496"/>
        <v>0</v>
      </c>
      <c r="L776" s="181">
        <f t="shared" si="496"/>
        <v>0</v>
      </c>
      <c r="M776" s="181">
        <f t="shared" si="496"/>
        <v>0</v>
      </c>
      <c r="N776" s="181">
        <f t="shared" si="496"/>
        <v>0</v>
      </c>
      <c r="O776" s="181">
        <f t="shared" si="496"/>
        <v>0</v>
      </c>
      <c r="P776" s="181">
        <f t="shared" si="496"/>
        <v>0</v>
      </c>
      <c r="Q776" s="181">
        <f t="shared" si="496"/>
        <v>0</v>
      </c>
      <c r="R776" s="181">
        <f t="shared" si="496"/>
        <v>0</v>
      </c>
      <c r="S776" s="181">
        <f t="shared" si="496"/>
        <v>0</v>
      </c>
      <c r="T776" s="181">
        <f t="shared" si="496"/>
        <v>0</v>
      </c>
      <c r="U776" s="181">
        <f t="shared" si="496"/>
        <v>0</v>
      </c>
      <c r="V776" s="181">
        <f t="shared" si="496"/>
        <v>0</v>
      </c>
      <c r="W776" s="181">
        <f t="shared" si="496"/>
        <v>0</v>
      </c>
      <c r="X776" s="181">
        <f t="shared" si="496"/>
        <v>0</v>
      </c>
      <c r="Y776" s="181">
        <f t="shared" si="496"/>
        <v>0</v>
      </c>
      <c r="Z776" s="181">
        <f t="shared" si="496"/>
        <v>0</v>
      </c>
      <c r="AA776" s="181">
        <f t="shared" si="496"/>
        <v>0</v>
      </c>
      <c r="AB776" s="181">
        <f t="shared" si="496"/>
        <v>0</v>
      </c>
      <c r="AC776" s="181">
        <f t="shared" si="496"/>
        <v>0</v>
      </c>
      <c r="AD776" s="181">
        <f t="shared" si="496"/>
        <v>0</v>
      </c>
      <c r="AE776" s="181">
        <f t="shared" si="496"/>
        <v>0</v>
      </c>
      <c r="AF776" s="181">
        <f t="shared" si="496"/>
        <v>0</v>
      </c>
      <c r="AG776" s="181">
        <f t="shared" si="496"/>
        <v>0</v>
      </c>
      <c r="AH776" s="181">
        <f t="shared" si="496"/>
        <v>0</v>
      </c>
      <c r="AI776" s="181">
        <f t="shared" si="496"/>
        <v>0</v>
      </c>
      <c r="AJ776" s="181">
        <f t="shared" si="496"/>
        <v>0</v>
      </c>
      <c r="AK776" s="181">
        <f t="shared" si="496"/>
        <v>0</v>
      </c>
      <c r="AL776" s="181">
        <f t="shared" si="496"/>
        <v>0</v>
      </c>
      <c r="AM776" s="181">
        <f t="shared" si="496"/>
        <v>0</v>
      </c>
      <c r="AN776" s="181">
        <f t="shared" si="496"/>
        <v>0</v>
      </c>
      <c r="AO776" s="181">
        <f t="shared" si="496"/>
        <v>0</v>
      </c>
      <c r="AP776" s="181">
        <f t="shared" si="496"/>
        <v>0</v>
      </c>
      <c r="AQ776" s="181">
        <f t="shared" si="496"/>
        <v>0</v>
      </c>
      <c r="AR776" s="181">
        <f t="shared" si="496"/>
        <v>0</v>
      </c>
      <c r="AS776" s="181">
        <f t="shared" si="496"/>
        <v>0</v>
      </c>
      <c r="AT776" s="181">
        <f t="shared" si="496"/>
        <v>0</v>
      </c>
      <c r="AU776" s="181">
        <f t="shared" si="496"/>
        <v>0</v>
      </c>
      <c r="AV776" s="181">
        <f t="shared" si="496"/>
        <v>0</v>
      </c>
      <c r="AW776" s="181">
        <f t="shared" si="496"/>
        <v>0</v>
      </c>
      <c r="AX776" s="181">
        <f t="shared" si="496"/>
        <v>0</v>
      </c>
      <c r="AY776" s="181">
        <f t="shared" si="496"/>
        <v>0</v>
      </c>
      <c r="AZ776" s="181">
        <f t="shared" si="496"/>
        <v>0</v>
      </c>
      <c r="BA776" s="181">
        <f t="shared" si="496"/>
        <v>0</v>
      </c>
      <c r="BB776" s="181">
        <f t="shared" si="496"/>
        <v>0</v>
      </c>
      <c r="BC776" s="181">
        <f t="shared" si="496"/>
        <v>0</v>
      </c>
      <c r="BD776" s="181">
        <f t="shared" si="496"/>
        <v>0</v>
      </c>
      <c r="BE776" s="181">
        <f t="shared" si="496"/>
        <v>0</v>
      </c>
      <c r="BF776" s="181">
        <f t="shared" si="496"/>
        <v>0</v>
      </c>
      <c r="BG776" s="181">
        <f t="shared" si="496"/>
        <v>0</v>
      </c>
      <c r="BH776" s="181">
        <f t="shared" si="496"/>
        <v>0</v>
      </c>
      <c r="BI776" s="181">
        <f t="shared" si="496"/>
        <v>0</v>
      </c>
      <c r="BJ776" s="181">
        <f t="shared" si="496"/>
        <v>0</v>
      </c>
      <c r="BK776" s="181">
        <f t="shared" si="496"/>
        <v>0</v>
      </c>
      <c r="BL776" s="181">
        <f t="shared" si="496"/>
        <v>0</v>
      </c>
      <c r="BM776" s="181">
        <f t="shared" si="496"/>
        <v>0</v>
      </c>
      <c r="BN776" s="181">
        <f t="shared" si="496"/>
        <v>0</v>
      </c>
      <c r="BO776" s="181">
        <f t="shared" si="496"/>
        <v>0</v>
      </c>
      <c r="BP776" s="181">
        <f t="shared" si="497"/>
        <v>0</v>
      </c>
      <c r="BQ776" s="181">
        <f t="shared" si="497"/>
        <v>0</v>
      </c>
      <c r="BR776" s="181">
        <f t="shared" si="497"/>
        <v>0</v>
      </c>
      <c r="BS776" s="181">
        <f t="shared" si="497"/>
        <v>0</v>
      </c>
      <c r="BT776" s="181">
        <f t="shared" si="497"/>
        <v>0</v>
      </c>
      <c r="BU776" s="181">
        <f t="shared" si="497"/>
        <v>0</v>
      </c>
      <c r="BV776" s="181">
        <f t="shared" si="497"/>
        <v>0</v>
      </c>
      <c r="BW776" s="181">
        <f t="shared" si="497"/>
        <v>0</v>
      </c>
      <c r="BX776" s="181">
        <f t="shared" si="497"/>
        <v>0</v>
      </c>
      <c r="BY776" s="181">
        <f t="shared" si="497"/>
        <v>0</v>
      </c>
      <c r="BZ776" s="181">
        <f t="shared" si="497"/>
        <v>0</v>
      </c>
      <c r="CA776" s="181">
        <f t="shared" si="497"/>
        <v>0</v>
      </c>
      <c r="CB776" s="181">
        <f t="shared" si="497"/>
        <v>0</v>
      </c>
      <c r="CC776" s="181">
        <f t="shared" si="497"/>
        <v>0</v>
      </c>
      <c r="CD776" s="181">
        <f t="shared" si="497"/>
        <v>0</v>
      </c>
      <c r="CE776" s="181">
        <f t="shared" si="497"/>
        <v>0</v>
      </c>
      <c r="CF776" s="181">
        <f t="shared" si="497"/>
        <v>0</v>
      </c>
      <c r="CG776" s="181">
        <f t="shared" si="497"/>
        <v>0</v>
      </c>
      <c r="CH776" s="181">
        <f t="shared" si="497"/>
        <v>0</v>
      </c>
      <c r="CI776" s="181">
        <f t="shared" si="497"/>
        <v>0</v>
      </c>
      <c r="CJ776" s="181">
        <f t="shared" si="497"/>
        <v>0</v>
      </c>
      <c r="CK776" s="181">
        <f t="shared" si="497"/>
        <v>0</v>
      </c>
      <c r="CL776" s="181">
        <f t="shared" si="497"/>
        <v>0</v>
      </c>
      <c r="CM776" s="181">
        <f t="shared" si="497"/>
        <v>0</v>
      </c>
      <c r="CN776" s="181">
        <f t="shared" si="497"/>
        <v>0</v>
      </c>
      <c r="CO776" s="181">
        <f t="shared" si="497"/>
        <v>0</v>
      </c>
      <c r="CP776" s="181">
        <f t="shared" si="497"/>
        <v>0</v>
      </c>
      <c r="CQ776" s="181">
        <f t="shared" si="497"/>
        <v>0</v>
      </c>
      <c r="CR776" s="181">
        <f t="shared" si="497"/>
        <v>0</v>
      </c>
      <c r="CS776" s="181">
        <f t="shared" si="497"/>
        <v>0</v>
      </c>
      <c r="CT776" s="181">
        <f t="shared" si="497"/>
        <v>0</v>
      </c>
      <c r="CU776" s="181">
        <f t="shared" si="497"/>
        <v>0</v>
      </c>
      <c r="CV776" s="181">
        <f t="shared" si="497"/>
        <v>0</v>
      </c>
      <c r="CW776" s="181">
        <f t="shared" si="497"/>
        <v>0</v>
      </c>
      <c r="CX776" s="181">
        <f t="shared" si="497"/>
        <v>0</v>
      </c>
      <c r="CY776" s="181">
        <f t="shared" si="497"/>
        <v>0</v>
      </c>
      <c r="CZ776" s="181">
        <f t="shared" si="497"/>
        <v>0</v>
      </c>
      <c r="DA776" s="181">
        <f t="shared" si="497"/>
        <v>0</v>
      </c>
      <c r="DB776" s="181">
        <f t="shared" si="497"/>
        <v>0</v>
      </c>
      <c r="DC776" s="181">
        <f t="shared" si="497"/>
        <v>0</v>
      </c>
      <c r="DD776" s="181">
        <f t="shared" si="497"/>
        <v>0</v>
      </c>
      <c r="DE776" s="181">
        <f t="shared" si="497"/>
        <v>0</v>
      </c>
      <c r="DF776" s="181">
        <f t="shared" si="497"/>
        <v>0</v>
      </c>
      <c r="DG776" s="181">
        <f t="shared" si="497"/>
        <v>0</v>
      </c>
      <c r="DH776" s="181">
        <f t="shared" si="497"/>
        <v>0</v>
      </c>
      <c r="DI776" s="181">
        <f t="shared" si="497"/>
        <v>0</v>
      </c>
      <c r="DJ776" s="181">
        <f t="shared" si="497"/>
        <v>0</v>
      </c>
      <c r="DK776" s="181">
        <f t="shared" si="497"/>
        <v>0</v>
      </c>
      <c r="DL776" s="181">
        <f t="shared" si="497"/>
        <v>0</v>
      </c>
      <c r="DM776" s="181">
        <f t="shared" si="497"/>
        <v>0</v>
      </c>
      <c r="DN776" s="181">
        <f t="shared" si="497"/>
        <v>0</v>
      </c>
      <c r="DO776" s="181">
        <f t="shared" si="497"/>
        <v>0</v>
      </c>
      <c r="DP776" s="181">
        <f t="shared" si="497"/>
        <v>0</v>
      </c>
      <c r="DQ776" s="181">
        <f t="shared" si="497"/>
        <v>0</v>
      </c>
      <c r="DR776" s="181">
        <f t="shared" si="497"/>
        <v>0</v>
      </c>
      <c r="DS776" s="181">
        <f t="shared" si="497"/>
        <v>0</v>
      </c>
      <c r="DT776" s="181">
        <f t="shared" si="497"/>
        <v>0</v>
      </c>
      <c r="DU776" s="181">
        <f t="shared" si="497"/>
        <v>0</v>
      </c>
      <c r="DV776" s="181">
        <f t="shared" si="497"/>
        <v>0</v>
      </c>
      <c r="DW776" s="181">
        <f t="shared" si="497"/>
        <v>0</v>
      </c>
      <c r="DX776" s="181">
        <f t="shared" si="497"/>
        <v>0</v>
      </c>
      <c r="DY776" s="181">
        <f t="shared" si="497"/>
        <v>0</v>
      </c>
      <c r="DZ776" s="181">
        <f t="shared" si="497"/>
        <v>0</v>
      </c>
      <c r="EA776" s="181">
        <f t="shared" si="497"/>
        <v>0</v>
      </c>
      <c r="EB776" s="181">
        <f t="shared" si="493"/>
        <v>0</v>
      </c>
      <c r="EC776" s="181">
        <f t="shared" si="493"/>
        <v>0</v>
      </c>
      <c r="ED776" s="181">
        <f t="shared" si="493"/>
        <v>0</v>
      </c>
      <c r="EE776" s="181">
        <f t="shared" si="493"/>
        <v>0</v>
      </c>
    </row>
    <row r="777" spans="1:138" s="182" customFormat="1" ht="15.75" hidden="1" outlineLevel="1" x14ac:dyDescent="0.25">
      <c r="A777" s="122">
        <f t="shared" si="490"/>
        <v>0</v>
      </c>
      <c r="B777" s="232" t="str">
        <f t="shared" si="494"/>
        <v>Таможенные платежи НДС</v>
      </c>
      <c r="C777" s="170">
        <f t="shared" si="495"/>
        <v>0</v>
      </c>
      <c r="D777" s="181">
        <f t="shared" si="496"/>
        <v>0</v>
      </c>
      <c r="E777" s="181">
        <f t="shared" si="496"/>
        <v>0</v>
      </c>
      <c r="F777" s="181">
        <f t="shared" si="496"/>
        <v>0</v>
      </c>
      <c r="G777" s="181">
        <f t="shared" si="496"/>
        <v>0</v>
      </c>
      <c r="H777" s="181">
        <f t="shared" si="496"/>
        <v>0</v>
      </c>
      <c r="I777" s="181">
        <f t="shared" si="496"/>
        <v>0</v>
      </c>
      <c r="J777" s="181">
        <f t="shared" si="496"/>
        <v>0</v>
      </c>
      <c r="K777" s="181">
        <f t="shared" si="496"/>
        <v>0</v>
      </c>
      <c r="L777" s="181">
        <f t="shared" si="496"/>
        <v>0</v>
      </c>
      <c r="M777" s="181">
        <f t="shared" si="496"/>
        <v>0</v>
      </c>
      <c r="N777" s="181">
        <f t="shared" si="496"/>
        <v>0</v>
      </c>
      <c r="O777" s="181">
        <f t="shared" si="496"/>
        <v>0</v>
      </c>
      <c r="P777" s="181">
        <f t="shared" si="496"/>
        <v>0</v>
      </c>
      <c r="Q777" s="181">
        <f t="shared" si="496"/>
        <v>0</v>
      </c>
      <c r="R777" s="181">
        <f t="shared" si="496"/>
        <v>0</v>
      </c>
      <c r="S777" s="181">
        <f t="shared" si="496"/>
        <v>0</v>
      </c>
      <c r="T777" s="181">
        <f t="shared" si="496"/>
        <v>0</v>
      </c>
      <c r="U777" s="181">
        <f t="shared" si="496"/>
        <v>0</v>
      </c>
      <c r="V777" s="181">
        <f t="shared" si="496"/>
        <v>0</v>
      </c>
      <c r="W777" s="181">
        <f t="shared" si="496"/>
        <v>0</v>
      </c>
      <c r="X777" s="181">
        <f t="shared" si="496"/>
        <v>0</v>
      </c>
      <c r="Y777" s="181">
        <f t="shared" si="496"/>
        <v>0</v>
      </c>
      <c r="Z777" s="181">
        <f t="shared" si="496"/>
        <v>0</v>
      </c>
      <c r="AA777" s="181">
        <f t="shared" si="496"/>
        <v>0</v>
      </c>
      <c r="AB777" s="181">
        <f t="shared" si="496"/>
        <v>0</v>
      </c>
      <c r="AC777" s="181">
        <f t="shared" si="496"/>
        <v>0</v>
      </c>
      <c r="AD777" s="181">
        <f t="shared" si="496"/>
        <v>0</v>
      </c>
      <c r="AE777" s="181">
        <f t="shared" si="496"/>
        <v>0</v>
      </c>
      <c r="AF777" s="181">
        <f t="shared" si="496"/>
        <v>0</v>
      </c>
      <c r="AG777" s="181">
        <f t="shared" si="496"/>
        <v>0</v>
      </c>
      <c r="AH777" s="181">
        <f t="shared" si="496"/>
        <v>0</v>
      </c>
      <c r="AI777" s="181">
        <f t="shared" si="496"/>
        <v>0</v>
      </c>
      <c r="AJ777" s="181">
        <f t="shared" si="496"/>
        <v>0</v>
      </c>
      <c r="AK777" s="181">
        <f t="shared" si="496"/>
        <v>0</v>
      </c>
      <c r="AL777" s="181">
        <f t="shared" si="496"/>
        <v>0</v>
      </c>
      <c r="AM777" s="181">
        <f t="shared" si="496"/>
        <v>0</v>
      </c>
      <c r="AN777" s="181">
        <f t="shared" si="496"/>
        <v>0</v>
      </c>
      <c r="AO777" s="181">
        <f t="shared" si="496"/>
        <v>0</v>
      </c>
      <c r="AP777" s="181">
        <f t="shared" si="496"/>
        <v>0</v>
      </c>
      <c r="AQ777" s="181">
        <f t="shared" si="496"/>
        <v>0</v>
      </c>
      <c r="AR777" s="181">
        <f t="shared" si="496"/>
        <v>0</v>
      </c>
      <c r="AS777" s="181">
        <f t="shared" si="496"/>
        <v>0</v>
      </c>
      <c r="AT777" s="181">
        <f t="shared" si="496"/>
        <v>0</v>
      </c>
      <c r="AU777" s="181">
        <f t="shared" si="496"/>
        <v>0</v>
      </c>
      <c r="AV777" s="181">
        <f t="shared" si="496"/>
        <v>0</v>
      </c>
      <c r="AW777" s="181">
        <f t="shared" si="496"/>
        <v>0</v>
      </c>
      <c r="AX777" s="181">
        <f t="shared" si="496"/>
        <v>0</v>
      </c>
      <c r="AY777" s="181">
        <f t="shared" si="496"/>
        <v>0</v>
      </c>
      <c r="AZ777" s="181">
        <f t="shared" si="496"/>
        <v>0</v>
      </c>
      <c r="BA777" s="181">
        <f t="shared" si="496"/>
        <v>0</v>
      </c>
      <c r="BB777" s="181">
        <f t="shared" si="496"/>
        <v>0</v>
      </c>
      <c r="BC777" s="181">
        <f t="shared" si="496"/>
        <v>0</v>
      </c>
      <c r="BD777" s="181">
        <f t="shared" si="496"/>
        <v>0</v>
      </c>
      <c r="BE777" s="181">
        <f t="shared" si="496"/>
        <v>0</v>
      </c>
      <c r="BF777" s="181">
        <f t="shared" si="496"/>
        <v>0</v>
      </c>
      <c r="BG777" s="181">
        <f t="shared" si="496"/>
        <v>0</v>
      </c>
      <c r="BH777" s="181">
        <f t="shared" si="496"/>
        <v>0</v>
      </c>
      <c r="BI777" s="181">
        <f t="shared" si="496"/>
        <v>0</v>
      </c>
      <c r="BJ777" s="181">
        <f t="shared" si="496"/>
        <v>0</v>
      </c>
      <c r="BK777" s="181">
        <f t="shared" si="496"/>
        <v>0</v>
      </c>
      <c r="BL777" s="181">
        <f t="shared" si="496"/>
        <v>0</v>
      </c>
      <c r="BM777" s="181">
        <f t="shared" si="496"/>
        <v>0</v>
      </c>
      <c r="BN777" s="181">
        <f t="shared" si="496"/>
        <v>0</v>
      </c>
      <c r="BO777" s="181">
        <f t="shared" si="496"/>
        <v>0</v>
      </c>
      <c r="BP777" s="181">
        <f t="shared" si="497"/>
        <v>0</v>
      </c>
      <c r="BQ777" s="181">
        <f t="shared" si="497"/>
        <v>0</v>
      </c>
      <c r="BR777" s="181">
        <f t="shared" si="497"/>
        <v>0</v>
      </c>
      <c r="BS777" s="181">
        <f t="shared" si="497"/>
        <v>0</v>
      </c>
      <c r="BT777" s="181">
        <f t="shared" si="497"/>
        <v>0</v>
      </c>
      <c r="BU777" s="181">
        <f t="shared" si="497"/>
        <v>0</v>
      </c>
      <c r="BV777" s="181">
        <f t="shared" si="497"/>
        <v>0</v>
      </c>
      <c r="BW777" s="181">
        <f t="shared" si="497"/>
        <v>0</v>
      </c>
      <c r="BX777" s="181">
        <f t="shared" si="497"/>
        <v>0</v>
      </c>
      <c r="BY777" s="181">
        <f t="shared" si="497"/>
        <v>0</v>
      </c>
      <c r="BZ777" s="181">
        <f t="shared" si="497"/>
        <v>0</v>
      </c>
      <c r="CA777" s="181">
        <f t="shared" si="497"/>
        <v>0</v>
      </c>
      <c r="CB777" s="181">
        <f t="shared" si="497"/>
        <v>0</v>
      </c>
      <c r="CC777" s="181">
        <f t="shared" si="497"/>
        <v>0</v>
      </c>
      <c r="CD777" s="181">
        <f t="shared" si="497"/>
        <v>0</v>
      </c>
      <c r="CE777" s="181">
        <f t="shared" si="497"/>
        <v>0</v>
      </c>
      <c r="CF777" s="181">
        <f t="shared" si="497"/>
        <v>0</v>
      </c>
      <c r="CG777" s="181">
        <f t="shared" si="497"/>
        <v>0</v>
      </c>
      <c r="CH777" s="181">
        <f t="shared" si="497"/>
        <v>0</v>
      </c>
      <c r="CI777" s="181">
        <f t="shared" si="497"/>
        <v>0</v>
      </c>
      <c r="CJ777" s="181">
        <f t="shared" si="497"/>
        <v>0</v>
      </c>
      <c r="CK777" s="181">
        <f t="shared" si="497"/>
        <v>0</v>
      </c>
      <c r="CL777" s="181">
        <f t="shared" si="497"/>
        <v>0</v>
      </c>
      <c r="CM777" s="181">
        <f t="shared" si="497"/>
        <v>0</v>
      </c>
      <c r="CN777" s="181">
        <f t="shared" si="497"/>
        <v>0</v>
      </c>
      <c r="CO777" s="181">
        <f t="shared" si="497"/>
        <v>0</v>
      </c>
      <c r="CP777" s="181">
        <f t="shared" si="497"/>
        <v>0</v>
      </c>
      <c r="CQ777" s="181">
        <f t="shared" si="497"/>
        <v>0</v>
      </c>
      <c r="CR777" s="181">
        <f t="shared" si="497"/>
        <v>0</v>
      </c>
      <c r="CS777" s="181">
        <f t="shared" si="497"/>
        <v>0</v>
      </c>
      <c r="CT777" s="181">
        <f t="shared" si="497"/>
        <v>0</v>
      </c>
      <c r="CU777" s="181">
        <f t="shared" si="497"/>
        <v>0</v>
      </c>
      <c r="CV777" s="181">
        <f t="shared" si="497"/>
        <v>0</v>
      </c>
      <c r="CW777" s="181">
        <f t="shared" si="497"/>
        <v>0</v>
      </c>
      <c r="CX777" s="181">
        <f t="shared" si="497"/>
        <v>0</v>
      </c>
      <c r="CY777" s="181">
        <f t="shared" si="497"/>
        <v>0</v>
      </c>
      <c r="CZ777" s="181">
        <f t="shared" si="497"/>
        <v>0</v>
      </c>
      <c r="DA777" s="181">
        <f t="shared" si="497"/>
        <v>0</v>
      </c>
      <c r="DB777" s="181">
        <f t="shared" si="497"/>
        <v>0</v>
      </c>
      <c r="DC777" s="181">
        <f t="shared" si="497"/>
        <v>0</v>
      </c>
      <c r="DD777" s="181">
        <f t="shared" si="497"/>
        <v>0</v>
      </c>
      <c r="DE777" s="181">
        <f t="shared" si="497"/>
        <v>0</v>
      </c>
      <c r="DF777" s="181">
        <f t="shared" si="497"/>
        <v>0</v>
      </c>
      <c r="DG777" s="181">
        <f t="shared" si="497"/>
        <v>0</v>
      </c>
      <c r="DH777" s="181">
        <f t="shared" si="497"/>
        <v>0</v>
      </c>
      <c r="DI777" s="181">
        <f t="shared" si="497"/>
        <v>0</v>
      </c>
      <c r="DJ777" s="181">
        <f t="shared" si="497"/>
        <v>0</v>
      </c>
      <c r="DK777" s="181">
        <f t="shared" si="497"/>
        <v>0</v>
      </c>
      <c r="DL777" s="181">
        <f t="shared" si="497"/>
        <v>0</v>
      </c>
      <c r="DM777" s="181">
        <f t="shared" si="497"/>
        <v>0</v>
      </c>
      <c r="DN777" s="181">
        <f t="shared" si="497"/>
        <v>0</v>
      </c>
      <c r="DO777" s="181">
        <f t="shared" si="497"/>
        <v>0</v>
      </c>
      <c r="DP777" s="181">
        <f t="shared" si="497"/>
        <v>0</v>
      </c>
      <c r="DQ777" s="181">
        <f t="shared" si="497"/>
        <v>0</v>
      </c>
      <c r="DR777" s="181">
        <f t="shared" si="497"/>
        <v>0</v>
      </c>
      <c r="DS777" s="181">
        <f t="shared" si="497"/>
        <v>0</v>
      </c>
      <c r="DT777" s="181">
        <f t="shared" si="497"/>
        <v>0</v>
      </c>
      <c r="DU777" s="181">
        <f t="shared" si="497"/>
        <v>0</v>
      </c>
      <c r="DV777" s="181">
        <f t="shared" si="497"/>
        <v>0</v>
      </c>
      <c r="DW777" s="181">
        <f t="shared" si="497"/>
        <v>0</v>
      </c>
      <c r="DX777" s="181">
        <f t="shared" si="497"/>
        <v>0</v>
      </c>
      <c r="DY777" s="181">
        <f t="shared" si="497"/>
        <v>0</v>
      </c>
      <c r="DZ777" s="181">
        <f t="shared" si="497"/>
        <v>0</v>
      </c>
      <c r="EA777" s="181">
        <f t="shared" ref="EA777:EB779" si="498">EA764*0.18</f>
        <v>0</v>
      </c>
      <c r="EB777" s="181">
        <f t="shared" si="498"/>
        <v>0</v>
      </c>
      <c r="EC777" s="181">
        <f t="shared" si="493"/>
        <v>0</v>
      </c>
      <c r="ED777" s="181">
        <f t="shared" si="493"/>
        <v>0</v>
      </c>
      <c r="EE777" s="181">
        <f t="shared" si="493"/>
        <v>0</v>
      </c>
    </row>
    <row r="778" spans="1:138" s="182" customFormat="1" ht="15.75" hidden="1" outlineLevel="1" x14ac:dyDescent="0.25">
      <c r="A778" s="122">
        <f t="shared" si="490"/>
        <v>0</v>
      </c>
      <c r="B778" s="232" t="str">
        <f t="shared" si="494"/>
        <v>0 НДС</v>
      </c>
      <c r="C778" s="170">
        <f t="shared" si="495"/>
        <v>0</v>
      </c>
      <c r="D778" s="181">
        <f t="shared" ref="D778:BO779" si="499">D765*0.18</f>
        <v>0</v>
      </c>
      <c r="E778" s="181">
        <f t="shared" si="499"/>
        <v>0</v>
      </c>
      <c r="F778" s="181">
        <f t="shared" si="499"/>
        <v>0</v>
      </c>
      <c r="G778" s="181">
        <f t="shared" si="499"/>
        <v>0</v>
      </c>
      <c r="H778" s="181">
        <f t="shared" si="499"/>
        <v>0</v>
      </c>
      <c r="I778" s="181">
        <f t="shared" si="499"/>
        <v>0</v>
      </c>
      <c r="J778" s="181">
        <f t="shared" si="499"/>
        <v>0</v>
      </c>
      <c r="K778" s="181">
        <f t="shared" si="499"/>
        <v>0</v>
      </c>
      <c r="L778" s="181">
        <f t="shared" si="499"/>
        <v>0</v>
      </c>
      <c r="M778" s="181">
        <f t="shared" si="499"/>
        <v>0</v>
      </c>
      <c r="N778" s="181">
        <f t="shared" si="499"/>
        <v>0</v>
      </c>
      <c r="O778" s="181">
        <f t="shared" si="499"/>
        <v>0</v>
      </c>
      <c r="P778" s="181">
        <f t="shared" si="499"/>
        <v>0</v>
      </c>
      <c r="Q778" s="181">
        <f t="shared" si="499"/>
        <v>0</v>
      </c>
      <c r="R778" s="181">
        <f t="shared" si="499"/>
        <v>0</v>
      </c>
      <c r="S778" s="181">
        <f t="shared" si="499"/>
        <v>0</v>
      </c>
      <c r="T778" s="181">
        <f t="shared" si="499"/>
        <v>0</v>
      </c>
      <c r="U778" s="181">
        <f t="shared" si="499"/>
        <v>0</v>
      </c>
      <c r="V778" s="181">
        <f t="shared" si="499"/>
        <v>0</v>
      </c>
      <c r="W778" s="181">
        <f t="shared" si="499"/>
        <v>0</v>
      </c>
      <c r="X778" s="181">
        <f t="shared" si="499"/>
        <v>0</v>
      </c>
      <c r="Y778" s="181">
        <f t="shared" si="499"/>
        <v>0</v>
      </c>
      <c r="Z778" s="181">
        <f t="shared" si="499"/>
        <v>0</v>
      </c>
      <c r="AA778" s="181">
        <f t="shared" si="499"/>
        <v>0</v>
      </c>
      <c r="AB778" s="181">
        <f t="shared" si="499"/>
        <v>0</v>
      </c>
      <c r="AC778" s="181">
        <f t="shared" si="499"/>
        <v>0</v>
      </c>
      <c r="AD778" s="181">
        <f t="shared" si="499"/>
        <v>0</v>
      </c>
      <c r="AE778" s="181">
        <f t="shared" si="499"/>
        <v>0</v>
      </c>
      <c r="AF778" s="181">
        <f t="shared" si="499"/>
        <v>0</v>
      </c>
      <c r="AG778" s="181">
        <f t="shared" si="499"/>
        <v>0</v>
      </c>
      <c r="AH778" s="181">
        <f t="shared" si="499"/>
        <v>0</v>
      </c>
      <c r="AI778" s="181">
        <f t="shared" si="499"/>
        <v>0</v>
      </c>
      <c r="AJ778" s="181">
        <f t="shared" si="499"/>
        <v>0</v>
      </c>
      <c r="AK778" s="181">
        <f t="shared" si="499"/>
        <v>0</v>
      </c>
      <c r="AL778" s="181">
        <f t="shared" si="499"/>
        <v>0</v>
      </c>
      <c r="AM778" s="181">
        <f t="shared" si="499"/>
        <v>0</v>
      </c>
      <c r="AN778" s="181">
        <f t="shared" si="499"/>
        <v>0</v>
      </c>
      <c r="AO778" s="181">
        <f t="shared" si="499"/>
        <v>0</v>
      </c>
      <c r="AP778" s="181">
        <f t="shared" si="499"/>
        <v>0</v>
      </c>
      <c r="AQ778" s="181">
        <f t="shared" si="499"/>
        <v>0</v>
      </c>
      <c r="AR778" s="181">
        <f t="shared" si="499"/>
        <v>0</v>
      </c>
      <c r="AS778" s="181">
        <f t="shared" si="499"/>
        <v>0</v>
      </c>
      <c r="AT778" s="181">
        <f t="shared" si="499"/>
        <v>0</v>
      </c>
      <c r="AU778" s="181">
        <f t="shared" si="499"/>
        <v>0</v>
      </c>
      <c r="AV778" s="181">
        <f t="shared" si="499"/>
        <v>0</v>
      </c>
      <c r="AW778" s="181">
        <f t="shared" si="499"/>
        <v>0</v>
      </c>
      <c r="AX778" s="181">
        <f t="shared" si="499"/>
        <v>0</v>
      </c>
      <c r="AY778" s="181">
        <f t="shared" si="499"/>
        <v>0</v>
      </c>
      <c r="AZ778" s="181">
        <f t="shared" si="499"/>
        <v>0</v>
      </c>
      <c r="BA778" s="181">
        <f t="shared" si="499"/>
        <v>0</v>
      </c>
      <c r="BB778" s="181">
        <f t="shared" si="499"/>
        <v>0</v>
      </c>
      <c r="BC778" s="181">
        <f t="shared" si="499"/>
        <v>0</v>
      </c>
      <c r="BD778" s="181">
        <f t="shared" si="499"/>
        <v>0</v>
      </c>
      <c r="BE778" s="181">
        <f t="shared" si="499"/>
        <v>0</v>
      </c>
      <c r="BF778" s="181">
        <f t="shared" si="499"/>
        <v>0</v>
      </c>
      <c r="BG778" s="181">
        <f t="shared" si="499"/>
        <v>0</v>
      </c>
      <c r="BH778" s="181">
        <f t="shared" si="499"/>
        <v>0</v>
      </c>
      <c r="BI778" s="181">
        <f t="shared" si="499"/>
        <v>0</v>
      </c>
      <c r="BJ778" s="181">
        <f t="shared" si="499"/>
        <v>0</v>
      </c>
      <c r="BK778" s="181">
        <f t="shared" si="499"/>
        <v>0</v>
      </c>
      <c r="BL778" s="181">
        <f t="shared" si="499"/>
        <v>0</v>
      </c>
      <c r="BM778" s="181">
        <f t="shared" si="499"/>
        <v>0</v>
      </c>
      <c r="BN778" s="181">
        <f t="shared" si="499"/>
        <v>0</v>
      </c>
      <c r="BO778" s="181">
        <f>BO765*0.18</f>
        <v>0</v>
      </c>
      <c r="BP778" s="181">
        <f t="shared" ref="BP778:EA779" si="500">BP765*0.18</f>
        <v>0</v>
      </c>
      <c r="BQ778" s="181">
        <f t="shared" si="500"/>
        <v>0</v>
      </c>
      <c r="BR778" s="181">
        <f t="shared" si="500"/>
        <v>0</v>
      </c>
      <c r="BS778" s="181">
        <f t="shared" si="500"/>
        <v>0</v>
      </c>
      <c r="BT778" s="181">
        <f t="shared" si="500"/>
        <v>0</v>
      </c>
      <c r="BU778" s="181">
        <f t="shared" si="500"/>
        <v>0</v>
      </c>
      <c r="BV778" s="181">
        <f t="shared" si="500"/>
        <v>0</v>
      </c>
      <c r="BW778" s="181">
        <f t="shared" si="500"/>
        <v>0</v>
      </c>
      <c r="BX778" s="181">
        <f t="shared" si="500"/>
        <v>0</v>
      </c>
      <c r="BY778" s="181">
        <f t="shared" si="500"/>
        <v>0</v>
      </c>
      <c r="BZ778" s="181">
        <f t="shared" si="500"/>
        <v>0</v>
      </c>
      <c r="CA778" s="181">
        <f t="shared" si="500"/>
        <v>0</v>
      </c>
      <c r="CB778" s="181">
        <f t="shared" si="500"/>
        <v>0</v>
      </c>
      <c r="CC778" s="181">
        <f t="shared" si="500"/>
        <v>0</v>
      </c>
      <c r="CD778" s="181">
        <f t="shared" si="500"/>
        <v>0</v>
      </c>
      <c r="CE778" s="181">
        <f t="shared" si="500"/>
        <v>0</v>
      </c>
      <c r="CF778" s="181">
        <f t="shared" si="500"/>
        <v>0</v>
      </c>
      <c r="CG778" s="181">
        <f t="shared" si="500"/>
        <v>0</v>
      </c>
      <c r="CH778" s="181">
        <f t="shared" si="500"/>
        <v>0</v>
      </c>
      <c r="CI778" s="181">
        <f t="shared" si="500"/>
        <v>0</v>
      </c>
      <c r="CJ778" s="181">
        <f t="shared" si="500"/>
        <v>0</v>
      </c>
      <c r="CK778" s="181">
        <f t="shared" si="500"/>
        <v>0</v>
      </c>
      <c r="CL778" s="181">
        <f t="shared" si="500"/>
        <v>0</v>
      </c>
      <c r="CM778" s="181">
        <f t="shared" si="500"/>
        <v>0</v>
      </c>
      <c r="CN778" s="181">
        <f t="shared" si="500"/>
        <v>0</v>
      </c>
      <c r="CO778" s="181">
        <f t="shared" si="500"/>
        <v>0</v>
      </c>
      <c r="CP778" s="181">
        <f t="shared" si="500"/>
        <v>0</v>
      </c>
      <c r="CQ778" s="181">
        <f t="shared" si="500"/>
        <v>0</v>
      </c>
      <c r="CR778" s="181">
        <f t="shared" si="500"/>
        <v>0</v>
      </c>
      <c r="CS778" s="181">
        <f t="shared" si="500"/>
        <v>0</v>
      </c>
      <c r="CT778" s="181">
        <f t="shared" si="500"/>
        <v>0</v>
      </c>
      <c r="CU778" s="181">
        <f t="shared" si="500"/>
        <v>0</v>
      </c>
      <c r="CV778" s="181">
        <f t="shared" si="500"/>
        <v>0</v>
      </c>
      <c r="CW778" s="181">
        <f t="shared" si="500"/>
        <v>0</v>
      </c>
      <c r="CX778" s="181">
        <f t="shared" si="500"/>
        <v>0</v>
      </c>
      <c r="CY778" s="181">
        <f t="shared" si="500"/>
        <v>0</v>
      </c>
      <c r="CZ778" s="181">
        <f t="shared" si="500"/>
        <v>0</v>
      </c>
      <c r="DA778" s="181">
        <f t="shared" si="500"/>
        <v>0</v>
      </c>
      <c r="DB778" s="181">
        <f t="shared" si="500"/>
        <v>0</v>
      </c>
      <c r="DC778" s="181">
        <f t="shared" si="500"/>
        <v>0</v>
      </c>
      <c r="DD778" s="181">
        <f t="shared" si="500"/>
        <v>0</v>
      </c>
      <c r="DE778" s="181">
        <f t="shared" si="500"/>
        <v>0</v>
      </c>
      <c r="DF778" s="181">
        <f t="shared" si="500"/>
        <v>0</v>
      </c>
      <c r="DG778" s="181">
        <f t="shared" si="500"/>
        <v>0</v>
      </c>
      <c r="DH778" s="181">
        <f t="shared" si="500"/>
        <v>0</v>
      </c>
      <c r="DI778" s="181">
        <f t="shared" si="500"/>
        <v>0</v>
      </c>
      <c r="DJ778" s="181">
        <f t="shared" si="500"/>
        <v>0</v>
      </c>
      <c r="DK778" s="181">
        <f t="shared" si="500"/>
        <v>0</v>
      </c>
      <c r="DL778" s="181">
        <f t="shared" si="500"/>
        <v>0</v>
      </c>
      <c r="DM778" s="181">
        <f t="shared" si="500"/>
        <v>0</v>
      </c>
      <c r="DN778" s="181">
        <f t="shared" si="500"/>
        <v>0</v>
      </c>
      <c r="DO778" s="181">
        <f t="shared" si="500"/>
        <v>0</v>
      </c>
      <c r="DP778" s="181">
        <f t="shared" si="500"/>
        <v>0</v>
      </c>
      <c r="DQ778" s="181">
        <f t="shared" si="500"/>
        <v>0</v>
      </c>
      <c r="DR778" s="181">
        <f t="shared" si="500"/>
        <v>0</v>
      </c>
      <c r="DS778" s="181">
        <f t="shared" si="500"/>
        <v>0</v>
      </c>
      <c r="DT778" s="181">
        <f t="shared" si="500"/>
        <v>0</v>
      </c>
      <c r="DU778" s="181">
        <f t="shared" si="500"/>
        <v>0</v>
      </c>
      <c r="DV778" s="181">
        <f t="shared" si="500"/>
        <v>0</v>
      </c>
      <c r="DW778" s="181">
        <f t="shared" si="500"/>
        <v>0</v>
      </c>
      <c r="DX778" s="181">
        <f t="shared" si="500"/>
        <v>0</v>
      </c>
      <c r="DY778" s="181">
        <f t="shared" si="500"/>
        <v>0</v>
      </c>
      <c r="DZ778" s="181">
        <f t="shared" si="500"/>
        <v>0</v>
      </c>
      <c r="EA778" s="181">
        <f t="shared" si="500"/>
        <v>0</v>
      </c>
      <c r="EB778" s="181">
        <f t="shared" si="498"/>
        <v>0</v>
      </c>
      <c r="EC778" s="181">
        <f t="shared" si="493"/>
        <v>0</v>
      </c>
      <c r="ED778" s="181">
        <f t="shared" si="493"/>
        <v>0</v>
      </c>
      <c r="EE778" s="181">
        <f t="shared" si="493"/>
        <v>0</v>
      </c>
    </row>
    <row r="779" spans="1:138" s="182" customFormat="1" ht="15.75" hidden="1" outlineLevel="1" x14ac:dyDescent="0.25">
      <c r="A779" s="122">
        <f t="shared" si="490"/>
        <v>0</v>
      </c>
      <c r="B779" s="232" t="str">
        <f t="shared" si="494"/>
        <v>Менеджмент резерв НДС</v>
      </c>
      <c r="C779" s="170">
        <f t="shared" si="495"/>
        <v>0</v>
      </c>
      <c r="D779" s="181">
        <f t="shared" si="499"/>
        <v>0</v>
      </c>
      <c r="E779" s="181">
        <f t="shared" si="499"/>
        <v>0</v>
      </c>
      <c r="F779" s="181">
        <f t="shared" si="499"/>
        <v>0</v>
      </c>
      <c r="G779" s="181">
        <f t="shared" si="499"/>
        <v>0</v>
      </c>
      <c r="H779" s="181">
        <f t="shared" si="499"/>
        <v>0</v>
      </c>
      <c r="I779" s="181">
        <f t="shared" si="499"/>
        <v>0</v>
      </c>
      <c r="J779" s="181">
        <f t="shared" si="499"/>
        <v>0</v>
      </c>
      <c r="K779" s="181">
        <f t="shared" si="499"/>
        <v>0</v>
      </c>
      <c r="L779" s="181">
        <f t="shared" si="499"/>
        <v>0</v>
      </c>
      <c r="M779" s="181">
        <f t="shared" si="499"/>
        <v>0</v>
      </c>
      <c r="N779" s="181">
        <f t="shared" si="499"/>
        <v>0</v>
      </c>
      <c r="O779" s="181">
        <f t="shared" si="499"/>
        <v>0</v>
      </c>
      <c r="P779" s="181">
        <f t="shared" si="499"/>
        <v>0</v>
      </c>
      <c r="Q779" s="181">
        <f t="shared" si="499"/>
        <v>0</v>
      </c>
      <c r="R779" s="181">
        <f t="shared" si="499"/>
        <v>0</v>
      </c>
      <c r="S779" s="181">
        <f t="shared" si="499"/>
        <v>0</v>
      </c>
      <c r="T779" s="181">
        <f t="shared" si="499"/>
        <v>0</v>
      </c>
      <c r="U779" s="181">
        <f t="shared" si="499"/>
        <v>0</v>
      </c>
      <c r="V779" s="181">
        <f t="shared" si="499"/>
        <v>0</v>
      </c>
      <c r="W779" s="181">
        <f t="shared" si="499"/>
        <v>0</v>
      </c>
      <c r="X779" s="181">
        <f t="shared" si="499"/>
        <v>0</v>
      </c>
      <c r="Y779" s="181">
        <f t="shared" si="499"/>
        <v>0</v>
      </c>
      <c r="Z779" s="181">
        <f t="shared" si="499"/>
        <v>0</v>
      </c>
      <c r="AA779" s="181">
        <f t="shared" si="499"/>
        <v>0</v>
      </c>
      <c r="AB779" s="181">
        <f t="shared" si="499"/>
        <v>0</v>
      </c>
      <c r="AC779" s="181">
        <f t="shared" si="499"/>
        <v>0</v>
      </c>
      <c r="AD779" s="181">
        <f t="shared" si="499"/>
        <v>0</v>
      </c>
      <c r="AE779" s="181">
        <f t="shared" si="499"/>
        <v>0</v>
      </c>
      <c r="AF779" s="181">
        <f t="shared" si="499"/>
        <v>0</v>
      </c>
      <c r="AG779" s="181">
        <f t="shared" si="499"/>
        <v>0</v>
      </c>
      <c r="AH779" s="181">
        <f t="shared" si="499"/>
        <v>0</v>
      </c>
      <c r="AI779" s="181">
        <f t="shared" si="499"/>
        <v>0</v>
      </c>
      <c r="AJ779" s="181">
        <f t="shared" si="499"/>
        <v>0</v>
      </c>
      <c r="AK779" s="181">
        <f t="shared" si="499"/>
        <v>0</v>
      </c>
      <c r="AL779" s="181">
        <f t="shared" si="499"/>
        <v>0</v>
      </c>
      <c r="AM779" s="181">
        <f t="shared" si="499"/>
        <v>0</v>
      </c>
      <c r="AN779" s="181">
        <f t="shared" si="499"/>
        <v>0</v>
      </c>
      <c r="AO779" s="181">
        <f t="shared" si="499"/>
        <v>0</v>
      </c>
      <c r="AP779" s="181">
        <f t="shared" si="499"/>
        <v>0</v>
      </c>
      <c r="AQ779" s="181">
        <f t="shared" si="499"/>
        <v>0</v>
      </c>
      <c r="AR779" s="181">
        <f t="shared" si="499"/>
        <v>0</v>
      </c>
      <c r="AS779" s="181">
        <f t="shared" si="499"/>
        <v>0</v>
      </c>
      <c r="AT779" s="181">
        <f t="shared" si="499"/>
        <v>0</v>
      </c>
      <c r="AU779" s="181">
        <f t="shared" si="499"/>
        <v>0</v>
      </c>
      <c r="AV779" s="181">
        <f t="shared" si="499"/>
        <v>0</v>
      </c>
      <c r="AW779" s="181">
        <f t="shared" si="499"/>
        <v>0</v>
      </c>
      <c r="AX779" s="181">
        <f t="shared" si="499"/>
        <v>0</v>
      </c>
      <c r="AY779" s="181">
        <f t="shared" si="499"/>
        <v>0</v>
      </c>
      <c r="AZ779" s="181">
        <f t="shared" si="499"/>
        <v>0</v>
      </c>
      <c r="BA779" s="181">
        <f t="shared" si="499"/>
        <v>0</v>
      </c>
      <c r="BB779" s="181">
        <f t="shared" si="499"/>
        <v>0</v>
      </c>
      <c r="BC779" s="181">
        <f t="shared" si="499"/>
        <v>0</v>
      </c>
      <c r="BD779" s="181">
        <f t="shared" si="499"/>
        <v>0</v>
      </c>
      <c r="BE779" s="181">
        <f t="shared" si="499"/>
        <v>0</v>
      </c>
      <c r="BF779" s="181">
        <f t="shared" si="499"/>
        <v>0</v>
      </c>
      <c r="BG779" s="181">
        <f t="shared" si="499"/>
        <v>0</v>
      </c>
      <c r="BH779" s="181">
        <f t="shared" si="499"/>
        <v>0</v>
      </c>
      <c r="BI779" s="181">
        <f t="shared" si="499"/>
        <v>0</v>
      </c>
      <c r="BJ779" s="181">
        <f t="shared" si="499"/>
        <v>0</v>
      </c>
      <c r="BK779" s="181">
        <f t="shared" si="499"/>
        <v>0</v>
      </c>
      <c r="BL779" s="181">
        <f t="shared" si="499"/>
        <v>0</v>
      </c>
      <c r="BM779" s="181">
        <f t="shared" si="499"/>
        <v>0</v>
      </c>
      <c r="BN779" s="181">
        <f t="shared" si="499"/>
        <v>0</v>
      </c>
      <c r="BO779" s="181">
        <f t="shared" si="499"/>
        <v>0</v>
      </c>
      <c r="BP779" s="181">
        <f t="shared" si="500"/>
        <v>0</v>
      </c>
      <c r="BQ779" s="181">
        <f t="shared" si="500"/>
        <v>0</v>
      </c>
      <c r="BR779" s="181">
        <f t="shared" si="500"/>
        <v>0</v>
      </c>
      <c r="BS779" s="181">
        <f t="shared" si="500"/>
        <v>0</v>
      </c>
      <c r="BT779" s="181">
        <f t="shared" si="500"/>
        <v>0</v>
      </c>
      <c r="BU779" s="181">
        <f t="shared" si="500"/>
        <v>0</v>
      </c>
      <c r="BV779" s="181">
        <f t="shared" si="500"/>
        <v>0</v>
      </c>
      <c r="BW779" s="181">
        <f t="shared" si="500"/>
        <v>0</v>
      </c>
      <c r="BX779" s="181">
        <f t="shared" si="500"/>
        <v>0</v>
      </c>
      <c r="BY779" s="181">
        <f t="shared" si="500"/>
        <v>0</v>
      </c>
      <c r="BZ779" s="181">
        <f t="shared" si="500"/>
        <v>0</v>
      </c>
      <c r="CA779" s="181">
        <f t="shared" si="500"/>
        <v>0</v>
      </c>
      <c r="CB779" s="181">
        <f t="shared" si="500"/>
        <v>0</v>
      </c>
      <c r="CC779" s="181">
        <f t="shared" si="500"/>
        <v>0</v>
      </c>
      <c r="CD779" s="181">
        <f t="shared" si="500"/>
        <v>0</v>
      </c>
      <c r="CE779" s="181">
        <f t="shared" si="500"/>
        <v>0</v>
      </c>
      <c r="CF779" s="181">
        <f t="shared" si="500"/>
        <v>0</v>
      </c>
      <c r="CG779" s="181">
        <f t="shared" si="500"/>
        <v>0</v>
      </c>
      <c r="CH779" s="181">
        <f t="shared" si="500"/>
        <v>0</v>
      </c>
      <c r="CI779" s="181">
        <f t="shared" si="500"/>
        <v>0</v>
      </c>
      <c r="CJ779" s="181">
        <f t="shared" si="500"/>
        <v>0</v>
      </c>
      <c r="CK779" s="181">
        <f t="shared" si="500"/>
        <v>0</v>
      </c>
      <c r="CL779" s="181">
        <f t="shared" si="500"/>
        <v>0</v>
      </c>
      <c r="CM779" s="181">
        <f t="shared" si="500"/>
        <v>0</v>
      </c>
      <c r="CN779" s="181">
        <f t="shared" si="500"/>
        <v>0</v>
      </c>
      <c r="CO779" s="181">
        <f t="shared" si="500"/>
        <v>0</v>
      </c>
      <c r="CP779" s="181">
        <f t="shared" si="500"/>
        <v>0</v>
      </c>
      <c r="CQ779" s="181">
        <f t="shared" si="500"/>
        <v>0</v>
      </c>
      <c r="CR779" s="181">
        <f t="shared" si="500"/>
        <v>0</v>
      </c>
      <c r="CS779" s="181">
        <f t="shared" si="500"/>
        <v>0</v>
      </c>
      <c r="CT779" s="181">
        <f t="shared" si="500"/>
        <v>0</v>
      </c>
      <c r="CU779" s="181">
        <f t="shared" si="500"/>
        <v>0</v>
      </c>
      <c r="CV779" s="181">
        <f t="shared" si="500"/>
        <v>0</v>
      </c>
      <c r="CW779" s="181">
        <f t="shared" si="500"/>
        <v>0</v>
      </c>
      <c r="CX779" s="181">
        <f t="shared" si="500"/>
        <v>0</v>
      </c>
      <c r="CY779" s="181">
        <f t="shared" si="500"/>
        <v>0</v>
      </c>
      <c r="CZ779" s="181">
        <f t="shared" si="500"/>
        <v>0</v>
      </c>
      <c r="DA779" s="181">
        <f t="shared" si="500"/>
        <v>0</v>
      </c>
      <c r="DB779" s="181">
        <f t="shared" si="500"/>
        <v>0</v>
      </c>
      <c r="DC779" s="181">
        <f t="shared" si="500"/>
        <v>0</v>
      </c>
      <c r="DD779" s="181">
        <f t="shared" si="500"/>
        <v>0</v>
      </c>
      <c r="DE779" s="181">
        <f t="shared" si="500"/>
        <v>0</v>
      </c>
      <c r="DF779" s="181">
        <f t="shared" si="500"/>
        <v>0</v>
      </c>
      <c r="DG779" s="181">
        <f t="shared" si="500"/>
        <v>0</v>
      </c>
      <c r="DH779" s="181">
        <f t="shared" si="500"/>
        <v>0</v>
      </c>
      <c r="DI779" s="181">
        <f t="shared" si="500"/>
        <v>0</v>
      </c>
      <c r="DJ779" s="181">
        <f t="shared" si="500"/>
        <v>0</v>
      </c>
      <c r="DK779" s="181">
        <f t="shared" si="500"/>
        <v>0</v>
      </c>
      <c r="DL779" s="181">
        <f t="shared" si="500"/>
        <v>0</v>
      </c>
      <c r="DM779" s="181">
        <f t="shared" si="500"/>
        <v>0</v>
      </c>
      <c r="DN779" s="181">
        <f t="shared" si="500"/>
        <v>0</v>
      </c>
      <c r="DO779" s="181">
        <f t="shared" si="500"/>
        <v>0</v>
      </c>
      <c r="DP779" s="181">
        <f t="shared" si="500"/>
        <v>0</v>
      </c>
      <c r="DQ779" s="181">
        <f t="shared" si="500"/>
        <v>0</v>
      </c>
      <c r="DR779" s="181">
        <f t="shared" si="500"/>
        <v>0</v>
      </c>
      <c r="DS779" s="181">
        <f t="shared" si="500"/>
        <v>0</v>
      </c>
      <c r="DT779" s="181">
        <f t="shared" si="500"/>
        <v>0</v>
      </c>
      <c r="DU779" s="181">
        <f t="shared" si="500"/>
        <v>0</v>
      </c>
      <c r="DV779" s="181">
        <f t="shared" si="500"/>
        <v>0</v>
      </c>
      <c r="DW779" s="181">
        <f t="shared" si="500"/>
        <v>0</v>
      </c>
      <c r="DX779" s="181">
        <f t="shared" si="500"/>
        <v>0</v>
      </c>
      <c r="DY779" s="181">
        <f t="shared" si="500"/>
        <v>0</v>
      </c>
      <c r="DZ779" s="181">
        <f t="shared" si="500"/>
        <v>0</v>
      </c>
      <c r="EA779" s="181">
        <f t="shared" si="500"/>
        <v>0</v>
      </c>
      <c r="EB779" s="181">
        <f t="shared" si="498"/>
        <v>0</v>
      </c>
      <c r="EC779" s="181">
        <f t="shared" si="493"/>
        <v>0</v>
      </c>
      <c r="ED779" s="181">
        <f t="shared" si="493"/>
        <v>0</v>
      </c>
      <c r="EE779" s="181">
        <f t="shared" si="493"/>
        <v>0</v>
      </c>
    </row>
    <row r="780" spans="1:138" ht="17.25" hidden="1" outlineLevel="1" thickTop="1" thickBot="1" x14ac:dyDescent="0.3">
      <c r="A780" s="122">
        <f>IF(B753="Объект",,1)</f>
        <v>0</v>
      </c>
      <c r="B780" s="228" t="s">
        <v>236</v>
      </c>
      <c r="C780" s="229">
        <f>SUM(D780:EE780)</f>
        <v>0</v>
      </c>
      <c r="D780" s="175">
        <f>SUM(D770:D779)</f>
        <v>0</v>
      </c>
      <c r="E780" s="230">
        <f t="shared" ref="E780:BA780" si="501">SUM(E770:E779)</f>
        <v>0</v>
      </c>
      <c r="F780" s="175">
        <f t="shared" si="501"/>
        <v>0</v>
      </c>
      <c r="G780" s="175">
        <f t="shared" si="501"/>
        <v>0</v>
      </c>
      <c r="H780" s="175">
        <f t="shared" si="501"/>
        <v>0</v>
      </c>
      <c r="I780" s="175">
        <f t="shared" si="501"/>
        <v>0</v>
      </c>
      <c r="J780" s="175">
        <f t="shared" si="501"/>
        <v>0</v>
      </c>
      <c r="K780" s="175">
        <f t="shared" si="501"/>
        <v>0</v>
      </c>
      <c r="L780" s="175">
        <f t="shared" si="501"/>
        <v>0</v>
      </c>
      <c r="M780" s="175">
        <f t="shared" si="501"/>
        <v>0</v>
      </c>
      <c r="N780" s="175">
        <f t="shared" si="501"/>
        <v>0</v>
      </c>
      <c r="O780" s="231">
        <f t="shared" si="501"/>
        <v>0</v>
      </c>
      <c r="P780" s="231">
        <f t="shared" si="501"/>
        <v>0</v>
      </c>
      <c r="Q780" s="231">
        <f t="shared" si="501"/>
        <v>0</v>
      </c>
      <c r="R780" s="231">
        <f t="shared" si="501"/>
        <v>0</v>
      </c>
      <c r="S780" s="231">
        <f t="shared" si="501"/>
        <v>0</v>
      </c>
      <c r="T780" s="231">
        <f t="shared" si="501"/>
        <v>0</v>
      </c>
      <c r="U780" s="231">
        <f t="shared" si="501"/>
        <v>0</v>
      </c>
      <c r="V780" s="231">
        <f t="shared" si="501"/>
        <v>0</v>
      </c>
      <c r="W780" s="231">
        <f t="shared" si="501"/>
        <v>0</v>
      </c>
      <c r="X780" s="231">
        <f t="shared" si="501"/>
        <v>0</v>
      </c>
      <c r="Y780" s="231">
        <f t="shared" si="501"/>
        <v>0</v>
      </c>
      <c r="Z780" s="231">
        <f t="shared" si="501"/>
        <v>0</v>
      </c>
      <c r="AA780" s="231">
        <f t="shared" si="501"/>
        <v>0</v>
      </c>
      <c r="AB780" s="231">
        <f t="shared" si="501"/>
        <v>0</v>
      </c>
      <c r="AC780" s="176">
        <f t="shared" si="501"/>
        <v>0</v>
      </c>
      <c r="AD780" s="176">
        <f t="shared" si="501"/>
        <v>0</v>
      </c>
      <c r="AE780" s="175">
        <f t="shared" si="501"/>
        <v>0</v>
      </c>
      <c r="AF780" s="175">
        <f t="shared" si="501"/>
        <v>0</v>
      </c>
      <c r="AG780" s="175">
        <f t="shared" si="501"/>
        <v>0</v>
      </c>
      <c r="AH780" s="175">
        <f t="shared" si="501"/>
        <v>0</v>
      </c>
      <c r="AI780" s="175">
        <f t="shared" si="501"/>
        <v>0</v>
      </c>
      <c r="AJ780" s="175">
        <f t="shared" si="501"/>
        <v>0</v>
      </c>
      <c r="AK780" s="175">
        <f t="shared" si="501"/>
        <v>0</v>
      </c>
      <c r="AL780" s="175">
        <f t="shared" si="501"/>
        <v>0</v>
      </c>
      <c r="AM780" s="175">
        <f t="shared" si="501"/>
        <v>0</v>
      </c>
      <c r="AN780" s="176">
        <f t="shared" si="501"/>
        <v>0</v>
      </c>
      <c r="AO780" s="175">
        <f t="shared" si="501"/>
        <v>0</v>
      </c>
      <c r="AP780" s="175">
        <f t="shared" si="501"/>
        <v>0</v>
      </c>
      <c r="AQ780" s="175">
        <f t="shared" si="501"/>
        <v>0</v>
      </c>
      <c r="AR780" s="175">
        <f t="shared" si="501"/>
        <v>0</v>
      </c>
      <c r="AS780" s="175">
        <f t="shared" si="501"/>
        <v>0</v>
      </c>
      <c r="AT780" s="175">
        <f t="shared" si="501"/>
        <v>0</v>
      </c>
      <c r="AU780" s="175">
        <f t="shared" si="501"/>
        <v>0</v>
      </c>
      <c r="AV780" s="175">
        <f t="shared" si="501"/>
        <v>0</v>
      </c>
      <c r="AW780" s="175">
        <f t="shared" si="501"/>
        <v>0</v>
      </c>
      <c r="AX780" s="175">
        <f t="shared" si="501"/>
        <v>0</v>
      </c>
      <c r="AY780" s="175">
        <f t="shared" si="501"/>
        <v>0</v>
      </c>
      <c r="AZ780" s="176">
        <f t="shared" si="501"/>
        <v>0</v>
      </c>
      <c r="BA780" s="175">
        <f t="shared" si="501"/>
        <v>0</v>
      </c>
      <c r="BB780" s="175">
        <f t="shared" ref="BB780:DM780" si="502">SUM(BB757:BB766)*0.18</f>
        <v>0</v>
      </c>
      <c r="BC780" s="175">
        <f t="shared" si="502"/>
        <v>0</v>
      </c>
      <c r="BD780" s="175">
        <f t="shared" si="502"/>
        <v>0</v>
      </c>
      <c r="BE780" s="175">
        <f t="shared" si="502"/>
        <v>0</v>
      </c>
      <c r="BF780" s="175">
        <f t="shared" si="502"/>
        <v>0</v>
      </c>
      <c r="BG780" s="175">
        <f t="shared" si="502"/>
        <v>0</v>
      </c>
      <c r="BH780" s="175">
        <f t="shared" si="502"/>
        <v>0</v>
      </c>
      <c r="BI780" s="175">
        <f t="shared" si="502"/>
        <v>0</v>
      </c>
      <c r="BJ780" s="175">
        <f t="shared" si="502"/>
        <v>0</v>
      </c>
      <c r="BK780" s="175">
        <f t="shared" si="502"/>
        <v>0</v>
      </c>
      <c r="BL780" s="176">
        <f t="shared" si="502"/>
        <v>0</v>
      </c>
      <c r="BM780" s="175">
        <f t="shared" si="502"/>
        <v>0</v>
      </c>
      <c r="BN780" s="175">
        <f t="shared" si="502"/>
        <v>0</v>
      </c>
      <c r="BO780" s="175">
        <f t="shared" si="502"/>
        <v>0</v>
      </c>
      <c r="BP780" s="175">
        <f t="shared" si="502"/>
        <v>0</v>
      </c>
      <c r="BQ780" s="175">
        <f t="shared" si="502"/>
        <v>0</v>
      </c>
      <c r="BR780" s="175">
        <f t="shared" si="502"/>
        <v>0</v>
      </c>
      <c r="BS780" s="175">
        <f t="shared" si="502"/>
        <v>0</v>
      </c>
      <c r="BT780" s="175">
        <f t="shared" si="502"/>
        <v>0</v>
      </c>
      <c r="BU780" s="175">
        <f t="shared" si="502"/>
        <v>0</v>
      </c>
      <c r="BV780" s="175">
        <f>SUM(BV757:BV766)*0.18</f>
        <v>0</v>
      </c>
      <c r="BW780" s="175">
        <f>SUM(BW757:BW766)*0.18</f>
        <v>0</v>
      </c>
      <c r="BX780" s="175">
        <f>SUM(BX757:BX766)*0.18</f>
        <v>0</v>
      </c>
      <c r="BY780" s="175">
        <f t="shared" si="502"/>
        <v>0</v>
      </c>
      <c r="BZ780" s="175">
        <f t="shared" si="502"/>
        <v>0</v>
      </c>
      <c r="CA780" s="175">
        <f t="shared" si="502"/>
        <v>0</v>
      </c>
      <c r="CB780" s="175">
        <f t="shared" si="502"/>
        <v>0</v>
      </c>
      <c r="CC780" s="175">
        <f t="shared" si="502"/>
        <v>0</v>
      </c>
      <c r="CD780" s="175">
        <f t="shared" si="502"/>
        <v>0</v>
      </c>
      <c r="CE780" s="175">
        <f t="shared" si="502"/>
        <v>0</v>
      </c>
      <c r="CF780" s="175">
        <f t="shared" si="502"/>
        <v>0</v>
      </c>
      <c r="CG780" s="175">
        <f t="shared" si="502"/>
        <v>0</v>
      </c>
      <c r="CH780" s="175">
        <f t="shared" si="502"/>
        <v>0</v>
      </c>
      <c r="CI780" s="175">
        <f t="shared" si="502"/>
        <v>0</v>
      </c>
      <c r="CJ780" s="176">
        <f t="shared" si="502"/>
        <v>0</v>
      </c>
      <c r="CK780" s="175">
        <f t="shared" si="502"/>
        <v>0</v>
      </c>
      <c r="CL780" s="175">
        <f t="shared" si="502"/>
        <v>0</v>
      </c>
      <c r="CM780" s="175">
        <f t="shared" si="502"/>
        <v>0</v>
      </c>
      <c r="CN780" s="175">
        <f t="shared" si="502"/>
        <v>0</v>
      </c>
      <c r="CO780" s="175">
        <f t="shared" si="502"/>
        <v>0</v>
      </c>
      <c r="CP780" s="175">
        <f t="shared" si="502"/>
        <v>0</v>
      </c>
      <c r="CQ780" s="175">
        <f t="shared" si="502"/>
        <v>0</v>
      </c>
      <c r="CR780" s="175">
        <f t="shared" si="502"/>
        <v>0</v>
      </c>
      <c r="CS780" s="175">
        <f t="shared" si="502"/>
        <v>0</v>
      </c>
      <c r="CT780" s="175">
        <f t="shared" si="502"/>
        <v>0</v>
      </c>
      <c r="CU780" s="175">
        <f t="shared" si="502"/>
        <v>0</v>
      </c>
      <c r="CV780" s="176">
        <f t="shared" si="502"/>
        <v>0</v>
      </c>
      <c r="CW780" s="175">
        <f t="shared" si="502"/>
        <v>0</v>
      </c>
      <c r="CX780" s="175">
        <f t="shared" si="502"/>
        <v>0</v>
      </c>
      <c r="CY780" s="175">
        <f t="shared" si="502"/>
        <v>0</v>
      </c>
      <c r="CZ780" s="175">
        <f t="shared" si="502"/>
        <v>0</v>
      </c>
      <c r="DA780" s="175">
        <f t="shared" si="502"/>
        <v>0</v>
      </c>
      <c r="DB780" s="175">
        <f t="shared" si="502"/>
        <v>0</v>
      </c>
      <c r="DC780" s="175">
        <f t="shared" si="502"/>
        <v>0</v>
      </c>
      <c r="DD780" s="175">
        <f t="shared" si="502"/>
        <v>0</v>
      </c>
      <c r="DE780" s="175">
        <f t="shared" si="502"/>
        <v>0</v>
      </c>
      <c r="DF780" s="175">
        <f t="shared" si="502"/>
        <v>0</v>
      </c>
      <c r="DG780" s="175">
        <f t="shared" si="502"/>
        <v>0</v>
      </c>
      <c r="DH780" s="176">
        <f t="shared" si="502"/>
        <v>0</v>
      </c>
      <c r="DI780" s="175">
        <f t="shared" si="502"/>
        <v>0</v>
      </c>
      <c r="DJ780" s="175">
        <f t="shared" si="502"/>
        <v>0</v>
      </c>
      <c r="DK780" s="175">
        <f t="shared" si="502"/>
        <v>0</v>
      </c>
      <c r="DL780" s="175">
        <f t="shared" si="502"/>
        <v>0</v>
      </c>
      <c r="DM780" s="175">
        <f t="shared" si="502"/>
        <v>0</v>
      </c>
      <c r="DN780" s="175">
        <f t="shared" ref="DN780:EA780" si="503">SUM(DN757:DN766)*0.18</f>
        <v>0</v>
      </c>
      <c r="DO780" s="175">
        <f t="shared" si="503"/>
        <v>0</v>
      </c>
      <c r="DP780" s="175">
        <f t="shared" si="503"/>
        <v>0</v>
      </c>
      <c r="DQ780" s="175">
        <f t="shared" si="503"/>
        <v>0</v>
      </c>
      <c r="DR780" s="175">
        <f t="shared" si="503"/>
        <v>0</v>
      </c>
      <c r="DS780" s="175">
        <f t="shared" si="503"/>
        <v>0</v>
      </c>
      <c r="DT780" s="176">
        <f t="shared" si="503"/>
        <v>0</v>
      </c>
      <c r="DU780" s="175">
        <f t="shared" si="503"/>
        <v>0</v>
      </c>
      <c r="DV780" s="175">
        <f t="shared" si="503"/>
        <v>0</v>
      </c>
      <c r="DW780" s="175">
        <f t="shared" si="503"/>
        <v>0</v>
      </c>
      <c r="DX780" s="175">
        <f t="shared" si="503"/>
        <v>0</v>
      </c>
      <c r="DY780" s="175">
        <f t="shared" si="503"/>
        <v>0</v>
      </c>
      <c r="DZ780" s="175">
        <f t="shared" si="503"/>
        <v>0</v>
      </c>
      <c r="EA780" s="175">
        <f t="shared" si="503"/>
        <v>0</v>
      </c>
      <c r="EB780" s="175">
        <f>SUM(EB757:EB766)*0.18</f>
        <v>0</v>
      </c>
      <c r="EC780" s="175">
        <f>SUM(EC757:EC766)*0.18</f>
        <v>0</v>
      </c>
      <c r="ED780" s="175">
        <f>SUM(ED757:ED766)*0.18</f>
        <v>0</v>
      </c>
      <c r="EE780" s="175">
        <f>SUM(EE757:EE766)*0.18</f>
        <v>0</v>
      </c>
      <c r="EF780" s="169"/>
      <c r="EG780" s="169"/>
      <c r="EH780" s="169"/>
    </row>
    <row r="781" spans="1:138" ht="17.25" hidden="1" outlineLevel="1" thickTop="1" thickBot="1" x14ac:dyDescent="0.3">
      <c r="A781" s="122">
        <f>IF(B753="Объект",,1)</f>
        <v>0</v>
      </c>
      <c r="B781" s="233">
        <f>B749</f>
        <v>0</v>
      </c>
      <c r="C781" s="229">
        <f t="shared" si="486"/>
        <v>0</v>
      </c>
      <c r="D781" s="188">
        <f t="shared" ref="D781:BO781" si="504">D769+D780</f>
        <v>0</v>
      </c>
      <c r="E781" s="234">
        <f t="shared" si="504"/>
        <v>0</v>
      </c>
      <c r="F781" s="188">
        <f t="shared" si="504"/>
        <v>0</v>
      </c>
      <c r="G781" s="188">
        <f t="shared" si="504"/>
        <v>0</v>
      </c>
      <c r="H781" s="188">
        <f t="shared" si="504"/>
        <v>0</v>
      </c>
      <c r="I781" s="188">
        <f t="shared" si="504"/>
        <v>0</v>
      </c>
      <c r="J781" s="188">
        <f t="shared" si="504"/>
        <v>0</v>
      </c>
      <c r="K781" s="188">
        <f t="shared" si="504"/>
        <v>0</v>
      </c>
      <c r="L781" s="188">
        <f t="shared" si="504"/>
        <v>0</v>
      </c>
      <c r="M781" s="188">
        <f t="shared" si="504"/>
        <v>0</v>
      </c>
      <c r="N781" s="188">
        <f t="shared" si="504"/>
        <v>0</v>
      </c>
      <c r="O781" s="235">
        <f t="shared" si="504"/>
        <v>0</v>
      </c>
      <c r="P781" s="235">
        <f t="shared" si="504"/>
        <v>0</v>
      </c>
      <c r="Q781" s="235">
        <f t="shared" si="504"/>
        <v>0</v>
      </c>
      <c r="R781" s="235">
        <f t="shared" si="504"/>
        <v>0</v>
      </c>
      <c r="S781" s="235">
        <f t="shared" si="504"/>
        <v>0</v>
      </c>
      <c r="T781" s="235">
        <f t="shared" si="504"/>
        <v>0</v>
      </c>
      <c r="U781" s="235">
        <f t="shared" si="504"/>
        <v>0</v>
      </c>
      <c r="V781" s="235">
        <f t="shared" si="504"/>
        <v>0</v>
      </c>
      <c r="W781" s="235">
        <f t="shared" si="504"/>
        <v>0</v>
      </c>
      <c r="X781" s="235">
        <f t="shared" si="504"/>
        <v>0</v>
      </c>
      <c r="Y781" s="235">
        <f t="shared" si="504"/>
        <v>0</v>
      </c>
      <c r="Z781" s="235">
        <f t="shared" si="504"/>
        <v>0</v>
      </c>
      <c r="AA781" s="235">
        <f t="shared" si="504"/>
        <v>0</v>
      </c>
      <c r="AB781" s="235">
        <f t="shared" si="504"/>
        <v>0</v>
      </c>
      <c r="AC781" s="189">
        <f t="shared" si="504"/>
        <v>0</v>
      </c>
      <c r="AD781" s="189">
        <f t="shared" si="504"/>
        <v>0</v>
      </c>
      <c r="AE781" s="188">
        <f t="shared" si="504"/>
        <v>0</v>
      </c>
      <c r="AF781" s="188">
        <f t="shared" si="504"/>
        <v>0</v>
      </c>
      <c r="AG781" s="188">
        <f t="shared" si="504"/>
        <v>0</v>
      </c>
      <c r="AH781" s="188">
        <f t="shared" si="504"/>
        <v>0</v>
      </c>
      <c r="AI781" s="188">
        <f t="shared" si="504"/>
        <v>0</v>
      </c>
      <c r="AJ781" s="188">
        <f t="shared" si="504"/>
        <v>0</v>
      </c>
      <c r="AK781" s="188">
        <f t="shared" si="504"/>
        <v>0</v>
      </c>
      <c r="AL781" s="188">
        <f t="shared" si="504"/>
        <v>0</v>
      </c>
      <c r="AM781" s="188">
        <f t="shared" si="504"/>
        <v>0</v>
      </c>
      <c r="AN781" s="189">
        <f t="shared" si="504"/>
        <v>0</v>
      </c>
      <c r="AO781" s="188">
        <f t="shared" si="504"/>
        <v>0</v>
      </c>
      <c r="AP781" s="188">
        <f t="shared" si="504"/>
        <v>0</v>
      </c>
      <c r="AQ781" s="188">
        <f t="shared" si="504"/>
        <v>0</v>
      </c>
      <c r="AR781" s="188">
        <f t="shared" si="504"/>
        <v>0</v>
      </c>
      <c r="AS781" s="188">
        <f t="shared" si="504"/>
        <v>0</v>
      </c>
      <c r="AT781" s="188">
        <f t="shared" si="504"/>
        <v>0</v>
      </c>
      <c r="AU781" s="188">
        <f t="shared" si="504"/>
        <v>0</v>
      </c>
      <c r="AV781" s="188">
        <f t="shared" si="504"/>
        <v>0</v>
      </c>
      <c r="AW781" s="188">
        <f t="shared" si="504"/>
        <v>0</v>
      </c>
      <c r="AX781" s="188">
        <f t="shared" si="504"/>
        <v>0</v>
      </c>
      <c r="AY781" s="188">
        <f t="shared" si="504"/>
        <v>0</v>
      </c>
      <c r="AZ781" s="189">
        <f t="shared" si="504"/>
        <v>0</v>
      </c>
      <c r="BA781" s="188">
        <f t="shared" si="504"/>
        <v>0</v>
      </c>
      <c r="BB781" s="188">
        <f t="shared" si="504"/>
        <v>0</v>
      </c>
      <c r="BC781" s="188">
        <f t="shared" si="504"/>
        <v>0</v>
      </c>
      <c r="BD781" s="188">
        <f t="shared" si="504"/>
        <v>0</v>
      </c>
      <c r="BE781" s="188">
        <f t="shared" si="504"/>
        <v>0</v>
      </c>
      <c r="BF781" s="188">
        <f t="shared" si="504"/>
        <v>0</v>
      </c>
      <c r="BG781" s="188">
        <f t="shared" si="504"/>
        <v>0</v>
      </c>
      <c r="BH781" s="188">
        <f t="shared" si="504"/>
        <v>0</v>
      </c>
      <c r="BI781" s="188">
        <f t="shared" si="504"/>
        <v>0</v>
      </c>
      <c r="BJ781" s="188">
        <f t="shared" si="504"/>
        <v>0</v>
      </c>
      <c r="BK781" s="188">
        <f t="shared" si="504"/>
        <v>0</v>
      </c>
      <c r="BL781" s="189">
        <f t="shared" si="504"/>
        <v>0</v>
      </c>
      <c r="BM781" s="188">
        <f t="shared" si="504"/>
        <v>0</v>
      </c>
      <c r="BN781" s="188">
        <f t="shared" si="504"/>
        <v>0</v>
      </c>
      <c r="BO781" s="188">
        <f t="shared" si="504"/>
        <v>0</v>
      </c>
      <c r="BP781" s="188">
        <f t="shared" ref="BP781:EA781" si="505">BP769+BP780</f>
        <v>0</v>
      </c>
      <c r="BQ781" s="188">
        <f t="shared" si="505"/>
        <v>0</v>
      </c>
      <c r="BR781" s="188">
        <f t="shared" si="505"/>
        <v>0</v>
      </c>
      <c r="BS781" s="188">
        <f t="shared" si="505"/>
        <v>0</v>
      </c>
      <c r="BT781" s="188">
        <f t="shared" si="505"/>
        <v>0</v>
      </c>
      <c r="BU781" s="188">
        <f t="shared" si="505"/>
        <v>0</v>
      </c>
      <c r="BV781" s="188">
        <f>BV769+BV780</f>
        <v>0</v>
      </c>
      <c r="BW781" s="188">
        <f>BW769+BW780</f>
        <v>0</v>
      </c>
      <c r="BX781" s="188">
        <f>BX769+BX780</f>
        <v>0</v>
      </c>
      <c r="BY781" s="188">
        <f t="shared" si="505"/>
        <v>0</v>
      </c>
      <c r="BZ781" s="188">
        <f t="shared" si="505"/>
        <v>0</v>
      </c>
      <c r="CA781" s="188">
        <f t="shared" si="505"/>
        <v>0</v>
      </c>
      <c r="CB781" s="188">
        <f t="shared" si="505"/>
        <v>0</v>
      </c>
      <c r="CC781" s="188">
        <f t="shared" si="505"/>
        <v>0</v>
      </c>
      <c r="CD781" s="188">
        <f t="shared" si="505"/>
        <v>0</v>
      </c>
      <c r="CE781" s="188">
        <f t="shared" si="505"/>
        <v>0</v>
      </c>
      <c r="CF781" s="188">
        <f t="shared" si="505"/>
        <v>0</v>
      </c>
      <c r="CG781" s="188">
        <f t="shared" si="505"/>
        <v>0</v>
      </c>
      <c r="CH781" s="188">
        <f t="shared" si="505"/>
        <v>0</v>
      </c>
      <c r="CI781" s="188">
        <f t="shared" si="505"/>
        <v>0</v>
      </c>
      <c r="CJ781" s="189">
        <f t="shared" si="505"/>
        <v>0</v>
      </c>
      <c r="CK781" s="188">
        <f t="shared" si="505"/>
        <v>0</v>
      </c>
      <c r="CL781" s="188">
        <f t="shared" si="505"/>
        <v>0</v>
      </c>
      <c r="CM781" s="188">
        <f t="shared" si="505"/>
        <v>0</v>
      </c>
      <c r="CN781" s="188">
        <f t="shared" si="505"/>
        <v>0</v>
      </c>
      <c r="CO781" s="188">
        <f t="shared" si="505"/>
        <v>0</v>
      </c>
      <c r="CP781" s="188">
        <f t="shared" si="505"/>
        <v>0</v>
      </c>
      <c r="CQ781" s="188">
        <f t="shared" si="505"/>
        <v>0</v>
      </c>
      <c r="CR781" s="188">
        <f t="shared" si="505"/>
        <v>0</v>
      </c>
      <c r="CS781" s="188">
        <f t="shared" si="505"/>
        <v>0</v>
      </c>
      <c r="CT781" s="188">
        <f t="shared" si="505"/>
        <v>0</v>
      </c>
      <c r="CU781" s="188">
        <f t="shared" si="505"/>
        <v>0</v>
      </c>
      <c r="CV781" s="189">
        <f t="shared" si="505"/>
        <v>0</v>
      </c>
      <c r="CW781" s="188">
        <f t="shared" si="505"/>
        <v>0</v>
      </c>
      <c r="CX781" s="188">
        <f t="shared" si="505"/>
        <v>0</v>
      </c>
      <c r="CY781" s="188">
        <f t="shared" si="505"/>
        <v>0</v>
      </c>
      <c r="CZ781" s="188">
        <f t="shared" si="505"/>
        <v>0</v>
      </c>
      <c r="DA781" s="188">
        <f t="shared" si="505"/>
        <v>0</v>
      </c>
      <c r="DB781" s="188">
        <f t="shared" si="505"/>
        <v>0</v>
      </c>
      <c r="DC781" s="188">
        <f t="shared" si="505"/>
        <v>0</v>
      </c>
      <c r="DD781" s="188">
        <f t="shared" si="505"/>
        <v>0</v>
      </c>
      <c r="DE781" s="188">
        <f t="shared" si="505"/>
        <v>0</v>
      </c>
      <c r="DF781" s="188">
        <f t="shared" si="505"/>
        <v>0</v>
      </c>
      <c r="DG781" s="188">
        <f t="shared" si="505"/>
        <v>0</v>
      </c>
      <c r="DH781" s="189">
        <f t="shared" si="505"/>
        <v>0</v>
      </c>
      <c r="DI781" s="188">
        <f t="shared" si="505"/>
        <v>0</v>
      </c>
      <c r="DJ781" s="188">
        <f t="shared" si="505"/>
        <v>0</v>
      </c>
      <c r="DK781" s="188">
        <f t="shared" si="505"/>
        <v>0</v>
      </c>
      <c r="DL781" s="188">
        <f t="shared" si="505"/>
        <v>0</v>
      </c>
      <c r="DM781" s="188">
        <f t="shared" si="505"/>
        <v>0</v>
      </c>
      <c r="DN781" s="188">
        <f t="shared" si="505"/>
        <v>0</v>
      </c>
      <c r="DO781" s="188">
        <f t="shared" si="505"/>
        <v>0</v>
      </c>
      <c r="DP781" s="188">
        <f t="shared" si="505"/>
        <v>0</v>
      </c>
      <c r="DQ781" s="188">
        <f t="shared" si="505"/>
        <v>0</v>
      </c>
      <c r="DR781" s="188">
        <f t="shared" si="505"/>
        <v>0</v>
      </c>
      <c r="DS781" s="188">
        <f t="shared" si="505"/>
        <v>0</v>
      </c>
      <c r="DT781" s="189">
        <f t="shared" si="505"/>
        <v>0</v>
      </c>
      <c r="DU781" s="188">
        <f t="shared" si="505"/>
        <v>0</v>
      </c>
      <c r="DV781" s="188">
        <f t="shared" si="505"/>
        <v>0</v>
      </c>
      <c r="DW781" s="188">
        <f t="shared" si="505"/>
        <v>0</v>
      </c>
      <c r="DX781" s="188">
        <f t="shared" si="505"/>
        <v>0</v>
      </c>
      <c r="DY781" s="188">
        <f t="shared" si="505"/>
        <v>0</v>
      </c>
      <c r="DZ781" s="188">
        <f t="shared" si="505"/>
        <v>0</v>
      </c>
      <c r="EA781" s="188">
        <f t="shared" si="505"/>
        <v>0</v>
      </c>
      <c r="EB781" s="188">
        <f>EB769+EB780</f>
        <v>0</v>
      </c>
      <c r="EC781" s="188">
        <f>EC769+EC780</f>
        <v>0</v>
      </c>
      <c r="ED781" s="188">
        <f>ED769+ED780</f>
        <v>0</v>
      </c>
      <c r="EE781" s="188">
        <f>EE769+EE780</f>
        <v>0</v>
      </c>
      <c r="EF781" s="169"/>
      <c r="EG781" s="169"/>
      <c r="EH781" s="169"/>
    </row>
    <row r="782" spans="1:138" ht="15" hidden="1" outlineLevel="1" x14ac:dyDescent="0.25">
      <c r="A782" s="122">
        <f>IF(B753="Объект",,1)</f>
        <v>0</v>
      </c>
      <c r="C782" s="226" t="e">
        <f>IF(SUM(D770:BP779)/(C769-C768-C767)&lt;&gt;0.18,"ПроверьНДС",)</f>
        <v>#DIV/0!</v>
      </c>
    </row>
    <row r="783" spans="1:138" hidden="1" outlineLevel="1" x14ac:dyDescent="0.2">
      <c r="A783" s="122">
        <f>IF(B753="Объект",,1)</f>
        <v>0</v>
      </c>
    </row>
    <row r="784" spans="1:138" hidden="1" outlineLevel="1" x14ac:dyDescent="0.2">
      <c r="A784" s="122">
        <f>IF(B753="Объект",,1)</f>
        <v>0</v>
      </c>
    </row>
    <row r="785" spans="1:138" hidden="1" outlineLevel="1" x14ac:dyDescent="0.2">
      <c r="A785" s="122">
        <f>IF(B785="Объект",,1)</f>
        <v>0</v>
      </c>
      <c r="B785" s="127" t="s">
        <v>247</v>
      </c>
      <c r="C785" s="54">
        <f>C753+1</f>
        <v>15</v>
      </c>
    </row>
    <row r="786" spans="1:138" ht="16.5" hidden="1" outlineLevel="1" x14ac:dyDescent="0.3">
      <c r="A786" s="122">
        <f>IF(B785="Объект",,1)</f>
        <v>0</v>
      </c>
      <c r="B786" s="128" t="s">
        <v>201</v>
      </c>
      <c r="C786" s="129"/>
      <c r="D786" s="129"/>
      <c r="E786" s="129"/>
      <c r="F786" s="129"/>
      <c r="G786" s="129"/>
      <c r="H786" s="129"/>
      <c r="I786" s="129"/>
      <c r="J786" s="129"/>
      <c r="K786" s="129"/>
      <c r="L786" s="129"/>
      <c r="M786" s="129"/>
      <c r="N786" s="129"/>
    </row>
    <row r="787" spans="1:138" ht="17.25" hidden="1" customHeight="1" outlineLevel="1" thickBot="1" x14ac:dyDescent="0.25">
      <c r="A787" s="122">
        <f>IF(B785="Объект",,1)</f>
        <v>0</v>
      </c>
    </row>
    <row r="788" spans="1:138" ht="17.25" hidden="1" outlineLevel="1" thickTop="1" thickBot="1" x14ac:dyDescent="0.25">
      <c r="A788" s="122">
        <f>IF(B785="Объект",,1)</f>
        <v>0</v>
      </c>
      <c r="B788" s="160" t="s">
        <v>207</v>
      </c>
      <c r="C788" s="161" t="s">
        <v>208</v>
      </c>
      <c r="D788" s="162">
        <f>$C$4</f>
        <v>42826</v>
      </c>
      <c r="E788" s="162">
        <f t="shared" ref="E788:BP788" si="506">DATE(YEAR(D788),(MONTH(D788)+1),DAY(D788))</f>
        <v>42856</v>
      </c>
      <c r="F788" s="162">
        <f t="shared" si="506"/>
        <v>42887</v>
      </c>
      <c r="G788" s="162">
        <f t="shared" si="506"/>
        <v>42917</v>
      </c>
      <c r="H788" s="162">
        <f t="shared" si="506"/>
        <v>42948</v>
      </c>
      <c r="I788" s="162">
        <f t="shared" si="506"/>
        <v>42979</v>
      </c>
      <c r="J788" s="162">
        <f t="shared" si="506"/>
        <v>43009</v>
      </c>
      <c r="K788" s="162">
        <f t="shared" si="506"/>
        <v>43040</v>
      </c>
      <c r="L788" s="162">
        <f t="shared" si="506"/>
        <v>43070</v>
      </c>
      <c r="M788" s="162">
        <f t="shared" si="506"/>
        <v>43101</v>
      </c>
      <c r="N788" s="162">
        <f t="shared" si="506"/>
        <v>43132</v>
      </c>
      <c r="O788" s="162">
        <f t="shared" si="506"/>
        <v>43160</v>
      </c>
      <c r="P788" s="162">
        <f t="shared" si="506"/>
        <v>43191</v>
      </c>
      <c r="Q788" s="162">
        <f t="shared" si="506"/>
        <v>43221</v>
      </c>
      <c r="R788" s="162">
        <f t="shared" si="506"/>
        <v>43252</v>
      </c>
      <c r="S788" s="162">
        <f t="shared" si="506"/>
        <v>43282</v>
      </c>
      <c r="T788" s="162">
        <f t="shared" si="506"/>
        <v>43313</v>
      </c>
      <c r="U788" s="162">
        <f t="shared" si="506"/>
        <v>43344</v>
      </c>
      <c r="V788" s="162">
        <f t="shared" si="506"/>
        <v>43374</v>
      </c>
      <c r="W788" s="162">
        <f t="shared" si="506"/>
        <v>43405</v>
      </c>
      <c r="X788" s="162">
        <f t="shared" si="506"/>
        <v>43435</v>
      </c>
      <c r="Y788" s="162">
        <f t="shared" si="506"/>
        <v>43466</v>
      </c>
      <c r="Z788" s="162">
        <f t="shared" si="506"/>
        <v>43497</v>
      </c>
      <c r="AA788" s="162">
        <f t="shared" si="506"/>
        <v>43525</v>
      </c>
      <c r="AB788" s="162">
        <f t="shared" si="506"/>
        <v>43556</v>
      </c>
      <c r="AC788" s="162">
        <f t="shared" si="506"/>
        <v>43586</v>
      </c>
      <c r="AD788" s="162">
        <f t="shared" si="506"/>
        <v>43617</v>
      </c>
      <c r="AE788" s="162">
        <f t="shared" si="506"/>
        <v>43647</v>
      </c>
      <c r="AF788" s="162">
        <f t="shared" si="506"/>
        <v>43678</v>
      </c>
      <c r="AG788" s="162">
        <f t="shared" si="506"/>
        <v>43709</v>
      </c>
      <c r="AH788" s="162">
        <f t="shared" si="506"/>
        <v>43739</v>
      </c>
      <c r="AI788" s="162">
        <f t="shared" si="506"/>
        <v>43770</v>
      </c>
      <c r="AJ788" s="162">
        <f t="shared" si="506"/>
        <v>43800</v>
      </c>
      <c r="AK788" s="162">
        <f t="shared" si="506"/>
        <v>43831</v>
      </c>
      <c r="AL788" s="162">
        <f t="shared" si="506"/>
        <v>43862</v>
      </c>
      <c r="AM788" s="162">
        <f t="shared" si="506"/>
        <v>43891</v>
      </c>
      <c r="AN788" s="162">
        <f t="shared" si="506"/>
        <v>43922</v>
      </c>
      <c r="AO788" s="162">
        <f t="shared" si="506"/>
        <v>43952</v>
      </c>
      <c r="AP788" s="162">
        <f t="shared" si="506"/>
        <v>43983</v>
      </c>
      <c r="AQ788" s="162">
        <f t="shared" si="506"/>
        <v>44013</v>
      </c>
      <c r="AR788" s="162">
        <f t="shared" si="506"/>
        <v>44044</v>
      </c>
      <c r="AS788" s="162">
        <f t="shared" si="506"/>
        <v>44075</v>
      </c>
      <c r="AT788" s="162">
        <f t="shared" si="506"/>
        <v>44105</v>
      </c>
      <c r="AU788" s="162">
        <f t="shared" si="506"/>
        <v>44136</v>
      </c>
      <c r="AV788" s="162">
        <f t="shared" si="506"/>
        <v>44166</v>
      </c>
      <c r="AW788" s="162">
        <f t="shared" si="506"/>
        <v>44197</v>
      </c>
      <c r="AX788" s="162">
        <f t="shared" si="506"/>
        <v>44228</v>
      </c>
      <c r="AY788" s="162">
        <f t="shared" si="506"/>
        <v>44256</v>
      </c>
      <c r="AZ788" s="162">
        <f t="shared" si="506"/>
        <v>44287</v>
      </c>
      <c r="BA788" s="162">
        <f t="shared" si="506"/>
        <v>44317</v>
      </c>
      <c r="BB788" s="162">
        <f t="shared" si="506"/>
        <v>44348</v>
      </c>
      <c r="BC788" s="162">
        <f t="shared" si="506"/>
        <v>44378</v>
      </c>
      <c r="BD788" s="162">
        <f t="shared" si="506"/>
        <v>44409</v>
      </c>
      <c r="BE788" s="162">
        <f t="shared" si="506"/>
        <v>44440</v>
      </c>
      <c r="BF788" s="162">
        <f t="shared" si="506"/>
        <v>44470</v>
      </c>
      <c r="BG788" s="162">
        <f t="shared" si="506"/>
        <v>44501</v>
      </c>
      <c r="BH788" s="162">
        <f t="shared" si="506"/>
        <v>44531</v>
      </c>
      <c r="BI788" s="162">
        <f t="shared" si="506"/>
        <v>44562</v>
      </c>
      <c r="BJ788" s="162">
        <f t="shared" si="506"/>
        <v>44593</v>
      </c>
      <c r="BK788" s="162">
        <f t="shared" si="506"/>
        <v>44621</v>
      </c>
      <c r="BL788" s="162">
        <f t="shared" si="506"/>
        <v>44652</v>
      </c>
      <c r="BM788" s="162">
        <f t="shared" si="506"/>
        <v>44682</v>
      </c>
      <c r="BN788" s="162">
        <f t="shared" si="506"/>
        <v>44713</v>
      </c>
      <c r="BO788" s="162">
        <f t="shared" si="506"/>
        <v>44743</v>
      </c>
      <c r="BP788" s="162">
        <f t="shared" si="506"/>
        <v>44774</v>
      </c>
      <c r="BQ788" s="162">
        <f t="shared" ref="BQ788:EB788" si="507">DATE(YEAR(BP788),(MONTH(BP788)+1),DAY(BP788))</f>
        <v>44805</v>
      </c>
      <c r="BR788" s="162">
        <f t="shared" si="507"/>
        <v>44835</v>
      </c>
      <c r="BS788" s="162">
        <f t="shared" si="507"/>
        <v>44866</v>
      </c>
      <c r="BT788" s="162">
        <f t="shared" si="507"/>
        <v>44896</v>
      </c>
      <c r="BU788" s="162">
        <f t="shared" si="507"/>
        <v>44927</v>
      </c>
      <c r="BV788" s="162">
        <f>DATE(YEAR(BU788),(MONTH(BU788)+1),DAY(BU788))</f>
        <v>44958</v>
      </c>
      <c r="BW788" s="162">
        <f>DATE(YEAR(BV788),(MONTH(BV788)+1),DAY(BV788))</f>
        <v>44986</v>
      </c>
      <c r="BX788" s="162">
        <f>DATE(YEAR(BW788),(MONTH(BW788)+1),DAY(BW788))</f>
        <v>45017</v>
      </c>
      <c r="BY788" s="162">
        <f t="shared" si="507"/>
        <v>45047</v>
      </c>
      <c r="BZ788" s="162">
        <f t="shared" si="507"/>
        <v>45078</v>
      </c>
      <c r="CA788" s="162">
        <f t="shared" si="507"/>
        <v>45108</v>
      </c>
      <c r="CB788" s="162">
        <f t="shared" si="507"/>
        <v>45139</v>
      </c>
      <c r="CC788" s="162">
        <f t="shared" si="507"/>
        <v>45170</v>
      </c>
      <c r="CD788" s="162">
        <f t="shared" si="507"/>
        <v>45200</v>
      </c>
      <c r="CE788" s="162">
        <f t="shared" si="507"/>
        <v>45231</v>
      </c>
      <c r="CF788" s="162">
        <f t="shared" si="507"/>
        <v>45261</v>
      </c>
      <c r="CG788" s="162">
        <f t="shared" si="507"/>
        <v>45292</v>
      </c>
      <c r="CH788" s="162">
        <f t="shared" si="507"/>
        <v>45323</v>
      </c>
      <c r="CI788" s="162">
        <f t="shared" si="507"/>
        <v>45352</v>
      </c>
      <c r="CJ788" s="162">
        <f t="shared" si="507"/>
        <v>45383</v>
      </c>
      <c r="CK788" s="162">
        <f t="shared" si="507"/>
        <v>45413</v>
      </c>
      <c r="CL788" s="162">
        <f t="shared" si="507"/>
        <v>45444</v>
      </c>
      <c r="CM788" s="162">
        <f t="shared" si="507"/>
        <v>45474</v>
      </c>
      <c r="CN788" s="162">
        <f t="shared" si="507"/>
        <v>45505</v>
      </c>
      <c r="CO788" s="162">
        <f t="shared" si="507"/>
        <v>45536</v>
      </c>
      <c r="CP788" s="162">
        <f t="shared" si="507"/>
        <v>45566</v>
      </c>
      <c r="CQ788" s="162">
        <f t="shared" si="507"/>
        <v>45597</v>
      </c>
      <c r="CR788" s="162">
        <f t="shared" si="507"/>
        <v>45627</v>
      </c>
      <c r="CS788" s="162">
        <f t="shared" si="507"/>
        <v>45658</v>
      </c>
      <c r="CT788" s="162">
        <f t="shared" si="507"/>
        <v>45689</v>
      </c>
      <c r="CU788" s="162">
        <f t="shared" si="507"/>
        <v>45717</v>
      </c>
      <c r="CV788" s="162">
        <f t="shared" si="507"/>
        <v>45748</v>
      </c>
      <c r="CW788" s="162">
        <f t="shared" si="507"/>
        <v>45778</v>
      </c>
      <c r="CX788" s="162">
        <f t="shared" si="507"/>
        <v>45809</v>
      </c>
      <c r="CY788" s="162">
        <f t="shared" si="507"/>
        <v>45839</v>
      </c>
      <c r="CZ788" s="162">
        <f t="shared" si="507"/>
        <v>45870</v>
      </c>
      <c r="DA788" s="162">
        <f t="shared" si="507"/>
        <v>45901</v>
      </c>
      <c r="DB788" s="162">
        <f t="shared" si="507"/>
        <v>45931</v>
      </c>
      <c r="DC788" s="162">
        <f t="shared" si="507"/>
        <v>45962</v>
      </c>
      <c r="DD788" s="162">
        <f t="shared" si="507"/>
        <v>45992</v>
      </c>
      <c r="DE788" s="162">
        <f t="shared" si="507"/>
        <v>46023</v>
      </c>
      <c r="DF788" s="162">
        <f t="shared" si="507"/>
        <v>46054</v>
      </c>
      <c r="DG788" s="162">
        <f t="shared" si="507"/>
        <v>46082</v>
      </c>
      <c r="DH788" s="162">
        <f t="shared" si="507"/>
        <v>46113</v>
      </c>
      <c r="DI788" s="162">
        <f t="shared" si="507"/>
        <v>46143</v>
      </c>
      <c r="DJ788" s="162">
        <f t="shared" si="507"/>
        <v>46174</v>
      </c>
      <c r="DK788" s="162">
        <f t="shared" si="507"/>
        <v>46204</v>
      </c>
      <c r="DL788" s="162">
        <f t="shared" si="507"/>
        <v>46235</v>
      </c>
      <c r="DM788" s="162">
        <f t="shared" si="507"/>
        <v>46266</v>
      </c>
      <c r="DN788" s="162">
        <f t="shared" si="507"/>
        <v>46296</v>
      </c>
      <c r="DO788" s="162">
        <f t="shared" si="507"/>
        <v>46327</v>
      </c>
      <c r="DP788" s="162">
        <f t="shared" si="507"/>
        <v>46357</v>
      </c>
      <c r="DQ788" s="162">
        <f t="shared" si="507"/>
        <v>46388</v>
      </c>
      <c r="DR788" s="162">
        <f t="shared" si="507"/>
        <v>46419</v>
      </c>
      <c r="DS788" s="162">
        <f t="shared" si="507"/>
        <v>46447</v>
      </c>
      <c r="DT788" s="162">
        <f t="shared" si="507"/>
        <v>46478</v>
      </c>
      <c r="DU788" s="162">
        <f t="shared" si="507"/>
        <v>46508</v>
      </c>
      <c r="DV788" s="162">
        <f t="shared" si="507"/>
        <v>46539</v>
      </c>
      <c r="DW788" s="162">
        <f t="shared" si="507"/>
        <v>46569</v>
      </c>
      <c r="DX788" s="162">
        <f t="shared" si="507"/>
        <v>46600</v>
      </c>
      <c r="DY788" s="162">
        <f t="shared" si="507"/>
        <v>46631</v>
      </c>
      <c r="DZ788" s="162">
        <f t="shared" si="507"/>
        <v>46661</v>
      </c>
      <c r="EA788" s="162">
        <f t="shared" si="507"/>
        <v>46692</v>
      </c>
      <c r="EB788" s="162">
        <f t="shared" si="507"/>
        <v>46722</v>
      </c>
      <c r="EC788" s="162">
        <f>DATE(YEAR(EB788),(MONTH(EB788)+1),DAY(EB788))</f>
        <v>46753</v>
      </c>
      <c r="ED788" s="162">
        <f>DATE(YEAR(EC788),(MONTH(EC788)+1),DAY(EC788))</f>
        <v>46784</v>
      </c>
      <c r="EE788" s="162">
        <f>DATE(YEAR(ED788),(MONTH(ED788)+1),DAY(ED788))</f>
        <v>46813</v>
      </c>
      <c r="EF788" s="164"/>
      <c r="EG788" s="164"/>
      <c r="EH788" s="164"/>
    </row>
    <row r="789" spans="1:138" ht="15.75" hidden="1" outlineLevel="1" x14ac:dyDescent="0.25">
      <c r="A789" s="122">
        <f>IF(B785="Объект",,IF(B789=0,,1))</f>
        <v>0</v>
      </c>
      <c r="B789" s="194" t="str">
        <f t="shared" ref="B789:B800" si="508">B661</f>
        <v xml:space="preserve">Проектно-изыскательские работы </v>
      </c>
      <c r="C789" s="170">
        <f t="shared" ref="C789:C813" si="509">SUM(D789:EE789)</f>
        <v>0</v>
      </c>
      <c r="D789" s="168"/>
      <c r="E789" s="168"/>
      <c r="F789" s="168"/>
      <c r="G789" s="168"/>
      <c r="H789" s="168"/>
      <c r="I789" s="168"/>
      <c r="J789" s="168"/>
      <c r="K789" s="168"/>
      <c r="L789" s="168"/>
      <c r="M789" s="168"/>
      <c r="N789" s="168"/>
      <c r="O789" s="168"/>
      <c r="P789" s="168"/>
      <c r="Q789" s="168"/>
      <c r="R789" s="168"/>
      <c r="S789" s="168"/>
      <c r="T789" s="168"/>
      <c r="U789" s="168"/>
      <c r="V789" s="168"/>
      <c r="W789" s="168"/>
      <c r="X789" s="168"/>
      <c r="Y789" s="168"/>
      <c r="Z789" s="168"/>
      <c r="AA789" s="168"/>
      <c r="AB789" s="168"/>
      <c r="AC789" s="168"/>
      <c r="AD789" s="224"/>
      <c r="AE789" s="168"/>
      <c r="AF789" s="168"/>
      <c r="AG789" s="168"/>
      <c r="AH789" s="168"/>
      <c r="AI789" s="168"/>
      <c r="AJ789" s="168"/>
      <c r="AK789" s="168"/>
      <c r="AL789" s="168"/>
      <c r="AM789" s="168"/>
      <c r="AN789" s="168"/>
      <c r="AO789" s="168"/>
      <c r="AP789" s="168"/>
      <c r="AQ789" s="168"/>
      <c r="AR789" s="168"/>
      <c r="AS789" s="168"/>
      <c r="AT789" s="168"/>
      <c r="AU789" s="168"/>
      <c r="AV789" s="168"/>
      <c r="AW789" s="168"/>
      <c r="AX789" s="168"/>
      <c r="AY789" s="168"/>
      <c r="AZ789" s="168"/>
      <c r="BA789" s="168"/>
      <c r="BB789" s="168"/>
      <c r="BC789" s="168"/>
      <c r="BD789" s="168"/>
      <c r="BE789" s="168"/>
      <c r="BF789" s="168"/>
      <c r="BG789" s="168"/>
      <c r="BH789" s="168"/>
      <c r="BI789" s="168"/>
      <c r="BJ789" s="168"/>
      <c r="BK789" s="168"/>
      <c r="BL789" s="168"/>
      <c r="BM789" s="168"/>
      <c r="BN789" s="168"/>
      <c r="BO789" s="168"/>
      <c r="BP789" s="168"/>
      <c r="BQ789" s="168"/>
      <c r="BR789" s="168"/>
      <c r="BS789" s="168"/>
      <c r="BT789" s="168"/>
      <c r="BU789" s="168"/>
      <c r="BV789" s="168"/>
      <c r="BW789" s="168"/>
      <c r="BX789" s="168"/>
      <c r="BY789" s="168"/>
      <c r="BZ789" s="168"/>
      <c r="CA789" s="168"/>
      <c r="CB789" s="168"/>
      <c r="CC789" s="168"/>
      <c r="CD789" s="168"/>
      <c r="CE789" s="168"/>
      <c r="CF789" s="168"/>
      <c r="CG789" s="168"/>
      <c r="CH789" s="168"/>
      <c r="CI789" s="168"/>
      <c r="CJ789" s="168"/>
      <c r="CK789" s="168"/>
      <c r="CL789" s="168"/>
      <c r="CM789" s="168"/>
      <c r="CN789" s="168"/>
      <c r="CO789" s="168"/>
      <c r="CP789" s="168"/>
      <c r="CQ789" s="168"/>
      <c r="CR789" s="168"/>
      <c r="CS789" s="168"/>
      <c r="CT789" s="168"/>
      <c r="CU789" s="168"/>
      <c r="CV789" s="168"/>
      <c r="CW789" s="168"/>
      <c r="CX789" s="168"/>
      <c r="CY789" s="168"/>
      <c r="CZ789" s="168"/>
      <c r="DA789" s="168"/>
      <c r="DB789" s="168"/>
      <c r="DC789" s="168"/>
      <c r="DD789" s="168"/>
      <c r="DE789" s="168"/>
      <c r="DF789" s="168"/>
      <c r="DG789" s="168"/>
      <c r="DH789" s="168"/>
      <c r="DI789" s="168"/>
      <c r="DJ789" s="168"/>
      <c r="DK789" s="168"/>
      <c r="DL789" s="168"/>
      <c r="DM789" s="168"/>
      <c r="DN789" s="168"/>
      <c r="DO789" s="168"/>
      <c r="DP789" s="168"/>
      <c r="DQ789" s="168"/>
      <c r="DR789" s="168"/>
      <c r="DS789" s="168"/>
      <c r="DT789" s="168"/>
      <c r="DU789" s="168"/>
      <c r="DV789" s="168"/>
      <c r="DW789" s="168"/>
      <c r="DX789" s="168"/>
      <c r="DY789" s="168"/>
      <c r="DZ789" s="168"/>
      <c r="EA789" s="168"/>
      <c r="EB789" s="168"/>
      <c r="EC789" s="168"/>
      <c r="ED789" s="168"/>
      <c r="EE789" s="168"/>
      <c r="EF789" s="169"/>
      <c r="EG789" s="169"/>
      <c r="EH789" s="169"/>
    </row>
    <row r="790" spans="1:138" ht="15.75" hidden="1" outlineLevel="1" x14ac:dyDescent="0.25">
      <c r="A790" s="122">
        <f>IF(B785="Объект",,IF(B790=0,,1))</f>
        <v>0</v>
      </c>
      <c r="B790" s="194" t="str">
        <f t="shared" si="508"/>
        <v>Строительно-монтажные работы (привязка в валюте)</v>
      </c>
      <c r="C790" s="170">
        <f t="shared" si="509"/>
        <v>0</v>
      </c>
      <c r="D790" s="168"/>
      <c r="E790" s="168"/>
      <c r="F790" s="168"/>
      <c r="G790" s="168"/>
      <c r="H790" s="168"/>
      <c r="I790" s="168"/>
      <c r="J790" s="168"/>
      <c r="K790" s="168"/>
      <c r="L790" s="168"/>
      <c r="M790" s="168"/>
      <c r="N790" s="168"/>
      <c r="O790" s="168"/>
      <c r="P790" s="168"/>
      <c r="Q790" s="168"/>
      <c r="R790" s="168"/>
      <c r="S790" s="168"/>
      <c r="T790" s="168"/>
      <c r="U790" s="168"/>
      <c r="V790" s="168"/>
      <c r="W790" s="168"/>
      <c r="X790" s="168"/>
      <c r="Y790" s="168"/>
      <c r="Z790" s="168"/>
      <c r="AA790" s="168"/>
      <c r="AB790" s="168"/>
      <c r="AC790" s="168"/>
      <c r="AD790" s="168"/>
      <c r="AE790" s="168"/>
      <c r="AF790" s="168"/>
      <c r="AG790" s="168"/>
      <c r="AH790" s="168"/>
      <c r="AI790" s="168"/>
      <c r="AJ790" s="168"/>
      <c r="AK790" s="168"/>
      <c r="AL790" s="168"/>
      <c r="AM790" s="168"/>
      <c r="AN790" s="168"/>
      <c r="AO790" s="168"/>
      <c r="AP790" s="168"/>
      <c r="AQ790" s="168"/>
      <c r="AR790" s="168"/>
      <c r="AS790" s="168"/>
      <c r="AT790" s="168"/>
      <c r="AU790" s="168"/>
      <c r="AV790" s="168"/>
      <c r="AW790" s="168"/>
      <c r="AX790" s="168"/>
      <c r="AY790" s="168"/>
      <c r="AZ790" s="168"/>
      <c r="BA790" s="168"/>
      <c r="BB790" s="168"/>
      <c r="BC790" s="168"/>
      <c r="BD790" s="168"/>
      <c r="BE790" s="168"/>
      <c r="BF790" s="168"/>
      <c r="BG790" s="168"/>
      <c r="BH790" s="168"/>
      <c r="BI790" s="168"/>
      <c r="BJ790" s="168"/>
      <c r="BK790" s="168"/>
      <c r="BL790" s="168"/>
      <c r="BM790" s="168"/>
      <c r="BN790" s="168"/>
      <c r="BO790" s="168"/>
      <c r="BP790" s="168"/>
      <c r="BQ790" s="168"/>
      <c r="BR790" s="168"/>
      <c r="BS790" s="168"/>
      <c r="BT790" s="168"/>
      <c r="BU790" s="168"/>
      <c r="BV790" s="168"/>
      <c r="BW790" s="168"/>
      <c r="BX790" s="168"/>
      <c r="BY790" s="168"/>
      <c r="BZ790" s="168"/>
      <c r="CA790" s="168"/>
      <c r="CB790" s="168"/>
      <c r="CC790" s="168"/>
      <c r="CD790" s="168"/>
      <c r="CE790" s="168"/>
      <c r="CF790" s="168"/>
      <c r="CG790" s="168"/>
      <c r="CH790" s="168"/>
      <c r="CI790" s="168"/>
      <c r="CJ790" s="168"/>
      <c r="CK790" s="168"/>
      <c r="CL790" s="168"/>
      <c r="CM790" s="168"/>
      <c r="CN790" s="168"/>
      <c r="CO790" s="168"/>
      <c r="CP790" s="168"/>
      <c r="CQ790" s="168"/>
      <c r="CR790" s="168"/>
      <c r="CS790" s="168"/>
      <c r="CT790" s="168"/>
      <c r="CU790" s="168"/>
      <c r="CV790" s="168"/>
      <c r="CW790" s="168"/>
      <c r="CX790" s="168"/>
      <c r="CY790" s="168"/>
      <c r="CZ790" s="168"/>
      <c r="DA790" s="168"/>
      <c r="DB790" s="168"/>
      <c r="DC790" s="168"/>
      <c r="DD790" s="168"/>
      <c r="DE790" s="168"/>
      <c r="DF790" s="168"/>
      <c r="DG790" s="168"/>
      <c r="DH790" s="168"/>
      <c r="DI790" s="168"/>
      <c r="DJ790" s="168"/>
      <c r="DK790" s="168"/>
      <c r="DL790" s="168"/>
      <c r="DM790" s="168"/>
      <c r="DN790" s="168"/>
      <c r="DO790" s="168"/>
      <c r="DP790" s="168"/>
      <c r="DQ790" s="168"/>
      <c r="DR790" s="168"/>
      <c r="DS790" s="168"/>
      <c r="DT790" s="168"/>
      <c r="DU790" s="168"/>
      <c r="DV790" s="168"/>
      <c r="DW790" s="168"/>
      <c r="DX790" s="168"/>
      <c r="DY790" s="168"/>
      <c r="DZ790" s="168"/>
      <c r="EA790" s="168"/>
      <c r="EB790" s="168"/>
      <c r="EC790" s="168"/>
      <c r="ED790" s="168"/>
      <c r="EE790" s="168"/>
      <c r="EF790" s="169"/>
      <c r="EG790" s="169"/>
      <c r="EH790" s="169"/>
    </row>
    <row r="791" spans="1:138" ht="15.75" hidden="1" outlineLevel="1" x14ac:dyDescent="0.25">
      <c r="A791" s="122">
        <f>IF(B785="Объект",,IF(B791=0,,1))</f>
        <v>0</v>
      </c>
      <c r="B791" s="194" t="str">
        <f t="shared" si="508"/>
        <v>Строительно-монтажные работы рос</v>
      </c>
      <c r="C791" s="170">
        <f t="shared" si="509"/>
        <v>0</v>
      </c>
      <c r="D791" s="168"/>
      <c r="E791" s="168"/>
      <c r="F791" s="168"/>
      <c r="G791" s="168"/>
      <c r="H791" s="168"/>
      <c r="I791" s="168"/>
      <c r="J791" s="168"/>
      <c r="K791" s="168"/>
      <c r="L791" s="168"/>
      <c r="M791" s="168"/>
      <c r="N791" s="168"/>
      <c r="O791" s="168"/>
      <c r="P791" s="168"/>
      <c r="Q791" s="168"/>
      <c r="R791" s="168"/>
      <c r="S791" s="168"/>
      <c r="T791" s="168"/>
      <c r="U791" s="168"/>
      <c r="V791" s="168"/>
      <c r="W791" s="168"/>
      <c r="X791" s="168"/>
      <c r="Y791" s="168"/>
      <c r="Z791" s="168"/>
      <c r="AA791" s="168"/>
      <c r="AB791" s="168"/>
      <c r="AC791" s="168"/>
      <c r="AD791" s="168"/>
      <c r="AE791" s="168"/>
      <c r="AF791" s="168"/>
      <c r="AG791" s="168"/>
      <c r="AH791" s="168"/>
      <c r="AI791" s="168"/>
      <c r="AJ791" s="168"/>
      <c r="AK791" s="168"/>
      <c r="AL791" s="168"/>
      <c r="AM791" s="168"/>
      <c r="AN791" s="168"/>
      <c r="AO791" s="168"/>
      <c r="AP791" s="168"/>
      <c r="AQ791" s="168"/>
      <c r="AR791" s="168"/>
      <c r="AS791" s="168"/>
      <c r="AT791" s="168"/>
      <c r="AU791" s="168"/>
      <c r="AV791" s="168"/>
      <c r="AW791" s="168"/>
      <c r="AX791" s="168"/>
      <c r="AY791" s="168"/>
      <c r="AZ791" s="168"/>
      <c r="BA791" s="168"/>
      <c r="BB791" s="168"/>
      <c r="BC791" s="168"/>
      <c r="BD791" s="168"/>
      <c r="BE791" s="168"/>
      <c r="BF791" s="168"/>
      <c r="BG791" s="168"/>
      <c r="BH791" s="168"/>
      <c r="BI791" s="168"/>
      <c r="BJ791" s="168"/>
      <c r="BK791" s="168"/>
      <c r="BL791" s="168"/>
      <c r="BM791" s="168"/>
      <c r="BN791" s="168"/>
      <c r="BO791" s="168"/>
      <c r="BP791" s="168"/>
      <c r="BQ791" s="168"/>
      <c r="BR791" s="168"/>
      <c r="BS791" s="168"/>
      <c r="BT791" s="168"/>
      <c r="BU791" s="168"/>
      <c r="BV791" s="168"/>
      <c r="BW791" s="168"/>
      <c r="BX791" s="168"/>
      <c r="BY791" s="168"/>
      <c r="BZ791" s="168"/>
      <c r="CA791" s="168"/>
      <c r="CB791" s="168"/>
      <c r="CC791" s="168"/>
      <c r="CD791" s="168"/>
      <c r="CE791" s="168"/>
      <c r="CF791" s="168"/>
      <c r="CG791" s="168"/>
      <c r="CH791" s="168"/>
      <c r="CI791" s="168"/>
      <c r="CJ791" s="168"/>
      <c r="CK791" s="168"/>
      <c r="CL791" s="168"/>
      <c r="CM791" s="168"/>
      <c r="CN791" s="168"/>
      <c r="CO791" s="168"/>
      <c r="CP791" s="168"/>
      <c r="CQ791" s="168"/>
      <c r="CR791" s="168"/>
      <c r="CS791" s="168"/>
      <c r="CT791" s="168"/>
      <c r="CU791" s="168"/>
      <c r="CV791" s="168"/>
      <c r="CW791" s="168"/>
      <c r="CX791" s="168"/>
      <c r="CY791" s="168"/>
      <c r="CZ791" s="168"/>
      <c r="DA791" s="168"/>
      <c r="DB791" s="168"/>
      <c r="DC791" s="168"/>
      <c r="DD791" s="168"/>
      <c r="DE791" s="168"/>
      <c r="DF791" s="168"/>
      <c r="DG791" s="168"/>
      <c r="DH791" s="168"/>
      <c r="DI791" s="168"/>
      <c r="DJ791" s="168"/>
      <c r="DK791" s="168"/>
      <c r="DL791" s="168"/>
      <c r="DM791" s="168"/>
      <c r="DN791" s="168"/>
      <c r="DO791" s="168"/>
      <c r="DP791" s="168"/>
      <c r="DQ791" s="168"/>
      <c r="DR791" s="168"/>
      <c r="DS791" s="168"/>
      <c r="DT791" s="168"/>
      <c r="DU791" s="168"/>
      <c r="DV791" s="168"/>
      <c r="DW791" s="168"/>
      <c r="DX791" s="168"/>
      <c r="DY791" s="168"/>
      <c r="DZ791" s="168"/>
      <c r="EA791" s="168"/>
      <c r="EB791" s="168"/>
      <c r="EC791" s="168"/>
      <c r="ED791" s="168"/>
      <c r="EE791" s="168"/>
      <c r="EF791" s="169"/>
      <c r="EG791" s="169"/>
      <c r="EH791" s="169"/>
    </row>
    <row r="792" spans="1:138" ht="15.75" hidden="1" outlineLevel="1" x14ac:dyDescent="0.25">
      <c r="A792" s="122">
        <f>IF(B785="Объект",,IF(B792=0,,1))</f>
        <v>0</v>
      </c>
      <c r="B792" s="194" t="str">
        <f t="shared" si="508"/>
        <v>ТМЦ</v>
      </c>
      <c r="C792" s="170">
        <f t="shared" si="509"/>
        <v>0</v>
      </c>
      <c r="D792" s="168"/>
      <c r="E792" s="168"/>
      <c r="F792" s="168"/>
      <c r="G792" s="168"/>
      <c r="H792" s="168"/>
      <c r="I792" s="168"/>
      <c r="J792" s="168"/>
      <c r="K792" s="168"/>
      <c r="L792" s="168"/>
      <c r="M792" s="168"/>
      <c r="N792" s="168"/>
      <c r="O792" s="168"/>
      <c r="P792" s="168"/>
      <c r="Q792" s="168"/>
      <c r="R792" s="168"/>
      <c r="S792" s="168"/>
      <c r="T792" s="168"/>
      <c r="U792" s="168"/>
      <c r="V792" s="168"/>
      <c r="W792" s="168"/>
      <c r="X792" s="168"/>
      <c r="Y792" s="168"/>
      <c r="Z792" s="168"/>
      <c r="AA792" s="168"/>
      <c r="AB792" s="168"/>
      <c r="AC792" s="168"/>
      <c r="AD792" s="168"/>
      <c r="AE792" s="168"/>
      <c r="AF792" s="168"/>
      <c r="AG792" s="168"/>
      <c r="AH792" s="168"/>
      <c r="AI792" s="168"/>
      <c r="AJ792" s="168"/>
      <c r="AK792" s="168"/>
      <c r="AL792" s="168"/>
      <c r="AM792" s="168"/>
      <c r="AN792" s="224"/>
      <c r="AO792" s="168"/>
      <c r="AP792" s="168"/>
      <c r="AQ792" s="168"/>
      <c r="AR792" s="168"/>
      <c r="AS792" s="168"/>
      <c r="AT792" s="224"/>
      <c r="AU792" s="168"/>
      <c r="AV792" s="168"/>
      <c r="AW792" s="168"/>
      <c r="AX792" s="168"/>
      <c r="AY792" s="168"/>
      <c r="AZ792" s="168"/>
      <c r="BA792" s="168"/>
      <c r="BB792" s="168"/>
      <c r="BC792" s="168"/>
      <c r="BD792" s="168"/>
      <c r="BE792" s="168"/>
      <c r="BF792" s="168"/>
      <c r="BG792" s="168"/>
      <c r="BH792" s="168"/>
      <c r="BI792" s="168"/>
      <c r="BJ792" s="168"/>
      <c r="BK792" s="168"/>
      <c r="BL792" s="168"/>
      <c r="BM792" s="168"/>
      <c r="BN792" s="168"/>
      <c r="BO792" s="168"/>
      <c r="BP792" s="168"/>
      <c r="BQ792" s="168"/>
      <c r="BR792" s="168"/>
      <c r="BS792" s="168"/>
      <c r="BT792" s="168"/>
      <c r="BU792" s="168"/>
      <c r="BV792" s="168"/>
      <c r="BW792" s="168"/>
      <c r="BX792" s="168"/>
      <c r="BY792" s="168"/>
      <c r="BZ792" s="168"/>
      <c r="CA792" s="168"/>
      <c r="CB792" s="168"/>
      <c r="CC792" s="168"/>
      <c r="CD792" s="168"/>
      <c r="CE792" s="168"/>
      <c r="CF792" s="168"/>
      <c r="CG792" s="168"/>
      <c r="CH792" s="168"/>
      <c r="CI792" s="168"/>
      <c r="CJ792" s="168"/>
      <c r="CK792" s="168"/>
      <c r="CL792" s="168"/>
      <c r="CM792" s="168"/>
      <c r="CN792" s="168"/>
      <c r="CO792" s="168"/>
      <c r="CP792" s="168"/>
      <c r="CQ792" s="168"/>
      <c r="CR792" s="168"/>
      <c r="CS792" s="168"/>
      <c r="CT792" s="168"/>
      <c r="CU792" s="168"/>
      <c r="CV792" s="168"/>
      <c r="CW792" s="168"/>
      <c r="CX792" s="168"/>
      <c r="CY792" s="168"/>
      <c r="CZ792" s="168"/>
      <c r="DA792" s="168"/>
      <c r="DB792" s="168"/>
      <c r="DC792" s="168"/>
      <c r="DD792" s="168"/>
      <c r="DE792" s="168"/>
      <c r="DF792" s="168"/>
      <c r="DG792" s="168"/>
      <c r="DH792" s="168"/>
      <c r="DI792" s="168"/>
      <c r="DJ792" s="168"/>
      <c r="DK792" s="168"/>
      <c r="DL792" s="168"/>
      <c r="DM792" s="168"/>
      <c r="DN792" s="168"/>
      <c r="DO792" s="168"/>
      <c r="DP792" s="168"/>
      <c r="DQ792" s="168"/>
      <c r="DR792" s="168"/>
      <c r="DS792" s="168"/>
      <c r="DT792" s="168"/>
      <c r="DU792" s="168"/>
      <c r="DV792" s="168"/>
      <c r="DW792" s="168"/>
      <c r="DX792" s="168"/>
      <c r="DY792" s="168"/>
      <c r="DZ792" s="168"/>
      <c r="EA792" s="168"/>
      <c r="EB792" s="168"/>
      <c r="EC792" s="168"/>
      <c r="ED792" s="168"/>
      <c r="EE792" s="168"/>
      <c r="EF792" s="169"/>
      <c r="EG792" s="169"/>
      <c r="EH792" s="169"/>
    </row>
    <row r="793" spans="1:138" ht="15.75" hidden="1" outlineLevel="1" x14ac:dyDescent="0.25">
      <c r="A793" s="122">
        <f>IF(B785="Объект",,IF(B793=0,,1))</f>
        <v>0</v>
      </c>
      <c r="B793" s="194" t="str">
        <f t="shared" si="508"/>
        <v>Оборудование (привязка к валюте)</v>
      </c>
      <c r="C793" s="170">
        <f t="shared" si="509"/>
        <v>0</v>
      </c>
      <c r="D793" s="168"/>
      <c r="E793" s="168"/>
      <c r="F793" s="168"/>
      <c r="G793" s="168"/>
      <c r="H793" s="168"/>
      <c r="I793" s="168"/>
      <c r="J793" s="168"/>
      <c r="K793" s="168"/>
      <c r="L793" s="168"/>
      <c r="M793" s="168"/>
      <c r="N793" s="168"/>
      <c r="O793" s="168"/>
      <c r="P793" s="168"/>
      <c r="Q793" s="168"/>
      <c r="R793" s="168"/>
      <c r="S793" s="168"/>
      <c r="T793" s="168"/>
      <c r="U793" s="168"/>
      <c r="V793" s="168"/>
      <c r="W793" s="168"/>
      <c r="X793" s="168"/>
      <c r="Y793" s="168"/>
      <c r="Z793" s="168"/>
      <c r="AA793" s="168"/>
      <c r="AB793" s="168"/>
      <c r="AC793" s="168"/>
      <c r="AD793" s="168"/>
      <c r="AE793" s="168"/>
      <c r="AF793" s="168"/>
      <c r="AG793" s="168"/>
      <c r="AH793" s="168"/>
      <c r="AI793" s="168"/>
      <c r="AJ793" s="168"/>
      <c r="AK793" s="168"/>
      <c r="AL793" s="168"/>
      <c r="AM793" s="168"/>
      <c r="AN793" s="168"/>
      <c r="AO793" s="168"/>
      <c r="AP793" s="168"/>
      <c r="AQ793" s="168"/>
      <c r="AR793" s="168"/>
      <c r="AS793" s="168"/>
      <c r="AT793" s="168"/>
      <c r="AU793" s="168"/>
      <c r="AV793" s="168"/>
      <c r="AW793" s="168"/>
      <c r="AX793" s="168"/>
      <c r="AY793" s="168"/>
      <c r="AZ793" s="168"/>
      <c r="BA793" s="168"/>
      <c r="BB793" s="168"/>
      <c r="BC793" s="168"/>
      <c r="BD793" s="168"/>
      <c r="BE793" s="168"/>
      <c r="BF793" s="168"/>
      <c r="BG793" s="168"/>
      <c r="BH793" s="168"/>
      <c r="BI793" s="168"/>
      <c r="BJ793" s="168"/>
      <c r="BK793" s="168"/>
      <c r="BL793" s="168"/>
      <c r="BM793" s="168"/>
      <c r="BN793" s="168"/>
      <c r="BO793" s="168"/>
      <c r="BP793" s="168"/>
      <c r="BQ793" s="168"/>
      <c r="BR793" s="168"/>
      <c r="BS793" s="168"/>
      <c r="BT793" s="168"/>
      <c r="BU793" s="168"/>
      <c r="BV793" s="168"/>
      <c r="BW793" s="168"/>
      <c r="BX793" s="168"/>
      <c r="BY793" s="168"/>
      <c r="BZ793" s="168"/>
      <c r="CA793" s="168"/>
      <c r="CB793" s="168"/>
      <c r="CC793" s="168"/>
      <c r="CD793" s="168"/>
      <c r="CE793" s="168"/>
      <c r="CF793" s="168"/>
      <c r="CG793" s="168"/>
      <c r="CH793" s="168"/>
      <c r="CI793" s="168"/>
      <c r="CJ793" s="168"/>
      <c r="CK793" s="168"/>
      <c r="CL793" s="168"/>
      <c r="CM793" s="168"/>
      <c r="CN793" s="168"/>
      <c r="CO793" s="168"/>
      <c r="CP793" s="168"/>
      <c r="CQ793" s="168"/>
      <c r="CR793" s="168"/>
      <c r="CS793" s="168"/>
      <c r="CT793" s="168"/>
      <c r="CU793" s="168"/>
      <c r="CV793" s="168"/>
      <c r="CW793" s="168"/>
      <c r="CX793" s="168"/>
      <c r="CY793" s="168"/>
      <c r="CZ793" s="168"/>
      <c r="DA793" s="168"/>
      <c r="DB793" s="168"/>
      <c r="DC793" s="168"/>
      <c r="DD793" s="168"/>
      <c r="DE793" s="168"/>
      <c r="DF793" s="168"/>
      <c r="DG793" s="168"/>
      <c r="DH793" s="168"/>
      <c r="DI793" s="168"/>
      <c r="DJ793" s="168"/>
      <c r="DK793" s="168"/>
      <c r="DL793" s="168"/>
      <c r="DM793" s="168"/>
      <c r="DN793" s="168"/>
      <c r="DO793" s="168"/>
      <c r="DP793" s="168"/>
      <c r="DQ793" s="168"/>
      <c r="DR793" s="168"/>
      <c r="DS793" s="168"/>
      <c r="DT793" s="168"/>
      <c r="DU793" s="168"/>
      <c r="DV793" s="168"/>
      <c r="DW793" s="168"/>
      <c r="DX793" s="168"/>
      <c r="DY793" s="168"/>
      <c r="DZ793" s="168"/>
      <c r="EA793" s="168"/>
      <c r="EB793" s="168"/>
      <c r="EC793" s="168"/>
      <c r="ED793" s="168"/>
      <c r="EE793" s="168"/>
      <c r="EF793" s="169"/>
      <c r="EG793" s="169"/>
      <c r="EH793" s="169"/>
    </row>
    <row r="794" spans="1:138" ht="15.75" hidden="1" outlineLevel="1" x14ac:dyDescent="0.25">
      <c r="A794" s="122">
        <f>IF(B785="Объект",,IF(B794=0,,1))</f>
        <v>0</v>
      </c>
      <c r="B794" s="194" t="str">
        <f t="shared" si="508"/>
        <v>Оборудование рос</v>
      </c>
      <c r="C794" s="170">
        <f t="shared" si="509"/>
        <v>0</v>
      </c>
      <c r="D794" s="168"/>
      <c r="E794" s="168"/>
      <c r="F794" s="168"/>
      <c r="G794" s="168"/>
      <c r="H794" s="168"/>
      <c r="I794" s="168"/>
      <c r="J794" s="168"/>
      <c r="K794" s="168"/>
      <c r="L794" s="168"/>
      <c r="M794" s="168"/>
      <c r="N794" s="168"/>
      <c r="O794" s="168"/>
      <c r="P794" s="168"/>
      <c r="Q794" s="168"/>
      <c r="R794" s="168"/>
      <c r="S794" s="168"/>
      <c r="T794" s="168"/>
      <c r="U794" s="168"/>
      <c r="V794" s="168"/>
      <c r="W794" s="168"/>
      <c r="X794" s="168"/>
      <c r="Y794" s="168"/>
      <c r="Z794" s="168"/>
      <c r="AA794" s="168"/>
      <c r="AB794" s="168"/>
      <c r="AC794" s="168"/>
      <c r="AD794" s="168"/>
      <c r="AE794" s="168"/>
      <c r="AF794" s="168"/>
      <c r="AG794" s="168"/>
      <c r="AH794" s="168"/>
      <c r="AI794" s="168"/>
      <c r="AJ794" s="168"/>
      <c r="AK794" s="168"/>
      <c r="AL794" s="168"/>
      <c r="AM794" s="168"/>
      <c r="AN794" s="168"/>
      <c r="AO794" s="168"/>
      <c r="AP794" s="168"/>
      <c r="AQ794" s="168"/>
      <c r="AR794" s="168"/>
      <c r="AS794" s="168"/>
      <c r="AT794" s="168"/>
      <c r="AU794" s="168"/>
      <c r="AV794" s="168"/>
      <c r="AW794" s="168"/>
      <c r="AX794" s="168"/>
      <c r="AY794" s="168"/>
      <c r="AZ794" s="168"/>
      <c r="BA794" s="168"/>
      <c r="BB794" s="168"/>
      <c r="BC794" s="168"/>
      <c r="BD794" s="168"/>
      <c r="BE794" s="168"/>
      <c r="BF794" s="168"/>
      <c r="BG794" s="168"/>
      <c r="BH794" s="168"/>
      <c r="BI794" s="168"/>
      <c r="BJ794" s="168"/>
      <c r="BK794" s="168"/>
      <c r="BL794" s="168"/>
      <c r="BM794" s="168"/>
      <c r="BN794" s="168"/>
      <c r="BO794" s="168"/>
      <c r="BP794" s="168"/>
      <c r="BQ794" s="168"/>
      <c r="BR794" s="168"/>
      <c r="BS794" s="168"/>
      <c r="BT794" s="168"/>
      <c r="BU794" s="168"/>
      <c r="BV794" s="168"/>
      <c r="BW794" s="168"/>
      <c r="BX794" s="168"/>
      <c r="BY794" s="168"/>
      <c r="BZ794" s="168"/>
      <c r="CA794" s="168"/>
      <c r="CB794" s="168"/>
      <c r="CC794" s="168"/>
      <c r="CD794" s="168"/>
      <c r="CE794" s="168"/>
      <c r="CF794" s="168"/>
      <c r="CG794" s="168"/>
      <c r="CH794" s="168"/>
      <c r="CI794" s="168"/>
      <c r="CJ794" s="168"/>
      <c r="CK794" s="168"/>
      <c r="CL794" s="168"/>
      <c r="CM794" s="168"/>
      <c r="CN794" s="168"/>
      <c r="CO794" s="168"/>
      <c r="CP794" s="168"/>
      <c r="CQ794" s="168"/>
      <c r="CR794" s="168"/>
      <c r="CS794" s="168"/>
      <c r="CT794" s="168"/>
      <c r="CU794" s="168"/>
      <c r="CV794" s="168"/>
      <c r="CW794" s="168"/>
      <c r="CX794" s="168"/>
      <c r="CY794" s="168"/>
      <c r="CZ794" s="168"/>
      <c r="DA794" s="168"/>
      <c r="DB794" s="168"/>
      <c r="DC794" s="168"/>
      <c r="DD794" s="168"/>
      <c r="DE794" s="168"/>
      <c r="DF794" s="168"/>
      <c r="DG794" s="168"/>
      <c r="DH794" s="168"/>
      <c r="DI794" s="168"/>
      <c r="DJ794" s="168"/>
      <c r="DK794" s="168"/>
      <c r="DL794" s="168"/>
      <c r="DM794" s="168"/>
      <c r="DN794" s="168"/>
      <c r="DO794" s="168"/>
      <c r="DP794" s="168"/>
      <c r="DQ794" s="168"/>
      <c r="DR794" s="168"/>
      <c r="DS794" s="168"/>
      <c r="DT794" s="168"/>
      <c r="DU794" s="168"/>
      <c r="DV794" s="168"/>
      <c r="DW794" s="168"/>
      <c r="DX794" s="168"/>
      <c r="DY794" s="168"/>
      <c r="DZ794" s="168"/>
      <c r="EA794" s="168"/>
      <c r="EB794" s="168"/>
      <c r="EC794" s="168"/>
      <c r="ED794" s="168"/>
      <c r="EE794" s="168"/>
      <c r="EF794" s="169"/>
      <c r="EG794" s="169"/>
      <c r="EH794" s="169"/>
    </row>
    <row r="795" spans="1:138" ht="15.75" hidden="1" outlineLevel="1" x14ac:dyDescent="0.25">
      <c r="A795" s="122">
        <f>IF(B785="Объект",,IF(B795=0,,1))</f>
        <v>0</v>
      </c>
      <c r="B795" s="194" t="str">
        <f t="shared" si="508"/>
        <v>Прочие</v>
      </c>
      <c r="C795" s="170">
        <f t="shared" si="509"/>
        <v>0</v>
      </c>
      <c r="D795" s="168"/>
      <c r="E795" s="168"/>
      <c r="F795" s="168"/>
      <c r="G795" s="168"/>
      <c r="H795" s="168"/>
      <c r="I795" s="168"/>
      <c r="J795" s="168"/>
      <c r="K795" s="168"/>
      <c r="L795" s="168"/>
      <c r="M795" s="168"/>
      <c r="N795" s="168"/>
      <c r="O795" s="168"/>
      <c r="P795" s="168"/>
      <c r="Q795" s="168"/>
      <c r="R795" s="168"/>
      <c r="S795" s="168"/>
      <c r="T795" s="168"/>
      <c r="U795" s="168"/>
      <c r="V795" s="168"/>
      <c r="W795" s="168"/>
      <c r="X795" s="168"/>
      <c r="Y795" s="168"/>
      <c r="Z795" s="168"/>
      <c r="AA795" s="168"/>
      <c r="AB795" s="168"/>
      <c r="AC795" s="168"/>
      <c r="AD795" s="168"/>
      <c r="AE795" s="168"/>
      <c r="AF795" s="168"/>
      <c r="AG795" s="168"/>
      <c r="AH795" s="168"/>
      <c r="AI795" s="168"/>
      <c r="AJ795" s="168"/>
      <c r="AK795" s="168"/>
      <c r="AL795" s="168"/>
      <c r="AM795" s="168"/>
      <c r="AN795" s="168"/>
      <c r="AO795" s="168"/>
      <c r="AP795" s="168"/>
      <c r="AQ795" s="168"/>
      <c r="AR795" s="168"/>
      <c r="AS795" s="168"/>
      <c r="AT795" s="168"/>
      <c r="AU795" s="168"/>
      <c r="AV795" s="168"/>
      <c r="AW795" s="168"/>
      <c r="AX795" s="168"/>
      <c r="AY795" s="168"/>
      <c r="AZ795" s="168"/>
      <c r="BA795" s="168"/>
      <c r="BB795" s="168"/>
      <c r="BC795" s="168"/>
      <c r="BD795" s="168"/>
      <c r="BE795" s="168"/>
      <c r="BF795" s="168"/>
      <c r="BG795" s="168"/>
      <c r="BH795" s="168"/>
      <c r="BI795" s="168"/>
      <c r="BJ795" s="168"/>
      <c r="BK795" s="168"/>
      <c r="BL795" s="168"/>
      <c r="BM795" s="168"/>
      <c r="BN795" s="168"/>
      <c r="BO795" s="168"/>
      <c r="BP795" s="168"/>
      <c r="BQ795" s="168"/>
      <c r="BR795" s="168"/>
      <c r="BS795" s="168"/>
      <c r="BT795" s="168"/>
      <c r="BU795" s="168"/>
      <c r="BV795" s="168"/>
      <c r="BW795" s="168"/>
      <c r="BX795" s="168"/>
      <c r="BY795" s="168"/>
      <c r="BZ795" s="168"/>
      <c r="CA795" s="168"/>
      <c r="CB795" s="168"/>
      <c r="CC795" s="168"/>
      <c r="CD795" s="168"/>
      <c r="CE795" s="168"/>
      <c r="CF795" s="168"/>
      <c r="CG795" s="168"/>
      <c r="CH795" s="168"/>
      <c r="CI795" s="168"/>
      <c r="CJ795" s="168"/>
      <c r="CK795" s="168"/>
      <c r="CL795" s="168"/>
      <c r="CM795" s="168"/>
      <c r="CN795" s="168"/>
      <c r="CO795" s="168"/>
      <c r="CP795" s="168"/>
      <c r="CQ795" s="168"/>
      <c r="CR795" s="168"/>
      <c r="CS795" s="168"/>
      <c r="CT795" s="168"/>
      <c r="CU795" s="168"/>
      <c r="CV795" s="168"/>
      <c r="CW795" s="168"/>
      <c r="CX795" s="168"/>
      <c r="CY795" s="168"/>
      <c r="CZ795" s="168"/>
      <c r="DA795" s="168"/>
      <c r="DB795" s="168"/>
      <c r="DC795" s="168"/>
      <c r="DD795" s="168"/>
      <c r="DE795" s="168"/>
      <c r="DF795" s="168"/>
      <c r="DG795" s="168"/>
      <c r="DH795" s="168"/>
      <c r="DI795" s="168"/>
      <c r="DJ795" s="168"/>
      <c r="DK795" s="168"/>
      <c r="DL795" s="168"/>
      <c r="DM795" s="168"/>
      <c r="DN795" s="168"/>
      <c r="DO795" s="168"/>
      <c r="DP795" s="168"/>
      <c r="DQ795" s="168"/>
      <c r="DR795" s="168"/>
      <c r="DS795" s="168"/>
      <c r="DT795" s="168"/>
      <c r="DU795" s="168"/>
      <c r="DV795" s="168"/>
      <c r="DW795" s="168"/>
      <c r="DX795" s="168"/>
      <c r="DY795" s="168"/>
      <c r="DZ795" s="168"/>
      <c r="EA795" s="168"/>
      <c r="EB795" s="168"/>
      <c r="EC795" s="168"/>
      <c r="ED795" s="168"/>
      <c r="EE795" s="168"/>
      <c r="EF795" s="169"/>
      <c r="EG795" s="169"/>
      <c r="EH795" s="169"/>
    </row>
    <row r="796" spans="1:138" ht="15.75" hidden="1" outlineLevel="1" x14ac:dyDescent="0.25">
      <c r="A796" s="122">
        <f>IF(B785="Объект",,IF(B796=0,,1))</f>
        <v>0</v>
      </c>
      <c r="B796" s="194" t="str">
        <f t="shared" si="508"/>
        <v>Таможенные платежи</v>
      </c>
      <c r="C796" s="170">
        <f t="shared" si="509"/>
        <v>0</v>
      </c>
      <c r="D796" s="168"/>
      <c r="E796" s="168"/>
      <c r="F796" s="168"/>
      <c r="G796" s="168"/>
      <c r="H796" s="168"/>
      <c r="I796" s="168"/>
      <c r="J796" s="168"/>
      <c r="K796" s="168"/>
      <c r="L796" s="168"/>
      <c r="M796" s="168"/>
      <c r="N796" s="168"/>
      <c r="O796" s="168"/>
      <c r="P796" s="168"/>
      <c r="Q796" s="168"/>
      <c r="R796" s="168"/>
      <c r="S796" s="168"/>
      <c r="T796" s="168"/>
      <c r="U796" s="168"/>
      <c r="V796" s="168"/>
      <c r="W796" s="168"/>
      <c r="X796" s="168"/>
      <c r="Y796" s="168"/>
      <c r="Z796" s="168"/>
      <c r="AA796" s="168"/>
      <c r="AB796" s="168"/>
      <c r="AC796" s="168"/>
      <c r="AD796" s="168"/>
      <c r="AE796" s="168"/>
      <c r="AF796" s="168"/>
      <c r="AG796" s="168"/>
      <c r="AH796" s="168"/>
      <c r="AI796" s="168"/>
      <c r="AJ796" s="168"/>
      <c r="AK796" s="168"/>
      <c r="AL796" s="168"/>
      <c r="AM796" s="168"/>
      <c r="AN796" s="168"/>
      <c r="AO796" s="168"/>
      <c r="AP796" s="168"/>
      <c r="AQ796" s="168"/>
      <c r="AR796" s="168"/>
      <c r="AS796" s="168"/>
      <c r="AT796" s="168"/>
      <c r="AU796" s="168"/>
      <c r="AV796" s="168"/>
      <c r="AW796" s="168"/>
      <c r="AX796" s="168"/>
      <c r="AY796" s="168"/>
      <c r="AZ796" s="168"/>
      <c r="BA796" s="168"/>
      <c r="BB796" s="168"/>
      <c r="BC796" s="168"/>
      <c r="BD796" s="168"/>
      <c r="BE796" s="168"/>
      <c r="BF796" s="168"/>
      <c r="BG796" s="168"/>
      <c r="BH796" s="168"/>
      <c r="BI796" s="168"/>
      <c r="BJ796" s="168"/>
      <c r="BK796" s="168"/>
      <c r="BL796" s="168"/>
      <c r="BM796" s="168"/>
      <c r="BN796" s="168"/>
      <c r="BO796" s="168"/>
      <c r="BP796" s="168"/>
      <c r="BQ796" s="168"/>
      <c r="BR796" s="168"/>
      <c r="BS796" s="168"/>
      <c r="BT796" s="168"/>
      <c r="BU796" s="168"/>
      <c r="BV796" s="168"/>
      <c r="BW796" s="168"/>
      <c r="BX796" s="168"/>
      <c r="BY796" s="168"/>
      <c r="BZ796" s="168"/>
      <c r="CA796" s="168"/>
      <c r="CB796" s="168"/>
      <c r="CC796" s="168"/>
      <c r="CD796" s="168"/>
      <c r="CE796" s="168"/>
      <c r="CF796" s="168"/>
      <c r="CG796" s="168"/>
      <c r="CH796" s="168"/>
      <c r="CI796" s="168"/>
      <c r="CJ796" s="168"/>
      <c r="CK796" s="168"/>
      <c r="CL796" s="168"/>
      <c r="CM796" s="168"/>
      <c r="CN796" s="168"/>
      <c r="CO796" s="168"/>
      <c r="CP796" s="168"/>
      <c r="CQ796" s="168"/>
      <c r="CR796" s="168"/>
      <c r="CS796" s="168"/>
      <c r="CT796" s="168"/>
      <c r="CU796" s="168"/>
      <c r="CV796" s="168"/>
      <c r="CW796" s="168"/>
      <c r="CX796" s="168"/>
      <c r="CY796" s="168"/>
      <c r="CZ796" s="168"/>
      <c r="DA796" s="168"/>
      <c r="DB796" s="168"/>
      <c r="DC796" s="168"/>
      <c r="DD796" s="168"/>
      <c r="DE796" s="168"/>
      <c r="DF796" s="168"/>
      <c r="DG796" s="168"/>
      <c r="DH796" s="168"/>
      <c r="DI796" s="168"/>
      <c r="DJ796" s="168"/>
      <c r="DK796" s="168"/>
      <c r="DL796" s="168"/>
      <c r="DM796" s="168"/>
      <c r="DN796" s="168"/>
      <c r="DO796" s="168"/>
      <c r="DP796" s="168"/>
      <c r="DQ796" s="168"/>
      <c r="DR796" s="168"/>
      <c r="DS796" s="168"/>
      <c r="DT796" s="168"/>
      <c r="DU796" s="168"/>
      <c r="DV796" s="168"/>
      <c r="DW796" s="168"/>
      <c r="DX796" s="168"/>
      <c r="DY796" s="168"/>
      <c r="DZ796" s="168"/>
      <c r="EA796" s="168"/>
      <c r="EB796" s="168"/>
      <c r="EC796" s="168"/>
      <c r="ED796" s="168"/>
      <c r="EE796" s="168"/>
      <c r="EF796" s="169"/>
      <c r="EG796" s="169"/>
      <c r="EH796" s="169"/>
    </row>
    <row r="797" spans="1:138" ht="15.75" hidden="1" outlineLevel="1" x14ac:dyDescent="0.25">
      <c r="A797" s="122">
        <f>IF(B785="Объект",,IF(B797=0,,1))</f>
        <v>0</v>
      </c>
      <c r="B797" s="194">
        <f t="shared" si="508"/>
        <v>0</v>
      </c>
      <c r="C797" s="170">
        <f t="shared" si="509"/>
        <v>0</v>
      </c>
      <c r="D797" s="168"/>
      <c r="E797" s="168"/>
      <c r="F797" s="168"/>
      <c r="G797" s="168"/>
      <c r="H797" s="168"/>
      <c r="I797" s="168"/>
      <c r="J797" s="168"/>
      <c r="K797" s="168"/>
      <c r="L797" s="168"/>
      <c r="M797" s="168"/>
      <c r="N797" s="168"/>
      <c r="O797" s="168"/>
      <c r="P797" s="168"/>
      <c r="Q797" s="168"/>
      <c r="R797" s="168"/>
      <c r="S797" s="168"/>
      <c r="T797" s="168"/>
      <c r="U797" s="168"/>
      <c r="V797" s="168"/>
      <c r="W797" s="168"/>
      <c r="X797" s="168"/>
      <c r="Y797" s="168"/>
      <c r="Z797" s="168"/>
      <c r="AA797" s="168"/>
      <c r="AB797" s="168"/>
      <c r="AC797" s="168"/>
      <c r="AD797" s="168"/>
      <c r="AE797" s="168"/>
      <c r="AF797" s="168"/>
      <c r="AG797" s="168"/>
      <c r="AH797" s="168"/>
      <c r="AI797" s="168"/>
      <c r="AJ797" s="168"/>
      <c r="AK797" s="168"/>
      <c r="AL797" s="168"/>
      <c r="AM797" s="168"/>
      <c r="AN797" s="168"/>
      <c r="AO797" s="168"/>
      <c r="AP797" s="168"/>
      <c r="AQ797" s="168"/>
      <c r="AR797" s="168"/>
      <c r="AS797" s="168"/>
      <c r="AT797" s="168"/>
      <c r="AU797" s="168"/>
      <c r="AV797" s="168"/>
      <c r="AW797" s="168"/>
      <c r="AX797" s="168"/>
      <c r="AY797" s="168"/>
      <c r="AZ797" s="168"/>
      <c r="BA797" s="168"/>
      <c r="BB797" s="168"/>
      <c r="BC797" s="168"/>
      <c r="BD797" s="168"/>
      <c r="BE797" s="168"/>
      <c r="BF797" s="168"/>
      <c r="BG797" s="168"/>
      <c r="BH797" s="168"/>
      <c r="BI797" s="168"/>
      <c r="BJ797" s="168"/>
      <c r="BK797" s="168"/>
      <c r="BL797" s="168"/>
      <c r="BM797" s="168"/>
      <c r="BN797" s="168"/>
      <c r="BO797" s="168"/>
      <c r="BP797" s="168"/>
      <c r="BQ797" s="168"/>
      <c r="BR797" s="168"/>
      <c r="BS797" s="168"/>
      <c r="BT797" s="168"/>
      <c r="BU797" s="168"/>
      <c r="BV797" s="168"/>
      <c r="BW797" s="168"/>
      <c r="BX797" s="168"/>
      <c r="BY797" s="168"/>
      <c r="BZ797" s="168"/>
      <c r="CA797" s="168"/>
      <c r="CB797" s="168"/>
      <c r="CC797" s="168"/>
      <c r="CD797" s="168"/>
      <c r="CE797" s="168"/>
      <c r="CF797" s="168"/>
      <c r="CG797" s="168"/>
      <c r="CH797" s="168"/>
      <c r="CI797" s="168"/>
      <c r="CJ797" s="168"/>
      <c r="CK797" s="168"/>
      <c r="CL797" s="168"/>
      <c r="CM797" s="168"/>
      <c r="CN797" s="168"/>
      <c r="CO797" s="168"/>
      <c r="CP797" s="168"/>
      <c r="CQ797" s="168"/>
      <c r="CR797" s="168"/>
      <c r="CS797" s="168"/>
      <c r="CT797" s="168"/>
      <c r="CU797" s="168"/>
      <c r="CV797" s="168"/>
      <c r="CW797" s="168"/>
      <c r="CX797" s="168"/>
      <c r="CY797" s="168"/>
      <c r="CZ797" s="168"/>
      <c r="DA797" s="168"/>
      <c r="DB797" s="168"/>
      <c r="DC797" s="168"/>
      <c r="DD797" s="168"/>
      <c r="DE797" s="168"/>
      <c r="DF797" s="168"/>
      <c r="DG797" s="168"/>
      <c r="DH797" s="168"/>
      <c r="DI797" s="168"/>
      <c r="DJ797" s="168"/>
      <c r="DK797" s="168"/>
      <c r="DL797" s="168"/>
      <c r="DM797" s="168"/>
      <c r="DN797" s="168"/>
      <c r="DO797" s="168"/>
      <c r="DP797" s="168"/>
      <c r="DQ797" s="168"/>
      <c r="DR797" s="168"/>
      <c r="DS797" s="168"/>
      <c r="DT797" s="168"/>
      <c r="DU797" s="168"/>
      <c r="DV797" s="168"/>
      <c r="DW797" s="168"/>
      <c r="DX797" s="168"/>
      <c r="DY797" s="168"/>
      <c r="DZ797" s="168"/>
      <c r="EA797" s="168"/>
      <c r="EB797" s="168"/>
      <c r="EC797" s="168"/>
      <c r="ED797" s="168"/>
      <c r="EE797" s="168"/>
      <c r="EF797" s="169"/>
      <c r="EG797" s="169"/>
      <c r="EH797" s="169"/>
    </row>
    <row r="798" spans="1:138" ht="15.75" hidden="1" outlineLevel="1" x14ac:dyDescent="0.25">
      <c r="A798" s="122">
        <f>IF(B785="Объект",,IF(B798=0,,1))</f>
        <v>0</v>
      </c>
      <c r="B798" s="194" t="str">
        <f t="shared" si="508"/>
        <v>Менеджмент резерв</v>
      </c>
      <c r="C798" s="170">
        <f t="shared" si="509"/>
        <v>0</v>
      </c>
      <c r="D798" s="168"/>
      <c r="E798" s="168"/>
      <c r="F798" s="168"/>
      <c r="G798" s="168"/>
      <c r="H798" s="168"/>
      <c r="I798" s="168"/>
      <c r="J798" s="168"/>
      <c r="K798" s="168"/>
      <c r="L798" s="168"/>
      <c r="M798" s="168"/>
      <c r="N798" s="168"/>
      <c r="O798" s="168"/>
      <c r="P798" s="168"/>
      <c r="Q798" s="168"/>
      <c r="R798" s="168"/>
      <c r="S798" s="168"/>
      <c r="T798" s="168"/>
      <c r="U798" s="168"/>
      <c r="V798" s="168"/>
      <c r="W798" s="168"/>
      <c r="X798" s="168"/>
      <c r="Y798" s="168"/>
      <c r="Z798" s="168"/>
      <c r="AA798" s="168"/>
      <c r="AB798" s="168"/>
      <c r="AC798" s="168"/>
      <c r="AD798" s="168"/>
      <c r="AE798" s="168"/>
      <c r="AF798" s="168"/>
      <c r="AG798" s="168"/>
      <c r="AH798" s="168"/>
      <c r="AI798" s="168"/>
      <c r="AJ798" s="168"/>
      <c r="AK798" s="168"/>
      <c r="AL798" s="168"/>
      <c r="AM798" s="168"/>
      <c r="AN798" s="168"/>
      <c r="AO798" s="168"/>
      <c r="AP798" s="168"/>
      <c r="AQ798" s="168"/>
      <c r="AR798" s="168"/>
      <c r="AS798" s="168"/>
      <c r="AT798" s="168"/>
      <c r="AU798" s="168"/>
      <c r="AV798" s="168"/>
      <c r="AW798" s="168"/>
      <c r="AX798" s="168"/>
      <c r="AY798" s="168"/>
      <c r="AZ798" s="168"/>
      <c r="BA798" s="168"/>
      <c r="BB798" s="168"/>
      <c r="BC798" s="168"/>
      <c r="BD798" s="168"/>
      <c r="BE798" s="168"/>
      <c r="BF798" s="168"/>
      <c r="BG798" s="168"/>
      <c r="BH798" s="168"/>
      <c r="BI798" s="168"/>
      <c r="BJ798" s="168"/>
      <c r="BK798" s="168"/>
      <c r="BL798" s="168"/>
      <c r="BM798" s="168"/>
      <c r="BN798" s="168"/>
      <c r="BO798" s="168"/>
      <c r="BP798" s="168"/>
      <c r="BQ798" s="168"/>
      <c r="BR798" s="168"/>
      <c r="BS798" s="168"/>
      <c r="BT798" s="168"/>
      <c r="BU798" s="168"/>
      <c r="BV798" s="168"/>
      <c r="BW798" s="168"/>
      <c r="BX798" s="168"/>
      <c r="BY798" s="168"/>
      <c r="BZ798" s="168"/>
      <c r="CA798" s="168"/>
      <c r="CB798" s="168"/>
      <c r="CC798" s="168"/>
      <c r="CD798" s="168"/>
      <c r="CE798" s="168"/>
      <c r="CF798" s="168"/>
      <c r="CG798" s="168"/>
      <c r="CH798" s="168"/>
      <c r="CI798" s="168"/>
      <c r="CJ798" s="168"/>
      <c r="CK798" s="168"/>
      <c r="CL798" s="168"/>
      <c r="CM798" s="168"/>
      <c r="CN798" s="168"/>
      <c r="CO798" s="168"/>
      <c r="CP798" s="168"/>
      <c r="CQ798" s="168"/>
      <c r="CR798" s="168"/>
      <c r="CS798" s="168"/>
      <c r="CT798" s="168"/>
      <c r="CU798" s="168"/>
      <c r="CV798" s="168"/>
      <c r="CW798" s="168"/>
      <c r="CX798" s="168"/>
      <c r="CY798" s="168"/>
      <c r="CZ798" s="168"/>
      <c r="DA798" s="168"/>
      <c r="DB798" s="168"/>
      <c r="DC798" s="168"/>
      <c r="DD798" s="168"/>
      <c r="DE798" s="168"/>
      <c r="DF798" s="168"/>
      <c r="DG798" s="168"/>
      <c r="DH798" s="168"/>
      <c r="DI798" s="168"/>
      <c r="DJ798" s="168"/>
      <c r="DK798" s="168"/>
      <c r="DL798" s="168"/>
      <c r="DM798" s="168"/>
      <c r="DN798" s="168"/>
      <c r="DO798" s="168"/>
      <c r="DP798" s="168"/>
      <c r="DQ798" s="168"/>
      <c r="DR798" s="168"/>
      <c r="DS798" s="168"/>
      <c r="DT798" s="168"/>
      <c r="DU798" s="168"/>
      <c r="DV798" s="168"/>
      <c r="DW798" s="168"/>
      <c r="DX798" s="168"/>
      <c r="DY798" s="168"/>
      <c r="DZ798" s="168"/>
      <c r="EA798" s="168"/>
      <c r="EB798" s="168"/>
      <c r="EC798" s="168"/>
      <c r="ED798" s="168"/>
      <c r="EE798" s="168"/>
      <c r="EF798" s="169"/>
      <c r="EG798" s="169"/>
      <c r="EH798" s="169"/>
    </row>
    <row r="799" spans="1:138" ht="15.75" hidden="1" outlineLevel="1" x14ac:dyDescent="0.25">
      <c r="A799" s="122">
        <f>IF(B785="Объект",,IF(B799=0,,1))</f>
        <v>0</v>
      </c>
      <c r="B799" s="236" t="str">
        <f t="shared" si="508"/>
        <v>ФОТ МП и РГ</v>
      </c>
      <c r="C799" s="170">
        <f t="shared" si="509"/>
        <v>0</v>
      </c>
      <c r="D799" s="168"/>
      <c r="E799" s="168"/>
      <c r="F799" s="168"/>
      <c r="G799" s="168"/>
      <c r="H799" s="168"/>
      <c r="I799" s="168"/>
      <c r="J799" s="168"/>
      <c r="K799" s="168"/>
      <c r="L799" s="168"/>
      <c r="M799" s="168"/>
      <c r="N799" s="168"/>
      <c r="O799" s="168"/>
      <c r="P799" s="168"/>
      <c r="Q799" s="168"/>
      <c r="R799" s="168"/>
      <c r="S799" s="168"/>
      <c r="T799" s="168"/>
      <c r="U799" s="168"/>
      <c r="V799" s="168"/>
      <c r="W799" s="168"/>
      <c r="X799" s="168"/>
      <c r="Y799" s="168"/>
      <c r="Z799" s="168"/>
      <c r="AA799" s="168"/>
      <c r="AB799" s="168"/>
      <c r="AC799" s="168"/>
      <c r="AD799" s="168"/>
      <c r="AE799" s="168"/>
      <c r="AF799" s="168"/>
      <c r="AG799" s="168"/>
      <c r="AH799" s="168"/>
      <c r="AI799" s="168"/>
      <c r="AJ799" s="168"/>
      <c r="AK799" s="168"/>
      <c r="AL799" s="168"/>
      <c r="AM799" s="168"/>
      <c r="AN799" s="168"/>
      <c r="AO799" s="168"/>
      <c r="AP799" s="168"/>
      <c r="AQ799" s="168"/>
      <c r="AR799" s="168"/>
      <c r="AS799" s="168"/>
      <c r="AT799" s="168"/>
      <c r="AU799" s="168"/>
      <c r="AV799" s="168"/>
      <c r="AW799" s="168"/>
      <c r="AX799" s="168"/>
      <c r="AY799" s="168"/>
      <c r="AZ799" s="168"/>
      <c r="BA799" s="168"/>
      <c r="BB799" s="168"/>
      <c r="BC799" s="168"/>
      <c r="BD799" s="168"/>
      <c r="BE799" s="168"/>
      <c r="BF799" s="168"/>
      <c r="BG799" s="168"/>
      <c r="BH799" s="168"/>
      <c r="BI799" s="168"/>
      <c r="BJ799" s="168"/>
      <c r="BK799" s="168"/>
      <c r="BL799" s="168"/>
      <c r="BM799" s="168"/>
      <c r="BN799" s="168"/>
      <c r="BO799" s="168"/>
      <c r="BP799" s="168"/>
      <c r="BQ799" s="168"/>
      <c r="BR799" s="168"/>
      <c r="BS799" s="168"/>
      <c r="BT799" s="168"/>
      <c r="BU799" s="168"/>
      <c r="BV799" s="168"/>
      <c r="BW799" s="168"/>
      <c r="BX799" s="168"/>
      <c r="BY799" s="168"/>
      <c r="BZ799" s="168"/>
      <c r="CA799" s="168"/>
      <c r="CB799" s="168"/>
      <c r="CC799" s="168"/>
      <c r="CD799" s="168"/>
      <c r="CE799" s="168"/>
      <c r="CF799" s="168"/>
      <c r="CG799" s="168"/>
      <c r="CH799" s="168"/>
      <c r="CI799" s="168"/>
      <c r="CJ799" s="168"/>
      <c r="CK799" s="168"/>
      <c r="CL799" s="168"/>
      <c r="CM799" s="168"/>
      <c r="CN799" s="168"/>
      <c r="CO799" s="168"/>
      <c r="CP799" s="168"/>
      <c r="CQ799" s="168"/>
      <c r="CR799" s="168"/>
      <c r="CS799" s="168"/>
      <c r="CT799" s="168"/>
      <c r="CU799" s="168"/>
      <c r="CV799" s="168"/>
      <c r="CW799" s="168"/>
      <c r="CX799" s="168"/>
      <c r="CY799" s="168"/>
      <c r="CZ799" s="168"/>
      <c r="DA799" s="168"/>
      <c r="DB799" s="168"/>
      <c r="DC799" s="168"/>
      <c r="DD799" s="168"/>
      <c r="DE799" s="168"/>
      <c r="DF799" s="168"/>
      <c r="DG799" s="168"/>
      <c r="DH799" s="168"/>
      <c r="DI799" s="168"/>
      <c r="DJ799" s="168"/>
      <c r="DK799" s="168"/>
      <c r="DL799" s="168"/>
      <c r="DM799" s="168"/>
      <c r="DN799" s="168"/>
      <c r="DO799" s="168"/>
      <c r="DP799" s="168"/>
      <c r="DQ799" s="168"/>
      <c r="DR799" s="168"/>
      <c r="DS799" s="168"/>
      <c r="DT799" s="168"/>
      <c r="DU799" s="168"/>
      <c r="DV799" s="168"/>
      <c r="DW799" s="168"/>
      <c r="DX799" s="168"/>
      <c r="DY799" s="168"/>
      <c r="DZ799" s="168"/>
      <c r="EA799" s="168"/>
      <c r="EB799" s="168"/>
      <c r="EC799" s="168"/>
      <c r="ED799" s="168"/>
      <c r="EE799" s="168"/>
      <c r="EF799" s="169"/>
      <c r="EG799" s="169"/>
      <c r="EH799" s="169"/>
    </row>
    <row r="800" spans="1:138" ht="15.75" hidden="1" outlineLevel="1" x14ac:dyDescent="0.25">
      <c r="A800" s="122">
        <f>IF(B785="Объект",,IF(B800=0,,1))</f>
        <v>0</v>
      </c>
      <c r="B800" s="194" t="str">
        <f t="shared" si="508"/>
        <v>Мотивационный фонд</v>
      </c>
      <c r="C800" s="170">
        <f t="shared" si="509"/>
        <v>0</v>
      </c>
      <c r="D800" s="168"/>
      <c r="E800" s="168"/>
      <c r="F800" s="168"/>
      <c r="G800" s="168"/>
      <c r="H800" s="168"/>
      <c r="I800" s="168"/>
      <c r="J800" s="168"/>
      <c r="K800" s="168"/>
      <c r="L800" s="168"/>
      <c r="M800" s="168"/>
      <c r="N800" s="168"/>
      <c r="O800" s="168"/>
      <c r="P800" s="168"/>
      <c r="Q800" s="168"/>
      <c r="R800" s="168"/>
      <c r="S800" s="168"/>
      <c r="T800" s="168"/>
      <c r="U800" s="168"/>
      <c r="V800" s="168"/>
      <c r="W800" s="168"/>
      <c r="X800" s="168"/>
      <c r="Y800" s="168"/>
      <c r="Z800" s="168"/>
      <c r="AA800" s="168"/>
      <c r="AB800" s="168"/>
      <c r="AC800" s="168"/>
      <c r="AD800" s="168"/>
      <c r="AE800" s="168"/>
      <c r="AF800" s="168"/>
      <c r="AG800" s="168"/>
      <c r="AH800" s="168"/>
      <c r="AI800" s="168"/>
      <c r="AJ800" s="168"/>
      <c r="AK800" s="168"/>
      <c r="AL800" s="168"/>
      <c r="AM800" s="168"/>
      <c r="AN800" s="168"/>
      <c r="AO800" s="168"/>
      <c r="AP800" s="168"/>
      <c r="AQ800" s="168"/>
      <c r="AR800" s="168"/>
      <c r="AS800" s="168"/>
      <c r="AT800" s="168"/>
      <c r="AU800" s="168"/>
      <c r="AV800" s="168"/>
      <c r="AW800" s="168"/>
      <c r="AX800" s="168"/>
      <c r="AY800" s="168"/>
      <c r="AZ800" s="168"/>
      <c r="BA800" s="168"/>
      <c r="BB800" s="168"/>
      <c r="BC800" s="168"/>
      <c r="BD800" s="168"/>
      <c r="BE800" s="168"/>
      <c r="BF800" s="168"/>
      <c r="BG800" s="168"/>
      <c r="BH800" s="168"/>
      <c r="BI800" s="168"/>
      <c r="BJ800" s="168"/>
      <c r="BK800" s="168"/>
      <c r="BL800" s="168"/>
      <c r="BM800" s="168"/>
      <c r="BN800" s="168"/>
      <c r="BO800" s="168"/>
      <c r="BP800" s="168"/>
      <c r="BQ800" s="168"/>
      <c r="BR800" s="168"/>
      <c r="BS800" s="168"/>
      <c r="BT800" s="168"/>
      <c r="BU800" s="168"/>
      <c r="BV800" s="168"/>
      <c r="BW800" s="168"/>
      <c r="BX800" s="168"/>
      <c r="BY800" s="168"/>
      <c r="BZ800" s="168"/>
      <c r="CA800" s="168"/>
      <c r="CB800" s="168"/>
      <c r="CC800" s="168"/>
      <c r="CD800" s="168"/>
      <c r="CE800" s="168"/>
      <c r="CF800" s="168"/>
      <c r="CG800" s="168"/>
      <c r="CH800" s="168"/>
      <c r="CI800" s="168"/>
      <c r="CJ800" s="168"/>
      <c r="CK800" s="168"/>
      <c r="CL800" s="168"/>
      <c r="CM800" s="168"/>
      <c r="CN800" s="168"/>
      <c r="CO800" s="168"/>
      <c r="CP800" s="168"/>
      <c r="CQ800" s="168"/>
      <c r="CR800" s="168"/>
      <c r="CS800" s="168"/>
      <c r="CT800" s="168"/>
      <c r="CU800" s="168"/>
      <c r="CV800" s="168"/>
      <c r="CW800" s="168"/>
      <c r="CX800" s="168"/>
      <c r="CY800" s="168"/>
      <c r="CZ800" s="168"/>
      <c r="DA800" s="168"/>
      <c r="DB800" s="168"/>
      <c r="DC800" s="168"/>
      <c r="DD800" s="168"/>
      <c r="DE800" s="168"/>
      <c r="DF800" s="168"/>
      <c r="DG800" s="168"/>
      <c r="DH800" s="168"/>
      <c r="DI800" s="168"/>
      <c r="DJ800" s="168"/>
      <c r="DK800" s="168"/>
      <c r="DL800" s="168"/>
      <c r="DM800" s="168"/>
      <c r="DN800" s="168"/>
      <c r="DO800" s="168"/>
      <c r="DP800" s="168"/>
      <c r="DQ800" s="168"/>
      <c r="DR800" s="168"/>
      <c r="DS800" s="168"/>
      <c r="DT800" s="168"/>
      <c r="DU800" s="168"/>
      <c r="DV800" s="168"/>
      <c r="DW800" s="168"/>
      <c r="DX800" s="168"/>
      <c r="DY800" s="168"/>
      <c r="DZ800" s="168"/>
      <c r="EA800" s="168"/>
      <c r="EB800" s="168"/>
      <c r="EC800" s="168"/>
      <c r="ED800" s="168"/>
      <c r="EE800" s="168"/>
      <c r="EF800" s="169"/>
      <c r="EG800" s="169"/>
      <c r="EH800" s="169"/>
    </row>
    <row r="801" spans="1:138" ht="17.25" hidden="1" outlineLevel="1" thickTop="1" thickBot="1" x14ac:dyDescent="0.3">
      <c r="A801" s="122">
        <f>IF(B785="Объект",,1)</f>
        <v>0</v>
      </c>
      <c r="B801" s="228" t="str">
        <f>B769</f>
        <v>Итого без НДС, тыс. $</v>
      </c>
      <c r="C801" s="229">
        <f t="shared" si="509"/>
        <v>0</v>
      </c>
      <c r="D801" s="175">
        <f t="shared" ref="D801:AI801" si="510">SUM(D789:D800)</f>
        <v>0</v>
      </c>
      <c r="E801" s="230">
        <f t="shared" si="510"/>
        <v>0</v>
      </c>
      <c r="F801" s="175">
        <f t="shared" si="510"/>
        <v>0</v>
      </c>
      <c r="G801" s="175">
        <f t="shared" si="510"/>
        <v>0</v>
      </c>
      <c r="H801" s="175">
        <f t="shared" si="510"/>
        <v>0</v>
      </c>
      <c r="I801" s="175">
        <f t="shared" si="510"/>
        <v>0</v>
      </c>
      <c r="J801" s="175">
        <f t="shared" si="510"/>
        <v>0</v>
      </c>
      <c r="K801" s="175">
        <f t="shared" si="510"/>
        <v>0</v>
      </c>
      <c r="L801" s="175">
        <f t="shared" si="510"/>
        <v>0</v>
      </c>
      <c r="M801" s="175">
        <f t="shared" si="510"/>
        <v>0</v>
      </c>
      <c r="N801" s="175">
        <f t="shared" si="510"/>
        <v>0</v>
      </c>
      <c r="O801" s="231">
        <f t="shared" si="510"/>
        <v>0</v>
      </c>
      <c r="P801" s="231">
        <f t="shared" si="510"/>
        <v>0</v>
      </c>
      <c r="Q801" s="231">
        <f t="shared" si="510"/>
        <v>0</v>
      </c>
      <c r="R801" s="231">
        <f t="shared" si="510"/>
        <v>0</v>
      </c>
      <c r="S801" s="231">
        <f t="shared" si="510"/>
        <v>0</v>
      </c>
      <c r="T801" s="231">
        <f t="shared" si="510"/>
        <v>0</v>
      </c>
      <c r="U801" s="231">
        <f t="shared" si="510"/>
        <v>0</v>
      </c>
      <c r="V801" s="231">
        <f t="shared" si="510"/>
        <v>0</v>
      </c>
      <c r="W801" s="231">
        <f t="shared" si="510"/>
        <v>0</v>
      </c>
      <c r="X801" s="231">
        <f t="shared" si="510"/>
        <v>0</v>
      </c>
      <c r="Y801" s="231">
        <f t="shared" si="510"/>
        <v>0</v>
      </c>
      <c r="Z801" s="231">
        <f t="shared" si="510"/>
        <v>0</v>
      </c>
      <c r="AA801" s="231">
        <f t="shared" si="510"/>
        <v>0</v>
      </c>
      <c r="AB801" s="231">
        <f t="shared" si="510"/>
        <v>0</v>
      </c>
      <c r="AC801" s="176">
        <f t="shared" si="510"/>
        <v>0</v>
      </c>
      <c r="AD801" s="176">
        <f t="shared" si="510"/>
        <v>0</v>
      </c>
      <c r="AE801" s="175">
        <f t="shared" si="510"/>
        <v>0</v>
      </c>
      <c r="AF801" s="175">
        <f t="shared" si="510"/>
        <v>0</v>
      </c>
      <c r="AG801" s="175">
        <f t="shared" si="510"/>
        <v>0</v>
      </c>
      <c r="AH801" s="175">
        <f t="shared" si="510"/>
        <v>0</v>
      </c>
      <c r="AI801" s="175">
        <f t="shared" si="510"/>
        <v>0</v>
      </c>
      <c r="AJ801" s="175">
        <f t="shared" ref="AJ801:CU801" si="511">SUM(AJ789:AJ800)</f>
        <v>0</v>
      </c>
      <c r="AK801" s="175">
        <f t="shared" si="511"/>
        <v>0</v>
      </c>
      <c r="AL801" s="175">
        <f t="shared" si="511"/>
        <v>0</v>
      </c>
      <c r="AM801" s="175">
        <f t="shared" si="511"/>
        <v>0</v>
      </c>
      <c r="AN801" s="176">
        <f t="shared" si="511"/>
        <v>0</v>
      </c>
      <c r="AO801" s="175">
        <f t="shared" si="511"/>
        <v>0</v>
      </c>
      <c r="AP801" s="175">
        <f t="shared" si="511"/>
        <v>0</v>
      </c>
      <c r="AQ801" s="175">
        <f t="shared" si="511"/>
        <v>0</v>
      </c>
      <c r="AR801" s="175">
        <f t="shared" si="511"/>
        <v>0</v>
      </c>
      <c r="AS801" s="175">
        <f t="shared" si="511"/>
        <v>0</v>
      </c>
      <c r="AT801" s="175">
        <f t="shared" si="511"/>
        <v>0</v>
      </c>
      <c r="AU801" s="175">
        <f t="shared" si="511"/>
        <v>0</v>
      </c>
      <c r="AV801" s="175">
        <f t="shared" si="511"/>
        <v>0</v>
      </c>
      <c r="AW801" s="175">
        <f t="shared" si="511"/>
        <v>0</v>
      </c>
      <c r="AX801" s="175">
        <f t="shared" si="511"/>
        <v>0</v>
      </c>
      <c r="AY801" s="175">
        <f t="shared" si="511"/>
        <v>0</v>
      </c>
      <c r="AZ801" s="176">
        <f t="shared" si="511"/>
        <v>0</v>
      </c>
      <c r="BA801" s="175">
        <f t="shared" si="511"/>
        <v>0</v>
      </c>
      <c r="BB801" s="175">
        <f t="shared" si="511"/>
        <v>0</v>
      </c>
      <c r="BC801" s="175">
        <f t="shared" si="511"/>
        <v>0</v>
      </c>
      <c r="BD801" s="175">
        <f t="shared" si="511"/>
        <v>0</v>
      </c>
      <c r="BE801" s="175">
        <f t="shared" si="511"/>
        <v>0</v>
      </c>
      <c r="BF801" s="175">
        <f t="shared" si="511"/>
        <v>0</v>
      </c>
      <c r="BG801" s="175">
        <f t="shared" si="511"/>
        <v>0</v>
      </c>
      <c r="BH801" s="175">
        <f t="shared" si="511"/>
        <v>0</v>
      </c>
      <c r="BI801" s="175">
        <f t="shared" si="511"/>
        <v>0</v>
      </c>
      <c r="BJ801" s="175">
        <f t="shared" si="511"/>
        <v>0</v>
      </c>
      <c r="BK801" s="175">
        <f t="shared" si="511"/>
        <v>0</v>
      </c>
      <c r="BL801" s="176">
        <f t="shared" si="511"/>
        <v>0</v>
      </c>
      <c r="BM801" s="175">
        <f t="shared" si="511"/>
        <v>0</v>
      </c>
      <c r="BN801" s="175">
        <f t="shared" si="511"/>
        <v>0</v>
      </c>
      <c r="BO801" s="175">
        <f t="shared" si="511"/>
        <v>0</v>
      </c>
      <c r="BP801" s="175">
        <f t="shared" si="511"/>
        <v>0</v>
      </c>
      <c r="BQ801" s="175">
        <f t="shared" si="511"/>
        <v>0</v>
      </c>
      <c r="BR801" s="175">
        <f t="shared" si="511"/>
        <v>0</v>
      </c>
      <c r="BS801" s="175">
        <f t="shared" si="511"/>
        <v>0</v>
      </c>
      <c r="BT801" s="175">
        <f t="shared" si="511"/>
        <v>0</v>
      </c>
      <c r="BU801" s="175">
        <f t="shared" si="511"/>
        <v>0</v>
      </c>
      <c r="BV801" s="175">
        <f>SUM(BV789:BV800)</f>
        <v>0</v>
      </c>
      <c r="BW801" s="175">
        <f>SUM(BW789:BW800)</f>
        <v>0</v>
      </c>
      <c r="BX801" s="175">
        <f>SUM(BX789:BX800)</f>
        <v>0</v>
      </c>
      <c r="BY801" s="175">
        <f t="shared" si="511"/>
        <v>0</v>
      </c>
      <c r="BZ801" s="175">
        <f t="shared" si="511"/>
        <v>0</v>
      </c>
      <c r="CA801" s="175">
        <f t="shared" si="511"/>
        <v>0</v>
      </c>
      <c r="CB801" s="175">
        <f t="shared" si="511"/>
        <v>0</v>
      </c>
      <c r="CC801" s="175">
        <f t="shared" si="511"/>
        <v>0</v>
      </c>
      <c r="CD801" s="175">
        <f t="shared" si="511"/>
        <v>0</v>
      </c>
      <c r="CE801" s="175">
        <f t="shared" si="511"/>
        <v>0</v>
      </c>
      <c r="CF801" s="175">
        <f t="shared" si="511"/>
        <v>0</v>
      </c>
      <c r="CG801" s="175">
        <f t="shared" si="511"/>
        <v>0</v>
      </c>
      <c r="CH801" s="175">
        <f t="shared" si="511"/>
        <v>0</v>
      </c>
      <c r="CI801" s="175">
        <f t="shared" si="511"/>
        <v>0</v>
      </c>
      <c r="CJ801" s="176">
        <f t="shared" si="511"/>
        <v>0</v>
      </c>
      <c r="CK801" s="175">
        <f t="shared" si="511"/>
        <v>0</v>
      </c>
      <c r="CL801" s="175">
        <f t="shared" si="511"/>
        <v>0</v>
      </c>
      <c r="CM801" s="175">
        <f t="shared" si="511"/>
        <v>0</v>
      </c>
      <c r="CN801" s="175">
        <f t="shared" si="511"/>
        <v>0</v>
      </c>
      <c r="CO801" s="175">
        <f t="shared" si="511"/>
        <v>0</v>
      </c>
      <c r="CP801" s="175">
        <f t="shared" si="511"/>
        <v>0</v>
      </c>
      <c r="CQ801" s="175">
        <f t="shared" si="511"/>
        <v>0</v>
      </c>
      <c r="CR801" s="175">
        <f t="shared" si="511"/>
        <v>0</v>
      </c>
      <c r="CS801" s="175">
        <f t="shared" si="511"/>
        <v>0</v>
      </c>
      <c r="CT801" s="175">
        <f t="shared" si="511"/>
        <v>0</v>
      </c>
      <c r="CU801" s="175">
        <f t="shared" si="511"/>
        <v>0</v>
      </c>
      <c r="CV801" s="176">
        <f t="shared" ref="CV801:EA801" si="512">SUM(CV789:CV800)</f>
        <v>0</v>
      </c>
      <c r="CW801" s="175">
        <f t="shared" si="512"/>
        <v>0</v>
      </c>
      <c r="CX801" s="175">
        <f t="shared" si="512"/>
        <v>0</v>
      </c>
      <c r="CY801" s="175">
        <f t="shared" si="512"/>
        <v>0</v>
      </c>
      <c r="CZ801" s="175">
        <f t="shared" si="512"/>
        <v>0</v>
      </c>
      <c r="DA801" s="175">
        <f t="shared" si="512"/>
        <v>0</v>
      </c>
      <c r="DB801" s="175">
        <f t="shared" si="512"/>
        <v>0</v>
      </c>
      <c r="DC801" s="175">
        <f t="shared" si="512"/>
        <v>0</v>
      </c>
      <c r="DD801" s="175">
        <f t="shared" si="512"/>
        <v>0</v>
      </c>
      <c r="DE801" s="175">
        <f t="shared" si="512"/>
        <v>0</v>
      </c>
      <c r="DF801" s="175">
        <f t="shared" si="512"/>
        <v>0</v>
      </c>
      <c r="DG801" s="175">
        <f t="shared" si="512"/>
        <v>0</v>
      </c>
      <c r="DH801" s="176">
        <f t="shared" si="512"/>
        <v>0</v>
      </c>
      <c r="DI801" s="175">
        <f t="shared" si="512"/>
        <v>0</v>
      </c>
      <c r="DJ801" s="175">
        <f t="shared" si="512"/>
        <v>0</v>
      </c>
      <c r="DK801" s="175">
        <f t="shared" si="512"/>
        <v>0</v>
      </c>
      <c r="DL801" s="175">
        <f t="shared" si="512"/>
        <v>0</v>
      </c>
      <c r="DM801" s="175">
        <f t="shared" si="512"/>
        <v>0</v>
      </c>
      <c r="DN801" s="175">
        <f t="shared" si="512"/>
        <v>0</v>
      </c>
      <c r="DO801" s="175">
        <f t="shared" si="512"/>
        <v>0</v>
      </c>
      <c r="DP801" s="175">
        <f t="shared" si="512"/>
        <v>0</v>
      </c>
      <c r="DQ801" s="175">
        <f t="shared" si="512"/>
        <v>0</v>
      </c>
      <c r="DR801" s="175">
        <f t="shared" si="512"/>
        <v>0</v>
      </c>
      <c r="DS801" s="175">
        <f t="shared" si="512"/>
        <v>0</v>
      </c>
      <c r="DT801" s="176">
        <f t="shared" si="512"/>
        <v>0</v>
      </c>
      <c r="DU801" s="175">
        <f t="shared" si="512"/>
        <v>0</v>
      </c>
      <c r="DV801" s="175">
        <f t="shared" si="512"/>
        <v>0</v>
      </c>
      <c r="DW801" s="175">
        <f t="shared" si="512"/>
        <v>0</v>
      </c>
      <c r="DX801" s="175">
        <f t="shared" si="512"/>
        <v>0</v>
      </c>
      <c r="DY801" s="175">
        <f t="shared" si="512"/>
        <v>0</v>
      </c>
      <c r="DZ801" s="175">
        <f t="shared" si="512"/>
        <v>0</v>
      </c>
      <c r="EA801" s="175">
        <f t="shared" si="512"/>
        <v>0</v>
      </c>
      <c r="EB801" s="175">
        <f>SUM(EB789:EB800)</f>
        <v>0</v>
      </c>
      <c r="EC801" s="175">
        <f>SUM(EC789:EC800)</f>
        <v>0</v>
      </c>
      <c r="ED801" s="175">
        <f>SUM(ED789:ED800)</f>
        <v>0</v>
      </c>
      <c r="EE801" s="175">
        <f>SUM(EE789:EE800)</f>
        <v>0</v>
      </c>
      <c r="EF801" s="169"/>
      <c r="EG801" s="169"/>
      <c r="EH801" s="169"/>
    </row>
    <row r="802" spans="1:138" s="182" customFormat="1" ht="16.5" hidden="1" customHeight="1" outlineLevel="1" thickTop="1" x14ac:dyDescent="0.25">
      <c r="A802" s="122">
        <f t="shared" ref="A802:A811" si="513">IF(B$785="Объект",,IF(B802=0,,1))</f>
        <v>0</v>
      </c>
      <c r="B802" s="232" t="str">
        <f>CONCATENATE(B789," НДС")</f>
        <v>Проектно-изыскательские работы  НДС</v>
      </c>
      <c r="C802" s="170">
        <f t="shared" si="509"/>
        <v>0</v>
      </c>
      <c r="D802" s="181">
        <f t="shared" ref="D802:BO805" si="514">D789*0.18</f>
        <v>0</v>
      </c>
      <c r="E802" s="181">
        <f t="shared" si="514"/>
        <v>0</v>
      </c>
      <c r="F802" s="181">
        <f t="shared" si="514"/>
        <v>0</v>
      </c>
      <c r="G802" s="181">
        <f t="shared" si="514"/>
        <v>0</v>
      </c>
      <c r="H802" s="181">
        <f t="shared" si="514"/>
        <v>0</v>
      </c>
      <c r="I802" s="181">
        <f t="shared" si="514"/>
        <v>0</v>
      </c>
      <c r="J802" s="181">
        <f t="shared" si="514"/>
        <v>0</v>
      </c>
      <c r="K802" s="181">
        <f t="shared" si="514"/>
        <v>0</v>
      </c>
      <c r="L802" s="181">
        <f t="shared" si="514"/>
        <v>0</v>
      </c>
      <c r="M802" s="181">
        <f t="shared" si="514"/>
        <v>0</v>
      </c>
      <c r="N802" s="181">
        <f t="shared" si="514"/>
        <v>0</v>
      </c>
      <c r="O802" s="181">
        <f t="shared" si="514"/>
        <v>0</v>
      </c>
      <c r="P802" s="181">
        <f t="shared" si="514"/>
        <v>0</v>
      </c>
      <c r="Q802" s="181">
        <f t="shared" si="514"/>
        <v>0</v>
      </c>
      <c r="R802" s="181">
        <f t="shared" si="514"/>
        <v>0</v>
      </c>
      <c r="S802" s="181">
        <f t="shared" si="514"/>
        <v>0</v>
      </c>
      <c r="T802" s="181">
        <f t="shared" si="514"/>
        <v>0</v>
      </c>
      <c r="U802" s="181">
        <f t="shared" si="514"/>
        <v>0</v>
      </c>
      <c r="V802" s="181">
        <f t="shared" si="514"/>
        <v>0</v>
      </c>
      <c r="W802" s="181">
        <f t="shared" si="514"/>
        <v>0</v>
      </c>
      <c r="X802" s="181">
        <f t="shared" si="514"/>
        <v>0</v>
      </c>
      <c r="Y802" s="181">
        <f t="shared" si="514"/>
        <v>0</v>
      </c>
      <c r="Z802" s="181">
        <f t="shared" si="514"/>
        <v>0</v>
      </c>
      <c r="AA802" s="181">
        <f t="shared" si="514"/>
        <v>0</v>
      </c>
      <c r="AB802" s="181">
        <f t="shared" si="514"/>
        <v>0</v>
      </c>
      <c r="AC802" s="181">
        <f t="shared" si="514"/>
        <v>0</v>
      </c>
      <c r="AD802" s="181">
        <f t="shared" si="514"/>
        <v>0</v>
      </c>
      <c r="AE802" s="181">
        <f t="shared" si="514"/>
        <v>0</v>
      </c>
      <c r="AF802" s="181">
        <f t="shared" si="514"/>
        <v>0</v>
      </c>
      <c r="AG802" s="181">
        <f t="shared" si="514"/>
        <v>0</v>
      </c>
      <c r="AH802" s="181">
        <f t="shared" si="514"/>
        <v>0</v>
      </c>
      <c r="AI802" s="181">
        <f t="shared" si="514"/>
        <v>0</v>
      </c>
      <c r="AJ802" s="181">
        <f t="shared" si="514"/>
        <v>0</v>
      </c>
      <c r="AK802" s="181">
        <f t="shared" si="514"/>
        <v>0</v>
      </c>
      <c r="AL802" s="181">
        <f t="shared" si="514"/>
        <v>0</v>
      </c>
      <c r="AM802" s="181">
        <f t="shared" si="514"/>
        <v>0</v>
      </c>
      <c r="AN802" s="181">
        <f t="shared" si="514"/>
        <v>0</v>
      </c>
      <c r="AO802" s="181">
        <f t="shared" si="514"/>
        <v>0</v>
      </c>
      <c r="AP802" s="181">
        <f t="shared" si="514"/>
        <v>0</v>
      </c>
      <c r="AQ802" s="181">
        <f t="shared" si="514"/>
        <v>0</v>
      </c>
      <c r="AR802" s="181">
        <f t="shared" si="514"/>
        <v>0</v>
      </c>
      <c r="AS802" s="181">
        <f t="shared" si="514"/>
        <v>0</v>
      </c>
      <c r="AT802" s="181">
        <f t="shared" si="514"/>
        <v>0</v>
      </c>
      <c r="AU802" s="181">
        <f t="shared" si="514"/>
        <v>0</v>
      </c>
      <c r="AV802" s="181">
        <f t="shared" si="514"/>
        <v>0</v>
      </c>
      <c r="AW802" s="181">
        <f t="shared" si="514"/>
        <v>0</v>
      </c>
      <c r="AX802" s="181">
        <f t="shared" si="514"/>
        <v>0</v>
      </c>
      <c r="AY802" s="181">
        <f t="shared" si="514"/>
        <v>0</v>
      </c>
      <c r="AZ802" s="181">
        <f t="shared" si="514"/>
        <v>0</v>
      </c>
      <c r="BA802" s="181">
        <f t="shared" si="514"/>
        <v>0</v>
      </c>
      <c r="BB802" s="181">
        <f t="shared" si="514"/>
        <v>0</v>
      </c>
      <c r="BC802" s="181">
        <f t="shared" si="514"/>
        <v>0</v>
      </c>
      <c r="BD802" s="181">
        <f t="shared" si="514"/>
        <v>0</v>
      </c>
      <c r="BE802" s="181">
        <f t="shared" si="514"/>
        <v>0</v>
      </c>
      <c r="BF802" s="181">
        <f t="shared" si="514"/>
        <v>0</v>
      </c>
      <c r="BG802" s="181">
        <f t="shared" si="514"/>
        <v>0</v>
      </c>
      <c r="BH802" s="181">
        <f t="shared" si="514"/>
        <v>0</v>
      </c>
      <c r="BI802" s="181">
        <f t="shared" si="514"/>
        <v>0</v>
      </c>
      <c r="BJ802" s="181">
        <f t="shared" si="514"/>
        <v>0</v>
      </c>
      <c r="BK802" s="181">
        <f t="shared" si="514"/>
        <v>0</v>
      </c>
      <c r="BL802" s="181">
        <f t="shared" si="514"/>
        <v>0</v>
      </c>
      <c r="BM802" s="181">
        <f t="shared" si="514"/>
        <v>0</v>
      </c>
      <c r="BN802" s="181">
        <f t="shared" si="514"/>
        <v>0</v>
      </c>
      <c r="BO802" s="181">
        <f t="shared" si="514"/>
        <v>0</v>
      </c>
      <c r="BP802" s="181">
        <f t="shared" ref="BP802:EA805" si="515">BP789*0.18</f>
        <v>0</v>
      </c>
      <c r="BQ802" s="181">
        <f t="shared" si="515"/>
        <v>0</v>
      </c>
      <c r="BR802" s="181">
        <f t="shared" si="515"/>
        <v>0</v>
      </c>
      <c r="BS802" s="181">
        <f t="shared" si="515"/>
        <v>0</v>
      </c>
      <c r="BT802" s="181">
        <f t="shared" si="515"/>
        <v>0</v>
      </c>
      <c r="BU802" s="181">
        <f t="shared" si="515"/>
        <v>0</v>
      </c>
      <c r="BV802" s="181">
        <f t="shared" si="515"/>
        <v>0</v>
      </c>
      <c r="BW802" s="181">
        <f t="shared" si="515"/>
        <v>0</v>
      </c>
      <c r="BX802" s="181">
        <f t="shared" si="515"/>
        <v>0</v>
      </c>
      <c r="BY802" s="181">
        <f t="shared" si="515"/>
        <v>0</v>
      </c>
      <c r="BZ802" s="181">
        <f t="shared" si="515"/>
        <v>0</v>
      </c>
      <c r="CA802" s="181">
        <f t="shared" si="515"/>
        <v>0</v>
      </c>
      <c r="CB802" s="181">
        <f t="shared" si="515"/>
        <v>0</v>
      </c>
      <c r="CC802" s="181">
        <f t="shared" si="515"/>
        <v>0</v>
      </c>
      <c r="CD802" s="181">
        <f t="shared" si="515"/>
        <v>0</v>
      </c>
      <c r="CE802" s="181">
        <f t="shared" si="515"/>
        <v>0</v>
      </c>
      <c r="CF802" s="181">
        <f t="shared" si="515"/>
        <v>0</v>
      </c>
      <c r="CG802" s="181">
        <f t="shared" si="515"/>
        <v>0</v>
      </c>
      <c r="CH802" s="181">
        <f t="shared" si="515"/>
        <v>0</v>
      </c>
      <c r="CI802" s="181">
        <f t="shared" si="515"/>
        <v>0</v>
      </c>
      <c r="CJ802" s="181">
        <f t="shared" si="515"/>
        <v>0</v>
      </c>
      <c r="CK802" s="181">
        <f t="shared" si="515"/>
        <v>0</v>
      </c>
      <c r="CL802" s="181">
        <f t="shared" si="515"/>
        <v>0</v>
      </c>
      <c r="CM802" s="181">
        <f t="shared" si="515"/>
        <v>0</v>
      </c>
      <c r="CN802" s="181">
        <f t="shared" si="515"/>
        <v>0</v>
      </c>
      <c r="CO802" s="181">
        <f t="shared" si="515"/>
        <v>0</v>
      </c>
      <c r="CP802" s="181">
        <f t="shared" si="515"/>
        <v>0</v>
      </c>
      <c r="CQ802" s="181">
        <f t="shared" si="515"/>
        <v>0</v>
      </c>
      <c r="CR802" s="181">
        <f t="shared" si="515"/>
        <v>0</v>
      </c>
      <c r="CS802" s="181">
        <f t="shared" si="515"/>
        <v>0</v>
      </c>
      <c r="CT802" s="181">
        <f t="shared" si="515"/>
        <v>0</v>
      </c>
      <c r="CU802" s="181">
        <f t="shared" si="515"/>
        <v>0</v>
      </c>
      <c r="CV802" s="181">
        <f t="shared" si="515"/>
        <v>0</v>
      </c>
      <c r="CW802" s="181">
        <f t="shared" si="515"/>
        <v>0</v>
      </c>
      <c r="CX802" s="181">
        <f t="shared" si="515"/>
        <v>0</v>
      </c>
      <c r="CY802" s="181">
        <f t="shared" si="515"/>
        <v>0</v>
      </c>
      <c r="CZ802" s="181">
        <f t="shared" si="515"/>
        <v>0</v>
      </c>
      <c r="DA802" s="181">
        <f t="shared" si="515"/>
        <v>0</v>
      </c>
      <c r="DB802" s="181">
        <f t="shared" si="515"/>
        <v>0</v>
      </c>
      <c r="DC802" s="181">
        <f t="shared" si="515"/>
        <v>0</v>
      </c>
      <c r="DD802" s="181">
        <f t="shared" si="515"/>
        <v>0</v>
      </c>
      <c r="DE802" s="181">
        <f t="shared" si="515"/>
        <v>0</v>
      </c>
      <c r="DF802" s="181">
        <f t="shared" si="515"/>
        <v>0</v>
      </c>
      <c r="DG802" s="181">
        <f t="shared" si="515"/>
        <v>0</v>
      </c>
      <c r="DH802" s="181">
        <f t="shared" si="515"/>
        <v>0</v>
      </c>
      <c r="DI802" s="181">
        <f t="shared" si="515"/>
        <v>0</v>
      </c>
      <c r="DJ802" s="181">
        <f t="shared" si="515"/>
        <v>0</v>
      </c>
      <c r="DK802" s="181">
        <f t="shared" si="515"/>
        <v>0</v>
      </c>
      <c r="DL802" s="181">
        <f t="shared" si="515"/>
        <v>0</v>
      </c>
      <c r="DM802" s="181">
        <f t="shared" si="515"/>
        <v>0</v>
      </c>
      <c r="DN802" s="181">
        <f t="shared" si="515"/>
        <v>0</v>
      </c>
      <c r="DO802" s="181">
        <f t="shared" si="515"/>
        <v>0</v>
      </c>
      <c r="DP802" s="181">
        <f t="shared" si="515"/>
        <v>0</v>
      </c>
      <c r="DQ802" s="181">
        <f t="shared" si="515"/>
        <v>0</v>
      </c>
      <c r="DR802" s="181">
        <f t="shared" si="515"/>
        <v>0</v>
      </c>
      <c r="DS802" s="181">
        <f t="shared" si="515"/>
        <v>0</v>
      </c>
      <c r="DT802" s="181">
        <f t="shared" si="515"/>
        <v>0</v>
      </c>
      <c r="DU802" s="181">
        <f t="shared" si="515"/>
        <v>0</v>
      </c>
      <c r="DV802" s="181">
        <f t="shared" si="515"/>
        <v>0</v>
      </c>
      <c r="DW802" s="181">
        <f t="shared" si="515"/>
        <v>0</v>
      </c>
      <c r="DX802" s="181">
        <f t="shared" si="515"/>
        <v>0</v>
      </c>
      <c r="DY802" s="181">
        <f t="shared" si="515"/>
        <v>0</v>
      </c>
      <c r="DZ802" s="181">
        <f t="shared" si="515"/>
        <v>0</v>
      </c>
      <c r="EA802" s="181">
        <f t="shared" si="515"/>
        <v>0</v>
      </c>
      <c r="EB802" s="181">
        <f t="shared" ref="EB802:EE811" si="516">EB789*0.18</f>
        <v>0</v>
      </c>
      <c r="EC802" s="181">
        <f t="shared" si="516"/>
        <v>0</v>
      </c>
      <c r="ED802" s="181">
        <f t="shared" si="516"/>
        <v>0</v>
      </c>
      <c r="EE802" s="181">
        <f t="shared" si="516"/>
        <v>0</v>
      </c>
    </row>
    <row r="803" spans="1:138" s="182" customFormat="1" ht="15.75" hidden="1" outlineLevel="1" x14ac:dyDescent="0.25">
      <c r="A803" s="122">
        <f t="shared" si="513"/>
        <v>0</v>
      </c>
      <c r="B803" s="232" t="str">
        <f t="shared" ref="B803:B811" si="517">CONCATENATE(B790," НДС")</f>
        <v>Строительно-монтажные работы (привязка в валюте) НДС</v>
      </c>
      <c r="C803" s="170">
        <f>SUM(D803:EE803)</f>
        <v>0</v>
      </c>
      <c r="D803" s="181">
        <f t="shared" si="514"/>
        <v>0</v>
      </c>
      <c r="E803" s="181">
        <f t="shared" si="514"/>
        <v>0</v>
      </c>
      <c r="F803" s="181">
        <f t="shared" si="514"/>
        <v>0</v>
      </c>
      <c r="G803" s="181">
        <f t="shared" si="514"/>
        <v>0</v>
      </c>
      <c r="H803" s="181">
        <f t="shared" si="514"/>
        <v>0</v>
      </c>
      <c r="I803" s="181">
        <f t="shared" si="514"/>
        <v>0</v>
      </c>
      <c r="J803" s="181">
        <f t="shared" si="514"/>
        <v>0</v>
      </c>
      <c r="K803" s="181">
        <f t="shared" si="514"/>
        <v>0</v>
      </c>
      <c r="L803" s="181">
        <f t="shared" si="514"/>
        <v>0</v>
      </c>
      <c r="M803" s="181">
        <f t="shared" si="514"/>
        <v>0</v>
      </c>
      <c r="N803" s="181">
        <f t="shared" si="514"/>
        <v>0</v>
      </c>
      <c r="O803" s="181">
        <f t="shared" si="514"/>
        <v>0</v>
      </c>
      <c r="P803" s="181">
        <f t="shared" si="514"/>
        <v>0</v>
      </c>
      <c r="Q803" s="181">
        <f t="shared" si="514"/>
        <v>0</v>
      </c>
      <c r="R803" s="181">
        <f t="shared" si="514"/>
        <v>0</v>
      </c>
      <c r="S803" s="181">
        <f t="shared" si="514"/>
        <v>0</v>
      </c>
      <c r="T803" s="181">
        <f t="shared" si="514"/>
        <v>0</v>
      </c>
      <c r="U803" s="181">
        <f t="shared" si="514"/>
        <v>0</v>
      </c>
      <c r="V803" s="181">
        <f t="shared" si="514"/>
        <v>0</v>
      </c>
      <c r="W803" s="181">
        <f t="shared" si="514"/>
        <v>0</v>
      </c>
      <c r="X803" s="181">
        <f t="shared" si="514"/>
        <v>0</v>
      </c>
      <c r="Y803" s="181">
        <f t="shared" si="514"/>
        <v>0</v>
      </c>
      <c r="Z803" s="181">
        <f t="shared" si="514"/>
        <v>0</v>
      </c>
      <c r="AA803" s="181">
        <f t="shared" si="514"/>
        <v>0</v>
      </c>
      <c r="AB803" s="181">
        <f t="shared" si="514"/>
        <v>0</v>
      </c>
      <c r="AC803" s="181">
        <f t="shared" si="514"/>
        <v>0</v>
      </c>
      <c r="AD803" s="181">
        <f t="shared" si="514"/>
        <v>0</v>
      </c>
      <c r="AE803" s="181">
        <f t="shared" si="514"/>
        <v>0</v>
      </c>
      <c r="AF803" s="181">
        <f t="shared" si="514"/>
        <v>0</v>
      </c>
      <c r="AG803" s="181">
        <f t="shared" si="514"/>
        <v>0</v>
      </c>
      <c r="AH803" s="181">
        <f t="shared" si="514"/>
        <v>0</v>
      </c>
      <c r="AI803" s="181">
        <f t="shared" si="514"/>
        <v>0</v>
      </c>
      <c r="AJ803" s="181">
        <f t="shared" si="514"/>
        <v>0</v>
      </c>
      <c r="AK803" s="181">
        <f t="shared" si="514"/>
        <v>0</v>
      </c>
      <c r="AL803" s="181">
        <f t="shared" si="514"/>
        <v>0</v>
      </c>
      <c r="AM803" s="181">
        <f t="shared" si="514"/>
        <v>0</v>
      </c>
      <c r="AN803" s="181">
        <f t="shared" si="514"/>
        <v>0</v>
      </c>
      <c r="AO803" s="181">
        <f t="shared" si="514"/>
        <v>0</v>
      </c>
      <c r="AP803" s="181">
        <f t="shared" si="514"/>
        <v>0</v>
      </c>
      <c r="AQ803" s="181">
        <f t="shared" si="514"/>
        <v>0</v>
      </c>
      <c r="AR803" s="181">
        <f t="shared" si="514"/>
        <v>0</v>
      </c>
      <c r="AS803" s="181">
        <f t="shared" si="514"/>
        <v>0</v>
      </c>
      <c r="AT803" s="181">
        <f t="shared" si="514"/>
        <v>0</v>
      </c>
      <c r="AU803" s="181">
        <f t="shared" si="514"/>
        <v>0</v>
      </c>
      <c r="AV803" s="181">
        <f t="shared" si="514"/>
        <v>0</v>
      </c>
      <c r="AW803" s="181">
        <f t="shared" si="514"/>
        <v>0</v>
      </c>
      <c r="AX803" s="181">
        <f t="shared" si="514"/>
        <v>0</v>
      </c>
      <c r="AY803" s="181">
        <f t="shared" si="514"/>
        <v>0</v>
      </c>
      <c r="AZ803" s="181">
        <f t="shared" si="514"/>
        <v>0</v>
      </c>
      <c r="BA803" s="181">
        <f t="shared" si="514"/>
        <v>0</v>
      </c>
      <c r="BB803" s="181">
        <f t="shared" si="514"/>
        <v>0</v>
      </c>
      <c r="BC803" s="181">
        <f t="shared" si="514"/>
        <v>0</v>
      </c>
      <c r="BD803" s="181">
        <f t="shared" si="514"/>
        <v>0</v>
      </c>
      <c r="BE803" s="181">
        <f t="shared" si="514"/>
        <v>0</v>
      </c>
      <c r="BF803" s="181">
        <f t="shared" si="514"/>
        <v>0</v>
      </c>
      <c r="BG803" s="181">
        <f t="shared" si="514"/>
        <v>0</v>
      </c>
      <c r="BH803" s="181">
        <f t="shared" si="514"/>
        <v>0</v>
      </c>
      <c r="BI803" s="181">
        <f t="shared" si="514"/>
        <v>0</v>
      </c>
      <c r="BJ803" s="181">
        <f t="shared" si="514"/>
        <v>0</v>
      </c>
      <c r="BK803" s="181">
        <f t="shared" si="514"/>
        <v>0</v>
      </c>
      <c r="BL803" s="181">
        <f t="shared" si="514"/>
        <v>0</v>
      </c>
      <c r="BM803" s="181">
        <f t="shared" si="514"/>
        <v>0</v>
      </c>
      <c r="BN803" s="181">
        <f t="shared" si="514"/>
        <v>0</v>
      </c>
      <c r="BO803" s="181">
        <f t="shared" si="514"/>
        <v>0</v>
      </c>
      <c r="BP803" s="181">
        <f t="shared" si="515"/>
        <v>0</v>
      </c>
      <c r="BQ803" s="181">
        <f t="shared" si="515"/>
        <v>0</v>
      </c>
      <c r="BR803" s="181">
        <f t="shared" si="515"/>
        <v>0</v>
      </c>
      <c r="BS803" s="181">
        <f t="shared" si="515"/>
        <v>0</v>
      </c>
      <c r="BT803" s="181">
        <f t="shared" si="515"/>
        <v>0</v>
      </c>
      <c r="BU803" s="181">
        <f t="shared" si="515"/>
        <v>0</v>
      </c>
      <c r="BV803" s="181">
        <f t="shared" si="515"/>
        <v>0</v>
      </c>
      <c r="BW803" s="181">
        <f t="shared" si="515"/>
        <v>0</v>
      </c>
      <c r="BX803" s="181">
        <f t="shared" si="515"/>
        <v>0</v>
      </c>
      <c r="BY803" s="181">
        <f t="shared" si="515"/>
        <v>0</v>
      </c>
      <c r="BZ803" s="181">
        <f t="shared" si="515"/>
        <v>0</v>
      </c>
      <c r="CA803" s="181">
        <f t="shared" si="515"/>
        <v>0</v>
      </c>
      <c r="CB803" s="181">
        <f t="shared" si="515"/>
        <v>0</v>
      </c>
      <c r="CC803" s="181">
        <f t="shared" si="515"/>
        <v>0</v>
      </c>
      <c r="CD803" s="181">
        <f t="shared" si="515"/>
        <v>0</v>
      </c>
      <c r="CE803" s="181">
        <f t="shared" si="515"/>
        <v>0</v>
      </c>
      <c r="CF803" s="181">
        <f t="shared" si="515"/>
        <v>0</v>
      </c>
      <c r="CG803" s="181">
        <f t="shared" si="515"/>
        <v>0</v>
      </c>
      <c r="CH803" s="181">
        <f t="shared" si="515"/>
        <v>0</v>
      </c>
      <c r="CI803" s="181">
        <f t="shared" si="515"/>
        <v>0</v>
      </c>
      <c r="CJ803" s="181">
        <f t="shared" si="515"/>
        <v>0</v>
      </c>
      <c r="CK803" s="181">
        <f t="shared" si="515"/>
        <v>0</v>
      </c>
      <c r="CL803" s="181">
        <f t="shared" si="515"/>
        <v>0</v>
      </c>
      <c r="CM803" s="181">
        <f t="shared" si="515"/>
        <v>0</v>
      </c>
      <c r="CN803" s="181">
        <f t="shared" si="515"/>
        <v>0</v>
      </c>
      <c r="CO803" s="181">
        <f t="shared" si="515"/>
        <v>0</v>
      </c>
      <c r="CP803" s="181">
        <f t="shared" si="515"/>
        <v>0</v>
      </c>
      <c r="CQ803" s="181">
        <f t="shared" si="515"/>
        <v>0</v>
      </c>
      <c r="CR803" s="181">
        <f t="shared" si="515"/>
        <v>0</v>
      </c>
      <c r="CS803" s="181">
        <f t="shared" si="515"/>
        <v>0</v>
      </c>
      <c r="CT803" s="181">
        <f t="shared" si="515"/>
        <v>0</v>
      </c>
      <c r="CU803" s="181">
        <f t="shared" si="515"/>
        <v>0</v>
      </c>
      <c r="CV803" s="181">
        <f t="shared" si="515"/>
        <v>0</v>
      </c>
      <c r="CW803" s="181">
        <f t="shared" si="515"/>
        <v>0</v>
      </c>
      <c r="CX803" s="181">
        <f t="shared" si="515"/>
        <v>0</v>
      </c>
      <c r="CY803" s="181">
        <f t="shared" si="515"/>
        <v>0</v>
      </c>
      <c r="CZ803" s="181">
        <f t="shared" si="515"/>
        <v>0</v>
      </c>
      <c r="DA803" s="181">
        <f t="shared" si="515"/>
        <v>0</v>
      </c>
      <c r="DB803" s="181">
        <f t="shared" si="515"/>
        <v>0</v>
      </c>
      <c r="DC803" s="181">
        <f t="shared" si="515"/>
        <v>0</v>
      </c>
      <c r="DD803" s="181">
        <f t="shared" si="515"/>
        <v>0</v>
      </c>
      <c r="DE803" s="181">
        <f t="shared" si="515"/>
        <v>0</v>
      </c>
      <c r="DF803" s="181">
        <f t="shared" si="515"/>
        <v>0</v>
      </c>
      <c r="DG803" s="181">
        <f t="shared" si="515"/>
        <v>0</v>
      </c>
      <c r="DH803" s="181">
        <f t="shared" si="515"/>
        <v>0</v>
      </c>
      <c r="DI803" s="181">
        <f t="shared" si="515"/>
        <v>0</v>
      </c>
      <c r="DJ803" s="181">
        <f t="shared" si="515"/>
        <v>0</v>
      </c>
      <c r="DK803" s="181">
        <f t="shared" si="515"/>
        <v>0</v>
      </c>
      <c r="DL803" s="181">
        <f t="shared" si="515"/>
        <v>0</v>
      </c>
      <c r="DM803" s="181">
        <f t="shared" si="515"/>
        <v>0</v>
      </c>
      <c r="DN803" s="181">
        <f t="shared" si="515"/>
        <v>0</v>
      </c>
      <c r="DO803" s="181">
        <f t="shared" si="515"/>
        <v>0</v>
      </c>
      <c r="DP803" s="181">
        <f t="shared" si="515"/>
        <v>0</v>
      </c>
      <c r="DQ803" s="181">
        <f t="shared" si="515"/>
        <v>0</v>
      </c>
      <c r="DR803" s="181">
        <f t="shared" si="515"/>
        <v>0</v>
      </c>
      <c r="DS803" s="181">
        <f t="shared" si="515"/>
        <v>0</v>
      </c>
      <c r="DT803" s="181">
        <f t="shared" si="515"/>
        <v>0</v>
      </c>
      <c r="DU803" s="181">
        <f t="shared" si="515"/>
        <v>0</v>
      </c>
      <c r="DV803" s="181">
        <f t="shared" si="515"/>
        <v>0</v>
      </c>
      <c r="DW803" s="181">
        <f t="shared" si="515"/>
        <v>0</v>
      </c>
      <c r="DX803" s="181">
        <f t="shared" si="515"/>
        <v>0</v>
      </c>
      <c r="DY803" s="181">
        <f t="shared" si="515"/>
        <v>0</v>
      </c>
      <c r="DZ803" s="181">
        <f t="shared" si="515"/>
        <v>0</v>
      </c>
      <c r="EA803" s="181">
        <f t="shared" si="515"/>
        <v>0</v>
      </c>
      <c r="EB803" s="181">
        <f t="shared" si="516"/>
        <v>0</v>
      </c>
      <c r="EC803" s="181">
        <f t="shared" si="516"/>
        <v>0</v>
      </c>
      <c r="ED803" s="181">
        <f t="shared" si="516"/>
        <v>0</v>
      </c>
      <c r="EE803" s="181">
        <f t="shared" si="516"/>
        <v>0</v>
      </c>
    </row>
    <row r="804" spans="1:138" s="182" customFormat="1" ht="15.75" hidden="1" outlineLevel="1" x14ac:dyDescent="0.25">
      <c r="A804" s="122">
        <f t="shared" si="513"/>
        <v>0</v>
      </c>
      <c r="B804" s="232" t="str">
        <f t="shared" si="517"/>
        <v>Строительно-монтажные работы рос НДС</v>
      </c>
      <c r="C804" s="170">
        <f t="shared" ref="C804:C811" si="518">SUM(D804:EE804)</f>
        <v>0</v>
      </c>
      <c r="D804" s="181">
        <f t="shared" si="514"/>
        <v>0</v>
      </c>
      <c r="E804" s="181">
        <f t="shared" si="514"/>
        <v>0</v>
      </c>
      <c r="F804" s="181">
        <f t="shared" si="514"/>
        <v>0</v>
      </c>
      <c r="G804" s="181">
        <f t="shared" si="514"/>
        <v>0</v>
      </c>
      <c r="H804" s="181">
        <f t="shared" si="514"/>
        <v>0</v>
      </c>
      <c r="I804" s="181">
        <f t="shared" si="514"/>
        <v>0</v>
      </c>
      <c r="J804" s="181">
        <f t="shared" si="514"/>
        <v>0</v>
      </c>
      <c r="K804" s="181">
        <f t="shared" si="514"/>
        <v>0</v>
      </c>
      <c r="L804" s="181">
        <f t="shared" si="514"/>
        <v>0</v>
      </c>
      <c r="M804" s="181">
        <f t="shared" si="514"/>
        <v>0</v>
      </c>
      <c r="N804" s="181">
        <f t="shared" si="514"/>
        <v>0</v>
      </c>
      <c r="O804" s="181">
        <f t="shared" si="514"/>
        <v>0</v>
      </c>
      <c r="P804" s="181">
        <f t="shared" si="514"/>
        <v>0</v>
      </c>
      <c r="Q804" s="181">
        <f t="shared" si="514"/>
        <v>0</v>
      </c>
      <c r="R804" s="181">
        <f t="shared" si="514"/>
        <v>0</v>
      </c>
      <c r="S804" s="181">
        <f t="shared" si="514"/>
        <v>0</v>
      </c>
      <c r="T804" s="181">
        <f t="shared" si="514"/>
        <v>0</v>
      </c>
      <c r="U804" s="181">
        <f t="shared" si="514"/>
        <v>0</v>
      </c>
      <c r="V804" s="181">
        <f t="shared" si="514"/>
        <v>0</v>
      </c>
      <c r="W804" s="181">
        <f t="shared" si="514"/>
        <v>0</v>
      </c>
      <c r="X804" s="181">
        <f t="shared" si="514"/>
        <v>0</v>
      </c>
      <c r="Y804" s="181">
        <f t="shared" si="514"/>
        <v>0</v>
      </c>
      <c r="Z804" s="181">
        <f t="shared" si="514"/>
        <v>0</v>
      </c>
      <c r="AA804" s="181">
        <f t="shared" si="514"/>
        <v>0</v>
      </c>
      <c r="AB804" s="181">
        <f t="shared" si="514"/>
        <v>0</v>
      </c>
      <c r="AC804" s="181">
        <f t="shared" si="514"/>
        <v>0</v>
      </c>
      <c r="AD804" s="181">
        <f t="shared" si="514"/>
        <v>0</v>
      </c>
      <c r="AE804" s="181">
        <f t="shared" si="514"/>
        <v>0</v>
      </c>
      <c r="AF804" s="181">
        <f t="shared" si="514"/>
        <v>0</v>
      </c>
      <c r="AG804" s="181">
        <f t="shared" si="514"/>
        <v>0</v>
      </c>
      <c r="AH804" s="181">
        <f t="shared" si="514"/>
        <v>0</v>
      </c>
      <c r="AI804" s="181">
        <f t="shared" si="514"/>
        <v>0</v>
      </c>
      <c r="AJ804" s="181">
        <f t="shared" si="514"/>
        <v>0</v>
      </c>
      <c r="AK804" s="181">
        <f t="shared" si="514"/>
        <v>0</v>
      </c>
      <c r="AL804" s="181">
        <f t="shared" si="514"/>
        <v>0</v>
      </c>
      <c r="AM804" s="181">
        <f t="shared" si="514"/>
        <v>0</v>
      </c>
      <c r="AN804" s="181">
        <f t="shared" si="514"/>
        <v>0</v>
      </c>
      <c r="AO804" s="181">
        <f t="shared" si="514"/>
        <v>0</v>
      </c>
      <c r="AP804" s="181">
        <f t="shared" si="514"/>
        <v>0</v>
      </c>
      <c r="AQ804" s="181">
        <f t="shared" si="514"/>
        <v>0</v>
      </c>
      <c r="AR804" s="181">
        <f t="shared" si="514"/>
        <v>0</v>
      </c>
      <c r="AS804" s="181">
        <f t="shared" si="514"/>
        <v>0</v>
      </c>
      <c r="AT804" s="181">
        <f t="shared" si="514"/>
        <v>0</v>
      </c>
      <c r="AU804" s="181">
        <f t="shared" si="514"/>
        <v>0</v>
      </c>
      <c r="AV804" s="181">
        <f t="shared" si="514"/>
        <v>0</v>
      </c>
      <c r="AW804" s="181">
        <f t="shared" si="514"/>
        <v>0</v>
      </c>
      <c r="AX804" s="181">
        <f t="shared" si="514"/>
        <v>0</v>
      </c>
      <c r="AY804" s="181">
        <f t="shared" si="514"/>
        <v>0</v>
      </c>
      <c r="AZ804" s="181">
        <f t="shared" si="514"/>
        <v>0</v>
      </c>
      <c r="BA804" s="181">
        <f t="shared" si="514"/>
        <v>0</v>
      </c>
      <c r="BB804" s="181">
        <f t="shared" si="514"/>
        <v>0</v>
      </c>
      <c r="BC804" s="181">
        <f t="shared" si="514"/>
        <v>0</v>
      </c>
      <c r="BD804" s="181">
        <f t="shared" si="514"/>
        <v>0</v>
      </c>
      <c r="BE804" s="181">
        <f t="shared" si="514"/>
        <v>0</v>
      </c>
      <c r="BF804" s="181">
        <f t="shared" si="514"/>
        <v>0</v>
      </c>
      <c r="BG804" s="181">
        <f t="shared" si="514"/>
        <v>0</v>
      </c>
      <c r="BH804" s="181">
        <f t="shared" si="514"/>
        <v>0</v>
      </c>
      <c r="BI804" s="181">
        <f t="shared" si="514"/>
        <v>0</v>
      </c>
      <c r="BJ804" s="181">
        <f t="shared" si="514"/>
        <v>0</v>
      </c>
      <c r="BK804" s="181">
        <f t="shared" si="514"/>
        <v>0</v>
      </c>
      <c r="BL804" s="181">
        <f t="shared" si="514"/>
        <v>0</v>
      </c>
      <c r="BM804" s="181">
        <f t="shared" si="514"/>
        <v>0</v>
      </c>
      <c r="BN804" s="181">
        <f t="shared" si="514"/>
        <v>0</v>
      </c>
      <c r="BO804" s="181">
        <f t="shared" si="514"/>
        <v>0</v>
      </c>
      <c r="BP804" s="181">
        <f t="shared" si="515"/>
        <v>0</v>
      </c>
      <c r="BQ804" s="181">
        <f t="shared" si="515"/>
        <v>0</v>
      </c>
      <c r="BR804" s="181">
        <f t="shared" si="515"/>
        <v>0</v>
      </c>
      <c r="BS804" s="181">
        <f t="shared" si="515"/>
        <v>0</v>
      </c>
      <c r="BT804" s="181">
        <f t="shared" si="515"/>
        <v>0</v>
      </c>
      <c r="BU804" s="181">
        <f t="shared" si="515"/>
        <v>0</v>
      </c>
      <c r="BV804" s="181">
        <f t="shared" si="515"/>
        <v>0</v>
      </c>
      <c r="BW804" s="181">
        <f t="shared" si="515"/>
        <v>0</v>
      </c>
      <c r="BX804" s="181">
        <f t="shared" si="515"/>
        <v>0</v>
      </c>
      <c r="BY804" s="181">
        <f t="shared" si="515"/>
        <v>0</v>
      </c>
      <c r="BZ804" s="181">
        <f t="shared" si="515"/>
        <v>0</v>
      </c>
      <c r="CA804" s="181">
        <f t="shared" si="515"/>
        <v>0</v>
      </c>
      <c r="CB804" s="181">
        <f t="shared" si="515"/>
        <v>0</v>
      </c>
      <c r="CC804" s="181">
        <f t="shared" si="515"/>
        <v>0</v>
      </c>
      <c r="CD804" s="181">
        <f t="shared" si="515"/>
        <v>0</v>
      </c>
      <c r="CE804" s="181">
        <f t="shared" si="515"/>
        <v>0</v>
      </c>
      <c r="CF804" s="181">
        <f t="shared" si="515"/>
        <v>0</v>
      </c>
      <c r="CG804" s="181">
        <f t="shared" si="515"/>
        <v>0</v>
      </c>
      <c r="CH804" s="181">
        <f t="shared" si="515"/>
        <v>0</v>
      </c>
      <c r="CI804" s="181">
        <f t="shared" si="515"/>
        <v>0</v>
      </c>
      <c r="CJ804" s="181">
        <f t="shared" si="515"/>
        <v>0</v>
      </c>
      <c r="CK804" s="181">
        <f t="shared" si="515"/>
        <v>0</v>
      </c>
      <c r="CL804" s="181">
        <f t="shared" si="515"/>
        <v>0</v>
      </c>
      <c r="CM804" s="181">
        <f t="shared" si="515"/>
        <v>0</v>
      </c>
      <c r="CN804" s="181">
        <f t="shared" si="515"/>
        <v>0</v>
      </c>
      <c r="CO804" s="181">
        <f t="shared" si="515"/>
        <v>0</v>
      </c>
      <c r="CP804" s="181">
        <f t="shared" si="515"/>
        <v>0</v>
      </c>
      <c r="CQ804" s="181">
        <f t="shared" si="515"/>
        <v>0</v>
      </c>
      <c r="CR804" s="181">
        <f t="shared" si="515"/>
        <v>0</v>
      </c>
      <c r="CS804" s="181">
        <f t="shared" si="515"/>
        <v>0</v>
      </c>
      <c r="CT804" s="181">
        <f t="shared" si="515"/>
        <v>0</v>
      </c>
      <c r="CU804" s="181">
        <f t="shared" si="515"/>
        <v>0</v>
      </c>
      <c r="CV804" s="181">
        <f t="shared" si="515"/>
        <v>0</v>
      </c>
      <c r="CW804" s="181">
        <f t="shared" si="515"/>
        <v>0</v>
      </c>
      <c r="CX804" s="181">
        <f t="shared" si="515"/>
        <v>0</v>
      </c>
      <c r="CY804" s="181">
        <f t="shared" si="515"/>
        <v>0</v>
      </c>
      <c r="CZ804" s="181">
        <f t="shared" si="515"/>
        <v>0</v>
      </c>
      <c r="DA804" s="181">
        <f t="shared" si="515"/>
        <v>0</v>
      </c>
      <c r="DB804" s="181">
        <f t="shared" si="515"/>
        <v>0</v>
      </c>
      <c r="DC804" s="181">
        <f t="shared" si="515"/>
        <v>0</v>
      </c>
      <c r="DD804" s="181">
        <f t="shared" si="515"/>
        <v>0</v>
      </c>
      <c r="DE804" s="181">
        <f t="shared" si="515"/>
        <v>0</v>
      </c>
      <c r="DF804" s="181">
        <f t="shared" si="515"/>
        <v>0</v>
      </c>
      <c r="DG804" s="181">
        <f t="shared" si="515"/>
        <v>0</v>
      </c>
      <c r="DH804" s="181">
        <f t="shared" si="515"/>
        <v>0</v>
      </c>
      <c r="DI804" s="181">
        <f t="shared" si="515"/>
        <v>0</v>
      </c>
      <c r="DJ804" s="181">
        <f t="shared" si="515"/>
        <v>0</v>
      </c>
      <c r="DK804" s="181">
        <f t="shared" si="515"/>
        <v>0</v>
      </c>
      <c r="DL804" s="181">
        <f t="shared" si="515"/>
        <v>0</v>
      </c>
      <c r="DM804" s="181">
        <f t="shared" si="515"/>
        <v>0</v>
      </c>
      <c r="DN804" s="181">
        <f t="shared" si="515"/>
        <v>0</v>
      </c>
      <c r="DO804" s="181">
        <f t="shared" si="515"/>
        <v>0</v>
      </c>
      <c r="DP804" s="181">
        <f t="shared" si="515"/>
        <v>0</v>
      </c>
      <c r="DQ804" s="181">
        <f t="shared" si="515"/>
        <v>0</v>
      </c>
      <c r="DR804" s="181">
        <f t="shared" si="515"/>
        <v>0</v>
      </c>
      <c r="DS804" s="181">
        <f t="shared" si="515"/>
        <v>0</v>
      </c>
      <c r="DT804" s="181">
        <f t="shared" si="515"/>
        <v>0</v>
      </c>
      <c r="DU804" s="181">
        <f t="shared" si="515"/>
        <v>0</v>
      </c>
      <c r="DV804" s="181">
        <f t="shared" si="515"/>
        <v>0</v>
      </c>
      <c r="DW804" s="181">
        <f t="shared" si="515"/>
        <v>0</v>
      </c>
      <c r="DX804" s="181">
        <f t="shared" si="515"/>
        <v>0</v>
      </c>
      <c r="DY804" s="181">
        <f t="shared" si="515"/>
        <v>0</v>
      </c>
      <c r="DZ804" s="181">
        <f t="shared" si="515"/>
        <v>0</v>
      </c>
      <c r="EA804" s="181">
        <f t="shared" si="515"/>
        <v>0</v>
      </c>
      <c r="EB804" s="181">
        <f t="shared" si="516"/>
        <v>0</v>
      </c>
      <c r="EC804" s="181">
        <f t="shared" si="516"/>
        <v>0</v>
      </c>
      <c r="ED804" s="181">
        <f t="shared" si="516"/>
        <v>0</v>
      </c>
      <c r="EE804" s="181">
        <f t="shared" si="516"/>
        <v>0</v>
      </c>
    </row>
    <row r="805" spans="1:138" s="182" customFormat="1" ht="15.75" hidden="1" outlineLevel="1" x14ac:dyDescent="0.25">
      <c r="A805" s="122">
        <f t="shared" si="513"/>
        <v>0</v>
      </c>
      <c r="B805" s="232" t="str">
        <f t="shared" si="517"/>
        <v>ТМЦ НДС</v>
      </c>
      <c r="C805" s="170">
        <f t="shared" si="518"/>
        <v>0</v>
      </c>
      <c r="D805" s="181">
        <f t="shared" si="514"/>
        <v>0</v>
      </c>
      <c r="E805" s="181">
        <f t="shared" si="514"/>
        <v>0</v>
      </c>
      <c r="F805" s="181">
        <f t="shared" si="514"/>
        <v>0</v>
      </c>
      <c r="G805" s="181">
        <f t="shared" si="514"/>
        <v>0</v>
      </c>
      <c r="H805" s="181">
        <f t="shared" si="514"/>
        <v>0</v>
      </c>
      <c r="I805" s="181">
        <f t="shared" si="514"/>
        <v>0</v>
      </c>
      <c r="J805" s="181">
        <f t="shared" si="514"/>
        <v>0</v>
      </c>
      <c r="K805" s="181">
        <f t="shared" si="514"/>
        <v>0</v>
      </c>
      <c r="L805" s="181">
        <f t="shared" si="514"/>
        <v>0</v>
      </c>
      <c r="M805" s="181">
        <f t="shared" si="514"/>
        <v>0</v>
      </c>
      <c r="N805" s="181">
        <f t="shared" si="514"/>
        <v>0</v>
      </c>
      <c r="O805" s="181">
        <f t="shared" si="514"/>
        <v>0</v>
      </c>
      <c r="P805" s="181">
        <f t="shared" si="514"/>
        <v>0</v>
      </c>
      <c r="Q805" s="181">
        <f t="shared" si="514"/>
        <v>0</v>
      </c>
      <c r="R805" s="181">
        <f t="shared" si="514"/>
        <v>0</v>
      </c>
      <c r="S805" s="181">
        <f t="shared" si="514"/>
        <v>0</v>
      </c>
      <c r="T805" s="181">
        <f t="shared" si="514"/>
        <v>0</v>
      </c>
      <c r="U805" s="181">
        <f t="shared" si="514"/>
        <v>0</v>
      </c>
      <c r="V805" s="181">
        <f t="shared" si="514"/>
        <v>0</v>
      </c>
      <c r="W805" s="181">
        <f t="shared" si="514"/>
        <v>0</v>
      </c>
      <c r="X805" s="181">
        <f t="shared" si="514"/>
        <v>0</v>
      </c>
      <c r="Y805" s="181">
        <f t="shared" si="514"/>
        <v>0</v>
      </c>
      <c r="Z805" s="181">
        <f t="shared" si="514"/>
        <v>0</v>
      </c>
      <c r="AA805" s="181">
        <f t="shared" si="514"/>
        <v>0</v>
      </c>
      <c r="AB805" s="181">
        <f t="shared" si="514"/>
        <v>0</v>
      </c>
      <c r="AC805" s="181">
        <f t="shared" si="514"/>
        <v>0</v>
      </c>
      <c r="AD805" s="181">
        <f t="shared" si="514"/>
        <v>0</v>
      </c>
      <c r="AE805" s="181">
        <f t="shared" si="514"/>
        <v>0</v>
      </c>
      <c r="AF805" s="181">
        <f t="shared" si="514"/>
        <v>0</v>
      </c>
      <c r="AG805" s="181">
        <f t="shared" si="514"/>
        <v>0</v>
      </c>
      <c r="AH805" s="181">
        <f t="shared" si="514"/>
        <v>0</v>
      </c>
      <c r="AI805" s="181">
        <f t="shared" si="514"/>
        <v>0</v>
      </c>
      <c r="AJ805" s="181">
        <f t="shared" si="514"/>
        <v>0</v>
      </c>
      <c r="AK805" s="181">
        <f t="shared" si="514"/>
        <v>0</v>
      </c>
      <c r="AL805" s="181">
        <f t="shared" si="514"/>
        <v>0</v>
      </c>
      <c r="AM805" s="181">
        <f t="shared" si="514"/>
        <v>0</v>
      </c>
      <c r="AN805" s="181">
        <f t="shared" si="514"/>
        <v>0</v>
      </c>
      <c r="AO805" s="181">
        <f t="shared" si="514"/>
        <v>0</v>
      </c>
      <c r="AP805" s="181">
        <f t="shared" si="514"/>
        <v>0</v>
      </c>
      <c r="AQ805" s="181">
        <f t="shared" si="514"/>
        <v>0</v>
      </c>
      <c r="AR805" s="181">
        <f t="shared" si="514"/>
        <v>0</v>
      </c>
      <c r="AS805" s="181">
        <f t="shared" si="514"/>
        <v>0</v>
      </c>
      <c r="AT805" s="181">
        <f t="shared" si="514"/>
        <v>0</v>
      </c>
      <c r="AU805" s="181">
        <f t="shared" si="514"/>
        <v>0</v>
      </c>
      <c r="AV805" s="181">
        <f t="shared" si="514"/>
        <v>0</v>
      </c>
      <c r="AW805" s="181">
        <f t="shared" si="514"/>
        <v>0</v>
      </c>
      <c r="AX805" s="181">
        <f t="shared" si="514"/>
        <v>0</v>
      </c>
      <c r="AY805" s="181">
        <f t="shared" si="514"/>
        <v>0</v>
      </c>
      <c r="AZ805" s="181">
        <f t="shared" si="514"/>
        <v>0</v>
      </c>
      <c r="BA805" s="181">
        <f t="shared" si="514"/>
        <v>0</v>
      </c>
      <c r="BB805" s="181">
        <f t="shared" si="514"/>
        <v>0</v>
      </c>
      <c r="BC805" s="181">
        <f t="shared" si="514"/>
        <v>0</v>
      </c>
      <c r="BD805" s="181">
        <f t="shared" si="514"/>
        <v>0</v>
      </c>
      <c r="BE805" s="181">
        <f t="shared" si="514"/>
        <v>0</v>
      </c>
      <c r="BF805" s="181">
        <f t="shared" si="514"/>
        <v>0</v>
      </c>
      <c r="BG805" s="181">
        <f t="shared" si="514"/>
        <v>0</v>
      </c>
      <c r="BH805" s="181">
        <f t="shared" si="514"/>
        <v>0</v>
      </c>
      <c r="BI805" s="181">
        <f t="shared" si="514"/>
        <v>0</v>
      </c>
      <c r="BJ805" s="181">
        <f t="shared" si="514"/>
        <v>0</v>
      </c>
      <c r="BK805" s="181">
        <f t="shared" si="514"/>
        <v>0</v>
      </c>
      <c r="BL805" s="181">
        <f t="shared" si="514"/>
        <v>0</v>
      </c>
      <c r="BM805" s="181">
        <f t="shared" si="514"/>
        <v>0</v>
      </c>
      <c r="BN805" s="181">
        <f t="shared" si="514"/>
        <v>0</v>
      </c>
      <c r="BO805" s="181">
        <f>BO792*0.18</f>
        <v>0</v>
      </c>
      <c r="BP805" s="181">
        <f t="shared" si="515"/>
        <v>0</v>
      </c>
      <c r="BQ805" s="181">
        <f t="shared" si="515"/>
        <v>0</v>
      </c>
      <c r="BR805" s="181">
        <f t="shared" si="515"/>
        <v>0</v>
      </c>
      <c r="BS805" s="181">
        <f t="shared" si="515"/>
        <v>0</v>
      </c>
      <c r="BT805" s="181">
        <f t="shared" si="515"/>
        <v>0</v>
      </c>
      <c r="BU805" s="181">
        <f t="shared" si="515"/>
        <v>0</v>
      </c>
      <c r="BV805" s="181">
        <f t="shared" si="515"/>
        <v>0</v>
      </c>
      <c r="BW805" s="181">
        <f t="shared" si="515"/>
        <v>0</v>
      </c>
      <c r="BX805" s="181">
        <f t="shared" si="515"/>
        <v>0</v>
      </c>
      <c r="BY805" s="181">
        <f t="shared" si="515"/>
        <v>0</v>
      </c>
      <c r="BZ805" s="181">
        <f t="shared" si="515"/>
        <v>0</v>
      </c>
      <c r="CA805" s="181">
        <f t="shared" si="515"/>
        <v>0</v>
      </c>
      <c r="CB805" s="181">
        <f t="shared" si="515"/>
        <v>0</v>
      </c>
      <c r="CC805" s="181">
        <f t="shared" si="515"/>
        <v>0</v>
      </c>
      <c r="CD805" s="181">
        <f t="shared" si="515"/>
        <v>0</v>
      </c>
      <c r="CE805" s="181">
        <f t="shared" si="515"/>
        <v>0</v>
      </c>
      <c r="CF805" s="181">
        <f t="shared" si="515"/>
        <v>0</v>
      </c>
      <c r="CG805" s="181">
        <f t="shared" si="515"/>
        <v>0</v>
      </c>
      <c r="CH805" s="181">
        <f t="shared" si="515"/>
        <v>0</v>
      </c>
      <c r="CI805" s="181">
        <f t="shared" si="515"/>
        <v>0</v>
      </c>
      <c r="CJ805" s="181">
        <f t="shared" si="515"/>
        <v>0</v>
      </c>
      <c r="CK805" s="181">
        <f t="shared" si="515"/>
        <v>0</v>
      </c>
      <c r="CL805" s="181">
        <f t="shared" si="515"/>
        <v>0</v>
      </c>
      <c r="CM805" s="181">
        <f t="shared" si="515"/>
        <v>0</v>
      </c>
      <c r="CN805" s="181">
        <f t="shared" si="515"/>
        <v>0</v>
      </c>
      <c r="CO805" s="181">
        <f t="shared" si="515"/>
        <v>0</v>
      </c>
      <c r="CP805" s="181">
        <f t="shared" si="515"/>
        <v>0</v>
      </c>
      <c r="CQ805" s="181">
        <f t="shared" si="515"/>
        <v>0</v>
      </c>
      <c r="CR805" s="181">
        <f t="shared" si="515"/>
        <v>0</v>
      </c>
      <c r="CS805" s="181">
        <f t="shared" si="515"/>
        <v>0</v>
      </c>
      <c r="CT805" s="181">
        <f t="shared" si="515"/>
        <v>0</v>
      </c>
      <c r="CU805" s="181">
        <f t="shared" si="515"/>
        <v>0</v>
      </c>
      <c r="CV805" s="181">
        <f t="shared" si="515"/>
        <v>0</v>
      </c>
      <c r="CW805" s="181">
        <f t="shared" si="515"/>
        <v>0</v>
      </c>
      <c r="CX805" s="181">
        <f t="shared" si="515"/>
        <v>0</v>
      </c>
      <c r="CY805" s="181">
        <f t="shared" si="515"/>
        <v>0</v>
      </c>
      <c r="CZ805" s="181">
        <f t="shared" si="515"/>
        <v>0</v>
      </c>
      <c r="DA805" s="181">
        <f t="shared" si="515"/>
        <v>0</v>
      </c>
      <c r="DB805" s="181">
        <f t="shared" si="515"/>
        <v>0</v>
      </c>
      <c r="DC805" s="181">
        <f t="shared" si="515"/>
        <v>0</v>
      </c>
      <c r="DD805" s="181">
        <f t="shared" si="515"/>
        <v>0</v>
      </c>
      <c r="DE805" s="181">
        <f t="shared" si="515"/>
        <v>0</v>
      </c>
      <c r="DF805" s="181">
        <f t="shared" si="515"/>
        <v>0</v>
      </c>
      <c r="DG805" s="181">
        <f t="shared" si="515"/>
        <v>0</v>
      </c>
      <c r="DH805" s="181">
        <f t="shared" si="515"/>
        <v>0</v>
      </c>
      <c r="DI805" s="181">
        <f t="shared" si="515"/>
        <v>0</v>
      </c>
      <c r="DJ805" s="181">
        <f t="shared" si="515"/>
        <v>0</v>
      </c>
      <c r="DK805" s="181">
        <f t="shared" si="515"/>
        <v>0</v>
      </c>
      <c r="DL805" s="181">
        <f t="shared" si="515"/>
        <v>0</v>
      </c>
      <c r="DM805" s="181">
        <f t="shared" si="515"/>
        <v>0</v>
      </c>
      <c r="DN805" s="181">
        <f t="shared" si="515"/>
        <v>0</v>
      </c>
      <c r="DO805" s="181">
        <f t="shared" si="515"/>
        <v>0</v>
      </c>
      <c r="DP805" s="181">
        <f t="shared" si="515"/>
        <v>0</v>
      </c>
      <c r="DQ805" s="181">
        <f t="shared" si="515"/>
        <v>0</v>
      </c>
      <c r="DR805" s="181">
        <f t="shared" si="515"/>
        <v>0</v>
      </c>
      <c r="DS805" s="181">
        <f t="shared" si="515"/>
        <v>0</v>
      </c>
      <c r="DT805" s="181">
        <f t="shared" si="515"/>
        <v>0</v>
      </c>
      <c r="DU805" s="181">
        <f t="shared" si="515"/>
        <v>0</v>
      </c>
      <c r="DV805" s="181">
        <f t="shared" si="515"/>
        <v>0</v>
      </c>
      <c r="DW805" s="181">
        <f t="shared" si="515"/>
        <v>0</v>
      </c>
      <c r="DX805" s="181">
        <f t="shared" si="515"/>
        <v>0</v>
      </c>
      <c r="DY805" s="181">
        <f t="shared" si="515"/>
        <v>0</v>
      </c>
      <c r="DZ805" s="181">
        <f t="shared" si="515"/>
        <v>0</v>
      </c>
      <c r="EA805" s="181">
        <f>EA792*0.18</f>
        <v>0</v>
      </c>
      <c r="EB805" s="181">
        <f t="shared" si="516"/>
        <v>0</v>
      </c>
      <c r="EC805" s="181">
        <f t="shared" si="516"/>
        <v>0</v>
      </c>
      <c r="ED805" s="181">
        <f t="shared" si="516"/>
        <v>0</v>
      </c>
      <c r="EE805" s="181">
        <f t="shared" si="516"/>
        <v>0</v>
      </c>
    </row>
    <row r="806" spans="1:138" s="182" customFormat="1" ht="15.75" hidden="1" outlineLevel="1" x14ac:dyDescent="0.25">
      <c r="A806" s="122">
        <f t="shared" si="513"/>
        <v>0</v>
      </c>
      <c r="B806" s="232" t="str">
        <f t="shared" si="517"/>
        <v>Оборудование (привязка к валюте) НДС</v>
      </c>
      <c r="C806" s="170">
        <f t="shared" si="518"/>
        <v>0</v>
      </c>
      <c r="D806" s="181">
        <f t="shared" ref="D806:BO809" si="519">D793*0.18</f>
        <v>0</v>
      </c>
      <c r="E806" s="181">
        <f t="shared" si="519"/>
        <v>0</v>
      </c>
      <c r="F806" s="181">
        <f t="shared" si="519"/>
        <v>0</v>
      </c>
      <c r="G806" s="181">
        <f t="shared" si="519"/>
        <v>0</v>
      </c>
      <c r="H806" s="181">
        <f t="shared" si="519"/>
        <v>0</v>
      </c>
      <c r="I806" s="181">
        <f t="shared" si="519"/>
        <v>0</v>
      </c>
      <c r="J806" s="181">
        <f t="shared" si="519"/>
        <v>0</v>
      </c>
      <c r="K806" s="181">
        <f t="shared" si="519"/>
        <v>0</v>
      </c>
      <c r="L806" s="181">
        <f t="shared" si="519"/>
        <v>0</v>
      </c>
      <c r="M806" s="181">
        <f t="shared" si="519"/>
        <v>0</v>
      </c>
      <c r="N806" s="181">
        <f t="shared" si="519"/>
        <v>0</v>
      </c>
      <c r="O806" s="181">
        <f t="shared" si="519"/>
        <v>0</v>
      </c>
      <c r="P806" s="181">
        <f t="shared" si="519"/>
        <v>0</v>
      </c>
      <c r="Q806" s="181">
        <f t="shared" si="519"/>
        <v>0</v>
      </c>
      <c r="R806" s="181">
        <f t="shared" si="519"/>
        <v>0</v>
      </c>
      <c r="S806" s="181">
        <f t="shared" si="519"/>
        <v>0</v>
      </c>
      <c r="T806" s="181">
        <f t="shared" si="519"/>
        <v>0</v>
      </c>
      <c r="U806" s="181">
        <f t="shared" si="519"/>
        <v>0</v>
      </c>
      <c r="V806" s="181">
        <f t="shared" si="519"/>
        <v>0</v>
      </c>
      <c r="W806" s="181">
        <f t="shared" si="519"/>
        <v>0</v>
      </c>
      <c r="X806" s="181">
        <f t="shared" si="519"/>
        <v>0</v>
      </c>
      <c r="Y806" s="181">
        <f t="shared" si="519"/>
        <v>0</v>
      </c>
      <c r="Z806" s="181">
        <f t="shared" si="519"/>
        <v>0</v>
      </c>
      <c r="AA806" s="181">
        <f t="shared" si="519"/>
        <v>0</v>
      </c>
      <c r="AB806" s="181">
        <f t="shared" si="519"/>
        <v>0</v>
      </c>
      <c r="AC806" s="181">
        <f t="shared" si="519"/>
        <v>0</v>
      </c>
      <c r="AD806" s="181">
        <f t="shared" si="519"/>
        <v>0</v>
      </c>
      <c r="AE806" s="181">
        <f t="shared" si="519"/>
        <v>0</v>
      </c>
      <c r="AF806" s="181">
        <f t="shared" si="519"/>
        <v>0</v>
      </c>
      <c r="AG806" s="181">
        <f t="shared" si="519"/>
        <v>0</v>
      </c>
      <c r="AH806" s="181">
        <f t="shared" si="519"/>
        <v>0</v>
      </c>
      <c r="AI806" s="181">
        <f t="shared" si="519"/>
        <v>0</v>
      </c>
      <c r="AJ806" s="181">
        <f t="shared" si="519"/>
        <v>0</v>
      </c>
      <c r="AK806" s="181">
        <f t="shared" si="519"/>
        <v>0</v>
      </c>
      <c r="AL806" s="181">
        <f t="shared" si="519"/>
        <v>0</v>
      </c>
      <c r="AM806" s="181">
        <f t="shared" si="519"/>
        <v>0</v>
      </c>
      <c r="AN806" s="181">
        <f t="shared" si="519"/>
        <v>0</v>
      </c>
      <c r="AO806" s="181">
        <f t="shared" si="519"/>
        <v>0</v>
      </c>
      <c r="AP806" s="181">
        <f t="shared" si="519"/>
        <v>0</v>
      </c>
      <c r="AQ806" s="181">
        <f t="shared" si="519"/>
        <v>0</v>
      </c>
      <c r="AR806" s="181">
        <f t="shared" si="519"/>
        <v>0</v>
      </c>
      <c r="AS806" s="181">
        <f t="shared" si="519"/>
        <v>0</v>
      </c>
      <c r="AT806" s="181">
        <f t="shared" si="519"/>
        <v>0</v>
      </c>
      <c r="AU806" s="181">
        <f t="shared" si="519"/>
        <v>0</v>
      </c>
      <c r="AV806" s="181">
        <f t="shared" si="519"/>
        <v>0</v>
      </c>
      <c r="AW806" s="181">
        <f t="shared" si="519"/>
        <v>0</v>
      </c>
      <c r="AX806" s="181">
        <f t="shared" si="519"/>
        <v>0</v>
      </c>
      <c r="AY806" s="181">
        <f t="shared" si="519"/>
        <v>0</v>
      </c>
      <c r="AZ806" s="181">
        <f t="shared" si="519"/>
        <v>0</v>
      </c>
      <c r="BA806" s="181">
        <f t="shared" si="519"/>
        <v>0</v>
      </c>
      <c r="BB806" s="181">
        <f t="shared" si="519"/>
        <v>0</v>
      </c>
      <c r="BC806" s="181">
        <f t="shared" si="519"/>
        <v>0</v>
      </c>
      <c r="BD806" s="181">
        <f t="shared" si="519"/>
        <v>0</v>
      </c>
      <c r="BE806" s="181">
        <f t="shared" si="519"/>
        <v>0</v>
      </c>
      <c r="BF806" s="181">
        <f t="shared" si="519"/>
        <v>0</v>
      </c>
      <c r="BG806" s="181">
        <f t="shared" si="519"/>
        <v>0</v>
      </c>
      <c r="BH806" s="181">
        <f t="shared" si="519"/>
        <v>0</v>
      </c>
      <c r="BI806" s="181">
        <f t="shared" si="519"/>
        <v>0</v>
      </c>
      <c r="BJ806" s="181">
        <f t="shared" si="519"/>
        <v>0</v>
      </c>
      <c r="BK806" s="181">
        <f t="shared" si="519"/>
        <v>0</v>
      </c>
      <c r="BL806" s="181">
        <f t="shared" si="519"/>
        <v>0</v>
      </c>
      <c r="BM806" s="181">
        <f t="shared" si="519"/>
        <v>0</v>
      </c>
      <c r="BN806" s="181">
        <f t="shared" si="519"/>
        <v>0</v>
      </c>
      <c r="BO806" s="181">
        <f>BO793*0.18</f>
        <v>0</v>
      </c>
      <c r="BP806" s="181">
        <f t="shared" ref="BP806:EA809" si="520">BP793*0.18</f>
        <v>0</v>
      </c>
      <c r="BQ806" s="181">
        <f t="shared" si="520"/>
        <v>0</v>
      </c>
      <c r="BR806" s="181">
        <f t="shared" si="520"/>
        <v>0</v>
      </c>
      <c r="BS806" s="181">
        <f t="shared" si="520"/>
        <v>0</v>
      </c>
      <c r="BT806" s="181">
        <f t="shared" si="520"/>
        <v>0</v>
      </c>
      <c r="BU806" s="181">
        <f t="shared" si="520"/>
        <v>0</v>
      </c>
      <c r="BV806" s="181">
        <f t="shared" si="520"/>
        <v>0</v>
      </c>
      <c r="BW806" s="181">
        <f t="shared" si="520"/>
        <v>0</v>
      </c>
      <c r="BX806" s="181">
        <f t="shared" si="520"/>
        <v>0</v>
      </c>
      <c r="BY806" s="181">
        <f t="shared" si="520"/>
        <v>0</v>
      </c>
      <c r="BZ806" s="181">
        <f t="shared" si="520"/>
        <v>0</v>
      </c>
      <c r="CA806" s="181">
        <f t="shared" si="520"/>
        <v>0</v>
      </c>
      <c r="CB806" s="181">
        <f t="shared" si="520"/>
        <v>0</v>
      </c>
      <c r="CC806" s="181">
        <f t="shared" si="520"/>
        <v>0</v>
      </c>
      <c r="CD806" s="181">
        <f t="shared" si="520"/>
        <v>0</v>
      </c>
      <c r="CE806" s="181">
        <f t="shared" si="520"/>
        <v>0</v>
      </c>
      <c r="CF806" s="181">
        <f t="shared" si="520"/>
        <v>0</v>
      </c>
      <c r="CG806" s="181">
        <f t="shared" si="520"/>
        <v>0</v>
      </c>
      <c r="CH806" s="181">
        <f t="shared" si="520"/>
        <v>0</v>
      </c>
      <c r="CI806" s="181">
        <f t="shared" si="520"/>
        <v>0</v>
      </c>
      <c r="CJ806" s="181">
        <f t="shared" si="520"/>
        <v>0</v>
      </c>
      <c r="CK806" s="181">
        <f t="shared" si="520"/>
        <v>0</v>
      </c>
      <c r="CL806" s="181">
        <f t="shared" si="520"/>
        <v>0</v>
      </c>
      <c r="CM806" s="181">
        <f t="shared" si="520"/>
        <v>0</v>
      </c>
      <c r="CN806" s="181">
        <f t="shared" si="520"/>
        <v>0</v>
      </c>
      <c r="CO806" s="181">
        <f t="shared" si="520"/>
        <v>0</v>
      </c>
      <c r="CP806" s="181">
        <f t="shared" si="520"/>
        <v>0</v>
      </c>
      <c r="CQ806" s="181">
        <f t="shared" si="520"/>
        <v>0</v>
      </c>
      <c r="CR806" s="181">
        <f t="shared" si="520"/>
        <v>0</v>
      </c>
      <c r="CS806" s="181">
        <f t="shared" si="520"/>
        <v>0</v>
      </c>
      <c r="CT806" s="181">
        <f t="shared" si="520"/>
        <v>0</v>
      </c>
      <c r="CU806" s="181">
        <f t="shared" si="520"/>
        <v>0</v>
      </c>
      <c r="CV806" s="181">
        <f t="shared" si="520"/>
        <v>0</v>
      </c>
      <c r="CW806" s="181">
        <f t="shared" si="520"/>
        <v>0</v>
      </c>
      <c r="CX806" s="181">
        <f t="shared" si="520"/>
        <v>0</v>
      </c>
      <c r="CY806" s="181">
        <f t="shared" si="520"/>
        <v>0</v>
      </c>
      <c r="CZ806" s="181">
        <f t="shared" si="520"/>
        <v>0</v>
      </c>
      <c r="DA806" s="181">
        <f t="shared" si="520"/>
        <v>0</v>
      </c>
      <c r="DB806" s="181">
        <f t="shared" si="520"/>
        <v>0</v>
      </c>
      <c r="DC806" s="181">
        <f t="shared" si="520"/>
        <v>0</v>
      </c>
      <c r="DD806" s="181">
        <f t="shared" si="520"/>
        <v>0</v>
      </c>
      <c r="DE806" s="181">
        <f t="shared" si="520"/>
        <v>0</v>
      </c>
      <c r="DF806" s="181">
        <f t="shared" si="520"/>
        <v>0</v>
      </c>
      <c r="DG806" s="181">
        <f t="shared" si="520"/>
        <v>0</v>
      </c>
      <c r="DH806" s="181">
        <f t="shared" si="520"/>
        <v>0</v>
      </c>
      <c r="DI806" s="181">
        <f t="shared" si="520"/>
        <v>0</v>
      </c>
      <c r="DJ806" s="181">
        <f t="shared" si="520"/>
        <v>0</v>
      </c>
      <c r="DK806" s="181">
        <f t="shared" si="520"/>
        <v>0</v>
      </c>
      <c r="DL806" s="181">
        <f t="shared" si="520"/>
        <v>0</v>
      </c>
      <c r="DM806" s="181">
        <f t="shared" si="520"/>
        <v>0</v>
      </c>
      <c r="DN806" s="181">
        <f t="shared" si="520"/>
        <v>0</v>
      </c>
      <c r="DO806" s="181">
        <f t="shared" si="520"/>
        <v>0</v>
      </c>
      <c r="DP806" s="181">
        <f t="shared" si="520"/>
        <v>0</v>
      </c>
      <c r="DQ806" s="181">
        <f t="shared" si="520"/>
        <v>0</v>
      </c>
      <c r="DR806" s="181">
        <f t="shared" si="520"/>
        <v>0</v>
      </c>
      <c r="DS806" s="181">
        <f t="shared" si="520"/>
        <v>0</v>
      </c>
      <c r="DT806" s="181">
        <f t="shared" si="520"/>
        <v>0</v>
      </c>
      <c r="DU806" s="181">
        <f t="shared" si="520"/>
        <v>0</v>
      </c>
      <c r="DV806" s="181">
        <f t="shared" si="520"/>
        <v>0</v>
      </c>
      <c r="DW806" s="181">
        <f t="shared" si="520"/>
        <v>0</v>
      </c>
      <c r="DX806" s="181">
        <f t="shared" si="520"/>
        <v>0</v>
      </c>
      <c r="DY806" s="181">
        <f t="shared" si="520"/>
        <v>0</v>
      </c>
      <c r="DZ806" s="181">
        <f t="shared" si="520"/>
        <v>0</v>
      </c>
      <c r="EA806" s="181">
        <f t="shared" si="520"/>
        <v>0</v>
      </c>
      <c r="EB806" s="181">
        <f t="shared" si="516"/>
        <v>0</v>
      </c>
      <c r="EC806" s="181">
        <f t="shared" si="516"/>
        <v>0</v>
      </c>
      <c r="ED806" s="181">
        <f t="shared" si="516"/>
        <v>0</v>
      </c>
      <c r="EE806" s="181">
        <f t="shared" si="516"/>
        <v>0</v>
      </c>
    </row>
    <row r="807" spans="1:138" s="182" customFormat="1" ht="15.75" hidden="1" outlineLevel="1" x14ac:dyDescent="0.25">
      <c r="A807" s="122">
        <f t="shared" si="513"/>
        <v>0</v>
      </c>
      <c r="B807" s="232" t="str">
        <f t="shared" si="517"/>
        <v>Оборудование рос НДС</v>
      </c>
      <c r="C807" s="170">
        <f t="shared" si="518"/>
        <v>0</v>
      </c>
      <c r="D807" s="181">
        <f t="shared" si="519"/>
        <v>0</v>
      </c>
      <c r="E807" s="181">
        <f t="shared" si="519"/>
        <v>0</v>
      </c>
      <c r="F807" s="181">
        <f t="shared" si="519"/>
        <v>0</v>
      </c>
      <c r="G807" s="181">
        <f t="shared" si="519"/>
        <v>0</v>
      </c>
      <c r="H807" s="181">
        <f t="shared" si="519"/>
        <v>0</v>
      </c>
      <c r="I807" s="181">
        <f t="shared" si="519"/>
        <v>0</v>
      </c>
      <c r="J807" s="181">
        <f t="shared" si="519"/>
        <v>0</v>
      </c>
      <c r="K807" s="181">
        <f t="shared" si="519"/>
        <v>0</v>
      </c>
      <c r="L807" s="181">
        <f t="shared" si="519"/>
        <v>0</v>
      </c>
      <c r="M807" s="181">
        <f t="shared" si="519"/>
        <v>0</v>
      </c>
      <c r="N807" s="181">
        <f t="shared" si="519"/>
        <v>0</v>
      </c>
      <c r="O807" s="181">
        <f t="shared" si="519"/>
        <v>0</v>
      </c>
      <c r="P807" s="181">
        <f t="shared" si="519"/>
        <v>0</v>
      </c>
      <c r="Q807" s="181">
        <f t="shared" si="519"/>
        <v>0</v>
      </c>
      <c r="R807" s="181">
        <f t="shared" si="519"/>
        <v>0</v>
      </c>
      <c r="S807" s="181">
        <f t="shared" si="519"/>
        <v>0</v>
      </c>
      <c r="T807" s="181">
        <f t="shared" si="519"/>
        <v>0</v>
      </c>
      <c r="U807" s="181">
        <f t="shared" si="519"/>
        <v>0</v>
      </c>
      <c r="V807" s="181">
        <f t="shared" si="519"/>
        <v>0</v>
      </c>
      <c r="W807" s="181">
        <f t="shared" si="519"/>
        <v>0</v>
      </c>
      <c r="X807" s="181">
        <f t="shared" si="519"/>
        <v>0</v>
      </c>
      <c r="Y807" s="181">
        <f t="shared" si="519"/>
        <v>0</v>
      </c>
      <c r="Z807" s="181">
        <f t="shared" si="519"/>
        <v>0</v>
      </c>
      <c r="AA807" s="181">
        <f t="shared" si="519"/>
        <v>0</v>
      </c>
      <c r="AB807" s="181">
        <f t="shared" si="519"/>
        <v>0</v>
      </c>
      <c r="AC807" s="181">
        <f t="shared" si="519"/>
        <v>0</v>
      </c>
      <c r="AD807" s="181">
        <f t="shared" si="519"/>
        <v>0</v>
      </c>
      <c r="AE807" s="181">
        <f t="shared" si="519"/>
        <v>0</v>
      </c>
      <c r="AF807" s="181">
        <f t="shared" si="519"/>
        <v>0</v>
      </c>
      <c r="AG807" s="181">
        <f t="shared" si="519"/>
        <v>0</v>
      </c>
      <c r="AH807" s="181">
        <f t="shared" si="519"/>
        <v>0</v>
      </c>
      <c r="AI807" s="181">
        <f t="shared" si="519"/>
        <v>0</v>
      </c>
      <c r="AJ807" s="181">
        <f t="shared" si="519"/>
        <v>0</v>
      </c>
      <c r="AK807" s="181">
        <f t="shared" si="519"/>
        <v>0</v>
      </c>
      <c r="AL807" s="181">
        <f t="shared" si="519"/>
        <v>0</v>
      </c>
      <c r="AM807" s="181">
        <f t="shared" si="519"/>
        <v>0</v>
      </c>
      <c r="AN807" s="181">
        <f t="shared" si="519"/>
        <v>0</v>
      </c>
      <c r="AO807" s="181">
        <f t="shared" si="519"/>
        <v>0</v>
      </c>
      <c r="AP807" s="181">
        <f t="shared" si="519"/>
        <v>0</v>
      </c>
      <c r="AQ807" s="181">
        <f t="shared" si="519"/>
        <v>0</v>
      </c>
      <c r="AR807" s="181">
        <f t="shared" si="519"/>
        <v>0</v>
      </c>
      <c r="AS807" s="181">
        <f t="shared" si="519"/>
        <v>0</v>
      </c>
      <c r="AT807" s="181">
        <f t="shared" si="519"/>
        <v>0</v>
      </c>
      <c r="AU807" s="181">
        <f t="shared" si="519"/>
        <v>0</v>
      </c>
      <c r="AV807" s="181">
        <f t="shared" si="519"/>
        <v>0</v>
      </c>
      <c r="AW807" s="181">
        <f t="shared" si="519"/>
        <v>0</v>
      </c>
      <c r="AX807" s="181">
        <f t="shared" si="519"/>
        <v>0</v>
      </c>
      <c r="AY807" s="181">
        <f t="shared" si="519"/>
        <v>0</v>
      </c>
      <c r="AZ807" s="181">
        <f t="shared" si="519"/>
        <v>0</v>
      </c>
      <c r="BA807" s="181">
        <f t="shared" si="519"/>
        <v>0</v>
      </c>
      <c r="BB807" s="181">
        <f t="shared" si="519"/>
        <v>0</v>
      </c>
      <c r="BC807" s="181">
        <f t="shared" si="519"/>
        <v>0</v>
      </c>
      <c r="BD807" s="181">
        <f t="shared" si="519"/>
        <v>0</v>
      </c>
      <c r="BE807" s="181">
        <f t="shared" si="519"/>
        <v>0</v>
      </c>
      <c r="BF807" s="181">
        <f t="shared" si="519"/>
        <v>0</v>
      </c>
      <c r="BG807" s="181">
        <f t="shared" si="519"/>
        <v>0</v>
      </c>
      <c r="BH807" s="181">
        <f t="shared" si="519"/>
        <v>0</v>
      </c>
      <c r="BI807" s="181">
        <f t="shared" si="519"/>
        <v>0</v>
      </c>
      <c r="BJ807" s="181">
        <f t="shared" si="519"/>
        <v>0</v>
      </c>
      <c r="BK807" s="181">
        <f t="shared" si="519"/>
        <v>0</v>
      </c>
      <c r="BL807" s="181">
        <f t="shared" si="519"/>
        <v>0</v>
      </c>
      <c r="BM807" s="181">
        <f t="shared" si="519"/>
        <v>0</v>
      </c>
      <c r="BN807" s="181">
        <f t="shared" si="519"/>
        <v>0</v>
      </c>
      <c r="BO807" s="181">
        <f t="shared" si="519"/>
        <v>0</v>
      </c>
      <c r="BP807" s="181">
        <f t="shared" si="520"/>
        <v>0</v>
      </c>
      <c r="BQ807" s="181">
        <f t="shared" si="520"/>
        <v>0</v>
      </c>
      <c r="BR807" s="181">
        <f t="shared" si="520"/>
        <v>0</v>
      </c>
      <c r="BS807" s="181">
        <f t="shared" si="520"/>
        <v>0</v>
      </c>
      <c r="BT807" s="181">
        <f t="shared" si="520"/>
        <v>0</v>
      </c>
      <c r="BU807" s="181">
        <f t="shared" si="520"/>
        <v>0</v>
      </c>
      <c r="BV807" s="181">
        <f t="shared" si="520"/>
        <v>0</v>
      </c>
      <c r="BW807" s="181">
        <f t="shared" si="520"/>
        <v>0</v>
      </c>
      <c r="BX807" s="181">
        <f t="shared" si="520"/>
        <v>0</v>
      </c>
      <c r="BY807" s="181">
        <f t="shared" si="520"/>
        <v>0</v>
      </c>
      <c r="BZ807" s="181">
        <f t="shared" si="520"/>
        <v>0</v>
      </c>
      <c r="CA807" s="181">
        <f t="shared" si="520"/>
        <v>0</v>
      </c>
      <c r="CB807" s="181">
        <f t="shared" si="520"/>
        <v>0</v>
      </c>
      <c r="CC807" s="181">
        <f t="shared" si="520"/>
        <v>0</v>
      </c>
      <c r="CD807" s="181">
        <f t="shared" si="520"/>
        <v>0</v>
      </c>
      <c r="CE807" s="181">
        <f t="shared" si="520"/>
        <v>0</v>
      </c>
      <c r="CF807" s="181">
        <f t="shared" si="520"/>
        <v>0</v>
      </c>
      <c r="CG807" s="181">
        <f t="shared" si="520"/>
        <v>0</v>
      </c>
      <c r="CH807" s="181">
        <f t="shared" si="520"/>
        <v>0</v>
      </c>
      <c r="CI807" s="181">
        <f t="shared" si="520"/>
        <v>0</v>
      </c>
      <c r="CJ807" s="181">
        <f t="shared" si="520"/>
        <v>0</v>
      </c>
      <c r="CK807" s="181">
        <f t="shared" si="520"/>
        <v>0</v>
      </c>
      <c r="CL807" s="181">
        <f t="shared" si="520"/>
        <v>0</v>
      </c>
      <c r="CM807" s="181">
        <f t="shared" si="520"/>
        <v>0</v>
      </c>
      <c r="CN807" s="181">
        <f t="shared" si="520"/>
        <v>0</v>
      </c>
      <c r="CO807" s="181">
        <f t="shared" si="520"/>
        <v>0</v>
      </c>
      <c r="CP807" s="181">
        <f t="shared" si="520"/>
        <v>0</v>
      </c>
      <c r="CQ807" s="181">
        <f t="shared" si="520"/>
        <v>0</v>
      </c>
      <c r="CR807" s="181">
        <f t="shared" si="520"/>
        <v>0</v>
      </c>
      <c r="CS807" s="181">
        <f t="shared" si="520"/>
        <v>0</v>
      </c>
      <c r="CT807" s="181">
        <f t="shared" si="520"/>
        <v>0</v>
      </c>
      <c r="CU807" s="181">
        <f t="shared" si="520"/>
        <v>0</v>
      </c>
      <c r="CV807" s="181">
        <f t="shared" si="520"/>
        <v>0</v>
      </c>
      <c r="CW807" s="181">
        <f t="shared" si="520"/>
        <v>0</v>
      </c>
      <c r="CX807" s="181">
        <f t="shared" si="520"/>
        <v>0</v>
      </c>
      <c r="CY807" s="181">
        <f t="shared" si="520"/>
        <v>0</v>
      </c>
      <c r="CZ807" s="181">
        <f t="shared" si="520"/>
        <v>0</v>
      </c>
      <c r="DA807" s="181">
        <f t="shared" si="520"/>
        <v>0</v>
      </c>
      <c r="DB807" s="181">
        <f t="shared" si="520"/>
        <v>0</v>
      </c>
      <c r="DC807" s="181">
        <f t="shared" si="520"/>
        <v>0</v>
      </c>
      <c r="DD807" s="181">
        <f t="shared" si="520"/>
        <v>0</v>
      </c>
      <c r="DE807" s="181">
        <f t="shared" si="520"/>
        <v>0</v>
      </c>
      <c r="DF807" s="181">
        <f t="shared" si="520"/>
        <v>0</v>
      </c>
      <c r="DG807" s="181">
        <f t="shared" si="520"/>
        <v>0</v>
      </c>
      <c r="DH807" s="181">
        <f t="shared" si="520"/>
        <v>0</v>
      </c>
      <c r="DI807" s="181">
        <f t="shared" si="520"/>
        <v>0</v>
      </c>
      <c r="DJ807" s="181">
        <f t="shared" si="520"/>
        <v>0</v>
      </c>
      <c r="DK807" s="181">
        <f t="shared" si="520"/>
        <v>0</v>
      </c>
      <c r="DL807" s="181">
        <f t="shared" si="520"/>
        <v>0</v>
      </c>
      <c r="DM807" s="181">
        <f t="shared" si="520"/>
        <v>0</v>
      </c>
      <c r="DN807" s="181">
        <f t="shared" si="520"/>
        <v>0</v>
      </c>
      <c r="DO807" s="181">
        <f t="shared" si="520"/>
        <v>0</v>
      </c>
      <c r="DP807" s="181">
        <f t="shared" si="520"/>
        <v>0</v>
      </c>
      <c r="DQ807" s="181">
        <f t="shared" si="520"/>
        <v>0</v>
      </c>
      <c r="DR807" s="181">
        <f t="shared" si="520"/>
        <v>0</v>
      </c>
      <c r="DS807" s="181">
        <f t="shared" si="520"/>
        <v>0</v>
      </c>
      <c r="DT807" s="181">
        <f t="shared" si="520"/>
        <v>0</v>
      </c>
      <c r="DU807" s="181">
        <f t="shared" si="520"/>
        <v>0</v>
      </c>
      <c r="DV807" s="181">
        <f t="shared" si="520"/>
        <v>0</v>
      </c>
      <c r="DW807" s="181">
        <f t="shared" si="520"/>
        <v>0</v>
      </c>
      <c r="DX807" s="181">
        <f t="shared" si="520"/>
        <v>0</v>
      </c>
      <c r="DY807" s="181">
        <f t="shared" si="520"/>
        <v>0</v>
      </c>
      <c r="DZ807" s="181">
        <f t="shared" si="520"/>
        <v>0</v>
      </c>
      <c r="EA807" s="181">
        <f t="shared" si="520"/>
        <v>0</v>
      </c>
      <c r="EB807" s="181">
        <f t="shared" si="516"/>
        <v>0</v>
      </c>
      <c r="EC807" s="181">
        <f t="shared" si="516"/>
        <v>0</v>
      </c>
      <c r="ED807" s="181">
        <f t="shared" si="516"/>
        <v>0</v>
      </c>
      <c r="EE807" s="181">
        <f t="shared" si="516"/>
        <v>0</v>
      </c>
    </row>
    <row r="808" spans="1:138" s="182" customFormat="1" ht="15.75" hidden="1" outlineLevel="1" x14ac:dyDescent="0.25">
      <c r="A808" s="122">
        <f t="shared" si="513"/>
        <v>0</v>
      </c>
      <c r="B808" s="232" t="str">
        <f t="shared" si="517"/>
        <v>Прочие НДС</v>
      </c>
      <c r="C808" s="170">
        <f t="shared" si="518"/>
        <v>0</v>
      </c>
      <c r="D808" s="181">
        <f t="shared" si="519"/>
        <v>0</v>
      </c>
      <c r="E808" s="181">
        <f t="shared" si="519"/>
        <v>0</v>
      </c>
      <c r="F808" s="181">
        <f t="shared" si="519"/>
        <v>0</v>
      </c>
      <c r="G808" s="181">
        <f t="shared" si="519"/>
        <v>0</v>
      </c>
      <c r="H808" s="181">
        <f t="shared" si="519"/>
        <v>0</v>
      </c>
      <c r="I808" s="181">
        <f t="shared" si="519"/>
        <v>0</v>
      </c>
      <c r="J808" s="181">
        <f t="shared" si="519"/>
        <v>0</v>
      </c>
      <c r="K808" s="181">
        <f t="shared" si="519"/>
        <v>0</v>
      </c>
      <c r="L808" s="181">
        <f t="shared" si="519"/>
        <v>0</v>
      </c>
      <c r="M808" s="181">
        <f t="shared" si="519"/>
        <v>0</v>
      </c>
      <c r="N808" s="181">
        <f t="shared" si="519"/>
        <v>0</v>
      </c>
      <c r="O808" s="181">
        <f t="shared" si="519"/>
        <v>0</v>
      </c>
      <c r="P808" s="181">
        <f t="shared" si="519"/>
        <v>0</v>
      </c>
      <c r="Q808" s="181">
        <f t="shared" si="519"/>
        <v>0</v>
      </c>
      <c r="R808" s="181">
        <f t="shared" si="519"/>
        <v>0</v>
      </c>
      <c r="S808" s="181">
        <f t="shared" si="519"/>
        <v>0</v>
      </c>
      <c r="T808" s="181">
        <f t="shared" si="519"/>
        <v>0</v>
      </c>
      <c r="U808" s="181">
        <f t="shared" si="519"/>
        <v>0</v>
      </c>
      <c r="V808" s="181">
        <f t="shared" si="519"/>
        <v>0</v>
      </c>
      <c r="W808" s="181">
        <f t="shared" si="519"/>
        <v>0</v>
      </c>
      <c r="X808" s="181">
        <f t="shared" si="519"/>
        <v>0</v>
      </c>
      <c r="Y808" s="181">
        <f t="shared" si="519"/>
        <v>0</v>
      </c>
      <c r="Z808" s="181">
        <f t="shared" si="519"/>
        <v>0</v>
      </c>
      <c r="AA808" s="181">
        <f t="shared" si="519"/>
        <v>0</v>
      </c>
      <c r="AB808" s="181">
        <f t="shared" si="519"/>
        <v>0</v>
      </c>
      <c r="AC808" s="181">
        <f t="shared" si="519"/>
        <v>0</v>
      </c>
      <c r="AD808" s="181">
        <f t="shared" si="519"/>
        <v>0</v>
      </c>
      <c r="AE808" s="181">
        <f t="shared" si="519"/>
        <v>0</v>
      </c>
      <c r="AF808" s="181">
        <f t="shared" si="519"/>
        <v>0</v>
      </c>
      <c r="AG808" s="181">
        <f t="shared" si="519"/>
        <v>0</v>
      </c>
      <c r="AH808" s="181">
        <f t="shared" si="519"/>
        <v>0</v>
      </c>
      <c r="AI808" s="181">
        <f t="shared" si="519"/>
        <v>0</v>
      </c>
      <c r="AJ808" s="181">
        <f t="shared" si="519"/>
        <v>0</v>
      </c>
      <c r="AK808" s="181">
        <f t="shared" si="519"/>
        <v>0</v>
      </c>
      <c r="AL808" s="181">
        <f t="shared" si="519"/>
        <v>0</v>
      </c>
      <c r="AM808" s="181">
        <f t="shared" si="519"/>
        <v>0</v>
      </c>
      <c r="AN808" s="181">
        <f t="shared" si="519"/>
        <v>0</v>
      </c>
      <c r="AO808" s="181">
        <f t="shared" si="519"/>
        <v>0</v>
      </c>
      <c r="AP808" s="181">
        <f t="shared" si="519"/>
        <v>0</v>
      </c>
      <c r="AQ808" s="181">
        <f t="shared" si="519"/>
        <v>0</v>
      </c>
      <c r="AR808" s="181">
        <f t="shared" si="519"/>
        <v>0</v>
      </c>
      <c r="AS808" s="181">
        <f t="shared" si="519"/>
        <v>0</v>
      </c>
      <c r="AT808" s="181">
        <f t="shared" si="519"/>
        <v>0</v>
      </c>
      <c r="AU808" s="181">
        <f t="shared" si="519"/>
        <v>0</v>
      </c>
      <c r="AV808" s="181">
        <f t="shared" si="519"/>
        <v>0</v>
      </c>
      <c r="AW808" s="181">
        <f t="shared" si="519"/>
        <v>0</v>
      </c>
      <c r="AX808" s="181">
        <f t="shared" si="519"/>
        <v>0</v>
      </c>
      <c r="AY808" s="181">
        <f t="shared" si="519"/>
        <v>0</v>
      </c>
      <c r="AZ808" s="181">
        <f t="shared" si="519"/>
        <v>0</v>
      </c>
      <c r="BA808" s="181">
        <f t="shared" si="519"/>
        <v>0</v>
      </c>
      <c r="BB808" s="181">
        <f t="shared" si="519"/>
        <v>0</v>
      </c>
      <c r="BC808" s="181">
        <f t="shared" si="519"/>
        <v>0</v>
      </c>
      <c r="BD808" s="181">
        <f t="shared" si="519"/>
        <v>0</v>
      </c>
      <c r="BE808" s="181">
        <f t="shared" si="519"/>
        <v>0</v>
      </c>
      <c r="BF808" s="181">
        <f t="shared" si="519"/>
        <v>0</v>
      </c>
      <c r="BG808" s="181">
        <f t="shared" si="519"/>
        <v>0</v>
      </c>
      <c r="BH808" s="181">
        <f t="shared" si="519"/>
        <v>0</v>
      </c>
      <c r="BI808" s="181">
        <f t="shared" si="519"/>
        <v>0</v>
      </c>
      <c r="BJ808" s="181">
        <f t="shared" si="519"/>
        <v>0</v>
      </c>
      <c r="BK808" s="181">
        <f t="shared" si="519"/>
        <v>0</v>
      </c>
      <c r="BL808" s="181">
        <f t="shared" si="519"/>
        <v>0</v>
      </c>
      <c r="BM808" s="181">
        <f t="shared" si="519"/>
        <v>0</v>
      </c>
      <c r="BN808" s="181">
        <f t="shared" si="519"/>
        <v>0</v>
      </c>
      <c r="BO808" s="181">
        <f t="shared" si="519"/>
        <v>0</v>
      </c>
      <c r="BP808" s="181">
        <f t="shared" si="520"/>
        <v>0</v>
      </c>
      <c r="BQ808" s="181">
        <f t="shared" si="520"/>
        <v>0</v>
      </c>
      <c r="BR808" s="181">
        <f t="shared" si="520"/>
        <v>0</v>
      </c>
      <c r="BS808" s="181">
        <f t="shared" si="520"/>
        <v>0</v>
      </c>
      <c r="BT808" s="181">
        <f t="shared" si="520"/>
        <v>0</v>
      </c>
      <c r="BU808" s="181">
        <f t="shared" si="520"/>
        <v>0</v>
      </c>
      <c r="BV808" s="181">
        <f t="shared" si="520"/>
        <v>0</v>
      </c>
      <c r="BW808" s="181">
        <f t="shared" si="520"/>
        <v>0</v>
      </c>
      <c r="BX808" s="181">
        <f t="shared" si="520"/>
        <v>0</v>
      </c>
      <c r="BY808" s="181">
        <f t="shared" si="520"/>
        <v>0</v>
      </c>
      <c r="BZ808" s="181">
        <f t="shared" si="520"/>
        <v>0</v>
      </c>
      <c r="CA808" s="181">
        <f t="shared" si="520"/>
        <v>0</v>
      </c>
      <c r="CB808" s="181">
        <f t="shared" si="520"/>
        <v>0</v>
      </c>
      <c r="CC808" s="181">
        <f t="shared" si="520"/>
        <v>0</v>
      </c>
      <c r="CD808" s="181">
        <f t="shared" si="520"/>
        <v>0</v>
      </c>
      <c r="CE808" s="181">
        <f t="shared" si="520"/>
        <v>0</v>
      </c>
      <c r="CF808" s="181">
        <f t="shared" si="520"/>
        <v>0</v>
      </c>
      <c r="CG808" s="181">
        <f t="shared" si="520"/>
        <v>0</v>
      </c>
      <c r="CH808" s="181">
        <f t="shared" si="520"/>
        <v>0</v>
      </c>
      <c r="CI808" s="181">
        <f t="shared" si="520"/>
        <v>0</v>
      </c>
      <c r="CJ808" s="181">
        <f t="shared" si="520"/>
        <v>0</v>
      </c>
      <c r="CK808" s="181">
        <f t="shared" si="520"/>
        <v>0</v>
      </c>
      <c r="CL808" s="181">
        <f t="shared" si="520"/>
        <v>0</v>
      </c>
      <c r="CM808" s="181">
        <f t="shared" si="520"/>
        <v>0</v>
      </c>
      <c r="CN808" s="181">
        <f t="shared" si="520"/>
        <v>0</v>
      </c>
      <c r="CO808" s="181">
        <f t="shared" si="520"/>
        <v>0</v>
      </c>
      <c r="CP808" s="181">
        <f t="shared" si="520"/>
        <v>0</v>
      </c>
      <c r="CQ808" s="181">
        <f t="shared" si="520"/>
        <v>0</v>
      </c>
      <c r="CR808" s="181">
        <f t="shared" si="520"/>
        <v>0</v>
      </c>
      <c r="CS808" s="181">
        <f t="shared" si="520"/>
        <v>0</v>
      </c>
      <c r="CT808" s="181">
        <f t="shared" si="520"/>
        <v>0</v>
      </c>
      <c r="CU808" s="181">
        <f t="shared" si="520"/>
        <v>0</v>
      </c>
      <c r="CV808" s="181">
        <f t="shared" si="520"/>
        <v>0</v>
      </c>
      <c r="CW808" s="181">
        <f t="shared" si="520"/>
        <v>0</v>
      </c>
      <c r="CX808" s="181">
        <f t="shared" si="520"/>
        <v>0</v>
      </c>
      <c r="CY808" s="181">
        <f t="shared" si="520"/>
        <v>0</v>
      </c>
      <c r="CZ808" s="181">
        <f t="shared" si="520"/>
        <v>0</v>
      </c>
      <c r="DA808" s="181">
        <f t="shared" si="520"/>
        <v>0</v>
      </c>
      <c r="DB808" s="181">
        <f t="shared" si="520"/>
        <v>0</v>
      </c>
      <c r="DC808" s="181">
        <f t="shared" si="520"/>
        <v>0</v>
      </c>
      <c r="DD808" s="181">
        <f t="shared" si="520"/>
        <v>0</v>
      </c>
      <c r="DE808" s="181">
        <f t="shared" si="520"/>
        <v>0</v>
      </c>
      <c r="DF808" s="181">
        <f t="shared" si="520"/>
        <v>0</v>
      </c>
      <c r="DG808" s="181">
        <f t="shared" si="520"/>
        <v>0</v>
      </c>
      <c r="DH808" s="181">
        <f t="shared" si="520"/>
        <v>0</v>
      </c>
      <c r="DI808" s="181">
        <f t="shared" si="520"/>
        <v>0</v>
      </c>
      <c r="DJ808" s="181">
        <f t="shared" si="520"/>
        <v>0</v>
      </c>
      <c r="DK808" s="181">
        <f t="shared" si="520"/>
        <v>0</v>
      </c>
      <c r="DL808" s="181">
        <f t="shared" si="520"/>
        <v>0</v>
      </c>
      <c r="DM808" s="181">
        <f t="shared" si="520"/>
        <v>0</v>
      </c>
      <c r="DN808" s="181">
        <f t="shared" si="520"/>
        <v>0</v>
      </c>
      <c r="DO808" s="181">
        <f t="shared" si="520"/>
        <v>0</v>
      </c>
      <c r="DP808" s="181">
        <f t="shared" si="520"/>
        <v>0</v>
      </c>
      <c r="DQ808" s="181">
        <f t="shared" si="520"/>
        <v>0</v>
      </c>
      <c r="DR808" s="181">
        <f t="shared" si="520"/>
        <v>0</v>
      </c>
      <c r="DS808" s="181">
        <f t="shared" si="520"/>
        <v>0</v>
      </c>
      <c r="DT808" s="181">
        <f t="shared" si="520"/>
        <v>0</v>
      </c>
      <c r="DU808" s="181">
        <f t="shared" si="520"/>
        <v>0</v>
      </c>
      <c r="DV808" s="181">
        <f t="shared" si="520"/>
        <v>0</v>
      </c>
      <c r="DW808" s="181">
        <f t="shared" si="520"/>
        <v>0</v>
      </c>
      <c r="DX808" s="181">
        <f t="shared" si="520"/>
        <v>0</v>
      </c>
      <c r="DY808" s="181">
        <f t="shared" si="520"/>
        <v>0</v>
      </c>
      <c r="DZ808" s="181">
        <f t="shared" si="520"/>
        <v>0</v>
      </c>
      <c r="EA808" s="181">
        <f t="shared" si="520"/>
        <v>0</v>
      </c>
      <c r="EB808" s="181">
        <f t="shared" si="516"/>
        <v>0</v>
      </c>
      <c r="EC808" s="181">
        <f t="shared" si="516"/>
        <v>0</v>
      </c>
      <c r="ED808" s="181">
        <f t="shared" si="516"/>
        <v>0</v>
      </c>
      <c r="EE808" s="181">
        <f t="shared" si="516"/>
        <v>0</v>
      </c>
    </row>
    <row r="809" spans="1:138" s="182" customFormat="1" ht="15.75" hidden="1" outlineLevel="1" x14ac:dyDescent="0.25">
      <c r="A809" s="122">
        <f t="shared" si="513"/>
        <v>0</v>
      </c>
      <c r="B809" s="232" t="str">
        <f t="shared" si="517"/>
        <v>Таможенные платежи НДС</v>
      </c>
      <c r="C809" s="170">
        <f t="shared" si="518"/>
        <v>0</v>
      </c>
      <c r="D809" s="181">
        <f t="shared" si="519"/>
        <v>0</v>
      </c>
      <c r="E809" s="181">
        <f t="shared" si="519"/>
        <v>0</v>
      </c>
      <c r="F809" s="181">
        <f t="shared" si="519"/>
        <v>0</v>
      </c>
      <c r="G809" s="181">
        <f t="shared" si="519"/>
        <v>0</v>
      </c>
      <c r="H809" s="181">
        <f t="shared" si="519"/>
        <v>0</v>
      </c>
      <c r="I809" s="181">
        <f t="shared" si="519"/>
        <v>0</v>
      </c>
      <c r="J809" s="181">
        <f t="shared" si="519"/>
        <v>0</v>
      </c>
      <c r="K809" s="181">
        <f t="shared" si="519"/>
        <v>0</v>
      </c>
      <c r="L809" s="181">
        <f t="shared" si="519"/>
        <v>0</v>
      </c>
      <c r="M809" s="181">
        <f t="shared" si="519"/>
        <v>0</v>
      </c>
      <c r="N809" s="181">
        <f t="shared" si="519"/>
        <v>0</v>
      </c>
      <c r="O809" s="181">
        <f t="shared" si="519"/>
        <v>0</v>
      </c>
      <c r="P809" s="181">
        <f t="shared" si="519"/>
        <v>0</v>
      </c>
      <c r="Q809" s="181">
        <f t="shared" si="519"/>
        <v>0</v>
      </c>
      <c r="R809" s="181">
        <f t="shared" si="519"/>
        <v>0</v>
      </c>
      <c r="S809" s="181">
        <f t="shared" si="519"/>
        <v>0</v>
      </c>
      <c r="T809" s="181">
        <f t="shared" si="519"/>
        <v>0</v>
      </c>
      <c r="U809" s="181">
        <f t="shared" si="519"/>
        <v>0</v>
      </c>
      <c r="V809" s="181">
        <f t="shared" si="519"/>
        <v>0</v>
      </c>
      <c r="W809" s="181">
        <f t="shared" si="519"/>
        <v>0</v>
      </c>
      <c r="X809" s="181">
        <f t="shared" si="519"/>
        <v>0</v>
      </c>
      <c r="Y809" s="181">
        <f t="shared" si="519"/>
        <v>0</v>
      </c>
      <c r="Z809" s="181">
        <f t="shared" si="519"/>
        <v>0</v>
      </c>
      <c r="AA809" s="181">
        <f t="shared" si="519"/>
        <v>0</v>
      </c>
      <c r="AB809" s="181">
        <f t="shared" si="519"/>
        <v>0</v>
      </c>
      <c r="AC809" s="181">
        <f t="shared" si="519"/>
        <v>0</v>
      </c>
      <c r="AD809" s="181">
        <f t="shared" si="519"/>
        <v>0</v>
      </c>
      <c r="AE809" s="181">
        <f t="shared" si="519"/>
        <v>0</v>
      </c>
      <c r="AF809" s="181">
        <f t="shared" si="519"/>
        <v>0</v>
      </c>
      <c r="AG809" s="181">
        <f t="shared" si="519"/>
        <v>0</v>
      </c>
      <c r="AH809" s="181">
        <f t="shared" si="519"/>
        <v>0</v>
      </c>
      <c r="AI809" s="181">
        <f t="shared" si="519"/>
        <v>0</v>
      </c>
      <c r="AJ809" s="181">
        <f t="shared" si="519"/>
        <v>0</v>
      </c>
      <c r="AK809" s="181">
        <f t="shared" si="519"/>
        <v>0</v>
      </c>
      <c r="AL809" s="181">
        <f t="shared" si="519"/>
        <v>0</v>
      </c>
      <c r="AM809" s="181">
        <f t="shared" si="519"/>
        <v>0</v>
      </c>
      <c r="AN809" s="181">
        <f t="shared" si="519"/>
        <v>0</v>
      </c>
      <c r="AO809" s="181">
        <f t="shared" si="519"/>
        <v>0</v>
      </c>
      <c r="AP809" s="181">
        <f t="shared" si="519"/>
        <v>0</v>
      </c>
      <c r="AQ809" s="181">
        <f t="shared" si="519"/>
        <v>0</v>
      </c>
      <c r="AR809" s="181">
        <f t="shared" si="519"/>
        <v>0</v>
      </c>
      <c r="AS809" s="181">
        <f t="shared" si="519"/>
        <v>0</v>
      </c>
      <c r="AT809" s="181">
        <f t="shared" si="519"/>
        <v>0</v>
      </c>
      <c r="AU809" s="181">
        <f t="shared" si="519"/>
        <v>0</v>
      </c>
      <c r="AV809" s="181">
        <f t="shared" si="519"/>
        <v>0</v>
      </c>
      <c r="AW809" s="181">
        <f t="shared" si="519"/>
        <v>0</v>
      </c>
      <c r="AX809" s="181">
        <f t="shared" si="519"/>
        <v>0</v>
      </c>
      <c r="AY809" s="181">
        <f t="shared" si="519"/>
        <v>0</v>
      </c>
      <c r="AZ809" s="181">
        <f t="shared" si="519"/>
        <v>0</v>
      </c>
      <c r="BA809" s="181">
        <f t="shared" si="519"/>
        <v>0</v>
      </c>
      <c r="BB809" s="181">
        <f t="shared" si="519"/>
        <v>0</v>
      </c>
      <c r="BC809" s="181">
        <f t="shared" si="519"/>
        <v>0</v>
      </c>
      <c r="BD809" s="181">
        <f t="shared" si="519"/>
        <v>0</v>
      </c>
      <c r="BE809" s="181">
        <f t="shared" si="519"/>
        <v>0</v>
      </c>
      <c r="BF809" s="181">
        <f t="shared" si="519"/>
        <v>0</v>
      </c>
      <c r="BG809" s="181">
        <f t="shared" si="519"/>
        <v>0</v>
      </c>
      <c r="BH809" s="181">
        <f t="shared" si="519"/>
        <v>0</v>
      </c>
      <c r="BI809" s="181">
        <f t="shared" si="519"/>
        <v>0</v>
      </c>
      <c r="BJ809" s="181">
        <f t="shared" si="519"/>
        <v>0</v>
      </c>
      <c r="BK809" s="181">
        <f t="shared" si="519"/>
        <v>0</v>
      </c>
      <c r="BL809" s="181">
        <f t="shared" si="519"/>
        <v>0</v>
      </c>
      <c r="BM809" s="181">
        <f t="shared" si="519"/>
        <v>0</v>
      </c>
      <c r="BN809" s="181">
        <f t="shared" si="519"/>
        <v>0</v>
      </c>
      <c r="BO809" s="181">
        <f t="shared" si="519"/>
        <v>0</v>
      </c>
      <c r="BP809" s="181">
        <f t="shared" si="520"/>
        <v>0</v>
      </c>
      <c r="BQ809" s="181">
        <f t="shared" si="520"/>
        <v>0</v>
      </c>
      <c r="BR809" s="181">
        <f t="shared" si="520"/>
        <v>0</v>
      </c>
      <c r="BS809" s="181">
        <f t="shared" si="520"/>
        <v>0</v>
      </c>
      <c r="BT809" s="181">
        <f t="shared" si="520"/>
        <v>0</v>
      </c>
      <c r="BU809" s="181">
        <f t="shared" si="520"/>
        <v>0</v>
      </c>
      <c r="BV809" s="181">
        <f t="shared" si="520"/>
        <v>0</v>
      </c>
      <c r="BW809" s="181">
        <f t="shared" si="520"/>
        <v>0</v>
      </c>
      <c r="BX809" s="181">
        <f t="shared" si="520"/>
        <v>0</v>
      </c>
      <c r="BY809" s="181">
        <f t="shared" si="520"/>
        <v>0</v>
      </c>
      <c r="BZ809" s="181">
        <f t="shared" si="520"/>
        <v>0</v>
      </c>
      <c r="CA809" s="181">
        <f t="shared" si="520"/>
        <v>0</v>
      </c>
      <c r="CB809" s="181">
        <f t="shared" si="520"/>
        <v>0</v>
      </c>
      <c r="CC809" s="181">
        <f t="shared" si="520"/>
        <v>0</v>
      </c>
      <c r="CD809" s="181">
        <f t="shared" si="520"/>
        <v>0</v>
      </c>
      <c r="CE809" s="181">
        <f t="shared" si="520"/>
        <v>0</v>
      </c>
      <c r="CF809" s="181">
        <f t="shared" si="520"/>
        <v>0</v>
      </c>
      <c r="CG809" s="181">
        <f t="shared" si="520"/>
        <v>0</v>
      </c>
      <c r="CH809" s="181">
        <f t="shared" si="520"/>
        <v>0</v>
      </c>
      <c r="CI809" s="181">
        <f t="shared" si="520"/>
        <v>0</v>
      </c>
      <c r="CJ809" s="181">
        <f t="shared" si="520"/>
        <v>0</v>
      </c>
      <c r="CK809" s="181">
        <f t="shared" si="520"/>
        <v>0</v>
      </c>
      <c r="CL809" s="181">
        <f t="shared" si="520"/>
        <v>0</v>
      </c>
      <c r="CM809" s="181">
        <f t="shared" si="520"/>
        <v>0</v>
      </c>
      <c r="CN809" s="181">
        <f t="shared" si="520"/>
        <v>0</v>
      </c>
      <c r="CO809" s="181">
        <f t="shared" si="520"/>
        <v>0</v>
      </c>
      <c r="CP809" s="181">
        <f t="shared" si="520"/>
        <v>0</v>
      </c>
      <c r="CQ809" s="181">
        <f t="shared" si="520"/>
        <v>0</v>
      </c>
      <c r="CR809" s="181">
        <f t="shared" si="520"/>
        <v>0</v>
      </c>
      <c r="CS809" s="181">
        <f t="shared" si="520"/>
        <v>0</v>
      </c>
      <c r="CT809" s="181">
        <f t="shared" si="520"/>
        <v>0</v>
      </c>
      <c r="CU809" s="181">
        <f t="shared" si="520"/>
        <v>0</v>
      </c>
      <c r="CV809" s="181">
        <f t="shared" si="520"/>
        <v>0</v>
      </c>
      <c r="CW809" s="181">
        <f t="shared" si="520"/>
        <v>0</v>
      </c>
      <c r="CX809" s="181">
        <f t="shared" si="520"/>
        <v>0</v>
      </c>
      <c r="CY809" s="181">
        <f t="shared" si="520"/>
        <v>0</v>
      </c>
      <c r="CZ809" s="181">
        <f t="shared" si="520"/>
        <v>0</v>
      </c>
      <c r="DA809" s="181">
        <f t="shared" si="520"/>
        <v>0</v>
      </c>
      <c r="DB809" s="181">
        <f t="shared" si="520"/>
        <v>0</v>
      </c>
      <c r="DC809" s="181">
        <f t="shared" si="520"/>
        <v>0</v>
      </c>
      <c r="DD809" s="181">
        <f t="shared" si="520"/>
        <v>0</v>
      </c>
      <c r="DE809" s="181">
        <f t="shared" si="520"/>
        <v>0</v>
      </c>
      <c r="DF809" s="181">
        <f t="shared" si="520"/>
        <v>0</v>
      </c>
      <c r="DG809" s="181">
        <f t="shared" si="520"/>
        <v>0</v>
      </c>
      <c r="DH809" s="181">
        <f t="shared" si="520"/>
        <v>0</v>
      </c>
      <c r="DI809" s="181">
        <f t="shared" si="520"/>
        <v>0</v>
      </c>
      <c r="DJ809" s="181">
        <f t="shared" si="520"/>
        <v>0</v>
      </c>
      <c r="DK809" s="181">
        <f t="shared" si="520"/>
        <v>0</v>
      </c>
      <c r="DL809" s="181">
        <f t="shared" si="520"/>
        <v>0</v>
      </c>
      <c r="DM809" s="181">
        <f t="shared" si="520"/>
        <v>0</v>
      </c>
      <c r="DN809" s="181">
        <f t="shared" si="520"/>
        <v>0</v>
      </c>
      <c r="DO809" s="181">
        <f t="shared" si="520"/>
        <v>0</v>
      </c>
      <c r="DP809" s="181">
        <f t="shared" si="520"/>
        <v>0</v>
      </c>
      <c r="DQ809" s="181">
        <f t="shared" si="520"/>
        <v>0</v>
      </c>
      <c r="DR809" s="181">
        <f t="shared" si="520"/>
        <v>0</v>
      </c>
      <c r="DS809" s="181">
        <f t="shared" si="520"/>
        <v>0</v>
      </c>
      <c r="DT809" s="181">
        <f t="shared" si="520"/>
        <v>0</v>
      </c>
      <c r="DU809" s="181">
        <f t="shared" si="520"/>
        <v>0</v>
      </c>
      <c r="DV809" s="181">
        <f t="shared" si="520"/>
        <v>0</v>
      </c>
      <c r="DW809" s="181">
        <f t="shared" si="520"/>
        <v>0</v>
      </c>
      <c r="DX809" s="181">
        <f t="shared" si="520"/>
        <v>0</v>
      </c>
      <c r="DY809" s="181">
        <f t="shared" si="520"/>
        <v>0</v>
      </c>
      <c r="DZ809" s="181">
        <f t="shared" si="520"/>
        <v>0</v>
      </c>
      <c r="EA809" s="181">
        <f t="shared" ref="EA809:EB811" si="521">EA796*0.18</f>
        <v>0</v>
      </c>
      <c r="EB809" s="181">
        <f t="shared" si="521"/>
        <v>0</v>
      </c>
      <c r="EC809" s="181">
        <f t="shared" si="516"/>
        <v>0</v>
      </c>
      <c r="ED809" s="181">
        <f t="shared" si="516"/>
        <v>0</v>
      </c>
      <c r="EE809" s="181">
        <f t="shared" si="516"/>
        <v>0</v>
      </c>
    </row>
    <row r="810" spans="1:138" s="182" customFormat="1" ht="15.75" hidden="1" outlineLevel="1" x14ac:dyDescent="0.25">
      <c r="A810" s="122">
        <f t="shared" si="513"/>
        <v>0</v>
      </c>
      <c r="B810" s="232" t="str">
        <f t="shared" si="517"/>
        <v>0 НДС</v>
      </c>
      <c r="C810" s="170">
        <f t="shared" si="518"/>
        <v>0</v>
      </c>
      <c r="D810" s="181">
        <f t="shared" ref="D810:BO811" si="522">D797*0.18</f>
        <v>0</v>
      </c>
      <c r="E810" s="181">
        <f t="shared" si="522"/>
        <v>0</v>
      </c>
      <c r="F810" s="181">
        <f t="shared" si="522"/>
        <v>0</v>
      </c>
      <c r="G810" s="181">
        <f t="shared" si="522"/>
        <v>0</v>
      </c>
      <c r="H810" s="181">
        <f t="shared" si="522"/>
        <v>0</v>
      </c>
      <c r="I810" s="181">
        <f t="shared" si="522"/>
        <v>0</v>
      </c>
      <c r="J810" s="181">
        <f t="shared" si="522"/>
        <v>0</v>
      </c>
      <c r="K810" s="181">
        <f t="shared" si="522"/>
        <v>0</v>
      </c>
      <c r="L810" s="181">
        <f t="shared" si="522"/>
        <v>0</v>
      </c>
      <c r="M810" s="181">
        <f t="shared" si="522"/>
        <v>0</v>
      </c>
      <c r="N810" s="181">
        <f t="shared" si="522"/>
        <v>0</v>
      </c>
      <c r="O810" s="181">
        <f t="shared" si="522"/>
        <v>0</v>
      </c>
      <c r="P810" s="181">
        <f t="shared" si="522"/>
        <v>0</v>
      </c>
      <c r="Q810" s="181">
        <f t="shared" si="522"/>
        <v>0</v>
      </c>
      <c r="R810" s="181">
        <f t="shared" si="522"/>
        <v>0</v>
      </c>
      <c r="S810" s="181">
        <f t="shared" si="522"/>
        <v>0</v>
      </c>
      <c r="T810" s="181">
        <f t="shared" si="522"/>
        <v>0</v>
      </c>
      <c r="U810" s="181">
        <f t="shared" si="522"/>
        <v>0</v>
      </c>
      <c r="V810" s="181">
        <f t="shared" si="522"/>
        <v>0</v>
      </c>
      <c r="W810" s="181">
        <f t="shared" si="522"/>
        <v>0</v>
      </c>
      <c r="X810" s="181">
        <f t="shared" si="522"/>
        <v>0</v>
      </c>
      <c r="Y810" s="181">
        <f t="shared" si="522"/>
        <v>0</v>
      </c>
      <c r="Z810" s="181">
        <f t="shared" si="522"/>
        <v>0</v>
      </c>
      <c r="AA810" s="181">
        <f t="shared" si="522"/>
        <v>0</v>
      </c>
      <c r="AB810" s="181">
        <f t="shared" si="522"/>
        <v>0</v>
      </c>
      <c r="AC810" s="181">
        <f t="shared" si="522"/>
        <v>0</v>
      </c>
      <c r="AD810" s="181">
        <f t="shared" si="522"/>
        <v>0</v>
      </c>
      <c r="AE810" s="181">
        <f t="shared" si="522"/>
        <v>0</v>
      </c>
      <c r="AF810" s="181">
        <f t="shared" si="522"/>
        <v>0</v>
      </c>
      <c r="AG810" s="181">
        <f t="shared" si="522"/>
        <v>0</v>
      </c>
      <c r="AH810" s="181">
        <f t="shared" si="522"/>
        <v>0</v>
      </c>
      <c r="AI810" s="181">
        <f t="shared" si="522"/>
        <v>0</v>
      </c>
      <c r="AJ810" s="181">
        <f t="shared" si="522"/>
        <v>0</v>
      </c>
      <c r="AK810" s="181">
        <f t="shared" si="522"/>
        <v>0</v>
      </c>
      <c r="AL810" s="181">
        <f t="shared" si="522"/>
        <v>0</v>
      </c>
      <c r="AM810" s="181">
        <f t="shared" si="522"/>
        <v>0</v>
      </c>
      <c r="AN810" s="181">
        <f t="shared" si="522"/>
        <v>0</v>
      </c>
      <c r="AO810" s="181">
        <f t="shared" si="522"/>
        <v>0</v>
      </c>
      <c r="AP810" s="181">
        <f t="shared" si="522"/>
        <v>0</v>
      </c>
      <c r="AQ810" s="181">
        <f t="shared" si="522"/>
        <v>0</v>
      </c>
      <c r="AR810" s="181">
        <f t="shared" si="522"/>
        <v>0</v>
      </c>
      <c r="AS810" s="181">
        <f t="shared" si="522"/>
        <v>0</v>
      </c>
      <c r="AT810" s="181">
        <f t="shared" si="522"/>
        <v>0</v>
      </c>
      <c r="AU810" s="181">
        <f t="shared" si="522"/>
        <v>0</v>
      </c>
      <c r="AV810" s="181">
        <f t="shared" si="522"/>
        <v>0</v>
      </c>
      <c r="AW810" s="181">
        <f t="shared" si="522"/>
        <v>0</v>
      </c>
      <c r="AX810" s="181">
        <f t="shared" si="522"/>
        <v>0</v>
      </c>
      <c r="AY810" s="181">
        <f t="shared" si="522"/>
        <v>0</v>
      </c>
      <c r="AZ810" s="181">
        <f t="shared" si="522"/>
        <v>0</v>
      </c>
      <c r="BA810" s="181">
        <f t="shared" si="522"/>
        <v>0</v>
      </c>
      <c r="BB810" s="181">
        <f t="shared" si="522"/>
        <v>0</v>
      </c>
      <c r="BC810" s="181">
        <f t="shared" si="522"/>
        <v>0</v>
      </c>
      <c r="BD810" s="181">
        <f t="shared" si="522"/>
        <v>0</v>
      </c>
      <c r="BE810" s="181">
        <f t="shared" si="522"/>
        <v>0</v>
      </c>
      <c r="BF810" s="181">
        <f t="shared" si="522"/>
        <v>0</v>
      </c>
      <c r="BG810" s="181">
        <f t="shared" si="522"/>
        <v>0</v>
      </c>
      <c r="BH810" s="181">
        <f t="shared" si="522"/>
        <v>0</v>
      </c>
      <c r="BI810" s="181">
        <f t="shared" si="522"/>
        <v>0</v>
      </c>
      <c r="BJ810" s="181">
        <f t="shared" si="522"/>
        <v>0</v>
      </c>
      <c r="BK810" s="181">
        <f t="shared" si="522"/>
        <v>0</v>
      </c>
      <c r="BL810" s="181">
        <f t="shared" si="522"/>
        <v>0</v>
      </c>
      <c r="BM810" s="181">
        <f t="shared" si="522"/>
        <v>0</v>
      </c>
      <c r="BN810" s="181">
        <f t="shared" si="522"/>
        <v>0</v>
      </c>
      <c r="BO810" s="181">
        <f>BO797*0.18</f>
        <v>0</v>
      </c>
      <c r="BP810" s="181">
        <f t="shared" ref="BP810:EA811" si="523">BP797*0.18</f>
        <v>0</v>
      </c>
      <c r="BQ810" s="181">
        <f t="shared" si="523"/>
        <v>0</v>
      </c>
      <c r="BR810" s="181">
        <f t="shared" si="523"/>
        <v>0</v>
      </c>
      <c r="BS810" s="181">
        <f t="shared" si="523"/>
        <v>0</v>
      </c>
      <c r="BT810" s="181">
        <f t="shared" si="523"/>
        <v>0</v>
      </c>
      <c r="BU810" s="181">
        <f t="shared" si="523"/>
        <v>0</v>
      </c>
      <c r="BV810" s="181">
        <f t="shared" si="523"/>
        <v>0</v>
      </c>
      <c r="BW810" s="181">
        <f t="shared" si="523"/>
        <v>0</v>
      </c>
      <c r="BX810" s="181">
        <f t="shared" si="523"/>
        <v>0</v>
      </c>
      <c r="BY810" s="181">
        <f t="shared" si="523"/>
        <v>0</v>
      </c>
      <c r="BZ810" s="181">
        <f t="shared" si="523"/>
        <v>0</v>
      </c>
      <c r="CA810" s="181">
        <f t="shared" si="523"/>
        <v>0</v>
      </c>
      <c r="CB810" s="181">
        <f t="shared" si="523"/>
        <v>0</v>
      </c>
      <c r="CC810" s="181">
        <f t="shared" si="523"/>
        <v>0</v>
      </c>
      <c r="CD810" s="181">
        <f t="shared" si="523"/>
        <v>0</v>
      </c>
      <c r="CE810" s="181">
        <f t="shared" si="523"/>
        <v>0</v>
      </c>
      <c r="CF810" s="181">
        <f t="shared" si="523"/>
        <v>0</v>
      </c>
      <c r="CG810" s="181">
        <f t="shared" si="523"/>
        <v>0</v>
      </c>
      <c r="CH810" s="181">
        <f t="shared" si="523"/>
        <v>0</v>
      </c>
      <c r="CI810" s="181">
        <f t="shared" si="523"/>
        <v>0</v>
      </c>
      <c r="CJ810" s="181">
        <f t="shared" si="523"/>
        <v>0</v>
      </c>
      <c r="CK810" s="181">
        <f t="shared" si="523"/>
        <v>0</v>
      </c>
      <c r="CL810" s="181">
        <f t="shared" si="523"/>
        <v>0</v>
      </c>
      <c r="CM810" s="181">
        <f t="shared" si="523"/>
        <v>0</v>
      </c>
      <c r="CN810" s="181">
        <f t="shared" si="523"/>
        <v>0</v>
      </c>
      <c r="CO810" s="181">
        <f t="shared" si="523"/>
        <v>0</v>
      </c>
      <c r="CP810" s="181">
        <f t="shared" si="523"/>
        <v>0</v>
      </c>
      <c r="CQ810" s="181">
        <f t="shared" si="523"/>
        <v>0</v>
      </c>
      <c r="CR810" s="181">
        <f t="shared" si="523"/>
        <v>0</v>
      </c>
      <c r="CS810" s="181">
        <f t="shared" si="523"/>
        <v>0</v>
      </c>
      <c r="CT810" s="181">
        <f t="shared" si="523"/>
        <v>0</v>
      </c>
      <c r="CU810" s="181">
        <f t="shared" si="523"/>
        <v>0</v>
      </c>
      <c r="CV810" s="181">
        <f t="shared" si="523"/>
        <v>0</v>
      </c>
      <c r="CW810" s="181">
        <f t="shared" si="523"/>
        <v>0</v>
      </c>
      <c r="CX810" s="181">
        <f t="shared" si="523"/>
        <v>0</v>
      </c>
      <c r="CY810" s="181">
        <f t="shared" si="523"/>
        <v>0</v>
      </c>
      <c r="CZ810" s="181">
        <f t="shared" si="523"/>
        <v>0</v>
      </c>
      <c r="DA810" s="181">
        <f t="shared" si="523"/>
        <v>0</v>
      </c>
      <c r="DB810" s="181">
        <f t="shared" si="523"/>
        <v>0</v>
      </c>
      <c r="DC810" s="181">
        <f t="shared" si="523"/>
        <v>0</v>
      </c>
      <c r="DD810" s="181">
        <f t="shared" si="523"/>
        <v>0</v>
      </c>
      <c r="DE810" s="181">
        <f t="shared" si="523"/>
        <v>0</v>
      </c>
      <c r="DF810" s="181">
        <f t="shared" si="523"/>
        <v>0</v>
      </c>
      <c r="DG810" s="181">
        <f t="shared" si="523"/>
        <v>0</v>
      </c>
      <c r="DH810" s="181">
        <f t="shared" si="523"/>
        <v>0</v>
      </c>
      <c r="DI810" s="181">
        <f t="shared" si="523"/>
        <v>0</v>
      </c>
      <c r="DJ810" s="181">
        <f t="shared" si="523"/>
        <v>0</v>
      </c>
      <c r="DK810" s="181">
        <f t="shared" si="523"/>
        <v>0</v>
      </c>
      <c r="DL810" s="181">
        <f t="shared" si="523"/>
        <v>0</v>
      </c>
      <c r="DM810" s="181">
        <f t="shared" si="523"/>
        <v>0</v>
      </c>
      <c r="DN810" s="181">
        <f t="shared" si="523"/>
        <v>0</v>
      </c>
      <c r="DO810" s="181">
        <f t="shared" si="523"/>
        <v>0</v>
      </c>
      <c r="DP810" s="181">
        <f t="shared" si="523"/>
        <v>0</v>
      </c>
      <c r="DQ810" s="181">
        <f t="shared" si="523"/>
        <v>0</v>
      </c>
      <c r="DR810" s="181">
        <f t="shared" si="523"/>
        <v>0</v>
      </c>
      <c r="DS810" s="181">
        <f t="shared" si="523"/>
        <v>0</v>
      </c>
      <c r="DT810" s="181">
        <f t="shared" si="523"/>
        <v>0</v>
      </c>
      <c r="DU810" s="181">
        <f t="shared" si="523"/>
        <v>0</v>
      </c>
      <c r="DV810" s="181">
        <f t="shared" si="523"/>
        <v>0</v>
      </c>
      <c r="DW810" s="181">
        <f t="shared" si="523"/>
        <v>0</v>
      </c>
      <c r="DX810" s="181">
        <f t="shared" si="523"/>
        <v>0</v>
      </c>
      <c r="DY810" s="181">
        <f t="shared" si="523"/>
        <v>0</v>
      </c>
      <c r="DZ810" s="181">
        <f t="shared" si="523"/>
        <v>0</v>
      </c>
      <c r="EA810" s="181">
        <f t="shared" si="523"/>
        <v>0</v>
      </c>
      <c r="EB810" s="181">
        <f t="shared" si="521"/>
        <v>0</v>
      </c>
      <c r="EC810" s="181">
        <f t="shared" si="516"/>
        <v>0</v>
      </c>
      <c r="ED810" s="181">
        <f t="shared" si="516"/>
        <v>0</v>
      </c>
      <c r="EE810" s="181">
        <f t="shared" si="516"/>
        <v>0</v>
      </c>
    </row>
    <row r="811" spans="1:138" s="182" customFormat="1" ht="15.75" hidden="1" outlineLevel="1" x14ac:dyDescent="0.25">
      <c r="A811" s="122">
        <f t="shared" si="513"/>
        <v>0</v>
      </c>
      <c r="B811" s="232" t="str">
        <f t="shared" si="517"/>
        <v>Менеджмент резерв НДС</v>
      </c>
      <c r="C811" s="170">
        <f t="shared" si="518"/>
        <v>0</v>
      </c>
      <c r="D811" s="181">
        <f t="shared" si="522"/>
        <v>0</v>
      </c>
      <c r="E811" s="181">
        <f t="shared" si="522"/>
        <v>0</v>
      </c>
      <c r="F811" s="181">
        <f t="shared" si="522"/>
        <v>0</v>
      </c>
      <c r="G811" s="181">
        <f t="shared" si="522"/>
        <v>0</v>
      </c>
      <c r="H811" s="181">
        <f t="shared" si="522"/>
        <v>0</v>
      </c>
      <c r="I811" s="181">
        <f t="shared" si="522"/>
        <v>0</v>
      </c>
      <c r="J811" s="181">
        <f t="shared" si="522"/>
        <v>0</v>
      </c>
      <c r="K811" s="181">
        <f t="shared" si="522"/>
        <v>0</v>
      </c>
      <c r="L811" s="181">
        <f t="shared" si="522"/>
        <v>0</v>
      </c>
      <c r="M811" s="181">
        <f t="shared" si="522"/>
        <v>0</v>
      </c>
      <c r="N811" s="181">
        <f t="shared" si="522"/>
        <v>0</v>
      </c>
      <c r="O811" s="181">
        <f t="shared" si="522"/>
        <v>0</v>
      </c>
      <c r="P811" s="181">
        <f t="shared" si="522"/>
        <v>0</v>
      </c>
      <c r="Q811" s="181">
        <f t="shared" si="522"/>
        <v>0</v>
      </c>
      <c r="R811" s="181">
        <f t="shared" si="522"/>
        <v>0</v>
      </c>
      <c r="S811" s="181">
        <f t="shared" si="522"/>
        <v>0</v>
      </c>
      <c r="T811" s="181">
        <f t="shared" si="522"/>
        <v>0</v>
      </c>
      <c r="U811" s="181">
        <f t="shared" si="522"/>
        <v>0</v>
      </c>
      <c r="V811" s="181">
        <f t="shared" si="522"/>
        <v>0</v>
      </c>
      <c r="W811" s="181">
        <f t="shared" si="522"/>
        <v>0</v>
      </c>
      <c r="X811" s="181">
        <f t="shared" si="522"/>
        <v>0</v>
      </c>
      <c r="Y811" s="181">
        <f t="shared" si="522"/>
        <v>0</v>
      </c>
      <c r="Z811" s="181">
        <f t="shared" si="522"/>
        <v>0</v>
      </c>
      <c r="AA811" s="181">
        <f t="shared" si="522"/>
        <v>0</v>
      </c>
      <c r="AB811" s="181">
        <f t="shared" si="522"/>
        <v>0</v>
      </c>
      <c r="AC811" s="181">
        <f t="shared" si="522"/>
        <v>0</v>
      </c>
      <c r="AD811" s="181">
        <f t="shared" si="522"/>
        <v>0</v>
      </c>
      <c r="AE811" s="181">
        <f t="shared" si="522"/>
        <v>0</v>
      </c>
      <c r="AF811" s="181">
        <f t="shared" si="522"/>
        <v>0</v>
      </c>
      <c r="AG811" s="181">
        <f t="shared" si="522"/>
        <v>0</v>
      </c>
      <c r="AH811" s="181">
        <f t="shared" si="522"/>
        <v>0</v>
      </c>
      <c r="AI811" s="181">
        <f t="shared" si="522"/>
        <v>0</v>
      </c>
      <c r="AJ811" s="181">
        <f t="shared" si="522"/>
        <v>0</v>
      </c>
      <c r="AK811" s="181">
        <f t="shared" si="522"/>
        <v>0</v>
      </c>
      <c r="AL811" s="181">
        <f t="shared" si="522"/>
        <v>0</v>
      </c>
      <c r="AM811" s="181">
        <f t="shared" si="522"/>
        <v>0</v>
      </c>
      <c r="AN811" s="181">
        <f t="shared" si="522"/>
        <v>0</v>
      </c>
      <c r="AO811" s="181">
        <f t="shared" si="522"/>
        <v>0</v>
      </c>
      <c r="AP811" s="181">
        <f t="shared" si="522"/>
        <v>0</v>
      </c>
      <c r="AQ811" s="181">
        <f t="shared" si="522"/>
        <v>0</v>
      </c>
      <c r="AR811" s="181">
        <f t="shared" si="522"/>
        <v>0</v>
      </c>
      <c r="AS811" s="181">
        <f t="shared" si="522"/>
        <v>0</v>
      </c>
      <c r="AT811" s="181">
        <f t="shared" si="522"/>
        <v>0</v>
      </c>
      <c r="AU811" s="181">
        <f t="shared" si="522"/>
        <v>0</v>
      </c>
      <c r="AV811" s="181">
        <f t="shared" si="522"/>
        <v>0</v>
      </c>
      <c r="AW811" s="181">
        <f t="shared" si="522"/>
        <v>0</v>
      </c>
      <c r="AX811" s="181">
        <f t="shared" si="522"/>
        <v>0</v>
      </c>
      <c r="AY811" s="181">
        <f t="shared" si="522"/>
        <v>0</v>
      </c>
      <c r="AZ811" s="181">
        <f t="shared" si="522"/>
        <v>0</v>
      </c>
      <c r="BA811" s="181">
        <f t="shared" si="522"/>
        <v>0</v>
      </c>
      <c r="BB811" s="181">
        <f t="shared" si="522"/>
        <v>0</v>
      </c>
      <c r="BC811" s="181">
        <f t="shared" si="522"/>
        <v>0</v>
      </c>
      <c r="BD811" s="181">
        <f t="shared" si="522"/>
        <v>0</v>
      </c>
      <c r="BE811" s="181">
        <f t="shared" si="522"/>
        <v>0</v>
      </c>
      <c r="BF811" s="181">
        <f t="shared" si="522"/>
        <v>0</v>
      </c>
      <c r="BG811" s="181">
        <f t="shared" si="522"/>
        <v>0</v>
      </c>
      <c r="BH811" s="181">
        <f t="shared" si="522"/>
        <v>0</v>
      </c>
      <c r="BI811" s="181">
        <f t="shared" si="522"/>
        <v>0</v>
      </c>
      <c r="BJ811" s="181">
        <f t="shared" si="522"/>
        <v>0</v>
      </c>
      <c r="BK811" s="181">
        <f t="shared" si="522"/>
        <v>0</v>
      </c>
      <c r="BL811" s="181">
        <f t="shared" si="522"/>
        <v>0</v>
      </c>
      <c r="BM811" s="181">
        <f t="shared" si="522"/>
        <v>0</v>
      </c>
      <c r="BN811" s="181">
        <f t="shared" si="522"/>
        <v>0</v>
      </c>
      <c r="BO811" s="181">
        <f t="shared" si="522"/>
        <v>0</v>
      </c>
      <c r="BP811" s="181">
        <f t="shared" si="523"/>
        <v>0</v>
      </c>
      <c r="BQ811" s="181">
        <f t="shared" si="523"/>
        <v>0</v>
      </c>
      <c r="BR811" s="181">
        <f t="shared" si="523"/>
        <v>0</v>
      </c>
      <c r="BS811" s="181">
        <f t="shared" si="523"/>
        <v>0</v>
      </c>
      <c r="BT811" s="181">
        <f t="shared" si="523"/>
        <v>0</v>
      </c>
      <c r="BU811" s="181">
        <f t="shared" si="523"/>
        <v>0</v>
      </c>
      <c r="BV811" s="181">
        <f t="shared" si="523"/>
        <v>0</v>
      </c>
      <c r="BW811" s="181">
        <f t="shared" si="523"/>
        <v>0</v>
      </c>
      <c r="BX811" s="181">
        <f t="shared" si="523"/>
        <v>0</v>
      </c>
      <c r="BY811" s="181">
        <f t="shared" si="523"/>
        <v>0</v>
      </c>
      <c r="BZ811" s="181">
        <f t="shared" si="523"/>
        <v>0</v>
      </c>
      <c r="CA811" s="181">
        <f t="shared" si="523"/>
        <v>0</v>
      </c>
      <c r="CB811" s="181">
        <f t="shared" si="523"/>
        <v>0</v>
      </c>
      <c r="CC811" s="181">
        <f t="shared" si="523"/>
        <v>0</v>
      </c>
      <c r="CD811" s="181">
        <f t="shared" si="523"/>
        <v>0</v>
      </c>
      <c r="CE811" s="181">
        <f t="shared" si="523"/>
        <v>0</v>
      </c>
      <c r="CF811" s="181">
        <f t="shared" si="523"/>
        <v>0</v>
      </c>
      <c r="CG811" s="181">
        <f t="shared" si="523"/>
        <v>0</v>
      </c>
      <c r="CH811" s="181">
        <f t="shared" si="523"/>
        <v>0</v>
      </c>
      <c r="CI811" s="181">
        <f t="shared" si="523"/>
        <v>0</v>
      </c>
      <c r="CJ811" s="181">
        <f t="shared" si="523"/>
        <v>0</v>
      </c>
      <c r="CK811" s="181">
        <f t="shared" si="523"/>
        <v>0</v>
      </c>
      <c r="CL811" s="181">
        <f t="shared" si="523"/>
        <v>0</v>
      </c>
      <c r="CM811" s="181">
        <f t="shared" si="523"/>
        <v>0</v>
      </c>
      <c r="CN811" s="181">
        <f t="shared" si="523"/>
        <v>0</v>
      </c>
      <c r="CO811" s="181">
        <f t="shared" si="523"/>
        <v>0</v>
      </c>
      <c r="CP811" s="181">
        <f t="shared" si="523"/>
        <v>0</v>
      </c>
      <c r="CQ811" s="181">
        <f t="shared" si="523"/>
        <v>0</v>
      </c>
      <c r="CR811" s="181">
        <f t="shared" si="523"/>
        <v>0</v>
      </c>
      <c r="CS811" s="181">
        <f t="shared" si="523"/>
        <v>0</v>
      </c>
      <c r="CT811" s="181">
        <f t="shared" si="523"/>
        <v>0</v>
      </c>
      <c r="CU811" s="181">
        <f t="shared" si="523"/>
        <v>0</v>
      </c>
      <c r="CV811" s="181">
        <f t="shared" si="523"/>
        <v>0</v>
      </c>
      <c r="CW811" s="181">
        <f t="shared" si="523"/>
        <v>0</v>
      </c>
      <c r="CX811" s="181">
        <f t="shared" si="523"/>
        <v>0</v>
      </c>
      <c r="CY811" s="181">
        <f t="shared" si="523"/>
        <v>0</v>
      </c>
      <c r="CZ811" s="181">
        <f t="shared" si="523"/>
        <v>0</v>
      </c>
      <c r="DA811" s="181">
        <f t="shared" si="523"/>
        <v>0</v>
      </c>
      <c r="DB811" s="181">
        <f t="shared" si="523"/>
        <v>0</v>
      </c>
      <c r="DC811" s="181">
        <f t="shared" si="523"/>
        <v>0</v>
      </c>
      <c r="DD811" s="181">
        <f t="shared" si="523"/>
        <v>0</v>
      </c>
      <c r="DE811" s="181">
        <f t="shared" si="523"/>
        <v>0</v>
      </c>
      <c r="DF811" s="181">
        <f t="shared" si="523"/>
        <v>0</v>
      </c>
      <c r="DG811" s="181">
        <f t="shared" si="523"/>
        <v>0</v>
      </c>
      <c r="DH811" s="181">
        <f t="shared" si="523"/>
        <v>0</v>
      </c>
      <c r="DI811" s="181">
        <f t="shared" si="523"/>
        <v>0</v>
      </c>
      <c r="DJ811" s="181">
        <f t="shared" si="523"/>
        <v>0</v>
      </c>
      <c r="DK811" s="181">
        <f t="shared" si="523"/>
        <v>0</v>
      </c>
      <c r="DL811" s="181">
        <f t="shared" si="523"/>
        <v>0</v>
      </c>
      <c r="DM811" s="181">
        <f t="shared" si="523"/>
        <v>0</v>
      </c>
      <c r="DN811" s="181">
        <f t="shared" si="523"/>
        <v>0</v>
      </c>
      <c r="DO811" s="181">
        <f t="shared" si="523"/>
        <v>0</v>
      </c>
      <c r="DP811" s="181">
        <f t="shared" si="523"/>
        <v>0</v>
      </c>
      <c r="DQ811" s="181">
        <f t="shared" si="523"/>
        <v>0</v>
      </c>
      <c r="DR811" s="181">
        <f t="shared" si="523"/>
        <v>0</v>
      </c>
      <c r="DS811" s="181">
        <f t="shared" si="523"/>
        <v>0</v>
      </c>
      <c r="DT811" s="181">
        <f t="shared" si="523"/>
        <v>0</v>
      </c>
      <c r="DU811" s="181">
        <f t="shared" si="523"/>
        <v>0</v>
      </c>
      <c r="DV811" s="181">
        <f t="shared" si="523"/>
        <v>0</v>
      </c>
      <c r="DW811" s="181">
        <f t="shared" si="523"/>
        <v>0</v>
      </c>
      <c r="DX811" s="181">
        <f t="shared" si="523"/>
        <v>0</v>
      </c>
      <c r="DY811" s="181">
        <f t="shared" si="523"/>
        <v>0</v>
      </c>
      <c r="DZ811" s="181">
        <f t="shared" si="523"/>
        <v>0</v>
      </c>
      <c r="EA811" s="181">
        <f t="shared" si="523"/>
        <v>0</v>
      </c>
      <c r="EB811" s="181">
        <f t="shared" si="521"/>
        <v>0</v>
      </c>
      <c r="EC811" s="181">
        <f t="shared" si="516"/>
        <v>0</v>
      </c>
      <c r="ED811" s="181">
        <f t="shared" si="516"/>
        <v>0</v>
      </c>
      <c r="EE811" s="181">
        <f t="shared" si="516"/>
        <v>0</v>
      </c>
    </row>
    <row r="812" spans="1:138" ht="17.25" hidden="1" outlineLevel="1" thickTop="1" thickBot="1" x14ac:dyDescent="0.3">
      <c r="A812" s="122">
        <f>IF(B785="Объект",,1)</f>
        <v>0</v>
      </c>
      <c r="B812" s="228" t="s">
        <v>236</v>
      </c>
      <c r="C812" s="229">
        <f>SUM(D812:EE812)</f>
        <v>0</v>
      </c>
      <c r="D812" s="175">
        <f>SUM(D802:D811)</f>
        <v>0</v>
      </c>
      <c r="E812" s="230">
        <f t="shared" ref="E812:BA812" si="524">SUM(E802:E811)</f>
        <v>0</v>
      </c>
      <c r="F812" s="175">
        <f t="shared" si="524"/>
        <v>0</v>
      </c>
      <c r="G812" s="175">
        <f t="shared" si="524"/>
        <v>0</v>
      </c>
      <c r="H812" s="175">
        <f t="shared" si="524"/>
        <v>0</v>
      </c>
      <c r="I812" s="175">
        <f t="shared" si="524"/>
        <v>0</v>
      </c>
      <c r="J812" s="175">
        <f t="shared" si="524"/>
        <v>0</v>
      </c>
      <c r="K812" s="175">
        <f t="shared" si="524"/>
        <v>0</v>
      </c>
      <c r="L812" s="175">
        <f t="shared" si="524"/>
        <v>0</v>
      </c>
      <c r="M812" s="175">
        <f t="shared" si="524"/>
        <v>0</v>
      </c>
      <c r="N812" s="175">
        <f t="shared" si="524"/>
        <v>0</v>
      </c>
      <c r="O812" s="231">
        <f t="shared" si="524"/>
        <v>0</v>
      </c>
      <c r="P812" s="231">
        <f t="shared" si="524"/>
        <v>0</v>
      </c>
      <c r="Q812" s="231">
        <f t="shared" si="524"/>
        <v>0</v>
      </c>
      <c r="R812" s="231">
        <f t="shared" si="524"/>
        <v>0</v>
      </c>
      <c r="S812" s="231">
        <f t="shared" si="524"/>
        <v>0</v>
      </c>
      <c r="T812" s="231">
        <f t="shared" si="524"/>
        <v>0</v>
      </c>
      <c r="U812" s="231">
        <f t="shared" si="524"/>
        <v>0</v>
      </c>
      <c r="V812" s="231">
        <f t="shared" si="524"/>
        <v>0</v>
      </c>
      <c r="W812" s="231">
        <f t="shared" si="524"/>
        <v>0</v>
      </c>
      <c r="X812" s="231">
        <f t="shared" si="524"/>
        <v>0</v>
      </c>
      <c r="Y812" s="231">
        <f t="shared" si="524"/>
        <v>0</v>
      </c>
      <c r="Z812" s="231">
        <f t="shared" si="524"/>
        <v>0</v>
      </c>
      <c r="AA812" s="231">
        <f t="shared" si="524"/>
        <v>0</v>
      </c>
      <c r="AB812" s="231">
        <f t="shared" si="524"/>
        <v>0</v>
      </c>
      <c r="AC812" s="176">
        <f t="shared" si="524"/>
        <v>0</v>
      </c>
      <c r="AD812" s="176">
        <f t="shared" si="524"/>
        <v>0</v>
      </c>
      <c r="AE812" s="175">
        <f t="shared" si="524"/>
        <v>0</v>
      </c>
      <c r="AF812" s="175">
        <f t="shared" si="524"/>
        <v>0</v>
      </c>
      <c r="AG812" s="175">
        <f t="shared" si="524"/>
        <v>0</v>
      </c>
      <c r="AH812" s="175">
        <f t="shared" si="524"/>
        <v>0</v>
      </c>
      <c r="AI812" s="175">
        <f t="shared" si="524"/>
        <v>0</v>
      </c>
      <c r="AJ812" s="175">
        <f t="shared" si="524"/>
        <v>0</v>
      </c>
      <c r="AK812" s="175">
        <f t="shared" si="524"/>
        <v>0</v>
      </c>
      <c r="AL812" s="175">
        <f t="shared" si="524"/>
        <v>0</v>
      </c>
      <c r="AM812" s="175">
        <f t="shared" si="524"/>
        <v>0</v>
      </c>
      <c r="AN812" s="176">
        <f t="shared" si="524"/>
        <v>0</v>
      </c>
      <c r="AO812" s="175">
        <f t="shared" si="524"/>
        <v>0</v>
      </c>
      <c r="AP812" s="175">
        <f t="shared" si="524"/>
        <v>0</v>
      </c>
      <c r="AQ812" s="175">
        <f t="shared" si="524"/>
        <v>0</v>
      </c>
      <c r="AR812" s="175">
        <f t="shared" si="524"/>
        <v>0</v>
      </c>
      <c r="AS812" s="175">
        <f t="shared" si="524"/>
        <v>0</v>
      </c>
      <c r="AT812" s="175">
        <f t="shared" si="524"/>
        <v>0</v>
      </c>
      <c r="AU812" s="175">
        <f t="shared" si="524"/>
        <v>0</v>
      </c>
      <c r="AV812" s="175">
        <f t="shared" si="524"/>
        <v>0</v>
      </c>
      <c r="AW812" s="175">
        <f t="shared" si="524"/>
        <v>0</v>
      </c>
      <c r="AX812" s="175">
        <f t="shared" si="524"/>
        <v>0</v>
      </c>
      <c r="AY812" s="175">
        <f t="shared" si="524"/>
        <v>0</v>
      </c>
      <c r="AZ812" s="176">
        <f t="shared" si="524"/>
        <v>0</v>
      </c>
      <c r="BA812" s="175">
        <f t="shared" si="524"/>
        <v>0</v>
      </c>
      <c r="BB812" s="175">
        <f t="shared" ref="BB812:DM812" si="525">SUM(BB789:BB798)*0.18</f>
        <v>0</v>
      </c>
      <c r="BC812" s="175">
        <f t="shared" si="525"/>
        <v>0</v>
      </c>
      <c r="BD812" s="175">
        <f t="shared" si="525"/>
        <v>0</v>
      </c>
      <c r="BE812" s="175">
        <f t="shared" si="525"/>
        <v>0</v>
      </c>
      <c r="BF812" s="175">
        <f t="shared" si="525"/>
        <v>0</v>
      </c>
      <c r="BG812" s="175">
        <f t="shared" si="525"/>
        <v>0</v>
      </c>
      <c r="BH812" s="175">
        <f t="shared" si="525"/>
        <v>0</v>
      </c>
      <c r="BI812" s="175">
        <f t="shared" si="525"/>
        <v>0</v>
      </c>
      <c r="BJ812" s="175">
        <f t="shared" si="525"/>
        <v>0</v>
      </c>
      <c r="BK812" s="175">
        <f t="shared" si="525"/>
        <v>0</v>
      </c>
      <c r="BL812" s="176">
        <f t="shared" si="525"/>
        <v>0</v>
      </c>
      <c r="BM812" s="175">
        <f t="shared" si="525"/>
        <v>0</v>
      </c>
      <c r="BN812" s="175">
        <f t="shared" si="525"/>
        <v>0</v>
      </c>
      <c r="BO812" s="175">
        <f t="shared" si="525"/>
        <v>0</v>
      </c>
      <c r="BP812" s="175">
        <f t="shared" si="525"/>
        <v>0</v>
      </c>
      <c r="BQ812" s="175">
        <f t="shared" si="525"/>
        <v>0</v>
      </c>
      <c r="BR812" s="175">
        <f t="shared" si="525"/>
        <v>0</v>
      </c>
      <c r="BS812" s="175">
        <f t="shared" si="525"/>
        <v>0</v>
      </c>
      <c r="BT812" s="175">
        <f t="shared" si="525"/>
        <v>0</v>
      </c>
      <c r="BU812" s="175">
        <f t="shared" si="525"/>
        <v>0</v>
      </c>
      <c r="BV812" s="175">
        <f>SUM(BV789:BV798)*0.18</f>
        <v>0</v>
      </c>
      <c r="BW812" s="175">
        <f>SUM(BW789:BW798)*0.18</f>
        <v>0</v>
      </c>
      <c r="BX812" s="175">
        <f>SUM(BX789:BX798)*0.18</f>
        <v>0</v>
      </c>
      <c r="BY812" s="175">
        <f t="shared" si="525"/>
        <v>0</v>
      </c>
      <c r="BZ812" s="175">
        <f t="shared" si="525"/>
        <v>0</v>
      </c>
      <c r="CA812" s="175">
        <f t="shared" si="525"/>
        <v>0</v>
      </c>
      <c r="CB812" s="175">
        <f t="shared" si="525"/>
        <v>0</v>
      </c>
      <c r="CC812" s="175">
        <f t="shared" si="525"/>
        <v>0</v>
      </c>
      <c r="CD812" s="175">
        <f t="shared" si="525"/>
        <v>0</v>
      </c>
      <c r="CE812" s="175">
        <f t="shared" si="525"/>
        <v>0</v>
      </c>
      <c r="CF812" s="175">
        <f t="shared" si="525"/>
        <v>0</v>
      </c>
      <c r="CG812" s="175">
        <f t="shared" si="525"/>
        <v>0</v>
      </c>
      <c r="CH812" s="175">
        <f t="shared" si="525"/>
        <v>0</v>
      </c>
      <c r="CI812" s="175">
        <f t="shared" si="525"/>
        <v>0</v>
      </c>
      <c r="CJ812" s="176">
        <f t="shared" si="525"/>
        <v>0</v>
      </c>
      <c r="CK812" s="175">
        <f t="shared" si="525"/>
        <v>0</v>
      </c>
      <c r="CL812" s="175">
        <f t="shared" si="525"/>
        <v>0</v>
      </c>
      <c r="CM812" s="175">
        <f t="shared" si="525"/>
        <v>0</v>
      </c>
      <c r="CN812" s="175">
        <f t="shared" si="525"/>
        <v>0</v>
      </c>
      <c r="CO812" s="175">
        <f t="shared" si="525"/>
        <v>0</v>
      </c>
      <c r="CP812" s="175">
        <f t="shared" si="525"/>
        <v>0</v>
      </c>
      <c r="CQ812" s="175">
        <f t="shared" si="525"/>
        <v>0</v>
      </c>
      <c r="CR812" s="175">
        <f t="shared" si="525"/>
        <v>0</v>
      </c>
      <c r="CS812" s="175">
        <f t="shared" si="525"/>
        <v>0</v>
      </c>
      <c r="CT812" s="175">
        <f t="shared" si="525"/>
        <v>0</v>
      </c>
      <c r="CU812" s="175">
        <f t="shared" si="525"/>
        <v>0</v>
      </c>
      <c r="CV812" s="176">
        <f t="shared" si="525"/>
        <v>0</v>
      </c>
      <c r="CW812" s="175">
        <f t="shared" si="525"/>
        <v>0</v>
      </c>
      <c r="CX812" s="175">
        <f t="shared" si="525"/>
        <v>0</v>
      </c>
      <c r="CY812" s="175">
        <f t="shared" si="525"/>
        <v>0</v>
      </c>
      <c r="CZ812" s="175">
        <f t="shared" si="525"/>
        <v>0</v>
      </c>
      <c r="DA812" s="175">
        <f t="shared" si="525"/>
        <v>0</v>
      </c>
      <c r="DB812" s="175">
        <f t="shared" si="525"/>
        <v>0</v>
      </c>
      <c r="DC812" s="175">
        <f t="shared" si="525"/>
        <v>0</v>
      </c>
      <c r="DD812" s="175">
        <f t="shared" si="525"/>
        <v>0</v>
      </c>
      <c r="DE812" s="175">
        <f t="shared" si="525"/>
        <v>0</v>
      </c>
      <c r="DF812" s="175">
        <f t="shared" si="525"/>
        <v>0</v>
      </c>
      <c r="DG812" s="175">
        <f t="shared" si="525"/>
        <v>0</v>
      </c>
      <c r="DH812" s="176">
        <f t="shared" si="525"/>
        <v>0</v>
      </c>
      <c r="DI812" s="175">
        <f t="shared" si="525"/>
        <v>0</v>
      </c>
      <c r="DJ812" s="175">
        <f t="shared" si="525"/>
        <v>0</v>
      </c>
      <c r="DK812" s="175">
        <f t="shared" si="525"/>
        <v>0</v>
      </c>
      <c r="DL812" s="175">
        <f t="shared" si="525"/>
        <v>0</v>
      </c>
      <c r="DM812" s="175">
        <f t="shared" si="525"/>
        <v>0</v>
      </c>
      <c r="DN812" s="175">
        <f t="shared" ref="DN812:EA812" si="526">SUM(DN789:DN798)*0.18</f>
        <v>0</v>
      </c>
      <c r="DO812" s="175">
        <f t="shared" si="526"/>
        <v>0</v>
      </c>
      <c r="DP812" s="175">
        <f t="shared" si="526"/>
        <v>0</v>
      </c>
      <c r="DQ812" s="175">
        <f t="shared" si="526"/>
        <v>0</v>
      </c>
      <c r="DR812" s="175">
        <f t="shared" si="526"/>
        <v>0</v>
      </c>
      <c r="DS812" s="175">
        <f t="shared" si="526"/>
        <v>0</v>
      </c>
      <c r="DT812" s="176">
        <f t="shared" si="526"/>
        <v>0</v>
      </c>
      <c r="DU812" s="175">
        <f t="shared" si="526"/>
        <v>0</v>
      </c>
      <c r="DV812" s="175">
        <f t="shared" si="526"/>
        <v>0</v>
      </c>
      <c r="DW812" s="175">
        <f t="shared" si="526"/>
        <v>0</v>
      </c>
      <c r="DX812" s="175">
        <f t="shared" si="526"/>
        <v>0</v>
      </c>
      <c r="DY812" s="175">
        <f t="shared" si="526"/>
        <v>0</v>
      </c>
      <c r="DZ812" s="175">
        <f t="shared" si="526"/>
        <v>0</v>
      </c>
      <c r="EA812" s="175">
        <f t="shared" si="526"/>
        <v>0</v>
      </c>
      <c r="EB812" s="175">
        <f>SUM(EB789:EB798)*0.18</f>
        <v>0</v>
      </c>
      <c r="EC812" s="175">
        <f>SUM(EC789:EC798)*0.18</f>
        <v>0</v>
      </c>
      <c r="ED812" s="175">
        <f>SUM(ED789:ED798)*0.18</f>
        <v>0</v>
      </c>
      <c r="EE812" s="175">
        <f>SUM(EE789:EE798)*0.18</f>
        <v>0</v>
      </c>
      <c r="EF812" s="169"/>
      <c r="EG812" s="169"/>
      <c r="EH812" s="169"/>
    </row>
    <row r="813" spans="1:138" ht="17.25" hidden="1" outlineLevel="1" thickTop="1" thickBot="1" x14ac:dyDescent="0.3">
      <c r="A813" s="122">
        <f>IF(B785="Объект",,1)</f>
        <v>0</v>
      </c>
      <c r="B813" s="233">
        <f>B781</f>
        <v>0</v>
      </c>
      <c r="C813" s="229">
        <f t="shared" si="509"/>
        <v>0</v>
      </c>
      <c r="D813" s="188">
        <f t="shared" ref="D813:BO813" si="527">D801+D812</f>
        <v>0</v>
      </c>
      <c r="E813" s="234">
        <f t="shared" si="527"/>
        <v>0</v>
      </c>
      <c r="F813" s="188">
        <f t="shared" si="527"/>
        <v>0</v>
      </c>
      <c r="G813" s="188">
        <f t="shared" si="527"/>
        <v>0</v>
      </c>
      <c r="H813" s="188">
        <f t="shared" si="527"/>
        <v>0</v>
      </c>
      <c r="I813" s="188">
        <f t="shared" si="527"/>
        <v>0</v>
      </c>
      <c r="J813" s="188">
        <f t="shared" si="527"/>
        <v>0</v>
      </c>
      <c r="K813" s="188">
        <f t="shared" si="527"/>
        <v>0</v>
      </c>
      <c r="L813" s="188">
        <f t="shared" si="527"/>
        <v>0</v>
      </c>
      <c r="M813" s="188">
        <f t="shared" si="527"/>
        <v>0</v>
      </c>
      <c r="N813" s="188">
        <f t="shared" si="527"/>
        <v>0</v>
      </c>
      <c r="O813" s="235">
        <f t="shared" si="527"/>
        <v>0</v>
      </c>
      <c r="P813" s="235">
        <f t="shared" si="527"/>
        <v>0</v>
      </c>
      <c r="Q813" s="235">
        <f t="shared" si="527"/>
        <v>0</v>
      </c>
      <c r="R813" s="235">
        <f t="shared" si="527"/>
        <v>0</v>
      </c>
      <c r="S813" s="235">
        <f t="shared" si="527"/>
        <v>0</v>
      </c>
      <c r="T813" s="235">
        <f t="shared" si="527"/>
        <v>0</v>
      </c>
      <c r="U813" s="235">
        <f t="shared" si="527"/>
        <v>0</v>
      </c>
      <c r="V813" s="235">
        <f t="shared" si="527"/>
        <v>0</v>
      </c>
      <c r="W813" s="235">
        <f t="shared" si="527"/>
        <v>0</v>
      </c>
      <c r="X813" s="235">
        <f t="shared" si="527"/>
        <v>0</v>
      </c>
      <c r="Y813" s="235">
        <f t="shared" si="527"/>
        <v>0</v>
      </c>
      <c r="Z813" s="235">
        <f t="shared" si="527"/>
        <v>0</v>
      </c>
      <c r="AA813" s="235">
        <f t="shared" si="527"/>
        <v>0</v>
      </c>
      <c r="AB813" s="235">
        <f t="shared" si="527"/>
        <v>0</v>
      </c>
      <c r="AC813" s="189">
        <f t="shared" si="527"/>
        <v>0</v>
      </c>
      <c r="AD813" s="189">
        <f t="shared" si="527"/>
        <v>0</v>
      </c>
      <c r="AE813" s="188">
        <f t="shared" si="527"/>
        <v>0</v>
      </c>
      <c r="AF813" s="188">
        <f t="shared" si="527"/>
        <v>0</v>
      </c>
      <c r="AG813" s="188">
        <f t="shared" si="527"/>
        <v>0</v>
      </c>
      <c r="AH813" s="188">
        <f t="shared" si="527"/>
        <v>0</v>
      </c>
      <c r="AI813" s="188">
        <f t="shared" si="527"/>
        <v>0</v>
      </c>
      <c r="AJ813" s="188">
        <f t="shared" si="527"/>
        <v>0</v>
      </c>
      <c r="AK813" s="188">
        <f t="shared" si="527"/>
        <v>0</v>
      </c>
      <c r="AL813" s="188">
        <f t="shared" si="527"/>
        <v>0</v>
      </c>
      <c r="AM813" s="188">
        <f t="shared" si="527"/>
        <v>0</v>
      </c>
      <c r="AN813" s="189">
        <f t="shared" si="527"/>
        <v>0</v>
      </c>
      <c r="AO813" s="188">
        <f t="shared" si="527"/>
        <v>0</v>
      </c>
      <c r="AP813" s="188">
        <f t="shared" si="527"/>
        <v>0</v>
      </c>
      <c r="AQ813" s="188">
        <f t="shared" si="527"/>
        <v>0</v>
      </c>
      <c r="AR813" s="188">
        <f t="shared" si="527"/>
        <v>0</v>
      </c>
      <c r="AS813" s="188">
        <f t="shared" si="527"/>
        <v>0</v>
      </c>
      <c r="AT813" s="188">
        <f t="shared" si="527"/>
        <v>0</v>
      </c>
      <c r="AU813" s="188">
        <f t="shared" si="527"/>
        <v>0</v>
      </c>
      <c r="AV813" s="188">
        <f t="shared" si="527"/>
        <v>0</v>
      </c>
      <c r="AW813" s="188">
        <f t="shared" si="527"/>
        <v>0</v>
      </c>
      <c r="AX813" s="188">
        <f t="shared" si="527"/>
        <v>0</v>
      </c>
      <c r="AY813" s="188">
        <f t="shared" si="527"/>
        <v>0</v>
      </c>
      <c r="AZ813" s="189">
        <f t="shared" si="527"/>
        <v>0</v>
      </c>
      <c r="BA813" s="188">
        <f t="shared" si="527"/>
        <v>0</v>
      </c>
      <c r="BB813" s="188">
        <f t="shared" si="527"/>
        <v>0</v>
      </c>
      <c r="BC813" s="188">
        <f t="shared" si="527"/>
        <v>0</v>
      </c>
      <c r="BD813" s="188">
        <f t="shared" si="527"/>
        <v>0</v>
      </c>
      <c r="BE813" s="188">
        <f t="shared" si="527"/>
        <v>0</v>
      </c>
      <c r="BF813" s="188">
        <f t="shared" si="527"/>
        <v>0</v>
      </c>
      <c r="BG813" s="188">
        <f t="shared" si="527"/>
        <v>0</v>
      </c>
      <c r="BH813" s="188">
        <f t="shared" si="527"/>
        <v>0</v>
      </c>
      <c r="BI813" s="188">
        <f t="shared" si="527"/>
        <v>0</v>
      </c>
      <c r="BJ813" s="188">
        <f t="shared" si="527"/>
        <v>0</v>
      </c>
      <c r="BK813" s="188">
        <f t="shared" si="527"/>
        <v>0</v>
      </c>
      <c r="BL813" s="189">
        <f t="shared" si="527"/>
        <v>0</v>
      </c>
      <c r="BM813" s="188">
        <f t="shared" si="527"/>
        <v>0</v>
      </c>
      <c r="BN813" s="188">
        <f t="shared" si="527"/>
        <v>0</v>
      </c>
      <c r="BO813" s="188">
        <f t="shared" si="527"/>
        <v>0</v>
      </c>
      <c r="BP813" s="188">
        <f t="shared" ref="BP813:EA813" si="528">BP801+BP812</f>
        <v>0</v>
      </c>
      <c r="BQ813" s="188">
        <f t="shared" si="528"/>
        <v>0</v>
      </c>
      <c r="BR813" s="188">
        <f t="shared" si="528"/>
        <v>0</v>
      </c>
      <c r="BS813" s="188">
        <f t="shared" si="528"/>
        <v>0</v>
      </c>
      <c r="BT813" s="188">
        <f t="shared" si="528"/>
        <v>0</v>
      </c>
      <c r="BU813" s="188">
        <f t="shared" si="528"/>
        <v>0</v>
      </c>
      <c r="BV813" s="188">
        <f>BV801+BV812</f>
        <v>0</v>
      </c>
      <c r="BW813" s="188">
        <f>BW801+BW812</f>
        <v>0</v>
      </c>
      <c r="BX813" s="188">
        <f>BX801+BX812</f>
        <v>0</v>
      </c>
      <c r="BY813" s="188">
        <f t="shared" si="528"/>
        <v>0</v>
      </c>
      <c r="BZ813" s="188">
        <f t="shared" si="528"/>
        <v>0</v>
      </c>
      <c r="CA813" s="188">
        <f t="shared" si="528"/>
        <v>0</v>
      </c>
      <c r="CB813" s="188">
        <f t="shared" si="528"/>
        <v>0</v>
      </c>
      <c r="CC813" s="188">
        <f t="shared" si="528"/>
        <v>0</v>
      </c>
      <c r="CD813" s="188">
        <f t="shared" si="528"/>
        <v>0</v>
      </c>
      <c r="CE813" s="188">
        <f t="shared" si="528"/>
        <v>0</v>
      </c>
      <c r="CF813" s="188">
        <f t="shared" si="528"/>
        <v>0</v>
      </c>
      <c r="CG813" s="188">
        <f t="shared" si="528"/>
        <v>0</v>
      </c>
      <c r="CH813" s="188">
        <f t="shared" si="528"/>
        <v>0</v>
      </c>
      <c r="CI813" s="188">
        <f t="shared" si="528"/>
        <v>0</v>
      </c>
      <c r="CJ813" s="189">
        <f t="shared" si="528"/>
        <v>0</v>
      </c>
      <c r="CK813" s="188">
        <f t="shared" si="528"/>
        <v>0</v>
      </c>
      <c r="CL813" s="188">
        <f t="shared" si="528"/>
        <v>0</v>
      </c>
      <c r="CM813" s="188">
        <f t="shared" si="528"/>
        <v>0</v>
      </c>
      <c r="CN813" s="188">
        <f t="shared" si="528"/>
        <v>0</v>
      </c>
      <c r="CO813" s="188">
        <f t="shared" si="528"/>
        <v>0</v>
      </c>
      <c r="CP813" s="188">
        <f t="shared" si="528"/>
        <v>0</v>
      </c>
      <c r="CQ813" s="188">
        <f t="shared" si="528"/>
        <v>0</v>
      </c>
      <c r="CR813" s="188">
        <f t="shared" si="528"/>
        <v>0</v>
      </c>
      <c r="CS813" s="188">
        <f t="shared" si="528"/>
        <v>0</v>
      </c>
      <c r="CT813" s="188">
        <f t="shared" si="528"/>
        <v>0</v>
      </c>
      <c r="CU813" s="188">
        <f t="shared" si="528"/>
        <v>0</v>
      </c>
      <c r="CV813" s="189">
        <f t="shared" si="528"/>
        <v>0</v>
      </c>
      <c r="CW813" s="188">
        <f t="shared" si="528"/>
        <v>0</v>
      </c>
      <c r="CX813" s="188">
        <f t="shared" si="528"/>
        <v>0</v>
      </c>
      <c r="CY813" s="188">
        <f t="shared" si="528"/>
        <v>0</v>
      </c>
      <c r="CZ813" s="188">
        <f t="shared" si="528"/>
        <v>0</v>
      </c>
      <c r="DA813" s="188">
        <f t="shared" si="528"/>
        <v>0</v>
      </c>
      <c r="DB813" s="188">
        <f t="shared" si="528"/>
        <v>0</v>
      </c>
      <c r="DC813" s="188">
        <f t="shared" si="528"/>
        <v>0</v>
      </c>
      <c r="DD813" s="188">
        <f t="shared" si="528"/>
        <v>0</v>
      </c>
      <c r="DE813" s="188">
        <f t="shared" si="528"/>
        <v>0</v>
      </c>
      <c r="DF813" s="188">
        <f t="shared" si="528"/>
        <v>0</v>
      </c>
      <c r="DG813" s="188">
        <f t="shared" si="528"/>
        <v>0</v>
      </c>
      <c r="DH813" s="189">
        <f t="shared" si="528"/>
        <v>0</v>
      </c>
      <c r="DI813" s="188">
        <f t="shared" si="528"/>
        <v>0</v>
      </c>
      <c r="DJ813" s="188">
        <f t="shared" si="528"/>
        <v>0</v>
      </c>
      <c r="DK813" s="188">
        <f t="shared" si="528"/>
        <v>0</v>
      </c>
      <c r="DL813" s="188">
        <f t="shared" si="528"/>
        <v>0</v>
      </c>
      <c r="DM813" s="188">
        <f t="shared" si="528"/>
        <v>0</v>
      </c>
      <c r="DN813" s="188">
        <f t="shared" si="528"/>
        <v>0</v>
      </c>
      <c r="DO813" s="188">
        <f t="shared" si="528"/>
        <v>0</v>
      </c>
      <c r="DP813" s="188">
        <f t="shared" si="528"/>
        <v>0</v>
      </c>
      <c r="DQ813" s="188">
        <f t="shared" si="528"/>
        <v>0</v>
      </c>
      <c r="DR813" s="188">
        <f t="shared" si="528"/>
        <v>0</v>
      </c>
      <c r="DS813" s="188">
        <f t="shared" si="528"/>
        <v>0</v>
      </c>
      <c r="DT813" s="189">
        <f t="shared" si="528"/>
        <v>0</v>
      </c>
      <c r="DU813" s="188">
        <f t="shared" si="528"/>
        <v>0</v>
      </c>
      <c r="DV813" s="188">
        <f t="shared" si="528"/>
        <v>0</v>
      </c>
      <c r="DW813" s="188">
        <f t="shared" si="528"/>
        <v>0</v>
      </c>
      <c r="DX813" s="188">
        <f t="shared" si="528"/>
        <v>0</v>
      </c>
      <c r="DY813" s="188">
        <f t="shared" si="528"/>
        <v>0</v>
      </c>
      <c r="DZ813" s="188">
        <f t="shared" si="528"/>
        <v>0</v>
      </c>
      <c r="EA813" s="188">
        <f t="shared" si="528"/>
        <v>0</v>
      </c>
      <c r="EB813" s="188">
        <f>EB801+EB812</f>
        <v>0</v>
      </c>
      <c r="EC813" s="188">
        <f>EC801+EC812</f>
        <v>0</v>
      </c>
      <c r="ED813" s="188">
        <f>ED801+ED812</f>
        <v>0</v>
      </c>
      <c r="EE813" s="188">
        <f>EE801+EE812</f>
        <v>0</v>
      </c>
      <c r="EF813" s="169"/>
      <c r="EG813" s="169"/>
      <c r="EH813" s="169"/>
    </row>
    <row r="814" spans="1:138" ht="15" hidden="1" outlineLevel="1" x14ac:dyDescent="0.25">
      <c r="A814" s="122">
        <f>IF(B785="Объект",,1)</f>
        <v>0</v>
      </c>
      <c r="C814" s="226" t="e">
        <f>IF(SUM(D802:BP811)/(C801-C800-C799)&lt;&gt;0.18,"ПроверьНДС",)</f>
        <v>#DIV/0!</v>
      </c>
    </row>
    <row r="815" spans="1:138" hidden="1" outlineLevel="1" x14ac:dyDescent="0.2">
      <c r="A815" s="122">
        <f>IF(B785="Объект",,1)</f>
        <v>0</v>
      </c>
    </row>
    <row r="816" spans="1:138" hidden="1" outlineLevel="1" x14ac:dyDescent="0.2">
      <c r="A816" s="122">
        <f>IF(B785="Объект",,1)</f>
        <v>0</v>
      </c>
    </row>
    <row r="817" spans="1:138" hidden="1" outlineLevel="1" x14ac:dyDescent="0.2">
      <c r="A817" s="122">
        <f>IF(B817="Объект",,1)</f>
        <v>0</v>
      </c>
      <c r="B817" s="127" t="s">
        <v>247</v>
      </c>
      <c r="C817" s="54">
        <f>C785+1</f>
        <v>16</v>
      </c>
    </row>
    <row r="818" spans="1:138" ht="16.5" hidden="1" outlineLevel="1" x14ac:dyDescent="0.3">
      <c r="A818" s="122">
        <f>IF(B817="Объект",,1)</f>
        <v>0</v>
      </c>
      <c r="B818" s="128" t="s">
        <v>201</v>
      </c>
      <c r="C818" s="129"/>
      <c r="D818" s="129"/>
      <c r="E818" s="129"/>
      <c r="F818" s="129"/>
      <c r="G818" s="129"/>
      <c r="H818" s="129"/>
      <c r="I818" s="129"/>
      <c r="J818" s="129"/>
      <c r="K818" s="129"/>
      <c r="L818" s="129"/>
      <c r="M818" s="129"/>
      <c r="N818" s="129"/>
    </row>
    <row r="819" spans="1:138" ht="17.25" hidden="1" customHeight="1" outlineLevel="1" thickBot="1" x14ac:dyDescent="0.25">
      <c r="A819" s="122">
        <f>IF(B817="Объект",,1)</f>
        <v>0</v>
      </c>
    </row>
    <row r="820" spans="1:138" ht="17.25" hidden="1" outlineLevel="1" thickTop="1" thickBot="1" x14ac:dyDescent="0.25">
      <c r="A820" s="122">
        <f>IF(B817="Объект",,1)</f>
        <v>0</v>
      </c>
      <c r="B820" s="160" t="s">
        <v>207</v>
      </c>
      <c r="C820" s="161" t="s">
        <v>208</v>
      </c>
      <c r="D820" s="162">
        <f>$C$4</f>
        <v>42826</v>
      </c>
      <c r="E820" s="162">
        <f t="shared" ref="E820:BP820" si="529">DATE(YEAR(D820),(MONTH(D820)+1),DAY(D820))</f>
        <v>42856</v>
      </c>
      <c r="F820" s="162">
        <f t="shared" si="529"/>
        <v>42887</v>
      </c>
      <c r="G820" s="162">
        <f t="shared" si="529"/>
        <v>42917</v>
      </c>
      <c r="H820" s="162">
        <f t="shared" si="529"/>
        <v>42948</v>
      </c>
      <c r="I820" s="162">
        <f t="shared" si="529"/>
        <v>42979</v>
      </c>
      <c r="J820" s="162">
        <f t="shared" si="529"/>
        <v>43009</v>
      </c>
      <c r="K820" s="162">
        <f t="shared" si="529"/>
        <v>43040</v>
      </c>
      <c r="L820" s="162">
        <f t="shared" si="529"/>
        <v>43070</v>
      </c>
      <c r="M820" s="162">
        <f t="shared" si="529"/>
        <v>43101</v>
      </c>
      <c r="N820" s="162">
        <f t="shared" si="529"/>
        <v>43132</v>
      </c>
      <c r="O820" s="162">
        <f t="shared" si="529"/>
        <v>43160</v>
      </c>
      <c r="P820" s="162">
        <f t="shared" si="529"/>
        <v>43191</v>
      </c>
      <c r="Q820" s="162">
        <f t="shared" si="529"/>
        <v>43221</v>
      </c>
      <c r="R820" s="162">
        <f t="shared" si="529"/>
        <v>43252</v>
      </c>
      <c r="S820" s="162">
        <f t="shared" si="529"/>
        <v>43282</v>
      </c>
      <c r="T820" s="162">
        <f t="shared" si="529"/>
        <v>43313</v>
      </c>
      <c r="U820" s="162">
        <f t="shared" si="529"/>
        <v>43344</v>
      </c>
      <c r="V820" s="162">
        <f t="shared" si="529"/>
        <v>43374</v>
      </c>
      <c r="W820" s="162">
        <f t="shared" si="529"/>
        <v>43405</v>
      </c>
      <c r="X820" s="162">
        <f t="shared" si="529"/>
        <v>43435</v>
      </c>
      <c r="Y820" s="162">
        <f t="shared" si="529"/>
        <v>43466</v>
      </c>
      <c r="Z820" s="162">
        <f t="shared" si="529"/>
        <v>43497</v>
      </c>
      <c r="AA820" s="162">
        <f t="shared" si="529"/>
        <v>43525</v>
      </c>
      <c r="AB820" s="162">
        <f t="shared" si="529"/>
        <v>43556</v>
      </c>
      <c r="AC820" s="162">
        <f t="shared" si="529"/>
        <v>43586</v>
      </c>
      <c r="AD820" s="162">
        <f t="shared" si="529"/>
        <v>43617</v>
      </c>
      <c r="AE820" s="162">
        <f t="shared" si="529"/>
        <v>43647</v>
      </c>
      <c r="AF820" s="162">
        <f t="shared" si="529"/>
        <v>43678</v>
      </c>
      <c r="AG820" s="162">
        <f t="shared" si="529"/>
        <v>43709</v>
      </c>
      <c r="AH820" s="162">
        <f t="shared" si="529"/>
        <v>43739</v>
      </c>
      <c r="AI820" s="162">
        <f t="shared" si="529"/>
        <v>43770</v>
      </c>
      <c r="AJ820" s="162">
        <f t="shared" si="529"/>
        <v>43800</v>
      </c>
      <c r="AK820" s="162">
        <f t="shared" si="529"/>
        <v>43831</v>
      </c>
      <c r="AL820" s="162">
        <f t="shared" si="529"/>
        <v>43862</v>
      </c>
      <c r="AM820" s="162">
        <f t="shared" si="529"/>
        <v>43891</v>
      </c>
      <c r="AN820" s="162">
        <f t="shared" si="529"/>
        <v>43922</v>
      </c>
      <c r="AO820" s="162">
        <f t="shared" si="529"/>
        <v>43952</v>
      </c>
      <c r="AP820" s="162">
        <f t="shared" si="529"/>
        <v>43983</v>
      </c>
      <c r="AQ820" s="162">
        <f t="shared" si="529"/>
        <v>44013</v>
      </c>
      <c r="AR820" s="162">
        <f t="shared" si="529"/>
        <v>44044</v>
      </c>
      <c r="AS820" s="162">
        <f t="shared" si="529"/>
        <v>44075</v>
      </c>
      <c r="AT820" s="162">
        <f t="shared" si="529"/>
        <v>44105</v>
      </c>
      <c r="AU820" s="162">
        <f t="shared" si="529"/>
        <v>44136</v>
      </c>
      <c r="AV820" s="162">
        <f t="shared" si="529"/>
        <v>44166</v>
      </c>
      <c r="AW820" s="162">
        <f t="shared" si="529"/>
        <v>44197</v>
      </c>
      <c r="AX820" s="162">
        <f t="shared" si="529"/>
        <v>44228</v>
      </c>
      <c r="AY820" s="162">
        <f t="shared" si="529"/>
        <v>44256</v>
      </c>
      <c r="AZ820" s="162">
        <f t="shared" si="529"/>
        <v>44287</v>
      </c>
      <c r="BA820" s="162">
        <f t="shared" si="529"/>
        <v>44317</v>
      </c>
      <c r="BB820" s="162">
        <f t="shared" si="529"/>
        <v>44348</v>
      </c>
      <c r="BC820" s="162">
        <f t="shared" si="529"/>
        <v>44378</v>
      </c>
      <c r="BD820" s="162">
        <f t="shared" si="529"/>
        <v>44409</v>
      </c>
      <c r="BE820" s="162">
        <f t="shared" si="529"/>
        <v>44440</v>
      </c>
      <c r="BF820" s="162">
        <f t="shared" si="529"/>
        <v>44470</v>
      </c>
      <c r="BG820" s="162">
        <f t="shared" si="529"/>
        <v>44501</v>
      </c>
      <c r="BH820" s="162">
        <f t="shared" si="529"/>
        <v>44531</v>
      </c>
      <c r="BI820" s="162">
        <f t="shared" si="529"/>
        <v>44562</v>
      </c>
      <c r="BJ820" s="162">
        <f t="shared" si="529"/>
        <v>44593</v>
      </c>
      <c r="BK820" s="162">
        <f t="shared" si="529"/>
        <v>44621</v>
      </c>
      <c r="BL820" s="162">
        <f t="shared" si="529"/>
        <v>44652</v>
      </c>
      <c r="BM820" s="162">
        <f t="shared" si="529"/>
        <v>44682</v>
      </c>
      <c r="BN820" s="162">
        <f t="shared" si="529"/>
        <v>44713</v>
      </c>
      <c r="BO820" s="162">
        <f t="shared" si="529"/>
        <v>44743</v>
      </c>
      <c r="BP820" s="162">
        <f t="shared" si="529"/>
        <v>44774</v>
      </c>
      <c r="BQ820" s="162">
        <f t="shared" ref="BQ820:EB820" si="530">DATE(YEAR(BP820),(MONTH(BP820)+1),DAY(BP820))</f>
        <v>44805</v>
      </c>
      <c r="BR820" s="162">
        <f t="shared" si="530"/>
        <v>44835</v>
      </c>
      <c r="BS820" s="162">
        <f t="shared" si="530"/>
        <v>44866</v>
      </c>
      <c r="BT820" s="162">
        <f t="shared" si="530"/>
        <v>44896</v>
      </c>
      <c r="BU820" s="162">
        <f t="shared" si="530"/>
        <v>44927</v>
      </c>
      <c r="BV820" s="162">
        <f>DATE(YEAR(BU820),(MONTH(BU820)+1),DAY(BU820))</f>
        <v>44958</v>
      </c>
      <c r="BW820" s="162">
        <f>DATE(YEAR(BV820),(MONTH(BV820)+1),DAY(BV820))</f>
        <v>44986</v>
      </c>
      <c r="BX820" s="162">
        <f>DATE(YEAR(BW820),(MONTH(BW820)+1),DAY(BW820))</f>
        <v>45017</v>
      </c>
      <c r="BY820" s="162">
        <f t="shared" si="530"/>
        <v>45047</v>
      </c>
      <c r="BZ820" s="162">
        <f t="shared" si="530"/>
        <v>45078</v>
      </c>
      <c r="CA820" s="162">
        <f t="shared" si="530"/>
        <v>45108</v>
      </c>
      <c r="CB820" s="162">
        <f t="shared" si="530"/>
        <v>45139</v>
      </c>
      <c r="CC820" s="162">
        <f t="shared" si="530"/>
        <v>45170</v>
      </c>
      <c r="CD820" s="162">
        <f t="shared" si="530"/>
        <v>45200</v>
      </c>
      <c r="CE820" s="162">
        <f t="shared" si="530"/>
        <v>45231</v>
      </c>
      <c r="CF820" s="162">
        <f t="shared" si="530"/>
        <v>45261</v>
      </c>
      <c r="CG820" s="162">
        <f t="shared" si="530"/>
        <v>45292</v>
      </c>
      <c r="CH820" s="162">
        <f t="shared" si="530"/>
        <v>45323</v>
      </c>
      <c r="CI820" s="162">
        <f t="shared" si="530"/>
        <v>45352</v>
      </c>
      <c r="CJ820" s="162">
        <f t="shared" si="530"/>
        <v>45383</v>
      </c>
      <c r="CK820" s="162">
        <f t="shared" si="530"/>
        <v>45413</v>
      </c>
      <c r="CL820" s="162">
        <f t="shared" si="530"/>
        <v>45444</v>
      </c>
      <c r="CM820" s="162">
        <f t="shared" si="530"/>
        <v>45474</v>
      </c>
      <c r="CN820" s="162">
        <f t="shared" si="530"/>
        <v>45505</v>
      </c>
      <c r="CO820" s="162">
        <f t="shared" si="530"/>
        <v>45536</v>
      </c>
      <c r="CP820" s="162">
        <f t="shared" si="530"/>
        <v>45566</v>
      </c>
      <c r="CQ820" s="162">
        <f t="shared" si="530"/>
        <v>45597</v>
      </c>
      <c r="CR820" s="162">
        <f t="shared" si="530"/>
        <v>45627</v>
      </c>
      <c r="CS820" s="162">
        <f t="shared" si="530"/>
        <v>45658</v>
      </c>
      <c r="CT820" s="162">
        <f t="shared" si="530"/>
        <v>45689</v>
      </c>
      <c r="CU820" s="162">
        <f t="shared" si="530"/>
        <v>45717</v>
      </c>
      <c r="CV820" s="162">
        <f t="shared" si="530"/>
        <v>45748</v>
      </c>
      <c r="CW820" s="162">
        <f t="shared" si="530"/>
        <v>45778</v>
      </c>
      <c r="CX820" s="162">
        <f t="shared" si="530"/>
        <v>45809</v>
      </c>
      <c r="CY820" s="162">
        <f t="shared" si="530"/>
        <v>45839</v>
      </c>
      <c r="CZ820" s="162">
        <f t="shared" si="530"/>
        <v>45870</v>
      </c>
      <c r="DA820" s="162">
        <f t="shared" si="530"/>
        <v>45901</v>
      </c>
      <c r="DB820" s="162">
        <f t="shared" si="530"/>
        <v>45931</v>
      </c>
      <c r="DC820" s="162">
        <f t="shared" si="530"/>
        <v>45962</v>
      </c>
      <c r="DD820" s="162">
        <f t="shared" si="530"/>
        <v>45992</v>
      </c>
      <c r="DE820" s="162">
        <f t="shared" si="530"/>
        <v>46023</v>
      </c>
      <c r="DF820" s="162">
        <f t="shared" si="530"/>
        <v>46054</v>
      </c>
      <c r="DG820" s="162">
        <f t="shared" si="530"/>
        <v>46082</v>
      </c>
      <c r="DH820" s="162">
        <f t="shared" si="530"/>
        <v>46113</v>
      </c>
      <c r="DI820" s="162">
        <f t="shared" si="530"/>
        <v>46143</v>
      </c>
      <c r="DJ820" s="162">
        <f t="shared" si="530"/>
        <v>46174</v>
      </c>
      <c r="DK820" s="162">
        <f t="shared" si="530"/>
        <v>46204</v>
      </c>
      <c r="DL820" s="162">
        <f t="shared" si="530"/>
        <v>46235</v>
      </c>
      <c r="DM820" s="162">
        <f t="shared" si="530"/>
        <v>46266</v>
      </c>
      <c r="DN820" s="162">
        <f t="shared" si="530"/>
        <v>46296</v>
      </c>
      <c r="DO820" s="162">
        <f t="shared" si="530"/>
        <v>46327</v>
      </c>
      <c r="DP820" s="162">
        <f t="shared" si="530"/>
        <v>46357</v>
      </c>
      <c r="DQ820" s="162">
        <f t="shared" si="530"/>
        <v>46388</v>
      </c>
      <c r="DR820" s="162">
        <f t="shared" si="530"/>
        <v>46419</v>
      </c>
      <c r="DS820" s="162">
        <f t="shared" si="530"/>
        <v>46447</v>
      </c>
      <c r="DT820" s="162">
        <f t="shared" si="530"/>
        <v>46478</v>
      </c>
      <c r="DU820" s="162">
        <f t="shared" si="530"/>
        <v>46508</v>
      </c>
      <c r="DV820" s="162">
        <f t="shared" si="530"/>
        <v>46539</v>
      </c>
      <c r="DW820" s="162">
        <f t="shared" si="530"/>
        <v>46569</v>
      </c>
      <c r="DX820" s="162">
        <f t="shared" si="530"/>
        <v>46600</v>
      </c>
      <c r="DY820" s="162">
        <f t="shared" si="530"/>
        <v>46631</v>
      </c>
      <c r="DZ820" s="162">
        <f t="shared" si="530"/>
        <v>46661</v>
      </c>
      <c r="EA820" s="162">
        <f t="shared" si="530"/>
        <v>46692</v>
      </c>
      <c r="EB820" s="162">
        <f t="shared" si="530"/>
        <v>46722</v>
      </c>
      <c r="EC820" s="162">
        <f>DATE(YEAR(EB820),(MONTH(EB820)+1),DAY(EB820))</f>
        <v>46753</v>
      </c>
      <c r="ED820" s="162">
        <f>DATE(YEAR(EC820),(MONTH(EC820)+1),DAY(EC820))</f>
        <v>46784</v>
      </c>
      <c r="EE820" s="162">
        <f>DATE(YEAR(ED820),(MONTH(ED820)+1),DAY(ED820))</f>
        <v>46813</v>
      </c>
      <c r="EF820" s="164"/>
      <c r="EG820" s="164"/>
      <c r="EH820" s="164"/>
    </row>
    <row r="821" spans="1:138" ht="15.75" hidden="1" outlineLevel="1" x14ac:dyDescent="0.25">
      <c r="A821" s="122">
        <f>IF(B817="Объект",,IF(B821=0,,1))</f>
        <v>0</v>
      </c>
      <c r="B821" s="194" t="str">
        <f t="shared" ref="B821:B832" si="531">B693</f>
        <v>Проектно-изыскательские работы имп</v>
      </c>
      <c r="C821" s="170">
        <f t="shared" ref="C821:C845" si="532">SUM(D821:EE821)</f>
        <v>0</v>
      </c>
      <c r="D821" s="168"/>
      <c r="E821" s="168"/>
      <c r="F821" s="168"/>
      <c r="G821" s="168"/>
      <c r="H821" s="168"/>
      <c r="I821" s="168"/>
      <c r="J821" s="168"/>
      <c r="K821" s="168"/>
      <c r="L821" s="168"/>
      <c r="M821" s="168"/>
      <c r="N821" s="168"/>
      <c r="O821" s="168"/>
      <c r="P821" s="168"/>
      <c r="Q821" s="168"/>
      <c r="R821" s="168"/>
      <c r="S821" s="168"/>
      <c r="T821" s="168"/>
      <c r="U821" s="168"/>
      <c r="V821" s="168"/>
      <c r="W821" s="168"/>
      <c r="X821" s="168"/>
      <c r="Y821" s="168"/>
      <c r="Z821" s="168"/>
      <c r="AA821" s="168"/>
      <c r="AB821" s="168"/>
      <c r="AC821" s="168"/>
      <c r="AD821" s="224"/>
      <c r="AE821" s="168"/>
      <c r="AF821" s="168"/>
      <c r="AG821" s="168"/>
      <c r="AH821" s="168"/>
      <c r="AI821" s="168"/>
      <c r="AJ821" s="168"/>
      <c r="AK821" s="168"/>
      <c r="AL821" s="168"/>
      <c r="AM821" s="168"/>
      <c r="AN821" s="168"/>
      <c r="AO821" s="168"/>
      <c r="AP821" s="168"/>
      <c r="AQ821" s="168"/>
      <c r="AR821" s="168"/>
      <c r="AS821" s="168"/>
      <c r="AT821" s="168"/>
      <c r="AU821" s="168"/>
      <c r="AV821" s="168"/>
      <c r="AW821" s="168"/>
      <c r="AX821" s="168"/>
      <c r="AY821" s="168"/>
      <c r="AZ821" s="168"/>
      <c r="BA821" s="168"/>
      <c r="BB821" s="168"/>
      <c r="BC821" s="168"/>
      <c r="BD821" s="168"/>
      <c r="BE821" s="168"/>
      <c r="BF821" s="168"/>
      <c r="BG821" s="168"/>
      <c r="BH821" s="168"/>
      <c r="BI821" s="168"/>
      <c r="BJ821" s="168"/>
      <c r="BK821" s="168"/>
      <c r="BL821" s="168"/>
      <c r="BM821" s="168"/>
      <c r="BN821" s="168"/>
      <c r="BO821" s="168"/>
      <c r="BP821" s="168"/>
      <c r="BQ821" s="168"/>
      <c r="BR821" s="168"/>
      <c r="BS821" s="168"/>
      <c r="BT821" s="168"/>
      <c r="BU821" s="168"/>
      <c r="BV821" s="168"/>
      <c r="BW821" s="168"/>
      <c r="BX821" s="168"/>
      <c r="BY821" s="168"/>
      <c r="BZ821" s="168"/>
      <c r="CA821" s="168"/>
      <c r="CB821" s="168"/>
      <c r="CC821" s="168"/>
      <c r="CD821" s="168"/>
      <c r="CE821" s="168"/>
      <c r="CF821" s="168"/>
      <c r="CG821" s="168"/>
      <c r="CH821" s="168"/>
      <c r="CI821" s="168"/>
      <c r="CJ821" s="168"/>
      <c r="CK821" s="168"/>
      <c r="CL821" s="168"/>
      <c r="CM821" s="168"/>
      <c r="CN821" s="168"/>
      <c r="CO821" s="168"/>
      <c r="CP821" s="168"/>
      <c r="CQ821" s="168"/>
      <c r="CR821" s="168"/>
      <c r="CS821" s="168"/>
      <c r="CT821" s="168"/>
      <c r="CU821" s="168"/>
      <c r="CV821" s="168"/>
      <c r="CW821" s="168"/>
      <c r="CX821" s="168"/>
      <c r="CY821" s="168"/>
      <c r="CZ821" s="168"/>
      <c r="DA821" s="168"/>
      <c r="DB821" s="168"/>
      <c r="DC821" s="168"/>
      <c r="DD821" s="168"/>
      <c r="DE821" s="168"/>
      <c r="DF821" s="168"/>
      <c r="DG821" s="168"/>
      <c r="DH821" s="168"/>
      <c r="DI821" s="168"/>
      <c r="DJ821" s="168"/>
      <c r="DK821" s="168"/>
      <c r="DL821" s="168"/>
      <c r="DM821" s="168"/>
      <c r="DN821" s="168"/>
      <c r="DO821" s="168"/>
      <c r="DP821" s="168"/>
      <c r="DQ821" s="168"/>
      <c r="DR821" s="168"/>
      <c r="DS821" s="168"/>
      <c r="DT821" s="168"/>
      <c r="DU821" s="168"/>
      <c r="DV821" s="168"/>
      <c r="DW821" s="168"/>
      <c r="DX821" s="168"/>
      <c r="DY821" s="168"/>
      <c r="DZ821" s="168"/>
      <c r="EA821" s="168"/>
      <c r="EB821" s="168"/>
      <c r="EC821" s="168"/>
      <c r="ED821" s="168"/>
      <c r="EE821" s="168"/>
      <c r="EF821" s="169"/>
      <c r="EG821" s="169"/>
      <c r="EH821" s="169"/>
    </row>
    <row r="822" spans="1:138" ht="15.75" hidden="1" outlineLevel="1" x14ac:dyDescent="0.25">
      <c r="A822" s="122">
        <f>IF(B817="Объект",,IF(B822=0,,1))</f>
        <v>0</v>
      </c>
      <c r="B822" s="194" t="str">
        <f t="shared" si="531"/>
        <v>Проектно-изыскательские работы рос</v>
      </c>
      <c r="C822" s="170">
        <f t="shared" si="532"/>
        <v>0</v>
      </c>
      <c r="D822" s="168"/>
      <c r="E822" s="168"/>
      <c r="F822" s="168"/>
      <c r="G822" s="168"/>
      <c r="H822" s="168"/>
      <c r="I822" s="168"/>
      <c r="J822" s="168"/>
      <c r="K822" s="168"/>
      <c r="L822" s="168"/>
      <c r="M822" s="168"/>
      <c r="N822" s="168"/>
      <c r="O822" s="168"/>
      <c r="P822" s="168"/>
      <c r="Q822" s="168"/>
      <c r="R822" s="168"/>
      <c r="S822" s="168"/>
      <c r="T822" s="168"/>
      <c r="U822" s="168"/>
      <c r="V822" s="168"/>
      <c r="W822" s="168"/>
      <c r="X822" s="168"/>
      <c r="Y822" s="168"/>
      <c r="Z822" s="168"/>
      <c r="AA822" s="168"/>
      <c r="AB822" s="168"/>
      <c r="AC822" s="168"/>
      <c r="AD822" s="168"/>
      <c r="AE822" s="168"/>
      <c r="AF822" s="168"/>
      <c r="AG822" s="168"/>
      <c r="AH822" s="168"/>
      <c r="AI822" s="168"/>
      <c r="AJ822" s="168"/>
      <c r="AK822" s="168"/>
      <c r="AL822" s="168"/>
      <c r="AM822" s="168"/>
      <c r="AN822" s="168"/>
      <c r="AO822" s="168"/>
      <c r="AP822" s="168"/>
      <c r="AQ822" s="168"/>
      <c r="AR822" s="168"/>
      <c r="AS822" s="168"/>
      <c r="AT822" s="168"/>
      <c r="AU822" s="168"/>
      <c r="AV822" s="168"/>
      <c r="AW822" s="168"/>
      <c r="AX822" s="168"/>
      <c r="AY822" s="168"/>
      <c r="AZ822" s="168"/>
      <c r="BA822" s="168"/>
      <c r="BB822" s="168"/>
      <c r="BC822" s="168"/>
      <c r="BD822" s="168"/>
      <c r="BE822" s="168"/>
      <c r="BF822" s="168"/>
      <c r="BG822" s="168"/>
      <c r="BH822" s="168"/>
      <c r="BI822" s="168"/>
      <c r="BJ822" s="168"/>
      <c r="BK822" s="168"/>
      <c r="BL822" s="168"/>
      <c r="BM822" s="168"/>
      <c r="BN822" s="168"/>
      <c r="BO822" s="168"/>
      <c r="BP822" s="168"/>
      <c r="BQ822" s="168"/>
      <c r="BR822" s="168"/>
      <c r="BS822" s="168"/>
      <c r="BT822" s="168"/>
      <c r="BU822" s="168"/>
      <c r="BV822" s="168"/>
      <c r="BW822" s="168"/>
      <c r="BX822" s="168"/>
      <c r="BY822" s="168"/>
      <c r="BZ822" s="168"/>
      <c r="CA822" s="168"/>
      <c r="CB822" s="168"/>
      <c r="CC822" s="168"/>
      <c r="CD822" s="168"/>
      <c r="CE822" s="168"/>
      <c r="CF822" s="168"/>
      <c r="CG822" s="168"/>
      <c r="CH822" s="168"/>
      <c r="CI822" s="168"/>
      <c r="CJ822" s="168"/>
      <c r="CK822" s="168"/>
      <c r="CL822" s="168"/>
      <c r="CM822" s="168"/>
      <c r="CN822" s="168"/>
      <c r="CO822" s="168"/>
      <c r="CP822" s="168"/>
      <c r="CQ822" s="168"/>
      <c r="CR822" s="168"/>
      <c r="CS822" s="168"/>
      <c r="CT822" s="168"/>
      <c r="CU822" s="168"/>
      <c r="CV822" s="168"/>
      <c r="CW822" s="168"/>
      <c r="CX822" s="168"/>
      <c r="CY822" s="168"/>
      <c r="CZ822" s="168"/>
      <c r="DA822" s="168"/>
      <c r="DB822" s="168"/>
      <c r="DC822" s="168"/>
      <c r="DD822" s="168"/>
      <c r="DE822" s="168"/>
      <c r="DF822" s="168"/>
      <c r="DG822" s="168"/>
      <c r="DH822" s="168"/>
      <c r="DI822" s="168"/>
      <c r="DJ822" s="168"/>
      <c r="DK822" s="168"/>
      <c r="DL822" s="168"/>
      <c r="DM822" s="168"/>
      <c r="DN822" s="168"/>
      <c r="DO822" s="168"/>
      <c r="DP822" s="168"/>
      <c r="DQ822" s="168"/>
      <c r="DR822" s="168"/>
      <c r="DS822" s="168"/>
      <c r="DT822" s="168"/>
      <c r="DU822" s="168"/>
      <c r="DV822" s="168"/>
      <c r="DW822" s="168"/>
      <c r="DX822" s="168"/>
      <c r="DY822" s="168"/>
      <c r="DZ822" s="168"/>
      <c r="EA822" s="168"/>
      <c r="EB822" s="168"/>
      <c r="EC822" s="168"/>
      <c r="ED822" s="168"/>
      <c r="EE822" s="168"/>
      <c r="EF822" s="169"/>
      <c r="EG822" s="169"/>
      <c r="EH822" s="169"/>
    </row>
    <row r="823" spans="1:138" ht="15.75" hidden="1" outlineLevel="1" x14ac:dyDescent="0.25">
      <c r="A823" s="122">
        <f>IF(B817="Объект",,IF(B823=0,,1))</f>
        <v>0</v>
      </c>
      <c r="B823" s="194" t="str">
        <f t="shared" si="531"/>
        <v>Строительно-монтажные работы имп</v>
      </c>
      <c r="C823" s="170">
        <f t="shared" si="532"/>
        <v>0</v>
      </c>
      <c r="D823" s="168"/>
      <c r="E823" s="168"/>
      <c r="F823" s="168"/>
      <c r="G823" s="168"/>
      <c r="H823" s="168"/>
      <c r="I823" s="168"/>
      <c r="J823" s="168"/>
      <c r="K823" s="168"/>
      <c r="L823" s="168"/>
      <c r="M823" s="168"/>
      <c r="N823" s="168"/>
      <c r="O823" s="168"/>
      <c r="P823" s="168"/>
      <c r="Q823" s="168"/>
      <c r="R823" s="168"/>
      <c r="S823" s="168"/>
      <c r="T823" s="168"/>
      <c r="U823" s="168"/>
      <c r="V823" s="168"/>
      <c r="W823" s="168"/>
      <c r="X823" s="168"/>
      <c r="Y823" s="168"/>
      <c r="Z823" s="168"/>
      <c r="AA823" s="168"/>
      <c r="AB823" s="168"/>
      <c r="AC823" s="168"/>
      <c r="AD823" s="168"/>
      <c r="AE823" s="168"/>
      <c r="AF823" s="168"/>
      <c r="AG823" s="168"/>
      <c r="AH823" s="168"/>
      <c r="AI823" s="168"/>
      <c r="AJ823" s="168"/>
      <c r="AK823" s="168"/>
      <c r="AL823" s="168"/>
      <c r="AM823" s="168"/>
      <c r="AN823" s="168"/>
      <c r="AO823" s="168"/>
      <c r="AP823" s="168"/>
      <c r="AQ823" s="168"/>
      <c r="AR823" s="168"/>
      <c r="AS823" s="168"/>
      <c r="AT823" s="168"/>
      <c r="AU823" s="168"/>
      <c r="AV823" s="168"/>
      <c r="AW823" s="168"/>
      <c r="AX823" s="168"/>
      <c r="AY823" s="168"/>
      <c r="AZ823" s="168"/>
      <c r="BA823" s="168"/>
      <c r="BB823" s="168"/>
      <c r="BC823" s="168"/>
      <c r="BD823" s="168"/>
      <c r="BE823" s="168"/>
      <c r="BF823" s="168"/>
      <c r="BG823" s="168"/>
      <c r="BH823" s="168"/>
      <c r="BI823" s="168"/>
      <c r="BJ823" s="168"/>
      <c r="BK823" s="168"/>
      <c r="BL823" s="168"/>
      <c r="BM823" s="168"/>
      <c r="BN823" s="168"/>
      <c r="BO823" s="168"/>
      <c r="BP823" s="168"/>
      <c r="BQ823" s="168"/>
      <c r="BR823" s="168"/>
      <c r="BS823" s="168"/>
      <c r="BT823" s="168"/>
      <c r="BU823" s="168"/>
      <c r="BV823" s="168"/>
      <c r="BW823" s="168"/>
      <c r="BX823" s="168"/>
      <c r="BY823" s="168"/>
      <c r="BZ823" s="168"/>
      <c r="CA823" s="168"/>
      <c r="CB823" s="168"/>
      <c r="CC823" s="168"/>
      <c r="CD823" s="168"/>
      <c r="CE823" s="168"/>
      <c r="CF823" s="168"/>
      <c r="CG823" s="168"/>
      <c r="CH823" s="168"/>
      <c r="CI823" s="168"/>
      <c r="CJ823" s="168"/>
      <c r="CK823" s="168"/>
      <c r="CL823" s="168"/>
      <c r="CM823" s="168"/>
      <c r="CN823" s="168"/>
      <c r="CO823" s="168"/>
      <c r="CP823" s="168"/>
      <c r="CQ823" s="168"/>
      <c r="CR823" s="168"/>
      <c r="CS823" s="168"/>
      <c r="CT823" s="168"/>
      <c r="CU823" s="168"/>
      <c r="CV823" s="168"/>
      <c r="CW823" s="168"/>
      <c r="CX823" s="168"/>
      <c r="CY823" s="168"/>
      <c r="CZ823" s="168"/>
      <c r="DA823" s="168"/>
      <c r="DB823" s="168"/>
      <c r="DC823" s="168"/>
      <c r="DD823" s="168"/>
      <c r="DE823" s="168"/>
      <c r="DF823" s="168"/>
      <c r="DG823" s="168"/>
      <c r="DH823" s="168"/>
      <c r="DI823" s="168"/>
      <c r="DJ823" s="168"/>
      <c r="DK823" s="168"/>
      <c r="DL823" s="168"/>
      <c r="DM823" s="168"/>
      <c r="DN823" s="168"/>
      <c r="DO823" s="168"/>
      <c r="DP823" s="168"/>
      <c r="DQ823" s="168"/>
      <c r="DR823" s="168"/>
      <c r="DS823" s="168"/>
      <c r="DT823" s="168"/>
      <c r="DU823" s="168"/>
      <c r="DV823" s="168"/>
      <c r="DW823" s="168"/>
      <c r="DX823" s="168"/>
      <c r="DY823" s="168"/>
      <c r="DZ823" s="168"/>
      <c r="EA823" s="168"/>
      <c r="EB823" s="168"/>
      <c r="EC823" s="168"/>
      <c r="ED823" s="168"/>
      <c r="EE823" s="168"/>
      <c r="EF823" s="169"/>
      <c r="EG823" s="169"/>
      <c r="EH823" s="169"/>
    </row>
    <row r="824" spans="1:138" ht="15.75" hidden="1" outlineLevel="1" x14ac:dyDescent="0.25">
      <c r="A824" s="122">
        <f>IF(B817="Объект",,IF(B824=0,,1))</f>
        <v>0</v>
      </c>
      <c r="B824" s="194" t="str">
        <f t="shared" si="531"/>
        <v>Строительно-монтажные работы рос</v>
      </c>
      <c r="C824" s="170">
        <f t="shared" si="532"/>
        <v>0</v>
      </c>
      <c r="D824" s="168"/>
      <c r="E824" s="168"/>
      <c r="F824" s="168"/>
      <c r="G824" s="168"/>
      <c r="H824" s="168"/>
      <c r="I824" s="168"/>
      <c r="J824" s="168"/>
      <c r="K824" s="168"/>
      <c r="L824" s="168"/>
      <c r="M824" s="168"/>
      <c r="N824" s="168"/>
      <c r="O824" s="168"/>
      <c r="P824" s="168"/>
      <c r="Q824" s="168"/>
      <c r="R824" s="168"/>
      <c r="S824" s="168"/>
      <c r="T824" s="168"/>
      <c r="U824" s="168"/>
      <c r="V824" s="168"/>
      <c r="W824" s="168"/>
      <c r="X824" s="168"/>
      <c r="Y824" s="168"/>
      <c r="Z824" s="168"/>
      <c r="AA824" s="168"/>
      <c r="AB824" s="168"/>
      <c r="AC824" s="168"/>
      <c r="AD824" s="168"/>
      <c r="AE824" s="168"/>
      <c r="AF824" s="168"/>
      <c r="AG824" s="168"/>
      <c r="AH824" s="168"/>
      <c r="AI824" s="168"/>
      <c r="AJ824" s="168"/>
      <c r="AK824" s="168"/>
      <c r="AL824" s="168"/>
      <c r="AM824" s="168"/>
      <c r="AN824" s="168"/>
      <c r="AO824" s="168"/>
      <c r="AP824" s="168"/>
      <c r="AQ824" s="168"/>
      <c r="AR824" s="168"/>
      <c r="AS824" s="168"/>
      <c r="AT824" s="168"/>
      <c r="AU824" s="168"/>
      <c r="AV824" s="168"/>
      <c r="AW824" s="168"/>
      <c r="AX824" s="168"/>
      <c r="AY824" s="168"/>
      <c r="AZ824" s="168"/>
      <c r="BA824" s="168"/>
      <c r="BB824" s="168"/>
      <c r="BC824" s="168"/>
      <c r="BD824" s="168"/>
      <c r="BE824" s="168"/>
      <c r="BF824" s="168"/>
      <c r="BG824" s="168"/>
      <c r="BH824" s="168"/>
      <c r="BI824" s="168"/>
      <c r="BJ824" s="168"/>
      <c r="BK824" s="168"/>
      <c r="BL824" s="168"/>
      <c r="BM824" s="168"/>
      <c r="BN824" s="168"/>
      <c r="BO824" s="168"/>
      <c r="BP824" s="168"/>
      <c r="BQ824" s="168"/>
      <c r="BR824" s="168"/>
      <c r="BS824" s="168"/>
      <c r="BT824" s="168"/>
      <c r="BU824" s="168"/>
      <c r="BV824" s="168"/>
      <c r="BW824" s="168"/>
      <c r="BX824" s="168"/>
      <c r="BY824" s="168"/>
      <c r="BZ824" s="168"/>
      <c r="CA824" s="168"/>
      <c r="CB824" s="168"/>
      <c r="CC824" s="168"/>
      <c r="CD824" s="168"/>
      <c r="CE824" s="168"/>
      <c r="CF824" s="168"/>
      <c r="CG824" s="168"/>
      <c r="CH824" s="168"/>
      <c r="CI824" s="168"/>
      <c r="CJ824" s="168"/>
      <c r="CK824" s="168"/>
      <c r="CL824" s="168"/>
      <c r="CM824" s="168"/>
      <c r="CN824" s="168"/>
      <c r="CO824" s="168"/>
      <c r="CP824" s="168"/>
      <c r="CQ824" s="168"/>
      <c r="CR824" s="168"/>
      <c r="CS824" s="168"/>
      <c r="CT824" s="168"/>
      <c r="CU824" s="168"/>
      <c r="CV824" s="168"/>
      <c r="CW824" s="168"/>
      <c r="CX824" s="168"/>
      <c r="CY824" s="168"/>
      <c r="CZ824" s="168"/>
      <c r="DA824" s="168"/>
      <c r="DB824" s="168"/>
      <c r="DC824" s="168"/>
      <c r="DD824" s="168"/>
      <c r="DE824" s="168"/>
      <c r="DF824" s="168"/>
      <c r="DG824" s="168"/>
      <c r="DH824" s="168"/>
      <c r="DI824" s="168"/>
      <c r="DJ824" s="168"/>
      <c r="DK824" s="168"/>
      <c r="DL824" s="168"/>
      <c r="DM824" s="168"/>
      <c r="DN824" s="168"/>
      <c r="DO824" s="168"/>
      <c r="DP824" s="168"/>
      <c r="DQ824" s="168"/>
      <c r="DR824" s="168"/>
      <c r="DS824" s="168"/>
      <c r="DT824" s="168"/>
      <c r="DU824" s="168"/>
      <c r="DV824" s="168"/>
      <c r="DW824" s="168"/>
      <c r="DX824" s="168"/>
      <c r="DY824" s="168"/>
      <c r="DZ824" s="168"/>
      <c r="EA824" s="168"/>
      <c r="EB824" s="168"/>
      <c r="EC824" s="168"/>
      <c r="ED824" s="168"/>
      <c r="EE824" s="168"/>
      <c r="EF824" s="169"/>
      <c r="EG824" s="169"/>
      <c r="EH824" s="169"/>
    </row>
    <row r="825" spans="1:138" ht="15.75" hidden="1" outlineLevel="1" x14ac:dyDescent="0.25">
      <c r="A825" s="122">
        <f>IF(B817="Объект",,IF(B825=0,,1))</f>
        <v>0</v>
      </c>
      <c r="B825" s="194" t="str">
        <f t="shared" si="531"/>
        <v>ТМЦ имп</v>
      </c>
      <c r="C825" s="170">
        <f t="shared" si="532"/>
        <v>0</v>
      </c>
      <c r="D825" s="168"/>
      <c r="E825" s="168"/>
      <c r="F825" s="168"/>
      <c r="G825" s="168"/>
      <c r="H825" s="168"/>
      <c r="I825" s="168"/>
      <c r="J825" s="168"/>
      <c r="K825" s="168"/>
      <c r="L825" s="168"/>
      <c r="M825" s="168"/>
      <c r="N825" s="168"/>
      <c r="O825" s="168"/>
      <c r="P825" s="168"/>
      <c r="Q825" s="168"/>
      <c r="R825" s="168"/>
      <c r="S825" s="168"/>
      <c r="T825" s="168"/>
      <c r="U825" s="168"/>
      <c r="V825" s="168"/>
      <c r="W825" s="168"/>
      <c r="X825" s="168"/>
      <c r="Y825" s="168"/>
      <c r="Z825" s="168"/>
      <c r="AA825" s="168"/>
      <c r="AB825" s="168"/>
      <c r="AC825" s="168"/>
      <c r="AD825" s="168"/>
      <c r="AE825" s="168"/>
      <c r="AF825" s="168"/>
      <c r="AG825" s="168"/>
      <c r="AH825" s="168"/>
      <c r="AI825" s="168"/>
      <c r="AJ825" s="168"/>
      <c r="AK825" s="168"/>
      <c r="AL825" s="168"/>
      <c r="AM825" s="168"/>
      <c r="AN825" s="168"/>
      <c r="AO825" s="168"/>
      <c r="AP825" s="168"/>
      <c r="AQ825" s="168"/>
      <c r="AR825" s="168"/>
      <c r="AS825" s="168"/>
      <c r="AT825" s="168"/>
      <c r="AU825" s="168"/>
      <c r="AV825" s="168"/>
      <c r="AW825" s="168"/>
      <c r="AX825" s="168"/>
      <c r="AY825" s="168"/>
      <c r="AZ825" s="168"/>
      <c r="BA825" s="168"/>
      <c r="BB825" s="168"/>
      <c r="BC825" s="168"/>
      <c r="BD825" s="168"/>
      <c r="BE825" s="168"/>
      <c r="BF825" s="168"/>
      <c r="BG825" s="168"/>
      <c r="BH825" s="168"/>
      <c r="BI825" s="168"/>
      <c r="BJ825" s="168"/>
      <c r="BK825" s="168"/>
      <c r="BL825" s="168"/>
      <c r="BM825" s="168"/>
      <c r="BN825" s="168"/>
      <c r="BO825" s="168"/>
      <c r="BP825" s="168"/>
      <c r="BQ825" s="168"/>
      <c r="BR825" s="168"/>
      <c r="BS825" s="168"/>
      <c r="BT825" s="168"/>
      <c r="BU825" s="168"/>
      <c r="BV825" s="168"/>
      <c r="BW825" s="168"/>
      <c r="BX825" s="168"/>
      <c r="BY825" s="168"/>
      <c r="BZ825" s="168"/>
      <c r="CA825" s="168"/>
      <c r="CB825" s="168"/>
      <c r="CC825" s="168"/>
      <c r="CD825" s="168"/>
      <c r="CE825" s="168"/>
      <c r="CF825" s="168"/>
      <c r="CG825" s="168"/>
      <c r="CH825" s="168"/>
      <c r="CI825" s="168"/>
      <c r="CJ825" s="168"/>
      <c r="CK825" s="168"/>
      <c r="CL825" s="168"/>
      <c r="CM825" s="168"/>
      <c r="CN825" s="168"/>
      <c r="CO825" s="168"/>
      <c r="CP825" s="168"/>
      <c r="CQ825" s="168"/>
      <c r="CR825" s="168"/>
      <c r="CS825" s="168"/>
      <c r="CT825" s="168"/>
      <c r="CU825" s="168"/>
      <c r="CV825" s="168"/>
      <c r="CW825" s="168"/>
      <c r="CX825" s="168"/>
      <c r="CY825" s="168"/>
      <c r="CZ825" s="168"/>
      <c r="DA825" s="168"/>
      <c r="DB825" s="168"/>
      <c r="DC825" s="168"/>
      <c r="DD825" s="168"/>
      <c r="DE825" s="168"/>
      <c r="DF825" s="168"/>
      <c r="DG825" s="168"/>
      <c r="DH825" s="168"/>
      <c r="DI825" s="168"/>
      <c r="DJ825" s="168"/>
      <c r="DK825" s="168"/>
      <c r="DL825" s="168"/>
      <c r="DM825" s="168"/>
      <c r="DN825" s="168"/>
      <c r="DO825" s="168"/>
      <c r="DP825" s="168"/>
      <c r="DQ825" s="168"/>
      <c r="DR825" s="168"/>
      <c r="DS825" s="168"/>
      <c r="DT825" s="168"/>
      <c r="DU825" s="168"/>
      <c r="DV825" s="168"/>
      <c r="DW825" s="168"/>
      <c r="DX825" s="168"/>
      <c r="DY825" s="168"/>
      <c r="DZ825" s="168"/>
      <c r="EA825" s="168"/>
      <c r="EB825" s="168"/>
      <c r="EC825" s="168"/>
      <c r="ED825" s="168"/>
      <c r="EE825" s="168"/>
      <c r="EF825" s="169"/>
      <c r="EG825" s="169"/>
      <c r="EH825" s="169"/>
    </row>
    <row r="826" spans="1:138" ht="15.75" hidden="1" outlineLevel="1" x14ac:dyDescent="0.25">
      <c r="A826" s="122">
        <f>IF(B817="Объект",,IF(B826=0,,1))</f>
        <v>0</v>
      </c>
      <c r="B826" s="194" t="str">
        <f t="shared" si="531"/>
        <v>ТМЦ рос</v>
      </c>
      <c r="C826" s="170">
        <f t="shared" si="532"/>
        <v>0</v>
      </c>
      <c r="D826" s="168"/>
      <c r="E826" s="168"/>
      <c r="F826" s="168"/>
      <c r="G826" s="168"/>
      <c r="H826" s="168"/>
      <c r="I826" s="168"/>
      <c r="J826" s="168"/>
      <c r="K826" s="168"/>
      <c r="L826" s="168"/>
      <c r="M826" s="168"/>
      <c r="N826" s="168"/>
      <c r="O826" s="168"/>
      <c r="P826" s="168"/>
      <c r="Q826" s="168"/>
      <c r="R826" s="168"/>
      <c r="S826" s="168"/>
      <c r="T826" s="168"/>
      <c r="U826" s="168"/>
      <c r="V826" s="168"/>
      <c r="W826" s="168"/>
      <c r="X826" s="168"/>
      <c r="Y826" s="168"/>
      <c r="Z826" s="168"/>
      <c r="AA826" s="168"/>
      <c r="AB826" s="168"/>
      <c r="AC826" s="168"/>
      <c r="AD826" s="168"/>
      <c r="AE826" s="168"/>
      <c r="AF826" s="168"/>
      <c r="AG826" s="168"/>
      <c r="AH826" s="168"/>
      <c r="AI826" s="168"/>
      <c r="AJ826" s="168"/>
      <c r="AK826" s="168"/>
      <c r="AL826" s="168"/>
      <c r="AM826" s="168"/>
      <c r="AN826" s="168"/>
      <c r="AO826" s="168"/>
      <c r="AP826" s="168"/>
      <c r="AQ826" s="168"/>
      <c r="AR826" s="168"/>
      <c r="AS826" s="168"/>
      <c r="AT826" s="168"/>
      <c r="AU826" s="168"/>
      <c r="AV826" s="168"/>
      <c r="AW826" s="168"/>
      <c r="AX826" s="168"/>
      <c r="AY826" s="168"/>
      <c r="AZ826" s="168"/>
      <c r="BA826" s="168"/>
      <c r="BB826" s="168"/>
      <c r="BC826" s="168"/>
      <c r="BD826" s="168"/>
      <c r="BE826" s="168"/>
      <c r="BF826" s="168"/>
      <c r="BG826" s="168"/>
      <c r="BH826" s="168"/>
      <c r="BI826" s="168"/>
      <c r="BJ826" s="168"/>
      <c r="BK826" s="168"/>
      <c r="BL826" s="168"/>
      <c r="BM826" s="168"/>
      <c r="BN826" s="168"/>
      <c r="BO826" s="168"/>
      <c r="BP826" s="168"/>
      <c r="BQ826" s="168"/>
      <c r="BR826" s="168"/>
      <c r="BS826" s="168"/>
      <c r="BT826" s="168"/>
      <c r="BU826" s="168"/>
      <c r="BV826" s="168"/>
      <c r="BW826" s="168"/>
      <c r="BX826" s="168"/>
      <c r="BY826" s="168"/>
      <c r="BZ826" s="168"/>
      <c r="CA826" s="168"/>
      <c r="CB826" s="168"/>
      <c r="CC826" s="168"/>
      <c r="CD826" s="168"/>
      <c r="CE826" s="168"/>
      <c r="CF826" s="168"/>
      <c r="CG826" s="168"/>
      <c r="CH826" s="168"/>
      <c r="CI826" s="168"/>
      <c r="CJ826" s="168"/>
      <c r="CK826" s="168"/>
      <c r="CL826" s="168"/>
      <c r="CM826" s="168"/>
      <c r="CN826" s="168"/>
      <c r="CO826" s="168"/>
      <c r="CP826" s="168"/>
      <c r="CQ826" s="168"/>
      <c r="CR826" s="168"/>
      <c r="CS826" s="168"/>
      <c r="CT826" s="168"/>
      <c r="CU826" s="168"/>
      <c r="CV826" s="168"/>
      <c r="CW826" s="168"/>
      <c r="CX826" s="168"/>
      <c r="CY826" s="168"/>
      <c r="CZ826" s="168"/>
      <c r="DA826" s="168"/>
      <c r="DB826" s="168"/>
      <c r="DC826" s="168"/>
      <c r="DD826" s="168"/>
      <c r="DE826" s="168"/>
      <c r="DF826" s="168"/>
      <c r="DG826" s="168"/>
      <c r="DH826" s="168"/>
      <c r="DI826" s="168"/>
      <c r="DJ826" s="168"/>
      <c r="DK826" s="168"/>
      <c r="DL826" s="168"/>
      <c r="DM826" s="168"/>
      <c r="DN826" s="168"/>
      <c r="DO826" s="168"/>
      <c r="DP826" s="168"/>
      <c r="DQ826" s="168"/>
      <c r="DR826" s="168"/>
      <c r="DS826" s="168"/>
      <c r="DT826" s="168"/>
      <c r="DU826" s="168"/>
      <c r="DV826" s="168"/>
      <c r="DW826" s="168"/>
      <c r="DX826" s="168"/>
      <c r="DY826" s="168"/>
      <c r="DZ826" s="168"/>
      <c r="EA826" s="168"/>
      <c r="EB826" s="168"/>
      <c r="EC826" s="168"/>
      <c r="ED826" s="168"/>
      <c r="EE826" s="168"/>
      <c r="EF826" s="169"/>
      <c r="EG826" s="169"/>
      <c r="EH826" s="169"/>
    </row>
    <row r="827" spans="1:138" ht="15.75" hidden="1" outlineLevel="1" x14ac:dyDescent="0.25">
      <c r="A827" s="122">
        <f>IF(B817="Объект",,IF(B827=0,,1))</f>
        <v>0</v>
      </c>
      <c r="B827" s="194" t="str">
        <f t="shared" si="531"/>
        <v>Прочие имп</v>
      </c>
      <c r="C827" s="170">
        <f t="shared" si="532"/>
        <v>0</v>
      </c>
      <c r="D827" s="168"/>
      <c r="E827" s="168"/>
      <c r="F827" s="168"/>
      <c r="G827" s="168"/>
      <c r="H827" s="168"/>
      <c r="I827" s="168"/>
      <c r="J827" s="168"/>
      <c r="K827" s="168"/>
      <c r="L827" s="168"/>
      <c r="M827" s="168"/>
      <c r="N827" s="168"/>
      <c r="O827" s="168"/>
      <c r="P827" s="168"/>
      <c r="Q827" s="168"/>
      <c r="R827" s="168"/>
      <c r="S827" s="168"/>
      <c r="T827" s="168"/>
      <c r="U827" s="168"/>
      <c r="V827" s="168"/>
      <c r="W827" s="168"/>
      <c r="X827" s="168"/>
      <c r="Y827" s="168"/>
      <c r="Z827" s="168"/>
      <c r="AA827" s="168"/>
      <c r="AB827" s="168"/>
      <c r="AC827" s="168"/>
      <c r="AD827" s="168"/>
      <c r="AE827" s="168"/>
      <c r="AF827" s="168"/>
      <c r="AG827" s="168"/>
      <c r="AH827" s="168"/>
      <c r="AI827" s="168"/>
      <c r="AJ827" s="168"/>
      <c r="AK827" s="168"/>
      <c r="AL827" s="168"/>
      <c r="AM827" s="168"/>
      <c r="AN827" s="168"/>
      <c r="AO827" s="168"/>
      <c r="AP827" s="168"/>
      <c r="AQ827" s="168"/>
      <c r="AR827" s="168"/>
      <c r="AS827" s="168"/>
      <c r="AT827" s="168"/>
      <c r="AU827" s="168"/>
      <c r="AV827" s="168"/>
      <c r="AW827" s="168"/>
      <c r="AX827" s="168"/>
      <c r="AY827" s="168"/>
      <c r="AZ827" s="168"/>
      <c r="BA827" s="168"/>
      <c r="BB827" s="168"/>
      <c r="BC827" s="168"/>
      <c r="BD827" s="168"/>
      <c r="BE827" s="168"/>
      <c r="BF827" s="168"/>
      <c r="BG827" s="168"/>
      <c r="BH827" s="168"/>
      <c r="BI827" s="168"/>
      <c r="BJ827" s="168"/>
      <c r="BK827" s="168"/>
      <c r="BL827" s="168"/>
      <c r="BM827" s="168"/>
      <c r="BN827" s="168"/>
      <c r="BO827" s="168"/>
      <c r="BP827" s="168"/>
      <c r="BQ827" s="168"/>
      <c r="BR827" s="168"/>
      <c r="BS827" s="168"/>
      <c r="BT827" s="168"/>
      <c r="BU827" s="168"/>
      <c r="BV827" s="168"/>
      <c r="BW827" s="168"/>
      <c r="BX827" s="168"/>
      <c r="BY827" s="168"/>
      <c r="BZ827" s="168"/>
      <c r="CA827" s="168"/>
      <c r="CB827" s="168"/>
      <c r="CC827" s="168"/>
      <c r="CD827" s="168"/>
      <c r="CE827" s="168"/>
      <c r="CF827" s="168"/>
      <c r="CG827" s="168"/>
      <c r="CH827" s="168"/>
      <c r="CI827" s="168"/>
      <c r="CJ827" s="168"/>
      <c r="CK827" s="168"/>
      <c r="CL827" s="168"/>
      <c r="CM827" s="168"/>
      <c r="CN827" s="168"/>
      <c r="CO827" s="168"/>
      <c r="CP827" s="168"/>
      <c r="CQ827" s="168"/>
      <c r="CR827" s="168"/>
      <c r="CS827" s="168"/>
      <c r="CT827" s="168"/>
      <c r="CU827" s="168"/>
      <c r="CV827" s="168"/>
      <c r="CW827" s="168"/>
      <c r="CX827" s="168"/>
      <c r="CY827" s="168"/>
      <c r="CZ827" s="168"/>
      <c r="DA827" s="168"/>
      <c r="DB827" s="168"/>
      <c r="DC827" s="168"/>
      <c r="DD827" s="168"/>
      <c r="DE827" s="168"/>
      <c r="DF827" s="168"/>
      <c r="DG827" s="168"/>
      <c r="DH827" s="168"/>
      <c r="DI827" s="168"/>
      <c r="DJ827" s="168"/>
      <c r="DK827" s="168"/>
      <c r="DL827" s="168"/>
      <c r="DM827" s="168"/>
      <c r="DN827" s="168"/>
      <c r="DO827" s="168"/>
      <c r="DP827" s="168"/>
      <c r="DQ827" s="168"/>
      <c r="DR827" s="168"/>
      <c r="DS827" s="168"/>
      <c r="DT827" s="168"/>
      <c r="DU827" s="168"/>
      <c r="DV827" s="168"/>
      <c r="DW827" s="168"/>
      <c r="DX827" s="168"/>
      <c r="DY827" s="168"/>
      <c r="DZ827" s="168"/>
      <c r="EA827" s="168"/>
      <c r="EB827" s="168"/>
      <c r="EC827" s="168"/>
      <c r="ED827" s="168"/>
      <c r="EE827" s="168"/>
      <c r="EF827" s="169"/>
      <c r="EG827" s="169"/>
      <c r="EH827" s="169"/>
    </row>
    <row r="828" spans="1:138" ht="15.75" hidden="1" outlineLevel="1" x14ac:dyDescent="0.25">
      <c r="A828" s="122">
        <f>IF(B817="Объект",,IF(B828=0,,1))</f>
        <v>0</v>
      </c>
      <c r="B828" s="194" t="str">
        <f t="shared" si="531"/>
        <v>Прочие рос</v>
      </c>
      <c r="C828" s="170">
        <f t="shared" si="532"/>
        <v>0</v>
      </c>
      <c r="D828" s="168"/>
      <c r="E828" s="168"/>
      <c r="F828" s="168"/>
      <c r="G828" s="168"/>
      <c r="H828" s="168"/>
      <c r="I828" s="168"/>
      <c r="J828" s="168"/>
      <c r="K828" s="168"/>
      <c r="L828" s="168"/>
      <c r="M828" s="168"/>
      <c r="N828" s="168"/>
      <c r="O828" s="168"/>
      <c r="P828" s="168"/>
      <c r="Q828" s="168"/>
      <c r="R828" s="168"/>
      <c r="S828" s="168"/>
      <c r="T828" s="168"/>
      <c r="U828" s="168"/>
      <c r="V828" s="168"/>
      <c r="W828" s="168"/>
      <c r="X828" s="168"/>
      <c r="Y828" s="168"/>
      <c r="Z828" s="168"/>
      <c r="AA828" s="168"/>
      <c r="AB828" s="168"/>
      <c r="AC828" s="168"/>
      <c r="AD828" s="168"/>
      <c r="AE828" s="168"/>
      <c r="AF828" s="168"/>
      <c r="AG828" s="168"/>
      <c r="AH828" s="168"/>
      <c r="AI828" s="168"/>
      <c r="AJ828" s="168"/>
      <c r="AK828" s="168"/>
      <c r="AL828" s="168"/>
      <c r="AM828" s="168"/>
      <c r="AN828" s="168"/>
      <c r="AO828" s="168"/>
      <c r="AP828" s="168"/>
      <c r="AQ828" s="168"/>
      <c r="AR828" s="168"/>
      <c r="AS828" s="168"/>
      <c r="AT828" s="168"/>
      <c r="AU828" s="168"/>
      <c r="AV828" s="168"/>
      <c r="AW828" s="168"/>
      <c r="AX828" s="168"/>
      <c r="AY828" s="168"/>
      <c r="AZ828" s="168"/>
      <c r="BA828" s="168"/>
      <c r="BB828" s="168"/>
      <c r="BC828" s="168"/>
      <c r="BD828" s="168"/>
      <c r="BE828" s="168"/>
      <c r="BF828" s="168"/>
      <c r="BG828" s="168"/>
      <c r="BH828" s="168"/>
      <c r="BI828" s="168"/>
      <c r="BJ828" s="168"/>
      <c r="BK828" s="168"/>
      <c r="BL828" s="168"/>
      <c r="BM828" s="168"/>
      <c r="BN828" s="168"/>
      <c r="BO828" s="168"/>
      <c r="BP828" s="168"/>
      <c r="BQ828" s="168"/>
      <c r="BR828" s="168"/>
      <c r="BS828" s="168"/>
      <c r="BT828" s="168"/>
      <c r="BU828" s="168"/>
      <c r="BV828" s="168"/>
      <c r="BW828" s="168"/>
      <c r="BX828" s="168"/>
      <c r="BY828" s="168"/>
      <c r="BZ828" s="168"/>
      <c r="CA828" s="168"/>
      <c r="CB828" s="168"/>
      <c r="CC828" s="168"/>
      <c r="CD828" s="168"/>
      <c r="CE828" s="168"/>
      <c r="CF828" s="168"/>
      <c r="CG828" s="168"/>
      <c r="CH828" s="168"/>
      <c r="CI828" s="168"/>
      <c r="CJ828" s="168"/>
      <c r="CK828" s="168"/>
      <c r="CL828" s="168"/>
      <c r="CM828" s="168"/>
      <c r="CN828" s="168"/>
      <c r="CO828" s="168"/>
      <c r="CP828" s="168"/>
      <c r="CQ828" s="168"/>
      <c r="CR828" s="168"/>
      <c r="CS828" s="168"/>
      <c r="CT828" s="168"/>
      <c r="CU828" s="168"/>
      <c r="CV828" s="168"/>
      <c r="CW828" s="168"/>
      <c r="CX828" s="168"/>
      <c r="CY828" s="168"/>
      <c r="CZ828" s="168"/>
      <c r="DA828" s="168"/>
      <c r="DB828" s="168"/>
      <c r="DC828" s="168"/>
      <c r="DD828" s="168"/>
      <c r="DE828" s="168"/>
      <c r="DF828" s="168"/>
      <c r="DG828" s="168"/>
      <c r="DH828" s="168"/>
      <c r="DI828" s="168"/>
      <c r="DJ828" s="168"/>
      <c r="DK828" s="168"/>
      <c r="DL828" s="168"/>
      <c r="DM828" s="168"/>
      <c r="DN828" s="168"/>
      <c r="DO828" s="168"/>
      <c r="DP828" s="168"/>
      <c r="DQ828" s="168"/>
      <c r="DR828" s="168"/>
      <c r="DS828" s="168"/>
      <c r="DT828" s="168"/>
      <c r="DU828" s="168"/>
      <c r="DV828" s="168"/>
      <c r="DW828" s="168"/>
      <c r="DX828" s="168"/>
      <c r="DY828" s="168"/>
      <c r="DZ828" s="168"/>
      <c r="EA828" s="168"/>
      <c r="EB828" s="168"/>
      <c r="EC828" s="168"/>
      <c r="ED828" s="168"/>
      <c r="EE828" s="168"/>
      <c r="EF828" s="169"/>
      <c r="EG828" s="169"/>
      <c r="EH828" s="169"/>
    </row>
    <row r="829" spans="1:138" ht="15.75" hidden="1" outlineLevel="1" x14ac:dyDescent="0.25">
      <c r="A829" s="122">
        <f>IF(B817="Объект",,IF(B829=0,,1))</f>
        <v>0</v>
      </c>
      <c r="B829" s="194" t="str">
        <f t="shared" si="531"/>
        <v>Таможенные платежи</v>
      </c>
      <c r="C829" s="170">
        <f t="shared" si="532"/>
        <v>0</v>
      </c>
      <c r="D829" s="168"/>
      <c r="E829" s="168"/>
      <c r="F829" s="168"/>
      <c r="G829" s="168"/>
      <c r="H829" s="168"/>
      <c r="I829" s="168"/>
      <c r="J829" s="168"/>
      <c r="K829" s="168"/>
      <c r="L829" s="168"/>
      <c r="M829" s="168"/>
      <c r="N829" s="168"/>
      <c r="O829" s="168"/>
      <c r="P829" s="168"/>
      <c r="Q829" s="168"/>
      <c r="R829" s="168"/>
      <c r="S829" s="168"/>
      <c r="T829" s="168"/>
      <c r="U829" s="168"/>
      <c r="V829" s="168"/>
      <c r="W829" s="168"/>
      <c r="X829" s="168"/>
      <c r="Y829" s="168"/>
      <c r="Z829" s="168"/>
      <c r="AA829" s="168"/>
      <c r="AB829" s="168"/>
      <c r="AC829" s="168"/>
      <c r="AD829" s="168"/>
      <c r="AE829" s="168"/>
      <c r="AF829" s="168"/>
      <c r="AG829" s="168"/>
      <c r="AH829" s="168"/>
      <c r="AI829" s="168"/>
      <c r="AJ829" s="168"/>
      <c r="AK829" s="168"/>
      <c r="AL829" s="168"/>
      <c r="AM829" s="168"/>
      <c r="AN829" s="168"/>
      <c r="AO829" s="168"/>
      <c r="AP829" s="168"/>
      <c r="AQ829" s="168"/>
      <c r="AR829" s="168"/>
      <c r="AS829" s="168"/>
      <c r="AT829" s="168"/>
      <c r="AU829" s="168"/>
      <c r="AV829" s="168"/>
      <c r="AW829" s="168"/>
      <c r="AX829" s="168"/>
      <c r="AY829" s="168"/>
      <c r="AZ829" s="168"/>
      <c r="BA829" s="168"/>
      <c r="BB829" s="168"/>
      <c r="BC829" s="168"/>
      <c r="BD829" s="168"/>
      <c r="BE829" s="168"/>
      <c r="BF829" s="168"/>
      <c r="BG829" s="168"/>
      <c r="BH829" s="168"/>
      <c r="BI829" s="168"/>
      <c r="BJ829" s="168"/>
      <c r="BK829" s="168"/>
      <c r="BL829" s="168"/>
      <c r="BM829" s="168"/>
      <c r="BN829" s="168"/>
      <c r="BO829" s="168"/>
      <c r="BP829" s="168"/>
      <c r="BQ829" s="168"/>
      <c r="BR829" s="168"/>
      <c r="BS829" s="168"/>
      <c r="BT829" s="168"/>
      <c r="BU829" s="168"/>
      <c r="BV829" s="168"/>
      <c r="BW829" s="168"/>
      <c r="BX829" s="168"/>
      <c r="BY829" s="168"/>
      <c r="BZ829" s="168"/>
      <c r="CA829" s="168"/>
      <c r="CB829" s="168"/>
      <c r="CC829" s="168"/>
      <c r="CD829" s="168"/>
      <c r="CE829" s="168"/>
      <c r="CF829" s="168"/>
      <c r="CG829" s="168"/>
      <c r="CH829" s="168"/>
      <c r="CI829" s="168"/>
      <c r="CJ829" s="168"/>
      <c r="CK829" s="168"/>
      <c r="CL829" s="168"/>
      <c r="CM829" s="168"/>
      <c r="CN829" s="168"/>
      <c r="CO829" s="168"/>
      <c r="CP829" s="168"/>
      <c r="CQ829" s="168"/>
      <c r="CR829" s="168"/>
      <c r="CS829" s="168"/>
      <c r="CT829" s="168"/>
      <c r="CU829" s="168"/>
      <c r="CV829" s="168"/>
      <c r="CW829" s="168"/>
      <c r="CX829" s="168"/>
      <c r="CY829" s="168"/>
      <c r="CZ829" s="168"/>
      <c r="DA829" s="168"/>
      <c r="DB829" s="168"/>
      <c r="DC829" s="168"/>
      <c r="DD829" s="168"/>
      <c r="DE829" s="168"/>
      <c r="DF829" s="168"/>
      <c r="DG829" s="168"/>
      <c r="DH829" s="168"/>
      <c r="DI829" s="168"/>
      <c r="DJ829" s="168"/>
      <c r="DK829" s="168"/>
      <c r="DL829" s="168"/>
      <c r="DM829" s="168"/>
      <c r="DN829" s="168"/>
      <c r="DO829" s="168"/>
      <c r="DP829" s="168"/>
      <c r="DQ829" s="168"/>
      <c r="DR829" s="168"/>
      <c r="DS829" s="168"/>
      <c r="DT829" s="168"/>
      <c r="DU829" s="168"/>
      <c r="DV829" s="168"/>
      <c r="DW829" s="168"/>
      <c r="DX829" s="168"/>
      <c r="DY829" s="168"/>
      <c r="DZ829" s="168"/>
      <c r="EA829" s="168"/>
      <c r="EB829" s="168"/>
      <c r="EC829" s="168"/>
      <c r="ED829" s="168"/>
      <c r="EE829" s="168"/>
      <c r="EF829" s="169"/>
      <c r="EG829" s="169"/>
      <c r="EH829" s="169"/>
    </row>
    <row r="830" spans="1:138" ht="15.75" hidden="1" outlineLevel="1" x14ac:dyDescent="0.25">
      <c r="A830" s="122">
        <f>IF(B817="Объект",,IF(B830=0,,1))</f>
        <v>0</v>
      </c>
      <c r="B830" s="194" t="str">
        <f t="shared" si="531"/>
        <v>Менеджмент резерв</v>
      </c>
      <c r="C830" s="170">
        <f t="shared" si="532"/>
        <v>0</v>
      </c>
      <c r="D830" s="168"/>
      <c r="E830" s="168"/>
      <c r="F830" s="168"/>
      <c r="G830" s="168"/>
      <c r="H830" s="168"/>
      <c r="I830" s="168"/>
      <c r="J830" s="168"/>
      <c r="K830" s="168"/>
      <c r="L830" s="168"/>
      <c r="M830" s="168"/>
      <c r="N830" s="168"/>
      <c r="O830" s="168"/>
      <c r="P830" s="168"/>
      <c r="Q830" s="168"/>
      <c r="R830" s="168"/>
      <c r="S830" s="168"/>
      <c r="T830" s="168"/>
      <c r="U830" s="168"/>
      <c r="V830" s="168"/>
      <c r="W830" s="168"/>
      <c r="X830" s="168"/>
      <c r="Y830" s="168"/>
      <c r="Z830" s="168"/>
      <c r="AA830" s="168"/>
      <c r="AB830" s="168"/>
      <c r="AC830" s="168"/>
      <c r="AD830" s="168"/>
      <c r="AE830" s="168"/>
      <c r="AF830" s="168"/>
      <c r="AG830" s="168"/>
      <c r="AH830" s="168"/>
      <c r="AI830" s="168"/>
      <c r="AJ830" s="168"/>
      <c r="AK830" s="168"/>
      <c r="AL830" s="168"/>
      <c r="AM830" s="168"/>
      <c r="AN830" s="168"/>
      <c r="AO830" s="168"/>
      <c r="AP830" s="168"/>
      <c r="AQ830" s="168"/>
      <c r="AR830" s="168"/>
      <c r="AS830" s="168"/>
      <c r="AT830" s="168"/>
      <c r="AU830" s="168"/>
      <c r="AV830" s="168"/>
      <c r="AW830" s="168"/>
      <c r="AX830" s="168"/>
      <c r="AY830" s="168"/>
      <c r="AZ830" s="168"/>
      <c r="BA830" s="168"/>
      <c r="BB830" s="168"/>
      <c r="BC830" s="168"/>
      <c r="BD830" s="168"/>
      <c r="BE830" s="168"/>
      <c r="BF830" s="168"/>
      <c r="BG830" s="168"/>
      <c r="BH830" s="168"/>
      <c r="BI830" s="168"/>
      <c r="BJ830" s="168"/>
      <c r="BK830" s="168"/>
      <c r="BL830" s="168"/>
      <c r="BM830" s="168"/>
      <c r="BN830" s="168"/>
      <c r="BO830" s="168"/>
      <c r="BP830" s="168"/>
      <c r="BQ830" s="168"/>
      <c r="BR830" s="168"/>
      <c r="BS830" s="168"/>
      <c r="BT830" s="168"/>
      <c r="BU830" s="168"/>
      <c r="BV830" s="168"/>
      <c r="BW830" s="168"/>
      <c r="BX830" s="168"/>
      <c r="BY830" s="168"/>
      <c r="BZ830" s="168"/>
      <c r="CA830" s="168"/>
      <c r="CB830" s="168"/>
      <c r="CC830" s="168"/>
      <c r="CD830" s="168"/>
      <c r="CE830" s="168"/>
      <c r="CF830" s="168"/>
      <c r="CG830" s="168"/>
      <c r="CH830" s="168"/>
      <c r="CI830" s="168"/>
      <c r="CJ830" s="168"/>
      <c r="CK830" s="168"/>
      <c r="CL830" s="168"/>
      <c r="CM830" s="168"/>
      <c r="CN830" s="168"/>
      <c r="CO830" s="168"/>
      <c r="CP830" s="168"/>
      <c r="CQ830" s="168"/>
      <c r="CR830" s="168"/>
      <c r="CS830" s="168"/>
      <c r="CT830" s="168"/>
      <c r="CU830" s="168"/>
      <c r="CV830" s="168"/>
      <c r="CW830" s="168"/>
      <c r="CX830" s="168"/>
      <c r="CY830" s="168"/>
      <c r="CZ830" s="168"/>
      <c r="DA830" s="168"/>
      <c r="DB830" s="168"/>
      <c r="DC830" s="168"/>
      <c r="DD830" s="168"/>
      <c r="DE830" s="168"/>
      <c r="DF830" s="168"/>
      <c r="DG830" s="168"/>
      <c r="DH830" s="168"/>
      <c r="DI830" s="168"/>
      <c r="DJ830" s="168"/>
      <c r="DK830" s="168"/>
      <c r="DL830" s="168"/>
      <c r="DM830" s="168"/>
      <c r="DN830" s="168"/>
      <c r="DO830" s="168"/>
      <c r="DP830" s="168"/>
      <c r="DQ830" s="168"/>
      <c r="DR830" s="168"/>
      <c r="DS830" s="168"/>
      <c r="DT830" s="168"/>
      <c r="DU830" s="168"/>
      <c r="DV830" s="168"/>
      <c r="DW830" s="168"/>
      <c r="DX830" s="168"/>
      <c r="DY830" s="168"/>
      <c r="DZ830" s="168"/>
      <c r="EA830" s="168"/>
      <c r="EB830" s="168"/>
      <c r="EC830" s="168"/>
      <c r="ED830" s="168"/>
      <c r="EE830" s="168"/>
      <c r="EF830" s="169"/>
      <c r="EG830" s="169"/>
      <c r="EH830" s="169"/>
    </row>
    <row r="831" spans="1:138" ht="15.75" hidden="1" outlineLevel="1" x14ac:dyDescent="0.25">
      <c r="A831" s="122">
        <f>IF(B817="Объект",,IF(B831=0,,1))</f>
        <v>0</v>
      </c>
      <c r="B831" s="236" t="str">
        <f t="shared" si="531"/>
        <v>ФОТ МП и РГ</v>
      </c>
      <c r="C831" s="170">
        <f t="shared" si="532"/>
        <v>0</v>
      </c>
      <c r="D831" s="168"/>
      <c r="E831" s="168"/>
      <c r="F831" s="168"/>
      <c r="G831" s="168"/>
      <c r="H831" s="168"/>
      <c r="I831" s="168"/>
      <c r="J831" s="168"/>
      <c r="K831" s="168"/>
      <c r="L831" s="168"/>
      <c r="M831" s="168"/>
      <c r="N831" s="168"/>
      <c r="O831" s="168"/>
      <c r="P831" s="168"/>
      <c r="Q831" s="168"/>
      <c r="R831" s="168"/>
      <c r="S831" s="168"/>
      <c r="T831" s="168"/>
      <c r="U831" s="168"/>
      <c r="V831" s="168"/>
      <c r="W831" s="168"/>
      <c r="X831" s="168"/>
      <c r="Y831" s="168"/>
      <c r="Z831" s="168"/>
      <c r="AA831" s="168"/>
      <c r="AB831" s="168"/>
      <c r="AC831" s="168"/>
      <c r="AD831" s="168"/>
      <c r="AE831" s="168"/>
      <c r="AF831" s="168"/>
      <c r="AG831" s="168"/>
      <c r="AH831" s="168"/>
      <c r="AI831" s="168"/>
      <c r="AJ831" s="168"/>
      <c r="AK831" s="168"/>
      <c r="AL831" s="168"/>
      <c r="AM831" s="168"/>
      <c r="AN831" s="168"/>
      <c r="AO831" s="168"/>
      <c r="AP831" s="168"/>
      <c r="AQ831" s="168"/>
      <c r="AR831" s="168"/>
      <c r="AS831" s="168"/>
      <c r="AT831" s="168"/>
      <c r="AU831" s="168"/>
      <c r="AV831" s="168"/>
      <c r="AW831" s="168"/>
      <c r="AX831" s="168"/>
      <c r="AY831" s="168"/>
      <c r="AZ831" s="168"/>
      <c r="BA831" s="168"/>
      <c r="BB831" s="168"/>
      <c r="BC831" s="168"/>
      <c r="BD831" s="168"/>
      <c r="BE831" s="168"/>
      <c r="BF831" s="168"/>
      <c r="BG831" s="168"/>
      <c r="BH831" s="168"/>
      <c r="BI831" s="168"/>
      <c r="BJ831" s="168"/>
      <c r="BK831" s="168"/>
      <c r="BL831" s="168"/>
      <c r="BM831" s="168"/>
      <c r="BN831" s="168"/>
      <c r="BO831" s="168"/>
      <c r="BP831" s="168"/>
      <c r="BQ831" s="168"/>
      <c r="BR831" s="168"/>
      <c r="BS831" s="168"/>
      <c r="BT831" s="168"/>
      <c r="BU831" s="168"/>
      <c r="BV831" s="168"/>
      <c r="BW831" s="168"/>
      <c r="BX831" s="168"/>
      <c r="BY831" s="168"/>
      <c r="BZ831" s="168"/>
      <c r="CA831" s="168"/>
      <c r="CB831" s="168"/>
      <c r="CC831" s="168"/>
      <c r="CD831" s="168"/>
      <c r="CE831" s="168"/>
      <c r="CF831" s="168"/>
      <c r="CG831" s="168"/>
      <c r="CH831" s="168"/>
      <c r="CI831" s="168"/>
      <c r="CJ831" s="168"/>
      <c r="CK831" s="168"/>
      <c r="CL831" s="168"/>
      <c r="CM831" s="168"/>
      <c r="CN831" s="168"/>
      <c r="CO831" s="168"/>
      <c r="CP831" s="168"/>
      <c r="CQ831" s="168"/>
      <c r="CR831" s="168"/>
      <c r="CS831" s="168"/>
      <c r="CT831" s="168"/>
      <c r="CU831" s="168"/>
      <c r="CV831" s="168"/>
      <c r="CW831" s="168"/>
      <c r="CX831" s="168"/>
      <c r="CY831" s="168"/>
      <c r="CZ831" s="168"/>
      <c r="DA831" s="168"/>
      <c r="DB831" s="168"/>
      <c r="DC831" s="168"/>
      <c r="DD831" s="168"/>
      <c r="DE831" s="168"/>
      <c r="DF831" s="168"/>
      <c r="DG831" s="168"/>
      <c r="DH831" s="168"/>
      <c r="DI831" s="168"/>
      <c r="DJ831" s="168"/>
      <c r="DK831" s="168"/>
      <c r="DL831" s="168"/>
      <c r="DM831" s="168"/>
      <c r="DN831" s="168"/>
      <c r="DO831" s="168"/>
      <c r="DP831" s="168"/>
      <c r="DQ831" s="168"/>
      <c r="DR831" s="168"/>
      <c r="DS831" s="168"/>
      <c r="DT831" s="168"/>
      <c r="DU831" s="168"/>
      <c r="DV831" s="168"/>
      <c r="DW831" s="168"/>
      <c r="DX831" s="168"/>
      <c r="DY831" s="168"/>
      <c r="DZ831" s="168"/>
      <c r="EA831" s="168"/>
      <c r="EB831" s="168"/>
      <c r="EC831" s="168"/>
      <c r="ED831" s="168"/>
      <c r="EE831" s="168"/>
      <c r="EF831" s="169"/>
      <c r="EG831" s="169"/>
      <c r="EH831" s="169"/>
    </row>
    <row r="832" spans="1:138" ht="15.75" hidden="1" outlineLevel="1" x14ac:dyDescent="0.25">
      <c r="A832" s="122">
        <f>IF(B817="Объект",,IF(B832=0,,1))</f>
        <v>0</v>
      </c>
      <c r="B832" s="194" t="str">
        <f t="shared" si="531"/>
        <v>Мотивационный фонд</v>
      </c>
      <c r="C832" s="170">
        <f t="shared" si="532"/>
        <v>0</v>
      </c>
      <c r="D832" s="168"/>
      <c r="E832" s="168"/>
      <c r="F832" s="168"/>
      <c r="G832" s="168"/>
      <c r="H832" s="168"/>
      <c r="I832" s="168"/>
      <c r="J832" s="168"/>
      <c r="K832" s="168"/>
      <c r="L832" s="168"/>
      <c r="M832" s="168"/>
      <c r="N832" s="168"/>
      <c r="O832" s="168"/>
      <c r="P832" s="168"/>
      <c r="Q832" s="168"/>
      <c r="R832" s="168"/>
      <c r="S832" s="168"/>
      <c r="T832" s="168"/>
      <c r="U832" s="168"/>
      <c r="V832" s="168"/>
      <c r="W832" s="168"/>
      <c r="X832" s="168"/>
      <c r="Y832" s="168"/>
      <c r="Z832" s="168"/>
      <c r="AA832" s="168"/>
      <c r="AB832" s="168"/>
      <c r="AC832" s="168"/>
      <c r="AD832" s="168"/>
      <c r="AE832" s="168"/>
      <c r="AF832" s="168"/>
      <c r="AG832" s="168"/>
      <c r="AH832" s="168"/>
      <c r="AI832" s="168"/>
      <c r="AJ832" s="168"/>
      <c r="AK832" s="168"/>
      <c r="AL832" s="168"/>
      <c r="AM832" s="168"/>
      <c r="AN832" s="168"/>
      <c r="AO832" s="168"/>
      <c r="AP832" s="168"/>
      <c r="AQ832" s="168"/>
      <c r="AR832" s="168"/>
      <c r="AS832" s="168"/>
      <c r="AT832" s="168"/>
      <c r="AU832" s="168"/>
      <c r="AV832" s="168"/>
      <c r="AW832" s="168"/>
      <c r="AX832" s="168"/>
      <c r="AY832" s="168"/>
      <c r="AZ832" s="168"/>
      <c r="BA832" s="168"/>
      <c r="BB832" s="168"/>
      <c r="BC832" s="168"/>
      <c r="BD832" s="168"/>
      <c r="BE832" s="168"/>
      <c r="BF832" s="168"/>
      <c r="BG832" s="168"/>
      <c r="BH832" s="168"/>
      <c r="BI832" s="168"/>
      <c r="BJ832" s="168"/>
      <c r="BK832" s="168"/>
      <c r="BL832" s="168"/>
      <c r="BM832" s="168"/>
      <c r="BN832" s="168"/>
      <c r="BO832" s="168"/>
      <c r="BP832" s="168"/>
      <c r="BQ832" s="168"/>
      <c r="BR832" s="168"/>
      <c r="BS832" s="168"/>
      <c r="BT832" s="168"/>
      <c r="BU832" s="168"/>
      <c r="BV832" s="168"/>
      <c r="BW832" s="168"/>
      <c r="BX832" s="168"/>
      <c r="BY832" s="168"/>
      <c r="BZ832" s="168"/>
      <c r="CA832" s="168"/>
      <c r="CB832" s="168"/>
      <c r="CC832" s="168"/>
      <c r="CD832" s="168"/>
      <c r="CE832" s="168"/>
      <c r="CF832" s="168"/>
      <c r="CG832" s="168"/>
      <c r="CH832" s="168"/>
      <c r="CI832" s="168"/>
      <c r="CJ832" s="168"/>
      <c r="CK832" s="168"/>
      <c r="CL832" s="168"/>
      <c r="CM832" s="168"/>
      <c r="CN832" s="168"/>
      <c r="CO832" s="168"/>
      <c r="CP832" s="168"/>
      <c r="CQ832" s="168"/>
      <c r="CR832" s="168"/>
      <c r="CS832" s="168"/>
      <c r="CT832" s="168"/>
      <c r="CU832" s="168"/>
      <c r="CV832" s="168"/>
      <c r="CW832" s="168"/>
      <c r="CX832" s="168"/>
      <c r="CY832" s="168"/>
      <c r="CZ832" s="168"/>
      <c r="DA832" s="168"/>
      <c r="DB832" s="168"/>
      <c r="DC832" s="168"/>
      <c r="DD832" s="168"/>
      <c r="DE832" s="168"/>
      <c r="DF832" s="168"/>
      <c r="DG832" s="168"/>
      <c r="DH832" s="168"/>
      <c r="DI832" s="168"/>
      <c r="DJ832" s="168"/>
      <c r="DK832" s="168"/>
      <c r="DL832" s="168"/>
      <c r="DM832" s="168"/>
      <c r="DN832" s="168"/>
      <c r="DO832" s="168"/>
      <c r="DP832" s="168"/>
      <c r="DQ832" s="168"/>
      <c r="DR832" s="168"/>
      <c r="DS832" s="168"/>
      <c r="DT832" s="168"/>
      <c r="DU832" s="168"/>
      <c r="DV832" s="168"/>
      <c r="DW832" s="168"/>
      <c r="DX832" s="168"/>
      <c r="DY832" s="168"/>
      <c r="DZ832" s="168"/>
      <c r="EA832" s="168"/>
      <c r="EB832" s="168"/>
      <c r="EC832" s="168"/>
      <c r="ED832" s="168"/>
      <c r="EE832" s="168"/>
      <c r="EF832" s="169"/>
      <c r="EG832" s="169"/>
      <c r="EH832" s="169"/>
    </row>
    <row r="833" spans="1:138" ht="17.25" hidden="1" outlineLevel="1" thickTop="1" thickBot="1" x14ac:dyDescent="0.3">
      <c r="A833" s="122">
        <f>IF(B817="Объект",,1)</f>
        <v>0</v>
      </c>
      <c r="B833" s="228" t="str">
        <f>B801</f>
        <v>Итого без НДС, тыс. $</v>
      </c>
      <c r="C833" s="229">
        <f t="shared" si="532"/>
        <v>0</v>
      </c>
      <c r="D833" s="175">
        <f t="shared" ref="D833:AI833" si="533">SUM(D821:D832)</f>
        <v>0</v>
      </c>
      <c r="E833" s="230">
        <f t="shared" si="533"/>
        <v>0</v>
      </c>
      <c r="F833" s="175">
        <f t="shared" si="533"/>
        <v>0</v>
      </c>
      <c r="G833" s="175">
        <f t="shared" si="533"/>
        <v>0</v>
      </c>
      <c r="H833" s="175">
        <f t="shared" si="533"/>
        <v>0</v>
      </c>
      <c r="I833" s="175">
        <f t="shared" si="533"/>
        <v>0</v>
      </c>
      <c r="J833" s="175">
        <f t="shared" si="533"/>
        <v>0</v>
      </c>
      <c r="K833" s="175">
        <f t="shared" si="533"/>
        <v>0</v>
      </c>
      <c r="L833" s="175">
        <f t="shared" si="533"/>
        <v>0</v>
      </c>
      <c r="M833" s="175">
        <f t="shared" si="533"/>
        <v>0</v>
      </c>
      <c r="N833" s="175">
        <f t="shared" si="533"/>
        <v>0</v>
      </c>
      <c r="O833" s="231">
        <f t="shared" si="533"/>
        <v>0</v>
      </c>
      <c r="P833" s="231">
        <f t="shared" si="533"/>
        <v>0</v>
      </c>
      <c r="Q833" s="231">
        <f t="shared" si="533"/>
        <v>0</v>
      </c>
      <c r="R833" s="231">
        <f t="shared" si="533"/>
        <v>0</v>
      </c>
      <c r="S833" s="231">
        <f t="shared" si="533"/>
        <v>0</v>
      </c>
      <c r="T833" s="231">
        <f t="shared" si="533"/>
        <v>0</v>
      </c>
      <c r="U833" s="231">
        <f t="shared" si="533"/>
        <v>0</v>
      </c>
      <c r="V833" s="231">
        <f t="shared" si="533"/>
        <v>0</v>
      </c>
      <c r="W833" s="231">
        <f t="shared" si="533"/>
        <v>0</v>
      </c>
      <c r="X833" s="231">
        <f t="shared" si="533"/>
        <v>0</v>
      </c>
      <c r="Y833" s="231">
        <f t="shared" si="533"/>
        <v>0</v>
      </c>
      <c r="Z833" s="231">
        <f t="shared" si="533"/>
        <v>0</v>
      </c>
      <c r="AA833" s="231">
        <f t="shared" si="533"/>
        <v>0</v>
      </c>
      <c r="AB833" s="231">
        <f t="shared" si="533"/>
        <v>0</v>
      </c>
      <c r="AC833" s="176">
        <f t="shared" si="533"/>
        <v>0</v>
      </c>
      <c r="AD833" s="176">
        <f t="shared" si="533"/>
        <v>0</v>
      </c>
      <c r="AE833" s="175">
        <f t="shared" si="533"/>
        <v>0</v>
      </c>
      <c r="AF833" s="175">
        <f t="shared" si="533"/>
        <v>0</v>
      </c>
      <c r="AG833" s="175">
        <f t="shared" si="533"/>
        <v>0</v>
      </c>
      <c r="AH833" s="175">
        <f t="shared" si="533"/>
        <v>0</v>
      </c>
      <c r="AI833" s="175">
        <f t="shared" si="533"/>
        <v>0</v>
      </c>
      <c r="AJ833" s="175">
        <f t="shared" ref="AJ833:CU833" si="534">SUM(AJ821:AJ832)</f>
        <v>0</v>
      </c>
      <c r="AK833" s="175">
        <f t="shared" si="534"/>
        <v>0</v>
      </c>
      <c r="AL833" s="175">
        <f t="shared" si="534"/>
        <v>0</v>
      </c>
      <c r="AM833" s="175">
        <f t="shared" si="534"/>
        <v>0</v>
      </c>
      <c r="AN833" s="176">
        <f t="shared" si="534"/>
        <v>0</v>
      </c>
      <c r="AO833" s="175">
        <f t="shared" si="534"/>
        <v>0</v>
      </c>
      <c r="AP833" s="175">
        <f t="shared" si="534"/>
        <v>0</v>
      </c>
      <c r="AQ833" s="175">
        <f t="shared" si="534"/>
        <v>0</v>
      </c>
      <c r="AR833" s="175">
        <f t="shared" si="534"/>
        <v>0</v>
      </c>
      <c r="AS833" s="175">
        <f t="shared" si="534"/>
        <v>0</v>
      </c>
      <c r="AT833" s="175">
        <f t="shared" si="534"/>
        <v>0</v>
      </c>
      <c r="AU833" s="175">
        <f t="shared" si="534"/>
        <v>0</v>
      </c>
      <c r="AV833" s="175">
        <f t="shared" si="534"/>
        <v>0</v>
      </c>
      <c r="AW833" s="175">
        <f t="shared" si="534"/>
        <v>0</v>
      </c>
      <c r="AX833" s="175">
        <f t="shared" si="534"/>
        <v>0</v>
      </c>
      <c r="AY833" s="175">
        <f t="shared" si="534"/>
        <v>0</v>
      </c>
      <c r="AZ833" s="176">
        <f t="shared" si="534"/>
        <v>0</v>
      </c>
      <c r="BA833" s="175">
        <f t="shared" si="534"/>
        <v>0</v>
      </c>
      <c r="BB833" s="175">
        <f t="shared" si="534"/>
        <v>0</v>
      </c>
      <c r="BC833" s="175">
        <f t="shared" si="534"/>
        <v>0</v>
      </c>
      <c r="BD833" s="175">
        <f t="shared" si="534"/>
        <v>0</v>
      </c>
      <c r="BE833" s="175">
        <f t="shared" si="534"/>
        <v>0</v>
      </c>
      <c r="BF833" s="175">
        <f t="shared" si="534"/>
        <v>0</v>
      </c>
      <c r="BG833" s="175">
        <f t="shared" si="534"/>
        <v>0</v>
      </c>
      <c r="BH833" s="175">
        <f t="shared" si="534"/>
        <v>0</v>
      </c>
      <c r="BI833" s="175">
        <f t="shared" si="534"/>
        <v>0</v>
      </c>
      <c r="BJ833" s="175">
        <f t="shared" si="534"/>
        <v>0</v>
      </c>
      <c r="BK833" s="175">
        <f t="shared" si="534"/>
        <v>0</v>
      </c>
      <c r="BL833" s="176">
        <f t="shared" si="534"/>
        <v>0</v>
      </c>
      <c r="BM833" s="175">
        <f t="shared" si="534"/>
        <v>0</v>
      </c>
      <c r="BN833" s="175">
        <f t="shared" si="534"/>
        <v>0</v>
      </c>
      <c r="BO833" s="175">
        <f t="shared" si="534"/>
        <v>0</v>
      </c>
      <c r="BP833" s="175">
        <f t="shared" si="534"/>
        <v>0</v>
      </c>
      <c r="BQ833" s="175">
        <f t="shared" si="534"/>
        <v>0</v>
      </c>
      <c r="BR833" s="175">
        <f t="shared" si="534"/>
        <v>0</v>
      </c>
      <c r="BS833" s="175">
        <f t="shared" si="534"/>
        <v>0</v>
      </c>
      <c r="BT833" s="175">
        <f t="shared" si="534"/>
        <v>0</v>
      </c>
      <c r="BU833" s="175">
        <f t="shared" si="534"/>
        <v>0</v>
      </c>
      <c r="BV833" s="175">
        <f>SUM(BV821:BV832)</f>
        <v>0</v>
      </c>
      <c r="BW833" s="175">
        <f>SUM(BW821:BW832)</f>
        <v>0</v>
      </c>
      <c r="BX833" s="175">
        <f>SUM(BX821:BX832)</f>
        <v>0</v>
      </c>
      <c r="BY833" s="175">
        <f t="shared" si="534"/>
        <v>0</v>
      </c>
      <c r="BZ833" s="175">
        <f t="shared" si="534"/>
        <v>0</v>
      </c>
      <c r="CA833" s="175">
        <f t="shared" si="534"/>
        <v>0</v>
      </c>
      <c r="CB833" s="175">
        <f t="shared" si="534"/>
        <v>0</v>
      </c>
      <c r="CC833" s="175">
        <f t="shared" si="534"/>
        <v>0</v>
      </c>
      <c r="CD833" s="175">
        <f t="shared" si="534"/>
        <v>0</v>
      </c>
      <c r="CE833" s="175">
        <f t="shared" si="534"/>
        <v>0</v>
      </c>
      <c r="CF833" s="175">
        <f t="shared" si="534"/>
        <v>0</v>
      </c>
      <c r="CG833" s="175">
        <f t="shared" si="534"/>
        <v>0</v>
      </c>
      <c r="CH833" s="175">
        <f t="shared" si="534"/>
        <v>0</v>
      </c>
      <c r="CI833" s="175">
        <f t="shared" si="534"/>
        <v>0</v>
      </c>
      <c r="CJ833" s="176">
        <f t="shared" si="534"/>
        <v>0</v>
      </c>
      <c r="CK833" s="175">
        <f t="shared" si="534"/>
        <v>0</v>
      </c>
      <c r="CL833" s="175">
        <f t="shared" si="534"/>
        <v>0</v>
      </c>
      <c r="CM833" s="175">
        <f t="shared" si="534"/>
        <v>0</v>
      </c>
      <c r="CN833" s="175">
        <f t="shared" si="534"/>
        <v>0</v>
      </c>
      <c r="CO833" s="175">
        <f t="shared" si="534"/>
        <v>0</v>
      </c>
      <c r="CP833" s="175">
        <f t="shared" si="534"/>
        <v>0</v>
      </c>
      <c r="CQ833" s="175">
        <f t="shared" si="534"/>
        <v>0</v>
      </c>
      <c r="CR833" s="175">
        <f t="shared" si="534"/>
        <v>0</v>
      </c>
      <c r="CS833" s="175">
        <f t="shared" si="534"/>
        <v>0</v>
      </c>
      <c r="CT833" s="175">
        <f t="shared" si="534"/>
        <v>0</v>
      </c>
      <c r="CU833" s="175">
        <f t="shared" si="534"/>
        <v>0</v>
      </c>
      <c r="CV833" s="176">
        <f t="shared" ref="CV833:EA833" si="535">SUM(CV821:CV832)</f>
        <v>0</v>
      </c>
      <c r="CW833" s="175">
        <f t="shared" si="535"/>
        <v>0</v>
      </c>
      <c r="CX833" s="175">
        <f t="shared" si="535"/>
        <v>0</v>
      </c>
      <c r="CY833" s="175">
        <f t="shared" si="535"/>
        <v>0</v>
      </c>
      <c r="CZ833" s="175">
        <f t="shared" si="535"/>
        <v>0</v>
      </c>
      <c r="DA833" s="175">
        <f t="shared" si="535"/>
        <v>0</v>
      </c>
      <c r="DB833" s="175">
        <f t="shared" si="535"/>
        <v>0</v>
      </c>
      <c r="DC833" s="175">
        <f t="shared" si="535"/>
        <v>0</v>
      </c>
      <c r="DD833" s="175">
        <f t="shared" si="535"/>
        <v>0</v>
      </c>
      <c r="DE833" s="175">
        <f t="shared" si="535"/>
        <v>0</v>
      </c>
      <c r="DF833" s="175">
        <f t="shared" si="535"/>
        <v>0</v>
      </c>
      <c r="DG833" s="175">
        <f t="shared" si="535"/>
        <v>0</v>
      </c>
      <c r="DH833" s="176">
        <f t="shared" si="535"/>
        <v>0</v>
      </c>
      <c r="DI833" s="175">
        <f t="shared" si="535"/>
        <v>0</v>
      </c>
      <c r="DJ833" s="175">
        <f t="shared" si="535"/>
        <v>0</v>
      </c>
      <c r="DK833" s="175">
        <f t="shared" si="535"/>
        <v>0</v>
      </c>
      <c r="DL833" s="175">
        <f t="shared" si="535"/>
        <v>0</v>
      </c>
      <c r="DM833" s="175">
        <f t="shared" si="535"/>
        <v>0</v>
      </c>
      <c r="DN833" s="175">
        <f t="shared" si="535"/>
        <v>0</v>
      </c>
      <c r="DO833" s="175">
        <f t="shared" si="535"/>
        <v>0</v>
      </c>
      <c r="DP833" s="175">
        <f t="shared" si="535"/>
        <v>0</v>
      </c>
      <c r="DQ833" s="175">
        <f t="shared" si="535"/>
        <v>0</v>
      </c>
      <c r="DR833" s="175">
        <f t="shared" si="535"/>
        <v>0</v>
      </c>
      <c r="DS833" s="175">
        <f t="shared" si="535"/>
        <v>0</v>
      </c>
      <c r="DT833" s="176">
        <f t="shared" si="535"/>
        <v>0</v>
      </c>
      <c r="DU833" s="175">
        <f t="shared" si="535"/>
        <v>0</v>
      </c>
      <c r="DV833" s="175">
        <f t="shared" si="535"/>
        <v>0</v>
      </c>
      <c r="DW833" s="175">
        <f t="shared" si="535"/>
        <v>0</v>
      </c>
      <c r="DX833" s="175">
        <f t="shared" si="535"/>
        <v>0</v>
      </c>
      <c r="DY833" s="175">
        <f t="shared" si="535"/>
        <v>0</v>
      </c>
      <c r="DZ833" s="175">
        <f t="shared" si="535"/>
        <v>0</v>
      </c>
      <c r="EA833" s="175">
        <f t="shared" si="535"/>
        <v>0</v>
      </c>
      <c r="EB833" s="175">
        <f>SUM(EB821:EB832)</f>
        <v>0</v>
      </c>
      <c r="EC833" s="175">
        <f>SUM(EC821:EC832)</f>
        <v>0</v>
      </c>
      <c r="ED833" s="175">
        <f>SUM(ED821:ED832)</f>
        <v>0</v>
      </c>
      <c r="EE833" s="175">
        <f>SUM(EE821:EE832)</f>
        <v>0</v>
      </c>
      <c r="EF833" s="169"/>
      <c r="EG833" s="169"/>
      <c r="EH833" s="169"/>
    </row>
    <row r="834" spans="1:138" s="182" customFormat="1" ht="16.5" hidden="1" customHeight="1" outlineLevel="1" thickTop="1" x14ac:dyDescent="0.25">
      <c r="A834" s="122">
        <f t="shared" ref="A834:A843" si="536">IF(B$817="Объект",,IF(B834=0,,1))</f>
        <v>0</v>
      </c>
      <c r="B834" s="232" t="str">
        <f>CONCATENATE(B821," НДС")</f>
        <v>Проектно-изыскательские работы имп НДС</v>
      </c>
      <c r="C834" s="170">
        <f t="shared" si="532"/>
        <v>0</v>
      </c>
      <c r="D834" s="181">
        <f>D821*0.18</f>
        <v>0</v>
      </c>
      <c r="E834" s="181">
        <f t="shared" ref="E834:BP838" si="537">E821*0.18</f>
        <v>0</v>
      </c>
      <c r="F834" s="181">
        <f t="shared" si="537"/>
        <v>0</v>
      </c>
      <c r="G834" s="181">
        <f t="shared" si="537"/>
        <v>0</v>
      </c>
      <c r="H834" s="181">
        <f t="shared" si="537"/>
        <v>0</v>
      </c>
      <c r="I834" s="181">
        <f t="shared" si="537"/>
        <v>0</v>
      </c>
      <c r="J834" s="181">
        <f t="shared" si="537"/>
        <v>0</v>
      </c>
      <c r="K834" s="181">
        <f t="shared" si="537"/>
        <v>0</v>
      </c>
      <c r="L834" s="181">
        <f t="shared" si="537"/>
        <v>0</v>
      </c>
      <c r="M834" s="181">
        <f t="shared" si="537"/>
        <v>0</v>
      </c>
      <c r="N834" s="181">
        <f t="shared" si="537"/>
        <v>0</v>
      </c>
      <c r="O834" s="181">
        <f t="shared" si="537"/>
        <v>0</v>
      </c>
      <c r="P834" s="181">
        <f t="shared" si="537"/>
        <v>0</v>
      </c>
      <c r="Q834" s="181">
        <f t="shared" si="537"/>
        <v>0</v>
      </c>
      <c r="R834" s="181">
        <f t="shared" si="537"/>
        <v>0</v>
      </c>
      <c r="S834" s="181">
        <f t="shared" si="537"/>
        <v>0</v>
      </c>
      <c r="T834" s="181">
        <f t="shared" si="537"/>
        <v>0</v>
      </c>
      <c r="U834" s="181">
        <f t="shared" si="537"/>
        <v>0</v>
      </c>
      <c r="V834" s="181">
        <f t="shared" si="537"/>
        <v>0</v>
      </c>
      <c r="W834" s="181">
        <f t="shared" si="537"/>
        <v>0</v>
      </c>
      <c r="X834" s="181">
        <f t="shared" si="537"/>
        <v>0</v>
      </c>
      <c r="Y834" s="181">
        <f t="shared" si="537"/>
        <v>0</v>
      </c>
      <c r="Z834" s="181">
        <f t="shared" si="537"/>
        <v>0</v>
      </c>
      <c r="AA834" s="181">
        <f t="shared" si="537"/>
        <v>0</v>
      </c>
      <c r="AB834" s="181">
        <f t="shared" si="537"/>
        <v>0</v>
      </c>
      <c r="AC834" s="181">
        <f t="shared" si="537"/>
        <v>0</v>
      </c>
      <c r="AD834" s="181">
        <f t="shared" si="537"/>
        <v>0</v>
      </c>
      <c r="AE834" s="181">
        <f t="shared" si="537"/>
        <v>0</v>
      </c>
      <c r="AF834" s="181">
        <f t="shared" si="537"/>
        <v>0</v>
      </c>
      <c r="AG834" s="181">
        <f t="shared" si="537"/>
        <v>0</v>
      </c>
      <c r="AH834" s="181">
        <f t="shared" si="537"/>
        <v>0</v>
      </c>
      <c r="AI834" s="181">
        <f t="shared" si="537"/>
        <v>0</v>
      </c>
      <c r="AJ834" s="181">
        <f t="shared" si="537"/>
        <v>0</v>
      </c>
      <c r="AK834" s="181">
        <f t="shared" si="537"/>
        <v>0</v>
      </c>
      <c r="AL834" s="181">
        <f t="shared" si="537"/>
        <v>0</v>
      </c>
      <c r="AM834" s="181">
        <f t="shared" si="537"/>
        <v>0</v>
      </c>
      <c r="AN834" s="181">
        <f t="shared" si="537"/>
        <v>0</v>
      </c>
      <c r="AO834" s="181">
        <f t="shared" si="537"/>
        <v>0</v>
      </c>
      <c r="AP834" s="181">
        <f t="shared" si="537"/>
        <v>0</v>
      </c>
      <c r="AQ834" s="181">
        <f t="shared" si="537"/>
        <v>0</v>
      </c>
      <c r="AR834" s="181">
        <f t="shared" si="537"/>
        <v>0</v>
      </c>
      <c r="AS834" s="181">
        <f t="shared" si="537"/>
        <v>0</v>
      </c>
      <c r="AT834" s="181">
        <f t="shared" si="537"/>
        <v>0</v>
      </c>
      <c r="AU834" s="181">
        <f t="shared" si="537"/>
        <v>0</v>
      </c>
      <c r="AV834" s="181">
        <f t="shared" si="537"/>
        <v>0</v>
      </c>
      <c r="AW834" s="181">
        <f t="shared" si="537"/>
        <v>0</v>
      </c>
      <c r="AX834" s="181">
        <f t="shared" si="537"/>
        <v>0</v>
      </c>
      <c r="AY834" s="181">
        <f t="shared" si="537"/>
        <v>0</v>
      </c>
      <c r="AZ834" s="181">
        <f t="shared" si="537"/>
        <v>0</v>
      </c>
      <c r="BA834" s="181">
        <f t="shared" si="537"/>
        <v>0</v>
      </c>
      <c r="BB834" s="181">
        <f t="shared" si="537"/>
        <v>0</v>
      </c>
      <c r="BC834" s="181">
        <f t="shared" si="537"/>
        <v>0</v>
      </c>
      <c r="BD834" s="181">
        <f t="shared" si="537"/>
        <v>0</v>
      </c>
      <c r="BE834" s="181">
        <f t="shared" si="537"/>
        <v>0</v>
      </c>
      <c r="BF834" s="181">
        <f t="shared" si="537"/>
        <v>0</v>
      </c>
      <c r="BG834" s="181">
        <f t="shared" si="537"/>
        <v>0</v>
      </c>
      <c r="BH834" s="181">
        <f t="shared" si="537"/>
        <v>0</v>
      </c>
      <c r="BI834" s="181">
        <f t="shared" si="537"/>
        <v>0</v>
      </c>
      <c r="BJ834" s="181">
        <f t="shared" si="537"/>
        <v>0</v>
      </c>
      <c r="BK834" s="181">
        <f t="shared" si="537"/>
        <v>0</v>
      </c>
      <c r="BL834" s="181">
        <f t="shared" si="537"/>
        <v>0</v>
      </c>
      <c r="BM834" s="181">
        <f t="shared" si="537"/>
        <v>0</v>
      </c>
      <c r="BN834" s="181">
        <f t="shared" si="537"/>
        <v>0</v>
      </c>
      <c r="BO834" s="181">
        <f t="shared" si="537"/>
        <v>0</v>
      </c>
      <c r="BP834" s="181">
        <f t="shared" si="537"/>
        <v>0</v>
      </c>
      <c r="BQ834" s="181">
        <f t="shared" ref="BQ834:EB837" si="538">BQ821*0.18</f>
        <v>0</v>
      </c>
      <c r="BR834" s="181">
        <f t="shared" si="538"/>
        <v>0</v>
      </c>
      <c r="BS834" s="181">
        <f t="shared" si="538"/>
        <v>0</v>
      </c>
      <c r="BT834" s="181">
        <f t="shared" si="538"/>
        <v>0</v>
      </c>
      <c r="BU834" s="181">
        <f t="shared" si="538"/>
        <v>0</v>
      </c>
      <c r="BV834" s="181">
        <f t="shared" si="538"/>
        <v>0</v>
      </c>
      <c r="BW834" s="181">
        <f t="shared" si="538"/>
        <v>0</v>
      </c>
      <c r="BX834" s="181">
        <f t="shared" si="538"/>
        <v>0</v>
      </c>
      <c r="BY834" s="181">
        <f t="shared" si="538"/>
        <v>0</v>
      </c>
      <c r="BZ834" s="181">
        <f t="shared" si="538"/>
        <v>0</v>
      </c>
      <c r="CA834" s="181">
        <f t="shared" si="538"/>
        <v>0</v>
      </c>
      <c r="CB834" s="181">
        <f t="shared" si="538"/>
        <v>0</v>
      </c>
      <c r="CC834" s="181">
        <f t="shared" si="538"/>
        <v>0</v>
      </c>
      <c r="CD834" s="181">
        <f t="shared" si="538"/>
        <v>0</v>
      </c>
      <c r="CE834" s="181">
        <f t="shared" si="538"/>
        <v>0</v>
      </c>
      <c r="CF834" s="181">
        <f t="shared" si="538"/>
        <v>0</v>
      </c>
      <c r="CG834" s="181">
        <f t="shared" si="538"/>
        <v>0</v>
      </c>
      <c r="CH834" s="181">
        <f t="shared" si="538"/>
        <v>0</v>
      </c>
      <c r="CI834" s="181">
        <f t="shared" si="538"/>
        <v>0</v>
      </c>
      <c r="CJ834" s="181">
        <f t="shared" si="538"/>
        <v>0</v>
      </c>
      <c r="CK834" s="181">
        <f t="shared" si="538"/>
        <v>0</v>
      </c>
      <c r="CL834" s="181">
        <f t="shared" si="538"/>
        <v>0</v>
      </c>
      <c r="CM834" s="181">
        <f t="shared" si="538"/>
        <v>0</v>
      </c>
      <c r="CN834" s="181">
        <f t="shared" si="538"/>
        <v>0</v>
      </c>
      <c r="CO834" s="181">
        <f t="shared" si="538"/>
        <v>0</v>
      </c>
      <c r="CP834" s="181">
        <f t="shared" si="538"/>
        <v>0</v>
      </c>
      <c r="CQ834" s="181">
        <f t="shared" si="538"/>
        <v>0</v>
      </c>
      <c r="CR834" s="181">
        <f t="shared" si="538"/>
        <v>0</v>
      </c>
      <c r="CS834" s="181">
        <f t="shared" si="538"/>
        <v>0</v>
      </c>
      <c r="CT834" s="181">
        <f t="shared" si="538"/>
        <v>0</v>
      </c>
      <c r="CU834" s="181">
        <f t="shared" si="538"/>
        <v>0</v>
      </c>
      <c r="CV834" s="181">
        <f t="shared" si="538"/>
        <v>0</v>
      </c>
      <c r="CW834" s="181">
        <f t="shared" si="538"/>
        <v>0</v>
      </c>
      <c r="CX834" s="181">
        <f t="shared" si="538"/>
        <v>0</v>
      </c>
      <c r="CY834" s="181">
        <f t="shared" si="538"/>
        <v>0</v>
      </c>
      <c r="CZ834" s="181">
        <f t="shared" si="538"/>
        <v>0</v>
      </c>
      <c r="DA834" s="181">
        <f t="shared" si="538"/>
        <v>0</v>
      </c>
      <c r="DB834" s="181">
        <f t="shared" si="538"/>
        <v>0</v>
      </c>
      <c r="DC834" s="181">
        <f t="shared" si="538"/>
        <v>0</v>
      </c>
      <c r="DD834" s="181">
        <f t="shared" si="538"/>
        <v>0</v>
      </c>
      <c r="DE834" s="181">
        <f t="shared" si="538"/>
        <v>0</v>
      </c>
      <c r="DF834" s="181">
        <f t="shared" si="538"/>
        <v>0</v>
      </c>
      <c r="DG834" s="181">
        <f t="shared" si="538"/>
        <v>0</v>
      </c>
      <c r="DH834" s="181">
        <f t="shared" si="538"/>
        <v>0</v>
      </c>
      <c r="DI834" s="181">
        <f t="shared" si="538"/>
        <v>0</v>
      </c>
      <c r="DJ834" s="181">
        <f t="shared" si="538"/>
        <v>0</v>
      </c>
      <c r="DK834" s="181">
        <f t="shared" si="538"/>
        <v>0</v>
      </c>
      <c r="DL834" s="181">
        <f t="shared" si="538"/>
        <v>0</v>
      </c>
      <c r="DM834" s="181">
        <f t="shared" si="538"/>
        <v>0</v>
      </c>
      <c r="DN834" s="181">
        <f t="shared" si="538"/>
        <v>0</v>
      </c>
      <c r="DO834" s="181">
        <f t="shared" si="538"/>
        <v>0</v>
      </c>
      <c r="DP834" s="181">
        <f t="shared" si="538"/>
        <v>0</v>
      </c>
      <c r="DQ834" s="181">
        <f t="shared" si="538"/>
        <v>0</v>
      </c>
      <c r="DR834" s="181">
        <f t="shared" si="538"/>
        <v>0</v>
      </c>
      <c r="DS834" s="181">
        <f t="shared" si="538"/>
        <v>0</v>
      </c>
      <c r="DT834" s="181">
        <f t="shared" si="538"/>
        <v>0</v>
      </c>
      <c r="DU834" s="181">
        <f t="shared" si="538"/>
        <v>0</v>
      </c>
      <c r="DV834" s="181">
        <f t="shared" si="538"/>
        <v>0</v>
      </c>
      <c r="DW834" s="181">
        <f t="shared" si="538"/>
        <v>0</v>
      </c>
      <c r="DX834" s="181">
        <f t="shared" si="538"/>
        <v>0</v>
      </c>
      <c r="DY834" s="181">
        <f t="shared" si="538"/>
        <v>0</v>
      </c>
      <c r="DZ834" s="181">
        <f t="shared" si="538"/>
        <v>0</v>
      </c>
      <c r="EA834" s="181">
        <f t="shared" si="538"/>
        <v>0</v>
      </c>
      <c r="EB834" s="181">
        <f t="shared" si="538"/>
        <v>0</v>
      </c>
      <c r="EC834" s="181">
        <f t="shared" ref="EC834:EE836" si="539">EC821*0.18</f>
        <v>0</v>
      </c>
      <c r="ED834" s="181">
        <f t="shared" si="539"/>
        <v>0</v>
      </c>
      <c r="EE834" s="181">
        <f t="shared" si="539"/>
        <v>0</v>
      </c>
    </row>
    <row r="835" spans="1:138" s="182" customFormat="1" ht="15.75" hidden="1" outlineLevel="1" x14ac:dyDescent="0.25">
      <c r="A835" s="122">
        <f t="shared" si="536"/>
        <v>0</v>
      </c>
      <c r="B835" s="232" t="str">
        <f t="shared" ref="B835:B843" si="540">CONCATENATE(B822," НДС")</f>
        <v>Проектно-изыскательские работы рос НДС</v>
      </c>
      <c r="C835" s="170">
        <f>SUM(D835:EE835)</f>
        <v>0</v>
      </c>
      <c r="D835" s="181">
        <f t="shared" ref="D835:S843" si="541">D822*0.18</f>
        <v>0</v>
      </c>
      <c r="E835" s="181">
        <f t="shared" si="541"/>
        <v>0</v>
      </c>
      <c r="F835" s="181">
        <f t="shared" si="541"/>
        <v>0</v>
      </c>
      <c r="G835" s="181">
        <f t="shared" si="541"/>
        <v>0</v>
      </c>
      <c r="H835" s="181">
        <f t="shared" si="541"/>
        <v>0</v>
      </c>
      <c r="I835" s="181">
        <f t="shared" si="541"/>
        <v>0</v>
      </c>
      <c r="J835" s="181">
        <f t="shared" si="541"/>
        <v>0</v>
      </c>
      <c r="K835" s="181">
        <f t="shared" si="541"/>
        <v>0</v>
      </c>
      <c r="L835" s="181">
        <f t="shared" si="541"/>
        <v>0</v>
      </c>
      <c r="M835" s="181">
        <f t="shared" si="541"/>
        <v>0</v>
      </c>
      <c r="N835" s="181">
        <f t="shared" si="541"/>
        <v>0</v>
      </c>
      <c r="O835" s="181">
        <f t="shared" si="541"/>
        <v>0</v>
      </c>
      <c r="P835" s="181">
        <f t="shared" si="541"/>
        <v>0</v>
      </c>
      <c r="Q835" s="181">
        <f t="shared" si="541"/>
        <v>0</v>
      </c>
      <c r="R835" s="181">
        <f t="shared" si="541"/>
        <v>0</v>
      </c>
      <c r="S835" s="181">
        <f t="shared" si="541"/>
        <v>0</v>
      </c>
      <c r="T835" s="181">
        <f t="shared" si="537"/>
        <v>0</v>
      </c>
      <c r="U835" s="181">
        <f t="shared" si="537"/>
        <v>0</v>
      </c>
      <c r="V835" s="181">
        <f t="shared" si="537"/>
        <v>0</v>
      </c>
      <c r="W835" s="181">
        <f t="shared" si="537"/>
        <v>0</v>
      </c>
      <c r="X835" s="181">
        <f t="shared" si="537"/>
        <v>0</v>
      </c>
      <c r="Y835" s="181">
        <f t="shared" si="537"/>
        <v>0</v>
      </c>
      <c r="Z835" s="181">
        <f t="shared" si="537"/>
        <v>0</v>
      </c>
      <c r="AA835" s="181">
        <f t="shared" si="537"/>
        <v>0</v>
      </c>
      <c r="AB835" s="181">
        <f t="shared" si="537"/>
        <v>0</v>
      </c>
      <c r="AC835" s="181">
        <f t="shared" si="537"/>
        <v>0</v>
      </c>
      <c r="AD835" s="181">
        <f t="shared" si="537"/>
        <v>0</v>
      </c>
      <c r="AE835" s="181">
        <f t="shared" si="537"/>
        <v>0</v>
      </c>
      <c r="AF835" s="181">
        <f t="shared" si="537"/>
        <v>0</v>
      </c>
      <c r="AG835" s="181">
        <f t="shared" si="537"/>
        <v>0</v>
      </c>
      <c r="AH835" s="181">
        <f t="shared" si="537"/>
        <v>0</v>
      </c>
      <c r="AI835" s="181">
        <f t="shared" si="537"/>
        <v>0</v>
      </c>
      <c r="AJ835" s="181">
        <f t="shared" si="537"/>
        <v>0</v>
      </c>
      <c r="AK835" s="181">
        <f t="shared" si="537"/>
        <v>0</v>
      </c>
      <c r="AL835" s="181">
        <f t="shared" si="537"/>
        <v>0</v>
      </c>
      <c r="AM835" s="181">
        <f t="shared" si="537"/>
        <v>0</v>
      </c>
      <c r="AN835" s="181">
        <f t="shared" si="537"/>
        <v>0</v>
      </c>
      <c r="AO835" s="181">
        <f t="shared" si="537"/>
        <v>0</v>
      </c>
      <c r="AP835" s="181">
        <f t="shared" si="537"/>
        <v>0</v>
      </c>
      <c r="AQ835" s="181">
        <f t="shared" si="537"/>
        <v>0</v>
      </c>
      <c r="AR835" s="181">
        <f t="shared" si="537"/>
        <v>0</v>
      </c>
      <c r="AS835" s="181">
        <f t="shared" si="537"/>
        <v>0</v>
      </c>
      <c r="AT835" s="181">
        <f t="shared" si="537"/>
        <v>0</v>
      </c>
      <c r="AU835" s="181">
        <f t="shared" si="537"/>
        <v>0</v>
      </c>
      <c r="AV835" s="181">
        <f t="shared" si="537"/>
        <v>0</v>
      </c>
      <c r="AW835" s="181">
        <f t="shared" si="537"/>
        <v>0</v>
      </c>
      <c r="AX835" s="181">
        <f t="shared" si="537"/>
        <v>0</v>
      </c>
      <c r="AY835" s="181">
        <f t="shared" si="537"/>
        <v>0</v>
      </c>
      <c r="AZ835" s="181">
        <f t="shared" si="537"/>
        <v>0</v>
      </c>
      <c r="BA835" s="181">
        <f t="shared" si="537"/>
        <v>0</v>
      </c>
      <c r="BB835" s="181">
        <f t="shared" si="537"/>
        <v>0</v>
      </c>
      <c r="BC835" s="181">
        <f t="shared" si="537"/>
        <v>0</v>
      </c>
      <c r="BD835" s="181">
        <f t="shared" si="537"/>
        <v>0</v>
      </c>
      <c r="BE835" s="181">
        <f t="shared" si="537"/>
        <v>0</v>
      </c>
      <c r="BF835" s="181">
        <f t="shared" si="537"/>
        <v>0</v>
      </c>
      <c r="BG835" s="181">
        <f t="shared" si="537"/>
        <v>0</v>
      </c>
      <c r="BH835" s="181">
        <f t="shared" si="537"/>
        <v>0</v>
      </c>
      <c r="BI835" s="181">
        <f t="shared" si="537"/>
        <v>0</v>
      </c>
      <c r="BJ835" s="181">
        <f t="shared" si="537"/>
        <v>0</v>
      </c>
      <c r="BK835" s="181">
        <f t="shared" si="537"/>
        <v>0</v>
      </c>
      <c r="BL835" s="181">
        <f t="shared" si="537"/>
        <v>0</v>
      </c>
      <c r="BM835" s="181">
        <f t="shared" si="537"/>
        <v>0</v>
      </c>
      <c r="BN835" s="181">
        <f t="shared" si="537"/>
        <v>0</v>
      </c>
      <c r="BO835" s="181">
        <f t="shared" si="537"/>
        <v>0</v>
      </c>
      <c r="BP835" s="181">
        <f t="shared" si="537"/>
        <v>0</v>
      </c>
      <c r="BQ835" s="181">
        <f t="shared" si="538"/>
        <v>0</v>
      </c>
      <c r="BR835" s="181">
        <f t="shared" si="538"/>
        <v>0</v>
      </c>
      <c r="BS835" s="181">
        <f t="shared" si="538"/>
        <v>0</v>
      </c>
      <c r="BT835" s="181">
        <f t="shared" si="538"/>
        <v>0</v>
      </c>
      <c r="BU835" s="181">
        <f t="shared" si="538"/>
        <v>0</v>
      </c>
      <c r="BV835" s="181">
        <f t="shared" si="538"/>
        <v>0</v>
      </c>
      <c r="BW835" s="181">
        <f t="shared" si="538"/>
        <v>0</v>
      </c>
      <c r="BX835" s="181">
        <f t="shared" si="538"/>
        <v>0</v>
      </c>
      <c r="BY835" s="181">
        <f t="shared" si="538"/>
        <v>0</v>
      </c>
      <c r="BZ835" s="181">
        <f t="shared" si="538"/>
        <v>0</v>
      </c>
      <c r="CA835" s="181">
        <f t="shared" si="538"/>
        <v>0</v>
      </c>
      <c r="CB835" s="181">
        <f t="shared" si="538"/>
        <v>0</v>
      </c>
      <c r="CC835" s="181">
        <f t="shared" si="538"/>
        <v>0</v>
      </c>
      <c r="CD835" s="181">
        <f t="shared" si="538"/>
        <v>0</v>
      </c>
      <c r="CE835" s="181">
        <f t="shared" si="538"/>
        <v>0</v>
      </c>
      <c r="CF835" s="181">
        <f t="shared" si="538"/>
        <v>0</v>
      </c>
      <c r="CG835" s="181">
        <f t="shared" si="538"/>
        <v>0</v>
      </c>
      <c r="CH835" s="181">
        <f t="shared" si="538"/>
        <v>0</v>
      </c>
      <c r="CI835" s="181">
        <f t="shared" si="538"/>
        <v>0</v>
      </c>
      <c r="CJ835" s="181">
        <f t="shared" si="538"/>
        <v>0</v>
      </c>
      <c r="CK835" s="181">
        <f t="shared" si="538"/>
        <v>0</v>
      </c>
      <c r="CL835" s="181">
        <f t="shared" si="538"/>
        <v>0</v>
      </c>
      <c r="CM835" s="181">
        <f t="shared" si="538"/>
        <v>0</v>
      </c>
      <c r="CN835" s="181">
        <f t="shared" si="538"/>
        <v>0</v>
      </c>
      <c r="CO835" s="181">
        <f t="shared" si="538"/>
        <v>0</v>
      </c>
      <c r="CP835" s="181">
        <f t="shared" si="538"/>
        <v>0</v>
      </c>
      <c r="CQ835" s="181">
        <f t="shared" si="538"/>
        <v>0</v>
      </c>
      <c r="CR835" s="181">
        <f t="shared" si="538"/>
        <v>0</v>
      </c>
      <c r="CS835" s="181">
        <f t="shared" si="538"/>
        <v>0</v>
      </c>
      <c r="CT835" s="181">
        <f t="shared" si="538"/>
        <v>0</v>
      </c>
      <c r="CU835" s="181">
        <f t="shared" si="538"/>
        <v>0</v>
      </c>
      <c r="CV835" s="181">
        <f t="shared" si="538"/>
        <v>0</v>
      </c>
      <c r="CW835" s="181">
        <f t="shared" si="538"/>
        <v>0</v>
      </c>
      <c r="CX835" s="181">
        <f t="shared" si="538"/>
        <v>0</v>
      </c>
      <c r="CY835" s="181">
        <f t="shared" si="538"/>
        <v>0</v>
      </c>
      <c r="CZ835" s="181">
        <f t="shared" si="538"/>
        <v>0</v>
      </c>
      <c r="DA835" s="181">
        <f t="shared" si="538"/>
        <v>0</v>
      </c>
      <c r="DB835" s="181">
        <f t="shared" si="538"/>
        <v>0</v>
      </c>
      <c r="DC835" s="181">
        <f t="shared" si="538"/>
        <v>0</v>
      </c>
      <c r="DD835" s="181">
        <f t="shared" si="538"/>
        <v>0</v>
      </c>
      <c r="DE835" s="181">
        <f t="shared" si="538"/>
        <v>0</v>
      </c>
      <c r="DF835" s="181">
        <f t="shared" si="538"/>
        <v>0</v>
      </c>
      <c r="DG835" s="181">
        <f t="shared" si="538"/>
        <v>0</v>
      </c>
      <c r="DH835" s="181">
        <f t="shared" si="538"/>
        <v>0</v>
      </c>
      <c r="DI835" s="181">
        <f t="shared" si="538"/>
        <v>0</v>
      </c>
      <c r="DJ835" s="181">
        <f t="shared" si="538"/>
        <v>0</v>
      </c>
      <c r="DK835" s="181">
        <f t="shared" si="538"/>
        <v>0</v>
      </c>
      <c r="DL835" s="181">
        <f t="shared" si="538"/>
        <v>0</v>
      </c>
      <c r="DM835" s="181">
        <f t="shared" si="538"/>
        <v>0</v>
      </c>
      <c r="DN835" s="181">
        <f t="shared" si="538"/>
        <v>0</v>
      </c>
      <c r="DO835" s="181">
        <f t="shared" si="538"/>
        <v>0</v>
      </c>
      <c r="DP835" s="181">
        <f t="shared" si="538"/>
        <v>0</v>
      </c>
      <c r="DQ835" s="181">
        <f t="shared" si="538"/>
        <v>0</v>
      </c>
      <c r="DR835" s="181">
        <f t="shared" si="538"/>
        <v>0</v>
      </c>
      <c r="DS835" s="181">
        <f t="shared" si="538"/>
        <v>0</v>
      </c>
      <c r="DT835" s="181">
        <f t="shared" si="538"/>
        <v>0</v>
      </c>
      <c r="DU835" s="181">
        <f t="shared" si="538"/>
        <v>0</v>
      </c>
      <c r="DV835" s="181">
        <f t="shared" si="538"/>
        <v>0</v>
      </c>
      <c r="DW835" s="181">
        <f t="shared" si="538"/>
        <v>0</v>
      </c>
      <c r="DX835" s="181">
        <f t="shared" si="538"/>
        <v>0</v>
      </c>
      <c r="DY835" s="181">
        <f t="shared" si="538"/>
        <v>0</v>
      </c>
      <c r="DZ835" s="181">
        <f t="shared" si="538"/>
        <v>0</v>
      </c>
      <c r="EA835" s="181">
        <f t="shared" si="538"/>
        <v>0</v>
      </c>
      <c r="EB835" s="181">
        <f t="shared" si="538"/>
        <v>0</v>
      </c>
      <c r="EC835" s="181">
        <f t="shared" si="539"/>
        <v>0</v>
      </c>
      <c r="ED835" s="181">
        <f t="shared" si="539"/>
        <v>0</v>
      </c>
      <c r="EE835" s="181">
        <f t="shared" si="539"/>
        <v>0</v>
      </c>
    </row>
    <row r="836" spans="1:138" s="182" customFormat="1" ht="15.75" hidden="1" outlineLevel="1" x14ac:dyDescent="0.25">
      <c r="A836" s="122">
        <f t="shared" si="536"/>
        <v>0</v>
      </c>
      <c r="B836" s="232" t="str">
        <f t="shared" si="540"/>
        <v>Строительно-монтажные работы имп НДС</v>
      </c>
      <c r="C836" s="170">
        <f t="shared" ref="C836:C843" si="542">SUM(D836:EE836)</f>
        <v>0</v>
      </c>
      <c r="D836" s="181">
        <f t="shared" si="541"/>
        <v>0</v>
      </c>
      <c r="E836" s="181">
        <f t="shared" si="541"/>
        <v>0</v>
      </c>
      <c r="F836" s="181">
        <f t="shared" si="541"/>
        <v>0</v>
      </c>
      <c r="G836" s="181">
        <f t="shared" si="541"/>
        <v>0</v>
      </c>
      <c r="H836" s="181">
        <f t="shared" si="541"/>
        <v>0</v>
      </c>
      <c r="I836" s="181">
        <f t="shared" si="541"/>
        <v>0</v>
      </c>
      <c r="J836" s="181">
        <f t="shared" si="541"/>
        <v>0</v>
      </c>
      <c r="K836" s="181">
        <f t="shared" si="541"/>
        <v>0</v>
      </c>
      <c r="L836" s="181">
        <f t="shared" si="541"/>
        <v>0</v>
      </c>
      <c r="M836" s="181">
        <f t="shared" si="541"/>
        <v>0</v>
      </c>
      <c r="N836" s="181">
        <f t="shared" si="541"/>
        <v>0</v>
      </c>
      <c r="O836" s="181">
        <f t="shared" si="541"/>
        <v>0</v>
      </c>
      <c r="P836" s="181">
        <f t="shared" si="541"/>
        <v>0</v>
      </c>
      <c r="Q836" s="181">
        <f t="shared" si="541"/>
        <v>0</v>
      </c>
      <c r="R836" s="181">
        <f t="shared" si="541"/>
        <v>0</v>
      </c>
      <c r="S836" s="181">
        <f t="shared" si="541"/>
        <v>0</v>
      </c>
      <c r="T836" s="181">
        <f t="shared" si="537"/>
        <v>0</v>
      </c>
      <c r="U836" s="181">
        <f t="shared" si="537"/>
        <v>0</v>
      </c>
      <c r="V836" s="181">
        <f t="shared" si="537"/>
        <v>0</v>
      </c>
      <c r="W836" s="181">
        <f t="shared" si="537"/>
        <v>0</v>
      </c>
      <c r="X836" s="181">
        <f t="shared" si="537"/>
        <v>0</v>
      </c>
      <c r="Y836" s="181">
        <f t="shared" si="537"/>
        <v>0</v>
      </c>
      <c r="Z836" s="181">
        <f t="shared" si="537"/>
        <v>0</v>
      </c>
      <c r="AA836" s="181">
        <f t="shared" si="537"/>
        <v>0</v>
      </c>
      <c r="AB836" s="181">
        <f t="shared" si="537"/>
        <v>0</v>
      </c>
      <c r="AC836" s="181">
        <f t="shared" si="537"/>
        <v>0</v>
      </c>
      <c r="AD836" s="181">
        <f t="shared" si="537"/>
        <v>0</v>
      </c>
      <c r="AE836" s="181">
        <f t="shared" si="537"/>
        <v>0</v>
      </c>
      <c r="AF836" s="181">
        <f t="shared" si="537"/>
        <v>0</v>
      </c>
      <c r="AG836" s="181">
        <f t="shared" si="537"/>
        <v>0</v>
      </c>
      <c r="AH836" s="181">
        <f t="shared" si="537"/>
        <v>0</v>
      </c>
      <c r="AI836" s="181">
        <f t="shared" si="537"/>
        <v>0</v>
      </c>
      <c r="AJ836" s="181">
        <f t="shared" si="537"/>
        <v>0</v>
      </c>
      <c r="AK836" s="181">
        <f t="shared" si="537"/>
        <v>0</v>
      </c>
      <c r="AL836" s="181">
        <f t="shared" si="537"/>
        <v>0</v>
      </c>
      <c r="AM836" s="181">
        <f t="shared" si="537"/>
        <v>0</v>
      </c>
      <c r="AN836" s="181">
        <f t="shared" si="537"/>
        <v>0</v>
      </c>
      <c r="AO836" s="181">
        <f t="shared" si="537"/>
        <v>0</v>
      </c>
      <c r="AP836" s="181">
        <f t="shared" si="537"/>
        <v>0</v>
      </c>
      <c r="AQ836" s="181">
        <f t="shared" si="537"/>
        <v>0</v>
      </c>
      <c r="AR836" s="181">
        <f t="shared" si="537"/>
        <v>0</v>
      </c>
      <c r="AS836" s="181">
        <f t="shared" si="537"/>
        <v>0</v>
      </c>
      <c r="AT836" s="181">
        <f t="shared" si="537"/>
        <v>0</v>
      </c>
      <c r="AU836" s="181">
        <f t="shared" si="537"/>
        <v>0</v>
      </c>
      <c r="AV836" s="181">
        <f t="shared" si="537"/>
        <v>0</v>
      </c>
      <c r="AW836" s="181">
        <f t="shared" si="537"/>
        <v>0</v>
      </c>
      <c r="AX836" s="181">
        <f t="shared" si="537"/>
        <v>0</v>
      </c>
      <c r="AY836" s="181">
        <f t="shared" si="537"/>
        <v>0</v>
      </c>
      <c r="AZ836" s="181">
        <f t="shared" si="537"/>
        <v>0</v>
      </c>
      <c r="BA836" s="181">
        <f t="shared" si="537"/>
        <v>0</v>
      </c>
      <c r="BB836" s="181">
        <f t="shared" si="537"/>
        <v>0</v>
      </c>
      <c r="BC836" s="181">
        <f t="shared" si="537"/>
        <v>0</v>
      </c>
      <c r="BD836" s="181">
        <f t="shared" si="537"/>
        <v>0</v>
      </c>
      <c r="BE836" s="181">
        <f t="shared" si="537"/>
        <v>0</v>
      </c>
      <c r="BF836" s="181">
        <f t="shared" si="537"/>
        <v>0</v>
      </c>
      <c r="BG836" s="181">
        <f t="shared" si="537"/>
        <v>0</v>
      </c>
      <c r="BH836" s="181">
        <f t="shared" si="537"/>
        <v>0</v>
      </c>
      <c r="BI836" s="181">
        <f t="shared" si="537"/>
        <v>0</v>
      </c>
      <c r="BJ836" s="181">
        <f t="shared" si="537"/>
        <v>0</v>
      </c>
      <c r="BK836" s="181">
        <f t="shared" si="537"/>
        <v>0</v>
      </c>
      <c r="BL836" s="181">
        <f t="shared" si="537"/>
        <v>0</v>
      </c>
      <c r="BM836" s="181">
        <f t="shared" si="537"/>
        <v>0</v>
      </c>
      <c r="BN836" s="181">
        <f t="shared" si="537"/>
        <v>0</v>
      </c>
      <c r="BO836" s="181">
        <f t="shared" si="537"/>
        <v>0</v>
      </c>
      <c r="BP836" s="181">
        <f t="shared" si="537"/>
        <v>0</v>
      </c>
      <c r="BQ836" s="181">
        <f t="shared" si="538"/>
        <v>0</v>
      </c>
      <c r="BR836" s="181">
        <f t="shared" si="538"/>
        <v>0</v>
      </c>
      <c r="BS836" s="181">
        <f t="shared" si="538"/>
        <v>0</v>
      </c>
      <c r="BT836" s="181">
        <f t="shared" si="538"/>
        <v>0</v>
      </c>
      <c r="BU836" s="181">
        <f t="shared" si="538"/>
        <v>0</v>
      </c>
      <c r="BV836" s="181">
        <f t="shared" si="538"/>
        <v>0</v>
      </c>
      <c r="BW836" s="181">
        <f t="shared" si="538"/>
        <v>0</v>
      </c>
      <c r="BX836" s="181">
        <f t="shared" si="538"/>
        <v>0</v>
      </c>
      <c r="BY836" s="181">
        <f t="shared" si="538"/>
        <v>0</v>
      </c>
      <c r="BZ836" s="181">
        <f t="shared" si="538"/>
        <v>0</v>
      </c>
      <c r="CA836" s="181">
        <f t="shared" si="538"/>
        <v>0</v>
      </c>
      <c r="CB836" s="181">
        <f t="shared" si="538"/>
        <v>0</v>
      </c>
      <c r="CC836" s="181">
        <f t="shared" si="538"/>
        <v>0</v>
      </c>
      <c r="CD836" s="181">
        <f t="shared" si="538"/>
        <v>0</v>
      </c>
      <c r="CE836" s="181">
        <f t="shared" si="538"/>
        <v>0</v>
      </c>
      <c r="CF836" s="181">
        <f t="shared" si="538"/>
        <v>0</v>
      </c>
      <c r="CG836" s="181">
        <f t="shared" si="538"/>
        <v>0</v>
      </c>
      <c r="CH836" s="181">
        <f t="shared" si="538"/>
        <v>0</v>
      </c>
      <c r="CI836" s="181">
        <f t="shared" si="538"/>
        <v>0</v>
      </c>
      <c r="CJ836" s="181">
        <f t="shared" si="538"/>
        <v>0</v>
      </c>
      <c r="CK836" s="181">
        <f t="shared" si="538"/>
        <v>0</v>
      </c>
      <c r="CL836" s="181">
        <f t="shared" si="538"/>
        <v>0</v>
      </c>
      <c r="CM836" s="181">
        <f t="shared" si="538"/>
        <v>0</v>
      </c>
      <c r="CN836" s="181">
        <f t="shared" si="538"/>
        <v>0</v>
      </c>
      <c r="CO836" s="181">
        <f t="shared" si="538"/>
        <v>0</v>
      </c>
      <c r="CP836" s="181">
        <f t="shared" si="538"/>
        <v>0</v>
      </c>
      <c r="CQ836" s="181">
        <f t="shared" si="538"/>
        <v>0</v>
      </c>
      <c r="CR836" s="181">
        <f t="shared" si="538"/>
        <v>0</v>
      </c>
      <c r="CS836" s="181">
        <f t="shared" si="538"/>
        <v>0</v>
      </c>
      <c r="CT836" s="181">
        <f t="shared" si="538"/>
        <v>0</v>
      </c>
      <c r="CU836" s="181">
        <f t="shared" si="538"/>
        <v>0</v>
      </c>
      <c r="CV836" s="181">
        <f t="shared" si="538"/>
        <v>0</v>
      </c>
      <c r="CW836" s="181">
        <f t="shared" si="538"/>
        <v>0</v>
      </c>
      <c r="CX836" s="181">
        <f t="shared" si="538"/>
        <v>0</v>
      </c>
      <c r="CY836" s="181">
        <f t="shared" si="538"/>
        <v>0</v>
      </c>
      <c r="CZ836" s="181">
        <f t="shared" si="538"/>
        <v>0</v>
      </c>
      <c r="DA836" s="181">
        <f t="shared" si="538"/>
        <v>0</v>
      </c>
      <c r="DB836" s="181">
        <f t="shared" si="538"/>
        <v>0</v>
      </c>
      <c r="DC836" s="181">
        <f t="shared" si="538"/>
        <v>0</v>
      </c>
      <c r="DD836" s="181">
        <f t="shared" si="538"/>
        <v>0</v>
      </c>
      <c r="DE836" s="181">
        <f t="shared" si="538"/>
        <v>0</v>
      </c>
      <c r="DF836" s="181">
        <f t="shared" si="538"/>
        <v>0</v>
      </c>
      <c r="DG836" s="181">
        <f t="shared" si="538"/>
        <v>0</v>
      </c>
      <c r="DH836" s="181">
        <f t="shared" si="538"/>
        <v>0</v>
      </c>
      <c r="DI836" s="181">
        <f t="shared" si="538"/>
        <v>0</v>
      </c>
      <c r="DJ836" s="181">
        <f t="shared" si="538"/>
        <v>0</v>
      </c>
      <c r="DK836" s="181">
        <f t="shared" si="538"/>
        <v>0</v>
      </c>
      <c r="DL836" s="181">
        <f t="shared" si="538"/>
        <v>0</v>
      </c>
      <c r="DM836" s="181">
        <f t="shared" si="538"/>
        <v>0</v>
      </c>
      <c r="DN836" s="181">
        <f t="shared" si="538"/>
        <v>0</v>
      </c>
      <c r="DO836" s="181">
        <f t="shared" si="538"/>
        <v>0</v>
      </c>
      <c r="DP836" s="181">
        <f t="shared" si="538"/>
        <v>0</v>
      </c>
      <c r="DQ836" s="181">
        <f t="shared" si="538"/>
        <v>0</v>
      </c>
      <c r="DR836" s="181">
        <f t="shared" si="538"/>
        <v>0</v>
      </c>
      <c r="DS836" s="181">
        <f t="shared" si="538"/>
        <v>0</v>
      </c>
      <c r="DT836" s="181">
        <f t="shared" si="538"/>
        <v>0</v>
      </c>
      <c r="DU836" s="181">
        <f t="shared" si="538"/>
        <v>0</v>
      </c>
      <c r="DV836" s="181">
        <f t="shared" si="538"/>
        <v>0</v>
      </c>
      <c r="DW836" s="181">
        <f t="shared" si="538"/>
        <v>0</v>
      </c>
      <c r="DX836" s="181">
        <f t="shared" si="538"/>
        <v>0</v>
      </c>
      <c r="DY836" s="181">
        <f t="shared" si="538"/>
        <v>0</v>
      </c>
      <c r="DZ836" s="181">
        <f t="shared" si="538"/>
        <v>0</v>
      </c>
      <c r="EA836" s="181">
        <f t="shared" si="538"/>
        <v>0</v>
      </c>
      <c r="EB836" s="181">
        <f t="shared" si="538"/>
        <v>0</v>
      </c>
      <c r="EC836" s="181">
        <f t="shared" si="539"/>
        <v>0</v>
      </c>
      <c r="ED836" s="181">
        <f t="shared" si="539"/>
        <v>0</v>
      </c>
      <c r="EE836" s="181">
        <f t="shared" si="539"/>
        <v>0</v>
      </c>
    </row>
    <row r="837" spans="1:138" s="182" customFormat="1" ht="15.75" hidden="1" outlineLevel="1" x14ac:dyDescent="0.25">
      <c r="A837" s="122">
        <f t="shared" si="536"/>
        <v>0</v>
      </c>
      <c r="B837" s="232" t="str">
        <f t="shared" si="540"/>
        <v>Строительно-монтажные работы рос НДС</v>
      </c>
      <c r="C837" s="170">
        <f t="shared" si="542"/>
        <v>0</v>
      </c>
      <c r="D837" s="181">
        <f t="shared" si="541"/>
        <v>0</v>
      </c>
      <c r="E837" s="181">
        <f t="shared" si="537"/>
        <v>0</v>
      </c>
      <c r="F837" s="181">
        <f t="shared" si="537"/>
        <v>0</v>
      </c>
      <c r="G837" s="181">
        <f t="shared" si="537"/>
        <v>0</v>
      </c>
      <c r="H837" s="181">
        <f t="shared" si="537"/>
        <v>0</v>
      </c>
      <c r="I837" s="181">
        <f t="shared" si="537"/>
        <v>0</v>
      </c>
      <c r="J837" s="181">
        <f t="shared" si="537"/>
        <v>0</v>
      </c>
      <c r="K837" s="181">
        <f t="shared" si="537"/>
        <v>0</v>
      </c>
      <c r="L837" s="181">
        <f t="shared" si="537"/>
        <v>0</v>
      </c>
      <c r="M837" s="181">
        <f t="shared" si="537"/>
        <v>0</v>
      </c>
      <c r="N837" s="181">
        <f t="shared" si="537"/>
        <v>0</v>
      </c>
      <c r="O837" s="181">
        <f t="shared" si="537"/>
        <v>0</v>
      </c>
      <c r="P837" s="181">
        <f t="shared" si="537"/>
        <v>0</v>
      </c>
      <c r="Q837" s="181">
        <f t="shared" si="537"/>
        <v>0</v>
      </c>
      <c r="R837" s="181">
        <f t="shared" si="537"/>
        <v>0</v>
      </c>
      <c r="S837" s="181">
        <f t="shared" si="537"/>
        <v>0</v>
      </c>
      <c r="T837" s="181">
        <f t="shared" si="537"/>
        <v>0</v>
      </c>
      <c r="U837" s="181">
        <f t="shared" si="537"/>
        <v>0</v>
      </c>
      <c r="V837" s="181">
        <f t="shared" si="537"/>
        <v>0</v>
      </c>
      <c r="W837" s="181">
        <f t="shared" si="537"/>
        <v>0</v>
      </c>
      <c r="X837" s="181">
        <f t="shared" si="537"/>
        <v>0</v>
      </c>
      <c r="Y837" s="181">
        <f t="shared" si="537"/>
        <v>0</v>
      </c>
      <c r="Z837" s="181">
        <f t="shared" si="537"/>
        <v>0</v>
      </c>
      <c r="AA837" s="181">
        <f t="shared" si="537"/>
        <v>0</v>
      </c>
      <c r="AB837" s="181">
        <f t="shared" si="537"/>
        <v>0</v>
      </c>
      <c r="AC837" s="181">
        <f t="shared" si="537"/>
        <v>0</v>
      </c>
      <c r="AD837" s="181">
        <f t="shared" si="537"/>
        <v>0</v>
      </c>
      <c r="AE837" s="181">
        <f t="shared" si="537"/>
        <v>0</v>
      </c>
      <c r="AF837" s="181">
        <f t="shared" si="537"/>
        <v>0</v>
      </c>
      <c r="AG837" s="181">
        <f t="shared" si="537"/>
        <v>0</v>
      </c>
      <c r="AH837" s="181">
        <f t="shared" si="537"/>
        <v>0</v>
      </c>
      <c r="AI837" s="181">
        <f t="shared" si="537"/>
        <v>0</v>
      </c>
      <c r="AJ837" s="181">
        <f t="shared" si="537"/>
        <v>0</v>
      </c>
      <c r="AK837" s="181">
        <f t="shared" si="537"/>
        <v>0</v>
      </c>
      <c r="AL837" s="181">
        <f t="shared" si="537"/>
        <v>0</v>
      </c>
      <c r="AM837" s="181">
        <f t="shared" si="537"/>
        <v>0</v>
      </c>
      <c r="AN837" s="181">
        <f t="shared" si="537"/>
        <v>0</v>
      </c>
      <c r="AO837" s="181">
        <f t="shared" si="537"/>
        <v>0</v>
      </c>
      <c r="AP837" s="181">
        <f t="shared" si="537"/>
        <v>0</v>
      </c>
      <c r="AQ837" s="181">
        <f t="shared" si="537"/>
        <v>0</v>
      </c>
      <c r="AR837" s="181">
        <f t="shared" si="537"/>
        <v>0</v>
      </c>
      <c r="AS837" s="181">
        <f t="shared" si="537"/>
        <v>0</v>
      </c>
      <c r="AT837" s="181">
        <f t="shared" si="537"/>
        <v>0</v>
      </c>
      <c r="AU837" s="181">
        <f t="shared" si="537"/>
        <v>0</v>
      </c>
      <c r="AV837" s="181">
        <f t="shared" si="537"/>
        <v>0</v>
      </c>
      <c r="AW837" s="181">
        <f t="shared" si="537"/>
        <v>0</v>
      </c>
      <c r="AX837" s="181">
        <f t="shared" si="537"/>
        <v>0</v>
      </c>
      <c r="AY837" s="181">
        <f t="shared" si="537"/>
        <v>0</v>
      </c>
      <c r="AZ837" s="181">
        <f t="shared" si="537"/>
        <v>0</v>
      </c>
      <c r="BA837" s="181">
        <f t="shared" si="537"/>
        <v>0</v>
      </c>
      <c r="BB837" s="181">
        <f t="shared" si="537"/>
        <v>0</v>
      </c>
      <c r="BC837" s="181">
        <f t="shared" si="537"/>
        <v>0</v>
      </c>
      <c r="BD837" s="181">
        <f t="shared" si="537"/>
        <v>0</v>
      </c>
      <c r="BE837" s="181">
        <f t="shared" si="537"/>
        <v>0</v>
      </c>
      <c r="BF837" s="181">
        <f t="shared" si="537"/>
        <v>0</v>
      </c>
      <c r="BG837" s="181">
        <f t="shared" si="537"/>
        <v>0</v>
      </c>
      <c r="BH837" s="181">
        <f t="shared" si="537"/>
        <v>0</v>
      </c>
      <c r="BI837" s="181">
        <f t="shared" si="537"/>
        <v>0</v>
      </c>
      <c r="BJ837" s="181">
        <f t="shared" si="537"/>
        <v>0</v>
      </c>
      <c r="BK837" s="181">
        <f t="shared" si="537"/>
        <v>0</v>
      </c>
      <c r="BL837" s="181">
        <f t="shared" si="537"/>
        <v>0</v>
      </c>
      <c r="BM837" s="181">
        <f t="shared" si="537"/>
        <v>0</v>
      </c>
      <c r="BN837" s="181">
        <f t="shared" si="537"/>
        <v>0</v>
      </c>
      <c r="BO837" s="181">
        <f t="shared" si="537"/>
        <v>0</v>
      </c>
      <c r="BP837" s="181">
        <f t="shared" si="537"/>
        <v>0</v>
      </c>
      <c r="BQ837" s="181">
        <f t="shared" si="538"/>
        <v>0</v>
      </c>
      <c r="BR837" s="181">
        <f t="shared" si="538"/>
        <v>0</v>
      </c>
      <c r="BS837" s="181">
        <f t="shared" si="538"/>
        <v>0</v>
      </c>
      <c r="BT837" s="181">
        <f t="shared" si="538"/>
        <v>0</v>
      </c>
      <c r="BU837" s="181">
        <f t="shared" si="538"/>
        <v>0</v>
      </c>
      <c r="BV837" s="181">
        <f t="shared" si="538"/>
        <v>0</v>
      </c>
      <c r="BW837" s="181">
        <f t="shared" si="538"/>
        <v>0</v>
      </c>
      <c r="BX837" s="181">
        <f t="shared" si="538"/>
        <v>0</v>
      </c>
      <c r="BY837" s="181">
        <f t="shared" si="538"/>
        <v>0</v>
      </c>
      <c r="BZ837" s="181">
        <f t="shared" si="538"/>
        <v>0</v>
      </c>
      <c r="CA837" s="181">
        <f t="shared" si="538"/>
        <v>0</v>
      </c>
      <c r="CB837" s="181">
        <f t="shared" si="538"/>
        <v>0</v>
      </c>
      <c r="CC837" s="181">
        <f t="shared" si="538"/>
        <v>0</v>
      </c>
      <c r="CD837" s="181">
        <f t="shared" si="538"/>
        <v>0</v>
      </c>
      <c r="CE837" s="181">
        <f t="shared" si="538"/>
        <v>0</v>
      </c>
      <c r="CF837" s="181">
        <f t="shared" si="538"/>
        <v>0</v>
      </c>
      <c r="CG837" s="181">
        <f t="shared" si="538"/>
        <v>0</v>
      </c>
      <c r="CH837" s="181">
        <f t="shared" si="538"/>
        <v>0</v>
      </c>
      <c r="CI837" s="181">
        <f t="shared" si="538"/>
        <v>0</v>
      </c>
      <c r="CJ837" s="181">
        <f t="shared" si="538"/>
        <v>0</v>
      </c>
      <c r="CK837" s="181">
        <f t="shared" si="538"/>
        <v>0</v>
      </c>
      <c r="CL837" s="181">
        <f t="shared" si="538"/>
        <v>0</v>
      </c>
      <c r="CM837" s="181">
        <f t="shared" si="538"/>
        <v>0</v>
      </c>
      <c r="CN837" s="181">
        <f t="shared" si="538"/>
        <v>0</v>
      </c>
      <c r="CO837" s="181">
        <f t="shared" si="538"/>
        <v>0</v>
      </c>
      <c r="CP837" s="181">
        <f t="shared" si="538"/>
        <v>0</v>
      </c>
      <c r="CQ837" s="181">
        <f t="shared" si="538"/>
        <v>0</v>
      </c>
      <c r="CR837" s="181">
        <f t="shared" si="538"/>
        <v>0</v>
      </c>
      <c r="CS837" s="181">
        <f t="shared" si="538"/>
        <v>0</v>
      </c>
      <c r="CT837" s="181">
        <f t="shared" si="538"/>
        <v>0</v>
      </c>
      <c r="CU837" s="181">
        <f t="shared" si="538"/>
        <v>0</v>
      </c>
      <c r="CV837" s="181">
        <f t="shared" si="538"/>
        <v>0</v>
      </c>
      <c r="CW837" s="181">
        <f t="shared" si="538"/>
        <v>0</v>
      </c>
      <c r="CX837" s="181">
        <f t="shared" si="538"/>
        <v>0</v>
      </c>
      <c r="CY837" s="181">
        <f t="shared" si="538"/>
        <v>0</v>
      </c>
      <c r="CZ837" s="181">
        <f t="shared" si="538"/>
        <v>0</v>
      </c>
      <c r="DA837" s="181">
        <f t="shared" si="538"/>
        <v>0</v>
      </c>
      <c r="DB837" s="181">
        <f t="shared" si="538"/>
        <v>0</v>
      </c>
      <c r="DC837" s="181">
        <f t="shared" si="538"/>
        <v>0</v>
      </c>
      <c r="DD837" s="181">
        <f t="shared" si="538"/>
        <v>0</v>
      </c>
      <c r="DE837" s="181">
        <f t="shared" si="538"/>
        <v>0</v>
      </c>
      <c r="DF837" s="181">
        <f t="shared" si="538"/>
        <v>0</v>
      </c>
      <c r="DG837" s="181">
        <f t="shared" si="538"/>
        <v>0</v>
      </c>
      <c r="DH837" s="181">
        <f t="shared" si="538"/>
        <v>0</v>
      </c>
      <c r="DI837" s="181">
        <f t="shared" si="538"/>
        <v>0</v>
      </c>
      <c r="DJ837" s="181">
        <f t="shared" si="538"/>
        <v>0</v>
      </c>
      <c r="DK837" s="181">
        <f t="shared" si="538"/>
        <v>0</v>
      </c>
      <c r="DL837" s="181">
        <f t="shared" si="538"/>
        <v>0</v>
      </c>
      <c r="DM837" s="181">
        <f t="shared" si="538"/>
        <v>0</v>
      </c>
      <c r="DN837" s="181">
        <f t="shared" si="538"/>
        <v>0</v>
      </c>
      <c r="DO837" s="181">
        <f t="shared" si="538"/>
        <v>0</v>
      </c>
      <c r="DP837" s="181">
        <f t="shared" si="538"/>
        <v>0</v>
      </c>
      <c r="DQ837" s="181">
        <f t="shared" si="538"/>
        <v>0</v>
      </c>
      <c r="DR837" s="181">
        <f t="shared" si="538"/>
        <v>0</v>
      </c>
      <c r="DS837" s="181">
        <f t="shared" si="538"/>
        <v>0</v>
      </c>
      <c r="DT837" s="181">
        <f t="shared" si="538"/>
        <v>0</v>
      </c>
      <c r="DU837" s="181">
        <f t="shared" si="538"/>
        <v>0</v>
      </c>
      <c r="DV837" s="181">
        <f t="shared" si="538"/>
        <v>0</v>
      </c>
      <c r="DW837" s="181">
        <f t="shared" si="538"/>
        <v>0</v>
      </c>
      <c r="DX837" s="181">
        <f t="shared" si="538"/>
        <v>0</v>
      </c>
      <c r="DY837" s="181">
        <f t="shared" si="538"/>
        <v>0</v>
      </c>
      <c r="DZ837" s="181">
        <f t="shared" si="538"/>
        <v>0</v>
      </c>
      <c r="EA837" s="181">
        <f t="shared" si="538"/>
        <v>0</v>
      </c>
      <c r="EB837" s="181">
        <f t="shared" ref="EB837:EE843" si="543">EB824*0.18</f>
        <v>0</v>
      </c>
      <c r="EC837" s="181">
        <f t="shared" si="543"/>
        <v>0</v>
      </c>
      <c r="ED837" s="181">
        <f t="shared" si="543"/>
        <v>0</v>
      </c>
      <c r="EE837" s="181">
        <f t="shared" si="543"/>
        <v>0</v>
      </c>
    </row>
    <row r="838" spans="1:138" s="182" customFormat="1" ht="15.75" hidden="1" outlineLevel="1" x14ac:dyDescent="0.25">
      <c r="A838" s="122">
        <f t="shared" si="536"/>
        <v>0</v>
      </c>
      <c r="B838" s="232" t="str">
        <f t="shared" si="540"/>
        <v>ТМЦ имп НДС</v>
      </c>
      <c r="C838" s="170">
        <f t="shared" si="542"/>
        <v>0</v>
      </c>
      <c r="D838" s="181">
        <f t="shared" si="541"/>
        <v>0</v>
      </c>
      <c r="E838" s="181">
        <f t="shared" si="537"/>
        <v>0</v>
      </c>
      <c r="F838" s="181">
        <f t="shared" si="537"/>
        <v>0</v>
      </c>
      <c r="G838" s="181">
        <f t="shared" si="537"/>
        <v>0</v>
      </c>
      <c r="H838" s="181">
        <f t="shared" si="537"/>
        <v>0</v>
      </c>
      <c r="I838" s="181">
        <f t="shared" si="537"/>
        <v>0</v>
      </c>
      <c r="J838" s="181">
        <f t="shared" si="537"/>
        <v>0</v>
      </c>
      <c r="K838" s="181">
        <f t="shared" si="537"/>
        <v>0</v>
      </c>
      <c r="L838" s="181">
        <f t="shared" si="537"/>
        <v>0</v>
      </c>
      <c r="M838" s="181">
        <f t="shared" si="537"/>
        <v>0</v>
      </c>
      <c r="N838" s="181">
        <f t="shared" si="537"/>
        <v>0</v>
      </c>
      <c r="O838" s="181">
        <f t="shared" si="537"/>
        <v>0</v>
      </c>
      <c r="P838" s="181">
        <f t="shared" si="537"/>
        <v>0</v>
      </c>
      <c r="Q838" s="181">
        <f t="shared" si="537"/>
        <v>0</v>
      </c>
      <c r="R838" s="181">
        <f t="shared" si="537"/>
        <v>0</v>
      </c>
      <c r="S838" s="181">
        <f t="shared" si="537"/>
        <v>0</v>
      </c>
      <c r="T838" s="181">
        <f t="shared" si="537"/>
        <v>0</v>
      </c>
      <c r="U838" s="181">
        <f t="shared" si="537"/>
        <v>0</v>
      </c>
      <c r="V838" s="181">
        <f t="shared" si="537"/>
        <v>0</v>
      </c>
      <c r="W838" s="181">
        <f t="shared" si="537"/>
        <v>0</v>
      </c>
      <c r="X838" s="181">
        <f t="shared" si="537"/>
        <v>0</v>
      </c>
      <c r="Y838" s="181">
        <f t="shared" si="537"/>
        <v>0</v>
      </c>
      <c r="Z838" s="181">
        <f t="shared" si="537"/>
        <v>0</v>
      </c>
      <c r="AA838" s="181">
        <f t="shared" si="537"/>
        <v>0</v>
      </c>
      <c r="AB838" s="181">
        <f t="shared" si="537"/>
        <v>0</v>
      </c>
      <c r="AC838" s="181">
        <f t="shared" si="537"/>
        <v>0</v>
      </c>
      <c r="AD838" s="181">
        <f t="shared" si="537"/>
        <v>0</v>
      </c>
      <c r="AE838" s="181">
        <f t="shared" si="537"/>
        <v>0</v>
      </c>
      <c r="AF838" s="181">
        <f t="shared" si="537"/>
        <v>0</v>
      </c>
      <c r="AG838" s="181">
        <f t="shared" si="537"/>
        <v>0</v>
      </c>
      <c r="AH838" s="181">
        <f t="shared" ref="AH838:CS843" si="544">AH825*0.18</f>
        <v>0</v>
      </c>
      <c r="AI838" s="181">
        <f t="shared" si="544"/>
        <v>0</v>
      </c>
      <c r="AJ838" s="181">
        <f t="shared" si="544"/>
        <v>0</v>
      </c>
      <c r="AK838" s="181">
        <f t="shared" si="544"/>
        <v>0</v>
      </c>
      <c r="AL838" s="181">
        <f t="shared" si="544"/>
        <v>0</v>
      </c>
      <c r="AM838" s="181">
        <f t="shared" si="544"/>
        <v>0</v>
      </c>
      <c r="AN838" s="181">
        <f t="shared" si="544"/>
        <v>0</v>
      </c>
      <c r="AO838" s="181">
        <f t="shared" si="544"/>
        <v>0</v>
      </c>
      <c r="AP838" s="181">
        <f t="shared" si="544"/>
        <v>0</v>
      </c>
      <c r="AQ838" s="181">
        <f t="shared" si="544"/>
        <v>0</v>
      </c>
      <c r="AR838" s="181">
        <f t="shared" si="544"/>
        <v>0</v>
      </c>
      <c r="AS838" s="181">
        <f t="shared" si="544"/>
        <v>0</v>
      </c>
      <c r="AT838" s="181">
        <f t="shared" si="544"/>
        <v>0</v>
      </c>
      <c r="AU838" s="181">
        <f t="shared" si="544"/>
        <v>0</v>
      </c>
      <c r="AV838" s="181">
        <f t="shared" si="544"/>
        <v>0</v>
      </c>
      <c r="AW838" s="181">
        <f t="shared" si="544"/>
        <v>0</v>
      </c>
      <c r="AX838" s="181">
        <f t="shared" si="544"/>
        <v>0</v>
      </c>
      <c r="AY838" s="181">
        <f t="shared" si="544"/>
        <v>0</v>
      </c>
      <c r="AZ838" s="181">
        <f t="shared" si="544"/>
        <v>0</v>
      </c>
      <c r="BA838" s="181">
        <f t="shared" si="544"/>
        <v>0</v>
      </c>
      <c r="BB838" s="181">
        <f t="shared" si="544"/>
        <v>0</v>
      </c>
      <c r="BC838" s="181">
        <f t="shared" si="544"/>
        <v>0</v>
      </c>
      <c r="BD838" s="181">
        <f t="shared" si="544"/>
        <v>0</v>
      </c>
      <c r="BE838" s="181">
        <f t="shared" si="544"/>
        <v>0</v>
      </c>
      <c r="BF838" s="181">
        <f t="shared" si="544"/>
        <v>0</v>
      </c>
      <c r="BG838" s="181">
        <f t="shared" si="544"/>
        <v>0</v>
      </c>
      <c r="BH838" s="181">
        <f t="shared" si="544"/>
        <v>0</v>
      </c>
      <c r="BI838" s="181">
        <f t="shared" si="544"/>
        <v>0</v>
      </c>
      <c r="BJ838" s="181">
        <f t="shared" si="544"/>
        <v>0</v>
      </c>
      <c r="BK838" s="181">
        <f t="shared" si="544"/>
        <v>0</v>
      </c>
      <c r="BL838" s="181">
        <f t="shared" si="544"/>
        <v>0</v>
      </c>
      <c r="BM838" s="181">
        <f t="shared" si="544"/>
        <v>0</v>
      </c>
      <c r="BN838" s="181">
        <f t="shared" si="544"/>
        <v>0</v>
      </c>
      <c r="BO838" s="181">
        <f t="shared" si="544"/>
        <v>0</v>
      </c>
      <c r="BP838" s="181">
        <f t="shared" si="544"/>
        <v>0</v>
      </c>
      <c r="BQ838" s="181">
        <f t="shared" si="544"/>
        <v>0</v>
      </c>
      <c r="BR838" s="181">
        <f t="shared" si="544"/>
        <v>0</v>
      </c>
      <c r="BS838" s="181">
        <f t="shared" si="544"/>
        <v>0</v>
      </c>
      <c r="BT838" s="181">
        <f t="shared" si="544"/>
        <v>0</v>
      </c>
      <c r="BU838" s="181">
        <f t="shared" si="544"/>
        <v>0</v>
      </c>
      <c r="BV838" s="181">
        <f t="shared" si="544"/>
        <v>0</v>
      </c>
      <c r="BW838" s="181">
        <f t="shared" si="544"/>
        <v>0</v>
      </c>
      <c r="BX838" s="181">
        <f t="shared" si="544"/>
        <v>0</v>
      </c>
      <c r="BY838" s="181">
        <f t="shared" si="544"/>
        <v>0</v>
      </c>
      <c r="BZ838" s="181">
        <f t="shared" si="544"/>
        <v>0</v>
      </c>
      <c r="CA838" s="181">
        <f t="shared" si="544"/>
        <v>0</v>
      </c>
      <c r="CB838" s="181">
        <f t="shared" si="544"/>
        <v>0</v>
      </c>
      <c r="CC838" s="181">
        <f t="shared" si="544"/>
        <v>0</v>
      </c>
      <c r="CD838" s="181">
        <f t="shared" si="544"/>
        <v>0</v>
      </c>
      <c r="CE838" s="181">
        <f t="shared" si="544"/>
        <v>0</v>
      </c>
      <c r="CF838" s="181">
        <f t="shared" si="544"/>
        <v>0</v>
      </c>
      <c r="CG838" s="181">
        <f t="shared" si="544"/>
        <v>0</v>
      </c>
      <c r="CH838" s="181">
        <f t="shared" si="544"/>
        <v>0</v>
      </c>
      <c r="CI838" s="181">
        <f t="shared" si="544"/>
        <v>0</v>
      </c>
      <c r="CJ838" s="181">
        <f t="shared" si="544"/>
        <v>0</v>
      </c>
      <c r="CK838" s="181">
        <f t="shared" si="544"/>
        <v>0</v>
      </c>
      <c r="CL838" s="181">
        <f t="shared" si="544"/>
        <v>0</v>
      </c>
      <c r="CM838" s="181">
        <f t="shared" si="544"/>
        <v>0</v>
      </c>
      <c r="CN838" s="181">
        <f t="shared" si="544"/>
        <v>0</v>
      </c>
      <c r="CO838" s="181">
        <f t="shared" si="544"/>
        <v>0</v>
      </c>
      <c r="CP838" s="181">
        <f t="shared" si="544"/>
        <v>0</v>
      </c>
      <c r="CQ838" s="181">
        <f t="shared" si="544"/>
        <v>0</v>
      </c>
      <c r="CR838" s="181">
        <f t="shared" si="544"/>
        <v>0</v>
      </c>
      <c r="CS838" s="181">
        <f t="shared" si="544"/>
        <v>0</v>
      </c>
      <c r="CT838" s="181">
        <f t="shared" ref="CT838:EB843" si="545">CT825*0.18</f>
        <v>0</v>
      </c>
      <c r="CU838" s="181">
        <f t="shared" si="545"/>
        <v>0</v>
      </c>
      <c r="CV838" s="181">
        <f t="shared" si="545"/>
        <v>0</v>
      </c>
      <c r="CW838" s="181">
        <f t="shared" si="545"/>
        <v>0</v>
      </c>
      <c r="CX838" s="181">
        <f t="shared" si="545"/>
        <v>0</v>
      </c>
      <c r="CY838" s="181">
        <f t="shared" si="545"/>
        <v>0</v>
      </c>
      <c r="CZ838" s="181">
        <f t="shared" si="545"/>
        <v>0</v>
      </c>
      <c r="DA838" s="181">
        <f t="shared" si="545"/>
        <v>0</v>
      </c>
      <c r="DB838" s="181">
        <f t="shared" si="545"/>
        <v>0</v>
      </c>
      <c r="DC838" s="181">
        <f t="shared" si="545"/>
        <v>0</v>
      </c>
      <c r="DD838" s="181">
        <f t="shared" si="545"/>
        <v>0</v>
      </c>
      <c r="DE838" s="181">
        <f t="shared" si="545"/>
        <v>0</v>
      </c>
      <c r="DF838" s="181">
        <f t="shared" si="545"/>
        <v>0</v>
      </c>
      <c r="DG838" s="181">
        <f t="shared" si="545"/>
        <v>0</v>
      </c>
      <c r="DH838" s="181">
        <f t="shared" si="545"/>
        <v>0</v>
      </c>
      <c r="DI838" s="181">
        <f t="shared" si="545"/>
        <v>0</v>
      </c>
      <c r="DJ838" s="181">
        <f t="shared" si="545"/>
        <v>0</v>
      </c>
      <c r="DK838" s="181">
        <f t="shared" si="545"/>
        <v>0</v>
      </c>
      <c r="DL838" s="181">
        <f t="shared" si="545"/>
        <v>0</v>
      </c>
      <c r="DM838" s="181">
        <f t="shared" si="545"/>
        <v>0</v>
      </c>
      <c r="DN838" s="181">
        <f t="shared" si="545"/>
        <v>0</v>
      </c>
      <c r="DO838" s="181">
        <f t="shared" si="545"/>
        <v>0</v>
      </c>
      <c r="DP838" s="181">
        <f t="shared" si="545"/>
        <v>0</v>
      </c>
      <c r="DQ838" s="181">
        <f t="shared" si="545"/>
        <v>0</v>
      </c>
      <c r="DR838" s="181">
        <f t="shared" si="545"/>
        <v>0</v>
      </c>
      <c r="DS838" s="181">
        <f t="shared" si="545"/>
        <v>0</v>
      </c>
      <c r="DT838" s="181">
        <f t="shared" si="545"/>
        <v>0</v>
      </c>
      <c r="DU838" s="181">
        <f t="shared" si="545"/>
        <v>0</v>
      </c>
      <c r="DV838" s="181">
        <f t="shared" si="545"/>
        <v>0</v>
      </c>
      <c r="DW838" s="181">
        <f t="shared" si="545"/>
        <v>0</v>
      </c>
      <c r="DX838" s="181">
        <f t="shared" si="545"/>
        <v>0</v>
      </c>
      <c r="DY838" s="181">
        <f t="shared" si="545"/>
        <v>0</v>
      </c>
      <c r="DZ838" s="181">
        <f t="shared" si="545"/>
        <v>0</v>
      </c>
      <c r="EA838" s="181">
        <f t="shared" si="545"/>
        <v>0</v>
      </c>
      <c r="EB838" s="181">
        <f t="shared" si="545"/>
        <v>0</v>
      </c>
      <c r="EC838" s="181">
        <f t="shared" si="543"/>
        <v>0</v>
      </c>
      <c r="ED838" s="181">
        <f t="shared" si="543"/>
        <v>0</v>
      </c>
      <c r="EE838" s="181">
        <f t="shared" si="543"/>
        <v>0</v>
      </c>
    </row>
    <row r="839" spans="1:138" s="182" customFormat="1" ht="15.75" hidden="1" outlineLevel="1" x14ac:dyDescent="0.25">
      <c r="A839" s="122">
        <f t="shared" si="536"/>
        <v>0</v>
      </c>
      <c r="B839" s="232" t="str">
        <f t="shared" si="540"/>
        <v>ТМЦ рос НДС</v>
      </c>
      <c r="C839" s="170">
        <f t="shared" si="542"/>
        <v>0</v>
      </c>
      <c r="D839" s="181">
        <f t="shared" si="541"/>
        <v>0</v>
      </c>
      <c r="E839" s="181">
        <f t="shared" si="541"/>
        <v>0</v>
      </c>
      <c r="F839" s="181">
        <f t="shared" si="541"/>
        <v>0</v>
      </c>
      <c r="G839" s="181">
        <f t="shared" si="541"/>
        <v>0</v>
      </c>
      <c r="H839" s="181">
        <f t="shared" si="541"/>
        <v>0</v>
      </c>
      <c r="I839" s="181">
        <f t="shared" si="541"/>
        <v>0</v>
      </c>
      <c r="J839" s="181">
        <f t="shared" si="541"/>
        <v>0</v>
      </c>
      <c r="K839" s="181">
        <f t="shared" si="541"/>
        <v>0</v>
      </c>
      <c r="L839" s="181">
        <f t="shared" si="541"/>
        <v>0</v>
      </c>
      <c r="M839" s="181">
        <f t="shared" si="541"/>
        <v>0</v>
      </c>
      <c r="N839" s="181">
        <f t="shared" si="541"/>
        <v>0</v>
      </c>
      <c r="O839" s="181">
        <f t="shared" si="541"/>
        <v>0</v>
      </c>
      <c r="P839" s="181">
        <f t="shared" si="541"/>
        <v>0</v>
      </c>
      <c r="Q839" s="181">
        <f t="shared" si="541"/>
        <v>0</v>
      </c>
      <c r="R839" s="181">
        <f t="shared" si="541"/>
        <v>0</v>
      </c>
      <c r="S839" s="181">
        <f t="shared" si="541"/>
        <v>0</v>
      </c>
      <c r="T839" s="181">
        <f t="shared" ref="T839:CA843" si="546">T826*0.18</f>
        <v>0</v>
      </c>
      <c r="U839" s="181">
        <f t="shared" si="546"/>
        <v>0</v>
      </c>
      <c r="V839" s="181">
        <f t="shared" si="546"/>
        <v>0</v>
      </c>
      <c r="W839" s="181">
        <f t="shared" si="546"/>
        <v>0</v>
      </c>
      <c r="X839" s="181">
        <f t="shared" si="546"/>
        <v>0</v>
      </c>
      <c r="Y839" s="181">
        <f t="shared" si="546"/>
        <v>0</v>
      </c>
      <c r="Z839" s="181">
        <f t="shared" si="546"/>
        <v>0</v>
      </c>
      <c r="AA839" s="181">
        <f t="shared" si="546"/>
        <v>0</v>
      </c>
      <c r="AB839" s="181">
        <f t="shared" si="546"/>
        <v>0</v>
      </c>
      <c r="AC839" s="181">
        <f t="shared" si="546"/>
        <v>0</v>
      </c>
      <c r="AD839" s="181">
        <f t="shared" si="546"/>
        <v>0</v>
      </c>
      <c r="AE839" s="181">
        <f t="shared" si="546"/>
        <v>0</v>
      </c>
      <c r="AF839" s="181">
        <f t="shared" si="546"/>
        <v>0</v>
      </c>
      <c r="AG839" s="181">
        <f t="shared" si="546"/>
        <v>0</v>
      </c>
      <c r="AH839" s="181">
        <f t="shared" si="546"/>
        <v>0</v>
      </c>
      <c r="AI839" s="181">
        <f t="shared" si="546"/>
        <v>0</v>
      </c>
      <c r="AJ839" s="181">
        <f t="shared" si="546"/>
        <v>0</v>
      </c>
      <c r="AK839" s="181">
        <f t="shared" si="546"/>
        <v>0</v>
      </c>
      <c r="AL839" s="181">
        <f t="shared" si="546"/>
        <v>0</v>
      </c>
      <c r="AM839" s="181">
        <f t="shared" si="546"/>
        <v>0</v>
      </c>
      <c r="AN839" s="181">
        <f t="shared" si="546"/>
        <v>0</v>
      </c>
      <c r="AO839" s="181">
        <f t="shared" si="546"/>
        <v>0</v>
      </c>
      <c r="AP839" s="181">
        <f t="shared" si="546"/>
        <v>0</v>
      </c>
      <c r="AQ839" s="181">
        <f t="shared" si="546"/>
        <v>0</v>
      </c>
      <c r="AR839" s="181">
        <f t="shared" si="546"/>
        <v>0</v>
      </c>
      <c r="AS839" s="181">
        <f t="shared" si="546"/>
        <v>0</v>
      </c>
      <c r="AT839" s="181">
        <f t="shared" si="546"/>
        <v>0</v>
      </c>
      <c r="AU839" s="181">
        <f t="shared" si="546"/>
        <v>0</v>
      </c>
      <c r="AV839" s="181">
        <f t="shared" si="546"/>
        <v>0</v>
      </c>
      <c r="AW839" s="181">
        <f t="shared" si="546"/>
        <v>0</v>
      </c>
      <c r="AX839" s="181">
        <f t="shared" si="546"/>
        <v>0</v>
      </c>
      <c r="AY839" s="181">
        <f t="shared" si="546"/>
        <v>0</v>
      </c>
      <c r="AZ839" s="181">
        <f t="shared" si="546"/>
        <v>0</v>
      </c>
      <c r="BA839" s="181">
        <f t="shared" si="546"/>
        <v>0</v>
      </c>
      <c r="BB839" s="181">
        <f t="shared" si="546"/>
        <v>0</v>
      </c>
      <c r="BC839" s="181">
        <f t="shared" si="546"/>
        <v>0</v>
      </c>
      <c r="BD839" s="181">
        <f t="shared" si="546"/>
        <v>0</v>
      </c>
      <c r="BE839" s="181">
        <f t="shared" si="546"/>
        <v>0</v>
      </c>
      <c r="BF839" s="181">
        <f t="shared" si="546"/>
        <v>0</v>
      </c>
      <c r="BG839" s="181">
        <f t="shared" si="546"/>
        <v>0</v>
      </c>
      <c r="BH839" s="181">
        <f t="shared" si="546"/>
        <v>0</v>
      </c>
      <c r="BI839" s="181">
        <f t="shared" si="546"/>
        <v>0</v>
      </c>
      <c r="BJ839" s="181">
        <f t="shared" si="546"/>
        <v>0</v>
      </c>
      <c r="BK839" s="181">
        <f t="shared" si="546"/>
        <v>0</v>
      </c>
      <c r="BL839" s="181">
        <f t="shared" si="546"/>
        <v>0</v>
      </c>
      <c r="BM839" s="181">
        <f t="shared" si="546"/>
        <v>0</v>
      </c>
      <c r="BN839" s="181">
        <f t="shared" si="546"/>
        <v>0</v>
      </c>
      <c r="BO839" s="181">
        <f t="shared" si="546"/>
        <v>0</v>
      </c>
      <c r="BP839" s="181">
        <f t="shared" si="544"/>
        <v>0</v>
      </c>
      <c r="BQ839" s="181">
        <f t="shared" si="544"/>
        <v>0</v>
      </c>
      <c r="BR839" s="181">
        <f t="shared" si="544"/>
        <v>0</v>
      </c>
      <c r="BS839" s="181">
        <f t="shared" si="544"/>
        <v>0</v>
      </c>
      <c r="BT839" s="181">
        <f t="shared" si="544"/>
        <v>0</v>
      </c>
      <c r="BU839" s="181">
        <f t="shared" si="544"/>
        <v>0</v>
      </c>
      <c r="BV839" s="181">
        <f t="shared" si="544"/>
        <v>0</v>
      </c>
      <c r="BW839" s="181">
        <f t="shared" si="544"/>
        <v>0</v>
      </c>
      <c r="BX839" s="181">
        <f t="shared" si="544"/>
        <v>0</v>
      </c>
      <c r="BY839" s="181">
        <f t="shared" si="544"/>
        <v>0</v>
      </c>
      <c r="BZ839" s="181">
        <f t="shared" si="544"/>
        <v>0</v>
      </c>
      <c r="CA839" s="181">
        <f t="shared" si="544"/>
        <v>0</v>
      </c>
      <c r="CB839" s="181">
        <f t="shared" si="544"/>
        <v>0</v>
      </c>
      <c r="CC839" s="181">
        <f t="shared" si="544"/>
        <v>0</v>
      </c>
      <c r="CD839" s="181">
        <f t="shared" si="544"/>
        <v>0</v>
      </c>
      <c r="CE839" s="181">
        <f t="shared" si="544"/>
        <v>0</v>
      </c>
      <c r="CF839" s="181">
        <f t="shared" si="544"/>
        <v>0</v>
      </c>
      <c r="CG839" s="181">
        <f t="shared" si="544"/>
        <v>0</v>
      </c>
      <c r="CH839" s="181">
        <f t="shared" si="544"/>
        <v>0</v>
      </c>
      <c r="CI839" s="181">
        <f t="shared" si="544"/>
        <v>0</v>
      </c>
      <c r="CJ839" s="181">
        <f t="shared" si="544"/>
        <v>0</v>
      </c>
      <c r="CK839" s="181">
        <f t="shared" si="544"/>
        <v>0</v>
      </c>
      <c r="CL839" s="181">
        <f t="shared" si="544"/>
        <v>0</v>
      </c>
      <c r="CM839" s="181">
        <f t="shared" si="544"/>
        <v>0</v>
      </c>
      <c r="CN839" s="181">
        <f t="shared" si="544"/>
        <v>0</v>
      </c>
      <c r="CO839" s="181">
        <f t="shared" si="544"/>
        <v>0</v>
      </c>
      <c r="CP839" s="181">
        <f t="shared" si="544"/>
        <v>0</v>
      </c>
      <c r="CQ839" s="181">
        <f t="shared" si="544"/>
        <v>0</v>
      </c>
      <c r="CR839" s="181">
        <f t="shared" si="544"/>
        <v>0</v>
      </c>
      <c r="CS839" s="181">
        <f t="shared" si="544"/>
        <v>0</v>
      </c>
      <c r="CT839" s="181">
        <f t="shared" si="545"/>
        <v>0</v>
      </c>
      <c r="CU839" s="181">
        <f t="shared" si="545"/>
        <v>0</v>
      </c>
      <c r="CV839" s="181">
        <f t="shared" si="545"/>
        <v>0</v>
      </c>
      <c r="CW839" s="181">
        <f t="shared" si="545"/>
        <v>0</v>
      </c>
      <c r="CX839" s="181">
        <f t="shared" si="545"/>
        <v>0</v>
      </c>
      <c r="CY839" s="181">
        <f t="shared" si="545"/>
        <v>0</v>
      </c>
      <c r="CZ839" s="181">
        <f t="shared" si="545"/>
        <v>0</v>
      </c>
      <c r="DA839" s="181">
        <f t="shared" si="545"/>
        <v>0</v>
      </c>
      <c r="DB839" s="181">
        <f t="shared" si="545"/>
        <v>0</v>
      </c>
      <c r="DC839" s="181">
        <f t="shared" si="545"/>
        <v>0</v>
      </c>
      <c r="DD839" s="181">
        <f t="shared" si="545"/>
        <v>0</v>
      </c>
      <c r="DE839" s="181">
        <f t="shared" si="545"/>
        <v>0</v>
      </c>
      <c r="DF839" s="181">
        <f t="shared" si="545"/>
        <v>0</v>
      </c>
      <c r="DG839" s="181">
        <f t="shared" si="545"/>
        <v>0</v>
      </c>
      <c r="DH839" s="181">
        <f t="shared" si="545"/>
        <v>0</v>
      </c>
      <c r="DI839" s="181">
        <f t="shared" si="545"/>
        <v>0</v>
      </c>
      <c r="DJ839" s="181">
        <f t="shared" si="545"/>
        <v>0</v>
      </c>
      <c r="DK839" s="181">
        <f t="shared" si="545"/>
        <v>0</v>
      </c>
      <c r="DL839" s="181">
        <f t="shared" si="545"/>
        <v>0</v>
      </c>
      <c r="DM839" s="181">
        <f t="shared" si="545"/>
        <v>0</v>
      </c>
      <c r="DN839" s="181">
        <f t="shared" si="545"/>
        <v>0</v>
      </c>
      <c r="DO839" s="181">
        <f t="shared" si="545"/>
        <v>0</v>
      </c>
      <c r="DP839" s="181">
        <f t="shared" si="545"/>
        <v>0</v>
      </c>
      <c r="DQ839" s="181">
        <f t="shared" si="545"/>
        <v>0</v>
      </c>
      <c r="DR839" s="181">
        <f t="shared" si="545"/>
        <v>0</v>
      </c>
      <c r="DS839" s="181">
        <f t="shared" si="545"/>
        <v>0</v>
      </c>
      <c r="DT839" s="181">
        <f t="shared" si="545"/>
        <v>0</v>
      </c>
      <c r="DU839" s="181">
        <f t="shared" si="545"/>
        <v>0</v>
      </c>
      <c r="DV839" s="181">
        <f t="shared" si="545"/>
        <v>0</v>
      </c>
      <c r="DW839" s="181">
        <f t="shared" si="545"/>
        <v>0</v>
      </c>
      <c r="DX839" s="181">
        <f t="shared" si="545"/>
        <v>0</v>
      </c>
      <c r="DY839" s="181">
        <f t="shared" si="545"/>
        <v>0</v>
      </c>
      <c r="DZ839" s="181">
        <f t="shared" si="545"/>
        <v>0</v>
      </c>
      <c r="EA839" s="181">
        <f t="shared" si="545"/>
        <v>0</v>
      </c>
      <c r="EB839" s="181">
        <f t="shared" si="545"/>
        <v>0</v>
      </c>
      <c r="EC839" s="181">
        <f t="shared" si="543"/>
        <v>0</v>
      </c>
      <c r="ED839" s="181">
        <f t="shared" si="543"/>
        <v>0</v>
      </c>
      <c r="EE839" s="181">
        <f t="shared" si="543"/>
        <v>0</v>
      </c>
    </row>
    <row r="840" spans="1:138" s="182" customFormat="1" ht="15.75" hidden="1" outlineLevel="1" x14ac:dyDescent="0.25">
      <c r="A840" s="122">
        <f t="shared" si="536"/>
        <v>0</v>
      </c>
      <c r="B840" s="232" t="str">
        <f t="shared" si="540"/>
        <v>Прочие имп НДС</v>
      </c>
      <c r="C840" s="170">
        <f t="shared" si="542"/>
        <v>0</v>
      </c>
      <c r="D840" s="181">
        <f t="shared" si="541"/>
        <v>0</v>
      </c>
      <c r="E840" s="181">
        <f t="shared" si="541"/>
        <v>0</v>
      </c>
      <c r="F840" s="181">
        <f t="shared" si="541"/>
        <v>0</v>
      </c>
      <c r="G840" s="181">
        <f t="shared" si="541"/>
        <v>0</v>
      </c>
      <c r="H840" s="181">
        <f t="shared" si="541"/>
        <v>0</v>
      </c>
      <c r="I840" s="181">
        <f t="shared" si="541"/>
        <v>0</v>
      </c>
      <c r="J840" s="181">
        <f t="shared" si="541"/>
        <v>0</v>
      </c>
      <c r="K840" s="181">
        <f t="shared" si="541"/>
        <v>0</v>
      </c>
      <c r="L840" s="181">
        <f t="shared" si="541"/>
        <v>0</v>
      </c>
      <c r="M840" s="181">
        <f t="shared" si="541"/>
        <v>0</v>
      </c>
      <c r="N840" s="181">
        <f t="shared" si="541"/>
        <v>0</v>
      </c>
      <c r="O840" s="181">
        <f t="shared" si="541"/>
        <v>0</v>
      </c>
      <c r="P840" s="181">
        <f t="shared" si="541"/>
        <v>0</v>
      </c>
      <c r="Q840" s="181">
        <f t="shared" si="541"/>
        <v>0</v>
      </c>
      <c r="R840" s="181">
        <f t="shared" si="541"/>
        <v>0</v>
      </c>
      <c r="S840" s="181">
        <f t="shared" si="541"/>
        <v>0</v>
      </c>
      <c r="T840" s="181">
        <f t="shared" si="546"/>
        <v>0</v>
      </c>
      <c r="U840" s="181">
        <f t="shared" si="546"/>
        <v>0</v>
      </c>
      <c r="V840" s="181">
        <f t="shared" si="546"/>
        <v>0</v>
      </c>
      <c r="W840" s="181">
        <f t="shared" si="546"/>
        <v>0</v>
      </c>
      <c r="X840" s="181">
        <f t="shared" si="546"/>
        <v>0</v>
      </c>
      <c r="Y840" s="181">
        <f t="shared" si="546"/>
        <v>0</v>
      </c>
      <c r="Z840" s="181">
        <f t="shared" si="546"/>
        <v>0</v>
      </c>
      <c r="AA840" s="181">
        <f t="shared" si="546"/>
        <v>0</v>
      </c>
      <c r="AB840" s="181">
        <f t="shared" si="546"/>
        <v>0</v>
      </c>
      <c r="AC840" s="181">
        <f t="shared" si="546"/>
        <v>0</v>
      </c>
      <c r="AD840" s="181">
        <f t="shared" si="546"/>
        <v>0</v>
      </c>
      <c r="AE840" s="181">
        <f t="shared" si="546"/>
        <v>0</v>
      </c>
      <c r="AF840" s="181">
        <f t="shared" si="546"/>
        <v>0</v>
      </c>
      <c r="AG840" s="181">
        <f t="shared" si="546"/>
        <v>0</v>
      </c>
      <c r="AH840" s="181">
        <f t="shared" si="546"/>
        <v>0</v>
      </c>
      <c r="AI840" s="181">
        <f t="shared" si="546"/>
        <v>0</v>
      </c>
      <c r="AJ840" s="181">
        <f t="shared" si="546"/>
        <v>0</v>
      </c>
      <c r="AK840" s="181">
        <f t="shared" si="546"/>
        <v>0</v>
      </c>
      <c r="AL840" s="181">
        <f t="shared" si="546"/>
        <v>0</v>
      </c>
      <c r="AM840" s="181">
        <f t="shared" si="546"/>
        <v>0</v>
      </c>
      <c r="AN840" s="181">
        <f t="shared" si="546"/>
        <v>0</v>
      </c>
      <c r="AO840" s="181">
        <f t="shared" si="546"/>
        <v>0</v>
      </c>
      <c r="AP840" s="181">
        <f t="shared" si="546"/>
        <v>0</v>
      </c>
      <c r="AQ840" s="181">
        <f t="shared" si="546"/>
        <v>0</v>
      </c>
      <c r="AR840" s="181">
        <f t="shared" si="546"/>
        <v>0</v>
      </c>
      <c r="AS840" s="181">
        <f t="shared" si="546"/>
        <v>0</v>
      </c>
      <c r="AT840" s="181">
        <f t="shared" si="546"/>
        <v>0</v>
      </c>
      <c r="AU840" s="181">
        <f t="shared" si="546"/>
        <v>0</v>
      </c>
      <c r="AV840" s="181">
        <f t="shared" si="546"/>
        <v>0</v>
      </c>
      <c r="AW840" s="181">
        <f t="shared" si="546"/>
        <v>0</v>
      </c>
      <c r="AX840" s="181">
        <f t="shared" si="546"/>
        <v>0</v>
      </c>
      <c r="AY840" s="181">
        <f t="shared" si="546"/>
        <v>0</v>
      </c>
      <c r="AZ840" s="181">
        <f t="shared" si="546"/>
        <v>0</v>
      </c>
      <c r="BA840" s="181">
        <f t="shared" si="546"/>
        <v>0</v>
      </c>
      <c r="BB840" s="181">
        <f t="shared" si="546"/>
        <v>0</v>
      </c>
      <c r="BC840" s="181">
        <f t="shared" si="546"/>
        <v>0</v>
      </c>
      <c r="BD840" s="181">
        <f t="shared" si="546"/>
        <v>0</v>
      </c>
      <c r="BE840" s="181">
        <f t="shared" si="546"/>
        <v>0</v>
      </c>
      <c r="BF840" s="181">
        <f t="shared" si="546"/>
        <v>0</v>
      </c>
      <c r="BG840" s="181">
        <f t="shared" si="546"/>
        <v>0</v>
      </c>
      <c r="BH840" s="181">
        <f t="shared" si="546"/>
        <v>0</v>
      </c>
      <c r="BI840" s="181">
        <f t="shared" si="546"/>
        <v>0</v>
      </c>
      <c r="BJ840" s="181">
        <f t="shared" si="546"/>
        <v>0</v>
      </c>
      <c r="BK840" s="181">
        <f t="shared" si="546"/>
        <v>0</v>
      </c>
      <c r="BL840" s="181">
        <f t="shared" si="546"/>
        <v>0</v>
      </c>
      <c r="BM840" s="181">
        <f t="shared" si="546"/>
        <v>0</v>
      </c>
      <c r="BN840" s="181">
        <f t="shared" si="546"/>
        <v>0</v>
      </c>
      <c r="BO840" s="181">
        <f t="shared" si="546"/>
        <v>0</v>
      </c>
      <c r="BP840" s="181">
        <f t="shared" si="546"/>
        <v>0</v>
      </c>
      <c r="BQ840" s="181">
        <f t="shared" si="544"/>
        <v>0</v>
      </c>
      <c r="BR840" s="181">
        <f t="shared" si="544"/>
        <v>0</v>
      </c>
      <c r="BS840" s="181">
        <f t="shared" si="544"/>
        <v>0</v>
      </c>
      <c r="BT840" s="181">
        <f t="shared" si="544"/>
        <v>0</v>
      </c>
      <c r="BU840" s="181">
        <f t="shared" si="544"/>
        <v>0</v>
      </c>
      <c r="BV840" s="181">
        <f t="shared" si="544"/>
        <v>0</v>
      </c>
      <c r="BW840" s="181">
        <f t="shared" si="544"/>
        <v>0</v>
      </c>
      <c r="BX840" s="181">
        <f t="shared" si="544"/>
        <v>0</v>
      </c>
      <c r="BY840" s="181">
        <f t="shared" si="544"/>
        <v>0</v>
      </c>
      <c r="BZ840" s="181">
        <f t="shared" si="544"/>
        <v>0</v>
      </c>
      <c r="CA840" s="181">
        <f t="shared" si="544"/>
        <v>0</v>
      </c>
      <c r="CB840" s="181">
        <f t="shared" si="544"/>
        <v>0</v>
      </c>
      <c r="CC840" s="181">
        <f t="shared" si="544"/>
        <v>0</v>
      </c>
      <c r="CD840" s="181">
        <f t="shared" si="544"/>
        <v>0</v>
      </c>
      <c r="CE840" s="181">
        <f t="shared" si="544"/>
        <v>0</v>
      </c>
      <c r="CF840" s="181">
        <f t="shared" si="544"/>
        <v>0</v>
      </c>
      <c r="CG840" s="181">
        <f t="shared" si="544"/>
        <v>0</v>
      </c>
      <c r="CH840" s="181">
        <f t="shared" si="544"/>
        <v>0</v>
      </c>
      <c r="CI840" s="181">
        <f t="shared" si="544"/>
        <v>0</v>
      </c>
      <c r="CJ840" s="181">
        <f t="shared" si="544"/>
        <v>0</v>
      </c>
      <c r="CK840" s="181">
        <f t="shared" si="544"/>
        <v>0</v>
      </c>
      <c r="CL840" s="181">
        <f t="shared" si="544"/>
        <v>0</v>
      </c>
      <c r="CM840" s="181">
        <f t="shared" si="544"/>
        <v>0</v>
      </c>
      <c r="CN840" s="181">
        <f t="shared" si="544"/>
        <v>0</v>
      </c>
      <c r="CO840" s="181">
        <f t="shared" si="544"/>
        <v>0</v>
      </c>
      <c r="CP840" s="181">
        <f t="shared" si="544"/>
        <v>0</v>
      </c>
      <c r="CQ840" s="181">
        <f t="shared" si="544"/>
        <v>0</v>
      </c>
      <c r="CR840" s="181">
        <f t="shared" si="544"/>
        <v>0</v>
      </c>
      <c r="CS840" s="181">
        <f t="shared" si="544"/>
        <v>0</v>
      </c>
      <c r="CT840" s="181">
        <f t="shared" si="545"/>
        <v>0</v>
      </c>
      <c r="CU840" s="181">
        <f t="shared" si="545"/>
        <v>0</v>
      </c>
      <c r="CV840" s="181">
        <f t="shared" si="545"/>
        <v>0</v>
      </c>
      <c r="CW840" s="181">
        <f t="shared" si="545"/>
        <v>0</v>
      </c>
      <c r="CX840" s="181">
        <f t="shared" si="545"/>
        <v>0</v>
      </c>
      <c r="CY840" s="181">
        <f t="shared" si="545"/>
        <v>0</v>
      </c>
      <c r="CZ840" s="181">
        <f t="shared" si="545"/>
        <v>0</v>
      </c>
      <c r="DA840" s="181">
        <f t="shared" si="545"/>
        <v>0</v>
      </c>
      <c r="DB840" s="181">
        <f t="shared" si="545"/>
        <v>0</v>
      </c>
      <c r="DC840" s="181">
        <f t="shared" si="545"/>
        <v>0</v>
      </c>
      <c r="DD840" s="181">
        <f t="shared" si="545"/>
        <v>0</v>
      </c>
      <c r="DE840" s="181">
        <f t="shared" si="545"/>
        <v>0</v>
      </c>
      <c r="DF840" s="181">
        <f t="shared" si="545"/>
        <v>0</v>
      </c>
      <c r="DG840" s="181">
        <f t="shared" si="545"/>
        <v>0</v>
      </c>
      <c r="DH840" s="181">
        <f t="shared" si="545"/>
        <v>0</v>
      </c>
      <c r="DI840" s="181">
        <f t="shared" si="545"/>
        <v>0</v>
      </c>
      <c r="DJ840" s="181">
        <f t="shared" si="545"/>
        <v>0</v>
      </c>
      <c r="DK840" s="181">
        <f t="shared" si="545"/>
        <v>0</v>
      </c>
      <c r="DL840" s="181">
        <f t="shared" si="545"/>
        <v>0</v>
      </c>
      <c r="DM840" s="181">
        <f t="shared" si="545"/>
        <v>0</v>
      </c>
      <c r="DN840" s="181">
        <f t="shared" si="545"/>
        <v>0</v>
      </c>
      <c r="DO840" s="181">
        <f t="shared" si="545"/>
        <v>0</v>
      </c>
      <c r="DP840" s="181">
        <f t="shared" si="545"/>
        <v>0</v>
      </c>
      <c r="DQ840" s="181">
        <f t="shared" si="545"/>
        <v>0</v>
      </c>
      <c r="DR840" s="181">
        <f t="shared" si="545"/>
        <v>0</v>
      </c>
      <c r="DS840" s="181">
        <f t="shared" si="545"/>
        <v>0</v>
      </c>
      <c r="DT840" s="181">
        <f t="shared" si="545"/>
        <v>0</v>
      </c>
      <c r="DU840" s="181">
        <f t="shared" si="545"/>
        <v>0</v>
      </c>
      <c r="DV840" s="181">
        <f t="shared" si="545"/>
        <v>0</v>
      </c>
      <c r="DW840" s="181">
        <f t="shared" si="545"/>
        <v>0</v>
      </c>
      <c r="DX840" s="181">
        <f t="shared" si="545"/>
        <v>0</v>
      </c>
      <c r="DY840" s="181">
        <f t="shared" si="545"/>
        <v>0</v>
      </c>
      <c r="DZ840" s="181">
        <f t="shared" si="545"/>
        <v>0</v>
      </c>
      <c r="EA840" s="181">
        <f t="shared" si="545"/>
        <v>0</v>
      </c>
      <c r="EB840" s="181">
        <f t="shared" si="545"/>
        <v>0</v>
      </c>
      <c r="EC840" s="181">
        <f t="shared" si="543"/>
        <v>0</v>
      </c>
      <c r="ED840" s="181">
        <f t="shared" si="543"/>
        <v>0</v>
      </c>
      <c r="EE840" s="181">
        <f t="shared" si="543"/>
        <v>0</v>
      </c>
    </row>
    <row r="841" spans="1:138" s="182" customFormat="1" ht="15.75" hidden="1" outlineLevel="1" x14ac:dyDescent="0.25">
      <c r="A841" s="122">
        <f t="shared" si="536"/>
        <v>0</v>
      </c>
      <c r="B841" s="232" t="str">
        <f t="shared" si="540"/>
        <v>Прочие рос НДС</v>
      </c>
      <c r="C841" s="170">
        <f t="shared" si="542"/>
        <v>0</v>
      </c>
      <c r="D841" s="181">
        <f t="shared" si="541"/>
        <v>0</v>
      </c>
      <c r="E841" s="181">
        <f t="shared" si="541"/>
        <v>0</v>
      </c>
      <c r="F841" s="181">
        <f t="shared" si="541"/>
        <v>0</v>
      </c>
      <c r="G841" s="181">
        <f t="shared" si="541"/>
        <v>0</v>
      </c>
      <c r="H841" s="181">
        <f t="shared" si="541"/>
        <v>0</v>
      </c>
      <c r="I841" s="181">
        <f t="shared" si="541"/>
        <v>0</v>
      </c>
      <c r="J841" s="181">
        <f t="shared" si="541"/>
        <v>0</v>
      </c>
      <c r="K841" s="181">
        <f t="shared" si="541"/>
        <v>0</v>
      </c>
      <c r="L841" s="181">
        <f t="shared" si="541"/>
        <v>0</v>
      </c>
      <c r="M841" s="181">
        <f t="shared" si="541"/>
        <v>0</v>
      </c>
      <c r="N841" s="181">
        <f t="shared" si="541"/>
        <v>0</v>
      </c>
      <c r="O841" s="181">
        <f t="shared" si="541"/>
        <v>0</v>
      </c>
      <c r="P841" s="181">
        <f t="shared" si="541"/>
        <v>0</v>
      </c>
      <c r="Q841" s="181">
        <f t="shared" si="541"/>
        <v>0</v>
      </c>
      <c r="R841" s="181">
        <f t="shared" si="541"/>
        <v>0</v>
      </c>
      <c r="S841" s="181">
        <f t="shared" si="541"/>
        <v>0</v>
      </c>
      <c r="T841" s="181">
        <f t="shared" si="546"/>
        <v>0</v>
      </c>
      <c r="U841" s="181">
        <f t="shared" si="546"/>
        <v>0</v>
      </c>
      <c r="V841" s="181">
        <f t="shared" si="546"/>
        <v>0</v>
      </c>
      <c r="W841" s="181">
        <f t="shared" si="546"/>
        <v>0</v>
      </c>
      <c r="X841" s="181">
        <f t="shared" si="546"/>
        <v>0</v>
      </c>
      <c r="Y841" s="181">
        <f t="shared" si="546"/>
        <v>0</v>
      </c>
      <c r="Z841" s="181">
        <f t="shared" si="546"/>
        <v>0</v>
      </c>
      <c r="AA841" s="181">
        <f t="shared" si="546"/>
        <v>0</v>
      </c>
      <c r="AB841" s="181">
        <f t="shared" si="546"/>
        <v>0</v>
      </c>
      <c r="AC841" s="181">
        <f t="shared" si="546"/>
        <v>0</v>
      </c>
      <c r="AD841" s="181">
        <f t="shared" si="546"/>
        <v>0</v>
      </c>
      <c r="AE841" s="181">
        <f t="shared" si="546"/>
        <v>0</v>
      </c>
      <c r="AF841" s="181">
        <f t="shared" si="546"/>
        <v>0</v>
      </c>
      <c r="AG841" s="181">
        <f t="shared" si="546"/>
        <v>0</v>
      </c>
      <c r="AH841" s="181">
        <f t="shared" si="546"/>
        <v>0</v>
      </c>
      <c r="AI841" s="181">
        <f t="shared" si="546"/>
        <v>0</v>
      </c>
      <c r="AJ841" s="181">
        <f t="shared" si="546"/>
        <v>0</v>
      </c>
      <c r="AK841" s="181">
        <f t="shared" si="546"/>
        <v>0</v>
      </c>
      <c r="AL841" s="181">
        <f t="shared" si="546"/>
        <v>0</v>
      </c>
      <c r="AM841" s="181">
        <f t="shared" si="546"/>
        <v>0</v>
      </c>
      <c r="AN841" s="181">
        <f t="shared" si="546"/>
        <v>0</v>
      </c>
      <c r="AO841" s="181">
        <f t="shared" si="546"/>
        <v>0</v>
      </c>
      <c r="AP841" s="181">
        <f t="shared" si="546"/>
        <v>0</v>
      </c>
      <c r="AQ841" s="181">
        <f t="shared" si="546"/>
        <v>0</v>
      </c>
      <c r="AR841" s="181">
        <f t="shared" si="546"/>
        <v>0</v>
      </c>
      <c r="AS841" s="181">
        <f t="shared" si="546"/>
        <v>0</v>
      </c>
      <c r="AT841" s="181">
        <f t="shared" si="546"/>
        <v>0</v>
      </c>
      <c r="AU841" s="181">
        <f t="shared" si="546"/>
        <v>0</v>
      </c>
      <c r="AV841" s="181">
        <f t="shared" si="546"/>
        <v>0</v>
      </c>
      <c r="AW841" s="181">
        <f t="shared" si="546"/>
        <v>0</v>
      </c>
      <c r="AX841" s="181">
        <f t="shared" si="546"/>
        <v>0</v>
      </c>
      <c r="AY841" s="181">
        <f t="shared" si="546"/>
        <v>0</v>
      </c>
      <c r="AZ841" s="181">
        <f t="shared" si="546"/>
        <v>0</v>
      </c>
      <c r="BA841" s="181">
        <f t="shared" si="546"/>
        <v>0</v>
      </c>
      <c r="BB841" s="181">
        <f t="shared" si="546"/>
        <v>0</v>
      </c>
      <c r="BC841" s="181">
        <f t="shared" si="546"/>
        <v>0</v>
      </c>
      <c r="BD841" s="181">
        <f t="shared" si="546"/>
        <v>0</v>
      </c>
      <c r="BE841" s="181">
        <f t="shared" si="546"/>
        <v>0</v>
      </c>
      <c r="BF841" s="181">
        <f t="shared" si="546"/>
        <v>0</v>
      </c>
      <c r="BG841" s="181">
        <f t="shared" si="546"/>
        <v>0</v>
      </c>
      <c r="BH841" s="181">
        <f t="shared" si="546"/>
        <v>0</v>
      </c>
      <c r="BI841" s="181">
        <f t="shared" si="546"/>
        <v>0</v>
      </c>
      <c r="BJ841" s="181">
        <f t="shared" si="546"/>
        <v>0</v>
      </c>
      <c r="BK841" s="181">
        <f t="shared" si="546"/>
        <v>0</v>
      </c>
      <c r="BL841" s="181">
        <f t="shared" si="546"/>
        <v>0</v>
      </c>
      <c r="BM841" s="181">
        <f t="shared" si="546"/>
        <v>0</v>
      </c>
      <c r="BN841" s="181">
        <f t="shared" si="546"/>
        <v>0</v>
      </c>
      <c r="BO841" s="181">
        <f t="shared" si="546"/>
        <v>0</v>
      </c>
      <c r="BP841" s="181">
        <f t="shared" si="546"/>
        <v>0</v>
      </c>
      <c r="BQ841" s="181">
        <f t="shared" si="546"/>
        <v>0</v>
      </c>
      <c r="BR841" s="181">
        <f t="shared" si="546"/>
        <v>0</v>
      </c>
      <c r="BS841" s="181">
        <f t="shared" si="546"/>
        <v>0</v>
      </c>
      <c r="BT841" s="181">
        <f t="shared" si="546"/>
        <v>0</v>
      </c>
      <c r="BU841" s="181">
        <f t="shared" si="546"/>
        <v>0</v>
      </c>
      <c r="BV841" s="181">
        <f t="shared" si="546"/>
        <v>0</v>
      </c>
      <c r="BW841" s="181">
        <f t="shared" si="546"/>
        <v>0</v>
      </c>
      <c r="BX841" s="181">
        <f t="shared" si="546"/>
        <v>0</v>
      </c>
      <c r="BY841" s="181">
        <f t="shared" si="546"/>
        <v>0</v>
      </c>
      <c r="BZ841" s="181">
        <f t="shared" si="546"/>
        <v>0</v>
      </c>
      <c r="CA841" s="181">
        <f t="shared" si="546"/>
        <v>0</v>
      </c>
      <c r="CB841" s="181">
        <f t="shared" si="544"/>
        <v>0</v>
      </c>
      <c r="CC841" s="181">
        <f t="shared" si="544"/>
        <v>0</v>
      </c>
      <c r="CD841" s="181">
        <f t="shared" si="544"/>
        <v>0</v>
      </c>
      <c r="CE841" s="181">
        <f t="shared" si="544"/>
        <v>0</v>
      </c>
      <c r="CF841" s="181">
        <f t="shared" si="544"/>
        <v>0</v>
      </c>
      <c r="CG841" s="181">
        <f t="shared" si="544"/>
        <v>0</v>
      </c>
      <c r="CH841" s="181">
        <f t="shared" si="544"/>
        <v>0</v>
      </c>
      <c r="CI841" s="181">
        <f t="shared" si="544"/>
        <v>0</v>
      </c>
      <c r="CJ841" s="181">
        <f t="shared" si="544"/>
        <v>0</v>
      </c>
      <c r="CK841" s="181">
        <f t="shared" si="544"/>
        <v>0</v>
      </c>
      <c r="CL841" s="181">
        <f t="shared" si="544"/>
        <v>0</v>
      </c>
      <c r="CM841" s="181">
        <f t="shared" si="544"/>
        <v>0</v>
      </c>
      <c r="CN841" s="181">
        <f t="shared" si="544"/>
        <v>0</v>
      </c>
      <c r="CO841" s="181">
        <f t="shared" si="544"/>
        <v>0</v>
      </c>
      <c r="CP841" s="181">
        <f t="shared" si="544"/>
        <v>0</v>
      </c>
      <c r="CQ841" s="181">
        <f t="shared" si="544"/>
        <v>0</v>
      </c>
      <c r="CR841" s="181">
        <f t="shared" si="544"/>
        <v>0</v>
      </c>
      <c r="CS841" s="181">
        <f t="shared" si="544"/>
        <v>0</v>
      </c>
      <c r="CT841" s="181">
        <f t="shared" si="545"/>
        <v>0</v>
      </c>
      <c r="CU841" s="181">
        <f t="shared" si="545"/>
        <v>0</v>
      </c>
      <c r="CV841" s="181">
        <f t="shared" si="545"/>
        <v>0</v>
      </c>
      <c r="CW841" s="181">
        <f t="shared" si="545"/>
        <v>0</v>
      </c>
      <c r="CX841" s="181">
        <f t="shared" si="545"/>
        <v>0</v>
      </c>
      <c r="CY841" s="181">
        <f t="shared" si="545"/>
        <v>0</v>
      </c>
      <c r="CZ841" s="181">
        <f t="shared" si="545"/>
        <v>0</v>
      </c>
      <c r="DA841" s="181">
        <f t="shared" si="545"/>
        <v>0</v>
      </c>
      <c r="DB841" s="181">
        <f t="shared" si="545"/>
        <v>0</v>
      </c>
      <c r="DC841" s="181">
        <f t="shared" si="545"/>
        <v>0</v>
      </c>
      <c r="DD841" s="181">
        <f t="shared" si="545"/>
        <v>0</v>
      </c>
      <c r="DE841" s="181">
        <f t="shared" si="545"/>
        <v>0</v>
      </c>
      <c r="DF841" s="181">
        <f t="shared" si="545"/>
        <v>0</v>
      </c>
      <c r="DG841" s="181">
        <f t="shared" si="545"/>
        <v>0</v>
      </c>
      <c r="DH841" s="181">
        <f t="shared" si="545"/>
        <v>0</v>
      </c>
      <c r="DI841" s="181">
        <f t="shared" si="545"/>
        <v>0</v>
      </c>
      <c r="DJ841" s="181">
        <f t="shared" si="545"/>
        <v>0</v>
      </c>
      <c r="DK841" s="181">
        <f t="shared" si="545"/>
        <v>0</v>
      </c>
      <c r="DL841" s="181">
        <f t="shared" si="545"/>
        <v>0</v>
      </c>
      <c r="DM841" s="181">
        <f t="shared" si="545"/>
        <v>0</v>
      </c>
      <c r="DN841" s="181">
        <f t="shared" si="545"/>
        <v>0</v>
      </c>
      <c r="DO841" s="181">
        <f t="shared" si="545"/>
        <v>0</v>
      </c>
      <c r="DP841" s="181">
        <f t="shared" si="545"/>
        <v>0</v>
      </c>
      <c r="DQ841" s="181">
        <f t="shared" si="545"/>
        <v>0</v>
      </c>
      <c r="DR841" s="181">
        <f t="shared" si="545"/>
        <v>0</v>
      </c>
      <c r="DS841" s="181">
        <f t="shared" si="545"/>
        <v>0</v>
      </c>
      <c r="DT841" s="181">
        <f t="shared" si="545"/>
        <v>0</v>
      </c>
      <c r="DU841" s="181">
        <f t="shared" si="545"/>
        <v>0</v>
      </c>
      <c r="DV841" s="181">
        <f t="shared" si="545"/>
        <v>0</v>
      </c>
      <c r="DW841" s="181">
        <f t="shared" si="545"/>
        <v>0</v>
      </c>
      <c r="DX841" s="181">
        <f t="shared" si="545"/>
        <v>0</v>
      </c>
      <c r="DY841" s="181">
        <f t="shared" si="545"/>
        <v>0</v>
      </c>
      <c r="DZ841" s="181">
        <f t="shared" si="545"/>
        <v>0</v>
      </c>
      <c r="EA841" s="181">
        <f t="shared" si="545"/>
        <v>0</v>
      </c>
      <c r="EB841" s="181">
        <f t="shared" si="545"/>
        <v>0</v>
      </c>
      <c r="EC841" s="181">
        <f t="shared" si="543"/>
        <v>0</v>
      </c>
      <c r="ED841" s="181">
        <f t="shared" si="543"/>
        <v>0</v>
      </c>
      <c r="EE841" s="181">
        <f t="shared" si="543"/>
        <v>0</v>
      </c>
    </row>
    <row r="842" spans="1:138" s="182" customFormat="1" ht="15.75" hidden="1" outlineLevel="1" x14ac:dyDescent="0.25">
      <c r="A842" s="122">
        <f t="shared" si="536"/>
        <v>0</v>
      </c>
      <c r="B842" s="232" t="str">
        <f t="shared" si="540"/>
        <v>Таможенные платежи НДС</v>
      </c>
      <c r="C842" s="170">
        <f t="shared" si="542"/>
        <v>0</v>
      </c>
      <c r="D842" s="181">
        <f t="shared" si="541"/>
        <v>0</v>
      </c>
      <c r="E842" s="181">
        <f t="shared" si="541"/>
        <v>0</v>
      </c>
      <c r="F842" s="181">
        <f t="shared" si="541"/>
        <v>0</v>
      </c>
      <c r="G842" s="181">
        <f t="shared" si="541"/>
        <v>0</v>
      </c>
      <c r="H842" s="181">
        <f t="shared" si="541"/>
        <v>0</v>
      </c>
      <c r="I842" s="181">
        <f t="shared" si="541"/>
        <v>0</v>
      </c>
      <c r="J842" s="181">
        <f t="shared" si="541"/>
        <v>0</v>
      </c>
      <c r="K842" s="181">
        <f t="shared" si="541"/>
        <v>0</v>
      </c>
      <c r="L842" s="181">
        <f t="shared" si="541"/>
        <v>0</v>
      </c>
      <c r="M842" s="181">
        <f t="shared" si="541"/>
        <v>0</v>
      </c>
      <c r="N842" s="181">
        <f t="shared" si="541"/>
        <v>0</v>
      </c>
      <c r="O842" s="181">
        <f t="shared" si="541"/>
        <v>0</v>
      </c>
      <c r="P842" s="181">
        <f t="shared" si="541"/>
        <v>0</v>
      </c>
      <c r="Q842" s="181">
        <f t="shared" si="541"/>
        <v>0</v>
      </c>
      <c r="R842" s="181">
        <f t="shared" si="541"/>
        <v>0</v>
      </c>
      <c r="S842" s="181">
        <f t="shared" si="541"/>
        <v>0</v>
      </c>
      <c r="T842" s="181">
        <f t="shared" si="546"/>
        <v>0</v>
      </c>
      <c r="U842" s="181">
        <f t="shared" si="546"/>
        <v>0</v>
      </c>
      <c r="V842" s="181">
        <f t="shared" si="546"/>
        <v>0</v>
      </c>
      <c r="W842" s="181">
        <f t="shared" si="546"/>
        <v>0</v>
      </c>
      <c r="X842" s="181">
        <f t="shared" si="546"/>
        <v>0</v>
      </c>
      <c r="Y842" s="181">
        <f t="shared" si="546"/>
        <v>0</v>
      </c>
      <c r="Z842" s="181">
        <f t="shared" si="546"/>
        <v>0</v>
      </c>
      <c r="AA842" s="181">
        <f t="shared" si="546"/>
        <v>0</v>
      </c>
      <c r="AB842" s="181">
        <f t="shared" si="546"/>
        <v>0</v>
      </c>
      <c r="AC842" s="181">
        <f t="shared" si="546"/>
        <v>0</v>
      </c>
      <c r="AD842" s="181">
        <f t="shared" si="546"/>
        <v>0</v>
      </c>
      <c r="AE842" s="181">
        <f t="shared" si="546"/>
        <v>0</v>
      </c>
      <c r="AF842" s="181">
        <f t="shared" si="546"/>
        <v>0</v>
      </c>
      <c r="AG842" s="181">
        <f t="shared" si="546"/>
        <v>0</v>
      </c>
      <c r="AH842" s="181">
        <f t="shared" si="546"/>
        <v>0</v>
      </c>
      <c r="AI842" s="181">
        <f t="shared" si="546"/>
        <v>0</v>
      </c>
      <c r="AJ842" s="181">
        <f t="shared" si="546"/>
        <v>0</v>
      </c>
      <c r="AK842" s="181">
        <f t="shared" si="546"/>
        <v>0</v>
      </c>
      <c r="AL842" s="181">
        <f t="shared" si="546"/>
        <v>0</v>
      </c>
      <c r="AM842" s="181">
        <f t="shared" si="546"/>
        <v>0</v>
      </c>
      <c r="AN842" s="181">
        <f t="shared" si="546"/>
        <v>0</v>
      </c>
      <c r="AO842" s="181">
        <f t="shared" si="546"/>
        <v>0</v>
      </c>
      <c r="AP842" s="181">
        <f t="shared" si="546"/>
        <v>0</v>
      </c>
      <c r="AQ842" s="181">
        <f t="shared" si="546"/>
        <v>0</v>
      </c>
      <c r="AR842" s="181">
        <f t="shared" si="546"/>
        <v>0</v>
      </c>
      <c r="AS842" s="181">
        <f t="shared" si="546"/>
        <v>0</v>
      </c>
      <c r="AT842" s="181">
        <f t="shared" si="546"/>
        <v>0</v>
      </c>
      <c r="AU842" s="181">
        <f t="shared" si="546"/>
        <v>0</v>
      </c>
      <c r="AV842" s="181">
        <f t="shared" si="546"/>
        <v>0</v>
      </c>
      <c r="AW842" s="181">
        <f t="shared" si="546"/>
        <v>0</v>
      </c>
      <c r="AX842" s="181">
        <f t="shared" si="546"/>
        <v>0</v>
      </c>
      <c r="AY842" s="181">
        <f t="shared" si="546"/>
        <v>0</v>
      </c>
      <c r="AZ842" s="181">
        <f t="shared" si="546"/>
        <v>0</v>
      </c>
      <c r="BA842" s="181">
        <f t="shared" si="546"/>
        <v>0</v>
      </c>
      <c r="BB842" s="181">
        <f t="shared" si="546"/>
        <v>0</v>
      </c>
      <c r="BC842" s="181">
        <f t="shared" si="546"/>
        <v>0</v>
      </c>
      <c r="BD842" s="181">
        <f t="shared" si="546"/>
        <v>0</v>
      </c>
      <c r="BE842" s="181">
        <f t="shared" si="546"/>
        <v>0</v>
      </c>
      <c r="BF842" s="181">
        <f t="shared" si="546"/>
        <v>0</v>
      </c>
      <c r="BG842" s="181">
        <f t="shared" si="546"/>
        <v>0</v>
      </c>
      <c r="BH842" s="181">
        <f t="shared" si="546"/>
        <v>0</v>
      </c>
      <c r="BI842" s="181">
        <f t="shared" si="546"/>
        <v>0</v>
      </c>
      <c r="BJ842" s="181">
        <f t="shared" si="546"/>
        <v>0</v>
      </c>
      <c r="BK842" s="181">
        <f t="shared" si="546"/>
        <v>0</v>
      </c>
      <c r="BL842" s="181">
        <f t="shared" si="546"/>
        <v>0</v>
      </c>
      <c r="BM842" s="181">
        <f t="shared" si="546"/>
        <v>0</v>
      </c>
      <c r="BN842" s="181">
        <f t="shared" si="546"/>
        <v>0</v>
      </c>
      <c r="BO842" s="181">
        <f t="shared" si="546"/>
        <v>0</v>
      </c>
      <c r="BP842" s="181">
        <f t="shared" si="546"/>
        <v>0</v>
      </c>
      <c r="BQ842" s="181">
        <f>BQ829*0.18</f>
        <v>0</v>
      </c>
      <c r="BR842" s="181">
        <f>BR829*0.18</f>
        <v>0</v>
      </c>
      <c r="BS842" s="181">
        <f>BS829*0.18</f>
        <v>0</v>
      </c>
      <c r="BT842" s="181">
        <f>BT829*0.18</f>
        <v>0</v>
      </c>
      <c r="BU842" s="181">
        <f>BU829*0.18</f>
        <v>0</v>
      </c>
      <c r="BV842" s="181">
        <f t="shared" si="546"/>
        <v>0</v>
      </c>
      <c r="BW842" s="181">
        <f t="shared" si="546"/>
        <v>0</v>
      </c>
      <c r="BX842" s="181">
        <f t="shared" si="546"/>
        <v>0</v>
      </c>
      <c r="BY842" s="181">
        <f t="shared" si="546"/>
        <v>0</v>
      </c>
      <c r="BZ842" s="181">
        <f t="shared" si="546"/>
        <v>0</v>
      </c>
      <c r="CA842" s="181">
        <f t="shared" si="546"/>
        <v>0</v>
      </c>
      <c r="CB842" s="181">
        <f t="shared" si="544"/>
        <v>0</v>
      </c>
      <c r="CC842" s="181">
        <f t="shared" si="544"/>
        <v>0</v>
      </c>
      <c r="CD842" s="181">
        <f t="shared" si="544"/>
        <v>0</v>
      </c>
      <c r="CE842" s="181">
        <f t="shared" si="544"/>
        <v>0</v>
      </c>
      <c r="CF842" s="181">
        <f t="shared" si="544"/>
        <v>0</v>
      </c>
      <c r="CG842" s="181">
        <f t="shared" si="544"/>
        <v>0</v>
      </c>
      <c r="CH842" s="181">
        <f t="shared" si="544"/>
        <v>0</v>
      </c>
      <c r="CI842" s="181">
        <f t="shared" si="544"/>
        <v>0</v>
      </c>
      <c r="CJ842" s="181">
        <f t="shared" si="544"/>
        <v>0</v>
      </c>
      <c r="CK842" s="181">
        <f t="shared" si="544"/>
        <v>0</v>
      </c>
      <c r="CL842" s="181">
        <f t="shared" si="544"/>
        <v>0</v>
      </c>
      <c r="CM842" s="181">
        <f t="shared" si="544"/>
        <v>0</v>
      </c>
      <c r="CN842" s="181">
        <f t="shared" si="544"/>
        <v>0</v>
      </c>
      <c r="CO842" s="181">
        <f t="shared" si="544"/>
        <v>0</v>
      </c>
      <c r="CP842" s="181">
        <f t="shared" si="544"/>
        <v>0</v>
      </c>
      <c r="CQ842" s="181">
        <f t="shared" si="544"/>
        <v>0</v>
      </c>
      <c r="CR842" s="181">
        <f t="shared" si="544"/>
        <v>0</v>
      </c>
      <c r="CS842" s="181">
        <f t="shared" si="544"/>
        <v>0</v>
      </c>
      <c r="CT842" s="181">
        <f t="shared" si="545"/>
        <v>0</v>
      </c>
      <c r="CU842" s="181">
        <f t="shared" si="545"/>
        <v>0</v>
      </c>
      <c r="CV842" s="181">
        <f t="shared" si="545"/>
        <v>0</v>
      </c>
      <c r="CW842" s="181">
        <f t="shared" si="545"/>
        <v>0</v>
      </c>
      <c r="CX842" s="181">
        <f t="shared" si="545"/>
        <v>0</v>
      </c>
      <c r="CY842" s="181">
        <f t="shared" si="545"/>
        <v>0</v>
      </c>
      <c r="CZ842" s="181">
        <f t="shared" si="545"/>
        <v>0</v>
      </c>
      <c r="DA842" s="181">
        <f t="shared" si="545"/>
        <v>0</v>
      </c>
      <c r="DB842" s="181">
        <f t="shared" si="545"/>
        <v>0</v>
      </c>
      <c r="DC842" s="181">
        <f t="shared" si="545"/>
        <v>0</v>
      </c>
      <c r="DD842" s="181">
        <f t="shared" si="545"/>
        <v>0</v>
      </c>
      <c r="DE842" s="181">
        <f t="shared" si="545"/>
        <v>0</v>
      </c>
      <c r="DF842" s="181">
        <f t="shared" si="545"/>
        <v>0</v>
      </c>
      <c r="DG842" s="181">
        <f t="shared" si="545"/>
        <v>0</v>
      </c>
      <c r="DH842" s="181">
        <f t="shared" si="545"/>
        <v>0</v>
      </c>
      <c r="DI842" s="181">
        <f t="shared" si="545"/>
        <v>0</v>
      </c>
      <c r="DJ842" s="181">
        <f t="shared" si="545"/>
        <v>0</v>
      </c>
      <c r="DK842" s="181">
        <f t="shared" si="545"/>
        <v>0</v>
      </c>
      <c r="DL842" s="181">
        <f t="shared" si="545"/>
        <v>0</v>
      </c>
      <c r="DM842" s="181">
        <f t="shared" si="545"/>
        <v>0</v>
      </c>
      <c r="DN842" s="181">
        <f t="shared" si="545"/>
        <v>0</v>
      </c>
      <c r="DO842" s="181">
        <f t="shared" si="545"/>
        <v>0</v>
      </c>
      <c r="DP842" s="181">
        <f t="shared" si="545"/>
        <v>0</v>
      </c>
      <c r="DQ842" s="181">
        <f t="shared" si="545"/>
        <v>0</v>
      </c>
      <c r="DR842" s="181">
        <f t="shared" si="545"/>
        <v>0</v>
      </c>
      <c r="DS842" s="181">
        <f t="shared" si="545"/>
        <v>0</v>
      </c>
      <c r="DT842" s="181">
        <f t="shared" si="545"/>
        <v>0</v>
      </c>
      <c r="DU842" s="181">
        <f t="shared" si="545"/>
        <v>0</v>
      </c>
      <c r="DV842" s="181">
        <f t="shared" si="545"/>
        <v>0</v>
      </c>
      <c r="DW842" s="181">
        <f t="shared" si="545"/>
        <v>0</v>
      </c>
      <c r="DX842" s="181">
        <f t="shared" si="545"/>
        <v>0</v>
      </c>
      <c r="DY842" s="181">
        <f t="shared" si="545"/>
        <v>0</v>
      </c>
      <c r="DZ842" s="181">
        <f t="shared" si="545"/>
        <v>0</v>
      </c>
      <c r="EA842" s="181">
        <f t="shared" si="545"/>
        <v>0</v>
      </c>
      <c r="EB842" s="181">
        <f t="shared" si="545"/>
        <v>0</v>
      </c>
      <c r="EC842" s="181">
        <f t="shared" si="543"/>
        <v>0</v>
      </c>
      <c r="ED842" s="181">
        <f t="shared" si="543"/>
        <v>0</v>
      </c>
      <c r="EE842" s="181">
        <f t="shared" si="543"/>
        <v>0</v>
      </c>
    </row>
    <row r="843" spans="1:138" s="182" customFormat="1" ht="15.75" hidden="1" outlineLevel="1" x14ac:dyDescent="0.25">
      <c r="A843" s="122">
        <f t="shared" si="536"/>
        <v>0</v>
      </c>
      <c r="B843" s="232" t="str">
        <f t="shared" si="540"/>
        <v>Менеджмент резерв НДС</v>
      </c>
      <c r="C843" s="170">
        <f t="shared" si="542"/>
        <v>0</v>
      </c>
      <c r="D843" s="181">
        <f t="shared" si="541"/>
        <v>0</v>
      </c>
      <c r="E843" s="181">
        <f t="shared" si="541"/>
        <v>0</v>
      </c>
      <c r="F843" s="181">
        <f t="shared" si="541"/>
        <v>0</v>
      </c>
      <c r="G843" s="181">
        <f t="shared" si="541"/>
        <v>0</v>
      </c>
      <c r="H843" s="181">
        <f t="shared" si="541"/>
        <v>0</v>
      </c>
      <c r="I843" s="181">
        <f t="shared" si="541"/>
        <v>0</v>
      </c>
      <c r="J843" s="181">
        <f t="shared" si="541"/>
        <v>0</v>
      </c>
      <c r="K843" s="181">
        <f t="shared" si="541"/>
        <v>0</v>
      </c>
      <c r="L843" s="181">
        <f t="shared" si="541"/>
        <v>0</v>
      </c>
      <c r="M843" s="181">
        <f t="shared" si="541"/>
        <v>0</v>
      </c>
      <c r="N843" s="181">
        <f t="shared" si="541"/>
        <v>0</v>
      </c>
      <c r="O843" s="181">
        <f t="shared" si="541"/>
        <v>0</v>
      </c>
      <c r="P843" s="181">
        <f t="shared" si="541"/>
        <v>0</v>
      </c>
      <c r="Q843" s="181">
        <f t="shared" si="541"/>
        <v>0</v>
      </c>
      <c r="R843" s="181">
        <f t="shared" si="541"/>
        <v>0</v>
      </c>
      <c r="S843" s="181">
        <f t="shared" si="541"/>
        <v>0</v>
      </c>
      <c r="T843" s="181">
        <f t="shared" si="546"/>
        <v>0</v>
      </c>
      <c r="U843" s="181">
        <f t="shared" si="546"/>
        <v>0</v>
      </c>
      <c r="V843" s="181">
        <f t="shared" si="546"/>
        <v>0</v>
      </c>
      <c r="W843" s="181">
        <f t="shared" si="546"/>
        <v>0</v>
      </c>
      <c r="X843" s="181">
        <f t="shared" si="546"/>
        <v>0</v>
      </c>
      <c r="Y843" s="181">
        <f t="shared" si="546"/>
        <v>0</v>
      </c>
      <c r="Z843" s="181">
        <f t="shared" si="546"/>
        <v>0</v>
      </c>
      <c r="AA843" s="181">
        <f t="shared" si="546"/>
        <v>0</v>
      </c>
      <c r="AB843" s="181">
        <f t="shared" si="546"/>
        <v>0</v>
      </c>
      <c r="AC843" s="181">
        <f t="shared" si="546"/>
        <v>0</v>
      </c>
      <c r="AD843" s="181">
        <f t="shared" si="546"/>
        <v>0</v>
      </c>
      <c r="AE843" s="181">
        <f t="shared" si="546"/>
        <v>0</v>
      </c>
      <c r="AF843" s="181">
        <f t="shared" si="546"/>
        <v>0</v>
      </c>
      <c r="AG843" s="181">
        <f t="shared" si="546"/>
        <v>0</v>
      </c>
      <c r="AH843" s="181">
        <f t="shared" si="546"/>
        <v>0</v>
      </c>
      <c r="AI843" s="181">
        <f t="shared" si="546"/>
        <v>0</v>
      </c>
      <c r="AJ843" s="181">
        <f t="shared" si="546"/>
        <v>0</v>
      </c>
      <c r="AK843" s="181">
        <f t="shared" si="546"/>
        <v>0</v>
      </c>
      <c r="AL843" s="181">
        <f t="shared" si="546"/>
        <v>0</v>
      </c>
      <c r="AM843" s="181">
        <f t="shared" si="546"/>
        <v>0</v>
      </c>
      <c r="AN843" s="181">
        <f t="shared" si="546"/>
        <v>0</v>
      </c>
      <c r="AO843" s="181">
        <f t="shared" si="546"/>
        <v>0</v>
      </c>
      <c r="AP843" s="181">
        <f t="shared" si="546"/>
        <v>0</v>
      </c>
      <c r="AQ843" s="181">
        <f t="shared" si="546"/>
        <v>0</v>
      </c>
      <c r="AR843" s="181">
        <f t="shared" si="546"/>
        <v>0</v>
      </c>
      <c r="AS843" s="181">
        <f t="shared" si="546"/>
        <v>0</v>
      </c>
      <c r="AT843" s="181">
        <f t="shared" si="546"/>
        <v>0</v>
      </c>
      <c r="AU843" s="181">
        <f t="shared" si="546"/>
        <v>0</v>
      </c>
      <c r="AV843" s="181">
        <f t="shared" si="546"/>
        <v>0</v>
      </c>
      <c r="AW843" s="181">
        <f t="shared" si="546"/>
        <v>0</v>
      </c>
      <c r="AX843" s="181">
        <f t="shared" si="546"/>
        <v>0</v>
      </c>
      <c r="AY843" s="181">
        <f t="shared" si="546"/>
        <v>0</v>
      </c>
      <c r="AZ843" s="181">
        <f t="shared" si="546"/>
        <v>0</v>
      </c>
      <c r="BA843" s="181">
        <f t="shared" si="546"/>
        <v>0</v>
      </c>
      <c r="BB843" s="181">
        <f t="shared" si="546"/>
        <v>0</v>
      </c>
      <c r="BC843" s="181">
        <f t="shared" si="546"/>
        <v>0</v>
      </c>
      <c r="BD843" s="181">
        <f t="shared" si="546"/>
        <v>0</v>
      </c>
      <c r="BE843" s="181">
        <f t="shared" si="546"/>
        <v>0</v>
      </c>
      <c r="BF843" s="181">
        <f t="shared" si="546"/>
        <v>0</v>
      </c>
      <c r="BG843" s="181">
        <f t="shared" si="546"/>
        <v>0</v>
      </c>
      <c r="BH843" s="181">
        <f t="shared" si="546"/>
        <v>0</v>
      </c>
      <c r="BI843" s="181">
        <f t="shared" si="546"/>
        <v>0</v>
      </c>
      <c r="BJ843" s="181">
        <f t="shared" si="546"/>
        <v>0</v>
      </c>
      <c r="BK843" s="181">
        <f t="shared" ref="BK843:CA843" si="547">BK830*0.18</f>
        <v>0</v>
      </c>
      <c r="BL843" s="181">
        <f t="shared" si="547"/>
        <v>0</v>
      </c>
      <c r="BM843" s="181">
        <f t="shared" si="547"/>
        <v>0</v>
      </c>
      <c r="BN843" s="181">
        <f t="shared" si="547"/>
        <v>0</v>
      </c>
      <c r="BO843" s="181">
        <f t="shared" si="547"/>
        <v>0</v>
      </c>
      <c r="BP843" s="181">
        <f t="shared" si="547"/>
        <v>0</v>
      </c>
      <c r="BQ843" s="181">
        <f t="shared" si="547"/>
        <v>0</v>
      </c>
      <c r="BR843" s="181">
        <f t="shared" si="547"/>
        <v>0</v>
      </c>
      <c r="BS843" s="181">
        <f t="shared" si="547"/>
        <v>0</v>
      </c>
      <c r="BT843" s="181">
        <f t="shared" si="547"/>
        <v>0</v>
      </c>
      <c r="BU843" s="181">
        <f t="shared" si="547"/>
        <v>0</v>
      </c>
      <c r="BV843" s="181">
        <f t="shared" si="547"/>
        <v>0</v>
      </c>
      <c r="BW843" s="181">
        <f t="shared" si="547"/>
        <v>0</v>
      </c>
      <c r="BX843" s="181">
        <f t="shared" si="547"/>
        <v>0</v>
      </c>
      <c r="BY843" s="181">
        <f t="shared" si="547"/>
        <v>0</v>
      </c>
      <c r="BZ843" s="181">
        <f t="shared" si="547"/>
        <v>0</v>
      </c>
      <c r="CA843" s="181">
        <f t="shared" si="547"/>
        <v>0</v>
      </c>
      <c r="CB843" s="181">
        <f t="shared" si="544"/>
        <v>0</v>
      </c>
      <c r="CC843" s="181">
        <f t="shared" si="544"/>
        <v>0</v>
      </c>
      <c r="CD843" s="181">
        <f t="shared" si="544"/>
        <v>0</v>
      </c>
      <c r="CE843" s="181">
        <f t="shared" si="544"/>
        <v>0</v>
      </c>
      <c r="CF843" s="181">
        <f t="shared" si="544"/>
        <v>0</v>
      </c>
      <c r="CG843" s="181">
        <f t="shared" si="544"/>
        <v>0</v>
      </c>
      <c r="CH843" s="181">
        <f t="shared" si="544"/>
        <v>0</v>
      </c>
      <c r="CI843" s="181">
        <f t="shared" si="544"/>
        <v>0</v>
      </c>
      <c r="CJ843" s="181">
        <f t="shared" si="544"/>
        <v>0</v>
      </c>
      <c r="CK843" s="181">
        <f t="shared" si="544"/>
        <v>0</v>
      </c>
      <c r="CL843" s="181">
        <f t="shared" si="544"/>
        <v>0</v>
      </c>
      <c r="CM843" s="181">
        <f t="shared" si="544"/>
        <v>0</v>
      </c>
      <c r="CN843" s="181">
        <f t="shared" si="544"/>
        <v>0</v>
      </c>
      <c r="CO843" s="181">
        <f t="shared" si="544"/>
        <v>0</v>
      </c>
      <c r="CP843" s="181">
        <f t="shared" si="544"/>
        <v>0</v>
      </c>
      <c r="CQ843" s="181">
        <f t="shared" si="544"/>
        <v>0</v>
      </c>
      <c r="CR843" s="181">
        <f t="shared" si="544"/>
        <v>0</v>
      </c>
      <c r="CS843" s="181">
        <f t="shared" si="544"/>
        <v>0</v>
      </c>
      <c r="CT843" s="181">
        <f t="shared" si="545"/>
        <v>0</v>
      </c>
      <c r="CU843" s="181">
        <f t="shared" si="545"/>
        <v>0</v>
      </c>
      <c r="CV843" s="181">
        <f t="shared" si="545"/>
        <v>0</v>
      </c>
      <c r="CW843" s="181">
        <f t="shared" si="545"/>
        <v>0</v>
      </c>
      <c r="CX843" s="181">
        <f t="shared" si="545"/>
        <v>0</v>
      </c>
      <c r="CY843" s="181">
        <f t="shared" si="545"/>
        <v>0</v>
      </c>
      <c r="CZ843" s="181">
        <f t="shared" si="545"/>
        <v>0</v>
      </c>
      <c r="DA843" s="181">
        <f t="shared" si="545"/>
        <v>0</v>
      </c>
      <c r="DB843" s="181">
        <f t="shared" si="545"/>
        <v>0</v>
      </c>
      <c r="DC843" s="181">
        <f t="shared" si="545"/>
        <v>0</v>
      </c>
      <c r="DD843" s="181">
        <f t="shared" si="545"/>
        <v>0</v>
      </c>
      <c r="DE843" s="181">
        <f t="shared" si="545"/>
        <v>0</v>
      </c>
      <c r="DF843" s="181">
        <f t="shared" si="545"/>
        <v>0</v>
      </c>
      <c r="DG843" s="181">
        <f t="shared" si="545"/>
        <v>0</v>
      </c>
      <c r="DH843" s="181">
        <f t="shared" si="545"/>
        <v>0</v>
      </c>
      <c r="DI843" s="181">
        <f t="shared" si="545"/>
        <v>0</v>
      </c>
      <c r="DJ843" s="181">
        <f t="shared" si="545"/>
        <v>0</v>
      </c>
      <c r="DK843" s="181">
        <f t="shared" si="545"/>
        <v>0</v>
      </c>
      <c r="DL843" s="181">
        <f t="shared" si="545"/>
        <v>0</v>
      </c>
      <c r="DM843" s="181">
        <f t="shared" si="545"/>
        <v>0</v>
      </c>
      <c r="DN843" s="181">
        <f t="shared" si="545"/>
        <v>0</v>
      </c>
      <c r="DO843" s="181">
        <f t="shared" si="545"/>
        <v>0</v>
      </c>
      <c r="DP843" s="181">
        <f t="shared" si="545"/>
        <v>0</v>
      </c>
      <c r="DQ843" s="181">
        <f t="shared" si="545"/>
        <v>0</v>
      </c>
      <c r="DR843" s="181">
        <f t="shared" si="545"/>
        <v>0</v>
      </c>
      <c r="DS843" s="181">
        <f t="shared" si="545"/>
        <v>0</v>
      </c>
      <c r="DT843" s="181">
        <f t="shared" si="545"/>
        <v>0</v>
      </c>
      <c r="DU843" s="181">
        <f t="shared" si="545"/>
        <v>0</v>
      </c>
      <c r="DV843" s="181">
        <f t="shared" si="545"/>
        <v>0</v>
      </c>
      <c r="DW843" s="181">
        <f t="shared" si="545"/>
        <v>0</v>
      </c>
      <c r="DX843" s="181">
        <f t="shared" si="545"/>
        <v>0</v>
      </c>
      <c r="DY843" s="181">
        <f t="shared" si="545"/>
        <v>0</v>
      </c>
      <c r="DZ843" s="181">
        <f t="shared" si="545"/>
        <v>0</v>
      </c>
      <c r="EA843" s="181">
        <f t="shared" si="545"/>
        <v>0</v>
      </c>
      <c r="EB843" s="181">
        <f t="shared" si="545"/>
        <v>0</v>
      </c>
      <c r="EC843" s="181">
        <f t="shared" si="543"/>
        <v>0</v>
      </c>
      <c r="ED843" s="181">
        <f t="shared" si="543"/>
        <v>0</v>
      </c>
      <c r="EE843" s="181">
        <f t="shared" si="543"/>
        <v>0</v>
      </c>
    </row>
    <row r="844" spans="1:138" ht="17.25" hidden="1" outlineLevel="1" thickTop="1" thickBot="1" x14ac:dyDescent="0.3">
      <c r="A844" s="122">
        <f>IF(B817="Объект",,1)</f>
        <v>0</v>
      </c>
      <c r="B844" s="228" t="s">
        <v>236</v>
      </c>
      <c r="C844" s="229">
        <f>SUM(D844:EE844)</f>
        <v>0</v>
      </c>
      <c r="D844" s="175">
        <f>SUM(D834:D843)</f>
        <v>0</v>
      </c>
      <c r="E844" s="230">
        <f t="shared" ref="E844:BA844" si="548">SUM(E834:E843)</f>
        <v>0</v>
      </c>
      <c r="F844" s="175">
        <f t="shared" si="548"/>
        <v>0</v>
      </c>
      <c r="G844" s="175">
        <f t="shared" si="548"/>
        <v>0</v>
      </c>
      <c r="H844" s="175">
        <f t="shared" si="548"/>
        <v>0</v>
      </c>
      <c r="I844" s="175">
        <f t="shared" si="548"/>
        <v>0</v>
      </c>
      <c r="J844" s="175">
        <f t="shared" si="548"/>
        <v>0</v>
      </c>
      <c r="K844" s="175">
        <f t="shared" si="548"/>
        <v>0</v>
      </c>
      <c r="L844" s="175">
        <f t="shared" si="548"/>
        <v>0</v>
      </c>
      <c r="M844" s="175">
        <f t="shared" si="548"/>
        <v>0</v>
      </c>
      <c r="N844" s="175">
        <f t="shared" si="548"/>
        <v>0</v>
      </c>
      <c r="O844" s="231">
        <f t="shared" si="548"/>
        <v>0</v>
      </c>
      <c r="P844" s="231">
        <f t="shared" si="548"/>
        <v>0</v>
      </c>
      <c r="Q844" s="231">
        <f t="shared" si="548"/>
        <v>0</v>
      </c>
      <c r="R844" s="231">
        <f t="shared" si="548"/>
        <v>0</v>
      </c>
      <c r="S844" s="231">
        <f t="shared" si="548"/>
        <v>0</v>
      </c>
      <c r="T844" s="231">
        <f t="shared" si="548"/>
        <v>0</v>
      </c>
      <c r="U844" s="231">
        <f t="shared" si="548"/>
        <v>0</v>
      </c>
      <c r="V844" s="231">
        <f t="shared" si="548"/>
        <v>0</v>
      </c>
      <c r="W844" s="231">
        <f t="shared" si="548"/>
        <v>0</v>
      </c>
      <c r="X844" s="231">
        <f t="shared" si="548"/>
        <v>0</v>
      </c>
      <c r="Y844" s="231">
        <f t="shared" si="548"/>
        <v>0</v>
      </c>
      <c r="Z844" s="231">
        <f t="shared" si="548"/>
        <v>0</v>
      </c>
      <c r="AA844" s="231">
        <f t="shared" si="548"/>
        <v>0</v>
      </c>
      <c r="AB844" s="231">
        <f t="shared" si="548"/>
        <v>0</v>
      </c>
      <c r="AC844" s="176">
        <f t="shared" si="548"/>
        <v>0</v>
      </c>
      <c r="AD844" s="176">
        <f t="shared" si="548"/>
        <v>0</v>
      </c>
      <c r="AE844" s="175">
        <f t="shared" si="548"/>
        <v>0</v>
      </c>
      <c r="AF844" s="175">
        <f t="shared" si="548"/>
        <v>0</v>
      </c>
      <c r="AG844" s="175">
        <f t="shared" si="548"/>
        <v>0</v>
      </c>
      <c r="AH844" s="175">
        <f t="shared" si="548"/>
        <v>0</v>
      </c>
      <c r="AI844" s="175">
        <f t="shared" si="548"/>
        <v>0</v>
      </c>
      <c r="AJ844" s="175">
        <f t="shared" si="548"/>
        <v>0</v>
      </c>
      <c r="AK844" s="175">
        <f t="shared" si="548"/>
        <v>0</v>
      </c>
      <c r="AL844" s="175">
        <f t="shared" si="548"/>
        <v>0</v>
      </c>
      <c r="AM844" s="175">
        <f t="shared" si="548"/>
        <v>0</v>
      </c>
      <c r="AN844" s="176">
        <f t="shared" si="548"/>
        <v>0</v>
      </c>
      <c r="AO844" s="175">
        <f t="shared" si="548"/>
        <v>0</v>
      </c>
      <c r="AP844" s="175">
        <f t="shared" si="548"/>
        <v>0</v>
      </c>
      <c r="AQ844" s="175">
        <f t="shared" si="548"/>
        <v>0</v>
      </c>
      <c r="AR844" s="175">
        <f t="shared" si="548"/>
        <v>0</v>
      </c>
      <c r="AS844" s="175">
        <f t="shared" si="548"/>
        <v>0</v>
      </c>
      <c r="AT844" s="175">
        <f t="shared" si="548"/>
        <v>0</v>
      </c>
      <c r="AU844" s="175">
        <f t="shared" si="548"/>
        <v>0</v>
      </c>
      <c r="AV844" s="175">
        <f t="shared" si="548"/>
        <v>0</v>
      </c>
      <c r="AW844" s="175">
        <f t="shared" si="548"/>
        <v>0</v>
      </c>
      <c r="AX844" s="175">
        <f t="shared" si="548"/>
        <v>0</v>
      </c>
      <c r="AY844" s="175">
        <f t="shared" si="548"/>
        <v>0</v>
      </c>
      <c r="AZ844" s="176">
        <f t="shared" si="548"/>
        <v>0</v>
      </c>
      <c r="BA844" s="175">
        <f t="shared" si="548"/>
        <v>0</v>
      </c>
      <c r="BB844" s="175">
        <f t="shared" ref="BB844:DM844" si="549">SUM(BB821:BB830)*0.18</f>
        <v>0</v>
      </c>
      <c r="BC844" s="175">
        <f t="shared" si="549"/>
        <v>0</v>
      </c>
      <c r="BD844" s="175">
        <f t="shared" si="549"/>
        <v>0</v>
      </c>
      <c r="BE844" s="175">
        <f t="shared" si="549"/>
        <v>0</v>
      </c>
      <c r="BF844" s="175">
        <f t="shared" si="549"/>
        <v>0</v>
      </c>
      <c r="BG844" s="175">
        <f t="shared" si="549"/>
        <v>0</v>
      </c>
      <c r="BH844" s="175">
        <f t="shared" si="549"/>
        <v>0</v>
      </c>
      <c r="BI844" s="175">
        <f t="shared" si="549"/>
        <v>0</v>
      </c>
      <c r="BJ844" s="175">
        <f t="shared" si="549"/>
        <v>0</v>
      </c>
      <c r="BK844" s="175">
        <f t="shared" si="549"/>
        <v>0</v>
      </c>
      <c r="BL844" s="176">
        <f t="shared" si="549"/>
        <v>0</v>
      </c>
      <c r="BM844" s="175">
        <f t="shared" si="549"/>
        <v>0</v>
      </c>
      <c r="BN844" s="175">
        <f t="shared" si="549"/>
        <v>0</v>
      </c>
      <c r="BO844" s="175">
        <f t="shared" si="549"/>
        <v>0</v>
      </c>
      <c r="BP844" s="175">
        <f t="shared" si="549"/>
        <v>0</v>
      </c>
      <c r="BQ844" s="175">
        <f t="shared" si="549"/>
        <v>0</v>
      </c>
      <c r="BR844" s="175">
        <f t="shared" si="549"/>
        <v>0</v>
      </c>
      <c r="BS844" s="175">
        <f t="shared" si="549"/>
        <v>0</v>
      </c>
      <c r="BT844" s="175">
        <f t="shared" si="549"/>
        <v>0</v>
      </c>
      <c r="BU844" s="175">
        <f t="shared" si="549"/>
        <v>0</v>
      </c>
      <c r="BV844" s="175">
        <f>SUM(BV821:BV830)*0.18</f>
        <v>0</v>
      </c>
      <c r="BW844" s="175">
        <f>SUM(BW821:BW830)*0.18</f>
        <v>0</v>
      </c>
      <c r="BX844" s="175">
        <f>SUM(BX821:BX830)*0.18</f>
        <v>0</v>
      </c>
      <c r="BY844" s="175">
        <f t="shared" si="549"/>
        <v>0</v>
      </c>
      <c r="BZ844" s="175">
        <f t="shared" si="549"/>
        <v>0</v>
      </c>
      <c r="CA844" s="175">
        <f t="shared" si="549"/>
        <v>0</v>
      </c>
      <c r="CB844" s="175">
        <f t="shared" si="549"/>
        <v>0</v>
      </c>
      <c r="CC844" s="175">
        <f t="shared" si="549"/>
        <v>0</v>
      </c>
      <c r="CD844" s="175">
        <f t="shared" si="549"/>
        <v>0</v>
      </c>
      <c r="CE844" s="175">
        <f t="shared" si="549"/>
        <v>0</v>
      </c>
      <c r="CF844" s="175">
        <f t="shared" si="549"/>
        <v>0</v>
      </c>
      <c r="CG844" s="175">
        <f t="shared" si="549"/>
        <v>0</v>
      </c>
      <c r="CH844" s="175">
        <f t="shared" si="549"/>
        <v>0</v>
      </c>
      <c r="CI844" s="175">
        <f t="shared" si="549"/>
        <v>0</v>
      </c>
      <c r="CJ844" s="176">
        <f t="shared" si="549"/>
        <v>0</v>
      </c>
      <c r="CK844" s="175">
        <f t="shared" si="549"/>
        <v>0</v>
      </c>
      <c r="CL844" s="175">
        <f t="shared" si="549"/>
        <v>0</v>
      </c>
      <c r="CM844" s="175">
        <f t="shared" si="549"/>
        <v>0</v>
      </c>
      <c r="CN844" s="175">
        <f t="shared" si="549"/>
        <v>0</v>
      </c>
      <c r="CO844" s="175">
        <f t="shared" si="549"/>
        <v>0</v>
      </c>
      <c r="CP844" s="175">
        <f t="shared" si="549"/>
        <v>0</v>
      </c>
      <c r="CQ844" s="175">
        <f t="shared" si="549"/>
        <v>0</v>
      </c>
      <c r="CR844" s="175">
        <f t="shared" si="549"/>
        <v>0</v>
      </c>
      <c r="CS844" s="175">
        <f t="shared" si="549"/>
        <v>0</v>
      </c>
      <c r="CT844" s="175">
        <f t="shared" si="549"/>
        <v>0</v>
      </c>
      <c r="CU844" s="175">
        <f t="shared" si="549"/>
        <v>0</v>
      </c>
      <c r="CV844" s="176">
        <f t="shared" si="549"/>
        <v>0</v>
      </c>
      <c r="CW844" s="175">
        <f t="shared" si="549"/>
        <v>0</v>
      </c>
      <c r="CX844" s="175">
        <f t="shared" si="549"/>
        <v>0</v>
      </c>
      <c r="CY844" s="175">
        <f t="shared" si="549"/>
        <v>0</v>
      </c>
      <c r="CZ844" s="175">
        <f t="shared" si="549"/>
        <v>0</v>
      </c>
      <c r="DA844" s="175">
        <f t="shared" si="549"/>
        <v>0</v>
      </c>
      <c r="DB844" s="175">
        <f t="shared" si="549"/>
        <v>0</v>
      </c>
      <c r="DC844" s="175">
        <f t="shared" si="549"/>
        <v>0</v>
      </c>
      <c r="DD844" s="175">
        <f t="shared" si="549"/>
        <v>0</v>
      </c>
      <c r="DE844" s="175">
        <f t="shared" si="549"/>
        <v>0</v>
      </c>
      <c r="DF844" s="175">
        <f t="shared" si="549"/>
        <v>0</v>
      </c>
      <c r="DG844" s="175">
        <f t="shared" si="549"/>
        <v>0</v>
      </c>
      <c r="DH844" s="176">
        <f t="shared" si="549"/>
        <v>0</v>
      </c>
      <c r="DI844" s="175">
        <f t="shared" si="549"/>
        <v>0</v>
      </c>
      <c r="DJ844" s="175">
        <f t="shared" si="549"/>
        <v>0</v>
      </c>
      <c r="DK844" s="175">
        <f t="shared" si="549"/>
        <v>0</v>
      </c>
      <c r="DL844" s="175">
        <f t="shared" si="549"/>
        <v>0</v>
      </c>
      <c r="DM844" s="175">
        <f t="shared" si="549"/>
        <v>0</v>
      </c>
      <c r="DN844" s="175">
        <f t="shared" ref="DN844:EA844" si="550">SUM(DN821:DN830)*0.18</f>
        <v>0</v>
      </c>
      <c r="DO844" s="175">
        <f t="shared" si="550"/>
        <v>0</v>
      </c>
      <c r="DP844" s="175">
        <f t="shared" si="550"/>
        <v>0</v>
      </c>
      <c r="DQ844" s="175">
        <f t="shared" si="550"/>
        <v>0</v>
      </c>
      <c r="DR844" s="175">
        <f t="shared" si="550"/>
        <v>0</v>
      </c>
      <c r="DS844" s="175">
        <f t="shared" si="550"/>
        <v>0</v>
      </c>
      <c r="DT844" s="176">
        <f t="shared" si="550"/>
        <v>0</v>
      </c>
      <c r="DU844" s="175">
        <f t="shared" si="550"/>
        <v>0</v>
      </c>
      <c r="DV844" s="175">
        <f t="shared" si="550"/>
        <v>0</v>
      </c>
      <c r="DW844" s="175">
        <f t="shared" si="550"/>
        <v>0</v>
      </c>
      <c r="DX844" s="175">
        <f t="shared" si="550"/>
        <v>0</v>
      </c>
      <c r="DY844" s="175">
        <f t="shared" si="550"/>
        <v>0</v>
      </c>
      <c r="DZ844" s="175">
        <f t="shared" si="550"/>
        <v>0</v>
      </c>
      <c r="EA844" s="175">
        <f t="shared" si="550"/>
        <v>0</v>
      </c>
      <c r="EB844" s="175">
        <f>SUM(EB821:EB830)*0.18</f>
        <v>0</v>
      </c>
      <c r="EC844" s="175">
        <f>SUM(EC821:EC830)*0.18</f>
        <v>0</v>
      </c>
      <c r="ED844" s="175">
        <f>SUM(ED821:ED830)*0.18</f>
        <v>0</v>
      </c>
      <c r="EE844" s="175">
        <f>SUM(EE821:EE830)*0.18</f>
        <v>0</v>
      </c>
      <c r="EF844" s="169"/>
      <c r="EG844" s="169"/>
      <c r="EH844" s="169"/>
    </row>
    <row r="845" spans="1:138" ht="17.25" hidden="1" outlineLevel="1" thickTop="1" thickBot="1" x14ac:dyDescent="0.3">
      <c r="A845" s="122">
        <f>IF(B817="Объект",,1)</f>
        <v>0</v>
      </c>
      <c r="B845" s="233">
        <f>B813</f>
        <v>0</v>
      </c>
      <c r="C845" s="229">
        <f t="shared" si="532"/>
        <v>0</v>
      </c>
      <c r="D845" s="188">
        <f t="shared" ref="D845:BO845" si="551">D833+D844</f>
        <v>0</v>
      </c>
      <c r="E845" s="234">
        <f t="shared" si="551"/>
        <v>0</v>
      </c>
      <c r="F845" s="188">
        <f t="shared" si="551"/>
        <v>0</v>
      </c>
      <c r="G845" s="188">
        <f t="shared" si="551"/>
        <v>0</v>
      </c>
      <c r="H845" s="188">
        <f t="shared" si="551"/>
        <v>0</v>
      </c>
      <c r="I845" s="188">
        <f t="shared" si="551"/>
        <v>0</v>
      </c>
      <c r="J845" s="188">
        <f t="shared" si="551"/>
        <v>0</v>
      </c>
      <c r="K845" s="188">
        <f t="shared" si="551"/>
        <v>0</v>
      </c>
      <c r="L845" s="188">
        <f t="shared" si="551"/>
        <v>0</v>
      </c>
      <c r="M845" s="188">
        <f t="shared" si="551"/>
        <v>0</v>
      </c>
      <c r="N845" s="188">
        <f t="shared" si="551"/>
        <v>0</v>
      </c>
      <c r="O845" s="235">
        <f t="shared" si="551"/>
        <v>0</v>
      </c>
      <c r="P845" s="235">
        <f t="shared" si="551"/>
        <v>0</v>
      </c>
      <c r="Q845" s="235">
        <f t="shared" si="551"/>
        <v>0</v>
      </c>
      <c r="R845" s="235">
        <f t="shared" si="551"/>
        <v>0</v>
      </c>
      <c r="S845" s="235">
        <f t="shared" si="551"/>
        <v>0</v>
      </c>
      <c r="T845" s="235">
        <f t="shared" si="551"/>
        <v>0</v>
      </c>
      <c r="U845" s="235">
        <f t="shared" si="551"/>
        <v>0</v>
      </c>
      <c r="V845" s="235">
        <f t="shared" si="551"/>
        <v>0</v>
      </c>
      <c r="W845" s="235">
        <f t="shared" si="551"/>
        <v>0</v>
      </c>
      <c r="X845" s="235">
        <f t="shared" si="551"/>
        <v>0</v>
      </c>
      <c r="Y845" s="235">
        <f t="shared" si="551"/>
        <v>0</v>
      </c>
      <c r="Z845" s="235">
        <f t="shared" si="551"/>
        <v>0</v>
      </c>
      <c r="AA845" s="235">
        <f t="shared" si="551"/>
        <v>0</v>
      </c>
      <c r="AB845" s="235">
        <f t="shared" si="551"/>
        <v>0</v>
      </c>
      <c r="AC845" s="189">
        <f t="shared" si="551"/>
        <v>0</v>
      </c>
      <c r="AD845" s="189">
        <f t="shared" si="551"/>
        <v>0</v>
      </c>
      <c r="AE845" s="188">
        <f t="shared" si="551"/>
        <v>0</v>
      </c>
      <c r="AF845" s="188">
        <f t="shared" si="551"/>
        <v>0</v>
      </c>
      <c r="AG845" s="188">
        <f t="shared" si="551"/>
        <v>0</v>
      </c>
      <c r="AH845" s="188">
        <f t="shared" si="551"/>
        <v>0</v>
      </c>
      <c r="AI845" s="188">
        <f t="shared" si="551"/>
        <v>0</v>
      </c>
      <c r="AJ845" s="188">
        <f t="shared" si="551"/>
        <v>0</v>
      </c>
      <c r="AK845" s="188">
        <f t="shared" si="551"/>
        <v>0</v>
      </c>
      <c r="AL845" s="188">
        <f t="shared" si="551"/>
        <v>0</v>
      </c>
      <c r="AM845" s="188">
        <f t="shared" si="551"/>
        <v>0</v>
      </c>
      <c r="AN845" s="189">
        <f t="shared" si="551"/>
        <v>0</v>
      </c>
      <c r="AO845" s="188">
        <f t="shared" si="551"/>
        <v>0</v>
      </c>
      <c r="AP845" s="188">
        <f t="shared" si="551"/>
        <v>0</v>
      </c>
      <c r="AQ845" s="188">
        <f t="shared" si="551"/>
        <v>0</v>
      </c>
      <c r="AR845" s="188">
        <f t="shared" si="551"/>
        <v>0</v>
      </c>
      <c r="AS845" s="188">
        <f t="shared" si="551"/>
        <v>0</v>
      </c>
      <c r="AT845" s="188">
        <f t="shared" si="551"/>
        <v>0</v>
      </c>
      <c r="AU845" s="188">
        <f t="shared" si="551"/>
        <v>0</v>
      </c>
      <c r="AV845" s="188">
        <f t="shared" si="551"/>
        <v>0</v>
      </c>
      <c r="AW845" s="188">
        <f t="shared" si="551"/>
        <v>0</v>
      </c>
      <c r="AX845" s="188">
        <f t="shared" si="551"/>
        <v>0</v>
      </c>
      <c r="AY845" s="188">
        <f t="shared" si="551"/>
        <v>0</v>
      </c>
      <c r="AZ845" s="189">
        <f t="shared" si="551"/>
        <v>0</v>
      </c>
      <c r="BA845" s="188">
        <f t="shared" si="551"/>
        <v>0</v>
      </c>
      <c r="BB845" s="188">
        <f t="shared" si="551"/>
        <v>0</v>
      </c>
      <c r="BC845" s="188">
        <f t="shared" si="551"/>
        <v>0</v>
      </c>
      <c r="BD845" s="188">
        <f t="shared" si="551"/>
        <v>0</v>
      </c>
      <c r="BE845" s="188">
        <f t="shared" si="551"/>
        <v>0</v>
      </c>
      <c r="BF845" s="188">
        <f t="shared" si="551"/>
        <v>0</v>
      </c>
      <c r="BG845" s="188">
        <f t="shared" si="551"/>
        <v>0</v>
      </c>
      <c r="BH845" s="188">
        <f t="shared" si="551"/>
        <v>0</v>
      </c>
      <c r="BI845" s="188">
        <f t="shared" si="551"/>
        <v>0</v>
      </c>
      <c r="BJ845" s="188">
        <f t="shared" si="551"/>
        <v>0</v>
      </c>
      <c r="BK845" s="188">
        <f t="shared" si="551"/>
        <v>0</v>
      </c>
      <c r="BL845" s="189">
        <f t="shared" si="551"/>
        <v>0</v>
      </c>
      <c r="BM845" s="188">
        <f t="shared" si="551"/>
        <v>0</v>
      </c>
      <c r="BN845" s="188">
        <f t="shared" si="551"/>
        <v>0</v>
      </c>
      <c r="BO845" s="188">
        <f t="shared" si="551"/>
        <v>0</v>
      </c>
      <c r="BP845" s="188">
        <f t="shared" ref="BP845:EA845" si="552">BP833+BP844</f>
        <v>0</v>
      </c>
      <c r="BQ845" s="188">
        <f t="shared" si="552"/>
        <v>0</v>
      </c>
      <c r="BR845" s="188">
        <f t="shared" si="552"/>
        <v>0</v>
      </c>
      <c r="BS845" s="188">
        <f t="shared" si="552"/>
        <v>0</v>
      </c>
      <c r="BT845" s="188">
        <f t="shared" si="552"/>
        <v>0</v>
      </c>
      <c r="BU845" s="188">
        <f t="shared" si="552"/>
        <v>0</v>
      </c>
      <c r="BV845" s="188">
        <f>BV833+BV844</f>
        <v>0</v>
      </c>
      <c r="BW845" s="188">
        <f>BW833+BW844</f>
        <v>0</v>
      </c>
      <c r="BX845" s="188">
        <f>BX833+BX844</f>
        <v>0</v>
      </c>
      <c r="BY845" s="188">
        <f t="shared" si="552"/>
        <v>0</v>
      </c>
      <c r="BZ845" s="188">
        <f t="shared" si="552"/>
        <v>0</v>
      </c>
      <c r="CA845" s="188">
        <f t="shared" si="552"/>
        <v>0</v>
      </c>
      <c r="CB845" s="188">
        <f t="shared" si="552"/>
        <v>0</v>
      </c>
      <c r="CC845" s="188">
        <f t="shared" si="552"/>
        <v>0</v>
      </c>
      <c r="CD845" s="188">
        <f t="shared" si="552"/>
        <v>0</v>
      </c>
      <c r="CE845" s="188">
        <f t="shared" si="552"/>
        <v>0</v>
      </c>
      <c r="CF845" s="188">
        <f t="shared" si="552"/>
        <v>0</v>
      </c>
      <c r="CG845" s="188">
        <f t="shared" si="552"/>
        <v>0</v>
      </c>
      <c r="CH845" s="188">
        <f t="shared" si="552"/>
        <v>0</v>
      </c>
      <c r="CI845" s="188">
        <f t="shared" si="552"/>
        <v>0</v>
      </c>
      <c r="CJ845" s="189">
        <f t="shared" si="552"/>
        <v>0</v>
      </c>
      <c r="CK845" s="188">
        <f t="shared" si="552"/>
        <v>0</v>
      </c>
      <c r="CL845" s="188">
        <f t="shared" si="552"/>
        <v>0</v>
      </c>
      <c r="CM845" s="188">
        <f t="shared" si="552"/>
        <v>0</v>
      </c>
      <c r="CN845" s="188">
        <f t="shared" si="552"/>
        <v>0</v>
      </c>
      <c r="CO845" s="188">
        <f t="shared" si="552"/>
        <v>0</v>
      </c>
      <c r="CP845" s="188">
        <f t="shared" si="552"/>
        <v>0</v>
      </c>
      <c r="CQ845" s="188">
        <f t="shared" si="552"/>
        <v>0</v>
      </c>
      <c r="CR845" s="188">
        <f t="shared" si="552"/>
        <v>0</v>
      </c>
      <c r="CS845" s="188">
        <f t="shared" si="552"/>
        <v>0</v>
      </c>
      <c r="CT845" s="188">
        <f t="shared" si="552"/>
        <v>0</v>
      </c>
      <c r="CU845" s="188">
        <f t="shared" si="552"/>
        <v>0</v>
      </c>
      <c r="CV845" s="189">
        <f t="shared" si="552"/>
        <v>0</v>
      </c>
      <c r="CW845" s="188">
        <f t="shared" si="552"/>
        <v>0</v>
      </c>
      <c r="CX845" s="188">
        <f t="shared" si="552"/>
        <v>0</v>
      </c>
      <c r="CY845" s="188">
        <f t="shared" si="552"/>
        <v>0</v>
      </c>
      <c r="CZ845" s="188">
        <f t="shared" si="552"/>
        <v>0</v>
      </c>
      <c r="DA845" s="188">
        <f t="shared" si="552"/>
        <v>0</v>
      </c>
      <c r="DB845" s="188">
        <f t="shared" si="552"/>
        <v>0</v>
      </c>
      <c r="DC845" s="188">
        <f t="shared" si="552"/>
        <v>0</v>
      </c>
      <c r="DD845" s="188">
        <f t="shared" si="552"/>
        <v>0</v>
      </c>
      <c r="DE845" s="188">
        <f t="shared" si="552"/>
        <v>0</v>
      </c>
      <c r="DF845" s="188">
        <f t="shared" si="552"/>
        <v>0</v>
      </c>
      <c r="DG845" s="188">
        <f t="shared" si="552"/>
        <v>0</v>
      </c>
      <c r="DH845" s="189">
        <f t="shared" si="552"/>
        <v>0</v>
      </c>
      <c r="DI845" s="188">
        <f t="shared" si="552"/>
        <v>0</v>
      </c>
      <c r="DJ845" s="188">
        <f t="shared" si="552"/>
        <v>0</v>
      </c>
      <c r="DK845" s="188">
        <f t="shared" si="552"/>
        <v>0</v>
      </c>
      <c r="DL845" s="188">
        <f t="shared" si="552"/>
        <v>0</v>
      </c>
      <c r="DM845" s="188">
        <f t="shared" si="552"/>
        <v>0</v>
      </c>
      <c r="DN845" s="188">
        <f t="shared" si="552"/>
        <v>0</v>
      </c>
      <c r="DO845" s="188">
        <f t="shared" si="552"/>
        <v>0</v>
      </c>
      <c r="DP845" s="188">
        <f t="shared" si="552"/>
        <v>0</v>
      </c>
      <c r="DQ845" s="188">
        <f t="shared" si="552"/>
        <v>0</v>
      </c>
      <c r="DR845" s="188">
        <f t="shared" si="552"/>
        <v>0</v>
      </c>
      <c r="DS845" s="188">
        <f t="shared" si="552"/>
        <v>0</v>
      </c>
      <c r="DT845" s="189">
        <f t="shared" si="552"/>
        <v>0</v>
      </c>
      <c r="DU845" s="188">
        <f t="shared" si="552"/>
        <v>0</v>
      </c>
      <c r="DV845" s="188">
        <f t="shared" si="552"/>
        <v>0</v>
      </c>
      <c r="DW845" s="188">
        <f t="shared" si="552"/>
        <v>0</v>
      </c>
      <c r="DX845" s="188">
        <f t="shared" si="552"/>
        <v>0</v>
      </c>
      <c r="DY845" s="188">
        <f t="shared" si="552"/>
        <v>0</v>
      </c>
      <c r="DZ845" s="188">
        <f t="shared" si="552"/>
        <v>0</v>
      </c>
      <c r="EA845" s="188">
        <f t="shared" si="552"/>
        <v>0</v>
      </c>
      <c r="EB845" s="188">
        <f>EB833+EB844</f>
        <v>0</v>
      </c>
      <c r="EC845" s="188">
        <f>EC833+EC844</f>
        <v>0</v>
      </c>
      <c r="ED845" s="188">
        <f>ED833+ED844</f>
        <v>0</v>
      </c>
      <c r="EE845" s="188">
        <f>EE833+EE844</f>
        <v>0</v>
      </c>
      <c r="EF845" s="169"/>
      <c r="EG845" s="169"/>
      <c r="EH845" s="169"/>
    </row>
    <row r="846" spans="1:138" ht="15" hidden="1" outlineLevel="1" x14ac:dyDescent="0.25">
      <c r="A846" s="122">
        <f>IF(B817="Объект",,1)</f>
        <v>0</v>
      </c>
      <c r="C846" s="226" t="e">
        <f>IF(SUM(D834:BP843)/(C833-C832-C831)&lt;&gt;0.18,"ПроверьНДС",)</f>
        <v>#DIV/0!</v>
      </c>
      <c r="D846" s="159">
        <f>D845-D844-D833</f>
        <v>0</v>
      </c>
      <c r="E846" s="159">
        <f t="shared" ref="E846:BP846" si="553">E845-E844-E833</f>
        <v>0</v>
      </c>
      <c r="F846" s="159">
        <f t="shared" si="553"/>
        <v>0</v>
      </c>
      <c r="G846" s="159">
        <f t="shared" si="553"/>
        <v>0</v>
      </c>
      <c r="H846" s="159">
        <f t="shared" si="553"/>
        <v>0</v>
      </c>
      <c r="I846" s="159">
        <f t="shared" si="553"/>
        <v>0</v>
      </c>
      <c r="J846" s="159">
        <f t="shared" si="553"/>
        <v>0</v>
      </c>
      <c r="K846" s="159">
        <f t="shared" si="553"/>
        <v>0</v>
      </c>
      <c r="L846" s="159">
        <f t="shared" si="553"/>
        <v>0</v>
      </c>
      <c r="M846" s="159">
        <f t="shared" si="553"/>
        <v>0</v>
      </c>
      <c r="N846" s="159">
        <f t="shared" si="553"/>
        <v>0</v>
      </c>
      <c r="O846" s="159">
        <f t="shared" si="553"/>
        <v>0</v>
      </c>
      <c r="P846" s="159">
        <f t="shared" si="553"/>
        <v>0</v>
      </c>
      <c r="Q846" s="159">
        <f t="shared" si="553"/>
        <v>0</v>
      </c>
      <c r="R846" s="159">
        <f t="shared" si="553"/>
        <v>0</v>
      </c>
      <c r="S846" s="159">
        <f t="shared" si="553"/>
        <v>0</v>
      </c>
      <c r="T846" s="159">
        <f t="shared" si="553"/>
        <v>0</v>
      </c>
      <c r="U846" s="159">
        <f t="shared" si="553"/>
        <v>0</v>
      </c>
      <c r="V846" s="159">
        <f t="shared" si="553"/>
        <v>0</v>
      </c>
      <c r="W846" s="159">
        <f t="shared" si="553"/>
        <v>0</v>
      </c>
      <c r="X846" s="159">
        <f t="shared" si="553"/>
        <v>0</v>
      </c>
      <c r="Y846" s="159">
        <f t="shared" si="553"/>
        <v>0</v>
      </c>
      <c r="Z846" s="159">
        <f t="shared" si="553"/>
        <v>0</v>
      </c>
      <c r="AA846" s="159">
        <f t="shared" si="553"/>
        <v>0</v>
      </c>
      <c r="AB846" s="159">
        <f t="shared" si="553"/>
        <v>0</v>
      </c>
      <c r="AC846" s="159">
        <f t="shared" si="553"/>
        <v>0</v>
      </c>
      <c r="AD846" s="159">
        <f t="shared" si="553"/>
        <v>0</v>
      </c>
      <c r="AE846" s="159">
        <f t="shared" si="553"/>
        <v>0</v>
      </c>
      <c r="AF846" s="159">
        <f t="shared" si="553"/>
        <v>0</v>
      </c>
      <c r="AG846" s="159">
        <f t="shared" si="553"/>
        <v>0</v>
      </c>
      <c r="AH846" s="159">
        <f t="shared" si="553"/>
        <v>0</v>
      </c>
      <c r="AI846" s="159">
        <f t="shared" si="553"/>
        <v>0</v>
      </c>
      <c r="AJ846" s="159">
        <f t="shared" si="553"/>
        <v>0</v>
      </c>
      <c r="AK846" s="159">
        <f t="shared" si="553"/>
        <v>0</v>
      </c>
      <c r="AL846" s="159">
        <f t="shared" si="553"/>
        <v>0</v>
      </c>
      <c r="AM846" s="159">
        <f t="shared" si="553"/>
        <v>0</v>
      </c>
      <c r="AN846" s="159">
        <f t="shared" si="553"/>
        <v>0</v>
      </c>
      <c r="AO846" s="159">
        <f t="shared" si="553"/>
        <v>0</v>
      </c>
      <c r="AP846" s="159">
        <f t="shared" si="553"/>
        <v>0</v>
      </c>
      <c r="AQ846" s="159">
        <f t="shared" si="553"/>
        <v>0</v>
      </c>
      <c r="AR846" s="159">
        <f t="shared" si="553"/>
        <v>0</v>
      </c>
      <c r="AS846" s="159">
        <f t="shared" si="553"/>
        <v>0</v>
      </c>
      <c r="AT846" s="159">
        <f t="shared" si="553"/>
        <v>0</v>
      </c>
      <c r="AU846" s="159">
        <f t="shared" si="553"/>
        <v>0</v>
      </c>
      <c r="AV846" s="159">
        <f t="shared" si="553"/>
        <v>0</v>
      </c>
      <c r="AW846" s="159">
        <f t="shared" si="553"/>
        <v>0</v>
      </c>
      <c r="AX846" s="159">
        <f t="shared" si="553"/>
        <v>0</v>
      </c>
      <c r="AY846" s="159">
        <f t="shared" si="553"/>
        <v>0</v>
      </c>
      <c r="AZ846" s="159">
        <f t="shared" si="553"/>
        <v>0</v>
      </c>
      <c r="BA846" s="159">
        <f t="shared" si="553"/>
        <v>0</v>
      </c>
      <c r="BB846" s="159">
        <f t="shared" si="553"/>
        <v>0</v>
      </c>
      <c r="BC846" s="159">
        <f t="shared" si="553"/>
        <v>0</v>
      </c>
      <c r="BD846" s="159">
        <f t="shared" si="553"/>
        <v>0</v>
      </c>
      <c r="BE846" s="159">
        <f t="shared" si="553"/>
        <v>0</v>
      </c>
      <c r="BF846" s="159">
        <f t="shared" si="553"/>
        <v>0</v>
      </c>
      <c r="BG846" s="159">
        <f t="shared" si="553"/>
        <v>0</v>
      </c>
      <c r="BH846" s="159">
        <f t="shared" si="553"/>
        <v>0</v>
      </c>
      <c r="BI846" s="159">
        <f t="shared" si="553"/>
        <v>0</v>
      </c>
      <c r="BJ846" s="159">
        <f t="shared" si="553"/>
        <v>0</v>
      </c>
      <c r="BK846" s="159">
        <f t="shared" si="553"/>
        <v>0</v>
      </c>
      <c r="BL846" s="159">
        <f t="shared" si="553"/>
        <v>0</v>
      </c>
      <c r="BM846" s="159">
        <f t="shared" si="553"/>
        <v>0</v>
      </c>
      <c r="BN846" s="159">
        <f t="shared" si="553"/>
        <v>0</v>
      </c>
      <c r="BO846" s="159">
        <f t="shared" si="553"/>
        <v>0</v>
      </c>
      <c r="BP846" s="159">
        <f t="shared" si="553"/>
        <v>0</v>
      </c>
      <c r="BQ846" s="159">
        <f t="shared" ref="BQ846:CQ846" si="554">BQ845-BQ844-BQ833</f>
        <v>0</v>
      </c>
      <c r="BR846" s="159">
        <f t="shared" si="554"/>
        <v>0</v>
      </c>
      <c r="BS846" s="159">
        <f t="shared" si="554"/>
        <v>0</v>
      </c>
      <c r="BT846" s="159">
        <f t="shared" si="554"/>
        <v>0</v>
      </c>
      <c r="BU846" s="159">
        <f t="shared" si="554"/>
        <v>0</v>
      </c>
      <c r="BV846" s="159">
        <f>BV845-BV844-BV833</f>
        <v>0</v>
      </c>
      <c r="BW846" s="159">
        <f>BW845-BW844-BW833</f>
        <v>0</v>
      </c>
      <c r="BX846" s="159">
        <f>BX845-BX844-BX833</f>
        <v>0</v>
      </c>
      <c r="BY846" s="159">
        <f t="shared" si="554"/>
        <v>0</v>
      </c>
      <c r="BZ846" s="159">
        <f t="shared" si="554"/>
        <v>0</v>
      </c>
      <c r="CA846" s="159">
        <f t="shared" si="554"/>
        <v>0</v>
      </c>
      <c r="CB846" s="159">
        <f t="shared" si="554"/>
        <v>0</v>
      </c>
      <c r="CC846" s="159">
        <f t="shared" si="554"/>
        <v>0</v>
      </c>
      <c r="CD846" s="159">
        <f t="shared" si="554"/>
        <v>0</v>
      </c>
      <c r="CE846" s="159">
        <f t="shared" si="554"/>
        <v>0</v>
      </c>
      <c r="CF846" s="159">
        <f t="shared" si="554"/>
        <v>0</v>
      </c>
      <c r="CG846" s="159">
        <f t="shared" si="554"/>
        <v>0</v>
      </c>
      <c r="CH846" s="159">
        <f t="shared" si="554"/>
        <v>0</v>
      </c>
      <c r="CI846" s="159">
        <f t="shared" si="554"/>
        <v>0</v>
      </c>
      <c r="CJ846" s="159">
        <f t="shared" si="554"/>
        <v>0</v>
      </c>
      <c r="CK846" s="159">
        <f t="shared" si="554"/>
        <v>0</v>
      </c>
      <c r="CL846" s="159">
        <f t="shared" si="554"/>
        <v>0</v>
      </c>
      <c r="CM846" s="159">
        <f t="shared" si="554"/>
        <v>0</v>
      </c>
      <c r="CN846" s="159">
        <f t="shared" si="554"/>
        <v>0</v>
      </c>
      <c r="CO846" s="159">
        <f t="shared" si="554"/>
        <v>0</v>
      </c>
      <c r="CP846" s="159">
        <f t="shared" si="554"/>
        <v>0</v>
      </c>
      <c r="CQ846" s="159">
        <f t="shared" si="554"/>
        <v>0</v>
      </c>
    </row>
    <row r="847" spans="1:138" hidden="1" outlineLevel="1" x14ac:dyDescent="0.2">
      <c r="A847" s="122">
        <f>IF(B817="Объект",,1)</f>
        <v>0</v>
      </c>
    </row>
    <row r="848" spans="1:138" hidden="1" outlineLevel="1" x14ac:dyDescent="0.2">
      <c r="A848" s="122">
        <f>IF(B817="Объект",,1)</f>
        <v>0</v>
      </c>
    </row>
    <row r="849" spans="1:138" hidden="1" outlineLevel="1" x14ac:dyDescent="0.2">
      <c r="A849" s="122">
        <f>IF(B849="Объект",,1)</f>
        <v>0</v>
      </c>
      <c r="B849" s="127" t="s">
        <v>247</v>
      </c>
      <c r="C849" s="54">
        <f>C817+1</f>
        <v>17</v>
      </c>
    </row>
    <row r="850" spans="1:138" ht="16.5" hidden="1" outlineLevel="1" x14ac:dyDescent="0.3">
      <c r="A850" s="122">
        <f>IF(B849="Объект",,1)</f>
        <v>0</v>
      </c>
      <c r="B850" s="128" t="s">
        <v>201</v>
      </c>
      <c r="C850" s="129"/>
      <c r="D850" s="129"/>
      <c r="E850" s="129"/>
      <c r="F850" s="129"/>
      <c r="G850" s="129"/>
      <c r="H850" s="129"/>
      <c r="I850" s="129"/>
      <c r="J850" s="129"/>
      <c r="K850" s="129"/>
      <c r="L850" s="129"/>
      <c r="M850" s="129"/>
      <c r="N850" s="129"/>
    </row>
    <row r="851" spans="1:138" ht="17.25" hidden="1" customHeight="1" outlineLevel="1" thickBot="1" x14ac:dyDescent="0.25">
      <c r="A851" s="122">
        <f>IF(B849="Объект",,1)</f>
        <v>0</v>
      </c>
    </row>
    <row r="852" spans="1:138" ht="17.25" hidden="1" outlineLevel="1" thickTop="1" thickBot="1" x14ac:dyDescent="0.25">
      <c r="A852" s="122">
        <f>IF(B849="Объект",,1)</f>
        <v>0</v>
      </c>
      <c r="B852" s="160" t="s">
        <v>207</v>
      </c>
      <c r="C852" s="161" t="s">
        <v>208</v>
      </c>
      <c r="D852" s="162">
        <f>$C$4</f>
        <v>42826</v>
      </c>
      <c r="E852" s="162">
        <f t="shared" ref="E852:BP852" si="555">DATE(YEAR(D852),(MONTH(D852)+1),DAY(D852))</f>
        <v>42856</v>
      </c>
      <c r="F852" s="162">
        <f t="shared" si="555"/>
        <v>42887</v>
      </c>
      <c r="G852" s="162">
        <f t="shared" si="555"/>
        <v>42917</v>
      </c>
      <c r="H852" s="162">
        <f t="shared" si="555"/>
        <v>42948</v>
      </c>
      <c r="I852" s="162">
        <f t="shared" si="555"/>
        <v>42979</v>
      </c>
      <c r="J852" s="162">
        <f t="shared" si="555"/>
        <v>43009</v>
      </c>
      <c r="K852" s="162">
        <f t="shared" si="555"/>
        <v>43040</v>
      </c>
      <c r="L852" s="162">
        <f t="shared" si="555"/>
        <v>43070</v>
      </c>
      <c r="M852" s="162">
        <f t="shared" si="555"/>
        <v>43101</v>
      </c>
      <c r="N852" s="162">
        <f t="shared" si="555"/>
        <v>43132</v>
      </c>
      <c r="O852" s="162">
        <f t="shared" si="555"/>
        <v>43160</v>
      </c>
      <c r="P852" s="162">
        <f t="shared" si="555"/>
        <v>43191</v>
      </c>
      <c r="Q852" s="162">
        <f t="shared" si="555"/>
        <v>43221</v>
      </c>
      <c r="R852" s="162">
        <f t="shared" si="555"/>
        <v>43252</v>
      </c>
      <c r="S852" s="162">
        <f t="shared" si="555"/>
        <v>43282</v>
      </c>
      <c r="T852" s="162">
        <f t="shared" si="555"/>
        <v>43313</v>
      </c>
      <c r="U852" s="162">
        <f t="shared" si="555"/>
        <v>43344</v>
      </c>
      <c r="V852" s="162">
        <f t="shared" si="555"/>
        <v>43374</v>
      </c>
      <c r="W852" s="162">
        <f t="shared" si="555"/>
        <v>43405</v>
      </c>
      <c r="X852" s="162">
        <f t="shared" si="555"/>
        <v>43435</v>
      </c>
      <c r="Y852" s="162">
        <f t="shared" si="555"/>
        <v>43466</v>
      </c>
      <c r="Z852" s="162">
        <f t="shared" si="555"/>
        <v>43497</v>
      </c>
      <c r="AA852" s="162">
        <f t="shared" si="555"/>
        <v>43525</v>
      </c>
      <c r="AB852" s="162">
        <f t="shared" si="555"/>
        <v>43556</v>
      </c>
      <c r="AC852" s="162">
        <f t="shared" si="555"/>
        <v>43586</v>
      </c>
      <c r="AD852" s="162">
        <f t="shared" si="555"/>
        <v>43617</v>
      </c>
      <c r="AE852" s="162">
        <f t="shared" si="555"/>
        <v>43647</v>
      </c>
      <c r="AF852" s="162">
        <f t="shared" si="555"/>
        <v>43678</v>
      </c>
      <c r="AG852" s="162">
        <f t="shared" si="555"/>
        <v>43709</v>
      </c>
      <c r="AH852" s="162">
        <f t="shared" si="555"/>
        <v>43739</v>
      </c>
      <c r="AI852" s="162">
        <f t="shared" si="555"/>
        <v>43770</v>
      </c>
      <c r="AJ852" s="162">
        <f t="shared" si="555"/>
        <v>43800</v>
      </c>
      <c r="AK852" s="162">
        <f t="shared" si="555"/>
        <v>43831</v>
      </c>
      <c r="AL852" s="162">
        <f t="shared" si="555"/>
        <v>43862</v>
      </c>
      <c r="AM852" s="162">
        <f t="shared" si="555"/>
        <v>43891</v>
      </c>
      <c r="AN852" s="162">
        <f t="shared" si="555"/>
        <v>43922</v>
      </c>
      <c r="AO852" s="162">
        <f t="shared" si="555"/>
        <v>43952</v>
      </c>
      <c r="AP852" s="162">
        <f t="shared" si="555"/>
        <v>43983</v>
      </c>
      <c r="AQ852" s="162">
        <f t="shared" si="555"/>
        <v>44013</v>
      </c>
      <c r="AR852" s="162">
        <f t="shared" si="555"/>
        <v>44044</v>
      </c>
      <c r="AS852" s="162">
        <f t="shared" si="555"/>
        <v>44075</v>
      </c>
      <c r="AT852" s="162">
        <f t="shared" si="555"/>
        <v>44105</v>
      </c>
      <c r="AU852" s="162">
        <f t="shared" si="555"/>
        <v>44136</v>
      </c>
      <c r="AV852" s="162">
        <f t="shared" si="555"/>
        <v>44166</v>
      </c>
      <c r="AW852" s="162">
        <f t="shared" si="555"/>
        <v>44197</v>
      </c>
      <c r="AX852" s="162">
        <f t="shared" si="555"/>
        <v>44228</v>
      </c>
      <c r="AY852" s="162">
        <f t="shared" si="555"/>
        <v>44256</v>
      </c>
      <c r="AZ852" s="162">
        <f t="shared" si="555"/>
        <v>44287</v>
      </c>
      <c r="BA852" s="162">
        <f t="shared" si="555"/>
        <v>44317</v>
      </c>
      <c r="BB852" s="162">
        <f t="shared" si="555"/>
        <v>44348</v>
      </c>
      <c r="BC852" s="162">
        <f t="shared" si="555"/>
        <v>44378</v>
      </c>
      <c r="BD852" s="162">
        <f t="shared" si="555"/>
        <v>44409</v>
      </c>
      <c r="BE852" s="162">
        <f t="shared" si="555"/>
        <v>44440</v>
      </c>
      <c r="BF852" s="162">
        <f t="shared" si="555"/>
        <v>44470</v>
      </c>
      <c r="BG852" s="162">
        <f t="shared" si="555"/>
        <v>44501</v>
      </c>
      <c r="BH852" s="162">
        <f t="shared" si="555"/>
        <v>44531</v>
      </c>
      <c r="BI852" s="162">
        <f t="shared" si="555"/>
        <v>44562</v>
      </c>
      <c r="BJ852" s="162">
        <f t="shared" si="555"/>
        <v>44593</v>
      </c>
      <c r="BK852" s="162">
        <f t="shared" si="555"/>
        <v>44621</v>
      </c>
      <c r="BL852" s="162">
        <f t="shared" si="555"/>
        <v>44652</v>
      </c>
      <c r="BM852" s="162">
        <f t="shared" si="555"/>
        <v>44682</v>
      </c>
      <c r="BN852" s="162">
        <f t="shared" si="555"/>
        <v>44713</v>
      </c>
      <c r="BO852" s="162">
        <f t="shared" si="555"/>
        <v>44743</v>
      </c>
      <c r="BP852" s="162">
        <f t="shared" si="555"/>
        <v>44774</v>
      </c>
      <c r="BQ852" s="162">
        <f t="shared" ref="BQ852:EB852" si="556">DATE(YEAR(BP852),(MONTH(BP852)+1),DAY(BP852))</f>
        <v>44805</v>
      </c>
      <c r="BR852" s="162">
        <f t="shared" si="556"/>
        <v>44835</v>
      </c>
      <c r="BS852" s="162">
        <f t="shared" si="556"/>
        <v>44866</v>
      </c>
      <c r="BT852" s="162">
        <f t="shared" si="556"/>
        <v>44896</v>
      </c>
      <c r="BU852" s="162">
        <f t="shared" si="556"/>
        <v>44927</v>
      </c>
      <c r="BV852" s="162">
        <f>DATE(YEAR(BU852),(MONTH(BU852)+1),DAY(BU852))</f>
        <v>44958</v>
      </c>
      <c r="BW852" s="162">
        <f>DATE(YEAR(BV852),(MONTH(BV852)+1),DAY(BV852))</f>
        <v>44986</v>
      </c>
      <c r="BX852" s="162">
        <f>DATE(YEAR(BW852),(MONTH(BW852)+1),DAY(BW852))</f>
        <v>45017</v>
      </c>
      <c r="BY852" s="162">
        <f t="shared" si="556"/>
        <v>45047</v>
      </c>
      <c r="BZ852" s="162">
        <f t="shared" si="556"/>
        <v>45078</v>
      </c>
      <c r="CA852" s="162">
        <f t="shared" si="556"/>
        <v>45108</v>
      </c>
      <c r="CB852" s="162">
        <f t="shared" si="556"/>
        <v>45139</v>
      </c>
      <c r="CC852" s="162">
        <f t="shared" si="556"/>
        <v>45170</v>
      </c>
      <c r="CD852" s="162">
        <f t="shared" si="556"/>
        <v>45200</v>
      </c>
      <c r="CE852" s="162">
        <f t="shared" si="556"/>
        <v>45231</v>
      </c>
      <c r="CF852" s="162">
        <f t="shared" si="556"/>
        <v>45261</v>
      </c>
      <c r="CG852" s="162">
        <f t="shared" si="556"/>
        <v>45292</v>
      </c>
      <c r="CH852" s="162">
        <f t="shared" si="556"/>
        <v>45323</v>
      </c>
      <c r="CI852" s="162">
        <f t="shared" si="556"/>
        <v>45352</v>
      </c>
      <c r="CJ852" s="162">
        <f t="shared" si="556"/>
        <v>45383</v>
      </c>
      <c r="CK852" s="162">
        <f t="shared" si="556"/>
        <v>45413</v>
      </c>
      <c r="CL852" s="162">
        <f t="shared" si="556"/>
        <v>45444</v>
      </c>
      <c r="CM852" s="162">
        <f t="shared" si="556"/>
        <v>45474</v>
      </c>
      <c r="CN852" s="162">
        <f t="shared" si="556"/>
        <v>45505</v>
      </c>
      <c r="CO852" s="162">
        <f t="shared" si="556"/>
        <v>45536</v>
      </c>
      <c r="CP852" s="162">
        <f t="shared" si="556"/>
        <v>45566</v>
      </c>
      <c r="CQ852" s="162">
        <f t="shared" si="556"/>
        <v>45597</v>
      </c>
      <c r="CR852" s="162">
        <f t="shared" si="556"/>
        <v>45627</v>
      </c>
      <c r="CS852" s="162">
        <f t="shared" si="556"/>
        <v>45658</v>
      </c>
      <c r="CT852" s="162">
        <f t="shared" si="556"/>
        <v>45689</v>
      </c>
      <c r="CU852" s="162">
        <f t="shared" si="556"/>
        <v>45717</v>
      </c>
      <c r="CV852" s="162">
        <f t="shared" si="556"/>
        <v>45748</v>
      </c>
      <c r="CW852" s="162">
        <f t="shared" si="556"/>
        <v>45778</v>
      </c>
      <c r="CX852" s="162">
        <f t="shared" si="556"/>
        <v>45809</v>
      </c>
      <c r="CY852" s="162">
        <f t="shared" si="556"/>
        <v>45839</v>
      </c>
      <c r="CZ852" s="162">
        <f t="shared" si="556"/>
        <v>45870</v>
      </c>
      <c r="DA852" s="162">
        <f t="shared" si="556"/>
        <v>45901</v>
      </c>
      <c r="DB852" s="162">
        <f t="shared" si="556"/>
        <v>45931</v>
      </c>
      <c r="DC852" s="162">
        <f t="shared" si="556"/>
        <v>45962</v>
      </c>
      <c r="DD852" s="162">
        <f t="shared" si="556"/>
        <v>45992</v>
      </c>
      <c r="DE852" s="162">
        <f t="shared" si="556"/>
        <v>46023</v>
      </c>
      <c r="DF852" s="162">
        <f t="shared" si="556"/>
        <v>46054</v>
      </c>
      <c r="DG852" s="162">
        <f t="shared" si="556"/>
        <v>46082</v>
      </c>
      <c r="DH852" s="162">
        <f t="shared" si="556"/>
        <v>46113</v>
      </c>
      <c r="DI852" s="162">
        <f t="shared" si="556"/>
        <v>46143</v>
      </c>
      <c r="DJ852" s="162">
        <f t="shared" si="556"/>
        <v>46174</v>
      </c>
      <c r="DK852" s="162">
        <f t="shared" si="556"/>
        <v>46204</v>
      </c>
      <c r="DL852" s="162">
        <f t="shared" si="556"/>
        <v>46235</v>
      </c>
      <c r="DM852" s="162">
        <f t="shared" si="556"/>
        <v>46266</v>
      </c>
      <c r="DN852" s="162">
        <f t="shared" si="556"/>
        <v>46296</v>
      </c>
      <c r="DO852" s="162">
        <f t="shared" si="556"/>
        <v>46327</v>
      </c>
      <c r="DP852" s="162">
        <f t="shared" si="556"/>
        <v>46357</v>
      </c>
      <c r="DQ852" s="162">
        <f t="shared" si="556"/>
        <v>46388</v>
      </c>
      <c r="DR852" s="162">
        <f t="shared" si="556"/>
        <v>46419</v>
      </c>
      <c r="DS852" s="162">
        <f t="shared" si="556"/>
        <v>46447</v>
      </c>
      <c r="DT852" s="162">
        <f t="shared" si="556"/>
        <v>46478</v>
      </c>
      <c r="DU852" s="162">
        <f t="shared" si="556"/>
        <v>46508</v>
      </c>
      <c r="DV852" s="162">
        <f t="shared" si="556"/>
        <v>46539</v>
      </c>
      <c r="DW852" s="162">
        <f t="shared" si="556"/>
        <v>46569</v>
      </c>
      <c r="DX852" s="162">
        <f t="shared" si="556"/>
        <v>46600</v>
      </c>
      <c r="DY852" s="162">
        <f t="shared" si="556"/>
        <v>46631</v>
      </c>
      <c r="DZ852" s="162">
        <f t="shared" si="556"/>
        <v>46661</v>
      </c>
      <c r="EA852" s="162">
        <f t="shared" si="556"/>
        <v>46692</v>
      </c>
      <c r="EB852" s="162">
        <f t="shared" si="556"/>
        <v>46722</v>
      </c>
      <c r="EC852" s="162">
        <f>DATE(YEAR(EB852),(MONTH(EB852)+1),DAY(EB852))</f>
        <v>46753</v>
      </c>
      <c r="ED852" s="162">
        <f>DATE(YEAR(EC852),(MONTH(EC852)+1),DAY(EC852))</f>
        <v>46784</v>
      </c>
      <c r="EE852" s="162">
        <f>DATE(YEAR(ED852),(MONTH(ED852)+1),DAY(ED852))</f>
        <v>46813</v>
      </c>
      <c r="EF852" s="164"/>
      <c r="EG852" s="164"/>
      <c r="EH852" s="164"/>
    </row>
    <row r="853" spans="1:138" ht="15.75" hidden="1" outlineLevel="1" x14ac:dyDescent="0.25">
      <c r="A853" s="122">
        <f>IF(B849="Объект",,IF(B853=0,,1))</f>
        <v>0</v>
      </c>
      <c r="B853" s="194" t="str">
        <f t="shared" ref="B853:B864" si="557">B725</f>
        <v xml:space="preserve">Проектно-изыскательские работы </v>
      </c>
      <c r="C853" s="170">
        <f t="shared" ref="C853:C877" si="558">SUM(D853:EE853)</f>
        <v>0</v>
      </c>
      <c r="D853" s="168"/>
      <c r="E853" s="168"/>
      <c r="F853" s="168"/>
      <c r="G853" s="168"/>
      <c r="H853" s="168"/>
      <c r="I853" s="168"/>
      <c r="J853" s="168"/>
      <c r="K853" s="168"/>
      <c r="L853" s="168"/>
      <c r="M853" s="168"/>
      <c r="N853" s="168"/>
      <c r="O853" s="168"/>
      <c r="P853" s="168"/>
      <c r="Q853" s="168"/>
      <c r="R853" s="168"/>
      <c r="S853" s="168"/>
      <c r="T853" s="168"/>
      <c r="U853" s="168"/>
      <c r="V853" s="168"/>
      <c r="W853" s="168"/>
      <c r="X853" s="168"/>
      <c r="Y853" s="168"/>
      <c r="Z853" s="168"/>
      <c r="AA853" s="168"/>
      <c r="AB853" s="168"/>
      <c r="AC853" s="168"/>
      <c r="AD853" s="224"/>
      <c r="AE853" s="168"/>
      <c r="AF853" s="168"/>
      <c r="AG853" s="168"/>
      <c r="AH853" s="168"/>
      <c r="AI853" s="168"/>
      <c r="AJ853" s="168"/>
      <c r="AK853" s="168"/>
      <c r="AL853" s="168"/>
      <c r="AM853" s="168"/>
      <c r="AN853" s="168"/>
      <c r="AO853" s="168"/>
      <c r="AP853" s="168"/>
      <c r="AQ853" s="168"/>
      <c r="AR853" s="168"/>
      <c r="AS853" s="168"/>
      <c r="AT853" s="168"/>
      <c r="AU853" s="168"/>
      <c r="AV853" s="168"/>
      <c r="AW853" s="168"/>
      <c r="AX853" s="168"/>
      <c r="AY853" s="168"/>
      <c r="AZ853" s="168"/>
      <c r="BA853" s="168"/>
      <c r="BB853" s="168"/>
      <c r="BC853" s="168"/>
      <c r="BD853" s="168"/>
      <c r="BE853" s="168"/>
      <c r="BF853" s="168"/>
      <c r="BG853" s="168"/>
      <c r="BH853" s="168"/>
      <c r="BI853" s="168"/>
      <c r="BJ853" s="168"/>
      <c r="BK853" s="168"/>
      <c r="BL853" s="168"/>
      <c r="BM853" s="168"/>
      <c r="BN853" s="168"/>
      <c r="BO853" s="168"/>
      <c r="BP853" s="168"/>
      <c r="BQ853" s="168"/>
      <c r="BR853" s="168"/>
      <c r="BS853" s="168"/>
      <c r="BT853" s="168"/>
      <c r="BU853" s="168"/>
      <c r="BV853" s="168"/>
      <c r="BW853" s="168"/>
      <c r="BX853" s="168"/>
      <c r="BY853" s="168"/>
      <c r="BZ853" s="168"/>
      <c r="CA853" s="168"/>
      <c r="CB853" s="168"/>
      <c r="CC853" s="168"/>
      <c r="CD853" s="168"/>
      <c r="CE853" s="168"/>
      <c r="CF853" s="168"/>
      <c r="CG853" s="168"/>
      <c r="CH853" s="168"/>
      <c r="CI853" s="168"/>
      <c r="CJ853" s="168"/>
      <c r="CK853" s="168"/>
      <c r="CL853" s="168"/>
      <c r="CM853" s="168"/>
      <c r="CN853" s="168"/>
      <c r="CO853" s="168"/>
      <c r="CP853" s="168"/>
      <c r="CQ853" s="168"/>
      <c r="CR853" s="168"/>
      <c r="CS853" s="168"/>
      <c r="CT853" s="168"/>
      <c r="CU853" s="168"/>
      <c r="CV853" s="168"/>
      <c r="CW853" s="168"/>
      <c r="CX853" s="168"/>
      <c r="CY853" s="168"/>
      <c r="CZ853" s="168"/>
      <c r="DA853" s="168"/>
      <c r="DB853" s="168"/>
      <c r="DC853" s="168"/>
      <c r="DD853" s="168"/>
      <c r="DE853" s="168"/>
      <c r="DF853" s="168"/>
      <c r="DG853" s="168"/>
      <c r="DH853" s="168"/>
      <c r="DI853" s="168"/>
      <c r="DJ853" s="168"/>
      <c r="DK853" s="168"/>
      <c r="DL853" s="168"/>
      <c r="DM853" s="168"/>
      <c r="DN853" s="168"/>
      <c r="DO853" s="168"/>
      <c r="DP853" s="168"/>
      <c r="DQ853" s="168"/>
      <c r="DR853" s="168"/>
      <c r="DS853" s="168"/>
      <c r="DT853" s="168"/>
      <c r="DU853" s="168"/>
      <c r="DV853" s="168"/>
      <c r="DW853" s="168"/>
      <c r="DX853" s="168"/>
      <c r="DY853" s="168"/>
      <c r="DZ853" s="168"/>
      <c r="EA853" s="168"/>
      <c r="EB853" s="168"/>
      <c r="EC853" s="168"/>
      <c r="ED853" s="168"/>
      <c r="EE853" s="168"/>
      <c r="EF853" s="169"/>
      <c r="EG853" s="169"/>
      <c r="EH853" s="169"/>
    </row>
    <row r="854" spans="1:138" ht="15.75" hidden="1" outlineLevel="1" x14ac:dyDescent="0.25">
      <c r="A854" s="122">
        <f>IF(B849="Объект",,IF(B854=0,,1))</f>
        <v>0</v>
      </c>
      <c r="B854" s="194" t="str">
        <f t="shared" si="557"/>
        <v>Строительно-монтажные работы (привязка в валюте)</v>
      </c>
      <c r="C854" s="170">
        <f t="shared" si="558"/>
        <v>0</v>
      </c>
      <c r="D854" s="168"/>
      <c r="E854" s="168"/>
      <c r="F854" s="168"/>
      <c r="G854" s="168"/>
      <c r="H854" s="168"/>
      <c r="I854" s="168"/>
      <c r="J854" s="168"/>
      <c r="K854" s="168"/>
      <c r="L854" s="168"/>
      <c r="M854" s="168"/>
      <c r="N854" s="168"/>
      <c r="O854" s="168"/>
      <c r="P854" s="168"/>
      <c r="Q854" s="168"/>
      <c r="R854" s="168"/>
      <c r="S854" s="168"/>
      <c r="T854" s="168"/>
      <c r="U854" s="168"/>
      <c r="V854" s="168"/>
      <c r="W854" s="168"/>
      <c r="X854" s="168"/>
      <c r="Y854" s="168"/>
      <c r="Z854" s="168"/>
      <c r="AA854" s="168"/>
      <c r="AB854" s="168"/>
      <c r="AC854" s="168"/>
      <c r="AD854" s="168"/>
      <c r="AE854" s="168"/>
      <c r="AF854" s="168"/>
      <c r="AG854" s="168"/>
      <c r="AH854" s="168"/>
      <c r="AI854" s="168"/>
      <c r="AJ854" s="168"/>
      <c r="AK854" s="168"/>
      <c r="AL854" s="168"/>
      <c r="AM854" s="168"/>
      <c r="AN854" s="168"/>
      <c r="AO854" s="168"/>
      <c r="AP854" s="168"/>
      <c r="AQ854" s="168"/>
      <c r="AR854" s="168"/>
      <c r="AS854" s="168"/>
      <c r="AT854" s="168"/>
      <c r="AU854" s="168"/>
      <c r="AV854" s="168"/>
      <c r="AW854" s="168"/>
      <c r="AX854" s="168"/>
      <c r="AY854" s="168"/>
      <c r="AZ854" s="168"/>
      <c r="BA854" s="168"/>
      <c r="BB854" s="168"/>
      <c r="BC854" s="168"/>
      <c r="BD854" s="168"/>
      <c r="BE854" s="168"/>
      <c r="BF854" s="168"/>
      <c r="BG854" s="168"/>
      <c r="BH854" s="168"/>
      <c r="BI854" s="168"/>
      <c r="BJ854" s="168"/>
      <c r="BK854" s="168"/>
      <c r="BL854" s="168"/>
      <c r="BM854" s="168"/>
      <c r="BN854" s="168"/>
      <c r="BO854" s="168"/>
      <c r="BP854" s="168"/>
      <c r="BQ854" s="168"/>
      <c r="BR854" s="168"/>
      <c r="BS854" s="168"/>
      <c r="BT854" s="168"/>
      <c r="BU854" s="168"/>
      <c r="BV854" s="168"/>
      <c r="BW854" s="168"/>
      <c r="BX854" s="168"/>
      <c r="BY854" s="168"/>
      <c r="BZ854" s="168"/>
      <c r="CA854" s="168"/>
      <c r="CB854" s="168"/>
      <c r="CC854" s="168"/>
      <c r="CD854" s="168"/>
      <c r="CE854" s="168"/>
      <c r="CF854" s="168"/>
      <c r="CG854" s="168"/>
      <c r="CH854" s="168"/>
      <c r="CI854" s="168"/>
      <c r="CJ854" s="168"/>
      <c r="CK854" s="168"/>
      <c r="CL854" s="168"/>
      <c r="CM854" s="168"/>
      <c r="CN854" s="168"/>
      <c r="CO854" s="168"/>
      <c r="CP854" s="168"/>
      <c r="CQ854" s="168"/>
      <c r="CR854" s="168"/>
      <c r="CS854" s="168"/>
      <c r="CT854" s="168"/>
      <c r="CU854" s="168"/>
      <c r="CV854" s="168"/>
      <c r="CW854" s="168"/>
      <c r="CX854" s="168"/>
      <c r="CY854" s="168"/>
      <c r="CZ854" s="168"/>
      <c r="DA854" s="168"/>
      <c r="DB854" s="168"/>
      <c r="DC854" s="168"/>
      <c r="DD854" s="168"/>
      <c r="DE854" s="168"/>
      <c r="DF854" s="168"/>
      <c r="DG854" s="168"/>
      <c r="DH854" s="168"/>
      <c r="DI854" s="168"/>
      <c r="DJ854" s="168"/>
      <c r="DK854" s="168"/>
      <c r="DL854" s="168"/>
      <c r="DM854" s="168"/>
      <c r="DN854" s="168"/>
      <c r="DO854" s="168"/>
      <c r="DP854" s="168"/>
      <c r="DQ854" s="168"/>
      <c r="DR854" s="168"/>
      <c r="DS854" s="168"/>
      <c r="DT854" s="168"/>
      <c r="DU854" s="168"/>
      <c r="DV854" s="168"/>
      <c r="DW854" s="168"/>
      <c r="DX854" s="168"/>
      <c r="DY854" s="168"/>
      <c r="DZ854" s="168"/>
      <c r="EA854" s="168"/>
      <c r="EB854" s="168"/>
      <c r="EC854" s="168"/>
      <c r="ED854" s="168"/>
      <c r="EE854" s="168"/>
      <c r="EF854" s="169"/>
      <c r="EG854" s="169"/>
      <c r="EH854" s="169"/>
    </row>
    <row r="855" spans="1:138" ht="15.75" hidden="1" outlineLevel="1" x14ac:dyDescent="0.25">
      <c r="A855" s="122">
        <f>IF(B849="Объект",,IF(B855=0,,1))</f>
        <v>0</v>
      </c>
      <c r="B855" s="194" t="str">
        <f t="shared" si="557"/>
        <v>Строительно-монтажные работы рос</v>
      </c>
      <c r="C855" s="170">
        <f t="shared" si="558"/>
        <v>0</v>
      </c>
      <c r="D855" s="168"/>
      <c r="E855" s="168"/>
      <c r="F855" s="168"/>
      <c r="G855" s="168"/>
      <c r="H855" s="168"/>
      <c r="I855" s="168"/>
      <c r="J855" s="168"/>
      <c r="K855" s="168"/>
      <c r="L855" s="168"/>
      <c r="M855" s="168"/>
      <c r="N855" s="168"/>
      <c r="O855" s="168"/>
      <c r="P855" s="168"/>
      <c r="Q855" s="168"/>
      <c r="R855" s="168"/>
      <c r="S855" s="168"/>
      <c r="T855" s="168"/>
      <c r="U855" s="168"/>
      <c r="V855" s="168"/>
      <c r="W855" s="168"/>
      <c r="X855" s="168"/>
      <c r="Y855" s="168"/>
      <c r="Z855" s="168"/>
      <c r="AA855" s="168"/>
      <c r="AB855" s="168"/>
      <c r="AC855" s="168"/>
      <c r="AD855" s="168"/>
      <c r="AE855" s="168"/>
      <c r="AF855" s="168"/>
      <c r="AG855" s="168"/>
      <c r="AH855" s="168"/>
      <c r="AI855" s="168"/>
      <c r="AJ855" s="168"/>
      <c r="AK855" s="168"/>
      <c r="AL855" s="168"/>
      <c r="AM855" s="168"/>
      <c r="AN855" s="168"/>
      <c r="AO855" s="168"/>
      <c r="AP855" s="168"/>
      <c r="AQ855" s="168"/>
      <c r="AR855" s="168"/>
      <c r="AS855" s="168"/>
      <c r="AT855" s="168"/>
      <c r="AU855" s="168"/>
      <c r="AV855" s="168"/>
      <c r="AW855" s="168"/>
      <c r="AX855" s="168"/>
      <c r="AY855" s="168"/>
      <c r="AZ855" s="168"/>
      <c r="BA855" s="168"/>
      <c r="BB855" s="168"/>
      <c r="BC855" s="168"/>
      <c r="BD855" s="168"/>
      <c r="BE855" s="168"/>
      <c r="BF855" s="168"/>
      <c r="BG855" s="168"/>
      <c r="BH855" s="168"/>
      <c r="BI855" s="168"/>
      <c r="BJ855" s="168"/>
      <c r="BK855" s="168"/>
      <c r="BL855" s="168"/>
      <c r="BM855" s="168"/>
      <c r="BN855" s="168"/>
      <c r="BO855" s="168"/>
      <c r="BP855" s="168"/>
      <c r="BQ855" s="168"/>
      <c r="BR855" s="168"/>
      <c r="BS855" s="168"/>
      <c r="BT855" s="168"/>
      <c r="BU855" s="168"/>
      <c r="BV855" s="168"/>
      <c r="BW855" s="168"/>
      <c r="BX855" s="168"/>
      <c r="BY855" s="168"/>
      <c r="BZ855" s="168"/>
      <c r="CA855" s="168"/>
      <c r="CB855" s="168"/>
      <c r="CC855" s="168"/>
      <c r="CD855" s="168"/>
      <c r="CE855" s="168"/>
      <c r="CF855" s="168"/>
      <c r="CG855" s="168"/>
      <c r="CH855" s="168"/>
      <c r="CI855" s="168"/>
      <c r="CJ855" s="168"/>
      <c r="CK855" s="168"/>
      <c r="CL855" s="168"/>
      <c r="CM855" s="168"/>
      <c r="CN855" s="168"/>
      <c r="CO855" s="168"/>
      <c r="CP855" s="168"/>
      <c r="CQ855" s="168"/>
      <c r="CR855" s="168"/>
      <c r="CS855" s="168"/>
      <c r="CT855" s="168"/>
      <c r="CU855" s="168"/>
      <c r="CV855" s="168"/>
      <c r="CW855" s="168"/>
      <c r="CX855" s="168"/>
      <c r="CY855" s="168"/>
      <c r="CZ855" s="168"/>
      <c r="DA855" s="168"/>
      <c r="DB855" s="168"/>
      <c r="DC855" s="168"/>
      <c r="DD855" s="168"/>
      <c r="DE855" s="168"/>
      <c r="DF855" s="168"/>
      <c r="DG855" s="168"/>
      <c r="DH855" s="168"/>
      <c r="DI855" s="168"/>
      <c r="DJ855" s="168"/>
      <c r="DK855" s="168"/>
      <c r="DL855" s="168"/>
      <c r="DM855" s="168"/>
      <c r="DN855" s="168"/>
      <c r="DO855" s="168"/>
      <c r="DP855" s="168"/>
      <c r="DQ855" s="168"/>
      <c r="DR855" s="168"/>
      <c r="DS855" s="168"/>
      <c r="DT855" s="168"/>
      <c r="DU855" s="168"/>
      <c r="DV855" s="168"/>
      <c r="DW855" s="168"/>
      <c r="DX855" s="168"/>
      <c r="DY855" s="168"/>
      <c r="DZ855" s="168"/>
      <c r="EA855" s="168"/>
      <c r="EB855" s="168"/>
      <c r="EC855" s="168"/>
      <c r="ED855" s="168"/>
      <c r="EE855" s="168"/>
      <c r="EF855" s="169"/>
      <c r="EG855" s="169"/>
      <c r="EH855" s="169"/>
    </row>
    <row r="856" spans="1:138" ht="15.75" hidden="1" outlineLevel="1" x14ac:dyDescent="0.25">
      <c r="A856" s="122">
        <f>IF(B849="Объект",,IF(B856=0,,1))</f>
        <v>0</v>
      </c>
      <c r="B856" s="194" t="str">
        <f t="shared" si="557"/>
        <v>ТМЦ</v>
      </c>
      <c r="C856" s="170">
        <f t="shared" si="558"/>
        <v>0</v>
      </c>
      <c r="D856" s="168"/>
      <c r="E856" s="168"/>
      <c r="F856" s="168"/>
      <c r="G856" s="168"/>
      <c r="H856" s="168"/>
      <c r="I856" s="168"/>
      <c r="J856" s="168"/>
      <c r="K856" s="168"/>
      <c r="L856" s="168"/>
      <c r="M856" s="168"/>
      <c r="N856" s="168"/>
      <c r="O856" s="168"/>
      <c r="P856" s="168"/>
      <c r="Q856" s="168"/>
      <c r="R856" s="168"/>
      <c r="S856" s="168"/>
      <c r="T856" s="168"/>
      <c r="U856" s="168"/>
      <c r="V856" s="168"/>
      <c r="W856" s="168"/>
      <c r="X856" s="168"/>
      <c r="Y856" s="168"/>
      <c r="Z856" s="168"/>
      <c r="AA856" s="168"/>
      <c r="AB856" s="168"/>
      <c r="AC856" s="168"/>
      <c r="AD856" s="168"/>
      <c r="AE856" s="168"/>
      <c r="AF856" s="168"/>
      <c r="AG856" s="168"/>
      <c r="AH856" s="168"/>
      <c r="AI856" s="168"/>
      <c r="AJ856" s="168"/>
      <c r="AK856" s="168"/>
      <c r="AL856" s="168"/>
      <c r="AM856" s="168"/>
      <c r="AN856" s="224"/>
      <c r="AO856" s="168"/>
      <c r="AP856" s="168"/>
      <c r="AQ856" s="168"/>
      <c r="AR856" s="168"/>
      <c r="AS856" s="168"/>
      <c r="AT856" s="224"/>
      <c r="AU856" s="168"/>
      <c r="AV856" s="168"/>
      <c r="AW856" s="168"/>
      <c r="AX856" s="168"/>
      <c r="AY856" s="168"/>
      <c r="AZ856" s="168"/>
      <c r="BA856" s="168"/>
      <c r="BB856" s="168"/>
      <c r="BC856" s="168"/>
      <c r="BD856" s="168"/>
      <c r="BE856" s="168"/>
      <c r="BF856" s="168"/>
      <c r="BG856" s="168"/>
      <c r="BH856" s="168"/>
      <c r="BI856" s="168"/>
      <c r="BJ856" s="168"/>
      <c r="BK856" s="168"/>
      <c r="BL856" s="168"/>
      <c r="BM856" s="168"/>
      <c r="BN856" s="168"/>
      <c r="BO856" s="168"/>
      <c r="BP856" s="168"/>
      <c r="BQ856" s="168"/>
      <c r="BR856" s="168"/>
      <c r="BS856" s="168"/>
      <c r="BT856" s="168"/>
      <c r="BU856" s="168"/>
      <c r="BV856" s="168"/>
      <c r="BW856" s="168"/>
      <c r="BX856" s="168"/>
      <c r="BY856" s="168"/>
      <c r="BZ856" s="168"/>
      <c r="CA856" s="168"/>
      <c r="CB856" s="168"/>
      <c r="CC856" s="168"/>
      <c r="CD856" s="168"/>
      <c r="CE856" s="168"/>
      <c r="CF856" s="168"/>
      <c r="CG856" s="168"/>
      <c r="CH856" s="168"/>
      <c r="CI856" s="168"/>
      <c r="CJ856" s="168"/>
      <c r="CK856" s="168"/>
      <c r="CL856" s="168"/>
      <c r="CM856" s="168"/>
      <c r="CN856" s="168"/>
      <c r="CO856" s="168"/>
      <c r="CP856" s="168"/>
      <c r="CQ856" s="168"/>
      <c r="CR856" s="168"/>
      <c r="CS856" s="168"/>
      <c r="CT856" s="168"/>
      <c r="CU856" s="168"/>
      <c r="CV856" s="168"/>
      <c r="CW856" s="168"/>
      <c r="CX856" s="168"/>
      <c r="CY856" s="168"/>
      <c r="CZ856" s="168"/>
      <c r="DA856" s="168"/>
      <c r="DB856" s="168"/>
      <c r="DC856" s="168"/>
      <c r="DD856" s="168"/>
      <c r="DE856" s="168"/>
      <c r="DF856" s="168"/>
      <c r="DG856" s="168"/>
      <c r="DH856" s="168"/>
      <c r="DI856" s="168"/>
      <c r="DJ856" s="168"/>
      <c r="DK856" s="168"/>
      <c r="DL856" s="168"/>
      <c r="DM856" s="168"/>
      <c r="DN856" s="168"/>
      <c r="DO856" s="168"/>
      <c r="DP856" s="168"/>
      <c r="DQ856" s="168"/>
      <c r="DR856" s="168"/>
      <c r="DS856" s="168"/>
      <c r="DT856" s="168"/>
      <c r="DU856" s="168"/>
      <c r="DV856" s="168"/>
      <c r="DW856" s="168"/>
      <c r="DX856" s="168"/>
      <c r="DY856" s="168"/>
      <c r="DZ856" s="168"/>
      <c r="EA856" s="168"/>
      <c r="EB856" s="168"/>
      <c r="EC856" s="168"/>
      <c r="ED856" s="168"/>
      <c r="EE856" s="168"/>
      <c r="EF856" s="169"/>
      <c r="EG856" s="169"/>
      <c r="EH856" s="169"/>
    </row>
    <row r="857" spans="1:138" ht="15.75" hidden="1" outlineLevel="1" x14ac:dyDescent="0.25">
      <c r="A857" s="122">
        <f>IF(B849="Объект",,IF(B857=0,,1))</f>
        <v>0</v>
      </c>
      <c r="B857" s="194" t="str">
        <f t="shared" si="557"/>
        <v>Оборудование (привязка к валюте)</v>
      </c>
      <c r="C857" s="170">
        <f t="shared" si="558"/>
        <v>0</v>
      </c>
      <c r="D857" s="168"/>
      <c r="E857" s="168"/>
      <c r="F857" s="168"/>
      <c r="G857" s="168"/>
      <c r="H857" s="168"/>
      <c r="I857" s="168"/>
      <c r="J857" s="168"/>
      <c r="K857" s="168"/>
      <c r="L857" s="168"/>
      <c r="M857" s="168"/>
      <c r="N857" s="168"/>
      <c r="O857" s="168"/>
      <c r="P857" s="168"/>
      <c r="Q857" s="168"/>
      <c r="R857" s="168"/>
      <c r="S857" s="168"/>
      <c r="T857" s="168"/>
      <c r="U857" s="168"/>
      <c r="V857" s="168"/>
      <c r="W857" s="168"/>
      <c r="X857" s="168"/>
      <c r="Y857" s="168"/>
      <c r="Z857" s="168"/>
      <c r="AA857" s="168"/>
      <c r="AB857" s="168"/>
      <c r="AC857" s="168"/>
      <c r="AD857" s="168"/>
      <c r="AE857" s="168"/>
      <c r="AF857" s="168"/>
      <c r="AG857" s="168"/>
      <c r="AH857" s="168"/>
      <c r="AI857" s="168"/>
      <c r="AJ857" s="168"/>
      <c r="AK857" s="168"/>
      <c r="AL857" s="168"/>
      <c r="AM857" s="168"/>
      <c r="AN857" s="168"/>
      <c r="AO857" s="168"/>
      <c r="AP857" s="168"/>
      <c r="AQ857" s="168"/>
      <c r="AR857" s="168"/>
      <c r="AS857" s="168"/>
      <c r="AT857" s="168"/>
      <c r="AU857" s="168"/>
      <c r="AV857" s="168"/>
      <c r="AW857" s="168"/>
      <c r="AX857" s="168"/>
      <c r="AY857" s="168"/>
      <c r="AZ857" s="168"/>
      <c r="BA857" s="168"/>
      <c r="BB857" s="168"/>
      <c r="BC857" s="168"/>
      <c r="BD857" s="168"/>
      <c r="BE857" s="168"/>
      <c r="BF857" s="168"/>
      <c r="BG857" s="168"/>
      <c r="BH857" s="168"/>
      <c r="BI857" s="168"/>
      <c r="BJ857" s="168"/>
      <c r="BK857" s="168"/>
      <c r="BL857" s="168"/>
      <c r="BM857" s="168"/>
      <c r="BN857" s="168"/>
      <c r="BO857" s="168"/>
      <c r="BP857" s="168"/>
      <c r="BQ857" s="168"/>
      <c r="BR857" s="168"/>
      <c r="BS857" s="168"/>
      <c r="BT857" s="168"/>
      <c r="BU857" s="168"/>
      <c r="BV857" s="168"/>
      <c r="BW857" s="168"/>
      <c r="BX857" s="168"/>
      <c r="BY857" s="168"/>
      <c r="BZ857" s="168"/>
      <c r="CA857" s="168"/>
      <c r="CB857" s="168"/>
      <c r="CC857" s="168"/>
      <c r="CD857" s="168"/>
      <c r="CE857" s="168"/>
      <c r="CF857" s="168"/>
      <c r="CG857" s="168"/>
      <c r="CH857" s="168"/>
      <c r="CI857" s="168"/>
      <c r="CJ857" s="168"/>
      <c r="CK857" s="168"/>
      <c r="CL857" s="168"/>
      <c r="CM857" s="168"/>
      <c r="CN857" s="168"/>
      <c r="CO857" s="168"/>
      <c r="CP857" s="168"/>
      <c r="CQ857" s="168"/>
      <c r="CR857" s="168"/>
      <c r="CS857" s="168"/>
      <c r="CT857" s="168"/>
      <c r="CU857" s="168"/>
      <c r="CV857" s="168"/>
      <c r="CW857" s="168"/>
      <c r="CX857" s="168"/>
      <c r="CY857" s="168"/>
      <c r="CZ857" s="168"/>
      <c r="DA857" s="168"/>
      <c r="DB857" s="168"/>
      <c r="DC857" s="168"/>
      <c r="DD857" s="168"/>
      <c r="DE857" s="168"/>
      <c r="DF857" s="168"/>
      <c r="DG857" s="168"/>
      <c r="DH857" s="168"/>
      <c r="DI857" s="168"/>
      <c r="DJ857" s="168"/>
      <c r="DK857" s="168"/>
      <c r="DL857" s="168"/>
      <c r="DM857" s="168"/>
      <c r="DN857" s="168"/>
      <c r="DO857" s="168"/>
      <c r="DP857" s="168"/>
      <c r="DQ857" s="168"/>
      <c r="DR857" s="168"/>
      <c r="DS857" s="168"/>
      <c r="DT857" s="168"/>
      <c r="DU857" s="168"/>
      <c r="DV857" s="168"/>
      <c r="DW857" s="168"/>
      <c r="DX857" s="168"/>
      <c r="DY857" s="168"/>
      <c r="DZ857" s="168"/>
      <c r="EA857" s="168"/>
      <c r="EB857" s="168"/>
      <c r="EC857" s="168"/>
      <c r="ED857" s="168"/>
      <c r="EE857" s="168"/>
      <c r="EF857" s="169"/>
      <c r="EG857" s="169"/>
      <c r="EH857" s="169"/>
    </row>
    <row r="858" spans="1:138" ht="15.75" hidden="1" outlineLevel="1" x14ac:dyDescent="0.25">
      <c r="A858" s="122">
        <f>IF(B849="Объект",,IF(B858=0,,1))</f>
        <v>0</v>
      </c>
      <c r="B858" s="194" t="str">
        <f t="shared" si="557"/>
        <v>Оборудование рос</v>
      </c>
      <c r="C858" s="170">
        <f t="shared" si="558"/>
        <v>0</v>
      </c>
      <c r="D858" s="168"/>
      <c r="E858" s="168"/>
      <c r="F858" s="168"/>
      <c r="G858" s="168"/>
      <c r="H858" s="168"/>
      <c r="I858" s="168"/>
      <c r="J858" s="168"/>
      <c r="K858" s="168"/>
      <c r="L858" s="168"/>
      <c r="M858" s="168"/>
      <c r="N858" s="168"/>
      <c r="O858" s="168"/>
      <c r="P858" s="168"/>
      <c r="Q858" s="168"/>
      <c r="R858" s="168"/>
      <c r="S858" s="168"/>
      <c r="T858" s="168"/>
      <c r="U858" s="168"/>
      <c r="V858" s="168"/>
      <c r="W858" s="168"/>
      <c r="X858" s="168"/>
      <c r="Y858" s="168"/>
      <c r="Z858" s="168"/>
      <c r="AA858" s="168"/>
      <c r="AB858" s="168"/>
      <c r="AC858" s="168"/>
      <c r="AD858" s="168"/>
      <c r="AE858" s="168"/>
      <c r="AF858" s="168"/>
      <c r="AG858" s="168"/>
      <c r="AH858" s="168"/>
      <c r="AI858" s="168"/>
      <c r="AJ858" s="168"/>
      <c r="AK858" s="168"/>
      <c r="AL858" s="168"/>
      <c r="AM858" s="168"/>
      <c r="AN858" s="168"/>
      <c r="AO858" s="168"/>
      <c r="AP858" s="168"/>
      <c r="AQ858" s="168"/>
      <c r="AR858" s="168"/>
      <c r="AS858" s="168"/>
      <c r="AT858" s="168"/>
      <c r="AU858" s="168"/>
      <c r="AV858" s="168"/>
      <c r="AW858" s="168"/>
      <c r="AX858" s="168"/>
      <c r="AY858" s="168"/>
      <c r="AZ858" s="168"/>
      <c r="BA858" s="168"/>
      <c r="BB858" s="168"/>
      <c r="BC858" s="168"/>
      <c r="BD858" s="168"/>
      <c r="BE858" s="168"/>
      <c r="BF858" s="168"/>
      <c r="BG858" s="168"/>
      <c r="BH858" s="168"/>
      <c r="BI858" s="168"/>
      <c r="BJ858" s="168"/>
      <c r="BK858" s="168"/>
      <c r="BL858" s="168"/>
      <c r="BM858" s="168"/>
      <c r="BN858" s="168"/>
      <c r="BO858" s="168"/>
      <c r="BP858" s="168"/>
      <c r="BQ858" s="168"/>
      <c r="BR858" s="168"/>
      <c r="BS858" s="168"/>
      <c r="BT858" s="168"/>
      <c r="BU858" s="168"/>
      <c r="BV858" s="168"/>
      <c r="BW858" s="168"/>
      <c r="BX858" s="168"/>
      <c r="BY858" s="168"/>
      <c r="BZ858" s="168"/>
      <c r="CA858" s="168"/>
      <c r="CB858" s="168"/>
      <c r="CC858" s="168"/>
      <c r="CD858" s="168"/>
      <c r="CE858" s="168"/>
      <c r="CF858" s="168"/>
      <c r="CG858" s="168"/>
      <c r="CH858" s="168"/>
      <c r="CI858" s="168"/>
      <c r="CJ858" s="168"/>
      <c r="CK858" s="168"/>
      <c r="CL858" s="168"/>
      <c r="CM858" s="168"/>
      <c r="CN858" s="168"/>
      <c r="CO858" s="168"/>
      <c r="CP858" s="168"/>
      <c r="CQ858" s="168"/>
      <c r="CR858" s="168"/>
      <c r="CS858" s="168"/>
      <c r="CT858" s="168"/>
      <c r="CU858" s="168"/>
      <c r="CV858" s="168"/>
      <c r="CW858" s="168"/>
      <c r="CX858" s="168"/>
      <c r="CY858" s="168"/>
      <c r="CZ858" s="168"/>
      <c r="DA858" s="168"/>
      <c r="DB858" s="168"/>
      <c r="DC858" s="168"/>
      <c r="DD858" s="168"/>
      <c r="DE858" s="168"/>
      <c r="DF858" s="168"/>
      <c r="DG858" s="168"/>
      <c r="DH858" s="168"/>
      <c r="DI858" s="168"/>
      <c r="DJ858" s="168"/>
      <c r="DK858" s="168"/>
      <c r="DL858" s="168"/>
      <c r="DM858" s="168"/>
      <c r="DN858" s="168"/>
      <c r="DO858" s="168"/>
      <c r="DP858" s="168"/>
      <c r="DQ858" s="168"/>
      <c r="DR858" s="168"/>
      <c r="DS858" s="168"/>
      <c r="DT858" s="168"/>
      <c r="DU858" s="168"/>
      <c r="DV858" s="168"/>
      <c r="DW858" s="168"/>
      <c r="DX858" s="168"/>
      <c r="DY858" s="168"/>
      <c r="DZ858" s="168"/>
      <c r="EA858" s="168"/>
      <c r="EB858" s="168"/>
      <c r="EC858" s="168"/>
      <c r="ED858" s="168"/>
      <c r="EE858" s="168"/>
      <c r="EF858" s="169"/>
      <c r="EG858" s="169"/>
      <c r="EH858" s="169"/>
    </row>
    <row r="859" spans="1:138" ht="15.75" hidden="1" outlineLevel="1" x14ac:dyDescent="0.25">
      <c r="A859" s="122">
        <f>IF(B849="Объект",,IF(B859=0,,1))</f>
        <v>0</v>
      </c>
      <c r="B859" s="194" t="str">
        <f t="shared" si="557"/>
        <v>Прочие</v>
      </c>
      <c r="C859" s="170">
        <f t="shared" si="558"/>
        <v>0</v>
      </c>
      <c r="D859" s="168"/>
      <c r="E859" s="168"/>
      <c r="F859" s="168"/>
      <c r="G859" s="168"/>
      <c r="H859" s="168"/>
      <c r="I859" s="168"/>
      <c r="J859" s="168"/>
      <c r="K859" s="168"/>
      <c r="L859" s="168"/>
      <c r="M859" s="168"/>
      <c r="N859" s="168"/>
      <c r="O859" s="168"/>
      <c r="P859" s="168"/>
      <c r="Q859" s="168"/>
      <c r="R859" s="168"/>
      <c r="S859" s="168"/>
      <c r="T859" s="168"/>
      <c r="U859" s="168"/>
      <c r="V859" s="168"/>
      <c r="W859" s="168"/>
      <c r="X859" s="168"/>
      <c r="Y859" s="168"/>
      <c r="Z859" s="168"/>
      <c r="AA859" s="168"/>
      <c r="AB859" s="168"/>
      <c r="AC859" s="168"/>
      <c r="AD859" s="168"/>
      <c r="AE859" s="168"/>
      <c r="AF859" s="168"/>
      <c r="AG859" s="168"/>
      <c r="AH859" s="168"/>
      <c r="AI859" s="168"/>
      <c r="AJ859" s="168"/>
      <c r="AK859" s="168"/>
      <c r="AL859" s="168"/>
      <c r="AM859" s="168"/>
      <c r="AN859" s="168"/>
      <c r="AO859" s="168"/>
      <c r="AP859" s="168"/>
      <c r="AQ859" s="168"/>
      <c r="AR859" s="168"/>
      <c r="AS859" s="168"/>
      <c r="AT859" s="168"/>
      <c r="AU859" s="168"/>
      <c r="AV859" s="168"/>
      <c r="AW859" s="168"/>
      <c r="AX859" s="168"/>
      <c r="AY859" s="168"/>
      <c r="AZ859" s="168"/>
      <c r="BA859" s="168"/>
      <c r="BB859" s="168"/>
      <c r="BC859" s="168"/>
      <c r="BD859" s="168"/>
      <c r="BE859" s="168"/>
      <c r="BF859" s="168"/>
      <c r="BG859" s="168"/>
      <c r="BH859" s="168"/>
      <c r="BI859" s="168"/>
      <c r="BJ859" s="168"/>
      <c r="BK859" s="168"/>
      <c r="BL859" s="168"/>
      <c r="BM859" s="168"/>
      <c r="BN859" s="168"/>
      <c r="BO859" s="168"/>
      <c r="BP859" s="168"/>
      <c r="BQ859" s="168"/>
      <c r="BR859" s="168"/>
      <c r="BS859" s="168"/>
      <c r="BT859" s="168"/>
      <c r="BU859" s="168"/>
      <c r="BV859" s="168"/>
      <c r="BW859" s="168"/>
      <c r="BX859" s="168"/>
      <c r="BY859" s="168"/>
      <c r="BZ859" s="168"/>
      <c r="CA859" s="168"/>
      <c r="CB859" s="168"/>
      <c r="CC859" s="168"/>
      <c r="CD859" s="168"/>
      <c r="CE859" s="168"/>
      <c r="CF859" s="168"/>
      <c r="CG859" s="168"/>
      <c r="CH859" s="168"/>
      <c r="CI859" s="168"/>
      <c r="CJ859" s="168"/>
      <c r="CK859" s="168"/>
      <c r="CL859" s="168"/>
      <c r="CM859" s="168"/>
      <c r="CN859" s="168"/>
      <c r="CO859" s="168"/>
      <c r="CP859" s="168"/>
      <c r="CQ859" s="168"/>
      <c r="CR859" s="168"/>
      <c r="CS859" s="168"/>
      <c r="CT859" s="168"/>
      <c r="CU859" s="168"/>
      <c r="CV859" s="168"/>
      <c r="CW859" s="168"/>
      <c r="CX859" s="168"/>
      <c r="CY859" s="168"/>
      <c r="CZ859" s="168"/>
      <c r="DA859" s="168"/>
      <c r="DB859" s="168"/>
      <c r="DC859" s="168"/>
      <c r="DD859" s="168"/>
      <c r="DE859" s="168"/>
      <c r="DF859" s="168"/>
      <c r="DG859" s="168"/>
      <c r="DH859" s="168"/>
      <c r="DI859" s="168"/>
      <c r="DJ859" s="168"/>
      <c r="DK859" s="168"/>
      <c r="DL859" s="168"/>
      <c r="DM859" s="168"/>
      <c r="DN859" s="168"/>
      <c r="DO859" s="168"/>
      <c r="DP859" s="168"/>
      <c r="DQ859" s="168"/>
      <c r="DR859" s="168"/>
      <c r="DS859" s="168"/>
      <c r="DT859" s="168"/>
      <c r="DU859" s="168"/>
      <c r="DV859" s="168"/>
      <c r="DW859" s="168"/>
      <c r="DX859" s="168"/>
      <c r="DY859" s="168"/>
      <c r="DZ859" s="168"/>
      <c r="EA859" s="168"/>
      <c r="EB859" s="168"/>
      <c r="EC859" s="168"/>
      <c r="ED859" s="168"/>
      <c r="EE859" s="168"/>
      <c r="EF859" s="169"/>
      <c r="EG859" s="169"/>
      <c r="EH859" s="169"/>
    </row>
    <row r="860" spans="1:138" ht="15.75" hidden="1" outlineLevel="1" x14ac:dyDescent="0.25">
      <c r="A860" s="122">
        <f>IF(B849="Объект",,IF(B860=0,,1))</f>
        <v>0</v>
      </c>
      <c r="B860" s="194" t="str">
        <f t="shared" si="557"/>
        <v>Таможенные платежи</v>
      </c>
      <c r="C860" s="170">
        <f t="shared" si="558"/>
        <v>0</v>
      </c>
      <c r="D860" s="168"/>
      <c r="E860" s="168"/>
      <c r="F860" s="168"/>
      <c r="G860" s="168"/>
      <c r="H860" s="168"/>
      <c r="I860" s="168"/>
      <c r="J860" s="168"/>
      <c r="K860" s="168"/>
      <c r="L860" s="168"/>
      <c r="M860" s="168"/>
      <c r="N860" s="168"/>
      <c r="O860" s="168"/>
      <c r="P860" s="168"/>
      <c r="Q860" s="168"/>
      <c r="R860" s="168"/>
      <c r="S860" s="168"/>
      <c r="T860" s="168"/>
      <c r="U860" s="168"/>
      <c r="V860" s="168"/>
      <c r="W860" s="168"/>
      <c r="X860" s="168"/>
      <c r="Y860" s="168"/>
      <c r="Z860" s="168"/>
      <c r="AA860" s="168"/>
      <c r="AB860" s="168"/>
      <c r="AC860" s="168"/>
      <c r="AD860" s="168"/>
      <c r="AE860" s="168"/>
      <c r="AF860" s="168"/>
      <c r="AG860" s="168"/>
      <c r="AH860" s="168"/>
      <c r="AI860" s="168"/>
      <c r="AJ860" s="168"/>
      <c r="AK860" s="168"/>
      <c r="AL860" s="168"/>
      <c r="AM860" s="168"/>
      <c r="AN860" s="168"/>
      <c r="AO860" s="168"/>
      <c r="AP860" s="168"/>
      <c r="AQ860" s="168"/>
      <c r="AR860" s="168"/>
      <c r="AS860" s="168"/>
      <c r="AT860" s="168"/>
      <c r="AU860" s="168"/>
      <c r="AV860" s="168"/>
      <c r="AW860" s="168"/>
      <c r="AX860" s="168"/>
      <c r="AY860" s="168"/>
      <c r="AZ860" s="168"/>
      <c r="BA860" s="168"/>
      <c r="BB860" s="168"/>
      <c r="BC860" s="168"/>
      <c r="BD860" s="168"/>
      <c r="BE860" s="168"/>
      <c r="BF860" s="168"/>
      <c r="BG860" s="168"/>
      <c r="BH860" s="168"/>
      <c r="BI860" s="168"/>
      <c r="BJ860" s="168"/>
      <c r="BK860" s="168"/>
      <c r="BL860" s="168"/>
      <c r="BM860" s="168"/>
      <c r="BN860" s="168"/>
      <c r="BO860" s="168"/>
      <c r="BP860" s="168"/>
      <c r="BQ860" s="168"/>
      <c r="BR860" s="168"/>
      <c r="BS860" s="168"/>
      <c r="BT860" s="168"/>
      <c r="BU860" s="168"/>
      <c r="BV860" s="168"/>
      <c r="BW860" s="168"/>
      <c r="BX860" s="168"/>
      <c r="BY860" s="168"/>
      <c r="BZ860" s="168"/>
      <c r="CA860" s="168"/>
      <c r="CB860" s="168"/>
      <c r="CC860" s="168"/>
      <c r="CD860" s="168"/>
      <c r="CE860" s="168"/>
      <c r="CF860" s="168"/>
      <c r="CG860" s="168"/>
      <c r="CH860" s="168"/>
      <c r="CI860" s="168"/>
      <c r="CJ860" s="168"/>
      <c r="CK860" s="168"/>
      <c r="CL860" s="168"/>
      <c r="CM860" s="168"/>
      <c r="CN860" s="168"/>
      <c r="CO860" s="168"/>
      <c r="CP860" s="168"/>
      <c r="CQ860" s="168"/>
      <c r="CR860" s="168"/>
      <c r="CS860" s="168"/>
      <c r="CT860" s="168"/>
      <c r="CU860" s="168"/>
      <c r="CV860" s="168"/>
      <c r="CW860" s="168"/>
      <c r="CX860" s="168"/>
      <c r="CY860" s="168"/>
      <c r="CZ860" s="168"/>
      <c r="DA860" s="168"/>
      <c r="DB860" s="168"/>
      <c r="DC860" s="168"/>
      <c r="DD860" s="168"/>
      <c r="DE860" s="168"/>
      <c r="DF860" s="168"/>
      <c r="DG860" s="168"/>
      <c r="DH860" s="168"/>
      <c r="DI860" s="168"/>
      <c r="DJ860" s="168"/>
      <c r="DK860" s="168"/>
      <c r="DL860" s="168"/>
      <c r="DM860" s="168"/>
      <c r="DN860" s="168"/>
      <c r="DO860" s="168"/>
      <c r="DP860" s="168"/>
      <c r="DQ860" s="168"/>
      <c r="DR860" s="168"/>
      <c r="DS860" s="168"/>
      <c r="DT860" s="168"/>
      <c r="DU860" s="168"/>
      <c r="DV860" s="168"/>
      <c r="DW860" s="168"/>
      <c r="DX860" s="168"/>
      <c r="DY860" s="168"/>
      <c r="DZ860" s="168"/>
      <c r="EA860" s="168"/>
      <c r="EB860" s="168"/>
      <c r="EC860" s="168"/>
      <c r="ED860" s="168"/>
      <c r="EE860" s="168"/>
      <c r="EF860" s="169"/>
      <c r="EG860" s="169"/>
      <c r="EH860" s="169"/>
    </row>
    <row r="861" spans="1:138" ht="15.75" hidden="1" outlineLevel="1" x14ac:dyDescent="0.25">
      <c r="A861" s="122">
        <f>IF(B849="Объект",,IF(B861=0,,1))</f>
        <v>0</v>
      </c>
      <c r="B861" s="194">
        <f t="shared" si="557"/>
        <v>0</v>
      </c>
      <c r="C861" s="170">
        <f t="shared" si="558"/>
        <v>0</v>
      </c>
      <c r="D861" s="168"/>
      <c r="E861" s="168"/>
      <c r="F861" s="168"/>
      <c r="G861" s="168"/>
      <c r="H861" s="168"/>
      <c r="I861" s="168"/>
      <c r="J861" s="168"/>
      <c r="K861" s="168"/>
      <c r="L861" s="168"/>
      <c r="M861" s="168"/>
      <c r="N861" s="168"/>
      <c r="O861" s="168"/>
      <c r="P861" s="168"/>
      <c r="Q861" s="168"/>
      <c r="R861" s="168"/>
      <c r="S861" s="168"/>
      <c r="T861" s="168"/>
      <c r="U861" s="168"/>
      <c r="V861" s="168"/>
      <c r="W861" s="168"/>
      <c r="X861" s="168"/>
      <c r="Y861" s="168"/>
      <c r="Z861" s="168"/>
      <c r="AA861" s="168"/>
      <c r="AB861" s="168"/>
      <c r="AC861" s="168"/>
      <c r="AD861" s="168"/>
      <c r="AE861" s="168"/>
      <c r="AF861" s="168"/>
      <c r="AG861" s="168"/>
      <c r="AH861" s="168"/>
      <c r="AI861" s="168"/>
      <c r="AJ861" s="168"/>
      <c r="AK861" s="168"/>
      <c r="AL861" s="168"/>
      <c r="AM861" s="168"/>
      <c r="AN861" s="168"/>
      <c r="AO861" s="168"/>
      <c r="AP861" s="168"/>
      <c r="AQ861" s="168"/>
      <c r="AR861" s="168"/>
      <c r="AS861" s="168"/>
      <c r="AT861" s="168"/>
      <c r="AU861" s="168"/>
      <c r="AV861" s="168"/>
      <c r="AW861" s="168"/>
      <c r="AX861" s="168"/>
      <c r="AY861" s="168"/>
      <c r="AZ861" s="168"/>
      <c r="BA861" s="168"/>
      <c r="BB861" s="168"/>
      <c r="BC861" s="168"/>
      <c r="BD861" s="168"/>
      <c r="BE861" s="168"/>
      <c r="BF861" s="168"/>
      <c r="BG861" s="168"/>
      <c r="BH861" s="168"/>
      <c r="BI861" s="168"/>
      <c r="BJ861" s="168"/>
      <c r="BK861" s="168"/>
      <c r="BL861" s="168"/>
      <c r="BM861" s="168"/>
      <c r="BN861" s="168"/>
      <c r="BO861" s="168"/>
      <c r="BP861" s="168"/>
      <c r="BQ861" s="168"/>
      <c r="BR861" s="168"/>
      <c r="BS861" s="168"/>
      <c r="BT861" s="168"/>
      <c r="BU861" s="168"/>
      <c r="BV861" s="168"/>
      <c r="BW861" s="168"/>
      <c r="BX861" s="168"/>
      <c r="BY861" s="168"/>
      <c r="BZ861" s="168"/>
      <c r="CA861" s="168"/>
      <c r="CB861" s="168"/>
      <c r="CC861" s="168"/>
      <c r="CD861" s="168"/>
      <c r="CE861" s="168"/>
      <c r="CF861" s="168"/>
      <c r="CG861" s="168"/>
      <c r="CH861" s="168"/>
      <c r="CI861" s="168"/>
      <c r="CJ861" s="168"/>
      <c r="CK861" s="168"/>
      <c r="CL861" s="168"/>
      <c r="CM861" s="168"/>
      <c r="CN861" s="168"/>
      <c r="CO861" s="168"/>
      <c r="CP861" s="168"/>
      <c r="CQ861" s="168"/>
      <c r="CR861" s="168"/>
      <c r="CS861" s="168"/>
      <c r="CT861" s="168"/>
      <c r="CU861" s="168"/>
      <c r="CV861" s="168"/>
      <c r="CW861" s="168"/>
      <c r="CX861" s="168"/>
      <c r="CY861" s="168"/>
      <c r="CZ861" s="168"/>
      <c r="DA861" s="168"/>
      <c r="DB861" s="168"/>
      <c r="DC861" s="168"/>
      <c r="DD861" s="168"/>
      <c r="DE861" s="168"/>
      <c r="DF861" s="168"/>
      <c r="DG861" s="168"/>
      <c r="DH861" s="168"/>
      <c r="DI861" s="168"/>
      <c r="DJ861" s="168"/>
      <c r="DK861" s="168"/>
      <c r="DL861" s="168"/>
      <c r="DM861" s="168"/>
      <c r="DN861" s="168"/>
      <c r="DO861" s="168"/>
      <c r="DP861" s="168"/>
      <c r="DQ861" s="168"/>
      <c r="DR861" s="168"/>
      <c r="DS861" s="168"/>
      <c r="DT861" s="168"/>
      <c r="DU861" s="168"/>
      <c r="DV861" s="168"/>
      <c r="DW861" s="168"/>
      <c r="DX861" s="168"/>
      <c r="DY861" s="168"/>
      <c r="DZ861" s="168"/>
      <c r="EA861" s="168"/>
      <c r="EB861" s="168"/>
      <c r="EC861" s="168"/>
      <c r="ED861" s="168"/>
      <c r="EE861" s="168"/>
      <c r="EF861" s="169"/>
      <c r="EG861" s="169"/>
      <c r="EH861" s="169"/>
    </row>
    <row r="862" spans="1:138" ht="15.75" hidden="1" outlineLevel="1" x14ac:dyDescent="0.25">
      <c r="A862" s="122">
        <f>IF(B849="Объект",,IF(B862=0,,1))</f>
        <v>0</v>
      </c>
      <c r="B862" s="194" t="str">
        <f t="shared" si="557"/>
        <v>Менеджмент резерв</v>
      </c>
      <c r="C862" s="170">
        <f t="shared" si="558"/>
        <v>0</v>
      </c>
      <c r="D862" s="168"/>
      <c r="E862" s="168"/>
      <c r="F862" s="168"/>
      <c r="G862" s="168"/>
      <c r="H862" s="168"/>
      <c r="I862" s="168"/>
      <c r="J862" s="168"/>
      <c r="K862" s="168"/>
      <c r="L862" s="168"/>
      <c r="M862" s="168"/>
      <c r="N862" s="168"/>
      <c r="O862" s="168"/>
      <c r="P862" s="168"/>
      <c r="Q862" s="168"/>
      <c r="R862" s="168"/>
      <c r="S862" s="168"/>
      <c r="T862" s="168"/>
      <c r="U862" s="168"/>
      <c r="V862" s="168"/>
      <c r="W862" s="168"/>
      <c r="X862" s="168"/>
      <c r="Y862" s="168"/>
      <c r="Z862" s="168"/>
      <c r="AA862" s="168"/>
      <c r="AB862" s="168"/>
      <c r="AC862" s="168"/>
      <c r="AD862" s="168"/>
      <c r="AE862" s="168"/>
      <c r="AF862" s="168"/>
      <c r="AG862" s="168"/>
      <c r="AH862" s="168"/>
      <c r="AI862" s="168"/>
      <c r="AJ862" s="168"/>
      <c r="AK862" s="168"/>
      <c r="AL862" s="168"/>
      <c r="AM862" s="168"/>
      <c r="AN862" s="168"/>
      <c r="AO862" s="168"/>
      <c r="AP862" s="168"/>
      <c r="AQ862" s="168"/>
      <c r="AR862" s="168"/>
      <c r="AS862" s="168"/>
      <c r="AT862" s="168"/>
      <c r="AU862" s="168"/>
      <c r="AV862" s="168"/>
      <c r="AW862" s="168"/>
      <c r="AX862" s="168"/>
      <c r="AY862" s="168"/>
      <c r="AZ862" s="168"/>
      <c r="BA862" s="168"/>
      <c r="BB862" s="168"/>
      <c r="BC862" s="168"/>
      <c r="BD862" s="168"/>
      <c r="BE862" s="168"/>
      <c r="BF862" s="168"/>
      <c r="BG862" s="168"/>
      <c r="BH862" s="168"/>
      <c r="BI862" s="168"/>
      <c r="BJ862" s="168"/>
      <c r="BK862" s="168"/>
      <c r="BL862" s="168"/>
      <c r="BM862" s="168"/>
      <c r="BN862" s="168"/>
      <c r="BO862" s="168"/>
      <c r="BP862" s="168"/>
      <c r="BQ862" s="168"/>
      <c r="BR862" s="168"/>
      <c r="BS862" s="168"/>
      <c r="BT862" s="168"/>
      <c r="BU862" s="168"/>
      <c r="BV862" s="168"/>
      <c r="BW862" s="168"/>
      <c r="BX862" s="168"/>
      <c r="BY862" s="168"/>
      <c r="BZ862" s="168"/>
      <c r="CA862" s="168"/>
      <c r="CB862" s="168"/>
      <c r="CC862" s="168"/>
      <c r="CD862" s="168"/>
      <c r="CE862" s="168"/>
      <c r="CF862" s="168"/>
      <c r="CG862" s="168"/>
      <c r="CH862" s="168"/>
      <c r="CI862" s="168"/>
      <c r="CJ862" s="168"/>
      <c r="CK862" s="168"/>
      <c r="CL862" s="168"/>
      <c r="CM862" s="168"/>
      <c r="CN862" s="168"/>
      <c r="CO862" s="168"/>
      <c r="CP862" s="168"/>
      <c r="CQ862" s="168"/>
      <c r="CR862" s="168"/>
      <c r="CS862" s="168"/>
      <c r="CT862" s="168"/>
      <c r="CU862" s="168"/>
      <c r="CV862" s="168"/>
      <c r="CW862" s="168"/>
      <c r="CX862" s="168"/>
      <c r="CY862" s="168"/>
      <c r="CZ862" s="168"/>
      <c r="DA862" s="168"/>
      <c r="DB862" s="168"/>
      <c r="DC862" s="168"/>
      <c r="DD862" s="168"/>
      <c r="DE862" s="168"/>
      <c r="DF862" s="168"/>
      <c r="DG862" s="168"/>
      <c r="DH862" s="168"/>
      <c r="DI862" s="168"/>
      <c r="DJ862" s="168"/>
      <c r="DK862" s="168"/>
      <c r="DL862" s="168"/>
      <c r="DM862" s="168"/>
      <c r="DN862" s="168"/>
      <c r="DO862" s="168"/>
      <c r="DP862" s="168"/>
      <c r="DQ862" s="168"/>
      <c r="DR862" s="168"/>
      <c r="DS862" s="168"/>
      <c r="DT862" s="168"/>
      <c r="DU862" s="168"/>
      <c r="DV862" s="168"/>
      <c r="DW862" s="168"/>
      <c r="DX862" s="168"/>
      <c r="DY862" s="168"/>
      <c r="DZ862" s="168"/>
      <c r="EA862" s="168"/>
      <c r="EB862" s="168"/>
      <c r="EC862" s="168"/>
      <c r="ED862" s="168"/>
      <c r="EE862" s="168"/>
      <c r="EF862" s="169"/>
      <c r="EG862" s="169"/>
      <c r="EH862" s="169"/>
    </row>
    <row r="863" spans="1:138" ht="15.75" hidden="1" outlineLevel="1" x14ac:dyDescent="0.25">
      <c r="A863" s="122">
        <f>IF(B849="Объект",,IF(B863=0,,1))</f>
        <v>0</v>
      </c>
      <c r="B863" s="236" t="str">
        <f t="shared" si="557"/>
        <v>ФОТ МП и РГ</v>
      </c>
      <c r="C863" s="170">
        <f t="shared" si="558"/>
        <v>0</v>
      </c>
      <c r="D863" s="168"/>
      <c r="E863" s="168"/>
      <c r="F863" s="168"/>
      <c r="G863" s="168"/>
      <c r="H863" s="168"/>
      <c r="I863" s="168"/>
      <c r="J863" s="168"/>
      <c r="K863" s="168"/>
      <c r="L863" s="168"/>
      <c r="M863" s="168"/>
      <c r="N863" s="168"/>
      <c r="O863" s="168"/>
      <c r="P863" s="168"/>
      <c r="Q863" s="168"/>
      <c r="R863" s="168"/>
      <c r="S863" s="168"/>
      <c r="T863" s="168"/>
      <c r="U863" s="168"/>
      <c r="V863" s="168"/>
      <c r="W863" s="168"/>
      <c r="X863" s="168"/>
      <c r="Y863" s="168"/>
      <c r="Z863" s="168"/>
      <c r="AA863" s="168"/>
      <c r="AB863" s="168"/>
      <c r="AC863" s="168"/>
      <c r="AD863" s="168"/>
      <c r="AE863" s="168"/>
      <c r="AF863" s="168"/>
      <c r="AG863" s="168"/>
      <c r="AH863" s="168"/>
      <c r="AI863" s="168"/>
      <c r="AJ863" s="168"/>
      <c r="AK863" s="168"/>
      <c r="AL863" s="168"/>
      <c r="AM863" s="168"/>
      <c r="AN863" s="168"/>
      <c r="AO863" s="168"/>
      <c r="AP863" s="168"/>
      <c r="AQ863" s="168"/>
      <c r="AR863" s="168"/>
      <c r="AS863" s="168"/>
      <c r="AT863" s="168"/>
      <c r="AU863" s="168"/>
      <c r="AV863" s="168"/>
      <c r="AW863" s="168"/>
      <c r="AX863" s="168"/>
      <c r="AY863" s="168"/>
      <c r="AZ863" s="168"/>
      <c r="BA863" s="168"/>
      <c r="BB863" s="168"/>
      <c r="BC863" s="168"/>
      <c r="BD863" s="168"/>
      <c r="BE863" s="168"/>
      <c r="BF863" s="168"/>
      <c r="BG863" s="168"/>
      <c r="BH863" s="168"/>
      <c r="BI863" s="168"/>
      <c r="BJ863" s="168"/>
      <c r="BK863" s="168"/>
      <c r="BL863" s="168"/>
      <c r="BM863" s="168"/>
      <c r="BN863" s="168"/>
      <c r="BO863" s="168"/>
      <c r="BP863" s="168"/>
      <c r="BQ863" s="168"/>
      <c r="BR863" s="168"/>
      <c r="BS863" s="168"/>
      <c r="BT863" s="168"/>
      <c r="BU863" s="168"/>
      <c r="BV863" s="168"/>
      <c r="BW863" s="168"/>
      <c r="BX863" s="168"/>
      <c r="BY863" s="168"/>
      <c r="BZ863" s="168"/>
      <c r="CA863" s="168"/>
      <c r="CB863" s="168"/>
      <c r="CC863" s="168"/>
      <c r="CD863" s="168"/>
      <c r="CE863" s="168"/>
      <c r="CF863" s="168"/>
      <c r="CG863" s="168"/>
      <c r="CH863" s="168"/>
      <c r="CI863" s="168"/>
      <c r="CJ863" s="168"/>
      <c r="CK863" s="168"/>
      <c r="CL863" s="168"/>
      <c r="CM863" s="168"/>
      <c r="CN863" s="168"/>
      <c r="CO863" s="168"/>
      <c r="CP863" s="168"/>
      <c r="CQ863" s="168"/>
      <c r="CR863" s="168"/>
      <c r="CS863" s="168"/>
      <c r="CT863" s="168"/>
      <c r="CU863" s="168"/>
      <c r="CV863" s="168"/>
      <c r="CW863" s="168"/>
      <c r="CX863" s="168"/>
      <c r="CY863" s="168"/>
      <c r="CZ863" s="168"/>
      <c r="DA863" s="168"/>
      <c r="DB863" s="168"/>
      <c r="DC863" s="168"/>
      <c r="DD863" s="168"/>
      <c r="DE863" s="168"/>
      <c r="DF863" s="168"/>
      <c r="DG863" s="168"/>
      <c r="DH863" s="168"/>
      <c r="DI863" s="168"/>
      <c r="DJ863" s="168"/>
      <c r="DK863" s="168"/>
      <c r="DL863" s="168"/>
      <c r="DM863" s="168"/>
      <c r="DN863" s="168"/>
      <c r="DO863" s="168"/>
      <c r="DP863" s="168"/>
      <c r="DQ863" s="168"/>
      <c r="DR863" s="168"/>
      <c r="DS863" s="168"/>
      <c r="DT863" s="168"/>
      <c r="DU863" s="168"/>
      <c r="DV863" s="168"/>
      <c r="DW863" s="168"/>
      <c r="DX863" s="168"/>
      <c r="DY863" s="168"/>
      <c r="DZ863" s="168"/>
      <c r="EA863" s="168"/>
      <c r="EB863" s="168"/>
      <c r="EC863" s="168"/>
      <c r="ED863" s="168"/>
      <c r="EE863" s="168"/>
      <c r="EF863" s="169"/>
      <c r="EG863" s="169"/>
      <c r="EH863" s="169"/>
    </row>
    <row r="864" spans="1:138" ht="15.75" hidden="1" outlineLevel="1" x14ac:dyDescent="0.25">
      <c r="A864" s="122">
        <f>IF(B849="Объект",,IF(B864=0,,1))</f>
        <v>0</v>
      </c>
      <c r="B864" s="194" t="str">
        <f t="shared" si="557"/>
        <v>Мотивационный фонд</v>
      </c>
      <c r="C864" s="170">
        <f t="shared" si="558"/>
        <v>0</v>
      </c>
      <c r="D864" s="168"/>
      <c r="E864" s="168"/>
      <c r="F864" s="168"/>
      <c r="G864" s="168"/>
      <c r="H864" s="168"/>
      <c r="I864" s="168"/>
      <c r="J864" s="168"/>
      <c r="K864" s="168"/>
      <c r="L864" s="168"/>
      <c r="M864" s="168"/>
      <c r="N864" s="168"/>
      <c r="O864" s="168"/>
      <c r="P864" s="168"/>
      <c r="Q864" s="168"/>
      <c r="R864" s="168"/>
      <c r="S864" s="168"/>
      <c r="T864" s="168"/>
      <c r="U864" s="168"/>
      <c r="V864" s="168"/>
      <c r="W864" s="168"/>
      <c r="X864" s="168"/>
      <c r="Y864" s="168"/>
      <c r="Z864" s="168"/>
      <c r="AA864" s="168"/>
      <c r="AB864" s="168"/>
      <c r="AC864" s="168"/>
      <c r="AD864" s="168"/>
      <c r="AE864" s="168"/>
      <c r="AF864" s="168"/>
      <c r="AG864" s="168"/>
      <c r="AH864" s="168"/>
      <c r="AI864" s="168"/>
      <c r="AJ864" s="168"/>
      <c r="AK864" s="168"/>
      <c r="AL864" s="168"/>
      <c r="AM864" s="168"/>
      <c r="AN864" s="168"/>
      <c r="AO864" s="168"/>
      <c r="AP864" s="168"/>
      <c r="AQ864" s="168"/>
      <c r="AR864" s="168"/>
      <c r="AS864" s="168"/>
      <c r="AT864" s="168"/>
      <c r="AU864" s="168"/>
      <c r="AV864" s="168"/>
      <c r="AW864" s="168"/>
      <c r="AX864" s="168"/>
      <c r="AY864" s="168"/>
      <c r="AZ864" s="168"/>
      <c r="BA864" s="168"/>
      <c r="BB864" s="168"/>
      <c r="BC864" s="168"/>
      <c r="BD864" s="168"/>
      <c r="BE864" s="168"/>
      <c r="BF864" s="168"/>
      <c r="BG864" s="168"/>
      <c r="BH864" s="168"/>
      <c r="BI864" s="168"/>
      <c r="BJ864" s="168"/>
      <c r="BK864" s="168"/>
      <c r="BL864" s="168"/>
      <c r="BM864" s="168"/>
      <c r="BN864" s="168"/>
      <c r="BO864" s="168"/>
      <c r="BP864" s="168"/>
      <c r="BQ864" s="168"/>
      <c r="BR864" s="168"/>
      <c r="BS864" s="168"/>
      <c r="BT864" s="168"/>
      <c r="BU864" s="168"/>
      <c r="BV864" s="168"/>
      <c r="BW864" s="168"/>
      <c r="BX864" s="168"/>
      <c r="BY864" s="168"/>
      <c r="BZ864" s="168"/>
      <c r="CA864" s="168"/>
      <c r="CB864" s="168"/>
      <c r="CC864" s="168"/>
      <c r="CD864" s="168"/>
      <c r="CE864" s="168"/>
      <c r="CF864" s="168"/>
      <c r="CG864" s="168"/>
      <c r="CH864" s="168"/>
      <c r="CI864" s="168"/>
      <c r="CJ864" s="168"/>
      <c r="CK864" s="168"/>
      <c r="CL864" s="168"/>
      <c r="CM864" s="168"/>
      <c r="CN864" s="168"/>
      <c r="CO864" s="168"/>
      <c r="CP864" s="168"/>
      <c r="CQ864" s="168"/>
      <c r="CR864" s="168"/>
      <c r="CS864" s="168"/>
      <c r="CT864" s="168"/>
      <c r="CU864" s="168"/>
      <c r="CV864" s="168"/>
      <c r="CW864" s="168"/>
      <c r="CX864" s="168"/>
      <c r="CY864" s="168"/>
      <c r="CZ864" s="168"/>
      <c r="DA864" s="168"/>
      <c r="DB864" s="168"/>
      <c r="DC864" s="168"/>
      <c r="DD864" s="168"/>
      <c r="DE864" s="168"/>
      <c r="DF864" s="168"/>
      <c r="DG864" s="168"/>
      <c r="DH864" s="168"/>
      <c r="DI864" s="168"/>
      <c r="DJ864" s="168"/>
      <c r="DK864" s="168"/>
      <c r="DL864" s="168"/>
      <c r="DM864" s="168"/>
      <c r="DN864" s="168"/>
      <c r="DO864" s="168"/>
      <c r="DP864" s="168"/>
      <c r="DQ864" s="168"/>
      <c r="DR864" s="168"/>
      <c r="DS864" s="168"/>
      <c r="DT864" s="168"/>
      <c r="DU864" s="168"/>
      <c r="DV864" s="168"/>
      <c r="DW864" s="168"/>
      <c r="DX864" s="168"/>
      <c r="DY864" s="168"/>
      <c r="DZ864" s="168"/>
      <c r="EA864" s="168"/>
      <c r="EB864" s="168"/>
      <c r="EC864" s="168"/>
      <c r="ED864" s="168"/>
      <c r="EE864" s="168"/>
      <c r="EF864" s="169"/>
      <c r="EG864" s="169"/>
      <c r="EH864" s="169"/>
    </row>
    <row r="865" spans="1:138" ht="17.25" hidden="1" outlineLevel="1" thickTop="1" thickBot="1" x14ac:dyDescent="0.3">
      <c r="A865" s="122">
        <f>IF(B849="Объект",,1)</f>
        <v>0</v>
      </c>
      <c r="B865" s="228" t="str">
        <f>B833</f>
        <v>Итого без НДС, тыс. $</v>
      </c>
      <c r="C865" s="229">
        <f t="shared" si="558"/>
        <v>0</v>
      </c>
      <c r="D865" s="175">
        <f t="shared" ref="D865:AI865" si="559">SUM(D853:D864)</f>
        <v>0</v>
      </c>
      <c r="E865" s="230">
        <f t="shared" si="559"/>
        <v>0</v>
      </c>
      <c r="F865" s="175">
        <f t="shared" si="559"/>
        <v>0</v>
      </c>
      <c r="G865" s="175">
        <f t="shared" si="559"/>
        <v>0</v>
      </c>
      <c r="H865" s="175">
        <f t="shared" si="559"/>
        <v>0</v>
      </c>
      <c r="I865" s="175">
        <f t="shared" si="559"/>
        <v>0</v>
      </c>
      <c r="J865" s="175">
        <f t="shared" si="559"/>
        <v>0</v>
      </c>
      <c r="K865" s="175">
        <f t="shared" si="559"/>
        <v>0</v>
      </c>
      <c r="L865" s="175">
        <f t="shared" si="559"/>
        <v>0</v>
      </c>
      <c r="M865" s="175">
        <f t="shared" si="559"/>
        <v>0</v>
      </c>
      <c r="N865" s="175">
        <f t="shared" si="559"/>
        <v>0</v>
      </c>
      <c r="O865" s="231">
        <f t="shared" si="559"/>
        <v>0</v>
      </c>
      <c r="P865" s="231">
        <f t="shared" si="559"/>
        <v>0</v>
      </c>
      <c r="Q865" s="231">
        <f t="shared" si="559"/>
        <v>0</v>
      </c>
      <c r="R865" s="231">
        <f t="shared" si="559"/>
        <v>0</v>
      </c>
      <c r="S865" s="231">
        <f t="shared" si="559"/>
        <v>0</v>
      </c>
      <c r="T865" s="231">
        <f t="shared" si="559"/>
        <v>0</v>
      </c>
      <c r="U865" s="231">
        <f t="shared" si="559"/>
        <v>0</v>
      </c>
      <c r="V865" s="231">
        <f t="shared" si="559"/>
        <v>0</v>
      </c>
      <c r="W865" s="231">
        <f t="shared" si="559"/>
        <v>0</v>
      </c>
      <c r="X865" s="231">
        <f t="shared" si="559"/>
        <v>0</v>
      </c>
      <c r="Y865" s="231">
        <f t="shared" si="559"/>
        <v>0</v>
      </c>
      <c r="Z865" s="231">
        <f t="shared" si="559"/>
        <v>0</v>
      </c>
      <c r="AA865" s="231">
        <f t="shared" si="559"/>
        <v>0</v>
      </c>
      <c r="AB865" s="231">
        <f t="shared" si="559"/>
        <v>0</v>
      </c>
      <c r="AC865" s="176">
        <f t="shared" si="559"/>
        <v>0</v>
      </c>
      <c r="AD865" s="176">
        <f t="shared" si="559"/>
        <v>0</v>
      </c>
      <c r="AE865" s="175">
        <f t="shared" si="559"/>
        <v>0</v>
      </c>
      <c r="AF865" s="175">
        <f t="shared" si="559"/>
        <v>0</v>
      </c>
      <c r="AG865" s="175">
        <f t="shared" si="559"/>
        <v>0</v>
      </c>
      <c r="AH865" s="175">
        <f t="shared" si="559"/>
        <v>0</v>
      </c>
      <c r="AI865" s="175">
        <f t="shared" si="559"/>
        <v>0</v>
      </c>
      <c r="AJ865" s="175">
        <f t="shared" ref="AJ865:CU865" si="560">SUM(AJ853:AJ864)</f>
        <v>0</v>
      </c>
      <c r="AK865" s="175">
        <f t="shared" si="560"/>
        <v>0</v>
      </c>
      <c r="AL865" s="175">
        <f t="shared" si="560"/>
        <v>0</v>
      </c>
      <c r="AM865" s="175">
        <f t="shared" si="560"/>
        <v>0</v>
      </c>
      <c r="AN865" s="176">
        <f t="shared" si="560"/>
        <v>0</v>
      </c>
      <c r="AO865" s="175">
        <f t="shared" si="560"/>
        <v>0</v>
      </c>
      <c r="AP865" s="175">
        <f t="shared" si="560"/>
        <v>0</v>
      </c>
      <c r="AQ865" s="175">
        <f t="shared" si="560"/>
        <v>0</v>
      </c>
      <c r="AR865" s="175">
        <f t="shared" si="560"/>
        <v>0</v>
      </c>
      <c r="AS865" s="175">
        <f t="shared" si="560"/>
        <v>0</v>
      </c>
      <c r="AT865" s="175">
        <f t="shared" si="560"/>
        <v>0</v>
      </c>
      <c r="AU865" s="175">
        <f t="shared" si="560"/>
        <v>0</v>
      </c>
      <c r="AV865" s="175">
        <f t="shared" si="560"/>
        <v>0</v>
      </c>
      <c r="AW865" s="175">
        <f t="shared" si="560"/>
        <v>0</v>
      </c>
      <c r="AX865" s="175">
        <f t="shared" si="560"/>
        <v>0</v>
      </c>
      <c r="AY865" s="175">
        <f t="shared" si="560"/>
        <v>0</v>
      </c>
      <c r="AZ865" s="176">
        <f t="shared" si="560"/>
        <v>0</v>
      </c>
      <c r="BA865" s="175">
        <f t="shared" si="560"/>
        <v>0</v>
      </c>
      <c r="BB865" s="175">
        <f t="shared" si="560"/>
        <v>0</v>
      </c>
      <c r="BC865" s="175">
        <f t="shared" si="560"/>
        <v>0</v>
      </c>
      <c r="BD865" s="175">
        <f t="shared" si="560"/>
        <v>0</v>
      </c>
      <c r="BE865" s="175">
        <f t="shared" si="560"/>
        <v>0</v>
      </c>
      <c r="BF865" s="175">
        <f t="shared" si="560"/>
        <v>0</v>
      </c>
      <c r="BG865" s="175">
        <f t="shared" si="560"/>
        <v>0</v>
      </c>
      <c r="BH865" s="175">
        <f t="shared" si="560"/>
        <v>0</v>
      </c>
      <c r="BI865" s="175">
        <f t="shared" si="560"/>
        <v>0</v>
      </c>
      <c r="BJ865" s="175">
        <f t="shared" si="560"/>
        <v>0</v>
      </c>
      <c r="BK865" s="175">
        <f t="shared" si="560"/>
        <v>0</v>
      </c>
      <c r="BL865" s="176">
        <f t="shared" si="560"/>
        <v>0</v>
      </c>
      <c r="BM865" s="175">
        <f t="shared" si="560"/>
        <v>0</v>
      </c>
      <c r="BN865" s="175">
        <f t="shared" si="560"/>
        <v>0</v>
      </c>
      <c r="BO865" s="175">
        <f t="shared" si="560"/>
        <v>0</v>
      </c>
      <c r="BP865" s="175">
        <f t="shared" si="560"/>
        <v>0</v>
      </c>
      <c r="BQ865" s="175">
        <f t="shared" si="560"/>
        <v>0</v>
      </c>
      <c r="BR865" s="175">
        <f t="shared" si="560"/>
        <v>0</v>
      </c>
      <c r="BS865" s="175">
        <f t="shared" si="560"/>
        <v>0</v>
      </c>
      <c r="BT865" s="175">
        <f t="shared" si="560"/>
        <v>0</v>
      </c>
      <c r="BU865" s="175">
        <f t="shared" si="560"/>
        <v>0</v>
      </c>
      <c r="BV865" s="175">
        <f>SUM(BV853:BV864)</f>
        <v>0</v>
      </c>
      <c r="BW865" s="175">
        <f>SUM(BW853:BW864)</f>
        <v>0</v>
      </c>
      <c r="BX865" s="175">
        <f>SUM(BX853:BX864)</f>
        <v>0</v>
      </c>
      <c r="BY865" s="175">
        <f t="shared" si="560"/>
        <v>0</v>
      </c>
      <c r="BZ865" s="175">
        <f t="shared" si="560"/>
        <v>0</v>
      </c>
      <c r="CA865" s="175">
        <f t="shared" si="560"/>
        <v>0</v>
      </c>
      <c r="CB865" s="175">
        <f t="shared" si="560"/>
        <v>0</v>
      </c>
      <c r="CC865" s="175">
        <f t="shared" si="560"/>
        <v>0</v>
      </c>
      <c r="CD865" s="175">
        <f t="shared" si="560"/>
        <v>0</v>
      </c>
      <c r="CE865" s="175">
        <f t="shared" si="560"/>
        <v>0</v>
      </c>
      <c r="CF865" s="175">
        <f t="shared" si="560"/>
        <v>0</v>
      </c>
      <c r="CG865" s="175">
        <f t="shared" si="560"/>
        <v>0</v>
      </c>
      <c r="CH865" s="175">
        <f t="shared" si="560"/>
        <v>0</v>
      </c>
      <c r="CI865" s="175">
        <f t="shared" si="560"/>
        <v>0</v>
      </c>
      <c r="CJ865" s="176">
        <f t="shared" si="560"/>
        <v>0</v>
      </c>
      <c r="CK865" s="175">
        <f t="shared" si="560"/>
        <v>0</v>
      </c>
      <c r="CL865" s="175">
        <f t="shared" si="560"/>
        <v>0</v>
      </c>
      <c r="CM865" s="175">
        <f t="shared" si="560"/>
        <v>0</v>
      </c>
      <c r="CN865" s="175">
        <f t="shared" si="560"/>
        <v>0</v>
      </c>
      <c r="CO865" s="175">
        <f t="shared" si="560"/>
        <v>0</v>
      </c>
      <c r="CP865" s="175">
        <f t="shared" si="560"/>
        <v>0</v>
      </c>
      <c r="CQ865" s="175">
        <f t="shared" si="560"/>
        <v>0</v>
      </c>
      <c r="CR865" s="175">
        <f t="shared" si="560"/>
        <v>0</v>
      </c>
      <c r="CS865" s="175">
        <f t="shared" si="560"/>
        <v>0</v>
      </c>
      <c r="CT865" s="175">
        <f t="shared" si="560"/>
        <v>0</v>
      </c>
      <c r="CU865" s="175">
        <f t="shared" si="560"/>
        <v>0</v>
      </c>
      <c r="CV865" s="176">
        <f t="shared" ref="CV865:EA865" si="561">SUM(CV853:CV864)</f>
        <v>0</v>
      </c>
      <c r="CW865" s="175">
        <f t="shared" si="561"/>
        <v>0</v>
      </c>
      <c r="CX865" s="175">
        <f t="shared" si="561"/>
        <v>0</v>
      </c>
      <c r="CY865" s="175">
        <f t="shared" si="561"/>
        <v>0</v>
      </c>
      <c r="CZ865" s="175">
        <f t="shared" si="561"/>
        <v>0</v>
      </c>
      <c r="DA865" s="175">
        <f t="shared" si="561"/>
        <v>0</v>
      </c>
      <c r="DB865" s="175">
        <f t="shared" si="561"/>
        <v>0</v>
      </c>
      <c r="DC865" s="175">
        <f t="shared" si="561"/>
        <v>0</v>
      </c>
      <c r="DD865" s="175">
        <f t="shared" si="561"/>
        <v>0</v>
      </c>
      <c r="DE865" s="175">
        <f t="shared" si="561"/>
        <v>0</v>
      </c>
      <c r="DF865" s="175">
        <f t="shared" si="561"/>
        <v>0</v>
      </c>
      <c r="DG865" s="175">
        <f t="shared" si="561"/>
        <v>0</v>
      </c>
      <c r="DH865" s="176">
        <f t="shared" si="561"/>
        <v>0</v>
      </c>
      <c r="DI865" s="175">
        <f t="shared" si="561"/>
        <v>0</v>
      </c>
      <c r="DJ865" s="175">
        <f t="shared" si="561"/>
        <v>0</v>
      </c>
      <c r="DK865" s="175">
        <f t="shared" si="561"/>
        <v>0</v>
      </c>
      <c r="DL865" s="175">
        <f t="shared" si="561"/>
        <v>0</v>
      </c>
      <c r="DM865" s="175">
        <f t="shared" si="561"/>
        <v>0</v>
      </c>
      <c r="DN865" s="175">
        <f t="shared" si="561"/>
        <v>0</v>
      </c>
      <c r="DO865" s="175">
        <f t="shared" si="561"/>
        <v>0</v>
      </c>
      <c r="DP865" s="175">
        <f t="shared" si="561"/>
        <v>0</v>
      </c>
      <c r="DQ865" s="175">
        <f t="shared" si="561"/>
        <v>0</v>
      </c>
      <c r="DR865" s="175">
        <f t="shared" si="561"/>
        <v>0</v>
      </c>
      <c r="DS865" s="175">
        <f t="shared" si="561"/>
        <v>0</v>
      </c>
      <c r="DT865" s="176">
        <f t="shared" si="561"/>
        <v>0</v>
      </c>
      <c r="DU865" s="175">
        <f t="shared" si="561"/>
        <v>0</v>
      </c>
      <c r="DV865" s="175">
        <f t="shared" si="561"/>
        <v>0</v>
      </c>
      <c r="DW865" s="175">
        <f t="shared" si="561"/>
        <v>0</v>
      </c>
      <c r="DX865" s="175">
        <f t="shared" si="561"/>
        <v>0</v>
      </c>
      <c r="DY865" s="175">
        <f t="shared" si="561"/>
        <v>0</v>
      </c>
      <c r="DZ865" s="175">
        <f t="shared" si="561"/>
        <v>0</v>
      </c>
      <c r="EA865" s="175">
        <f t="shared" si="561"/>
        <v>0</v>
      </c>
      <c r="EB865" s="175">
        <f>SUM(EB853:EB864)</f>
        <v>0</v>
      </c>
      <c r="EC865" s="175">
        <f>SUM(EC853:EC864)</f>
        <v>0</v>
      </c>
      <c r="ED865" s="175">
        <f>SUM(ED853:ED864)</f>
        <v>0</v>
      </c>
      <c r="EE865" s="175">
        <f>SUM(EE853:EE864)</f>
        <v>0</v>
      </c>
      <c r="EF865" s="169"/>
      <c r="EG865" s="169"/>
      <c r="EH865" s="169"/>
    </row>
    <row r="866" spans="1:138" s="182" customFormat="1" ht="16.5" hidden="1" customHeight="1" outlineLevel="1" thickTop="1" x14ac:dyDescent="0.25">
      <c r="A866" s="122">
        <f t="shared" ref="A866:A875" si="562">IF(B$849="Объект",,IF(B866=0,,1))</f>
        <v>0</v>
      </c>
      <c r="B866" s="232" t="str">
        <f>CONCATENATE(B853," НДС")</f>
        <v>Проектно-изыскательские работы  НДС</v>
      </c>
      <c r="C866" s="170">
        <f t="shared" si="558"/>
        <v>0</v>
      </c>
      <c r="D866" s="181">
        <f t="shared" ref="D866:BO869" si="563">D853*0.18</f>
        <v>0</v>
      </c>
      <c r="E866" s="181">
        <f t="shared" si="563"/>
        <v>0</v>
      </c>
      <c r="F866" s="181">
        <f t="shared" si="563"/>
        <v>0</v>
      </c>
      <c r="G866" s="181">
        <f t="shared" si="563"/>
        <v>0</v>
      </c>
      <c r="H866" s="181">
        <f t="shared" si="563"/>
        <v>0</v>
      </c>
      <c r="I866" s="181">
        <f t="shared" si="563"/>
        <v>0</v>
      </c>
      <c r="J866" s="181">
        <f t="shared" si="563"/>
        <v>0</v>
      </c>
      <c r="K866" s="181">
        <f t="shared" si="563"/>
        <v>0</v>
      </c>
      <c r="L866" s="181">
        <f t="shared" si="563"/>
        <v>0</v>
      </c>
      <c r="M866" s="181">
        <f t="shared" si="563"/>
        <v>0</v>
      </c>
      <c r="N866" s="181">
        <f t="shared" si="563"/>
        <v>0</v>
      </c>
      <c r="O866" s="181">
        <f t="shared" si="563"/>
        <v>0</v>
      </c>
      <c r="P866" s="181">
        <f t="shared" si="563"/>
        <v>0</v>
      </c>
      <c r="Q866" s="181">
        <f t="shared" si="563"/>
        <v>0</v>
      </c>
      <c r="R866" s="181">
        <f t="shared" si="563"/>
        <v>0</v>
      </c>
      <c r="S866" s="181">
        <f t="shared" si="563"/>
        <v>0</v>
      </c>
      <c r="T866" s="181">
        <f t="shared" si="563"/>
        <v>0</v>
      </c>
      <c r="U866" s="181">
        <f t="shared" si="563"/>
        <v>0</v>
      </c>
      <c r="V866" s="181">
        <f t="shared" si="563"/>
        <v>0</v>
      </c>
      <c r="W866" s="181">
        <f t="shared" si="563"/>
        <v>0</v>
      </c>
      <c r="X866" s="181">
        <f t="shared" si="563"/>
        <v>0</v>
      </c>
      <c r="Y866" s="181">
        <f t="shared" si="563"/>
        <v>0</v>
      </c>
      <c r="Z866" s="181">
        <f t="shared" si="563"/>
        <v>0</v>
      </c>
      <c r="AA866" s="181">
        <f t="shared" si="563"/>
        <v>0</v>
      </c>
      <c r="AB866" s="181">
        <f t="shared" si="563"/>
        <v>0</v>
      </c>
      <c r="AC866" s="181">
        <f t="shared" si="563"/>
        <v>0</v>
      </c>
      <c r="AD866" s="181">
        <f t="shared" si="563"/>
        <v>0</v>
      </c>
      <c r="AE866" s="181">
        <f t="shared" si="563"/>
        <v>0</v>
      </c>
      <c r="AF866" s="181">
        <f t="shared" si="563"/>
        <v>0</v>
      </c>
      <c r="AG866" s="181">
        <f t="shared" si="563"/>
        <v>0</v>
      </c>
      <c r="AH866" s="181">
        <f t="shared" si="563"/>
        <v>0</v>
      </c>
      <c r="AI866" s="181">
        <f t="shared" si="563"/>
        <v>0</v>
      </c>
      <c r="AJ866" s="181">
        <f t="shared" si="563"/>
        <v>0</v>
      </c>
      <c r="AK866" s="181">
        <f t="shared" si="563"/>
        <v>0</v>
      </c>
      <c r="AL866" s="181">
        <f t="shared" si="563"/>
        <v>0</v>
      </c>
      <c r="AM866" s="181">
        <f t="shared" si="563"/>
        <v>0</v>
      </c>
      <c r="AN866" s="181">
        <f t="shared" si="563"/>
        <v>0</v>
      </c>
      <c r="AO866" s="181">
        <f t="shared" si="563"/>
        <v>0</v>
      </c>
      <c r="AP866" s="181">
        <f t="shared" si="563"/>
        <v>0</v>
      </c>
      <c r="AQ866" s="181">
        <f t="shared" si="563"/>
        <v>0</v>
      </c>
      <c r="AR866" s="181">
        <f t="shared" si="563"/>
        <v>0</v>
      </c>
      <c r="AS866" s="181">
        <f t="shared" si="563"/>
        <v>0</v>
      </c>
      <c r="AT866" s="181">
        <f t="shared" si="563"/>
        <v>0</v>
      </c>
      <c r="AU866" s="181">
        <f t="shared" si="563"/>
        <v>0</v>
      </c>
      <c r="AV866" s="181">
        <f t="shared" si="563"/>
        <v>0</v>
      </c>
      <c r="AW866" s="181">
        <f t="shared" si="563"/>
        <v>0</v>
      </c>
      <c r="AX866" s="181">
        <f t="shared" si="563"/>
        <v>0</v>
      </c>
      <c r="AY866" s="181">
        <f t="shared" si="563"/>
        <v>0</v>
      </c>
      <c r="AZ866" s="181">
        <f t="shared" si="563"/>
        <v>0</v>
      </c>
      <c r="BA866" s="181">
        <f t="shared" si="563"/>
        <v>0</v>
      </c>
      <c r="BB866" s="181">
        <f t="shared" si="563"/>
        <v>0</v>
      </c>
      <c r="BC866" s="181">
        <f t="shared" si="563"/>
        <v>0</v>
      </c>
      <c r="BD866" s="181">
        <f t="shared" si="563"/>
        <v>0</v>
      </c>
      <c r="BE866" s="181">
        <f t="shared" si="563"/>
        <v>0</v>
      </c>
      <c r="BF866" s="181">
        <f t="shared" si="563"/>
        <v>0</v>
      </c>
      <c r="BG866" s="181">
        <f t="shared" si="563"/>
        <v>0</v>
      </c>
      <c r="BH866" s="181">
        <f t="shared" si="563"/>
        <v>0</v>
      </c>
      <c r="BI866" s="181">
        <f t="shared" si="563"/>
        <v>0</v>
      </c>
      <c r="BJ866" s="181">
        <f t="shared" si="563"/>
        <v>0</v>
      </c>
      <c r="BK866" s="181">
        <f t="shared" si="563"/>
        <v>0</v>
      </c>
      <c r="BL866" s="181">
        <f t="shared" si="563"/>
        <v>0</v>
      </c>
      <c r="BM866" s="181">
        <f t="shared" si="563"/>
        <v>0</v>
      </c>
      <c r="BN866" s="181">
        <f t="shared" si="563"/>
        <v>0</v>
      </c>
      <c r="BO866" s="181">
        <f t="shared" si="563"/>
        <v>0</v>
      </c>
      <c r="BP866" s="181">
        <f t="shared" ref="BP866:EA869" si="564">BP853*0.18</f>
        <v>0</v>
      </c>
      <c r="BQ866" s="181">
        <f t="shared" si="564"/>
        <v>0</v>
      </c>
      <c r="BR866" s="181">
        <f t="shared" si="564"/>
        <v>0</v>
      </c>
      <c r="BS866" s="181">
        <f t="shared" si="564"/>
        <v>0</v>
      </c>
      <c r="BT866" s="181">
        <f t="shared" si="564"/>
        <v>0</v>
      </c>
      <c r="BU866" s="181">
        <f t="shared" si="564"/>
        <v>0</v>
      </c>
      <c r="BV866" s="181">
        <f t="shared" si="564"/>
        <v>0</v>
      </c>
      <c r="BW866" s="181">
        <f t="shared" si="564"/>
        <v>0</v>
      </c>
      <c r="BX866" s="181">
        <f t="shared" si="564"/>
        <v>0</v>
      </c>
      <c r="BY866" s="181">
        <f t="shared" si="564"/>
        <v>0</v>
      </c>
      <c r="BZ866" s="181">
        <f t="shared" si="564"/>
        <v>0</v>
      </c>
      <c r="CA866" s="181">
        <f t="shared" si="564"/>
        <v>0</v>
      </c>
      <c r="CB866" s="181">
        <f t="shared" si="564"/>
        <v>0</v>
      </c>
      <c r="CC866" s="181">
        <f t="shared" si="564"/>
        <v>0</v>
      </c>
      <c r="CD866" s="181">
        <f t="shared" si="564"/>
        <v>0</v>
      </c>
      <c r="CE866" s="181">
        <f t="shared" si="564"/>
        <v>0</v>
      </c>
      <c r="CF866" s="181">
        <f t="shared" si="564"/>
        <v>0</v>
      </c>
      <c r="CG866" s="181">
        <f t="shared" si="564"/>
        <v>0</v>
      </c>
      <c r="CH866" s="181">
        <f t="shared" si="564"/>
        <v>0</v>
      </c>
      <c r="CI866" s="181">
        <f t="shared" si="564"/>
        <v>0</v>
      </c>
      <c r="CJ866" s="181">
        <f t="shared" si="564"/>
        <v>0</v>
      </c>
      <c r="CK866" s="181">
        <f t="shared" si="564"/>
        <v>0</v>
      </c>
      <c r="CL866" s="181">
        <f t="shared" si="564"/>
        <v>0</v>
      </c>
      <c r="CM866" s="181">
        <f t="shared" si="564"/>
        <v>0</v>
      </c>
      <c r="CN866" s="181">
        <f t="shared" si="564"/>
        <v>0</v>
      </c>
      <c r="CO866" s="181">
        <f t="shared" si="564"/>
        <v>0</v>
      </c>
      <c r="CP866" s="181">
        <f t="shared" si="564"/>
        <v>0</v>
      </c>
      <c r="CQ866" s="181">
        <f t="shared" si="564"/>
        <v>0</v>
      </c>
      <c r="CR866" s="181">
        <f t="shared" si="564"/>
        <v>0</v>
      </c>
      <c r="CS866" s="181">
        <f t="shared" si="564"/>
        <v>0</v>
      </c>
      <c r="CT866" s="181">
        <f t="shared" si="564"/>
        <v>0</v>
      </c>
      <c r="CU866" s="181">
        <f t="shared" si="564"/>
        <v>0</v>
      </c>
      <c r="CV866" s="181">
        <f t="shared" si="564"/>
        <v>0</v>
      </c>
      <c r="CW866" s="181">
        <f t="shared" si="564"/>
        <v>0</v>
      </c>
      <c r="CX866" s="181">
        <f t="shared" si="564"/>
        <v>0</v>
      </c>
      <c r="CY866" s="181">
        <f t="shared" si="564"/>
        <v>0</v>
      </c>
      <c r="CZ866" s="181">
        <f t="shared" si="564"/>
        <v>0</v>
      </c>
      <c r="DA866" s="181">
        <f t="shared" si="564"/>
        <v>0</v>
      </c>
      <c r="DB866" s="181">
        <f t="shared" si="564"/>
        <v>0</v>
      </c>
      <c r="DC866" s="181">
        <f t="shared" si="564"/>
        <v>0</v>
      </c>
      <c r="DD866" s="181">
        <f t="shared" si="564"/>
        <v>0</v>
      </c>
      <c r="DE866" s="181">
        <f t="shared" si="564"/>
        <v>0</v>
      </c>
      <c r="DF866" s="181">
        <f t="shared" si="564"/>
        <v>0</v>
      </c>
      <c r="DG866" s="181">
        <f t="shared" si="564"/>
        <v>0</v>
      </c>
      <c r="DH866" s="181">
        <f t="shared" si="564"/>
        <v>0</v>
      </c>
      <c r="DI866" s="181">
        <f t="shared" si="564"/>
        <v>0</v>
      </c>
      <c r="DJ866" s="181">
        <f t="shared" si="564"/>
        <v>0</v>
      </c>
      <c r="DK866" s="181">
        <f t="shared" si="564"/>
        <v>0</v>
      </c>
      <c r="DL866" s="181">
        <f t="shared" si="564"/>
        <v>0</v>
      </c>
      <c r="DM866" s="181">
        <f t="shared" si="564"/>
        <v>0</v>
      </c>
      <c r="DN866" s="181">
        <f t="shared" si="564"/>
        <v>0</v>
      </c>
      <c r="DO866" s="181">
        <f t="shared" si="564"/>
        <v>0</v>
      </c>
      <c r="DP866" s="181">
        <f t="shared" si="564"/>
        <v>0</v>
      </c>
      <c r="DQ866" s="181">
        <f t="shared" si="564"/>
        <v>0</v>
      </c>
      <c r="DR866" s="181">
        <f t="shared" si="564"/>
        <v>0</v>
      </c>
      <c r="DS866" s="181">
        <f t="shared" si="564"/>
        <v>0</v>
      </c>
      <c r="DT866" s="181">
        <f t="shared" si="564"/>
        <v>0</v>
      </c>
      <c r="DU866" s="181">
        <f t="shared" si="564"/>
        <v>0</v>
      </c>
      <c r="DV866" s="181">
        <f t="shared" si="564"/>
        <v>0</v>
      </c>
      <c r="DW866" s="181">
        <f t="shared" si="564"/>
        <v>0</v>
      </c>
      <c r="DX866" s="181">
        <f t="shared" si="564"/>
        <v>0</v>
      </c>
      <c r="DY866" s="181">
        <f t="shared" si="564"/>
        <v>0</v>
      </c>
      <c r="DZ866" s="181">
        <f t="shared" si="564"/>
        <v>0</v>
      </c>
      <c r="EA866" s="181">
        <f t="shared" si="564"/>
        <v>0</v>
      </c>
      <c r="EB866" s="181">
        <f t="shared" ref="EB866:EE875" si="565">EB853*0.18</f>
        <v>0</v>
      </c>
      <c r="EC866" s="181">
        <f t="shared" si="565"/>
        <v>0</v>
      </c>
      <c r="ED866" s="181">
        <f t="shared" si="565"/>
        <v>0</v>
      </c>
      <c r="EE866" s="181">
        <f t="shared" si="565"/>
        <v>0</v>
      </c>
    </row>
    <row r="867" spans="1:138" s="182" customFormat="1" ht="15.75" hidden="1" outlineLevel="1" x14ac:dyDescent="0.25">
      <c r="A867" s="122">
        <f t="shared" si="562"/>
        <v>0</v>
      </c>
      <c r="B867" s="232" t="str">
        <f t="shared" ref="B867:B875" si="566">CONCATENATE(B854," НДС")</f>
        <v>Строительно-монтажные работы (привязка в валюте) НДС</v>
      </c>
      <c r="C867" s="170">
        <f>SUM(D867:EE867)</f>
        <v>0</v>
      </c>
      <c r="D867" s="181">
        <f t="shared" si="563"/>
        <v>0</v>
      </c>
      <c r="E867" s="181">
        <f t="shared" si="563"/>
        <v>0</v>
      </c>
      <c r="F867" s="181">
        <f t="shared" si="563"/>
        <v>0</v>
      </c>
      <c r="G867" s="181">
        <f t="shared" si="563"/>
        <v>0</v>
      </c>
      <c r="H867" s="181">
        <f t="shared" si="563"/>
        <v>0</v>
      </c>
      <c r="I867" s="181">
        <f t="shared" si="563"/>
        <v>0</v>
      </c>
      <c r="J867" s="181">
        <f t="shared" si="563"/>
        <v>0</v>
      </c>
      <c r="K867" s="181">
        <f t="shared" si="563"/>
        <v>0</v>
      </c>
      <c r="L867" s="181">
        <f t="shared" si="563"/>
        <v>0</v>
      </c>
      <c r="M867" s="181">
        <f t="shared" si="563"/>
        <v>0</v>
      </c>
      <c r="N867" s="181">
        <f t="shared" si="563"/>
        <v>0</v>
      </c>
      <c r="O867" s="181">
        <f t="shared" si="563"/>
        <v>0</v>
      </c>
      <c r="P867" s="181">
        <f t="shared" si="563"/>
        <v>0</v>
      </c>
      <c r="Q867" s="181">
        <f t="shared" si="563"/>
        <v>0</v>
      </c>
      <c r="R867" s="181">
        <f t="shared" si="563"/>
        <v>0</v>
      </c>
      <c r="S867" s="181">
        <f t="shared" si="563"/>
        <v>0</v>
      </c>
      <c r="T867" s="181">
        <f t="shared" si="563"/>
        <v>0</v>
      </c>
      <c r="U867" s="181">
        <f t="shared" si="563"/>
        <v>0</v>
      </c>
      <c r="V867" s="181">
        <f t="shared" si="563"/>
        <v>0</v>
      </c>
      <c r="W867" s="181">
        <f t="shared" si="563"/>
        <v>0</v>
      </c>
      <c r="X867" s="181">
        <f t="shared" si="563"/>
        <v>0</v>
      </c>
      <c r="Y867" s="181">
        <f t="shared" si="563"/>
        <v>0</v>
      </c>
      <c r="Z867" s="181">
        <f t="shared" si="563"/>
        <v>0</v>
      </c>
      <c r="AA867" s="181">
        <f t="shared" si="563"/>
        <v>0</v>
      </c>
      <c r="AB867" s="181">
        <f t="shared" si="563"/>
        <v>0</v>
      </c>
      <c r="AC867" s="181">
        <f t="shared" si="563"/>
        <v>0</v>
      </c>
      <c r="AD867" s="181">
        <f t="shared" si="563"/>
        <v>0</v>
      </c>
      <c r="AE867" s="181">
        <f t="shared" si="563"/>
        <v>0</v>
      </c>
      <c r="AF867" s="181">
        <f t="shared" si="563"/>
        <v>0</v>
      </c>
      <c r="AG867" s="181">
        <f t="shared" si="563"/>
        <v>0</v>
      </c>
      <c r="AH867" s="181">
        <f t="shared" si="563"/>
        <v>0</v>
      </c>
      <c r="AI867" s="181">
        <f t="shared" si="563"/>
        <v>0</v>
      </c>
      <c r="AJ867" s="181">
        <f t="shared" si="563"/>
        <v>0</v>
      </c>
      <c r="AK867" s="181">
        <f t="shared" si="563"/>
        <v>0</v>
      </c>
      <c r="AL867" s="181">
        <f t="shared" si="563"/>
        <v>0</v>
      </c>
      <c r="AM867" s="181">
        <f t="shared" si="563"/>
        <v>0</v>
      </c>
      <c r="AN867" s="181">
        <f t="shared" si="563"/>
        <v>0</v>
      </c>
      <c r="AO867" s="181">
        <f t="shared" si="563"/>
        <v>0</v>
      </c>
      <c r="AP867" s="181">
        <f t="shared" si="563"/>
        <v>0</v>
      </c>
      <c r="AQ867" s="181">
        <f t="shared" si="563"/>
        <v>0</v>
      </c>
      <c r="AR867" s="181">
        <f t="shared" si="563"/>
        <v>0</v>
      </c>
      <c r="AS867" s="181">
        <f t="shared" si="563"/>
        <v>0</v>
      </c>
      <c r="AT867" s="181">
        <f t="shared" si="563"/>
        <v>0</v>
      </c>
      <c r="AU867" s="181">
        <f t="shared" si="563"/>
        <v>0</v>
      </c>
      <c r="AV867" s="181">
        <f t="shared" si="563"/>
        <v>0</v>
      </c>
      <c r="AW867" s="181">
        <f t="shared" si="563"/>
        <v>0</v>
      </c>
      <c r="AX867" s="181">
        <f t="shared" si="563"/>
        <v>0</v>
      </c>
      <c r="AY867" s="181">
        <f t="shared" si="563"/>
        <v>0</v>
      </c>
      <c r="AZ867" s="181">
        <f t="shared" si="563"/>
        <v>0</v>
      </c>
      <c r="BA867" s="181">
        <f t="shared" si="563"/>
        <v>0</v>
      </c>
      <c r="BB867" s="181">
        <f t="shared" si="563"/>
        <v>0</v>
      </c>
      <c r="BC867" s="181">
        <f t="shared" si="563"/>
        <v>0</v>
      </c>
      <c r="BD867" s="181">
        <f t="shared" si="563"/>
        <v>0</v>
      </c>
      <c r="BE867" s="181">
        <f t="shared" si="563"/>
        <v>0</v>
      </c>
      <c r="BF867" s="181">
        <f t="shared" si="563"/>
        <v>0</v>
      </c>
      <c r="BG867" s="181">
        <f t="shared" si="563"/>
        <v>0</v>
      </c>
      <c r="BH867" s="181">
        <f t="shared" si="563"/>
        <v>0</v>
      </c>
      <c r="BI867" s="181">
        <f t="shared" si="563"/>
        <v>0</v>
      </c>
      <c r="BJ867" s="181">
        <f t="shared" si="563"/>
        <v>0</v>
      </c>
      <c r="BK867" s="181">
        <f t="shared" si="563"/>
        <v>0</v>
      </c>
      <c r="BL867" s="181">
        <f t="shared" si="563"/>
        <v>0</v>
      </c>
      <c r="BM867" s="181">
        <f t="shared" si="563"/>
        <v>0</v>
      </c>
      <c r="BN867" s="181">
        <f t="shared" si="563"/>
        <v>0</v>
      </c>
      <c r="BO867" s="181">
        <f t="shared" si="563"/>
        <v>0</v>
      </c>
      <c r="BP867" s="181">
        <f t="shared" si="564"/>
        <v>0</v>
      </c>
      <c r="BQ867" s="181">
        <f t="shared" si="564"/>
        <v>0</v>
      </c>
      <c r="BR867" s="181">
        <f t="shared" si="564"/>
        <v>0</v>
      </c>
      <c r="BS867" s="181">
        <f t="shared" si="564"/>
        <v>0</v>
      </c>
      <c r="BT867" s="181">
        <f t="shared" si="564"/>
        <v>0</v>
      </c>
      <c r="BU867" s="181">
        <f t="shared" si="564"/>
        <v>0</v>
      </c>
      <c r="BV867" s="181">
        <f t="shared" si="564"/>
        <v>0</v>
      </c>
      <c r="BW867" s="181">
        <f t="shared" si="564"/>
        <v>0</v>
      </c>
      <c r="BX867" s="181">
        <f t="shared" si="564"/>
        <v>0</v>
      </c>
      <c r="BY867" s="181">
        <f t="shared" si="564"/>
        <v>0</v>
      </c>
      <c r="BZ867" s="181">
        <f t="shared" si="564"/>
        <v>0</v>
      </c>
      <c r="CA867" s="181">
        <f t="shared" si="564"/>
        <v>0</v>
      </c>
      <c r="CB867" s="181">
        <f t="shared" si="564"/>
        <v>0</v>
      </c>
      <c r="CC867" s="181">
        <f t="shared" si="564"/>
        <v>0</v>
      </c>
      <c r="CD867" s="181">
        <f t="shared" si="564"/>
        <v>0</v>
      </c>
      <c r="CE867" s="181">
        <f t="shared" si="564"/>
        <v>0</v>
      </c>
      <c r="CF867" s="181">
        <f t="shared" si="564"/>
        <v>0</v>
      </c>
      <c r="CG867" s="181">
        <f t="shared" si="564"/>
        <v>0</v>
      </c>
      <c r="CH867" s="181">
        <f t="shared" si="564"/>
        <v>0</v>
      </c>
      <c r="CI867" s="181">
        <f t="shared" si="564"/>
        <v>0</v>
      </c>
      <c r="CJ867" s="181">
        <f t="shared" si="564"/>
        <v>0</v>
      </c>
      <c r="CK867" s="181">
        <f t="shared" si="564"/>
        <v>0</v>
      </c>
      <c r="CL867" s="181">
        <f t="shared" si="564"/>
        <v>0</v>
      </c>
      <c r="CM867" s="181">
        <f t="shared" si="564"/>
        <v>0</v>
      </c>
      <c r="CN867" s="181">
        <f t="shared" si="564"/>
        <v>0</v>
      </c>
      <c r="CO867" s="181">
        <f t="shared" si="564"/>
        <v>0</v>
      </c>
      <c r="CP867" s="181">
        <f t="shared" si="564"/>
        <v>0</v>
      </c>
      <c r="CQ867" s="181">
        <f t="shared" si="564"/>
        <v>0</v>
      </c>
      <c r="CR867" s="181">
        <f t="shared" si="564"/>
        <v>0</v>
      </c>
      <c r="CS867" s="181">
        <f t="shared" si="564"/>
        <v>0</v>
      </c>
      <c r="CT867" s="181">
        <f t="shared" si="564"/>
        <v>0</v>
      </c>
      <c r="CU867" s="181">
        <f t="shared" si="564"/>
        <v>0</v>
      </c>
      <c r="CV867" s="181">
        <f t="shared" si="564"/>
        <v>0</v>
      </c>
      <c r="CW867" s="181">
        <f t="shared" si="564"/>
        <v>0</v>
      </c>
      <c r="CX867" s="181">
        <f t="shared" si="564"/>
        <v>0</v>
      </c>
      <c r="CY867" s="181">
        <f t="shared" si="564"/>
        <v>0</v>
      </c>
      <c r="CZ867" s="181">
        <f t="shared" si="564"/>
        <v>0</v>
      </c>
      <c r="DA867" s="181">
        <f t="shared" si="564"/>
        <v>0</v>
      </c>
      <c r="DB867" s="181">
        <f t="shared" si="564"/>
        <v>0</v>
      </c>
      <c r="DC867" s="181">
        <f t="shared" si="564"/>
        <v>0</v>
      </c>
      <c r="DD867" s="181">
        <f t="shared" si="564"/>
        <v>0</v>
      </c>
      <c r="DE867" s="181">
        <f t="shared" si="564"/>
        <v>0</v>
      </c>
      <c r="DF867" s="181">
        <f t="shared" si="564"/>
        <v>0</v>
      </c>
      <c r="DG867" s="181">
        <f t="shared" si="564"/>
        <v>0</v>
      </c>
      <c r="DH867" s="181">
        <f t="shared" si="564"/>
        <v>0</v>
      </c>
      <c r="DI867" s="181">
        <f t="shared" si="564"/>
        <v>0</v>
      </c>
      <c r="DJ867" s="181">
        <f t="shared" si="564"/>
        <v>0</v>
      </c>
      <c r="DK867" s="181">
        <f t="shared" si="564"/>
        <v>0</v>
      </c>
      <c r="DL867" s="181">
        <f t="shared" si="564"/>
        <v>0</v>
      </c>
      <c r="DM867" s="181">
        <f t="shared" si="564"/>
        <v>0</v>
      </c>
      <c r="DN867" s="181">
        <f t="shared" si="564"/>
        <v>0</v>
      </c>
      <c r="DO867" s="181">
        <f t="shared" si="564"/>
        <v>0</v>
      </c>
      <c r="DP867" s="181">
        <f t="shared" si="564"/>
        <v>0</v>
      </c>
      <c r="DQ867" s="181">
        <f t="shared" si="564"/>
        <v>0</v>
      </c>
      <c r="DR867" s="181">
        <f t="shared" si="564"/>
        <v>0</v>
      </c>
      <c r="DS867" s="181">
        <f t="shared" si="564"/>
        <v>0</v>
      </c>
      <c r="DT867" s="181">
        <f t="shared" si="564"/>
        <v>0</v>
      </c>
      <c r="DU867" s="181">
        <f t="shared" si="564"/>
        <v>0</v>
      </c>
      <c r="DV867" s="181">
        <f t="shared" si="564"/>
        <v>0</v>
      </c>
      <c r="DW867" s="181">
        <f t="shared" si="564"/>
        <v>0</v>
      </c>
      <c r="DX867" s="181">
        <f t="shared" si="564"/>
        <v>0</v>
      </c>
      <c r="DY867" s="181">
        <f t="shared" si="564"/>
        <v>0</v>
      </c>
      <c r="DZ867" s="181">
        <f t="shared" si="564"/>
        <v>0</v>
      </c>
      <c r="EA867" s="181">
        <f t="shared" si="564"/>
        <v>0</v>
      </c>
      <c r="EB867" s="181">
        <f t="shared" si="565"/>
        <v>0</v>
      </c>
      <c r="EC867" s="181">
        <f t="shared" si="565"/>
        <v>0</v>
      </c>
      <c r="ED867" s="181">
        <f t="shared" si="565"/>
        <v>0</v>
      </c>
      <c r="EE867" s="181">
        <f t="shared" si="565"/>
        <v>0</v>
      </c>
    </row>
    <row r="868" spans="1:138" s="182" customFormat="1" ht="15.75" hidden="1" outlineLevel="1" x14ac:dyDescent="0.25">
      <c r="A868" s="122">
        <f t="shared" si="562"/>
        <v>0</v>
      </c>
      <c r="B868" s="232" t="str">
        <f t="shared" si="566"/>
        <v>Строительно-монтажные работы рос НДС</v>
      </c>
      <c r="C868" s="170">
        <f t="shared" ref="C868:C875" si="567">SUM(D868:EE868)</f>
        <v>0</v>
      </c>
      <c r="D868" s="181">
        <f t="shared" si="563"/>
        <v>0</v>
      </c>
      <c r="E868" s="181">
        <f t="shared" si="563"/>
        <v>0</v>
      </c>
      <c r="F868" s="181">
        <f t="shared" si="563"/>
        <v>0</v>
      </c>
      <c r="G868" s="181">
        <f t="shared" si="563"/>
        <v>0</v>
      </c>
      <c r="H868" s="181">
        <f t="shared" si="563"/>
        <v>0</v>
      </c>
      <c r="I868" s="181">
        <f t="shared" si="563"/>
        <v>0</v>
      </c>
      <c r="J868" s="181">
        <f t="shared" si="563"/>
        <v>0</v>
      </c>
      <c r="K868" s="181">
        <f t="shared" si="563"/>
        <v>0</v>
      </c>
      <c r="L868" s="181">
        <f t="shared" si="563"/>
        <v>0</v>
      </c>
      <c r="M868" s="181">
        <f t="shared" si="563"/>
        <v>0</v>
      </c>
      <c r="N868" s="181">
        <f t="shared" si="563"/>
        <v>0</v>
      </c>
      <c r="O868" s="181">
        <f t="shared" si="563"/>
        <v>0</v>
      </c>
      <c r="P868" s="181">
        <f t="shared" si="563"/>
        <v>0</v>
      </c>
      <c r="Q868" s="181">
        <f t="shared" si="563"/>
        <v>0</v>
      </c>
      <c r="R868" s="181">
        <f t="shared" si="563"/>
        <v>0</v>
      </c>
      <c r="S868" s="181">
        <f t="shared" si="563"/>
        <v>0</v>
      </c>
      <c r="T868" s="181">
        <f t="shared" si="563"/>
        <v>0</v>
      </c>
      <c r="U868" s="181">
        <f t="shared" si="563"/>
        <v>0</v>
      </c>
      <c r="V868" s="181">
        <f t="shared" si="563"/>
        <v>0</v>
      </c>
      <c r="W868" s="181">
        <f t="shared" si="563"/>
        <v>0</v>
      </c>
      <c r="X868" s="181">
        <f t="shared" si="563"/>
        <v>0</v>
      </c>
      <c r="Y868" s="181">
        <f t="shared" si="563"/>
        <v>0</v>
      </c>
      <c r="Z868" s="181">
        <f t="shared" si="563"/>
        <v>0</v>
      </c>
      <c r="AA868" s="181">
        <f t="shared" si="563"/>
        <v>0</v>
      </c>
      <c r="AB868" s="181">
        <f t="shared" si="563"/>
        <v>0</v>
      </c>
      <c r="AC868" s="181">
        <f t="shared" si="563"/>
        <v>0</v>
      </c>
      <c r="AD868" s="181">
        <f t="shared" si="563"/>
        <v>0</v>
      </c>
      <c r="AE868" s="181">
        <f t="shared" si="563"/>
        <v>0</v>
      </c>
      <c r="AF868" s="181">
        <f t="shared" si="563"/>
        <v>0</v>
      </c>
      <c r="AG868" s="181">
        <f t="shared" si="563"/>
        <v>0</v>
      </c>
      <c r="AH868" s="181">
        <f t="shared" si="563"/>
        <v>0</v>
      </c>
      <c r="AI868" s="181">
        <f t="shared" si="563"/>
        <v>0</v>
      </c>
      <c r="AJ868" s="181">
        <f t="shared" si="563"/>
        <v>0</v>
      </c>
      <c r="AK868" s="181">
        <f t="shared" si="563"/>
        <v>0</v>
      </c>
      <c r="AL868" s="181">
        <f t="shared" si="563"/>
        <v>0</v>
      </c>
      <c r="AM868" s="181">
        <f t="shared" si="563"/>
        <v>0</v>
      </c>
      <c r="AN868" s="181">
        <f t="shared" si="563"/>
        <v>0</v>
      </c>
      <c r="AO868" s="181">
        <f t="shared" si="563"/>
        <v>0</v>
      </c>
      <c r="AP868" s="181">
        <f t="shared" si="563"/>
        <v>0</v>
      </c>
      <c r="AQ868" s="181">
        <f t="shared" si="563"/>
        <v>0</v>
      </c>
      <c r="AR868" s="181">
        <f t="shared" si="563"/>
        <v>0</v>
      </c>
      <c r="AS868" s="181">
        <f t="shared" si="563"/>
        <v>0</v>
      </c>
      <c r="AT868" s="181">
        <f t="shared" si="563"/>
        <v>0</v>
      </c>
      <c r="AU868" s="181">
        <f t="shared" si="563"/>
        <v>0</v>
      </c>
      <c r="AV868" s="181">
        <f t="shared" si="563"/>
        <v>0</v>
      </c>
      <c r="AW868" s="181">
        <f t="shared" si="563"/>
        <v>0</v>
      </c>
      <c r="AX868" s="181">
        <f t="shared" si="563"/>
        <v>0</v>
      </c>
      <c r="AY868" s="181">
        <f t="shared" si="563"/>
        <v>0</v>
      </c>
      <c r="AZ868" s="181">
        <f t="shared" si="563"/>
        <v>0</v>
      </c>
      <c r="BA868" s="181">
        <f t="shared" si="563"/>
        <v>0</v>
      </c>
      <c r="BB868" s="181">
        <f t="shared" si="563"/>
        <v>0</v>
      </c>
      <c r="BC868" s="181">
        <f t="shared" si="563"/>
        <v>0</v>
      </c>
      <c r="BD868" s="181">
        <f t="shared" si="563"/>
        <v>0</v>
      </c>
      <c r="BE868" s="181">
        <f t="shared" si="563"/>
        <v>0</v>
      </c>
      <c r="BF868" s="181">
        <f t="shared" si="563"/>
        <v>0</v>
      </c>
      <c r="BG868" s="181">
        <f t="shared" si="563"/>
        <v>0</v>
      </c>
      <c r="BH868" s="181">
        <f t="shared" si="563"/>
        <v>0</v>
      </c>
      <c r="BI868" s="181">
        <f t="shared" si="563"/>
        <v>0</v>
      </c>
      <c r="BJ868" s="181">
        <f t="shared" si="563"/>
        <v>0</v>
      </c>
      <c r="BK868" s="181">
        <f t="shared" si="563"/>
        <v>0</v>
      </c>
      <c r="BL868" s="181">
        <f t="shared" si="563"/>
        <v>0</v>
      </c>
      <c r="BM868" s="181">
        <f t="shared" si="563"/>
        <v>0</v>
      </c>
      <c r="BN868" s="181">
        <f t="shared" si="563"/>
        <v>0</v>
      </c>
      <c r="BO868" s="181">
        <f t="shared" si="563"/>
        <v>0</v>
      </c>
      <c r="BP868" s="181">
        <f t="shared" si="564"/>
        <v>0</v>
      </c>
      <c r="BQ868" s="181">
        <f t="shared" si="564"/>
        <v>0</v>
      </c>
      <c r="BR868" s="181">
        <f t="shared" si="564"/>
        <v>0</v>
      </c>
      <c r="BS868" s="181">
        <f t="shared" si="564"/>
        <v>0</v>
      </c>
      <c r="BT868" s="181">
        <f t="shared" si="564"/>
        <v>0</v>
      </c>
      <c r="BU868" s="181">
        <f t="shared" si="564"/>
        <v>0</v>
      </c>
      <c r="BV868" s="181">
        <f t="shared" si="564"/>
        <v>0</v>
      </c>
      <c r="BW868" s="181">
        <f t="shared" si="564"/>
        <v>0</v>
      </c>
      <c r="BX868" s="181">
        <f t="shared" si="564"/>
        <v>0</v>
      </c>
      <c r="BY868" s="181">
        <f t="shared" si="564"/>
        <v>0</v>
      </c>
      <c r="BZ868" s="181">
        <f t="shared" si="564"/>
        <v>0</v>
      </c>
      <c r="CA868" s="181">
        <f t="shared" si="564"/>
        <v>0</v>
      </c>
      <c r="CB868" s="181">
        <f t="shared" si="564"/>
        <v>0</v>
      </c>
      <c r="CC868" s="181">
        <f t="shared" si="564"/>
        <v>0</v>
      </c>
      <c r="CD868" s="181">
        <f t="shared" si="564"/>
        <v>0</v>
      </c>
      <c r="CE868" s="181">
        <f t="shared" si="564"/>
        <v>0</v>
      </c>
      <c r="CF868" s="181">
        <f t="shared" si="564"/>
        <v>0</v>
      </c>
      <c r="CG868" s="181">
        <f t="shared" si="564"/>
        <v>0</v>
      </c>
      <c r="CH868" s="181">
        <f t="shared" si="564"/>
        <v>0</v>
      </c>
      <c r="CI868" s="181">
        <f t="shared" si="564"/>
        <v>0</v>
      </c>
      <c r="CJ868" s="181">
        <f t="shared" si="564"/>
        <v>0</v>
      </c>
      <c r="CK868" s="181">
        <f t="shared" si="564"/>
        <v>0</v>
      </c>
      <c r="CL868" s="181">
        <f t="shared" si="564"/>
        <v>0</v>
      </c>
      <c r="CM868" s="181">
        <f t="shared" si="564"/>
        <v>0</v>
      </c>
      <c r="CN868" s="181">
        <f t="shared" si="564"/>
        <v>0</v>
      </c>
      <c r="CO868" s="181">
        <f t="shared" si="564"/>
        <v>0</v>
      </c>
      <c r="CP868" s="181">
        <f t="shared" si="564"/>
        <v>0</v>
      </c>
      <c r="CQ868" s="181">
        <f t="shared" si="564"/>
        <v>0</v>
      </c>
      <c r="CR868" s="181">
        <f t="shared" si="564"/>
        <v>0</v>
      </c>
      <c r="CS868" s="181">
        <f t="shared" si="564"/>
        <v>0</v>
      </c>
      <c r="CT868" s="181">
        <f t="shared" si="564"/>
        <v>0</v>
      </c>
      <c r="CU868" s="181">
        <f t="shared" si="564"/>
        <v>0</v>
      </c>
      <c r="CV868" s="181">
        <f t="shared" si="564"/>
        <v>0</v>
      </c>
      <c r="CW868" s="181">
        <f t="shared" si="564"/>
        <v>0</v>
      </c>
      <c r="CX868" s="181">
        <f t="shared" si="564"/>
        <v>0</v>
      </c>
      <c r="CY868" s="181">
        <f t="shared" si="564"/>
        <v>0</v>
      </c>
      <c r="CZ868" s="181">
        <f t="shared" si="564"/>
        <v>0</v>
      </c>
      <c r="DA868" s="181">
        <f t="shared" si="564"/>
        <v>0</v>
      </c>
      <c r="DB868" s="181">
        <f t="shared" si="564"/>
        <v>0</v>
      </c>
      <c r="DC868" s="181">
        <f t="shared" si="564"/>
        <v>0</v>
      </c>
      <c r="DD868" s="181">
        <f t="shared" si="564"/>
        <v>0</v>
      </c>
      <c r="DE868" s="181">
        <f t="shared" si="564"/>
        <v>0</v>
      </c>
      <c r="DF868" s="181">
        <f t="shared" si="564"/>
        <v>0</v>
      </c>
      <c r="DG868" s="181">
        <f t="shared" si="564"/>
        <v>0</v>
      </c>
      <c r="DH868" s="181">
        <f t="shared" si="564"/>
        <v>0</v>
      </c>
      <c r="DI868" s="181">
        <f t="shared" si="564"/>
        <v>0</v>
      </c>
      <c r="DJ868" s="181">
        <f t="shared" si="564"/>
        <v>0</v>
      </c>
      <c r="DK868" s="181">
        <f t="shared" si="564"/>
        <v>0</v>
      </c>
      <c r="DL868" s="181">
        <f t="shared" si="564"/>
        <v>0</v>
      </c>
      <c r="DM868" s="181">
        <f t="shared" si="564"/>
        <v>0</v>
      </c>
      <c r="DN868" s="181">
        <f t="shared" si="564"/>
        <v>0</v>
      </c>
      <c r="DO868" s="181">
        <f t="shared" si="564"/>
        <v>0</v>
      </c>
      <c r="DP868" s="181">
        <f t="shared" si="564"/>
        <v>0</v>
      </c>
      <c r="DQ868" s="181">
        <f t="shared" si="564"/>
        <v>0</v>
      </c>
      <c r="DR868" s="181">
        <f t="shared" si="564"/>
        <v>0</v>
      </c>
      <c r="DS868" s="181">
        <f t="shared" si="564"/>
        <v>0</v>
      </c>
      <c r="DT868" s="181">
        <f t="shared" si="564"/>
        <v>0</v>
      </c>
      <c r="DU868" s="181">
        <f t="shared" si="564"/>
        <v>0</v>
      </c>
      <c r="DV868" s="181">
        <f t="shared" si="564"/>
        <v>0</v>
      </c>
      <c r="DW868" s="181">
        <f t="shared" si="564"/>
        <v>0</v>
      </c>
      <c r="DX868" s="181">
        <f t="shared" si="564"/>
        <v>0</v>
      </c>
      <c r="DY868" s="181">
        <f t="shared" si="564"/>
        <v>0</v>
      </c>
      <c r="DZ868" s="181">
        <f t="shared" si="564"/>
        <v>0</v>
      </c>
      <c r="EA868" s="181">
        <f t="shared" si="564"/>
        <v>0</v>
      </c>
      <c r="EB868" s="181">
        <f t="shared" si="565"/>
        <v>0</v>
      </c>
      <c r="EC868" s="181">
        <f t="shared" si="565"/>
        <v>0</v>
      </c>
      <c r="ED868" s="181">
        <f t="shared" si="565"/>
        <v>0</v>
      </c>
      <c r="EE868" s="181">
        <f t="shared" si="565"/>
        <v>0</v>
      </c>
    </row>
    <row r="869" spans="1:138" s="182" customFormat="1" ht="15.75" hidden="1" outlineLevel="1" x14ac:dyDescent="0.25">
      <c r="A869" s="122">
        <f t="shared" si="562"/>
        <v>0</v>
      </c>
      <c r="B869" s="232" t="str">
        <f t="shared" si="566"/>
        <v>ТМЦ НДС</v>
      </c>
      <c r="C869" s="170">
        <f t="shared" si="567"/>
        <v>0</v>
      </c>
      <c r="D869" s="181">
        <f t="shared" si="563"/>
        <v>0</v>
      </c>
      <c r="E869" s="181">
        <f t="shared" si="563"/>
        <v>0</v>
      </c>
      <c r="F869" s="181">
        <f t="shared" si="563"/>
        <v>0</v>
      </c>
      <c r="G869" s="181">
        <f t="shared" si="563"/>
        <v>0</v>
      </c>
      <c r="H869" s="181">
        <f t="shared" si="563"/>
        <v>0</v>
      </c>
      <c r="I869" s="181">
        <f t="shared" si="563"/>
        <v>0</v>
      </c>
      <c r="J869" s="181">
        <f t="shared" si="563"/>
        <v>0</v>
      </c>
      <c r="K869" s="181">
        <f t="shared" si="563"/>
        <v>0</v>
      </c>
      <c r="L869" s="181">
        <f t="shared" si="563"/>
        <v>0</v>
      </c>
      <c r="M869" s="181">
        <f t="shared" si="563"/>
        <v>0</v>
      </c>
      <c r="N869" s="181">
        <f t="shared" si="563"/>
        <v>0</v>
      </c>
      <c r="O869" s="181">
        <f t="shared" si="563"/>
        <v>0</v>
      </c>
      <c r="P869" s="181">
        <f t="shared" si="563"/>
        <v>0</v>
      </c>
      <c r="Q869" s="181">
        <f t="shared" si="563"/>
        <v>0</v>
      </c>
      <c r="R869" s="181">
        <f t="shared" si="563"/>
        <v>0</v>
      </c>
      <c r="S869" s="181">
        <f t="shared" si="563"/>
        <v>0</v>
      </c>
      <c r="T869" s="181">
        <f t="shared" si="563"/>
        <v>0</v>
      </c>
      <c r="U869" s="181">
        <f t="shared" si="563"/>
        <v>0</v>
      </c>
      <c r="V869" s="181">
        <f t="shared" si="563"/>
        <v>0</v>
      </c>
      <c r="W869" s="181">
        <f t="shared" si="563"/>
        <v>0</v>
      </c>
      <c r="X869" s="181">
        <f t="shared" si="563"/>
        <v>0</v>
      </c>
      <c r="Y869" s="181">
        <f t="shared" si="563"/>
        <v>0</v>
      </c>
      <c r="Z869" s="181">
        <f t="shared" si="563"/>
        <v>0</v>
      </c>
      <c r="AA869" s="181">
        <f t="shared" si="563"/>
        <v>0</v>
      </c>
      <c r="AB869" s="181">
        <f t="shared" si="563"/>
        <v>0</v>
      </c>
      <c r="AC869" s="181">
        <f t="shared" si="563"/>
        <v>0</v>
      </c>
      <c r="AD869" s="181">
        <f t="shared" si="563"/>
        <v>0</v>
      </c>
      <c r="AE869" s="181">
        <f t="shared" si="563"/>
        <v>0</v>
      </c>
      <c r="AF869" s="181">
        <f t="shared" si="563"/>
        <v>0</v>
      </c>
      <c r="AG869" s="181">
        <f t="shared" si="563"/>
        <v>0</v>
      </c>
      <c r="AH869" s="181">
        <f t="shared" si="563"/>
        <v>0</v>
      </c>
      <c r="AI869" s="181">
        <f t="shared" si="563"/>
        <v>0</v>
      </c>
      <c r="AJ869" s="181">
        <f t="shared" si="563"/>
        <v>0</v>
      </c>
      <c r="AK869" s="181">
        <f t="shared" si="563"/>
        <v>0</v>
      </c>
      <c r="AL869" s="181">
        <f t="shared" si="563"/>
        <v>0</v>
      </c>
      <c r="AM869" s="181">
        <f t="shared" si="563"/>
        <v>0</v>
      </c>
      <c r="AN869" s="181">
        <f t="shared" si="563"/>
        <v>0</v>
      </c>
      <c r="AO869" s="181">
        <f t="shared" si="563"/>
        <v>0</v>
      </c>
      <c r="AP869" s="181">
        <f t="shared" si="563"/>
        <v>0</v>
      </c>
      <c r="AQ869" s="181">
        <f t="shared" si="563"/>
        <v>0</v>
      </c>
      <c r="AR869" s="181">
        <f t="shared" si="563"/>
        <v>0</v>
      </c>
      <c r="AS869" s="181">
        <f t="shared" si="563"/>
        <v>0</v>
      </c>
      <c r="AT869" s="181">
        <f t="shared" si="563"/>
        <v>0</v>
      </c>
      <c r="AU869" s="181">
        <f t="shared" si="563"/>
        <v>0</v>
      </c>
      <c r="AV869" s="181">
        <f t="shared" si="563"/>
        <v>0</v>
      </c>
      <c r="AW869" s="181">
        <f t="shared" si="563"/>
        <v>0</v>
      </c>
      <c r="AX869" s="181">
        <f t="shared" si="563"/>
        <v>0</v>
      </c>
      <c r="AY869" s="181">
        <f t="shared" si="563"/>
        <v>0</v>
      </c>
      <c r="AZ869" s="181">
        <f t="shared" si="563"/>
        <v>0</v>
      </c>
      <c r="BA869" s="181">
        <f t="shared" si="563"/>
        <v>0</v>
      </c>
      <c r="BB869" s="181">
        <f t="shared" si="563"/>
        <v>0</v>
      </c>
      <c r="BC869" s="181">
        <f t="shared" si="563"/>
        <v>0</v>
      </c>
      <c r="BD869" s="181">
        <f t="shared" si="563"/>
        <v>0</v>
      </c>
      <c r="BE869" s="181">
        <f t="shared" si="563"/>
        <v>0</v>
      </c>
      <c r="BF869" s="181">
        <f t="shared" si="563"/>
        <v>0</v>
      </c>
      <c r="BG869" s="181">
        <f t="shared" si="563"/>
        <v>0</v>
      </c>
      <c r="BH869" s="181">
        <f t="shared" si="563"/>
        <v>0</v>
      </c>
      <c r="BI869" s="181">
        <f t="shared" si="563"/>
        <v>0</v>
      </c>
      <c r="BJ869" s="181">
        <f t="shared" si="563"/>
        <v>0</v>
      </c>
      <c r="BK869" s="181">
        <f t="shared" si="563"/>
        <v>0</v>
      </c>
      <c r="BL869" s="181">
        <f t="shared" si="563"/>
        <v>0</v>
      </c>
      <c r="BM869" s="181">
        <f t="shared" si="563"/>
        <v>0</v>
      </c>
      <c r="BN869" s="181">
        <f t="shared" si="563"/>
        <v>0</v>
      </c>
      <c r="BO869" s="181">
        <f>BO856*0.18</f>
        <v>0</v>
      </c>
      <c r="BP869" s="181">
        <f t="shared" si="564"/>
        <v>0</v>
      </c>
      <c r="BQ869" s="181">
        <f t="shared" si="564"/>
        <v>0</v>
      </c>
      <c r="BR869" s="181">
        <f t="shared" si="564"/>
        <v>0</v>
      </c>
      <c r="BS869" s="181">
        <f t="shared" si="564"/>
        <v>0</v>
      </c>
      <c r="BT869" s="181">
        <f t="shared" si="564"/>
        <v>0</v>
      </c>
      <c r="BU869" s="181">
        <f t="shared" si="564"/>
        <v>0</v>
      </c>
      <c r="BV869" s="181">
        <f t="shared" si="564"/>
        <v>0</v>
      </c>
      <c r="BW869" s="181">
        <f t="shared" si="564"/>
        <v>0</v>
      </c>
      <c r="BX869" s="181">
        <f t="shared" si="564"/>
        <v>0</v>
      </c>
      <c r="BY869" s="181">
        <f t="shared" si="564"/>
        <v>0</v>
      </c>
      <c r="BZ869" s="181">
        <f t="shared" si="564"/>
        <v>0</v>
      </c>
      <c r="CA869" s="181">
        <f t="shared" si="564"/>
        <v>0</v>
      </c>
      <c r="CB869" s="181">
        <f t="shared" si="564"/>
        <v>0</v>
      </c>
      <c r="CC869" s="181">
        <f t="shared" si="564"/>
        <v>0</v>
      </c>
      <c r="CD869" s="181">
        <f t="shared" si="564"/>
        <v>0</v>
      </c>
      <c r="CE869" s="181">
        <f t="shared" si="564"/>
        <v>0</v>
      </c>
      <c r="CF869" s="181">
        <f t="shared" si="564"/>
        <v>0</v>
      </c>
      <c r="CG869" s="181">
        <f t="shared" si="564"/>
        <v>0</v>
      </c>
      <c r="CH869" s="181">
        <f t="shared" si="564"/>
        <v>0</v>
      </c>
      <c r="CI869" s="181">
        <f t="shared" si="564"/>
        <v>0</v>
      </c>
      <c r="CJ869" s="181">
        <f t="shared" si="564"/>
        <v>0</v>
      </c>
      <c r="CK869" s="181">
        <f t="shared" si="564"/>
        <v>0</v>
      </c>
      <c r="CL869" s="181">
        <f t="shared" si="564"/>
        <v>0</v>
      </c>
      <c r="CM869" s="181">
        <f t="shared" si="564"/>
        <v>0</v>
      </c>
      <c r="CN869" s="181">
        <f t="shared" si="564"/>
        <v>0</v>
      </c>
      <c r="CO869" s="181">
        <f t="shared" si="564"/>
        <v>0</v>
      </c>
      <c r="CP869" s="181">
        <f t="shared" si="564"/>
        <v>0</v>
      </c>
      <c r="CQ869" s="181">
        <f t="shared" si="564"/>
        <v>0</v>
      </c>
      <c r="CR869" s="181">
        <f t="shared" si="564"/>
        <v>0</v>
      </c>
      <c r="CS869" s="181">
        <f t="shared" si="564"/>
        <v>0</v>
      </c>
      <c r="CT869" s="181">
        <f t="shared" si="564"/>
        <v>0</v>
      </c>
      <c r="CU869" s="181">
        <f t="shared" si="564"/>
        <v>0</v>
      </c>
      <c r="CV869" s="181">
        <f t="shared" si="564"/>
        <v>0</v>
      </c>
      <c r="CW869" s="181">
        <f t="shared" si="564"/>
        <v>0</v>
      </c>
      <c r="CX869" s="181">
        <f t="shared" si="564"/>
        <v>0</v>
      </c>
      <c r="CY869" s="181">
        <f t="shared" si="564"/>
        <v>0</v>
      </c>
      <c r="CZ869" s="181">
        <f t="shared" si="564"/>
        <v>0</v>
      </c>
      <c r="DA869" s="181">
        <f t="shared" si="564"/>
        <v>0</v>
      </c>
      <c r="DB869" s="181">
        <f t="shared" si="564"/>
        <v>0</v>
      </c>
      <c r="DC869" s="181">
        <f t="shared" si="564"/>
        <v>0</v>
      </c>
      <c r="DD869" s="181">
        <f t="shared" si="564"/>
        <v>0</v>
      </c>
      <c r="DE869" s="181">
        <f t="shared" si="564"/>
        <v>0</v>
      </c>
      <c r="DF869" s="181">
        <f t="shared" si="564"/>
        <v>0</v>
      </c>
      <c r="DG869" s="181">
        <f t="shared" si="564"/>
        <v>0</v>
      </c>
      <c r="DH869" s="181">
        <f t="shared" si="564"/>
        <v>0</v>
      </c>
      <c r="DI869" s="181">
        <f t="shared" si="564"/>
        <v>0</v>
      </c>
      <c r="DJ869" s="181">
        <f t="shared" si="564"/>
        <v>0</v>
      </c>
      <c r="DK869" s="181">
        <f t="shared" si="564"/>
        <v>0</v>
      </c>
      <c r="DL869" s="181">
        <f t="shared" si="564"/>
        <v>0</v>
      </c>
      <c r="DM869" s="181">
        <f t="shared" si="564"/>
        <v>0</v>
      </c>
      <c r="DN869" s="181">
        <f t="shared" si="564"/>
        <v>0</v>
      </c>
      <c r="DO869" s="181">
        <f t="shared" si="564"/>
        <v>0</v>
      </c>
      <c r="DP869" s="181">
        <f t="shared" si="564"/>
        <v>0</v>
      </c>
      <c r="DQ869" s="181">
        <f t="shared" si="564"/>
        <v>0</v>
      </c>
      <c r="DR869" s="181">
        <f t="shared" si="564"/>
        <v>0</v>
      </c>
      <c r="DS869" s="181">
        <f t="shared" si="564"/>
        <v>0</v>
      </c>
      <c r="DT869" s="181">
        <f t="shared" si="564"/>
        <v>0</v>
      </c>
      <c r="DU869" s="181">
        <f t="shared" si="564"/>
        <v>0</v>
      </c>
      <c r="DV869" s="181">
        <f t="shared" si="564"/>
        <v>0</v>
      </c>
      <c r="DW869" s="181">
        <f t="shared" si="564"/>
        <v>0</v>
      </c>
      <c r="DX869" s="181">
        <f t="shared" si="564"/>
        <v>0</v>
      </c>
      <c r="DY869" s="181">
        <f t="shared" si="564"/>
        <v>0</v>
      </c>
      <c r="DZ869" s="181">
        <f t="shared" si="564"/>
        <v>0</v>
      </c>
      <c r="EA869" s="181">
        <f>EA856*0.18</f>
        <v>0</v>
      </c>
      <c r="EB869" s="181">
        <f t="shared" si="565"/>
        <v>0</v>
      </c>
      <c r="EC869" s="181">
        <f t="shared" si="565"/>
        <v>0</v>
      </c>
      <c r="ED869" s="181">
        <f t="shared" si="565"/>
        <v>0</v>
      </c>
      <c r="EE869" s="181">
        <f t="shared" si="565"/>
        <v>0</v>
      </c>
    </row>
    <row r="870" spans="1:138" s="182" customFormat="1" ht="15.75" hidden="1" outlineLevel="1" x14ac:dyDescent="0.25">
      <c r="A870" s="122">
        <f t="shared" si="562"/>
        <v>0</v>
      </c>
      <c r="B870" s="232" t="str">
        <f t="shared" si="566"/>
        <v>Оборудование (привязка к валюте) НДС</v>
      </c>
      <c r="C870" s="170">
        <f t="shared" si="567"/>
        <v>0</v>
      </c>
      <c r="D870" s="181">
        <f t="shared" ref="D870:BO873" si="568">D857*0.18</f>
        <v>0</v>
      </c>
      <c r="E870" s="181">
        <f t="shared" si="568"/>
        <v>0</v>
      </c>
      <c r="F870" s="181">
        <f t="shared" si="568"/>
        <v>0</v>
      </c>
      <c r="G870" s="181">
        <f t="shared" si="568"/>
        <v>0</v>
      </c>
      <c r="H870" s="181">
        <f t="shared" si="568"/>
        <v>0</v>
      </c>
      <c r="I870" s="181">
        <f t="shared" si="568"/>
        <v>0</v>
      </c>
      <c r="J870" s="181">
        <f t="shared" si="568"/>
        <v>0</v>
      </c>
      <c r="K870" s="181">
        <f t="shared" si="568"/>
        <v>0</v>
      </c>
      <c r="L870" s="181">
        <f t="shared" si="568"/>
        <v>0</v>
      </c>
      <c r="M870" s="181">
        <f t="shared" si="568"/>
        <v>0</v>
      </c>
      <c r="N870" s="181">
        <f t="shared" si="568"/>
        <v>0</v>
      </c>
      <c r="O870" s="181">
        <f t="shared" si="568"/>
        <v>0</v>
      </c>
      <c r="P870" s="181">
        <f t="shared" si="568"/>
        <v>0</v>
      </c>
      <c r="Q870" s="181">
        <f t="shared" si="568"/>
        <v>0</v>
      </c>
      <c r="R870" s="181">
        <f t="shared" si="568"/>
        <v>0</v>
      </c>
      <c r="S870" s="181">
        <f t="shared" si="568"/>
        <v>0</v>
      </c>
      <c r="T870" s="181">
        <f t="shared" si="568"/>
        <v>0</v>
      </c>
      <c r="U870" s="181">
        <f t="shared" si="568"/>
        <v>0</v>
      </c>
      <c r="V870" s="181">
        <f t="shared" si="568"/>
        <v>0</v>
      </c>
      <c r="W870" s="181">
        <f t="shared" si="568"/>
        <v>0</v>
      </c>
      <c r="X870" s="181">
        <f t="shared" si="568"/>
        <v>0</v>
      </c>
      <c r="Y870" s="181">
        <f t="shared" si="568"/>
        <v>0</v>
      </c>
      <c r="Z870" s="181">
        <f t="shared" si="568"/>
        <v>0</v>
      </c>
      <c r="AA870" s="181">
        <f t="shared" si="568"/>
        <v>0</v>
      </c>
      <c r="AB870" s="181">
        <f t="shared" si="568"/>
        <v>0</v>
      </c>
      <c r="AC870" s="181">
        <f t="shared" si="568"/>
        <v>0</v>
      </c>
      <c r="AD870" s="181">
        <f t="shared" si="568"/>
        <v>0</v>
      </c>
      <c r="AE870" s="181">
        <f t="shared" si="568"/>
        <v>0</v>
      </c>
      <c r="AF870" s="181">
        <f t="shared" si="568"/>
        <v>0</v>
      </c>
      <c r="AG870" s="181">
        <f t="shared" si="568"/>
        <v>0</v>
      </c>
      <c r="AH870" s="181">
        <f t="shared" si="568"/>
        <v>0</v>
      </c>
      <c r="AI870" s="181">
        <f t="shared" si="568"/>
        <v>0</v>
      </c>
      <c r="AJ870" s="181">
        <f t="shared" si="568"/>
        <v>0</v>
      </c>
      <c r="AK870" s="181">
        <f t="shared" si="568"/>
        <v>0</v>
      </c>
      <c r="AL870" s="181">
        <f t="shared" si="568"/>
        <v>0</v>
      </c>
      <c r="AM870" s="181">
        <f t="shared" si="568"/>
        <v>0</v>
      </c>
      <c r="AN870" s="181">
        <f t="shared" si="568"/>
        <v>0</v>
      </c>
      <c r="AO870" s="181">
        <f t="shared" si="568"/>
        <v>0</v>
      </c>
      <c r="AP870" s="181">
        <f t="shared" si="568"/>
        <v>0</v>
      </c>
      <c r="AQ870" s="181">
        <f t="shared" si="568"/>
        <v>0</v>
      </c>
      <c r="AR870" s="181">
        <f t="shared" si="568"/>
        <v>0</v>
      </c>
      <c r="AS870" s="181">
        <f t="shared" si="568"/>
        <v>0</v>
      </c>
      <c r="AT870" s="181">
        <f t="shared" si="568"/>
        <v>0</v>
      </c>
      <c r="AU870" s="181">
        <f t="shared" si="568"/>
        <v>0</v>
      </c>
      <c r="AV870" s="181">
        <f t="shared" si="568"/>
        <v>0</v>
      </c>
      <c r="AW870" s="181">
        <f t="shared" si="568"/>
        <v>0</v>
      </c>
      <c r="AX870" s="181">
        <f t="shared" si="568"/>
        <v>0</v>
      </c>
      <c r="AY870" s="181">
        <f t="shared" si="568"/>
        <v>0</v>
      </c>
      <c r="AZ870" s="181">
        <f t="shared" si="568"/>
        <v>0</v>
      </c>
      <c r="BA870" s="181">
        <f t="shared" si="568"/>
        <v>0</v>
      </c>
      <c r="BB870" s="181">
        <f t="shared" si="568"/>
        <v>0</v>
      </c>
      <c r="BC870" s="181">
        <f t="shared" si="568"/>
        <v>0</v>
      </c>
      <c r="BD870" s="181">
        <f t="shared" si="568"/>
        <v>0</v>
      </c>
      <c r="BE870" s="181">
        <f t="shared" si="568"/>
        <v>0</v>
      </c>
      <c r="BF870" s="181">
        <f t="shared" si="568"/>
        <v>0</v>
      </c>
      <c r="BG870" s="181">
        <f t="shared" si="568"/>
        <v>0</v>
      </c>
      <c r="BH870" s="181">
        <f t="shared" si="568"/>
        <v>0</v>
      </c>
      <c r="BI870" s="181">
        <f t="shared" si="568"/>
        <v>0</v>
      </c>
      <c r="BJ870" s="181">
        <f t="shared" si="568"/>
        <v>0</v>
      </c>
      <c r="BK870" s="181">
        <f t="shared" si="568"/>
        <v>0</v>
      </c>
      <c r="BL870" s="181">
        <f t="shared" si="568"/>
        <v>0</v>
      </c>
      <c r="BM870" s="181">
        <f t="shared" si="568"/>
        <v>0</v>
      </c>
      <c r="BN870" s="181">
        <f t="shared" si="568"/>
        <v>0</v>
      </c>
      <c r="BO870" s="181">
        <f>BO857*0.18</f>
        <v>0</v>
      </c>
      <c r="BP870" s="181">
        <f t="shared" ref="BP870:EA873" si="569">BP857*0.18</f>
        <v>0</v>
      </c>
      <c r="BQ870" s="181">
        <f t="shared" si="569"/>
        <v>0</v>
      </c>
      <c r="BR870" s="181">
        <f t="shared" si="569"/>
        <v>0</v>
      </c>
      <c r="BS870" s="181">
        <f t="shared" si="569"/>
        <v>0</v>
      </c>
      <c r="BT870" s="181">
        <f t="shared" si="569"/>
        <v>0</v>
      </c>
      <c r="BU870" s="181">
        <f t="shared" si="569"/>
        <v>0</v>
      </c>
      <c r="BV870" s="181">
        <f t="shared" si="569"/>
        <v>0</v>
      </c>
      <c r="BW870" s="181">
        <f t="shared" si="569"/>
        <v>0</v>
      </c>
      <c r="BX870" s="181">
        <f t="shared" si="569"/>
        <v>0</v>
      </c>
      <c r="BY870" s="181">
        <f t="shared" si="569"/>
        <v>0</v>
      </c>
      <c r="BZ870" s="181">
        <f t="shared" si="569"/>
        <v>0</v>
      </c>
      <c r="CA870" s="181">
        <f t="shared" si="569"/>
        <v>0</v>
      </c>
      <c r="CB870" s="181">
        <f t="shared" si="569"/>
        <v>0</v>
      </c>
      <c r="CC870" s="181">
        <f t="shared" si="569"/>
        <v>0</v>
      </c>
      <c r="CD870" s="181">
        <f t="shared" si="569"/>
        <v>0</v>
      </c>
      <c r="CE870" s="181">
        <f t="shared" si="569"/>
        <v>0</v>
      </c>
      <c r="CF870" s="181">
        <f t="shared" si="569"/>
        <v>0</v>
      </c>
      <c r="CG870" s="181">
        <f t="shared" si="569"/>
        <v>0</v>
      </c>
      <c r="CH870" s="181">
        <f t="shared" si="569"/>
        <v>0</v>
      </c>
      <c r="CI870" s="181">
        <f t="shared" si="569"/>
        <v>0</v>
      </c>
      <c r="CJ870" s="181">
        <f t="shared" si="569"/>
        <v>0</v>
      </c>
      <c r="CK870" s="181">
        <f t="shared" si="569"/>
        <v>0</v>
      </c>
      <c r="CL870" s="181">
        <f t="shared" si="569"/>
        <v>0</v>
      </c>
      <c r="CM870" s="181">
        <f t="shared" si="569"/>
        <v>0</v>
      </c>
      <c r="CN870" s="181">
        <f t="shared" si="569"/>
        <v>0</v>
      </c>
      <c r="CO870" s="181">
        <f t="shared" si="569"/>
        <v>0</v>
      </c>
      <c r="CP870" s="181">
        <f t="shared" si="569"/>
        <v>0</v>
      </c>
      <c r="CQ870" s="181">
        <f t="shared" si="569"/>
        <v>0</v>
      </c>
      <c r="CR870" s="181">
        <f t="shared" si="569"/>
        <v>0</v>
      </c>
      <c r="CS870" s="181">
        <f t="shared" si="569"/>
        <v>0</v>
      </c>
      <c r="CT870" s="181">
        <f t="shared" si="569"/>
        <v>0</v>
      </c>
      <c r="CU870" s="181">
        <f t="shared" si="569"/>
        <v>0</v>
      </c>
      <c r="CV870" s="181">
        <f t="shared" si="569"/>
        <v>0</v>
      </c>
      <c r="CW870" s="181">
        <f t="shared" si="569"/>
        <v>0</v>
      </c>
      <c r="CX870" s="181">
        <f t="shared" si="569"/>
        <v>0</v>
      </c>
      <c r="CY870" s="181">
        <f t="shared" si="569"/>
        <v>0</v>
      </c>
      <c r="CZ870" s="181">
        <f t="shared" si="569"/>
        <v>0</v>
      </c>
      <c r="DA870" s="181">
        <f t="shared" si="569"/>
        <v>0</v>
      </c>
      <c r="DB870" s="181">
        <f t="shared" si="569"/>
        <v>0</v>
      </c>
      <c r="DC870" s="181">
        <f t="shared" si="569"/>
        <v>0</v>
      </c>
      <c r="DD870" s="181">
        <f t="shared" si="569"/>
        <v>0</v>
      </c>
      <c r="DE870" s="181">
        <f t="shared" si="569"/>
        <v>0</v>
      </c>
      <c r="DF870" s="181">
        <f t="shared" si="569"/>
        <v>0</v>
      </c>
      <c r="DG870" s="181">
        <f t="shared" si="569"/>
        <v>0</v>
      </c>
      <c r="DH870" s="181">
        <f t="shared" si="569"/>
        <v>0</v>
      </c>
      <c r="DI870" s="181">
        <f t="shared" si="569"/>
        <v>0</v>
      </c>
      <c r="DJ870" s="181">
        <f t="shared" si="569"/>
        <v>0</v>
      </c>
      <c r="DK870" s="181">
        <f t="shared" si="569"/>
        <v>0</v>
      </c>
      <c r="DL870" s="181">
        <f t="shared" si="569"/>
        <v>0</v>
      </c>
      <c r="DM870" s="181">
        <f t="shared" si="569"/>
        <v>0</v>
      </c>
      <c r="DN870" s="181">
        <f t="shared" si="569"/>
        <v>0</v>
      </c>
      <c r="DO870" s="181">
        <f t="shared" si="569"/>
        <v>0</v>
      </c>
      <c r="DP870" s="181">
        <f t="shared" si="569"/>
        <v>0</v>
      </c>
      <c r="DQ870" s="181">
        <f t="shared" si="569"/>
        <v>0</v>
      </c>
      <c r="DR870" s="181">
        <f t="shared" si="569"/>
        <v>0</v>
      </c>
      <c r="DS870" s="181">
        <f t="shared" si="569"/>
        <v>0</v>
      </c>
      <c r="DT870" s="181">
        <f t="shared" si="569"/>
        <v>0</v>
      </c>
      <c r="DU870" s="181">
        <f t="shared" si="569"/>
        <v>0</v>
      </c>
      <c r="DV870" s="181">
        <f t="shared" si="569"/>
        <v>0</v>
      </c>
      <c r="DW870" s="181">
        <f t="shared" si="569"/>
        <v>0</v>
      </c>
      <c r="DX870" s="181">
        <f t="shared" si="569"/>
        <v>0</v>
      </c>
      <c r="DY870" s="181">
        <f t="shared" si="569"/>
        <v>0</v>
      </c>
      <c r="DZ870" s="181">
        <f t="shared" si="569"/>
        <v>0</v>
      </c>
      <c r="EA870" s="181">
        <f t="shared" si="569"/>
        <v>0</v>
      </c>
      <c r="EB870" s="181">
        <f t="shared" si="565"/>
        <v>0</v>
      </c>
      <c r="EC870" s="181">
        <f t="shared" si="565"/>
        <v>0</v>
      </c>
      <c r="ED870" s="181">
        <f t="shared" si="565"/>
        <v>0</v>
      </c>
      <c r="EE870" s="181">
        <f t="shared" si="565"/>
        <v>0</v>
      </c>
    </row>
    <row r="871" spans="1:138" s="182" customFormat="1" ht="15.75" hidden="1" outlineLevel="1" x14ac:dyDescent="0.25">
      <c r="A871" s="122">
        <f t="shared" si="562"/>
        <v>0</v>
      </c>
      <c r="B871" s="232" t="str">
        <f t="shared" si="566"/>
        <v>Оборудование рос НДС</v>
      </c>
      <c r="C871" s="170">
        <f t="shared" si="567"/>
        <v>0</v>
      </c>
      <c r="D871" s="181">
        <f t="shared" si="568"/>
        <v>0</v>
      </c>
      <c r="E871" s="181">
        <f t="shared" si="568"/>
        <v>0</v>
      </c>
      <c r="F871" s="181">
        <f t="shared" si="568"/>
        <v>0</v>
      </c>
      <c r="G871" s="181">
        <f t="shared" si="568"/>
        <v>0</v>
      </c>
      <c r="H871" s="181">
        <f t="shared" si="568"/>
        <v>0</v>
      </c>
      <c r="I871" s="181">
        <f t="shared" si="568"/>
        <v>0</v>
      </c>
      <c r="J871" s="181">
        <f t="shared" si="568"/>
        <v>0</v>
      </c>
      <c r="K871" s="181">
        <f t="shared" si="568"/>
        <v>0</v>
      </c>
      <c r="L871" s="181">
        <f t="shared" si="568"/>
        <v>0</v>
      </c>
      <c r="M871" s="181">
        <f t="shared" si="568"/>
        <v>0</v>
      </c>
      <c r="N871" s="181">
        <f t="shared" si="568"/>
        <v>0</v>
      </c>
      <c r="O871" s="181">
        <f t="shared" si="568"/>
        <v>0</v>
      </c>
      <c r="P871" s="181">
        <f t="shared" si="568"/>
        <v>0</v>
      </c>
      <c r="Q871" s="181">
        <f t="shared" si="568"/>
        <v>0</v>
      </c>
      <c r="R871" s="181">
        <f t="shared" si="568"/>
        <v>0</v>
      </c>
      <c r="S871" s="181">
        <f t="shared" si="568"/>
        <v>0</v>
      </c>
      <c r="T871" s="181">
        <f t="shared" si="568"/>
        <v>0</v>
      </c>
      <c r="U871" s="181">
        <f t="shared" si="568"/>
        <v>0</v>
      </c>
      <c r="V871" s="181">
        <f t="shared" si="568"/>
        <v>0</v>
      </c>
      <c r="W871" s="181">
        <f t="shared" si="568"/>
        <v>0</v>
      </c>
      <c r="X871" s="181">
        <f t="shared" si="568"/>
        <v>0</v>
      </c>
      <c r="Y871" s="181">
        <f t="shared" si="568"/>
        <v>0</v>
      </c>
      <c r="Z871" s="181">
        <f t="shared" si="568"/>
        <v>0</v>
      </c>
      <c r="AA871" s="181">
        <f t="shared" si="568"/>
        <v>0</v>
      </c>
      <c r="AB871" s="181">
        <f t="shared" si="568"/>
        <v>0</v>
      </c>
      <c r="AC871" s="181">
        <f t="shared" si="568"/>
        <v>0</v>
      </c>
      <c r="AD871" s="181">
        <f t="shared" si="568"/>
        <v>0</v>
      </c>
      <c r="AE871" s="181">
        <f t="shared" si="568"/>
        <v>0</v>
      </c>
      <c r="AF871" s="181">
        <f t="shared" si="568"/>
        <v>0</v>
      </c>
      <c r="AG871" s="181">
        <f t="shared" si="568"/>
        <v>0</v>
      </c>
      <c r="AH871" s="181">
        <f t="shared" si="568"/>
        <v>0</v>
      </c>
      <c r="AI871" s="181">
        <f t="shared" si="568"/>
        <v>0</v>
      </c>
      <c r="AJ871" s="181">
        <f t="shared" si="568"/>
        <v>0</v>
      </c>
      <c r="AK871" s="181">
        <f t="shared" si="568"/>
        <v>0</v>
      </c>
      <c r="AL871" s="181">
        <f t="shared" si="568"/>
        <v>0</v>
      </c>
      <c r="AM871" s="181">
        <f t="shared" si="568"/>
        <v>0</v>
      </c>
      <c r="AN871" s="181">
        <f t="shared" si="568"/>
        <v>0</v>
      </c>
      <c r="AO871" s="181">
        <f t="shared" si="568"/>
        <v>0</v>
      </c>
      <c r="AP871" s="181">
        <f t="shared" si="568"/>
        <v>0</v>
      </c>
      <c r="AQ871" s="181">
        <f t="shared" si="568"/>
        <v>0</v>
      </c>
      <c r="AR871" s="181">
        <f t="shared" si="568"/>
        <v>0</v>
      </c>
      <c r="AS871" s="181">
        <f t="shared" si="568"/>
        <v>0</v>
      </c>
      <c r="AT871" s="181">
        <f t="shared" si="568"/>
        <v>0</v>
      </c>
      <c r="AU871" s="181">
        <f t="shared" si="568"/>
        <v>0</v>
      </c>
      <c r="AV871" s="181">
        <f t="shared" si="568"/>
        <v>0</v>
      </c>
      <c r="AW871" s="181">
        <f t="shared" si="568"/>
        <v>0</v>
      </c>
      <c r="AX871" s="181">
        <f t="shared" si="568"/>
        <v>0</v>
      </c>
      <c r="AY871" s="181">
        <f t="shared" si="568"/>
        <v>0</v>
      </c>
      <c r="AZ871" s="181">
        <f t="shared" si="568"/>
        <v>0</v>
      </c>
      <c r="BA871" s="181">
        <f t="shared" si="568"/>
        <v>0</v>
      </c>
      <c r="BB871" s="181">
        <f t="shared" si="568"/>
        <v>0</v>
      </c>
      <c r="BC871" s="181">
        <f t="shared" si="568"/>
        <v>0</v>
      </c>
      <c r="BD871" s="181">
        <f t="shared" si="568"/>
        <v>0</v>
      </c>
      <c r="BE871" s="181">
        <f t="shared" si="568"/>
        <v>0</v>
      </c>
      <c r="BF871" s="181">
        <f t="shared" si="568"/>
        <v>0</v>
      </c>
      <c r="BG871" s="181">
        <f t="shared" si="568"/>
        <v>0</v>
      </c>
      <c r="BH871" s="181">
        <f t="shared" si="568"/>
        <v>0</v>
      </c>
      <c r="BI871" s="181">
        <f t="shared" si="568"/>
        <v>0</v>
      </c>
      <c r="BJ871" s="181">
        <f t="shared" si="568"/>
        <v>0</v>
      </c>
      <c r="BK871" s="181">
        <f t="shared" si="568"/>
        <v>0</v>
      </c>
      <c r="BL871" s="181">
        <f t="shared" si="568"/>
        <v>0</v>
      </c>
      <c r="BM871" s="181">
        <f t="shared" si="568"/>
        <v>0</v>
      </c>
      <c r="BN871" s="181">
        <f t="shared" si="568"/>
        <v>0</v>
      </c>
      <c r="BO871" s="181">
        <f t="shared" si="568"/>
        <v>0</v>
      </c>
      <c r="BP871" s="181">
        <f t="shared" si="569"/>
        <v>0</v>
      </c>
      <c r="BQ871" s="181">
        <f t="shared" si="569"/>
        <v>0</v>
      </c>
      <c r="BR871" s="181">
        <f t="shared" si="569"/>
        <v>0</v>
      </c>
      <c r="BS871" s="181">
        <f t="shared" si="569"/>
        <v>0</v>
      </c>
      <c r="BT871" s="181">
        <f t="shared" si="569"/>
        <v>0</v>
      </c>
      <c r="BU871" s="181">
        <f t="shared" si="569"/>
        <v>0</v>
      </c>
      <c r="BV871" s="181">
        <f t="shared" si="569"/>
        <v>0</v>
      </c>
      <c r="BW871" s="181">
        <f t="shared" si="569"/>
        <v>0</v>
      </c>
      <c r="BX871" s="181">
        <f t="shared" si="569"/>
        <v>0</v>
      </c>
      <c r="BY871" s="181">
        <f t="shared" si="569"/>
        <v>0</v>
      </c>
      <c r="BZ871" s="181">
        <f t="shared" si="569"/>
        <v>0</v>
      </c>
      <c r="CA871" s="181">
        <f t="shared" si="569"/>
        <v>0</v>
      </c>
      <c r="CB871" s="181">
        <f t="shared" si="569"/>
        <v>0</v>
      </c>
      <c r="CC871" s="181">
        <f t="shared" si="569"/>
        <v>0</v>
      </c>
      <c r="CD871" s="181">
        <f t="shared" si="569"/>
        <v>0</v>
      </c>
      <c r="CE871" s="181">
        <f t="shared" si="569"/>
        <v>0</v>
      </c>
      <c r="CF871" s="181">
        <f t="shared" si="569"/>
        <v>0</v>
      </c>
      <c r="CG871" s="181">
        <f t="shared" si="569"/>
        <v>0</v>
      </c>
      <c r="CH871" s="181">
        <f t="shared" si="569"/>
        <v>0</v>
      </c>
      <c r="CI871" s="181">
        <f t="shared" si="569"/>
        <v>0</v>
      </c>
      <c r="CJ871" s="181">
        <f t="shared" si="569"/>
        <v>0</v>
      </c>
      <c r="CK871" s="181">
        <f t="shared" si="569"/>
        <v>0</v>
      </c>
      <c r="CL871" s="181">
        <f t="shared" si="569"/>
        <v>0</v>
      </c>
      <c r="CM871" s="181">
        <f t="shared" si="569"/>
        <v>0</v>
      </c>
      <c r="CN871" s="181">
        <f t="shared" si="569"/>
        <v>0</v>
      </c>
      <c r="CO871" s="181">
        <f t="shared" si="569"/>
        <v>0</v>
      </c>
      <c r="CP871" s="181">
        <f t="shared" si="569"/>
        <v>0</v>
      </c>
      <c r="CQ871" s="181">
        <f t="shared" si="569"/>
        <v>0</v>
      </c>
      <c r="CR871" s="181">
        <f t="shared" si="569"/>
        <v>0</v>
      </c>
      <c r="CS871" s="181">
        <f t="shared" si="569"/>
        <v>0</v>
      </c>
      <c r="CT871" s="181">
        <f t="shared" si="569"/>
        <v>0</v>
      </c>
      <c r="CU871" s="181">
        <f t="shared" si="569"/>
        <v>0</v>
      </c>
      <c r="CV871" s="181">
        <f t="shared" si="569"/>
        <v>0</v>
      </c>
      <c r="CW871" s="181">
        <f t="shared" si="569"/>
        <v>0</v>
      </c>
      <c r="CX871" s="181">
        <f t="shared" si="569"/>
        <v>0</v>
      </c>
      <c r="CY871" s="181">
        <f t="shared" si="569"/>
        <v>0</v>
      </c>
      <c r="CZ871" s="181">
        <f t="shared" si="569"/>
        <v>0</v>
      </c>
      <c r="DA871" s="181">
        <f t="shared" si="569"/>
        <v>0</v>
      </c>
      <c r="DB871" s="181">
        <f t="shared" si="569"/>
        <v>0</v>
      </c>
      <c r="DC871" s="181">
        <f t="shared" si="569"/>
        <v>0</v>
      </c>
      <c r="DD871" s="181">
        <f t="shared" si="569"/>
        <v>0</v>
      </c>
      <c r="DE871" s="181">
        <f t="shared" si="569"/>
        <v>0</v>
      </c>
      <c r="DF871" s="181">
        <f t="shared" si="569"/>
        <v>0</v>
      </c>
      <c r="DG871" s="181">
        <f t="shared" si="569"/>
        <v>0</v>
      </c>
      <c r="DH871" s="181">
        <f t="shared" si="569"/>
        <v>0</v>
      </c>
      <c r="DI871" s="181">
        <f t="shared" si="569"/>
        <v>0</v>
      </c>
      <c r="DJ871" s="181">
        <f t="shared" si="569"/>
        <v>0</v>
      </c>
      <c r="DK871" s="181">
        <f t="shared" si="569"/>
        <v>0</v>
      </c>
      <c r="DL871" s="181">
        <f t="shared" si="569"/>
        <v>0</v>
      </c>
      <c r="DM871" s="181">
        <f t="shared" si="569"/>
        <v>0</v>
      </c>
      <c r="DN871" s="181">
        <f t="shared" si="569"/>
        <v>0</v>
      </c>
      <c r="DO871" s="181">
        <f t="shared" si="569"/>
        <v>0</v>
      </c>
      <c r="DP871" s="181">
        <f t="shared" si="569"/>
        <v>0</v>
      </c>
      <c r="DQ871" s="181">
        <f t="shared" si="569"/>
        <v>0</v>
      </c>
      <c r="DR871" s="181">
        <f t="shared" si="569"/>
        <v>0</v>
      </c>
      <c r="DS871" s="181">
        <f t="shared" si="569"/>
        <v>0</v>
      </c>
      <c r="DT871" s="181">
        <f t="shared" si="569"/>
        <v>0</v>
      </c>
      <c r="DU871" s="181">
        <f t="shared" si="569"/>
        <v>0</v>
      </c>
      <c r="DV871" s="181">
        <f t="shared" si="569"/>
        <v>0</v>
      </c>
      <c r="DW871" s="181">
        <f t="shared" si="569"/>
        <v>0</v>
      </c>
      <c r="DX871" s="181">
        <f t="shared" si="569"/>
        <v>0</v>
      </c>
      <c r="DY871" s="181">
        <f t="shared" si="569"/>
        <v>0</v>
      </c>
      <c r="DZ871" s="181">
        <f t="shared" si="569"/>
        <v>0</v>
      </c>
      <c r="EA871" s="181">
        <f t="shared" si="569"/>
        <v>0</v>
      </c>
      <c r="EB871" s="181">
        <f t="shared" si="565"/>
        <v>0</v>
      </c>
      <c r="EC871" s="181">
        <f t="shared" si="565"/>
        <v>0</v>
      </c>
      <c r="ED871" s="181">
        <f t="shared" si="565"/>
        <v>0</v>
      </c>
      <c r="EE871" s="181">
        <f t="shared" si="565"/>
        <v>0</v>
      </c>
    </row>
    <row r="872" spans="1:138" s="182" customFormat="1" ht="15.75" hidden="1" outlineLevel="1" x14ac:dyDescent="0.25">
      <c r="A872" s="122">
        <f t="shared" si="562"/>
        <v>0</v>
      </c>
      <c r="B872" s="232" t="str">
        <f t="shared" si="566"/>
        <v>Прочие НДС</v>
      </c>
      <c r="C872" s="170">
        <f t="shared" si="567"/>
        <v>0</v>
      </c>
      <c r="D872" s="181">
        <f t="shared" si="568"/>
        <v>0</v>
      </c>
      <c r="E872" s="181">
        <f t="shared" si="568"/>
        <v>0</v>
      </c>
      <c r="F872" s="181">
        <f t="shared" si="568"/>
        <v>0</v>
      </c>
      <c r="G872" s="181">
        <f t="shared" si="568"/>
        <v>0</v>
      </c>
      <c r="H872" s="181">
        <f t="shared" si="568"/>
        <v>0</v>
      </c>
      <c r="I872" s="181">
        <f t="shared" si="568"/>
        <v>0</v>
      </c>
      <c r="J872" s="181">
        <f t="shared" si="568"/>
        <v>0</v>
      </c>
      <c r="K872" s="181">
        <f t="shared" si="568"/>
        <v>0</v>
      </c>
      <c r="L872" s="181">
        <f t="shared" si="568"/>
        <v>0</v>
      </c>
      <c r="M872" s="181">
        <f t="shared" si="568"/>
        <v>0</v>
      </c>
      <c r="N872" s="181">
        <f t="shared" si="568"/>
        <v>0</v>
      </c>
      <c r="O872" s="181">
        <f t="shared" si="568"/>
        <v>0</v>
      </c>
      <c r="P872" s="181">
        <f t="shared" si="568"/>
        <v>0</v>
      </c>
      <c r="Q872" s="181">
        <f t="shared" si="568"/>
        <v>0</v>
      </c>
      <c r="R872" s="181">
        <f t="shared" si="568"/>
        <v>0</v>
      </c>
      <c r="S872" s="181">
        <f t="shared" si="568"/>
        <v>0</v>
      </c>
      <c r="T872" s="181">
        <f t="shared" si="568"/>
        <v>0</v>
      </c>
      <c r="U872" s="181">
        <f t="shared" si="568"/>
        <v>0</v>
      </c>
      <c r="V872" s="181">
        <f t="shared" si="568"/>
        <v>0</v>
      </c>
      <c r="W872" s="181">
        <f t="shared" si="568"/>
        <v>0</v>
      </c>
      <c r="X872" s="181">
        <f t="shared" si="568"/>
        <v>0</v>
      </c>
      <c r="Y872" s="181">
        <f t="shared" si="568"/>
        <v>0</v>
      </c>
      <c r="Z872" s="181">
        <f t="shared" si="568"/>
        <v>0</v>
      </c>
      <c r="AA872" s="181">
        <f t="shared" si="568"/>
        <v>0</v>
      </c>
      <c r="AB872" s="181">
        <f t="shared" si="568"/>
        <v>0</v>
      </c>
      <c r="AC872" s="181">
        <f t="shared" si="568"/>
        <v>0</v>
      </c>
      <c r="AD872" s="181">
        <f t="shared" si="568"/>
        <v>0</v>
      </c>
      <c r="AE872" s="181">
        <f t="shared" si="568"/>
        <v>0</v>
      </c>
      <c r="AF872" s="181">
        <f t="shared" si="568"/>
        <v>0</v>
      </c>
      <c r="AG872" s="181">
        <f t="shared" si="568"/>
        <v>0</v>
      </c>
      <c r="AH872" s="181">
        <f t="shared" si="568"/>
        <v>0</v>
      </c>
      <c r="AI872" s="181">
        <f t="shared" si="568"/>
        <v>0</v>
      </c>
      <c r="AJ872" s="181">
        <f t="shared" si="568"/>
        <v>0</v>
      </c>
      <c r="AK872" s="181">
        <f t="shared" si="568"/>
        <v>0</v>
      </c>
      <c r="AL872" s="181">
        <f t="shared" si="568"/>
        <v>0</v>
      </c>
      <c r="AM872" s="181">
        <f t="shared" si="568"/>
        <v>0</v>
      </c>
      <c r="AN872" s="181">
        <f t="shared" si="568"/>
        <v>0</v>
      </c>
      <c r="AO872" s="181">
        <f t="shared" si="568"/>
        <v>0</v>
      </c>
      <c r="AP872" s="181">
        <f t="shared" si="568"/>
        <v>0</v>
      </c>
      <c r="AQ872" s="181">
        <f t="shared" si="568"/>
        <v>0</v>
      </c>
      <c r="AR872" s="181">
        <f t="shared" si="568"/>
        <v>0</v>
      </c>
      <c r="AS872" s="181">
        <f t="shared" si="568"/>
        <v>0</v>
      </c>
      <c r="AT872" s="181">
        <f t="shared" si="568"/>
        <v>0</v>
      </c>
      <c r="AU872" s="181">
        <f t="shared" si="568"/>
        <v>0</v>
      </c>
      <c r="AV872" s="181">
        <f t="shared" si="568"/>
        <v>0</v>
      </c>
      <c r="AW872" s="181">
        <f t="shared" si="568"/>
        <v>0</v>
      </c>
      <c r="AX872" s="181">
        <f t="shared" si="568"/>
        <v>0</v>
      </c>
      <c r="AY872" s="181">
        <f t="shared" si="568"/>
        <v>0</v>
      </c>
      <c r="AZ872" s="181">
        <f t="shared" si="568"/>
        <v>0</v>
      </c>
      <c r="BA872" s="181">
        <f t="shared" si="568"/>
        <v>0</v>
      </c>
      <c r="BB872" s="181">
        <f t="shared" si="568"/>
        <v>0</v>
      </c>
      <c r="BC872" s="181">
        <f t="shared" si="568"/>
        <v>0</v>
      </c>
      <c r="BD872" s="181">
        <f t="shared" si="568"/>
        <v>0</v>
      </c>
      <c r="BE872" s="181">
        <f t="shared" si="568"/>
        <v>0</v>
      </c>
      <c r="BF872" s="181">
        <f t="shared" si="568"/>
        <v>0</v>
      </c>
      <c r="BG872" s="181">
        <f t="shared" si="568"/>
        <v>0</v>
      </c>
      <c r="BH872" s="181">
        <f t="shared" si="568"/>
        <v>0</v>
      </c>
      <c r="BI872" s="181">
        <f t="shared" si="568"/>
        <v>0</v>
      </c>
      <c r="BJ872" s="181">
        <f t="shared" si="568"/>
        <v>0</v>
      </c>
      <c r="BK872" s="181">
        <f t="shared" si="568"/>
        <v>0</v>
      </c>
      <c r="BL872" s="181">
        <f t="shared" si="568"/>
        <v>0</v>
      </c>
      <c r="BM872" s="181">
        <f t="shared" si="568"/>
        <v>0</v>
      </c>
      <c r="BN872" s="181">
        <f t="shared" si="568"/>
        <v>0</v>
      </c>
      <c r="BO872" s="181">
        <f t="shared" si="568"/>
        <v>0</v>
      </c>
      <c r="BP872" s="181">
        <f t="shared" si="569"/>
        <v>0</v>
      </c>
      <c r="BQ872" s="181">
        <f t="shared" si="569"/>
        <v>0</v>
      </c>
      <c r="BR872" s="181">
        <f t="shared" si="569"/>
        <v>0</v>
      </c>
      <c r="BS872" s="181">
        <f t="shared" si="569"/>
        <v>0</v>
      </c>
      <c r="BT872" s="181">
        <f t="shared" si="569"/>
        <v>0</v>
      </c>
      <c r="BU872" s="181">
        <f t="shared" si="569"/>
        <v>0</v>
      </c>
      <c r="BV872" s="181">
        <f t="shared" si="569"/>
        <v>0</v>
      </c>
      <c r="BW872" s="181">
        <f t="shared" si="569"/>
        <v>0</v>
      </c>
      <c r="BX872" s="181">
        <f t="shared" si="569"/>
        <v>0</v>
      </c>
      <c r="BY872" s="181">
        <f t="shared" si="569"/>
        <v>0</v>
      </c>
      <c r="BZ872" s="181">
        <f t="shared" si="569"/>
        <v>0</v>
      </c>
      <c r="CA872" s="181">
        <f t="shared" si="569"/>
        <v>0</v>
      </c>
      <c r="CB872" s="181">
        <f t="shared" si="569"/>
        <v>0</v>
      </c>
      <c r="CC872" s="181">
        <f t="shared" si="569"/>
        <v>0</v>
      </c>
      <c r="CD872" s="181">
        <f t="shared" si="569"/>
        <v>0</v>
      </c>
      <c r="CE872" s="181">
        <f t="shared" si="569"/>
        <v>0</v>
      </c>
      <c r="CF872" s="181">
        <f t="shared" si="569"/>
        <v>0</v>
      </c>
      <c r="CG872" s="181">
        <f t="shared" si="569"/>
        <v>0</v>
      </c>
      <c r="CH872" s="181">
        <f t="shared" si="569"/>
        <v>0</v>
      </c>
      <c r="CI872" s="181">
        <f t="shared" si="569"/>
        <v>0</v>
      </c>
      <c r="CJ872" s="181">
        <f t="shared" si="569"/>
        <v>0</v>
      </c>
      <c r="CK872" s="181">
        <f t="shared" si="569"/>
        <v>0</v>
      </c>
      <c r="CL872" s="181">
        <f t="shared" si="569"/>
        <v>0</v>
      </c>
      <c r="CM872" s="181">
        <f t="shared" si="569"/>
        <v>0</v>
      </c>
      <c r="CN872" s="181">
        <f t="shared" si="569"/>
        <v>0</v>
      </c>
      <c r="CO872" s="181">
        <f t="shared" si="569"/>
        <v>0</v>
      </c>
      <c r="CP872" s="181">
        <f t="shared" si="569"/>
        <v>0</v>
      </c>
      <c r="CQ872" s="181">
        <f t="shared" si="569"/>
        <v>0</v>
      </c>
      <c r="CR872" s="181">
        <f t="shared" si="569"/>
        <v>0</v>
      </c>
      <c r="CS872" s="181">
        <f t="shared" si="569"/>
        <v>0</v>
      </c>
      <c r="CT872" s="181">
        <f t="shared" si="569"/>
        <v>0</v>
      </c>
      <c r="CU872" s="181">
        <f t="shared" si="569"/>
        <v>0</v>
      </c>
      <c r="CV872" s="181">
        <f t="shared" si="569"/>
        <v>0</v>
      </c>
      <c r="CW872" s="181">
        <f t="shared" si="569"/>
        <v>0</v>
      </c>
      <c r="CX872" s="181">
        <f t="shared" si="569"/>
        <v>0</v>
      </c>
      <c r="CY872" s="181">
        <f t="shared" si="569"/>
        <v>0</v>
      </c>
      <c r="CZ872" s="181">
        <f t="shared" si="569"/>
        <v>0</v>
      </c>
      <c r="DA872" s="181">
        <f t="shared" si="569"/>
        <v>0</v>
      </c>
      <c r="DB872" s="181">
        <f t="shared" si="569"/>
        <v>0</v>
      </c>
      <c r="DC872" s="181">
        <f t="shared" si="569"/>
        <v>0</v>
      </c>
      <c r="DD872" s="181">
        <f t="shared" si="569"/>
        <v>0</v>
      </c>
      <c r="DE872" s="181">
        <f t="shared" si="569"/>
        <v>0</v>
      </c>
      <c r="DF872" s="181">
        <f t="shared" si="569"/>
        <v>0</v>
      </c>
      <c r="DG872" s="181">
        <f t="shared" si="569"/>
        <v>0</v>
      </c>
      <c r="DH872" s="181">
        <f t="shared" si="569"/>
        <v>0</v>
      </c>
      <c r="DI872" s="181">
        <f t="shared" si="569"/>
        <v>0</v>
      </c>
      <c r="DJ872" s="181">
        <f t="shared" si="569"/>
        <v>0</v>
      </c>
      <c r="DK872" s="181">
        <f t="shared" si="569"/>
        <v>0</v>
      </c>
      <c r="DL872" s="181">
        <f t="shared" si="569"/>
        <v>0</v>
      </c>
      <c r="DM872" s="181">
        <f t="shared" si="569"/>
        <v>0</v>
      </c>
      <c r="DN872" s="181">
        <f t="shared" si="569"/>
        <v>0</v>
      </c>
      <c r="DO872" s="181">
        <f t="shared" si="569"/>
        <v>0</v>
      </c>
      <c r="DP872" s="181">
        <f t="shared" si="569"/>
        <v>0</v>
      </c>
      <c r="DQ872" s="181">
        <f t="shared" si="569"/>
        <v>0</v>
      </c>
      <c r="DR872" s="181">
        <f t="shared" si="569"/>
        <v>0</v>
      </c>
      <c r="DS872" s="181">
        <f t="shared" si="569"/>
        <v>0</v>
      </c>
      <c r="DT872" s="181">
        <f t="shared" si="569"/>
        <v>0</v>
      </c>
      <c r="DU872" s="181">
        <f t="shared" si="569"/>
        <v>0</v>
      </c>
      <c r="DV872" s="181">
        <f t="shared" si="569"/>
        <v>0</v>
      </c>
      <c r="DW872" s="181">
        <f t="shared" si="569"/>
        <v>0</v>
      </c>
      <c r="DX872" s="181">
        <f t="shared" si="569"/>
        <v>0</v>
      </c>
      <c r="DY872" s="181">
        <f t="shared" si="569"/>
        <v>0</v>
      </c>
      <c r="DZ872" s="181">
        <f t="shared" si="569"/>
        <v>0</v>
      </c>
      <c r="EA872" s="181">
        <f t="shared" si="569"/>
        <v>0</v>
      </c>
      <c r="EB872" s="181">
        <f t="shared" si="565"/>
        <v>0</v>
      </c>
      <c r="EC872" s="181">
        <f t="shared" si="565"/>
        <v>0</v>
      </c>
      <c r="ED872" s="181">
        <f t="shared" si="565"/>
        <v>0</v>
      </c>
      <c r="EE872" s="181">
        <f t="shared" si="565"/>
        <v>0</v>
      </c>
    </row>
    <row r="873" spans="1:138" s="182" customFormat="1" ht="15.75" hidden="1" outlineLevel="1" x14ac:dyDescent="0.25">
      <c r="A873" s="122">
        <f t="shared" si="562"/>
        <v>0</v>
      </c>
      <c r="B873" s="232" t="str">
        <f t="shared" si="566"/>
        <v>Таможенные платежи НДС</v>
      </c>
      <c r="C873" s="170">
        <f t="shared" si="567"/>
        <v>0</v>
      </c>
      <c r="D873" s="181">
        <f t="shared" si="568"/>
        <v>0</v>
      </c>
      <c r="E873" s="181">
        <f t="shared" si="568"/>
        <v>0</v>
      </c>
      <c r="F873" s="181">
        <f t="shared" si="568"/>
        <v>0</v>
      </c>
      <c r="G873" s="181">
        <f t="shared" si="568"/>
        <v>0</v>
      </c>
      <c r="H873" s="181">
        <f t="shared" si="568"/>
        <v>0</v>
      </c>
      <c r="I873" s="181">
        <f t="shared" si="568"/>
        <v>0</v>
      </c>
      <c r="J873" s="181">
        <f t="shared" si="568"/>
        <v>0</v>
      </c>
      <c r="K873" s="181">
        <f t="shared" si="568"/>
        <v>0</v>
      </c>
      <c r="L873" s="181">
        <f t="shared" si="568"/>
        <v>0</v>
      </c>
      <c r="M873" s="181">
        <f t="shared" si="568"/>
        <v>0</v>
      </c>
      <c r="N873" s="181">
        <f t="shared" si="568"/>
        <v>0</v>
      </c>
      <c r="O873" s="181">
        <f t="shared" si="568"/>
        <v>0</v>
      </c>
      <c r="P873" s="181">
        <f t="shared" si="568"/>
        <v>0</v>
      </c>
      <c r="Q873" s="181">
        <f t="shared" si="568"/>
        <v>0</v>
      </c>
      <c r="R873" s="181">
        <f t="shared" si="568"/>
        <v>0</v>
      </c>
      <c r="S873" s="181">
        <f t="shared" si="568"/>
        <v>0</v>
      </c>
      <c r="T873" s="181">
        <f t="shared" si="568"/>
        <v>0</v>
      </c>
      <c r="U873" s="181">
        <f t="shared" si="568"/>
        <v>0</v>
      </c>
      <c r="V873" s="181">
        <f t="shared" si="568"/>
        <v>0</v>
      </c>
      <c r="W873" s="181">
        <f t="shared" si="568"/>
        <v>0</v>
      </c>
      <c r="X873" s="181">
        <f t="shared" si="568"/>
        <v>0</v>
      </c>
      <c r="Y873" s="181">
        <f t="shared" si="568"/>
        <v>0</v>
      </c>
      <c r="Z873" s="181">
        <f t="shared" si="568"/>
        <v>0</v>
      </c>
      <c r="AA873" s="181">
        <f t="shared" si="568"/>
        <v>0</v>
      </c>
      <c r="AB873" s="181">
        <f t="shared" si="568"/>
        <v>0</v>
      </c>
      <c r="AC873" s="181">
        <f t="shared" si="568"/>
        <v>0</v>
      </c>
      <c r="AD873" s="181">
        <f t="shared" si="568"/>
        <v>0</v>
      </c>
      <c r="AE873" s="181">
        <f t="shared" si="568"/>
        <v>0</v>
      </c>
      <c r="AF873" s="181">
        <f t="shared" si="568"/>
        <v>0</v>
      </c>
      <c r="AG873" s="181">
        <f t="shared" si="568"/>
        <v>0</v>
      </c>
      <c r="AH873" s="181">
        <f t="shared" si="568"/>
        <v>0</v>
      </c>
      <c r="AI873" s="181">
        <f t="shared" si="568"/>
        <v>0</v>
      </c>
      <c r="AJ873" s="181">
        <f t="shared" si="568"/>
        <v>0</v>
      </c>
      <c r="AK873" s="181">
        <f t="shared" si="568"/>
        <v>0</v>
      </c>
      <c r="AL873" s="181">
        <f t="shared" si="568"/>
        <v>0</v>
      </c>
      <c r="AM873" s="181">
        <f t="shared" si="568"/>
        <v>0</v>
      </c>
      <c r="AN873" s="181">
        <f t="shared" si="568"/>
        <v>0</v>
      </c>
      <c r="AO873" s="181">
        <f t="shared" si="568"/>
        <v>0</v>
      </c>
      <c r="AP873" s="181">
        <f t="shared" si="568"/>
        <v>0</v>
      </c>
      <c r="AQ873" s="181">
        <f t="shared" si="568"/>
        <v>0</v>
      </c>
      <c r="AR873" s="181">
        <f t="shared" si="568"/>
        <v>0</v>
      </c>
      <c r="AS873" s="181">
        <f t="shared" si="568"/>
        <v>0</v>
      </c>
      <c r="AT873" s="181">
        <f t="shared" si="568"/>
        <v>0</v>
      </c>
      <c r="AU873" s="181">
        <f t="shared" si="568"/>
        <v>0</v>
      </c>
      <c r="AV873" s="181">
        <f t="shared" si="568"/>
        <v>0</v>
      </c>
      <c r="AW873" s="181">
        <f t="shared" si="568"/>
        <v>0</v>
      </c>
      <c r="AX873" s="181">
        <f t="shared" si="568"/>
        <v>0</v>
      </c>
      <c r="AY873" s="181">
        <f t="shared" si="568"/>
        <v>0</v>
      </c>
      <c r="AZ873" s="181">
        <f t="shared" si="568"/>
        <v>0</v>
      </c>
      <c r="BA873" s="181">
        <f t="shared" si="568"/>
        <v>0</v>
      </c>
      <c r="BB873" s="181">
        <f t="shared" si="568"/>
        <v>0</v>
      </c>
      <c r="BC873" s="181">
        <f t="shared" si="568"/>
        <v>0</v>
      </c>
      <c r="BD873" s="181">
        <f t="shared" si="568"/>
        <v>0</v>
      </c>
      <c r="BE873" s="181">
        <f t="shared" si="568"/>
        <v>0</v>
      </c>
      <c r="BF873" s="181">
        <f t="shared" si="568"/>
        <v>0</v>
      </c>
      <c r="BG873" s="181">
        <f t="shared" si="568"/>
        <v>0</v>
      </c>
      <c r="BH873" s="181">
        <f t="shared" si="568"/>
        <v>0</v>
      </c>
      <c r="BI873" s="181">
        <f t="shared" si="568"/>
        <v>0</v>
      </c>
      <c r="BJ873" s="181">
        <f t="shared" si="568"/>
        <v>0</v>
      </c>
      <c r="BK873" s="181">
        <f t="shared" si="568"/>
        <v>0</v>
      </c>
      <c r="BL873" s="181">
        <f t="shared" si="568"/>
        <v>0</v>
      </c>
      <c r="BM873" s="181">
        <f t="shared" si="568"/>
        <v>0</v>
      </c>
      <c r="BN873" s="181">
        <f t="shared" si="568"/>
        <v>0</v>
      </c>
      <c r="BO873" s="181">
        <f t="shared" si="568"/>
        <v>0</v>
      </c>
      <c r="BP873" s="181">
        <f t="shared" si="569"/>
        <v>0</v>
      </c>
      <c r="BQ873" s="181">
        <f t="shared" si="569"/>
        <v>0</v>
      </c>
      <c r="BR873" s="181">
        <f t="shared" si="569"/>
        <v>0</v>
      </c>
      <c r="BS873" s="181">
        <f t="shared" si="569"/>
        <v>0</v>
      </c>
      <c r="BT873" s="181">
        <f t="shared" si="569"/>
        <v>0</v>
      </c>
      <c r="BU873" s="181">
        <f t="shared" si="569"/>
        <v>0</v>
      </c>
      <c r="BV873" s="181">
        <f t="shared" si="569"/>
        <v>0</v>
      </c>
      <c r="BW873" s="181">
        <f t="shared" si="569"/>
        <v>0</v>
      </c>
      <c r="BX873" s="181">
        <f t="shared" si="569"/>
        <v>0</v>
      </c>
      <c r="BY873" s="181">
        <f t="shared" si="569"/>
        <v>0</v>
      </c>
      <c r="BZ873" s="181">
        <f t="shared" si="569"/>
        <v>0</v>
      </c>
      <c r="CA873" s="181">
        <f t="shared" si="569"/>
        <v>0</v>
      </c>
      <c r="CB873" s="181">
        <f t="shared" si="569"/>
        <v>0</v>
      </c>
      <c r="CC873" s="181">
        <f t="shared" si="569"/>
        <v>0</v>
      </c>
      <c r="CD873" s="181">
        <f t="shared" si="569"/>
        <v>0</v>
      </c>
      <c r="CE873" s="181">
        <f t="shared" si="569"/>
        <v>0</v>
      </c>
      <c r="CF873" s="181">
        <f t="shared" si="569"/>
        <v>0</v>
      </c>
      <c r="CG873" s="181">
        <f t="shared" si="569"/>
        <v>0</v>
      </c>
      <c r="CH873" s="181">
        <f t="shared" si="569"/>
        <v>0</v>
      </c>
      <c r="CI873" s="181">
        <f t="shared" si="569"/>
        <v>0</v>
      </c>
      <c r="CJ873" s="181">
        <f t="shared" si="569"/>
        <v>0</v>
      </c>
      <c r="CK873" s="181">
        <f t="shared" si="569"/>
        <v>0</v>
      </c>
      <c r="CL873" s="181">
        <f t="shared" si="569"/>
        <v>0</v>
      </c>
      <c r="CM873" s="181">
        <f t="shared" si="569"/>
        <v>0</v>
      </c>
      <c r="CN873" s="181">
        <f t="shared" si="569"/>
        <v>0</v>
      </c>
      <c r="CO873" s="181">
        <f t="shared" si="569"/>
        <v>0</v>
      </c>
      <c r="CP873" s="181">
        <f t="shared" si="569"/>
        <v>0</v>
      </c>
      <c r="CQ873" s="181">
        <f t="shared" si="569"/>
        <v>0</v>
      </c>
      <c r="CR873" s="181">
        <f t="shared" si="569"/>
        <v>0</v>
      </c>
      <c r="CS873" s="181">
        <f t="shared" si="569"/>
        <v>0</v>
      </c>
      <c r="CT873" s="181">
        <f t="shared" si="569"/>
        <v>0</v>
      </c>
      <c r="CU873" s="181">
        <f t="shared" si="569"/>
        <v>0</v>
      </c>
      <c r="CV873" s="181">
        <f t="shared" si="569"/>
        <v>0</v>
      </c>
      <c r="CW873" s="181">
        <f t="shared" si="569"/>
        <v>0</v>
      </c>
      <c r="CX873" s="181">
        <f t="shared" si="569"/>
        <v>0</v>
      </c>
      <c r="CY873" s="181">
        <f t="shared" si="569"/>
        <v>0</v>
      </c>
      <c r="CZ873" s="181">
        <f t="shared" si="569"/>
        <v>0</v>
      </c>
      <c r="DA873" s="181">
        <f t="shared" si="569"/>
        <v>0</v>
      </c>
      <c r="DB873" s="181">
        <f t="shared" si="569"/>
        <v>0</v>
      </c>
      <c r="DC873" s="181">
        <f t="shared" si="569"/>
        <v>0</v>
      </c>
      <c r="DD873" s="181">
        <f t="shared" si="569"/>
        <v>0</v>
      </c>
      <c r="DE873" s="181">
        <f t="shared" si="569"/>
        <v>0</v>
      </c>
      <c r="DF873" s="181">
        <f t="shared" si="569"/>
        <v>0</v>
      </c>
      <c r="DG873" s="181">
        <f t="shared" si="569"/>
        <v>0</v>
      </c>
      <c r="DH873" s="181">
        <f t="shared" si="569"/>
        <v>0</v>
      </c>
      <c r="DI873" s="181">
        <f t="shared" si="569"/>
        <v>0</v>
      </c>
      <c r="DJ873" s="181">
        <f t="shared" si="569"/>
        <v>0</v>
      </c>
      <c r="DK873" s="181">
        <f t="shared" si="569"/>
        <v>0</v>
      </c>
      <c r="DL873" s="181">
        <f t="shared" si="569"/>
        <v>0</v>
      </c>
      <c r="DM873" s="181">
        <f t="shared" si="569"/>
        <v>0</v>
      </c>
      <c r="DN873" s="181">
        <f t="shared" si="569"/>
        <v>0</v>
      </c>
      <c r="DO873" s="181">
        <f t="shared" si="569"/>
        <v>0</v>
      </c>
      <c r="DP873" s="181">
        <f t="shared" si="569"/>
        <v>0</v>
      </c>
      <c r="DQ873" s="181">
        <f t="shared" si="569"/>
        <v>0</v>
      </c>
      <c r="DR873" s="181">
        <f t="shared" si="569"/>
        <v>0</v>
      </c>
      <c r="DS873" s="181">
        <f t="shared" si="569"/>
        <v>0</v>
      </c>
      <c r="DT873" s="181">
        <f t="shared" si="569"/>
        <v>0</v>
      </c>
      <c r="DU873" s="181">
        <f t="shared" si="569"/>
        <v>0</v>
      </c>
      <c r="DV873" s="181">
        <f t="shared" si="569"/>
        <v>0</v>
      </c>
      <c r="DW873" s="181">
        <f t="shared" si="569"/>
        <v>0</v>
      </c>
      <c r="DX873" s="181">
        <f t="shared" si="569"/>
        <v>0</v>
      </c>
      <c r="DY873" s="181">
        <f t="shared" si="569"/>
        <v>0</v>
      </c>
      <c r="DZ873" s="181">
        <f t="shared" si="569"/>
        <v>0</v>
      </c>
      <c r="EA873" s="181">
        <f t="shared" ref="EA873:EB875" si="570">EA860*0.18</f>
        <v>0</v>
      </c>
      <c r="EB873" s="181">
        <f t="shared" si="570"/>
        <v>0</v>
      </c>
      <c r="EC873" s="181">
        <f t="shared" si="565"/>
        <v>0</v>
      </c>
      <c r="ED873" s="181">
        <f t="shared" si="565"/>
        <v>0</v>
      </c>
      <c r="EE873" s="181">
        <f t="shared" si="565"/>
        <v>0</v>
      </c>
    </row>
    <row r="874" spans="1:138" s="182" customFormat="1" ht="15.75" hidden="1" outlineLevel="1" x14ac:dyDescent="0.25">
      <c r="A874" s="122">
        <f t="shared" si="562"/>
        <v>0</v>
      </c>
      <c r="B874" s="232" t="str">
        <f t="shared" si="566"/>
        <v>0 НДС</v>
      </c>
      <c r="C874" s="170">
        <f t="shared" si="567"/>
        <v>0</v>
      </c>
      <c r="D874" s="181">
        <f t="shared" ref="D874:BO875" si="571">D861*0.18</f>
        <v>0</v>
      </c>
      <c r="E874" s="181">
        <f t="shared" si="571"/>
        <v>0</v>
      </c>
      <c r="F874" s="181">
        <f t="shared" si="571"/>
        <v>0</v>
      </c>
      <c r="G874" s="181">
        <f t="shared" si="571"/>
        <v>0</v>
      </c>
      <c r="H874" s="181">
        <f t="shared" si="571"/>
        <v>0</v>
      </c>
      <c r="I874" s="181">
        <f t="shared" si="571"/>
        <v>0</v>
      </c>
      <c r="J874" s="181">
        <f t="shared" si="571"/>
        <v>0</v>
      </c>
      <c r="K874" s="181">
        <f t="shared" si="571"/>
        <v>0</v>
      </c>
      <c r="L874" s="181">
        <f t="shared" si="571"/>
        <v>0</v>
      </c>
      <c r="M874" s="181">
        <f t="shared" si="571"/>
        <v>0</v>
      </c>
      <c r="N874" s="181">
        <f t="shared" si="571"/>
        <v>0</v>
      </c>
      <c r="O874" s="181">
        <f t="shared" si="571"/>
        <v>0</v>
      </c>
      <c r="P874" s="181">
        <f t="shared" si="571"/>
        <v>0</v>
      </c>
      <c r="Q874" s="181">
        <f t="shared" si="571"/>
        <v>0</v>
      </c>
      <c r="R874" s="181">
        <f t="shared" si="571"/>
        <v>0</v>
      </c>
      <c r="S874" s="181">
        <f t="shared" si="571"/>
        <v>0</v>
      </c>
      <c r="T874" s="181">
        <f t="shared" si="571"/>
        <v>0</v>
      </c>
      <c r="U874" s="181">
        <f t="shared" si="571"/>
        <v>0</v>
      </c>
      <c r="V874" s="181">
        <f t="shared" si="571"/>
        <v>0</v>
      </c>
      <c r="W874" s="181">
        <f t="shared" si="571"/>
        <v>0</v>
      </c>
      <c r="X874" s="181">
        <f t="shared" si="571"/>
        <v>0</v>
      </c>
      <c r="Y874" s="181">
        <f t="shared" si="571"/>
        <v>0</v>
      </c>
      <c r="Z874" s="181">
        <f t="shared" si="571"/>
        <v>0</v>
      </c>
      <c r="AA874" s="181">
        <f t="shared" si="571"/>
        <v>0</v>
      </c>
      <c r="AB874" s="181">
        <f t="shared" si="571"/>
        <v>0</v>
      </c>
      <c r="AC874" s="181">
        <f t="shared" si="571"/>
        <v>0</v>
      </c>
      <c r="AD874" s="181">
        <f t="shared" si="571"/>
        <v>0</v>
      </c>
      <c r="AE874" s="181">
        <f t="shared" si="571"/>
        <v>0</v>
      </c>
      <c r="AF874" s="181">
        <f t="shared" si="571"/>
        <v>0</v>
      </c>
      <c r="AG874" s="181">
        <f t="shared" si="571"/>
        <v>0</v>
      </c>
      <c r="AH874" s="181">
        <f t="shared" si="571"/>
        <v>0</v>
      </c>
      <c r="AI874" s="181">
        <f t="shared" si="571"/>
        <v>0</v>
      </c>
      <c r="AJ874" s="181">
        <f t="shared" si="571"/>
        <v>0</v>
      </c>
      <c r="AK874" s="181">
        <f t="shared" si="571"/>
        <v>0</v>
      </c>
      <c r="AL874" s="181">
        <f t="shared" si="571"/>
        <v>0</v>
      </c>
      <c r="AM874" s="181">
        <f t="shared" si="571"/>
        <v>0</v>
      </c>
      <c r="AN874" s="181">
        <f t="shared" si="571"/>
        <v>0</v>
      </c>
      <c r="AO874" s="181">
        <f t="shared" si="571"/>
        <v>0</v>
      </c>
      <c r="AP874" s="181">
        <f t="shared" si="571"/>
        <v>0</v>
      </c>
      <c r="AQ874" s="181">
        <f t="shared" si="571"/>
        <v>0</v>
      </c>
      <c r="AR874" s="181">
        <f t="shared" si="571"/>
        <v>0</v>
      </c>
      <c r="AS874" s="181">
        <f t="shared" si="571"/>
        <v>0</v>
      </c>
      <c r="AT874" s="181">
        <f t="shared" si="571"/>
        <v>0</v>
      </c>
      <c r="AU874" s="181">
        <f t="shared" si="571"/>
        <v>0</v>
      </c>
      <c r="AV874" s="181">
        <f t="shared" si="571"/>
        <v>0</v>
      </c>
      <c r="AW874" s="181">
        <f t="shared" si="571"/>
        <v>0</v>
      </c>
      <c r="AX874" s="181">
        <f t="shared" si="571"/>
        <v>0</v>
      </c>
      <c r="AY874" s="181">
        <f t="shared" si="571"/>
        <v>0</v>
      </c>
      <c r="AZ874" s="181">
        <f t="shared" si="571"/>
        <v>0</v>
      </c>
      <c r="BA874" s="181">
        <f t="shared" si="571"/>
        <v>0</v>
      </c>
      <c r="BB874" s="181">
        <f t="shared" si="571"/>
        <v>0</v>
      </c>
      <c r="BC874" s="181">
        <f t="shared" si="571"/>
        <v>0</v>
      </c>
      <c r="BD874" s="181">
        <f t="shared" si="571"/>
        <v>0</v>
      </c>
      <c r="BE874" s="181">
        <f t="shared" si="571"/>
        <v>0</v>
      </c>
      <c r="BF874" s="181">
        <f t="shared" si="571"/>
        <v>0</v>
      </c>
      <c r="BG874" s="181">
        <f t="shared" si="571"/>
        <v>0</v>
      </c>
      <c r="BH874" s="181">
        <f t="shared" si="571"/>
        <v>0</v>
      </c>
      <c r="BI874" s="181">
        <f t="shared" si="571"/>
        <v>0</v>
      </c>
      <c r="BJ874" s="181">
        <f t="shared" si="571"/>
        <v>0</v>
      </c>
      <c r="BK874" s="181">
        <f t="shared" si="571"/>
        <v>0</v>
      </c>
      <c r="BL874" s="181">
        <f t="shared" si="571"/>
        <v>0</v>
      </c>
      <c r="BM874" s="181">
        <f t="shared" si="571"/>
        <v>0</v>
      </c>
      <c r="BN874" s="181">
        <f t="shared" si="571"/>
        <v>0</v>
      </c>
      <c r="BO874" s="181">
        <f>BO861*0.18</f>
        <v>0</v>
      </c>
      <c r="BP874" s="181">
        <f t="shared" ref="BP874:EA875" si="572">BP861*0.18</f>
        <v>0</v>
      </c>
      <c r="BQ874" s="181">
        <f t="shared" si="572"/>
        <v>0</v>
      </c>
      <c r="BR874" s="181">
        <f t="shared" si="572"/>
        <v>0</v>
      </c>
      <c r="BS874" s="181">
        <f t="shared" si="572"/>
        <v>0</v>
      </c>
      <c r="BT874" s="181">
        <f t="shared" si="572"/>
        <v>0</v>
      </c>
      <c r="BU874" s="181">
        <f t="shared" si="572"/>
        <v>0</v>
      </c>
      <c r="BV874" s="181">
        <f t="shared" si="572"/>
        <v>0</v>
      </c>
      <c r="BW874" s="181">
        <f t="shared" si="572"/>
        <v>0</v>
      </c>
      <c r="BX874" s="181">
        <f t="shared" si="572"/>
        <v>0</v>
      </c>
      <c r="BY874" s="181">
        <f t="shared" si="572"/>
        <v>0</v>
      </c>
      <c r="BZ874" s="181">
        <f t="shared" si="572"/>
        <v>0</v>
      </c>
      <c r="CA874" s="181">
        <f t="shared" si="572"/>
        <v>0</v>
      </c>
      <c r="CB874" s="181">
        <f t="shared" si="572"/>
        <v>0</v>
      </c>
      <c r="CC874" s="181">
        <f t="shared" si="572"/>
        <v>0</v>
      </c>
      <c r="CD874" s="181">
        <f t="shared" si="572"/>
        <v>0</v>
      </c>
      <c r="CE874" s="181">
        <f t="shared" si="572"/>
        <v>0</v>
      </c>
      <c r="CF874" s="181">
        <f t="shared" si="572"/>
        <v>0</v>
      </c>
      <c r="CG874" s="181">
        <f t="shared" si="572"/>
        <v>0</v>
      </c>
      <c r="CH874" s="181">
        <f t="shared" si="572"/>
        <v>0</v>
      </c>
      <c r="CI874" s="181">
        <f t="shared" si="572"/>
        <v>0</v>
      </c>
      <c r="CJ874" s="181">
        <f t="shared" si="572"/>
        <v>0</v>
      </c>
      <c r="CK874" s="181">
        <f t="shared" si="572"/>
        <v>0</v>
      </c>
      <c r="CL874" s="181">
        <f t="shared" si="572"/>
        <v>0</v>
      </c>
      <c r="CM874" s="181">
        <f t="shared" si="572"/>
        <v>0</v>
      </c>
      <c r="CN874" s="181">
        <f t="shared" si="572"/>
        <v>0</v>
      </c>
      <c r="CO874" s="181">
        <f t="shared" si="572"/>
        <v>0</v>
      </c>
      <c r="CP874" s="181">
        <f t="shared" si="572"/>
        <v>0</v>
      </c>
      <c r="CQ874" s="181">
        <f t="shared" si="572"/>
        <v>0</v>
      </c>
      <c r="CR874" s="181">
        <f t="shared" si="572"/>
        <v>0</v>
      </c>
      <c r="CS874" s="181">
        <f t="shared" si="572"/>
        <v>0</v>
      </c>
      <c r="CT874" s="181">
        <f t="shared" si="572"/>
        <v>0</v>
      </c>
      <c r="CU874" s="181">
        <f t="shared" si="572"/>
        <v>0</v>
      </c>
      <c r="CV874" s="181">
        <f t="shared" si="572"/>
        <v>0</v>
      </c>
      <c r="CW874" s="181">
        <f t="shared" si="572"/>
        <v>0</v>
      </c>
      <c r="CX874" s="181">
        <f t="shared" si="572"/>
        <v>0</v>
      </c>
      <c r="CY874" s="181">
        <f t="shared" si="572"/>
        <v>0</v>
      </c>
      <c r="CZ874" s="181">
        <f t="shared" si="572"/>
        <v>0</v>
      </c>
      <c r="DA874" s="181">
        <f t="shared" si="572"/>
        <v>0</v>
      </c>
      <c r="DB874" s="181">
        <f t="shared" si="572"/>
        <v>0</v>
      </c>
      <c r="DC874" s="181">
        <f t="shared" si="572"/>
        <v>0</v>
      </c>
      <c r="DD874" s="181">
        <f t="shared" si="572"/>
        <v>0</v>
      </c>
      <c r="DE874" s="181">
        <f t="shared" si="572"/>
        <v>0</v>
      </c>
      <c r="DF874" s="181">
        <f t="shared" si="572"/>
        <v>0</v>
      </c>
      <c r="DG874" s="181">
        <f t="shared" si="572"/>
        <v>0</v>
      </c>
      <c r="DH874" s="181">
        <f t="shared" si="572"/>
        <v>0</v>
      </c>
      <c r="DI874" s="181">
        <f t="shared" si="572"/>
        <v>0</v>
      </c>
      <c r="DJ874" s="181">
        <f t="shared" si="572"/>
        <v>0</v>
      </c>
      <c r="DK874" s="181">
        <f t="shared" si="572"/>
        <v>0</v>
      </c>
      <c r="DL874" s="181">
        <f t="shared" si="572"/>
        <v>0</v>
      </c>
      <c r="DM874" s="181">
        <f t="shared" si="572"/>
        <v>0</v>
      </c>
      <c r="DN874" s="181">
        <f t="shared" si="572"/>
        <v>0</v>
      </c>
      <c r="DO874" s="181">
        <f t="shared" si="572"/>
        <v>0</v>
      </c>
      <c r="DP874" s="181">
        <f t="shared" si="572"/>
        <v>0</v>
      </c>
      <c r="DQ874" s="181">
        <f t="shared" si="572"/>
        <v>0</v>
      </c>
      <c r="DR874" s="181">
        <f t="shared" si="572"/>
        <v>0</v>
      </c>
      <c r="DS874" s="181">
        <f t="shared" si="572"/>
        <v>0</v>
      </c>
      <c r="DT874" s="181">
        <f t="shared" si="572"/>
        <v>0</v>
      </c>
      <c r="DU874" s="181">
        <f t="shared" si="572"/>
        <v>0</v>
      </c>
      <c r="DV874" s="181">
        <f t="shared" si="572"/>
        <v>0</v>
      </c>
      <c r="DW874" s="181">
        <f t="shared" si="572"/>
        <v>0</v>
      </c>
      <c r="DX874" s="181">
        <f t="shared" si="572"/>
        <v>0</v>
      </c>
      <c r="DY874" s="181">
        <f t="shared" si="572"/>
        <v>0</v>
      </c>
      <c r="DZ874" s="181">
        <f t="shared" si="572"/>
        <v>0</v>
      </c>
      <c r="EA874" s="181">
        <f t="shared" si="572"/>
        <v>0</v>
      </c>
      <c r="EB874" s="181">
        <f t="shared" si="570"/>
        <v>0</v>
      </c>
      <c r="EC874" s="181">
        <f t="shared" si="565"/>
        <v>0</v>
      </c>
      <c r="ED874" s="181">
        <f t="shared" si="565"/>
        <v>0</v>
      </c>
      <c r="EE874" s="181">
        <f t="shared" si="565"/>
        <v>0</v>
      </c>
    </row>
    <row r="875" spans="1:138" s="182" customFormat="1" ht="15.75" hidden="1" outlineLevel="1" x14ac:dyDescent="0.25">
      <c r="A875" s="122">
        <f t="shared" si="562"/>
        <v>0</v>
      </c>
      <c r="B875" s="232" t="str">
        <f t="shared" si="566"/>
        <v>Менеджмент резерв НДС</v>
      </c>
      <c r="C875" s="170">
        <f t="shared" si="567"/>
        <v>0</v>
      </c>
      <c r="D875" s="181">
        <f t="shared" si="571"/>
        <v>0</v>
      </c>
      <c r="E875" s="181">
        <f t="shared" si="571"/>
        <v>0</v>
      </c>
      <c r="F875" s="181">
        <f t="shared" si="571"/>
        <v>0</v>
      </c>
      <c r="G875" s="181">
        <f t="shared" si="571"/>
        <v>0</v>
      </c>
      <c r="H875" s="181">
        <f t="shared" si="571"/>
        <v>0</v>
      </c>
      <c r="I875" s="181">
        <f t="shared" si="571"/>
        <v>0</v>
      </c>
      <c r="J875" s="181">
        <f t="shared" si="571"/>
        <v>0</v>
      </c>
      <c r="K875" s="181">
        <f t="shared" si="571"/>
        <v>0</v>
      </c>
      <c r="L875" s="181">
        <f t="shared" si="571"/>
        <v>0</v>
      </c>
      <c r="M875" s="181">
        <f t="shared" si="571"/>
        <v>0</v>
      </c>
      <c r="N875" s="181">
        <f t="shared" si="571"/>
        <v>0</v>
      </c>
      <c r="O875" s="181">
        <f t="shared" si="571"/>
        <v>0</v>
      </c>
      <c r="P875" s="181">
        <f t="shared" si="571"/>
        <v>0</v>
      </c>
      <c r="Q875" s="181">
        <f t="shared" si="571"/>
        <v>0</v>
      </c>
      <c r="R875" s="181">
        <f t="shared" si="571"/>
        <v>0</v>
      </c>
      <c r="S875" s="181">
        <f t="shared" si="571"/>
        <v>0</v>
      </c>
      <c r="T875" s="181">
        <f t="shared" si="571"/>
        <v>0</v>
      </c>
      <c r="U875" s="181">
        <f t="shared" si="571"/>
        <v>0</v>
      </c>
      <c r="V875" s="181">
        <f t="shared" si="571"/>
        <v>0</v>
      </c>
      <c r="W875" s="181">
        <f t="shared" si="571"/>
        <v>0</v>
      </c>
      <c r="X875" s="181">
        <f t="shared" si="571"/>
        <v>0</v>
      </c>
      <c r="Y875" s="181">
        <f t="shared" si="571"/>
        <v>0</v>
      </c>
      <c r="Z875" s="181">
        <f t="shared" si="571"/>
        <v>0</v>
      </c>
      <c r="AA875" s="181">
        <f t="shared" si="571"/>
        <v>0</v>
      </c>
      <c r="AB875" s="181">
        <f t="shared" si="571"/>
        <v>0</v>
      </c>
      <c r="AC875" s="181">
        <f t="shared" si="571"/>
        <v>0</v>
      </c>
      <c r="AD875" s="181">
        <f t="shared" si="571"/>
        <v>0</v>
      </c>
      <c r="AE875" s="181">
        <f t="shared" si="571"/>
        <v>0</v>
      </c>
      <c r="AF875" s="181">
        <f t="shared" si="571"/>
        <v>0</v>
      </c>
      <c r="AG875" s="181">
        <f t="shared" si="571"/>
        <v>0</v>
      </c>
      <c r="AH875" s="181">
        <f t="shared" si="571"/>
        <v>0</v>
      </c>
      <c r="AI875" s="181">
        <f t="shared" si="571"/>
        <v>0</v>
      </c>
      <c r="AJ875" s="181">
        <f t="shared" si="571"/>
        <v>0</v>
      </c>
      <c r="AK875" s="181">
        <f t="shared" si="571"/>
        <v>0</v>
      </c>
      <c r="AL875" s="181">
        <f t="shared" si="571"/>
        <v>0</v>
      </c>
      <c r="AM875" s="181">
        <f t="shared" si="571"/>
        <v>0</v>
      </c>
      <c r="AN875" s="181">
        <f t="shared" si="571"/>
        <v>0</v>
      </c>
      <c r="AO875" s="181">
        <f t="shared" si="571"/>
        <v>0</v>
      </c>
      <c r="AP875" s="181">
        <f t="shared" si="571"/>
        <v>0</v>
      </c>
      <c r="AQ875" s="181">
        <f t="shared" si="571"/>
        <v>0</v>
      </c>
      <c r="AR875" s="181">
        <f t="shared" si="571"/>
        <v>0</v>
      </c>
      <c r="AS875" s="181">
        <f t="shared" si="571"/>
        <v>0</v>
      </c>
      <c r="AT875" s="181">
        <f t="shared" si="571"/>
        <v>0</v>
      </c>
      <c r="AU875" s="181">
        <f t="shared" si="571"/>
        <v>0</v>
      </c>
      <c r="AV875" s="181">
        <f t="shared" si="571"/>
        <v>0</v>
      </c>
      <c r="AW875" s="181">
        <f t="shared" si="571"/>
        <v>0</v>
      </c>
      <c r="AX875" s="181">
        <f t="shared" si="571"/>
        <v>0</v>
      </c>
      <c r="AY875" s="181">
        <f t="shared" si="571"/>
        <v>0</v>
      </c>
      <c r="AZ875" s="181">
        <f t="shared" si="571"/>
        <v>0</v>
      </c>
      <c r="BA875" s="181">
        <f t="shared" si="571"/>
        <v>0</v>
      </c>
      <c r="BB875" s="181">
        <f t="shared" si="571"/>
        <v>0</v>
      </c>
      <c r="BC875" s="181">
        <f t="shared" si="571"/>
        <v>0</v>
      </c>
      <c r="BD875" s="181">
        <f t="shared" si="571"/>
        <v>0</v>
      </c>
      <c r="BE875" s="181">
        <f t="shared" si="571"/>
        <v>0</v>
      </c>
      <c r="BF875" s="181">
        <f t="shared" si="571"/>
        <v>0</v>
      </c>
      <c r="BG875" s="181">
        <f t="shared" si="571"/>
        <v>0</v>
      </c>
      <c r="BH875" s="181">
        <f t="shared" si="571"/>
        <v>0</v>
      </c>
      <c r="BI875" s="181">
        <f t="shared" si="571"/>
        <v>0</v>
      </c>
      <c r="BJ875" s="181">
        <f t="shared" si="571"/>
        <v>0</v>
      </c>
      <c r="BK875" s="181">
        <f t="shared" si="571"/>
        <v>0</v>
      </c>
      <c r="BL875" s="181">
        <f t="shared" si="571"/>
        <v>0</v>
      </c>
      <c r="BM875" s="181">
        <f t="shared" si="571"/>
        <v>0</v>
      </c>
      <c r="BN875" s="181">
        <f t="shared" si="571"/>
        <v>0</v>
      </c>
      <c r="BO875" s="181">
        <f t="shared" si="571"/>
        <v>0</v>
      </c>
      <c r="BP875" s="181">
        <f t="shared" si="572"/>
        <v>0</v>
      </c>
      <c r="BQ875" s="181">
        <f t="shared" si="572"/>
        <v>0</v>
      </c>
      <c r="BR875" s="181">
        <f t="shared" si="572"/>
        <v>0</v>
      </c>
      <c r="BS875" s="181">
        <f t="shared" si="572"/>
        <v>0</v>
      </c>
      <c r="BT875" s="181">
        <f t="shared" si="572"/>
        <v>0</v>
      </c>
      <c r="BU875" s="181">
        <f t="shared" si="572"/>
        <v>0</v>
      </c>
      <c r="BV875" s="181">
        <f t="shared" si="572"/>
        <v>0</v>
      </c>
      <c r="BW875" s="181">
        <f t="shared" si="572"/>
        <v>0</v>
      </c>
      <c r="BX875" s="181">
        <f t="shared" si="572"/>
        <v>0</v>
      </c>
      <c r="BY875" s="181">
        <f t="shared" si="572"/>
        <v>0</v>
      </c>
      <c r="BZ875" s="181">
        <f t="shared" si="572"/>
        <v>0</v>
      </c>
      <c r="CA875" s="181">
        <f t="shared" si="572"/>
        <v>0</v>
      </c>
      <c r="CB875" s="181">
        <f t="shared" si="572"/>
        <v>0</v>
      </c>
      <c r="CC875" s="181">
        <f t="shared" si="572"/>
        <v>0</v>
      </c>
      <c r="CD875" s="181">
        <f t="shared" si="572"/>
        <v>0</v>
      </c>
      <c r="CE875" s="181">
        <f t="shared" si="572"/>
        <v>0</v>
      </c>
      <c r="CF875" s="181">
        <f t="shared" si="572"/>
        <v>0</v>
      </c>
      <c r="CG875" s="181">
        <f t="shared" si="572"/>
        <v>0</v>
      </c>
      <c r="CH875" s="181">
        <f t="shared" si="572"/>
        <v>0</v>
      </c>
      <c r="CI875" s="181">
        <f t="shared" si="572"/>
        <v>0</v>
      </c>
      <c r="CJ875" s="181">
        <f t="shared" si="572"/>
        <v>0</v>
      </c>
      <c r="CK875" s="181">
        <f t="shared" si="572"/>
        <v>0</v>
      </c>
      <c r="CL875" s="181">
        <f t="shared" si="572"/>
        <v>0</v>
      </c>
      <c r="CM875" s="181">
        <f t="shared" si="572"/>
        <v>0</v>
      </c>
      <c r="CN875" s="181">
        <f t="shared" si="572"/>
        <v>0</v>
      </c>
      <c r="CO875" s="181">
        <f t="shared" si="572"/>
        <v>0</v>
      </c>
      <c r="CP875" s="181">
        <f t="shared" si="572"/>
        <v>0</v>
      </c>
      <c r="CQ875" s="181">
        <f t="shared" si="572"/>
        <v>0</v>
      </c>
      <c r="CR875" s="181">
        <f t="shared" si="572"/>
        <v>0</v>
      </c>
      <c r="CS875" s="181">
        <f t="shared" si="572"/>
        <v>0</v>
      </c>
      <c r="CT875" s="181">
        <f t="shared" si="572"/>
        <v>0</v>
      </c>
      <c r="CU875" s="181">
        <f t="shared" si="572"/>
        <v>0</v>
      </c>
      <c r="CV875" s="181">
        <f t="shared" si="572"/>
        <v>0</v>
      </c>
      <c r="CW875" s="181">
        <f t="shared" si="572"/>
        <v>0</v>
      </c>
      <c r="CX875" s="181">
        <f t="shared" si="572"/>
        <v>0</v>
      </c>
      <c r="CY875" s="181">
        <f t="shared" si="572"/>
        <v>0</v>
      </c>
      <c r="CZ875" s="181">
        <f t="shared" si="572"/>
        <v>0</v>
      </c>
      <c r="DA875" s="181">
        <f t="shared" si="572"/>
        <v>0</v>
      </c>
      <c r="DB875" s="181">
        <f t="shared" si="572"/>
        <v>0</v>
      </c>
      <c r="DC875" s="181">
        <f t="shared" si="572"/>
        <v>0</v>
      </c>
      <c r="DD875" s="181">
        <f t="shared" si="572"/>
        <v>0</v>
      </c>
      <c r="DE875" s="181">
        <f t="shared" si="572"/>
        <v>0</v>
      </c>
      <c r="DF875" s="181">
        <f t="shared" si="572"/>
        <v>0</v>
      </c>
      <c r="DG875" s="181">
        <f t="shared" si="572"/>
        <v>0</v>
      </c>
      <c r="DH875" s="181">
        <f t="shared" si="572"/>
        <v>0</v>
      </c>
      <c r="DI875" s="181">
        <f t="shared" si="572"/>
        <v>0</v>
      </c>
      <c r="DJ875" s="181">
        <f t="shared" si="572"/>
        <v>0</v>
      </c>
      <c r="DK875" s="181">
        <f t="shared" si="572"/>
        <v>0</v>
      </c>
      <c r="DL875" s="181">
        <f t="shared" si="572"/>
        <v>0</v>
      </c>
      <c r="DM875" s="181">
        <f t="shared" si="572"/>
        <v>0</v>
      </c>
      <c r="DN875" s="181">
        <f t="shared" si="572"/>
        <v>0</v>
      </c>
      <c r="DO875" s="181">
        <f t="shared" si="572"/>
        <v>0</v>
      </c>
      <c r="DP875" s="181">
        <f t="shared" si="572"/>
        <v>0</v>
      </c>
      <c r="DQ875" s="181">
        <f t="shared" si="572"/>
        <v>0</v>
      </c>
      <c r="DR875" s="181">
        <f t="shared" si="572"/>
        <v>0</v>
      </c>
      <c r="DS875" s="181">
        <f t="shared" si="572"/>
        <v>0</v>
      </c>
      <c r="DT875" s="181">
        <f t="shared" si="572"/>
        <v>0</v>
      </c>
      <c r="DU875" s="181">
        <f t="shared" si="572"/>
        <v>0</v>
      </c>
      <c r="DV875" s="181">
        <f t="shared" si="572"/>
        <v>0</v>
      </c>
      <c r="DW875" s="181">
        <f t="shared" si="572"/>
        <v>0</v>
      </c>
      <c r="DX875" s="181">
        <f t="shared" si="572"/>
        <v>0</v>
      </c>
      <c r="DY875" s="181">
        <f t="shared" si="572"/>
        <v>0</v>
      </c>
      <c r="DZ875" s="181">
        <f t="shared" si="572"/>
        <v>0</v>
      </c>
      <c r="EA875" s="181">
        <f t="shared" si="572"/>
        <v>0</v>
      </c>
      <c r="EB875" s="181">
        <f t="shared" si="570"/>
        <v>0</v>
      </c>
      <c r="EC875" s="181">
        <f t="shared" si="565"/>
        <v>0</v>
      </c>
      <c r="ED875" s="181">
        <f t="shared" si="565"/>
        <v>0</v>
      </c>
      <c r="EE875" s="181">
        <f t="shared" si="565"/>
        <v>0</v>
      </c>
    </row>
    <row r="876" spans="1:138" ht="17.25" hidden="1" outlineLevel="1" thickTop="1" thickBot="1" x14ac:dyDescent="0.3">
      <c r="A876" s="122">
        <f>IF(B849="Объект",,1)</f>
        <v>0</v>
      </c>
      <c r="B876" s="228" t="s">
        <v>236</v>
      </c>
      <c r="C876" s="229">
        <f>SUM(D876:EE876)</f>
        <v>0</v>
      </c>
      <c r="D876" s="175">
        <f>SUM(D866:D875)</f>
        <v>0</v>
      </c>
      <c r="E876" s="230">
        <f t="shared" ref="E876:BA876" si="573">SUM(E866:E875)</f>
        <v>0</v>
      </c>
      <c r="F876" s="175">
        <f t="shared" si="573"/>
        <v>0</v>
      </c>
      <c r="G876" s="175">
        <f t="shared" si="573"/>
        <v>0</v>
      </c>
      <c r="H876" s="175">
        <f t="shared" si="573"/>
        <v>0</v>
      </c>
      <c r="I876" s="175">
        <f t="shared" si="573"/>
        <v>0</v>
      </c>
      <c r="J876" s="175">
        <f t="shared" si="573"/>
        <v>0</v>
      </c>
      <c r="K876" s="175">
        <f t="shared" si="573"/>
        <v>0</v>
      </c>
      <c r="L876" s="175">
        <f t="shared" si="573"/>
        <v>0</v>
      </c>
      <c r="M876" s="175">
        <f t="shared" si="573"/>
        <v>0</v>
      </c>
      <c r="N876" s="175">
        <f t="shared" si="573"/>
        <v>0</v>
      </c>
      <c r="O876" s="231">
        <f t="shared" si="573"/>
        <v>0</v>
      </c>
      <c r="P876" s="231">
        <f t="shared" si="573"/>
        <v>0</v>
      </c>
      <c r="Q876" s="231">
        <f t="shared" si="573"/>
        <v>0</v>
      </c>
      <c r="R876" s="231">
        <f t="shared" si="573"/>
        <v>0</v>
      </c>
      <c r="S876" s="231">
        <f t="shared" si="573"/>
        <v>0</v>
      </c>
      <c r="T876" s="231">
        <f t="shared" si="573"/>
        <v>0</v>
      </c>
      <c r="U876" s="231">
        <f t="shared" si="573"/>
        <v>0</v>
      </c>
      <c r="V876" s="231">
        <f t="shared" si="573"/>
        <v>0</v>
      </c>
      <c r="W876" s="231">
        <f t="shared" si="573"/>
        <v>0</v>
      </c>
      <c r="X876" s="231">
        <f t="shared" si="573"/>
        <v>0</v>
      </c>
      <c r="Y876" s="231">
        <f t="shared" si="573"/>
        <v>0</v>
      </c>
      <c r="Z876" s="231">
        <f t="shared" si="573"/>
        <v>0</v>
      </c>
      <c r="AA876" s="231">
        <f t="shared" si="573"/>
        <v>0</v>
      </c>
      <c r="AB876" s="231">
        <f t="shared" si="573"/>
        <v>0</v>
      </c>
      <c r="AC876" s="176">
        <f t="shared" si="573"/>
        <v>0</v>
      </c>
      <c r="AD876" s="176">
        <f t="shared" si="573"/>
        <v>0</v>
      </c>
      <c r="AE876" s="175">
        <f t="shared" si="573"/>
        <v>0</v>
      </c>
      <c r="AF876" s="175">
        <f t="shared" si="573"/>
        <v>0</v>
      </c>
      <c r="AG876" s="175">
        <f t="shared" si="573"/>
        <v>0</v>
      </c>
      <c r="AH876" s="175">
        <f t="shared" si="573"/>
        <v>0</v>
      </c>
      <c r="AI876" s="175">
        <f t="shared" si="573"/>
        <v>0</v>
      </c>
      <c r="AJ876" s="175">
        <f t="shared" si="573"/>
        <v>0</v>
      </c>
      <c r="AK876" s="175">
        <f t="shared" si="573"/>
        <v>0</v>
      </c>
      <c r="AL876" s="175">
        <f t="shared" si="573"/>
        <v>0</v>
      </c>
      <c r="AM876" s="175">
        <f t="shared" si="573"/>
        <v>0</v>
      </c>
      <c r="AN876" s="176">
        <f t="shared" si="573"/>
        <v>0</v>
      </c>
      <c r="AO876" s="175">
        <f t="shared" si="573"/>
        <v>0</v>
      </c>
      <c r="AP876" s="175">
        <f t="shared" si="573"/>
        <v>0</v>
      </c>
      <c r="AQ876" s="175">
        <f t="shared" si="573"/>
        <v>0</v>
      </c>
      <c r="AR876" s="175">
        <f t="shared" si="573"/>
        <v>0</v>
      </c>
      <c r="AS876" s="175">
        <f t="shared" si="573"/>
        <v>0</v>
      </c>
      <c r="AT876" s="175">
        <f t="shared" si="573"/>
        <v>0</v>
      </c>
      <c r="AU876" s="175">
        <f t="shared" si="573"/>
        <v>0</v>
      </c>
      <c r="AV876" s="175">
        <f t="shared" si="573"/>
        <v>0</v>
      </c>
      <c r="AW876" s="175">
        <f t="shared" si="573"/>
        <v>0</v>
      </c>
      <c r="AX876" s="175">
        <f t="shared" si="573"/>
        <v>0</v>
      </c>
      <c r="AY876" s="175">
        <f t="shared" si="573"/>
        <v>0</v>
      </c>
      <c r="AZ876" s="176">
        <f t="shared" si="573"/>
        <v>0</v>
      </c>
      <c r="BA876" s="175">
        <f t="shared" si="573"/>
        <v>0</v>
      </c>
      <c r="BB876" s="175">
        <f t="shared" ref="BB876:DM876" si="574">SUM(BB853:BB862)*0.18</f>
        <v>0</v>
      </c>
      <c r="BC876" s="175">
        <f t="shared" si="574"/>
        <v>0</v>
      </c>
      <c r="BD876" s="175">
        <f t="shared" si="574"/>
        <v>0</v>
      </c>
      <c r="BE876" s="175">
        <f t="shared" si="574"/>
        <v>0</v>
      </c>
      <c r="BF876" s="175">
        <f t="shared" si="574"/>
        <v>0</v>
      </c>
      <c r="BG876" s="175">
        <f t="shared" si="574"/>
        <v>0</v>
      </c>
      <c r="BH876" s="175">
        <f t="shared" si="574"/>
        <v>0</v>
      </c>
      <c r="BI876" s="175">
        <f t="shared" si="574"/>
        <v>0</v>
      </c>
      <c r="BJ876" s="175">
        <f t="shared" si="574"/>
        <v>0</v>
      </c>
      <c r="BK876" s="175">
        <f t="shared" si="574"/>
        <v>0</v>
      </c>
      <c r="BL876" s="176">
        <f t="shared" si="574"/>
        <v>0</v>
      </c>
      <c r="BM876" s="175">
        <f t="shared" si="574"/>
        <v>0</v>
      </c>
      <c r="BN876" s="175">
        <f t="shared" si="574"/>
        <v>0</v>
      </c>
      <c r="BO876" s="175">
        <f t="shared" si="574"/>
        <v>0</v>
      </c>
      <c r="BP876" s="175">
        <f t="shared" si="574"/>
        <v>0</v>
      </c>
      <c r="BQ876" s="175">
        <f t="shared" si="574"/>
        <v>0</v>
      </c>
      <c r="BR876" s="175">
        <f t="shared" si="574"/>
        <v>0</v>
      </c>
      <c r="BS876" s="175">
        <f t="shared" si="574"/>
        <v>0</v>
      </c>
      <c r="BT876" s="175">
        <f t="shared" si="574"/>
        <v>0</v>
      </c>
      <c r="BU876" s="175">
        <f t="shared" si="574"/>
        <v>0</v>
      </c>
      <c r="BV876" s="175">
        <f>SUM(BV853:BV862)*0.18</f>
        <v>0</v>
      </c>
      <c r="BW876" s="175">
        <f>SUM(BW853:BW862)*0.18</f>
        <v>0</v>
      </c>
      <c r="BX876" s="175">
        <f>SUM(BX853:BX862)*0.18</f>
        <v>0</v>
      </c>
      <c r="BY876" s="175">
        <f t="shared" si="574"/>
        <v>0</v>
      </c>
      <c r="BZ876" s="175">
        <f t="shared" si="574"/>
        <v>0</v>
      </c>
      <c r="CA876" s="175">
        <f t="shared" si="574"/>
        <v>0</v>
      </c>
      <c r="CB876" s="175">
        <f t="shared" si="574"/>
        <v>0</v>
      </c>
      <c r="CC876" s="175">
        <f t="shared" si="574"/>
        <v>0</v>
      </c>
      <c r="CD876" s="175">
        <f t="shared" si="574"/>
        <v>0</v>
      </c>
      <c r="CE876" s="175">
        <f t="shared" si="574"/>
        <v>0</v>
      </c>
      <c r="CF876" s="175">
        <f t="shared" si="574"/>
        <v>0</v>
      </c>
      <c r="CG876" s="175">
        <f t="shared" si="574"/>
        <v>0</v>
      </c>
      <c r="CH876" s="175">
        <f t="shared" si="574"/>
        <v>0</v>
      </c>
      <c r="CI876" s="175">
        <f t="shared" si="574"/>
        <v>0</v>
      </c>
      <c r="CJ876" s="176">
        <f t="shared" si="574"/>
        <v>0</v>
      </c>
      <c r="CK876" s="175">
        <f t="shared" si="574"/>
        <v>0</v>
      </c>
      <c r="CL876" s="175">
        <f t="shared" si="574"/>
        <v>0</v>
      </c>
      <c r="CM876" s="175">
        <f t="shared" si="574"/>
        <v>0</v>
      </c>
      <c r="CN876" s="175">
        <f t="shared" si="574"/>
        <v>0</v>
      </c>
      <c r="CO876" s="175">
        <f t="shared" si="574"/>
        <v>0</v>
      </c>
      <c r="CP876" s="175">
        <f t="shared" si="574"/>
        <v>0</v>
      </c>
      <c r="CQ876" s="175">
        <f t="shared" si="574"/>
        <v>0</v>
      </c>
      <c r="CR876" s="175">
        <f t="shared" si="574"/>
        <v>0</v>
      </c>
      <c r="CS876" s="175">
        <f t="shared" si="574"/>
        <v>0</v>
      </c>
      <c r="CT876" s="175">
        <f t="shared" si="574"/>
        <v>0</v>
      </c>
      <c r="CU876" s="175">
        <f t="shared" si="574"/>
        <v>0</v>
      </c>
      <c r="CV876" s="176">
        <f t="shared" si="574"/>
        <v>0</v>
      </c>
      <c r="CW876" s="175">
        <f t="shared" si="574"/>
        <v>0</v>
      </c>
      <c r="CX876" s="175">
        <f t="shared" si="574"/>
        <v>0</v>
      </c>
      <c r="CY876" s="175">
        <f t="shared" si="574"/>
        <v>0</v>
      </c>
      <c r="CZ876" s="175">
        <f t="shared" si="574"/>
        <v>0</v>
      </c>
      <c r="DA876" s="175">
        <f t="shared" si="574"/>
        <v>0</v>
      </c>
      <c r="DB876" s="175">
        <f t="shared" si="574"/>
        <v>0</v>
      </c>
      <c r="DC876" s="175">
        <f t="shared" si="574"/>
        <v>0</v>
      </c>
      <c r="DD876" s="175">
        <f t="shared" si="574"/>
        <v>0</v>
      </c>
      <c r="DE876" s="175">
        <f t="shared" si="574"/>
        <v>0</v>
      </c>
      <c r="DF876" s="175">
        <f t="shared" si="574"/>
        <v>0</v>
      </c>
      <c r="DG876" s="175">
        <f t="shared" si="574"/>
        <v>0</v>
      </c>
      <c r="DH876" s="176">
        <f t="shared" si="574"/>
        <v>0</v>
      </c>
      <c r="DI876" s="175">
        <f t="shared" si="574"/>
        <v>0</v>
      </c>
      <c r="DJ876" s="175">
        <f t="shared" si="574"/>
        <v>0</v>
      </c>
      <c r="DK876" s="175">
        <f t="shared" si="574"/>
        <v>0</v>
      </c>
      <c r="DL876" s="175">
        <f t="shared" si="574"/>
        <v>0</v>
      </c>
      <c r="DM876" s="175">
        <f t="shared" si="574"/>
        <v>0</v>
      </c>
      <c r="DN876" s="175">
        <f t="shared" ref="DN876:EA876" si="575">SUM(DN853:DN862)*0.18</f>
        <v>0</v>
      </c>
      <c r="DO876" s="175">
        <f t="shared" si="575"/>
        <v>0</v>
      </c>
      <c r="DP876" s="175">
        <f t="shared" si="575"/>
        <v>0</v>
      </c>
      <c r="DQ876" s="175">
        <f t="shared" si="575"/>
        <v>0</v>
      </c>
      <c r="DR876" s="175">
        <f t="shared" si="575"/>
        <v>0</v>
      </c>
      <c r="DS876" s="175">
        <f t="shared" si="575"/>
        <v>0</v>
      </c>
      <c r="DT876" s="176">
        <f t="shared" si="575"/>
        <v>0</v>
      </c>
      <c r="DU876" s="175">
        <f t="shared" si="575"/>
        <v>0</v>
      </c>
      <c r="DV876" s="175">
        <f t="shared" si="575"/>
        <v>0</v>
      </c>
      <c r="DW876" s="175">
        <f t="shared" si="575"/>
        <v>0</v>
      </c>
      <c r="DX876" s="175">
        <f t="shared" si="575"/>
        <v>0</v>
      </c>
      <c r="DY876" s="175">
        <f t="shared" si="575"/>
        <v>0</v>
      </c>
      <c r="DZ876" s="175">
        <f t="shared" si="575"/>
        <v>0</v>
      </c>
      <c r="EA876" s="175">
        <f t="shared" si="575"/>
        <v>0</v>
      </c>
      <c r="EB876" s="175">
        <f>SUM(EB853:EB862)*0.18</f>
        <v>0</v>
      </c>
      <c r="EC876" s="175">
        <f>SUM(EC853:EC862)*0.18</f>
        <v>0</v>
      </c>
      <c r="ED876" s="175">
        <f>SUM(ED853:ED862)*0.18</f>
        <v>0</v>
      </c>
      <c r="EE876" s="175">
        <f>SUM(EE853:EE862)*0.18</f>
        <v>0</v>
      </c>
      <c r="EF876" s="169"/>
      <c r="EG876" s="169"/>
      <c r="EH876" s="169"/>
    </row>
    <row r="877" spans="1:138" ht="17.25" hidden="1" outlineLevel="1" thickTop="1" thickBot="1" x14ac:dyDescent="0.3">
      <c r="A877" s="122">
        <f>IF(B849="Объект",,1)</f>
        <v>0</v>
      </c>
      <c r="B877" s="233">
        <f>B845</f>
        <v>0</v>
      </c>
      <c r="C877" s="229">
        <f t="shared" si="558"/>
        <v>0</v>
      </c>
      <c r="D877" s="188">
        <f t="shared" ref="D877:BO877" si="576">D865+D876</f>
        <v>0</v>
      </c>
      <c r="E877" s="234">
        <f t="shared" si="576"/>
        <v>0</v>
      </c>
      <c r="F877" s="188">
        <f t="shared" si="576"/>
        <v>0</v>
      </c>
      <c r="G877" s="188">
        <f t="shared" si="576"/>
        <v>0</v>
      </c>
      <c r="H877" s="188">
        <f t="shared" si="576"/>
        <v>0</v>
      </c>
      <c r="I877" s="188">
        <f t="shared" si="576"/>
        <v>0</v>
      </c>
      <c r="J877" s="188">
        <f t="shared" si="576"/>
        <v>0</v>
      </c>
      <c r="K877" s="188">
        <f t="shared" si="576"/>
        <v>0</v>
      </c>
      <c r="L877" s="188">
        <f t="shared" si="576"/>
        <v>0</v>
      </c>
      <c r="M877" s="188">
        <f t="shared" si="576"/>
        <v>0</v>
      </c>
      <c r="N877" s="188">
        <f t="shared" si="576"/>
        <v>0</v>
      </c>
      <c r="O877" s="235">
        <f t="shared" si="576"/>
        <v>0</v>
      </c>
      <c r="P877" s="235">
        <f t="shared" si="576"/>
        <v>0</v>
      </c>
      <c r="Q877" s="235">
        <f t="shared" si="576"/>
        <v>0</v>
      </c>
      <c r="R877" s="235">
        <f t="shared" si="576"/>
        <v>0</v>
      </c>
      <c r="S877" s="235">
        <f t="shared" si="576"/>
        <v>0</v>
      </c>
      <c r="T877" s="235">
        <f t="shared" si="576"/>
        <v>0</v>
      </c>
      <c r="U877" s="235">
        <f t="shared" si="576"/>
        <v>0</v>
      </c>
      <c r="V877" s="235">
        <f t="shared" si="576"/>
        <v>0</v>
      </c>
      <c r="W877" s="235">
        <f t="shared" si="576"/>
        <v>0</v>
      </c>
      <c r="X877" s="235">
        <f t="shared" si="576"/>
        <v>0</v>
      </c>
      <c r="Y877" s="235">
        <f t="shared" si="576"/>
        <v>0</v>
      </c>
      <c r="Z877" s="235">
        <f t="shared" si="576"/>
        <v>0</v>
      </c>
      <c r="AA877" s="235">
        <f t="shared" si="576"/>
        <v>0</v>
      </c>
      <c r="AB877" s="235">
        <f t="shared" si="576"/>
        <v>0</v>
      </c>
      <c r="AC877" s="189">
        <f t="shared" si="576"/>
        <v>0</v>
      </c>
      <c r="AD877" s="189">
        <f t="shared" si="576"/>
        <v>0</v>
      </c>
      <c r="AE877" s="188">
        <f t="shared" si="576"/>
        <v>0</v>
      </c>
      <c r="AF877" s="188">
        <f t="shared" si="576"/>
        <v>0</v>
      </c>
      <c r="AG877" s="188">
        <f t="shared" si="576"/>
        <v>0</v>
      </c>
      <c r="AH877" s="188">
        <f t="shared" si="576"/>
        <v>0</v>
      </c>
      <c r="AI877" s="188">
        <f t="shared" si="576"/>
        <v>0</v>
      </c>
      <c r="AJ877" s="188">
        <f t="shared" si="576"/>
        <v>0</v>
      </c>
      <c r="AK877" s="188">
        <f t="shared" si="576"/>
        <v>0</v>
      </c>
      <c r="AL877" s="188">
        <f t="shared" si="576"/>
        <v>0</v>
      </c>
      <c r="AM877" s="188">
        <f t="shared" si="576"/>
        <v>0</v>
      </c>
      <c r="AN877" s="189">
        <f t="shared" si="576"/>
        <v>0</v>
      </c>
      <c r="AO877" s="188">
        <f t="shared" si="576"/>
        <v>0</v>
      </c>
      <c r="AP877" s="188">
        <f t="shared" si="576"/>
        <v>0</v>
      </c>
      <c r="AQ877" s="188">
        <f t="shared" si="576"/>
        <v>0</v>
      </c>
      <c r="AR877" s="188">
        <f t="shared" si="576"/>
        <v>0</v>
      </c>
      <c r="AS877" s="188">
        <f t="shared" si="576"/>
        <v>0</v>
      </c>
      <c r="AT877" s="188">
        <f t="shared" si="576"/>
        <v>0</v>
      </c>
      <c r="AU877" s="188">
        <f t="shared" si="576"/>
        <v>0</v>
      </c>
      <c r="AV877" s="188">
        <f t="shared" si="576"/>
        <v>0</v>
      </c>
      <c r="AW877" s="188">
        <f t="shared" si="576"/>
        <v>0</v>
      </c>
      <c r="AX877" s="188">
        <f t="shared" si="576"/>
        <v>0</v>
      </c>
      <c r="AY877" s="188">
        <f t="shared" si="576"/>
        <v>0</v>
      </c>
      <c r="AZ877" s="189">
        <f t="shared" si="576"/>
        <v>0</v>
      </c>
      <c r="BA877" s="188">
        <f t="shared" si="576"/>
        <v>0</v>
      </c>
      <c r="BB877" s="188">
        <f t="shared" si="576"/>
        <v>0</v>
      </c>
      <c r="BC877" s="188">
        <f t="shared" si="576"/>
        <v>0</v>
      </c>
      <c r="BD877" s="188">
        <f t="shared" si="576"/>
        <v>0</v>
      </c>
      <c r="BE877" s="188">
        <f t="shared" si="576"/>
        <v>0</v>
      </c>
      <c r="BF877" s="188">
        <f t="shared" si="576"/>
        <v>0</v>
      </c>
      <c r="BG877" s="188">
        <f t="shared" si="576"/>
        <v>0</v>
      </c>
      <c r="BH877" s="188">
        <f t="shared" si="576"/>
        <v>0</v>
      </c>
      <c r="BI877" s="188">
        <f t="shared" si="576"/>
        <v>0</v>
      </c>
      <c r="BJ877" s="188">
        <f t="shared" si="576"/>
        <v>0</v>
      </c>
      <c r="BK877" s="188">
        <f t="shared" si="576"/>
        <v>0</v>
      </c>
      <c r="BL877" s="189">
        <f t="shared" si="576"/>
        <v>0</v>
      </c>
      <c r="BM877" s="188">
        <f t="shared" si="576"/>
        <v>0</v>
      </c>
      <c r="BN877" s="188">
        <f t="shared" si="576"/>
        <v>0</v>
      </c>
      <c r="BO877" s="188">
        <f t="shared" si="576"/>
        <v>0</v>
      </c>
      <c r="BP877" s="188">
        <f t="shared" ref="BP877:EA877" si="577">BP865+BP876</f>
        <v>0</v>
      </c>
      <c r="BQ877" s="188">
        <f t="shared" si="577"/>
        <v>0</v>
      </c>
      <c r="BR877" s="188">
        <f t="shared" si="577"/>
        <v>0</v>
      </c>
      <c r="BS877" s="188">
        <f t="shared" si="577"/>
        <v>0</v>
      </c>
      <c r="BT877" s="188">
        <f t="shared" si="577"/>
        <v>0</v>
      </c>
      <c r="BU877" s="188">
        <f t="shared" si="577"/>
        <v>0</v>
      </c>
      <c r="BV877" s="188">
        <f>BV865+BV876</f>
        <v>0</v>
      </c>
      <c r="BW877" s="188">
        <f>BW865+BW876</f>
        <v>0</v>
      </c>
      <c r="BX877" s="188">
        <f>BX865+BX876</f>
        <v>0</v>
      </c>
      <c r="BY877" s="188">
        <f t="shared" si="577"/>
        <v>0</v>
      </c>
      <c r="BZ877" s="188">
        <f t="shared" si="577"/>
        <v>0</v>
      </c>
      <c r="CA877" s="188">
        <f t="shared" si="577"/>
        <v>0</v>
      </c>
      <c r="CB877" s="188">
        <f t="shared" si="577"/>
        <v>0</v>
      </c>
      <c r="CC877" s="188">
        <f t="shared" si="577"/>
        <v>0</v>
      </c>
      <c r="CD877" s="188">
        <f t="shared" si="577"/>
        <v>0</v>
      </c>
      <c r="CE877" s="188">
        <f t="shared" si="577"/>
        <v>0</v>
      </c>
      <c r="CF877" s="188">
        <f t="shared" si="577"/>
        <v>0</v>
      </c>
      <c r="CG877" s="188">
        <f t="shared" si="577"/>
        <v>0</v>
      </c>
      <c r="CH877" s="188">
        <f t="shared" si="577"/>
        <v>0</v>
      </c>
      <c r="CI877" s="188">
        <f t="shared" si="577"/>
        <v>0</v>
      </c>
      <c r="CJ877" s="189">
        <f t="shared" si="577"/>
        <v>0</v>
      </c>
      <c r="CK877" s="188">
        <f t="shared" si="577"/>
        <v>0</v>
      </c>
      <c r="CL877" s="188">
        <f t="shared" si="577"/>
        <v>0</v>
      </c>
      <c r="CM877" s="188">
        <f t="shared" si="577"/>
        <v>0</v>
      </c>
      <c r="CN877" s="188">
        <f t="shared" si="577"/>
        <v>0</v>
      </c>
      <c r="CO877" s="188">
        <f t="shared" si="577"/>
        <v>0</v>
      </c>
      <c r="CP877" s="188">
        <f t="shared" si="577"/>
        <v>0</v>
      </c>
      <c r="CQ877" s="188">
        <f t="shared" si="577"/>
        <v>0</v>
      </c>
      <c r="CR877" s="188">
        <f t="shared" si="577"/>
        <v>0</v>
      </c>
      <c r="CS877" s="188">
        <f t="shared" si="577"/>
        <v>0</v>
      </c>
      <c r="CT877" s="188">
        <f t="shared" si="577"/>
        <v>0</v>
      </c>
      <c r="CU877" s="188">
        <f t="shared" si="577"/>
        <v>0</v>
      </c>
      <c r="CV877" s="189">
        <f t="shared" si="577"/>
        <v>0</v>
      </c>
      <c r="CW877" s="188">
        <f t="shared" si="577"/>
        <v>0</v>
      </c>
      <c r="CX877" s="188">
        <f t="shared" si="577"/>
        <v>0</v>
      </c>
      <c r="CY877" s="188">
        <f t="shared" si="577"/>
        <v>0</v>
      </c>
      <c r="CZ877" s="188">
        <f t="shared" si="577"/>
        <v>0</v>
      </c>
      <c r="DA877" s="188">
        <f t="shared" si="577"/>
        <v>0</v>
      </c>
      <c r="DB877" s="188">
        <f t="shared" si="577"/>
        <v>0</v>
      </c>
      <c r="DC877" s="188">
        <f t="shared" si="577"/>
        <v>0</v>
      </c>
      <c r="DD877" s="188">
        <f t="shared" si="577"/>
        <v>0</v>
      </c>
      <c r="DE877" s="188">
        <f t="shared" si="577"/>
        <v>0</v>
      </c>
      <c r="DF877" s="188">
        <f t="shared" si="577"/>
        <v>0</v>
      </c>
      <c r="DG877" s="188">
        <f t="shared" si="577"/>
        <v>0</v>
      </c>
      <c r="DH877" s="189">
        <f t="shared" si="577"/>
        <v>0</v>
      </c>
      <c r="DI877" s="188">
        <f t="shared" si="577"/>
        <v>0</v>
      </c>
      <c r="DJ877" s="188">
        <f t="shared" si="577"/>
        <v>0</v>
      </c>
      <c r="DK877" s="188">
        <f t="shared" si="577"/>
        <v>0</v>
      </c>
      <c r="DL877" s="188">
        <f t="shared" si="577"/>
        <v>0</v>
      </c>
      <c r="DM877" s="188">
        <f t="shared" si="577"/>
        <v>0</v>
      </c>
      <c r="DN877" s="188">
        <f t="shared" si="577"/>
        <v>0</v>
      </c>
      <c r="DO877" s="188">
        <f t="shared" si="577"/>
        <v>0</v>
      </c>
      <c r="DP877" s="188">
        <f t="shared" si="577"/>
        <v>0</v>
      </c>
      <c r="DQ877" s="188">
        <f t="shared" si="577"/>
        <v>0</v>
      </c>
      <c r="DR877" s="188">
        <f t="shared" si="577"/>
        <v>0</v>
      </c>
      <c r="DS877" s="188">
        <f t="shared" si="577"/>
        <v>0</v>
      </c>
      <c r="DT877" s="189">
        <f t="shared" si="577"/>
        <v>0</v>
      </c>
      <c r="DU877" s="188">
        <f t="shared" si="577"/>
        <v>0</v>
      </c>
      <c r="DV877" s="188">
        <f t="shared" si="577"/>
        <v>0</v>
      </c>
      <c r="DW877" s="188">
        <f t="shared" si="577"/>
        <v>0</v>
      </c>
      <c r="DX877" s="188">
        <f t="shared" si="577"/>
        <v>0</v>
      </c>
      <c r="DY877" s="188">
        <f t="shared" si="577"/>
        <v>0</v>
      </c>
      <c r="DZ877" s="188">
        <f t="shared" si="577"/>
        <v>0</v>
      </c>
      <c r="EA877" s="188">
        <f t="shared" si="577"/>
        <v>0</v>
      </c>
      <c r="EB877" s="188">
        <f>EB865+EB876</f>
        <v>0</v>
      </c>
      <c r="EC877" s="188">
        <f>EC865+EC876</f>
        <v>0</v>
      </c>
      <c r="ED877" s="188">
        <f>ED865+ED876</f>
        <v>0</v>
      </c>
      <c r="EE877" s="188">
        <f>EE865+EE876</f>
        <v>0</v>
      </c>
      <c r="EF877" s="169"/>
      <c r="EG877" s="169"/>
      <c r="EH877" s="169"/>
    </row>
    <row r="878" spans="1:138" ht="15" hidden="1" outlineLevel="1" x14ac:dyDescent="0.25">
      <c r="A878" s="122">
        <f>IF(B849="Объект",,1)</f>
        <v>0</v>
      </c>
      <c r="C878" s="226" t="e">
        <f>IF(SUM(D866:BP875)/(C865-C864-C863)&lt;&gt;0.18,"ПроверьНДС",)</f>
        <v>#DIV/0!</v>
      </c>
    </row>
    <row r="879" spans="1:138" hidden="1" outlineLevel="1" x14ac:dyDescent="0.2">
      <c r="A879" s="122">
        <f>IF(B849="Объект",,1)</f>
        <v>0</v>
      </c>
    </row>
    <row r="880" spans="1:138" hidden="1" outlineLevel="1" x14ac:dyDescent="0.2">
      <c r="A880" s="122">
        <f>IF(B849="Объект",,1)</f>
        <v>0</v>
      </c>
    </row>
    <row r="881" spans="1:138" hidden="1" outlineLevel="1" x14ac:dyDescent="0.2">
      <c r="A881" s="122">
        <f>IF(B881="Объект",,1)</f>
        <v>0</v>
      </c>
      <c r="B881" s="127" t="s">
        <v>247</v>
      </c>
      <c r="C881" s="54">
        <f>C849+1</f>
        <v>18</v>
      </c>
    </row>
    <row r="882" spans="1:138" ht="16.5" hidden="1" outlineLevel="1" x14ac:dyDescent="0.3">
      <c r="A882" s="122">
        <f>IF(B881="Объект",,1)</f>
        <v>0</v>
      </c>
      <c r="B882" s="128" t="s">
        <v>201</v>
      </c>
      <c r="C882" s="129"/>
      <c r="D882" s="129"/>
      <c r="E882" s="129"/>
      <c r="F882" s="129"/>
      <c r="G882" s="129"/>
      <c r="H882" s="129"/>
      <c r="I882" s="129"/>
      <c r="J882" s="129"/>
      <c r="K882" s="129"/>
      <c r="L882" s="129"/>
      <c r="M882" s="129"/>
      <c r="N882" s="129"/>
    </row>
    <row r="883" spans="1:138" ht="17.25" hidden="1" customHeight="1" outlineLevel="1" thickBot="1" x14ac:dyDescent="0.25">
      <c r="A883" s="122">
        <f>IF(B881="Объект",,1)</f>
        <v>0</v>
      </c>
    </row>
    <row r="884" spans="1:138" ht="17.25" hidden="1" outlineLevel="1" thickTop="1" thickBot="1" x14ac:dyDescent="0.25">
      <c r="A884" s="122">
        <f>IF(B881="Объект",,1)</f>
        <v>0</v>
      </c>
      <c r="B884" s="160" t="s">
        <v>207</v>
      </c>
      <c r="C884" s="161" t="s">
        <v>208</v>
      </c>
      <c r="D884" s="162">
        <f>$C$4</f>
        <v>42826</v>
      </c>
      <c r="E884" s="162">
        <f t="shared" ref="E884:BP884" si="578">DATE(YEAR(D884),(MONTH(D884)+1),DAY(D884))</f>
        <v>42856</v>
      </c>
      <c r="F884" s="162">
        <f t="shared" si="578"/>
        <v>42887</v>
      </c>
      <c r="G884" s="162">
        <f t="shared" si="578"/>
        <v>42917</v>
      </c>
      <c r="H884" s="162">
        <f t="shared" si="578"/>
        <v>42948</v>
      </c>
      <c r="I884" s="162">
        <f t="shared" si="578"/>
        <v>42979</v>
      </c>
      <c r="J884" s="162">
        <f t="shared" si="578"/>
        <v>43009</v>
      </c>
      <c r="K884" s="162">
        <f t="shared" si="578"/>
        <v>43040</v>
      </c>
      <c r="L884" s="162">
        <f t="shared" si="578"/>
        <v>43070</v>
      </c>
      <c r="M884" s="162">
        <f t="shared" si="578"/>
        <v>43101</v>
      </c>
      <c r="N884" s="162">
        <f t="shared" si="578"/>
        <v>43132</v>
      </c>
      <c r="O884" s="162">
        <f t="shared" si="578"/>
        <v>43160</v>
      </c>
      <c r="P884" s="162">
        <f t="shared" si="578"/>
        <v>43191</v>
      </c>
      <c r="Q884" s="162">
        <f t="shared" si="578"/>
        <v>43221</v>
      </c>
      <c r="R884" s="162">
        <f t="shared" si="578"/>
        <v>43252</v>
      </c>
      <c r="S884" s="162">
        <f t="shared" si="578"/>
        <v>43282</v>
      </c>
      <c r="T884" s="162">
        <f t="shared" si="578"/>
        <v>43313</v>
      </c>
      <c r="U884" s="162">
        <f t="shared" si="578"/>
        <v>43344</v>
      </c>
      <c r="V884" s="162">
        <f t="shared" si="578"/>
        <v>43374</v>
      </c>
      <c r="W884" s="162">
        <f t="shared" si="578"/>
        <v>43405</v>
      </c>
      <c r="X884" s="162">
        <f t="shared" si="578"/>
        <v>43435</v>
      </c>
      <c r="Y884" s="162">
        <f t="shared" si="578"/>
        <v>43466</v>
      </c>
      <c r="Z884" s="162">
        <f t="shared" si="578"/>
        <v>43497</v>
      </c>
      <c r="AA884" s="162">
        <f t="shared" si="578"/>
        <v>43525</v>
      </c>
      <c r="AB884" s="162">
        <f t="shared" si="578"/>
        <v>43556</v>
      </c>
      <c r="AC884" s="162">
        <f t="shared" si="578"/>
        <v>43586</v>
      </c>
      <c r="AD884" s="162">
        <f t="shared" si="578"/>
        <v>43617</v>
      </c>
      <c r="AE884" s="162">
        <f t="shared" si="578"/>
        <v>43647</v>
      </c>
      <c r="AF884" s="162">
        <f t="shared" si="578"/>
        <v>43678</v>
      </c>
      <c r="AG884" s="162">
        <f t="shared" si="578"/>
        <v>43709</v>
      </c>
      <c r="AH884" s="162">
        <f t="shared" si="578"/>
        <v>43739</v>
      </c>
      <c r="AI884" s="162">
        <f t="shared" si="578"/>
        <v>43770</v>
      </c>
      <c r="AJ884" s="162">
        <f t="shared" si="578"/>
        <v>43800</v>
      </c>
      <c r="AK884" s="162">
        <f t="shared" si="578"/>
        <v>43831</v>
      </c>
      <c r="AL884" s="162">
        <f t="shared" si="578"/>
        <v>43862</v>
      </c>
      <c r="AM884" s="162">
        <f t="shared" si="578"/>
        <v>43891</v>
      </c>
      <c r="AN884" s="162">
        <f t="shared" si="578"/>
        <v>43922</v>
      </c>
      <c r="AO884" s="162">
        <f t="shared" si="578"/>
        <v>43952</v>
      </c>
      <c r="AP884" s="162">
        <f t="shared" si="578"/>
        <v>43983</v>
      </c>
      <c r="AQ884" s="162">
        <f t="shared" si="578"/>
        <v>44013</v>
      </c>
      <c r="AR884" s="162">
        <f t="shared" si="578"/>
        <v>44044</v>
      </c>
      <c r="AS884" s="162">
        <f t="shared" si="578"/>
        <v>44075</v>
      </c>
      <c r="AT884" s="162">
        <f t="shared" si="578"/>
        <v>44105</v>
      </c>
      <c r="AU884" s="162">
        <f t="shared" si="578"/>
        <v>44136</v>
      </c>
      <c r="AV884" s="162">
        <f t="shared" si="578"/>
        <v>44166</v>
      </c>
      <c r="AW884" s="162">
        <f t="shared" si="578"/>
        <v>44197</v>
      </c>
      <c r="AX884" s="162">
        <f t="shared" si="578"/>
        <v>44228</v>
      </c>
      <c r="AY884" s="162">
        <f t="shared" si="578"/>
        <v>44256</v>
      </c>
      <c r="AZ884" s="162">
        <f t="shared" si="578"/>
        <v>44287</v>
      </c>
      <c r="BA884" s="162">
        <f t="shared" si="578"/>
        <v>44317</v>
      </c>
      <c r="BB884" s="162">
        <f t="shared" si="578"/>
        <v>44348</v>
      </c>
      <c r="BC884" s="162">
        <f t="shared" si="578"/>
        <v>44378</v>
      </c>
      <c r="BD884" s="162">
        <f t="shared" si="578"/>
        <v>44409</v>
      </c>
      <c r="BE884" s="162">
        <f t="shared" si="578"/>
        <v>44440</v>
      </c>
      <c r="BF884" s="162">
        <f t="shared" si="578"/>
        <v>44470</v>
      </c>
      <c r="BG884" s="162">
        <f t="shared" si="578"/>
        <v>44501</v>
      </c>
      <c r="BH884" s="162">
        <f t="shared" si="578"/>
        <v>44531</v>
      </c>
      <c r="BI884" s="162">
        <f t="shared" si="578"/>
        <v>44562</v>
      </c>
      <c r="BJ884" s="162">
        <f t="shared" si="578"/>
        <v>44593</v>
      </c>
      <c r="BK884" s="162">
        <f t="shared" si="578"/>
        <v>44621</v>
      </c>
      <c r="BL884" s="162">
        <f t="shared" si="578"/>
        <v>44652</v>
      </c>
      <c r="BM884" s="162">
        <f t="shared" si="578"/>
        <v>44682</v>
      </c>
      <c r="BN884" s="162">
        <f t="shared" si="578"/>
        <v>44713</v>
      </c>
      <c r="BO884" s="162">
        <f t="shared" si="578"/>
        <v>44743</v>
      </c>
      <c r="BP884" s="162">
        <f t="shared" si="578"/>
        <v>44774</v>
      </c>
      <c r="BQ884" s="162">
        <f t="shared" ref="BQ884:EB884" si="579">DATE(YEAR(BP884),(MONTH(BP884)+1),DAY(BP884))</f>
        <v>44805</v>
      </c>
      <c r="BR884" s="162">
        <f t="shared" si="579"/>
        <v>44835</v>
      </c>
      <c r="BS884" s="162">
        <f t="shared" si="579"/>
        <v>44866</v>
      </c>
      <c r="BT884" s="162">
        <f t="shared" si="579"/>
        <v>44896</v>
      </c>
      <c r="BU884" s="162">
        <f t="shared" si="579"/>
        <v>44927</v>
      </c>
      <c r="BV884" s="162">
        <f>DATE(YEAR(BU884),(MONTH(BU884)+1),DAY(BU884))</f>
        <v>44958</v>
      </c>
      <c r="BW884" s="162">
        <f>DATE(YEAR(BV884),(MONTH(BV884)+1),DAY(BV884))</f>
        <v>44986</v>
      </c>
      <c r="BX884" s="162">
        <f>DATE(YEAR(BW884),(MONTH(BW884)+1),DAY(BW884))</f>
        <v>45017</v>
      </c>
      <c r="BY884" s="162">
        <f t="shared" si="579"/>
        <v>45047</v>
      </c>
      <c r="BZ884" s="162">
        <f t="shared" si="579"/>
        <v>45078</v>
      </c>
      <c r="CA884" s="162">
        <f t="shared" si="579"/>
        <v>45108</v>
      </c>
      <c r="CB884" s="162">
        <f t="shared" si="579"/>
        <v>45139</v>
      </c>
      <c r="CC884" s="162">
        <f t="shared" si="579"/>
        <v>45170</v>
      </c>
      <c r="CD884" s="162">
        <f t="shared" si="579"/>
        <v>45200</v>
      </c>
      <c r="CE884" s="162">
        <f t="shared" si="579"/>
        <v>45231</v>
      </c>
      <c r="CF884" s="162">
        <f t="shared" si="579"/>
        <v>45261</v>
      </c>
      <c r="CG884" s="162">
        <f t="shared" si="579"/>
        <v>45292</v>
      </c>
      <c r="CH884" s="162">
        <f t="shared" si="579"/>
        <v>45323</v>
      </c>
      <c r="CI884" s="162">
        <f t="shared" si="579"/>
        <v>45352</v>
      </c>
      <c r="CJ884" s="162">
        <f t="shared" si="579"/>
        <v>45383</v>
      </c>
      <c r="CK884" s="162">
        <f t="shared" si="579"/>
        <v>45413</v>
      </c>
      <c r="CL884" s="162">
        <f t="shared" si="579"/>
        <v>45444</v>
      </c>
      <c r="CM884" s="162">
        <f t="shared" si="579"/>
        <v>45474</v>
      </c>
      <c r="CN884" s="162">
        <f t="shared" si="579"/>
        <v>45505</v>
      </c>
      <c r="CO884" s="162">
        <f t="shared" si="579"/>
        <v>45536</v>
      </c>
      <c r="CP884" s="162">
        <f t="shared" si="579"/>
        <v>45566</v>
      </c>
      <c r="CQ884" s="162">
        <f t="shared" si="579"/>
        <v>45597</v>
      </c>
      <c r="CR884" s="162">
        <f t="shared" si="579"/>
        <v>45627</v>
      </c>
      <c r="CS884" s="162">
        <f t="shared" si="579"/>
        <v>45658</v>
      </c>
      <c r="CT884" s="162">
        <f t="shared" si="579"/>
        <v>45689</v>
      </c>
      <c r="CU884" s="162">
        <f t="shared" si="579"/>
        <v>45717</v>
      </c>
      <c r="CV884" s="162">
        <f t="shared" si="579"/>
        <v>45748</v>
      </c>
      <c r="CW884" s="162">
        <f t="shared" si="579"/>
        <v>45778</v>
      </c>
      <c r="CX884" s="162">
        <f t="shared" si="579"/>
        <v>45809</v>
      </c>
      <c r="CY884" s="162">
        <f t="shared" si="579"/>
        <v>45839</v>
      </c>
      <c r="CZ884" s="162">
        <f t="shared" si="579"/>
        <v>45870</v>
      </c>
      <c r="DA884" s="162">
        <f t="shared" si="579"/>
        <v>45901</v>
      </c>
      <c r="DB884" s="162">
        <f t="shared" si="579"/>
        <v>45931</v>
      </c>
      <c r="DC884" s="162">
        <f t="shared" si="579"/>
        <v>45962</v>
      </c>
      <c r="DD884" s="162">
        <f t="shared" si="579"/>
        <v>45992</v>
      </c>
      <c r="DE884" s="162">
        <f t="shared" si="579"/>
        <v>46023</v>
      </c>
      <c r="DF884" s="162">
        <f t="shared" si="579"/>
        <v>46054</v>
      </c>
      <c r="DG884" s="162">
        <f t="shared" si="579"/>
        <v>46082</v>
      </c>
      <c r="DH884" s="162">
        <f t="shared" si="579"/>
        <v>46113</v>
      </c>
      <c r="DI884" s="162">
        <f t="shared" si="579"/>
        <v>46143</v>
      </c>
      <c r="DJ884" s="162">
        <f t="shared" si="579"/>
        <v>46174</v>
      </c>
      <c r="DK884" s="162">
        <f t="shared" si="579"/>
        <v>46204</v>
      </c>
      <c r="DL884" s="162">
        <f t="shared" si="579"/>
        <v>46235</v>
      </c>
      <c r="DM884" s="162">
        <f t="shared" si="579"/>
        <v>46266</v>
      </c>
      <c r="DN884" s="162">
        <f t="shared" si="579"/>
        <v>46296</v>
      </c>
      <c r="DO884" s="162">
        <f t="shared" si="579"/>
        <v>46327</v>
      </c>
      <c r="DP884" s="162">
        <f t="shared" si="579"/>
        <v>46357</v>
      </c>
      <c r="DQ884" s="162">
        <f t="shared" si="579"/>
        <v>46388</v>
      </c>
      <c r="DR884" s="162">
        <f t="shared" si="579"/>
        <v>46419</v>
      </c>
      <c r="DS884" s="162">
        <f t="shared" si="579"/>
        <v>46447</v>
      </c>
      <c r="DT884" s="162">
        <f t="shared" si="579"/>
        <v>46478</v>
      </c>
      <c r="DU884" s="162">
        <f t="shared" si="579"/>
        <v>46508</v>
      </c>
      <c r="DV884" s="162">
        <f t="shared" si="579"/>
        <v>46539</v>
      </c>
      <c r="DW884" s="162">
        <f t="shared" si="579"/>
        <v>46569</v>
      </c>
      <c r="DX884" s="162">
        <f t="shared" si="579"/>
        <v>46600</v>
      </c>
      <c r="DY884" s="162">
        <f t="shared" si="579"/>
        <v>46631</v>
      </c>
      <c r="DZ884" s="162">
        <f t="shared" si="579"/>
        <v>46661</v>
      </c>
      <c r="EA884" s="162">
        <f t="shared" si="579"/>
        <v>46692</v>
      </c>
      <c r="EB884" s="162">
        <f t="shared" si="579"/>
        <v>46722</v>
      </c>
      <c r="EC884" s="162">
        <f>DATE(YEAR(EB884),(MONTH(EB884)+1),DAY(EB884))</f>
        <v>46753</v>
      </c>
      <c r="ED884" s="162">
        <f>DATE(YEAR(EC884),(MONTH(EC884)+1),DAY(EC884))</f>
        <v>46784</v>
      </c>
      <c r="EE884" s="162">
        <f>DATE(YEAR(ED884),(MONTH(ED884)+1),DAY(ED884))</f>
        <v>46813</v>
      </c>
      <c r="EF884" s="164"/>
      <c r="EG884" s="164"/>
      <c r="EH884" s="164"/>
    </row>
    <row r="885" spans="1:138" ht="15.75" hidden="1" outlineLevel="1" x14ac:dyDescent="0.25">
      <c r="A885" s="122">
        <f>IF(B881="Объект",,IF(B885=0,,1))</f>
        <v>0</v>
      </c>
      <c r="B885" s="194" t="str">
        <f t="shared" ref="B885:B896" si="580">B757</f>
        <v xml:space="preserve">Проектно-изыскательские работы </v>
      </c>
      <c r="C885" s="170">
        <f t="shared" ref="C885:C909" si="581">SUM(D885:EE885)</f>
        <v>0</v>
      </c>
      <c r="D885" s="168"/>
      <c r="E885" s="168"/>
      <c r="F885" s="168"/>
      <c r="G885" s="168"/>
      <c r="H885" s="168"/>
      <c r="I885" s="168"/>
      <c r="J885" s="168"/>
      <c r="K885" s="168"/>
      <c r="L885" s="168"/>
      <c r="M885" s="168"/>
      <c r="N885" s="168"/>
      <c r="O885" s="168"/>
      <c r="P885" s="168"/>
      <c r="Q885" s="168"/>
      <c r="R885" s="168"/>
      <c r="S885" s="168"/>
      <c r="T885" s="168"/>
      <c r="U885" s="168"/>
      <c r="V885" s="168"/>
      <c r="W885" s="168"/>
      <c r="X885" s="168"/>
      <c r="Y885" s="168"/>
      <c r="Z885" s="168"/>
      <c r="AA885" s="168"/>
      <c r="AB885" s="168"/>
      <c r="AC885" s="168"/>
      <c r="AD885" s="224"/>
      <c r="AE885" s="168"/>
      <c r="AF885" s="168"/>
      <c r="AG885" s="168"/>
      <c r="AH885" s="168"/>
      <c r="AI885" s="168"/>
      <c r="AJ885" s="168"/>
      <c r="AK885" s="168"/>
      <c r="AL885" s="168"/>
      <c r="AM885" s="168"/>
      <c r="AN885" s="168"/>
      <c r="AO885" s="168"/>
      <c r="AP885" s="168"/>
      <c r="AQ885" s="168"/>
      <c r="AR885" s="168"/>
      <c r="AS885" s="168"/>
      <c r="AT885" s="168"/>
      <c r="AU885" s="168"/>
      <c r="AV885" s="168"/>
      <c r="AW885" s="168"/>
      <c r="AX885" s="168"/>
      <c r="AY885" s="168"/>
      <c r="AZ885" s="168"/>
      <c r="BA885" s="168"/>
      <c r="BB885" s="168"/>
      <c r="BC885" s="168"/>
      <c r="BD885" s="168"/>
      <c r="BE885" s="168"/>
      <c r="BF885" s="168"/>
      <c r="BG885" s="168"/>
      <c r="BH885" s="168"/>
      <c r="BI885" s="168"/>
      <c r="BJ885" s="168"/>
      <c r="BK885" s="168"/>
      <c r="BL885" s="168"/>
      <c r="BM885" s="168"/>
      <c r="BN885" s="168"/>
      <c r="BO885" s="168"/>
      <c r="BP885" s="168"/>
      <c r="BQ885" s="168"/>
      <c r="BR885" s="168"/>
      <c r="BS885" s="168"/>
      <c r="BT885" s="168"/>
      <c r="BU885" s="168"/>
      <c r="BV885" s="168"/>
      <c r="BW885" s="168"/>
      <c r="BX885" s="168"/>
      <c r="BY885" s="168"/>
      <c r="BZ885" s="168"/>
      <c r="CA885" s="168"/>
      <c r="CB885" s="168"/>
      <c r="CC885" s="168"/>
      <c r="CD885" s="168"/>
      <c r="CE885" s="168"/>
      <c r="CF885" s="168"/>
      <c r="CG885" s="168"/>
      <c r="CH885" s="168"/>
      <c r="CI885" s="168"/>
      <c r="CJ885" s="168"/>
      <c r="CK885" s="168"/>
      <c r="CL885" s="168"/>
      <c r="CM885" s="168"/>
      <c r="CN885" s="168"/>
      <c r="CO885" s="168"/>
      <c r="CP885" s="168"/>
      <c r="CQ885" s="168"/>
      <c r="CR885" s="168"/>
      <c r="CS885" s="168"/>
      <c r="CT885" s="168"/>
      <c r="CU885" s="168"/>
      <c r="CV885" s="168"/>
      <c r="CW885" s="168"/>
      <c r="CX885" s="168"/>
      <c r="CY885" s="168"/>
      <c r="CZ885" s="168"/>
      <c r="DA885" s="168"/>
      <c r="DB885" s="168"/>
      <c r="DC885" s="168"/>
      <c r="DD885" s="168"/>
      <c r="DE885" s="168"/>
      <c r="DF885" s="168"/>
      <c r="DG885" s="168"/>
      <c r="DH885" s="168"/>
      <c r="DI885" s="168"/>
      <c r="DJ885" s="168"/>
      <c r="DK885" s="168"/>
      <c r="DL885" s="168"/>
      <c r="DM885" s="168"/>
      <c r="DN885" s="168"/>
      <c r="DO885" s="168"/>
      <c r="DP885" s="168"/>
      <c r="DQ885" s="168"/>
      <c r="DR885" s="168"/>
      <c r="DS885" s="168"/>
      <c r="DT885" s="168"/>
      <c r="DU885" s="168"/>
      <c r="DV885" s="168"/>
      <c r="DW885" s="168"/>
      <c r="DX885" s="168"/>
      <c r="DY885" s="168"/>
      <c r="DZ885" s="168"/>
      <c r="EA885" s="168"/>
      <c r="EB885" s="168"/>
      <c r="EC885" s="168"/>
      <c r="ED885" s="168"/>
      <c r="EE885" s="168"/>
      <c r="EF885" s="169"/>
      <c r="EG885" s="169"/>
      <c r="EH885" s="169"/>
    </row>
    <row r="886" spans="1:138" ht="15.75" hidden="1" outlineLevel="1" x14ac:dyDescent="0.25">
      <c r="A886" s="122">
        <f>IF(B881="Объект",,IF(B886=0,,1))</f>
        <v>0</v>
      </c>
      <c r="B886" s="194" t="str">
        <f t="shared" si="580"/>
        <v>Строительно-монтажные работы (привязка в валюте)</v>
      </c>
      <c r="C886" s="170">
        <f t="shared" si="581"/>
        <v>0</v>
      </c>
      <c r="D886" s="168"/>
      <c r="E886" s="168"/>
      <c r="F886" s="168"/>
      <c r="G886" s="168"/>
      <c r="H886" s="168"/>
      <c r="I886" s="168"/>
      <c r="J886" s="168"/>
      <c r="K886" s="168"/>
      <c r="L886" s="168"/>
      <c r="M886" s="168"/>
      <c r="N886" s="168"/>
      <c r="O886" s="168"/>
      <c r="P886" s="168"/>
      <c r="Q886" s="168"/>
      <c r="R886" s="168"/>
      <c r="S886" s="168"/>
      <c r="T886" s="168"/>
      <c r="U886" s="168"/>
      <c r="V886" s="168"/>
      <c r="W886" s="168"/>
      <c r="X886" s="168"/>
      <c r="Y886" s="168"/>
      <c r="Z886" s="168"/>
      <c r="AA886" s="168"/>
      <c r="AB886" s="168"/>
      <c r="AC886" s="168"/>
      <c r="AD886" s="168"/>
      <c r="AE886" s="168"/>
      <c r="AF886" s="168"/>
      <c r="AG886" s="168"/>
      <c r="AH886" s="168"/>
      <c r="AI886" s="168"/>
      <c r="AJ886" s="168"/>
      <c r="AK886" s="168"/>
      <c r="AL886" s="168"/>
      <c r="AM886" s="168"/>
      <c r="AN886" s="168"/>
      <c r="AO886" s="168"/>
      <c r="AP886" s="168"/>
      <c r="AQ886" s="168"/>
      <c r="AR886" s="168"/>
      <c r="AS886" s="168"/>
      <c r="AT886" s="168"/>
      <c r="AU886" s="168"/>
      <c r="AV886" s="168"/>
      <c r="AW886" s="168"/>
      <c r="AX886" s="168"/>
      <c r="AY886" s="168"/>
      <c r="AZ886" s="168"/>
      <c r="BA886" s="168"/>
      <c r="BB886" s="168"/>
      <c r="BC886" s="168"/>
      <c r="BD886" s="168"/>
      <c r="BE886" s="168"/>
      <c r="BF886" s="168"/>
      <c r="BG886" s="168"/>
      <c r="BH886" s="168"/>
      <c r="BI886" s="168"/>
      <c r="BJ886" s="168"/>
      <c r="BK886" s="168"/>
      <c r="BL886" s="168"/>
      <c r="BM886" s="168"/>
      <c r="BN886" s="168"/>
      <c r="BO886" s="168"/>
      <c r="BP886" s="168"/>
      <c r="BQ886" s="168"/>
      <c r="BR886" s="168"/>
      <c r="BS886" s="168"/>
      <c r="BT886" s="168"/>
      <c r="BU886" s="168"/>
      <c r="BV886" s="168"/>
      <c r="BW886" s="168"/>
      <c r="BX886" s="168"/>
      <c r="BY886" s="168"/>
      <c r="BZ886" s="168"/>
      <c r="CA886" s="168"/>
      <c r="CB886" s="168"/>
      <c r="CC886" s="168"/>
      <c r="CD886" s="168"/>
      <c r="CE886" s="168"/>
      <c r="CF886" s="168"/>
      <c r="CG886" s="168"/>
      <c r="CH886" s="168"/>
      <c r="CI886" s="168"/>
      <c r="CJ886" s="168"/>
      <c r="CK886" s="168"/>
      <c r="CL886" s="168"/>
      <c r="CM886" s="168"/>
      <c r="CN886" s="168"/>
      <c r="CO886" s="168"/>
      <c r="CP886" s="168"/>
      <c r="CQ886" s="168"/>
      <c r="CR886" s="168"/>
      <c r="CS886" s="168"/>
      <c r="CT886" s="168"/>
      <c r="CU886" s="168"/>
      <c r="CV886" s="168"/>
      <c r="CW886" s="168"/>
      <c r="CX886" s="168"/>
      <c r="CY886" s="168"/>
      <c r="CZ886" s="168"/>
      <c r="DA886" s="168"/>
      <c r="DB886" s="168"/>
      <c r="DC886" s="168"/>
      <c r="DD886" s="168"/>
      <c r="DE886" s="168"/>
      <c r="DF886" s="168"/>
      <c r="DG886" s="168"/>
      <c r="DH886" s="168"/>
      <c r="DI886" s="168"/>
      <c r="DJ886" s="168"/>
      <c r="DK886" s="168"/>
      <c r="DL886" s="168"/>
      <c r="DM886" s="168"/>
      <c r="DN886" s="168"/>
      <c r="DO886" s="168"/>
      <c r="DP886" s="168"/>
      <c r="DQ886" s="168"/>
      <c r="DR886" s="168"/>
      <c r="DS886" s="168"/>
      <c r="DT886" s="168"/>
      <c r="DU886" s="168"/>
      <c r="DV886" s="168"/>
      <c r="DW886" s="168"/>
      <c r="DX886" s="168"/>
      <c r="DY886" s="168"/>
      <c r="DZ886" s="168"/>
      <c r="EA886" s="168"/>
      <c r="EB886" s="168"/>
      <c r="EC886" s="168"/>
      <c r="ED886" s="168"/>
      <c r="EE886" s="168"/>
      <c r="EF886" s="169"/>
      <c r="EG886" s="169"/>
      <c r="EH886" s="169"/>
    </row>
    <row r="887" spans="1:138" ht="15.75" hidden="1" outlineLevel="1" x14ac:dyDescent="0.25">
      <c r="A887" s="122">
        <f>IF(B881="Объект",,IF(B887=0,,1))</f>
        <v>0</v>
      </c>
      <c r="B887" s="194" t="str">
        <f t="shared" si="580"/>
        <v>Строительно-монтажные работы рос</v>
      </c>
      <c r="C887" s="170">
        <f t="shared" si="581"/>
        <v>0</v>
      </c>
      <c r="D887" s="168"/>
      <c r="E887" s="168"/>
      <c r="F887" s="168"/>
      <c r="G887" s="168"/>
      <c r="H887" s="168"/>
      <c r="I887" s="168"/>
      <c r="J887" s="168"/>
      <c r="K887" s="168"/>
      <c r="L887" s="168"/>
      <c r="M887" s="168"/>
      <c r="N887" s="168"/>
      <c r="O887" s="168"/>
      <c r="P887" s="168"/>
      <c r="Q887" s="168"/>
      <c r="R887" s="168"/>
      <c r="S887" s="168"/>
      <c r="T887" s="168"/>
      <c r="U887" s="168"/>
      <c r="V887" s="168"/>
      <c r="W887" s="168"/>
      <c r="X887" s="168"/>
      <c r="Y887" s="168"/>
      <c r="Z887" s="168"/>
      <c r="AA887" s="168"/>
      <c r="AB887" s="168"/>
      <c r="AC887" s="168"/>
      <c r="AD887" s="168"/>
      <c r="AE887" s="168"/>
      <c r="AF887" s="168"/>
      <c r="AG887" s="168"/>
      <c r="AH887" s="168"/>
      <c r="AI887" s="168"/>
      <c r="AJ887" s="168"/>
      <c r="AK887" s="168"/>
      <c r="AL887" s="168"/>
      <c r="AM887" s="168"/>
      <c r="AN887" s="168"/>
      <c r="AO887" s="168"/>
      <c r="AP887" s="168"/>
      <c r="AQ887" s="168"/>
      <c r="AR887" s="168"/>
      <c r="AS887" s="168"/>
      <c r="AT887" s="168"/>
      <c r="AU887" s="168"/>
      <c r="AV887" s="168"/>
      <c r="AW887" s="168"/>
      <c r="AX887" s="168"/>
      <c r="AY887" s="168"/>
      <c r="AZ887" s="168"/>
      <c r="BA887" s="168"/>
      <c r="BB887" s="168"/>
      <c r="BC887" s="168"/>
      <c r="BD887" s="168"/>
      <c r="BE887" s="168"/>
      <c r="BF887" s="168"/>
      <c r="BG887" s="168"/>
      <c r="BH887" s="168"/>
      <c r="BI887" s="168"/>
      <c r="BJ887" s="168"/>
      <c r="BK887" s="168"/>
      <c r="BL887" s="168"/>
      <c r="BM887" s="168"/>
      <c r="BN887" s="168"/>
      <c r="BO887" s="168"/>
      <c r="BP887" s="168"/>
      <c r="BQ887" s="168"/>
      <c r="BR887" s="168"/>
      <c r="BS887" s="168"/>
      <c r="BT887" s="168"/>
      <c r="BU887" s="168"/>
      <c r="BV887" s="168"/>
      <c r="BW887" s="168"/>
      <c r="BX887" s="168"/>
      <c r="BY887" s="168"/>
      <c r="BZ887" s="168"/>
      <c r="CA887" s="168"/>
      <c r="CB887" s="168"/>
      <c r="CC887" s="168"/>
      <c r="CD887" s="168"/>
      <c r="CE887" s="168"/>
      <c r="CF887" s="168"/>
      <c r="CG887" s="168"/>
      <c r="CH887" s="168"/>
      <c r="CI887" s="168"/>
      <c r="CJ887" s="168"/>
      <c r="CK887" s="168"/>
      <c r="CL887" s="168"/>
      <c r="CM887" s="168"/>
      <c r="CN887" s="168"/>
      <c r="CO887" s="168"/>
      <c r="CP887" s="168"/>
      <c r="CQ887" s="168"/>
      <c r="CR887" s="168"/>
      <c r="CS887" s="168"/>
      <c r="CT887" s="168"/>
      <c r="CU887" s="168"/>
      <c r="CV887" s="168"/>
      <c r="CW887" s="168"/>
      <c r="CX887" s="168"/>
      <c r="CY887" s="168"/>
      <c r="CZ887" s="168"/>
      <c r="DA887" s="168"/>
      <c r="DB887" s="168"/>
      <c r="DC887" s="168"/>
      <c r="DD887" s="168"/>
      <c r="DE887" s="168"/>
      <c r="DF887" s="168"/>
      <c r="DG887" s="168"/>
      <c r="DH887" s="168"/>
      <c r="DI887" s="168"/>
      <c r="DJ887" s="168"/>
      <c r="DK887" s="168"/>
      <c r="DL887" s="168"/>
      <c r="DM887" s="168"/>
      <c r="DN887" s="168"/>
      <c r="DO887" s="168"/>
      <c r="DP887" s="168"/>
      <c r="DQ887" s="168"/>
      <c r="DR887" s="168"/>
      <c r="DS887" s="168"/>
      <c r="DT887" s="168"/>
      <c r="DU887" s="168"/>
      <c r="DV887" s="168"/>
      <c r="DW887" s="168"/>
      <c r="DX887" s="168"/>
      <c r="DY887" s="168"/>
      <c r="DZ887" s="168"/>
      <c r="EA887" s="168"/>
      <c r="EB887" s="168"/>
      <c r="EC887" s="168"/>
      <c r="ED887" s="168"/>
      <c r="EE887" s="168"/>
      <c r="EF887" s="169"/>
      <c r="EG887" s="169"/>
      <c r="EH887" s="169"/>
    </row>
    <row r="888" spans="1:138" ht="15.75" hidden="1" outlineLevel="1" x14ac:dyDescent="0.25">
      <c r="A888" s="122">
        <f>IF(B881="Объект",,IF(B888=0,,1))</f>
        <v>0</v>
      </c>
      <c r="B888" s="194" t="str">
        <f t="shared" si="580"/>
        <v>ТМЦ</v>
      </c>
      <c r="C888" s="170">
        <f t="shared" si="581"/>
        <v>0</v>
      </c>
      <c r="D888" s="168"/>
      <c r="E888" s="168"/>
      <c r="F888" s="168"/>
      <c r="G888" s="168"/>
      <c r="H888" s="168"/>
      <c r="I888" s="168"/>
      <c r="J888" s="168"/>
      <c r="K888" s="168"/>
      <c r="L888" s="168"/>
      <c r="M888" s="168"/>
      <c r="N888" s="168"/>
      <c r="O888" s="168"/>
      <c r="P888" s="168"/>
      <c r="Q888" s="168"/>
      <c r="R888" s="168"/>
      <c r="S888" s="168"/>
      <c r="T888" s="168"/>
      <c r="U888" s="168"/>
      <c r="V888" s="168"/>
      <c r="W888" s="168"/>
      <c r="X888" s="168"/>
      <c r="Y888" s="168"/>
      <c r="Z888" s="168"/>
      <c r="AA888" s="168"/>
      <c r="AB888" s="168"/>
      <c r="AC888" s="168"/>
      <c r="AD888" s="168"/>
      <c r="AE888" s="168"/>
      <c r="AF888" s="168"/>
      <c r="AG888" s="168"/>
      <c r="AH888" s="168"/>
      <c r="AI888" s="168"/>
      <c r="AJ888" s="168"/>
      <c r="AK888" s="168"/>
      <c r="AL888" s="168"/>
      <c r="AM888" s="168"/>
      <c r="AN888" s="224"/>
      <c r="AO888" s="168"/>
      <c r="AP888" s="168"/>
      <c r="AQ888" s="168"/>
      <c r="AR888" s="168"/>
      <c r="AS888" s="168"/>
      <c r="AT888" s="224"/>
      <c r="AU888" s="168"/>
      <c r="AV888" s="168"/>
      <c r="AW888" s="168"/>
      <c r="AX888" s="168"/>
      <c r="AY888" s="168"/>
      <c r="AZ888" s="168"/>
      <c r="BA888" s="168"/>
      <c r="BB888" s="168"/>
      <c r="BC888" s="168"/>
      <c r="BD888" s="168"/>
      <c r="BE888" s="168"/>
      <c r="BF888" s="168"/>
      <c r="BG888" s="168"/>
      <c r="BH888" s="168"/>
      <c r="BI888" s="168"/>
      <c r="BJ888" s="168"/>
      <c r="BK888" s="168"/>
      <c r="BL888" s="168"/>
      <c r="BM888" s="168"/>
      <c r="BN888" s="168"/>
      <c r="BO888" s="168"/>
      <c r="BP888" s="168"/>
      <c r="BQ888" s="168"/>
      <c r="BR888" s="168"/>
      <c r="BS888" s="168"/>
      <c r="BT888" s="168"/>
      <c r="BU888" s="168"/>
      <c r="BV888" s="168"/>
      <c r="BW888" s="168"/>
      <c r="BX888" s="168"/>
      <c r="BY888" s="168"/>
      <c r="BZ888" s="168"/>
      <c r="CA888" s="168"/>
      <c r="CB888" s="168"/>
      <c r="CC888" s="168"/>
      <c r="CD888" s="168"/>
      <c r="CE888" s="168"/>
      <c r="CF888" s="168"/>
      <c r="CG888" s="168"/>
      <c r="CH888" s="168"/>
      <c r="CI888" s="168"/>
      <c r="CJ888" s="168"/>
      <c r="CK888" s="168"/>
      <c r="CL888" s="168"/>
      <c r="CM888" s="168"/>
      <c r="CN888" s="168"/>
      <c r="CO888" s="168"/>
      <c r="CP888" s="168"/>
      <c r="CQ888" s="168"/>
      <c r="CR888" s="168"/>
      <c r="CS888" s="168"/>
      <c r="CT888" s="168"/>
      <c r="CU888" s="168"/>
      <c r="CV888" s="168"/>
      <c r="CW888" s="168"/>
      <c r="CX888" s="168"/>
      <c r="CY888" s="168"/>
      <c r="CZ888" s="168"/>
      <c r="DA888" s="168"/>
      <c r="DB888" s="168"/>
      <c r="DC888" s="168"/>
      <c r="DD888" s="168"/>
      <c r="DE888" s="168"/>
      <c r="DF888" s="168"/>
      <c r="DG888" s="168"/>
      <c r="DH888" s="168"/>
      <c r="DI888" s="168"/>
      <c r="DJ888" s="168"/>
      <c r="DK888" s="168"/>
      <c r="DL888" s="168"/>
      <c r="DM888" s="168"/>
      <c r="DN888" s="168"/>
      <c r="DO888" s="168"/>
      <c r="DP888" s="168"/>
      <c r="DQ888" s="168"/>
      <c r="DR888" s="168"/>
      <c r="DS888" s="168"/>
      <c r="DT888" s="168"/>
      <c r="DU888" s="168"/>
      <c r="DV888" s="168"/>
      <c r="DW888" s="168"/>
      <c r="DX888" s="168"/>
      <c r="DY888" s="168"/>
      <c r="DZ888" s="168"/>
      <c r="EA888" s="168"/>
      <c r="EB888" s="168"/>
      <c r="EC888" s="168"/>
      <c r="ED888" s="168"/>
      <c r="EE888" s="168"/>
      <c r="EF888" s="169"/>
      <c r="EG888" s="169"/>
      <c r="EH888" s="169"/>
    </row>
    <row r="889" spans="1:138" ht="15.75" hidden="1" outlineLevel="1" x14ac:dyDescent="0.25">
      <c r="A889" s="122">
        <f>IF(B881="Объект",,IF(B889=0,,1))</f>
        <v>0</v>
      </c>
      <c r="B889" s="194" t="str">
        <f t="shared" si="580"/>
        <v>Оборудование (привязка к валюте)</v>
      </c>
      <c r="C889" s="170">
        <f t="shared" si="581"/>
        <v>0</v>
      </c>
      <c r="D889" s="168"/>
      <c r="E889" s="168"/>
      <c r="F889" s="168"/>
      <c r="G889" s="168"/>
      <c r="H889" s="168"/>
      <c r="I889" s="168"/>
      <c r="J889" s="168"/>
      <c r="K889" s="168"/>
      <c r="L889" s="168"/>
      <c r="M889" s="168"/>
      <c r="N889" s="168"/>
      <c r="O889" s="168"/>
      <c r="P889" s="168"/>
      <c r="Q889" s="168"/>
      <c r="R889" s="168"/>
      <c r="S889" s="168"/>
      <c r="T889" s="168"/>
      <c r="U889" s="168"/>
      <c r="V889" s="168"/>
      <c r="W889" s="168"/>
      <c r="X889" s="168"/>
      <c r="Y889" s="168"/>
      <c r="Z889" s="168"/>
      <c r="AA889" s="168"/>
      <c r="AB889" s="168"/>
      <c r="AC889" s="168"/>
      <c r="AD889" s="168"/>
      <c r="AE889" s="168"/>
      <c r="AF889" s="168"/>
      <c r="AG889" s="168"/>
      <c r="AH889" s="168"/>
      <c r="AI889" s="168"/>
      <c r="AJ889" s="168"/>
      <c r="AK889" s="168"/>
      <c r="AL889" s="168"/>
      <c r="AM889" s="168"/>
      <c r="AN889" s="168"/>
      <c r="AO889" s="168"/>
      <c r="AP889" s="168"/>
      <c r="AQ889" s="168"/>
      <c r="AR889" s="168"/>
      <c r="AS889" s="168"/>
      <c r="AT889" s="168"/>
      <c r="AU889" s="168"/>
      <c r="AV889" s="168"/>
      <c r="AW889" s="168"/>
      <c r="AX889" s="168"/>
      <c r="AY889" s="168"/>
      <c r="AZ889" s="168"/>
      <c r="BA889" s="168"/>
      <c r="BB889" s="168"/>
      <c r="BC889" s="168"/>
      <c r="BD889" s="168"/>
      <c r="BE889" s="168"/>
      <c r="BF889" s="168"/>
      <c r="BG889" s="168"/>
      <c r="BH889" s="168"/>
      <c r="BI889" s="168"/>
      <c r="BJ889" s="168"/>
      <c r="BK889" s="168"/>
      <c r="BL889" s="168"/>
      <c r="BM889" s="168"/>
      <c r="BN889" s="168"/>
      <c r="BO889" s="168"/>
      <c r="BP889" s="168"/>
      <c r="BQ889" s="168"/>
      <c r="BR889" s="168"/>
      <c r="BS889" s="168"/>
      <c r="BT889" s="168"/>
      <c r="BU889" s="168"/>
      <c r="BV889" s="168"/>
      <c r="BW889" s="168"/>
      <c r="BX889" s="168"/>
      <c r="BY889" s="168"/>
      <c r="BZ889" s="168"/>
      <c r="CA889" s="168"/>
      <c r="CB889" s="168"/>
      <c r="CC889" s="168"/>
      <c r="CD889" s="168"/>
      <c r="CE889" s="168"/>
      <c r="CF889" s="168"/>
      <c r="CG889" s="168"/>
      <c r="CH889" s="168"/>
      <c r="CI889" s="168"/>
      <c r="CJ889" s="168"/>
      <c r="CK889" s="168"/>
      <c r="CL889" s="168"/>
      <c r="CM889" s="168"/>
      <c r="CN889" s="168"/>
      <c r="CO889" s="168"/>
      <c r="CP889" s="168"/>
      <c r="CQ889" s="168"/>
      <c r="CR889" s="168"/>
      <c r="CS889" s="168"/>
      <c r="CT889" s="168"/>
      <c r="CU889" s="168"/>
      <c r="CV889" s="168"/>
      <c r="CW889" s="168"/>
      <c r="CX889" s="168"/>
      <c r="CY889" s="168"/>
      <c r="CZ889" s="168"/>
      <c r="DA889" s="168"/>
      <c r="DB889" s="168"/>
      <c r="DC889" s="168"/>
      <c r="DD889" s="168"/>
      <c r="DE889" s="168"/>
      <c r="DF889" s="168"/>
      <c r="DG889" s="168"/>
      <c r="DH889" s="168"/>
      <c r="DI889" s="168"/>
      <c r="DJ889" s="168"/>
      <c r="DK889" s="168"/>
      <c r="DL889" s="168"/>
      <c r="DM889" s="168"/>
      <c r="DN889" s="168"/>
      <c r="DO889" s="168"/>
      <c r="DP889" s="168"/>
      <c r="DQ889" s="168"/>
      <c r="DR889" s="168"/>
      <c r="DS889" s="168"/>
      <c r="DT889" s="168"/>
      <c r="DU889" s="168"/>
      <c r="DV889" s="168"/>
      <c r="DW889" s="168"/>
      <c r="DX889" s="168"/>
      <c r="DY889" s="168"/>
      <c r="DZ889" s="168"/>
      <c r="EA889" s="168"/>
      <c r="EB889" s="168"/>
      <c r="EC889" s="168"/>
      <c r="ED889" s="168"/>
      <c r="EE889" s="168"/>
      <c r="EF889" s="169"/>
      <c r="EG889" s="169"/>
      <c r="EH889" s="169"/>
    </row>
    <row r="890" spans="1:138" ht="15.75" hidden="1" outlineLevel="1" x14ac:dyDescent="0.25">
      <c r="A890" s="122">
        <f>IF(B881="Объект",,IF(B890=0,,1))</f>
        <v>0</v>
      </c>
      <c r="B890" s="194" t="str">
        <f t="shared" si="580"/>
        <v>Оборудование рос</v>
      </c>
      <c r="C890" s="170">
        <f t="shared" si="581"/>
        <v>0</v>
      </c>
      <c r="D890" s="168"/>
      <c r="E890" s="168"/>
      <c r="F890" s="168"/>
      <c r="G890" s="168"/>
      <c r="H890" s="168"/>
      <c r="I890" s="168"/>
      <c r="J890" s="168"/>
      <c r="K890" s="168"/>
      <c r="L890" s="168"/>
      <c r="M890" s="168"/>
      <c r="N890" s="168"/>
      <c r="O890" s="168"/>
      <c r="P890" s="168"/>
      <c r="Q890" s="168"/>
      <c r="R890" s="168"/>
      <c r="S890" s="168"/>
      <c r="T890" s="168"/>
      <c r="U890" s="168"/>
      <c r="V890" s="168"/>
      <c r="W890" s="168"/>
      <c r="X890" s="168"/>
      <c r="Y890" s="168"/>
      <c r="Z890" s="168"/>
      <c r="AA890" s="168"/>
      <c r="AB890" s="168"/>
      <c r="AC890" s="168"/>
      <c r="AD890" s="168"/>
      <c r="AE890" s="168"/>
      <c r="AF890" s="168"/>
      <c r="AG890" s="168"/>
      <c r="AH890" s="168"/>
      <c r="AI890" s="168"/>
      <c r="AJ890" s="168"/>
      <c r="AK890" s="168"/>
      <c r="AL890" s="168"/>
      <c r="AM890" s="168"/>
      <c r="AN890" s="168"/>
      <c r="AO890" s="168"/>
      <c r="AP890" s="168"/>
      <c r="AQ890" s="168"/>
      <c r="AR890" s="168"/>
      <c r="AS890" s="168"/>
      <c r="AT890" s="168"/>
      <c r="AU890" s="168"/>
      <c r="AV890" s="168"/>
      <c r="AW890" s="168"/>
      <c r="AX890" s="168"/>
      <c r="AY890" s="168"/>
      <c r="AZ890" s="168"/>
      <c r="BA890" s="168"/>
      <c r="BB890" s="168"/>
      <c r="BC890" s="168"/>
      <c r="BD890" s="168"/>
      <c r="BE890" s="168"/>
      <c r="BF890" s="168"/>
      <c r="BG890" s="168"/>
      <c r="BH890" s="168"/>
      <c r="BI890" s="168"/>
      <c r="BJ890" s="168"/>
      <c r="BK890" s="168"/>
      <c r="BL890" s="168"/>
      <c r="BM890" s="168"/>
      <c r="BN890" s="168"/>
      <c r="BO890" s="168"/>
      <c r="BP890" s="168"/>
      <c r="BQ890" s="168"/>
      <c r="BR890" s="168"/>
      <c r="BS890" s="168"/>
      <c r="BT890" s="168"/>
      <c r="BU890" s="168"/>
      <c r="BV890" s="168"/>
      <c r="BW890" s="168"/>
      <c r="BX890" s="168"/>
      <c r="BY890" s="168"/>
      <c r="BZ890" s="168"/>
      <c r="CA890" s="168"/>
      <c r="CB890" s="168"/>
      <c r="CC890" s="168"/>
      <c r="CD890" s="168"/>
      <c r="CE890" s="168"/>
      <c r="CF890" s="168"/>
      <c r="CG890" s="168"/>
      <c r="CH890" s="168"/>
      <c r="CI890" s="168"/>
      <c r="CJ890" s="168"/>
      <c r="CK890" s="168"/>
      <c r="CL890" s="168"/>
      <c r="CM890" s="168"/>
      <c r="CN890" s="168"/>
      <c r="CO890" s="168"/>
      <c r="CP890" s="168"/>
      <c r="CQ890" s="168"/>
      <c r="CR890" s="168"/>
      <c r="CS890" s="168"/>
      <c r="CT890" s="168"/>
      <c r="CU890" s="168"/>
      <c r="CV890" s="168"/>
      <c r="CW890" s="168"/>
      <c r="CX890" s="168"/>
      <c r="CY890" s="168"/>
      <c r="CZ890" s="168"/>
      <c r="DA890" s="168"/>
      <c r="DB890" s="168"/>
      <c r="DC890" s="168"/>
      <c r="DD890" s="168"/>
      <c r="DE890" s="168"/>
      <c r="DF890" s="168"/>
      <c r="DG890" s="168"/>
      <c r="DH890" s="168"/>
      <c r="DI890" s="168"/>
      <c r="DJ890" s="168"/>
      <c r="DK890" s="168"/>
      <c r="DL890" s="168"/>
      <c r="DM890" s="168"/>
      <c r="DN890" s="168"/>
      <c r="DO890" s="168"/>
      <c r="DP890" s="168"/>
      <c r="DQ890" s="168"/>
      <c r="DR890" s="168"/>
      <c r="DS890" s="168"/>
      <c r="DT890" s="168"/>
      <c r="DU890" s="168"/>
      <c r="DV890" s="168"/>
      <c r="DW890" s="168"/>
      <c r="DX890" s="168"/>
      <c r="DY890" s="168"/>
      <c r="DZ890" s="168"/>
      <c r="EA890" s="168"/>
      <c r="EB890" s="168"/>
      <c r="EC890" s="168"/>
      <c r="ED890" s="168"/>
      <c r="EE890" s="168"/>
      <c r="EF890" s="169"/>
      <c r="EG890" s="169"/>
      <c r="EH890" s="169"/>
    </row>
    <row r="891" spans="1:138" ht="15.75" hidden="1" outlineLevel="1" x14ac:dyDescent="0.25">
      <c r="A891" s="122">
        <f>IF(B881="Объект",,IF(B891=0,,1))</f>
        <v>0</v>
      </c>
      <c r="B891" s="194" t="str">
        <f t="shared" si="580"/>
        <v>Прочие</v>
      </c>
      <c r="C891" s="170">
        <f t="shared" si="581"/>
        <v>0</v>
      </c>
      <c r="D891" s="168"/>
      <c r="E891" s="168"/>
      <c r="F891" s="168"/>
      <c r="G891" s="168"/>
      <c r="H891" s="168"/>
      <c r="I891" s="168"/>
      <c r="J891" s="168"/>
      <c r="K891" s="168"/>
      <c r="L891" s="168"/>
      <c r="M891" s="168"/>
      <c r="N891" s="168"/>
      <c r="O891" s="168"/>
      <c r="P891" s="168"/>
      <c r="Q891" s="168"/>
      <c r="R891" s="168"/>
      <c r="S891" s="168"/>
      <c r="T891" s="168"/>
      <c r="U891" s="168"/>
      <c r="V891" s="168"/>
      <c r="W891" s="168"/>
      <c r="X891" s="168"/>
      <c r="Y891" s="168"/>
      <c r="Z891" s="168"/>
      <c r="AA891" s="168"/>
      <c r="AB891" s="168"/>
      <c r="AC891" s="168"/>
      <c r="AD891" s="168"/>
      <c r="AE891" s="168"/>
      <c r="AF891" s="168"/>
      <c r="AG891" s="168"/>
      <c r="AH891" s="168"/>
      <c r="AI891" s="168"/>
      <c r="AJ891" s="168"/>
      <c r="AK891" s="168"/>
      <c r="AL891" s="168"/>
      <c r="AM891" s="168"/>
      <c r="AN891" s="168"/>
      <c r="AO891" s="168"/>
      <c r="AP891" s="168"/>
      <c r="AQ891" s="168"/>
      <c r="AR891" s="168"/>
      <c r="AS891" s="168"/>
      <c r="AT891" s="168"/>
      <c r="AU891" s="168"/>
      <c r="AV891" s="168"/>
      <c r="AW891" s="168"/>
      <c r="AX891" s="168"/>
      <c r="AY891" s="168"/>
      <c r="AZ891" s="168"/>
      <c r="BA891" s="168"/>
      <c r="BB891" s="168"/>
      <c r="BC891" s="168"/>
      <c r="BD891" s="168"/>
      <c r="BE891" s="168"/>
      <c r="BF891" s="168"/>
      <c r="BG891" s="168"/>
      <c r="BH891" s="168"/>
      <c r="BI891" s="168"/>
      <c r="BJ891" s="168"/>
      <c r="BK891" s="168"/>
      <c r="BL891" s="168"/>
      <c r="BM891" s="168"/>
      <c r="BN891" s="168"/>
      <c r="BO891" s="168"/>
      <c r="BP891" s="168"/>
      <c r="BQ891" s="168"/>
      <c r="BR891" s="168"/>
      <c r="BS891" s="168"/>
      <c r="BT891" s="168"/>
      <c r="BU891" s="168"/>
      <c r="BV891" s="168"/>
      <c r="BW891" s="168"/>
      <c r="BX891" s="168"/>
      <c r="BY891" s="168"/>
      <c r="BZ891" s="168"/>
      <c r="CA891" s="168"/>
      <c r="CB891" s="168"/>
      <c r="CC891" s="168"/>
      <c r="CD891" s="168"/>
      <c r="CE891" s="168"/>
      <c r="CF891" s="168"/>
      <c r="CG891" s="168"/>
      <c r="CH891" s="168"/>
      <c r="CI891" s="168"/>
      <c r="CJ891" s="168"/>
      <c r="CK891" s="168"/>
      <c r="CL891" s="168"/>
      <c r="CM891" s="168"/>
      <c r="CN891" s="168"/>
      <c r="CO891" s="168"/>
      <c r="CP891" s="168"/>
      <c r="CQ891" s="168"/>
      <c r="CR891" s="168"/>
      <c r="CS891" s="168"/>
      <c r="CT891" s="168"/>
      <c r="CU891" s="168"/>
      <c r="CV891" s="168"/>
      <c r="CW891" s="168"/>
      <c r="CX891" s="168"/>
      <c r="CY891" s="168"/>
      <c r="CZ891" s="168"/>
      <c r="DA891" s="168"/>
      <c r="DB891" s="168"/>
      <c r="DC891" s="168"/>
      <c r="DD891" s="168"/>
      <c r="DE891" s="168"/>
      <c r="DF891" s="168"/>
      <c r="DG891" s="168"/>
      <c r="DH891" s="168"/>
      <c r="DI891" s="168"/>
      <c r="DJ891" s="168"/>
      <c r="DK891" s="168"/>
      <c r="DL891" s="168"/>
      <c r="DM891" s="168"/>
      <c r="DN891" s="168"/>
      <c r="DO891" s="168"/>
      <c r="DP891" s="168"/>
      <c r="DQ891" s="168"/>
      <c r="DR891" s="168"/>
      <c r="DS891" s="168"/>
      <c r="DT891" s="168"/>
      <c r="DU891" s="168"/>
      <c r="DV891" s="168"/>
      <c r="DW891" s="168"/>
      <c r="DX891" s="168"/>
      <c r="DY891" s="168"/>
      <c r="DZ891" s="168"/>
      <c r="EA891" s="168"/>
      <c r="EB891" s="168"/>
      <c r="EC891" s="168"/>
      <c r="ED891" s="168"/>
      <c r="EE891" s="168"/>
      <c r="EF891" s="169"/>
      <c r="EG891" s="169"/>
      <c r="EH891" s="169"/>
    </row>
    <row r="892" spans="1:138" ht="15.75" hidden="1" outlineLevel="1" x14ac:dyDescent="0.25">
      <c r="A892" s="122">
        <f>IF(B881="Объект",,IF(B892=0,,1))</f>
        <v>0</v>
      </c>
      <c r="B892" s="194" t="str">
        <f t="shared" si="580"/>
        <v>Таможенные платежи</v>
      </c>
      <c r="C892" s="170">
        <f t="shared" si="581"/>
        <v>0</v>
      </c>
      <c r="D892" s="168"/>
      <c r="E892" s="168"/>
      <c r="F892" s="168"/>
      <c r="G892" s="168"/>
      <c r="H892" s="168"/>
      <c r="I892" s="168"/>
      <c r="J892" s="168"/>
      <c r="K892" s="168"/>
      <c r="L892" s="168"/>
      <c r="M892" s="168"/>
      <c r="N892" s="168"/>
      <c r="O892" s="168"/>
      <c r="P892" s="168"/>
      <c r="Q892" s="168"/>
      <c r="R892" s="168"/>
      <c r="S892" s="168"/>
      <c r="T892" s="168"/>
      <c r="U892" s="168"/>
      <c r="V892" s="168"/>
      <c r="W892" s="168"/>
      <c r="X892" s="168"/>
      <c r="Y892" s="168"/>
      <c r="Z892" s="168"/>
      <c r="AA892" s="168"/>
      <c r="AB892" s="168"/>
      <c r="AC892" s="168"/>
      <c r="AD892" s="168"/>
      <c r="AE892" s="168"/>
      <c r="AF892" s="168"/>
      <c r="AG892" s="168"/>
      <c r="AH892" s="168"/>
      <c r="AI892" s="168"/>
      <c r="AJ892" s="168"/>
      <c r="AK892" s="168"/>
      <c r="AL892" s="168"/>
      <c r="AM892" s="168"/>
      <c r="AN892" s="168"/>
      <c r="AO892" s="168"/>
      <c r="AP892" s="168"/>
      <c r="AQ892" s="168"/>
      <c r="AR892" s="168"/>
      <c r="AS892" s="168"/>
      <c r="AT892" s="168"/>
      <c r="AU892" s="168"/>
      <c r="AV892" s="168"/>
      <c r="AW892" s="168"/>
      <c r="AX892" s="168"/>
      <c r="AY892" s="168"/>
      <c r="AZ892" s="168"/>
      <c r="BA892" s="168"/>
      <c r="BB892" s="168"/>
      <c r="BC892" s="168"/>
      <c r="BD892" s="168"/>
      <c r="BE892" s="168"/>
      <c r="BF892" s="168"/>
      <c r="BG892" s="168"/>
      <c r="BH892" s="168"/>
      <c r="BI892" s="168"/>
      <c r="BJ892" s="168"/>
      <c r="BK892" s="168"/>
      <c r="BL892" s="168"/>
      <c r="BM892" s="168"/>
      <c r="BN892" s="168"/>
      <c r="BO892" s="168"/>
      <c r="BP892" s="168"/>
      <c r="BQ892" s="168"/>
      <c r="BR892" s="168"/>
      <c r="BS892" s="168"/>
      <c r="BT892" s="168"/>
      <c r="BU892" s="168"/>
      <c r="BV892" s="168"/>
      <c r="BW892" s="168"/>
      <c r="BX892" s="168"/>
      <c r="BY892" s="168"/>
      <c r="BZ892" s="168"/>
      <c r="CA892" s="168"/>
      <c r="CB892" s="168"/>
      <c r="CC892" s="168"/>
      <c r="CD892" s="168"/>
      <c r="CE892" s="168"/>
      <c r="CF892" s="168"/>
      <c r="CG892" s="168"/>
      <c r="CH892" s="168"/>
      <c r="CI892" s="168"/>
      <c r="CJ892" s="168"/>
      <c r="CK892" s="168"/>
      <c r="CL892" s="168"/>
      <c r="CM892" s="168"/>
      <c r="CN892" s="168"/>
      <c r="CO892" s="168"/>
      <c r="CP892" s="168"/>
      <c r="CQ892" s="168"/>
      <c r="CR892" s="168"/>
      <c r="CS892" s="168"/>
      <c r="CT892" s="168"/>
      <c r="CU892" s="168"/>
      <c r="CV892" s="168"/>
      <c r="CW892" s="168"/>
      <c r="CX892" s="168"/>
      <c r="CY892" s="168"/>
      <c r="CZ892" s="168"/>
      <c r="DA892" s="168"/>
      <c r="DB892" s="168"/>
      <c r="DC892" s="168"/>
      <c r="DD892" s="168"/>
      <c r="DE892" s="168"/>
      <c r="DF892" s="168"/>
      <c r="DG892" s="168"/>
      <c r="DH892" s="168"/>
      <c r="DI892" s="168"/>
      <c r="DJ892" s="168"/>
      <c r="DK892" s="168"/>
      <c r="DL892" s="168"/>
      <c r="DM892" s="168"/>
      <c r="DN892" s="168"/>
      <c r="DO892" s="168"/>
      <c r="DP892" s="168"/>
      <c r="DQ892" s="168"/>
      <c r="DR892" s="168"/>
      <c r="DS892" s="168"/>
      <c r="DT892" s="168"/>
      <c r="DU892" s="168"/>
      <c r="DV892" s="168"/>
      <c r="DW892" s="168"/>
      <c r="DX892" s="168"/>
      <c r="DY892" s="168"/>
      <c r="DZ892" s="168"/>
      <c r="EA892" s="168"/>
      <c r="EB892" s="168"/>
      <c r="EC892" s="168"/>
      <c r="ED892" s="168"/>
      <c r="EE892" s="168"/>
      <c r="EF892" s="169"/>
      <c r="EG892" s="169"/>
      <c r="EH892" s="169"/>
    </row>
    <row r="893" spans="1:138" ht="15.75" hidden="1" outlineLevel="1" x14ac:dyDescent="0.25">
      <c r="A893" s="122">
        <f>IF(B881="Объект",,IF(B893=0,,1))</f>
        <v>0</v>
      </c>
      <c r="B893" s="194">
        <f t="shared" si="580"/>
        <v>0</v>
      </c>
      <c r="C893" s="170">
        <f t="shared" si="581"/>
        <v>0</v>
      </c>
      <c r="D893" s="168"/>
      <c r="E893" s="168"/>
      <c r="F893" s="168"/>
      <c r="G893" s="168"/>
      <c r="H893" s="168"/>
      <c r="I893" s="168"/>
      <c r="J893" s="168"/>
      <c r="K893" s="168"/>
      <c r="L893" s="168"/>
      <c r="M893" s="168"/>
      <c r="N893" s="168"/>
      <c r="O893" s="168"/>
      <c r="P893" s="168"/>
      <c r="Q893" s="168"/>
      <c r="R893" s="168"/>
      <c r="S893" s="168"/>
      <c r="T893" s="168"/>
      <c r="U893" s="168"/>
      <c r="V893" s="168"/>
      <c r="W893" s="168"/>
      <c r="X893" s="168"/>
      <c r="Y893" s="168"/>
      <c r="Z893" s="168"/>
      <c r="AA893" s="168"/>
      <c r="AB893" s="168"/>
      <c r="AC893" s="168"/>
      <c r="AD893" s="168"/>
      <c r="AE893" s="168"/>
      <c r="AF893" s="168"/>
      <c r="AG893" s="168"/>
      <c r="AH893" s="168"/>
      <c r="AI893" s="168"/>
      <c r="AJ893" s="168"/>
      <c r="AK893" s="168"/>
      <c r="AL893" s="168"/>
      <c r="AM893" s="168"/>
      <c r="AN893" s="168"/>
      <c r="AO893" s="168"/>
      <c r="AP893" s="168"/>
      <c r="AQ893" s="168"/>
      <c r="AR893" s="168"/>
      <c r="AS893" s="168"/>
      <c r="AT893" s="168"/>
      <c r="AU893" s="168"/>
      <c r="AV893" s="168"/>
      <c r="AW893" s="168"/>
      <c r="AX893" s="168"/>
      <c r="AY893" s="168"/>
      <c r="AZ893" s="168"/>
      <c r="BA893" s="168"/>
      <c r="BB893" s="168"/>
      <c r="BC893" s="168"/>
      <c r="BD893" s="168"/>
      <c r="BE893" s="168"/>
      <c r="BF893" s="168"/>
      <c r="BG893" s="168"/>
      <c r="BH893" s="168"/>
      <c r="BI893" s="168"/>
      <c r="BJ893" s="168"/>
      <c r="BK893" s="168"/>
      <c r="BL893" s="168"/>
      <c r="BM893" s="168"/>
      <c r="BN893" s="168"/>
      <c r="BO893" s="168"/>
      <c r="BP893" s="168"/>
      <c r="BQ893" s="168"/>
      <c r="BR893" s="168"/>
      <c r="BS893" s="168"/>
      <c r="BT893" s="168"/>
      <c r="BU893" s="168"/>
      <c r="BV893" s="168"/>
      <c r="BW893" s="168"/>
      <c r="BX893" s="168"/>
      <c r="BY893" s="168"/>
      <c r="BZ893" s="168"/>
      <c r="CA893" s="168"/>
      <c r="CB893" s="168"/>
      <c r="CC893" s="168"/>
      <c r="CD893" s="168"/>
      <c r="CE893" s="168"/>
      <c r="CF893" s="168"/>
      <c r="CG893" s="168"/>
      <c r="CH893" s="168"/>
      <c r="CI893" s="168"/>
      <c r="CJ893" s="168"/>
      <c r="CK893" s="168"/>
      <c r="CL893" s="168"/>
      <c r="CM893" s="168"/>
      <c r="CN893" s="168"/>
      <c r="CO893" s="168"/>
      <c r="CP893" s="168"/>
      <c r="CQ893" s="168"/>
      <c r="CR893" s="168"/>
      <c r="CS893" s="168"/>
      <c r="CT893" s="168"/>
      <c r="CU893" s="168"/>
      <c r="CV893" s="168"/>
      <c r="CW893" s="168"/>
      <c r="CX893" s="168"/>
      <c r="CY893" s="168"/>
      <c r="CZ893" s="168"/>
      <c r="DA893" s="168"/>
      <c r="DB893" s="168"/>
      <c r="DC893" s="168"/>
      <c r="DD893" s="168"/>
      <c r="DE893" s="168"/>
      <c r="DF893" s="168"/>
      <c r="DG893" s="168"/>
      <c r="DH893" s="168"/>
      <c r="DI893" s="168"/>
      <c r="DJ893" s="168"/>
      <c r="DK893" s="168"/>
      <c r="DL893" s="168"/>
      <c r="DM893" s="168"/>
      <c r="DN893" s="168"/>
      <c r="DO893" s="168"/>
      <c r="DP893" s="168"/>
      <c r="DQ893" s="168"/>
      <c r="DR893" s="168"/>
      <c r="DS893" s="168"/>
      <c r="DT893" s="168"/>
      <c r="DU893" s="168"/>
      <c r="DV893" s="168"/>
      <c r="DW893" s="168"/>
      <c r="DX893" s="168"/>
      <c r="DY893" s="168"/>
      <c r="DZ893" s="168"/>
      <c r="EA893" s="168"/>
      <c r="EB893" s="168"/>
      <c r="EC893" s="168"/>
      <c r="ED893" s="168"/>
      <c r="EE893" s="168"/>
      <c r="EF893" s="169"/>
      <c r="EG893" s="169"/>
      <c r="EH893" s="169"/>
    </row>
    <row r="894" spans="1:138" ht="15.75" hidden="1" outlineLevel="1" x14ac:dyDescent="0.25">
      <c r="A894" s="122">
        <f>IF(B881="Объект",,IF(B894=0,,1))</f>
        <v>0</v>
      </c>
      <c r="B894" s="194" t="str">
        <f t="shared" si="580"/>
        <v>Менеджмент резерв</v>
      </c>
      <c r="C894" s="170">
        <f t="shared" si="581"/>
        <v>0</v>
      </c>
      <c r="D894" s="168"/>
      <c r="E894" s="168"/>
      <c r="F894" s="168"/>
      <c r="G894" s="168"/>
      <c r="H894" s="168"/>
      <c r="I894" s="168"/>
      <c r="J894" s="168"/>
      <c r="K894" s="168"/>
      <c r="L894" s="168"/>
      <c r="M894" s="168"/>
      <c r="N894" s="168"/>
      <c r="O894" s="168"/>
      <c r="P894" s="168"/>
      <c r="Q894" s="168"/>
      <c r="R894" s="168"/>
      <c r="S894" s="168"/>
      <c r="T894" s="168"/>
      <c r="U894" s="168"/>
      <c r="V894" s="168"/>
      <c r="W894" s="168"/>
      <c r="X894" s="168"/>
      <c r="Y894" s="168"/>
      <c r="Z894" s="168"/>
      <c r="AA894" s="168"/>
      <c r="AB894" s="168"/>
      <c r="AC894" s="168"/>
      <c r="AD894" s="168"/>
      <c r="AE894" s="168"/>
      <c r="AF894" s="168"/>
      <c r="AG894" s="168"/>
      <c r="AH894" s="168"/>
      <c r="AI894" s="168"/>
      <c r="AJ894" s="168"/>
      <c r="AK894" s="168"/>
      <c r="AL894" s="168"/>
      <c r="AM894" s="168"/>
      <c r="AN894" s="168"/>
      <c r="AO894" s="168"/>
      <c r="AP894" s="168"/>
      <c r="AQ894" s="168"/>
      <c r="AR894" s="168"/>
      <c r="AS894" s="168"/>
      <c r="AT894" s="168"/>
      <c r="AU894" s="168"/>
      <c r="AV894" s="168"/>
      <c r="AW894" s="168"/>
      <c r="AX894" s="168"/>
      <c r="AY894" s="168"/>
      <c r="AZ894" s="168"/>
      <c r="BA894" s="168"/>
      <c r="BB894" s="168"/>
      <c r="BC894" s="168"/>
      <c r="BD894" s="168"/>
      <c r="BE894" s="168"/>
      <c r="BF894" s="168"/>
      <c r="BG894" s="168"/>
      <c r="BH894" s="168"/>
      <c r="BI894" s="168"/>
      <c r="BJ894" s="168"/>
      <c r="BK894" s="168"/>
      <c r="BL894" s="168"/>
      <c r="BM894" s="168"/>
      <c r="BN894" s="168"/>
      <c r="BO894" s="168"/>
      <c r="BP894" s="168"/>
      <c r="BQ894" s="168"/>
      <c r="BR894" s="168"/>
      <c r="BS894" s="168"/>
      <c r="BT894" s="168"/>
      <c r="BU894" s="168"/>
      <c r="BV894" s="168"/>
      <c r="BW894" s="168"/>
      <c r="BX894" s="168"/>
      <c r="BY894" s="168"/>
      <c r="BZ894" s="168"/>
      <c r="CA894" s="168"/>
      <c r="CB894" s="168"/>
      <c r="CC894" s="168"/>
      <c r="CD894" s="168"/>
      <c r="CE894" s="168"/>
      <c r="CF894" s="168"/>
      <c r="CG894" s="168"/>
      <c r="CH894" s="168"/>
      <c r="CI894" s="168"/>
      <c r="CJ894" s="168"/>
      <c r="CK894" s="168"/>
      <c r="CL894" s="168"/>
      <c r="CM894" s="168"/>
      <c r="CN894" s="168"/>
      <c r="CO894" s="168"/>
      <c r="CP894" s="168"/>
      <c r="CQ894" s="168"/>
      <c r="CR894" s="168"/>
      <c r="CS894" s="168"/>
      <c r="CT894" s="168"/>
      <c r="CU894" s="168"/>
      <c r="CV894" s="168"/>
      <c r="CW894" s="168"/>
      <c r="CX894" s="168"/>
      <c r="CY894" s="168"/>
      <c r="CZ894" s="168"/>
      <c r="DA894" s="168"/>
      <c r="DB894" s="168"/>
      <c r="DC894" s="168"/>
      <c r="DD894" s="168"/>
      <c r="DE894" s="168"/>
      <c r="DF894" s="168"/>
      <c r="DG894" s="168"/>
      <c r="DH894" s="168"/>
      <c r="DI894" s="168"/>
      <c r="DJ894" s="168"/>
      <c r="DK894" s="168"/>
      <c r="DL894" s="168"/>
      <c r="DM894" s="168"/>
      <c r="DN894" s="168"/>
      <c r="DO894" s="168"/>
      <c r="DP894" s="168"/>
      <c r="DQ894" s="168"/>
      <c r="DR894" s="168"/>
      <c r="DS894" s="168"/>
      <c r="DT894" s="168"/>
      <c r="DU894" s="168"/>
      <c r="DV894" s="168"/>
      <c r="DW894" s="168"/>
      <c r="DX894" s="168"/>
      <c r="DY894" s="168"/>
      <c r="DZ894" s="168"/>
      <c r="EA894" s="168"/>
      <c r="EB894" s="168"/>
      <c r="EC894" s="168"/>
      <c r="ED894" s="168"/>
      <c r="EE894" s="168"/>
      <c r="EF894" s="169"/>
      <c r="EG894" s="169"/>
      <c r="EH894" s="169"/>
    </row>
    <row r="895" spans="1:138" ht="15.75" hidden="1" outlineLevel="1" x14ac:dyDescent="0.25">
      <c r="A895" s="122">
        <f>IF(B881="Объект",,IF(B895=0,,1))</f>
        <v>0</v>
      </c>
      <c r="B895" s="236" t="str">
        <f t="shared" si="580"/>
        <v>ФОТ МП и РГ</v>
      </c>
      <c r="C895" s="170">
        <f t="shared" si="581"/>
        <v>0</v>
      </c>
      <c r="D895" s="168"/>
      <c r="E895" s="168"/>
      <c r="F895" s="168"/>
      <c r="G895" s="168"/>
      <c r="H895" s="168"/>
      <c r="I895" s="168"/>
      <c r="J895" s="168"/>
      <c r="K895" s="168"/>
      <c r="L895" s="168"/>
      <c r="M895" s="168"/>
      <c r="N895" s="168"/>
      <c r="O895" s="168"/>
      <c r="P895" s="168"/>
      <c r="Q895" s="168"/>
      <c r="R895" s="168"/>
      <c r="S895" s="168"/>
      <c r="T895" s="168"/>
      <c r="U895" s="168"/>
      <c r="V895" s="168"/>
      <c r="W895" s="168"/>
      <c r="X895" s="168"/>
      <c r="Y895" s="168"/>
      <c r="Z895" s="168"/>
      <c r="AA895" s="168"/>
      <c r="AB895" s="168"/>
      <c r="AC895" s="168"/>
      <c r="AD895" s="168"/>
      <c r="AE895" s="168"/>
      <c r="AF895" s="168"/>
      <c r="AG895" s="168"/>
      <c r="AH895" s="168"/>
      <c r="AI895" s="168"/>
      <c r="AJ895" s="168"/>
      <c r="AK895" s="168"/>
      <c r="AL895" s="168"/>
      <c r="AM895" s="168"/>
      <c r="AN895" s="168"/>
      <c r="AO895" s="168"/>
      <c r="AP895" s="168"/>
      <c r="AQ895" s="168"/>
      <c r="AR895" s="168"/>
      <c r="AS895" s="168"/>
      <c r="AT895" s="168"/>
      <c r="AU895" s="168"/>
      <c r="AV895" s="168"/>
      <c r="AW895" s="168"/>
      <c r="AX895" s="168"/>
      <c r="AY895" s="168"/>
      <c r="AZ895" s="168"/>
      <c r="BA895" s="168"/>
      <c r="BB895" s="168"/>
      <c r="BC895" s="168"/>
      <c r="BD895" s="168"/>
      <c r="BE895" s="168"/>
      <c r="BF895" s="168"/>
      <c r="BG895" s="168"/>
      <c r="BH895" s="168"/>
      <c r="BI895" s="168"/>
      <c r="BJ895" s="168"/>
      <c r="BK895" s="168"/>
      <c r="BL895" s="168"/>
      <c r="BM895" s="168"/>
      <c r="BN895" s="168"/>
      <c r="BO895" s="168"/>
      <c r="BP895" s="168"/>
      <c r="BQ895" s="168"/>
      <c r="BR895" s="168"/>
      <c r="BS895" s="168"/>
      <c r="BT895" s="168"/>
      <c r="BU895" s="168"/>
      <c r="BV895" s="168"/>
      <c r="BW895" s="168"/>
      <c r="BX895" s="168"/>
      <c r="BY895" s="168"/>
      <c r="BZ895" s="168"/>
      <c r="CA895" s="168"/>
      <c r="CB895" s="168"/>
      <c r="CC895" s="168"/>
      <c r="CD895" s="168"/>
      <c r="CE895" s="168"/>
      <c r="CF895" s="168"/>
      <c r="CG895" s="168"/>
      <c r="CH895" s="168"/>
      <c r="CI895" s="168"/>
      <c r="CJ895" s="168"/>
      <c r="CK895" s="168"/>
      <c r="CL895" s="168"/>
      <c r="CM895" s="168"/>
      <c r="CN895" s="168"/>
      <c r="CO895" s="168"/>
      <c r="CP895" s="168"/>
      <c r="CQ895" s="168"/>
      <c r="CR895" s="168"/>
      <c r="CS895" s="168"/>
      <c r="CT895" s="168"/>
      <c r="CU895" s="168"/>
      <c r="CV895" s="168"/>
      <c r="CW895" s="168"/>
      <c r="CX895" s="168"/>
      <c r="CY895" s="168"/>
      <c r="CZ895" s="168"/>
      <c r="DA895" s="168"/>
      <c r="DB895" s="168"/>
      <c r="DC895" s="168"/>
      <c r="DD895" s="168"/>
      <c r="DE895" s="168"/>
      <c r="DF895" s="168"/>
      <c r="DG895" s="168"/>
      <c r="DH895" s="168"/>
      <c r="DI895" s="168"/>
      <c r="DJ895" s="168"/>
      <c r="DK895" s="168"/>
      <c r="DL895" s="168"/>
      <c r="DM895" s="168"/>
      <c r="DN895" s="168"/>
      <c r="DO895" s="168"/>
      <c r="DP895" s="168"/>
      <c r="DQ895" s="168"/>
      <c r="DR895" s="168"/>
      <c r="DS895" s="168"/>
      <c r="DT895" s="168"/>
      <c r="DU895" s="168"/>
      <c r="DV895" s="168"/>
      <c r="DW895" s="168"/>
      <c r="DX895" s="168"/>
      <c r="DY895" s="168"/>
      <c r="DZ895" s="168"/>
      <c r="EA895" s="168"/>
      <c r="EB895" s="168"/>
      <c r="EC895" s="168"/>
      <c r="ED895" s="168"/>
      <c r="EE895" s="168"/>
      <c r="EF895" s="169"/>
      <c r="EG895" s="169"/>
      <c r="EH895" s="169"/>
    </row>
    <row r="896" spans="1:138" ht="15.75" hidden="1" outlineLevel="1" x14ac:dyDescent="0.25">
      <c r="A896" s="122">
        <f>IF(B881="Объект",,IF(B896=0,,1))</f>
        <v>0</v>
      </c>
      <c r="B896" s="194" t="str">
        <f t="shared" si="580"/>
        <v>Мотивационный фонд</v>
      </c>
      <c r="C896" s="170">
        <f t="shared" si="581"/>
        <v>0</v>
      </c>
      <c r="D896" s="168"/>
      <c r="E896" s="168"/>
      <c r="F896" s="168"/>
      <c r="G896" s="168"/>
      <c r="H896" s="168"/>
      <c r="I896" s="168"/>
      <c r="J896" s="168"/>
      <c r="K896" s="168"/>
      <c r="L896" s="168"/>
      <c r="M896" s="168"/>
      <c r="N896" s="168"/>
      <c r="O896" s="168"/>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c r="AL896" s="168"/>
      <c r="AM896" s="168"/>
      <c r="AN896" s="168"/>
      <c r="AO896" s="168"/>
      <c r="AP896" s="168"/>
      <c r="AQ896" s="168"/>
      <c r="AR896" s="168"/>
      <c r="AS896" s="168"/>
      <c r="AT896" s="168"/>
      <c r="AU896" s="168"/>
      <c r="AV896" s="168"/>
      <c r="AW896" s="168"/>
      <c r="AX896" s="168"/>
      <c r="AY896" s="168"/>
      <c r="AZ896" s="168"/>
      <c r="BA896" s="168"/>
      <c r="BB896" s="168"/>
      <c r="BC896" s="168"/>
      <c r="BD896" s="168"/>
      <c r="BE896" s="168"/>
      <c r="BF896" s="168"/>
      <c r="BG896" s="168"/>
      <c r="BH896" s="168"/>
      <c r="BI896" s="168"/>
      <c r="BJ896" s="168"/>
      <c r="BK896" s="168"/>
      <c r="BL896" s="168"/>
      <c r="BM896" s="168"/>
      <c r="BN896" s="168"/>
      <c r="BO896" s="168"/>
      <c r="BP896" s="168"/>
      <c r="BQ896" s="168"/>
      <c r="BR896" s="168"/>
      <c r="BS896" s="168"/>
      <c r="BT896" s="168"/>
      <c r="BU896" s="168"/>
      <c r="BV896" s="168"/>
      <c r="BW896" s="168"/>
      <c r="BX896" s="168"/>
      <c r="BY896" s="168"/>
      <c r="BZ896" s="168"/>
      <c r="CA896" s="168"/>
      <c r="CB896" s="168"/>
      <c r="CC896" s="168"/>
      <c r="CD896" s="168"/>
      <c r="CE896" s="168"/>
      <c r="CF896" s="168"/>
      <c r="CG896" s="168"/>
      <c r="CH896" s="168"/>
      <c r="CI896" s="168"/>
      <c r="CJ896" s="168"/>
      <c r="CK896" s="168"/>
      <c r="CL896" s="168"/>
      <c r="CM896" s="168"/>
      <c r="CN896" s="168"/>
      <c r="CO896" s="168"/>
      <c r="CP896" s="168"/>
      <c r="CQ896" s="168"/>
      <c r="CR896" s="168"/>
      <c r="CS896" s="168"/>
      <c r="CT896" s="168"/>
      <c r="CU896" s="168"/>
      <c r="CV896" s="168"/>
      <c r="CW896" s="168"/>
      <c r="CX896" s="168"/>
      <c r="CY896" s="168"/>
      <c r="CZ896" s="168"/>
      <c r="DA896" s="168"/>
      <c r="DB896" s="168"/>
      <c r="DC896" s="168"/>
      <c r="DD896" s="168"/>
      <c r="DE896" s="168"/>
      <c r="DF896" s="168"/>
      <c r="DG896" s="168"/>
      <c r="DH896" s="168"/>
      <c r="DI896" s="168"/>
      <c r="DJ896" s="168"/>
      <c r="DK896" s="168"/>
      <c r="DL896" s="168"/>
      <c r="DM896" s="168"/>
      <c r="DN896" s="168"/>
      <c r="DO896" s="168"/>
      <c r="DP896" s="168"/>
      <c r="DQ896" s="168"/>
      <c r="DR896" s="168"/>
      <c r="DS896" s="168"/>
      <c r="DT896" s="168"/>
      <c r="DU896" s="168"/>
      <c r="DV896" s="168"/>
      <c r="DW896" s="168"/>
      <c r="DX896" s="168"/>
      <c r="DY896" s="168"/>
      <c r="DZ896" s="168"/>
      <c r="EA896" s="168"/>
      <c r="EB896" s="168"/>
      <c r="EC896" s="168"/>
      <c r="ED896" s="168"/>
      <c r="EE896" s="168"/>
      <c r="EF896" s="169"/>
      <c r="EG896" s="169"/>
      <c r="EH896" s="169"/>
    </row>
    <row r="897" spans="1:138" ht="17.25" hidden="1" outlineLevel="1" thickTop="1" thickBot="1" x14ac:dyDescent="0.3">
      <c r="A897" s="122">
        <f>IF(B881="Объект",,1)</f>
        <v>0</v>
      </c>
      <c r="B897" s="228" t="str">
        <f>B865</f>
        <v>Итого без НДС, тыс. $</v>
      </c>
      <c r="C897" s="229">
        <f t="shared" si="581"/>
        <v>0</v>
      </c>
      <c r="D897" s="175">
        <f t="shared" ref="D897:AI897" si="582">SUM(D885:D896)</f>
        <v>0</v>
      </c>
      <c r="E897" s="230">
        <f t="shared" si="582"/>
        <v>0</v>
      </c>
      <c r="F897" s="175">
        <f t="shared" si="582"/>
        <v>0</v>
      </c>
      <c r="G897" s="175">
        <f t="shared" si="582"/>
        <v>0</v>
      </c>
      <c r="H897" s="175">
        <f t="shared" si="582"/>
        <v>0</v>
      </c>
      <c r="I897" s="175">
        <f t="shared" si="582"/>
        <v>0</v>
      </c>
      <c r="J897" s="175">
        <f t="shared" si="582"/>
        <v>0</v>
      </c>
      <c r="K897" s="175">
        <f t="shared" si="582"/>
        <v>0</v>
      </c>
      <c r="L897" s="175">
        <f t="shared" si="582"/>
        <v>0</v>
      </c>
      <c r="M897" s="175">
        <f t="shared" si="582"/>
        <v>0</v>
      </c>
      <c r="N897" s="175">
        <f t="shared" si="582"/>
        <v>0</v>
      </c>
      <c r="O897" s="231">
        <f t="shared" si="582"/>
        <v>0</v>
      </c>
      <c r="P897" s="231">
        <f t="shared" si="582"/>
        <v>0</v>
      </c>
      <c r="Q897" s="231">
        <f t="shared" si="582"/>
        <v>0</v>
      </c>
      <c r="R897" s="231">
        <f t="shared" si="582"/>
        <v>0</v>
      </c>
      <c r="S897" s="231">
        <f t="shared" si="582"/>
        <v>0</v>
      </c>
      <c r="T897" s="231">
        <f t="shared" si="582"/>
        <v>0</v>
      </c>
      <c r="U897" s="231">
        <f t="shared" si="582"/>
        <v>0</v>
      </c>
      <c r="V897" s="231">
        <f t="shared" si="582"/>
        <v>0</v>
      </c>
      <c r="W897" s="231">
        <f t="shared" si="582"/>
        <v>0</v>
      </c>
      <c r="X897" s="231">
        <f t="shared" si="582"/>
        <v>0</v>
      </c>
      <c r="Y897" s="231">
        <f t="shared" si="582"/>
        <v>0</v>
      </c>
      <c r="Z897" s="231">
        <f t="shared" si="582"/>
        <v>0</v>
      </c>
      <c r="AA897" s="231">
        <f t="shared" si="582"/>
        <v>0</v>
      </c>
      <c r="AB897" s="231">
        <f t="shared" si="582"/>
        <v>0</v>
      </c>
      <c r="AC897" s="176">
        <f t="shared" si="582"/>
        <v>0</v>
      </c>
      <c r="AD897" s="176">
        <f t="shared" si="582"/>
        <v>0</v>
      </c>
      <c r="AE897" s="175">
        <f t="shared" si="582"/>
        <v>0</v>
      </c>
      <c r="AF897" s="175">
        <f t="shared" si="582"/>
        <v>0</v>
      </c>
      <c r="AG897" s="175">
        <f t="shared" si="582"/>
        <v>0</v>
      </c>
      <c r="AH897" s="175">
        <f t="shared" si="582"/>
        <v>0</v>
      </c>
      <c r="AI897" s="175">
        <f t="shared" si="582"/>
        <v>0</v>
      </c>
      <c r="AJ897" s="175">
        <f t="shared" ref="AJ897:CU897" si="583">SUM(AJ885:AJ896)</f>
        <v>0</v>
      </c>
      <c r="AK897" s="175">
        <f t="shared" si="583"/>
        <v>0</v>
      </c>
      <c r="AL897" s="175">
        <f t="shared" si="583"/>
        <v>0</v>
      </c>
      <c r="AM897" s="175">
        <f t="shared" si="583"/>
        <v>0</v>
      </c>
      <c r="AN897" s="176">
        <f t="shared" si="583"/>
        <v>0</v>
      </c>
      <c r="AO897" s="175">
        <f t="shared" si="583"/>
        <v>0</v>
      </c>
      <c r="AP897" s="175">
        <f t="shared" si="583"/>
        <v>0</v>
      </c>
      <c r="AQ897" s="175">
        <f t="shared" si="583"/>
        <v>0</v>
      </c>
      <c r="AR897" s="175">
        <f t="shared" si="583"/>
        <v>0</v>
      </c>
      <c r="AS897" s="175">
        <f t="shared" si="583"/>
        <v>0</v>
      </c>
      <c r="AT897" s="175">
        <f t="shared" si="583"/>
        <v>0</v>
      </c>
      <c r="AU897" s="175">
        <f t="shared" si="583"/>
        <v>0</v>
      </c>
      <c r="AV897" s="175">
        <f t="shared" si="583"/>
        <v>0</v>
      </c>
      <c r="AW897" s="175">
        <f t="shared" si="583"/>
        <v>0</v>
      </c>
      <c r="AX897" s="175">
        <f t="shared" si="583"/>
        <v>0</v>
      </c>
      <c r="AY897" s="175">
        <f t="shared" si="583"/>
        <v>0</v>
      </c>
      <c r="AZ897" s="176">
        <f t="shared" si="583"/>
        <v>0</v>
      </c>
      <c r="BA897" s="175">
        <f t="shared" si="583"/>
        <v>0</v>
      </c>
      <c r="BB897" s="175">
        <f t="shared" si="583"/>
        <v>0</v>
      </c>
      <c r="BC897" s="175">
        <f t="shared" si="583"/>
        <v>0</v>
      </c>
      <c r="BD897" s="175">
        <f t="shared" si="583"/>
        <v>0</v>
      </c>
      <c r="BE897" s="175">
        <f t="shared" si="583"/>
        <v>0</v>
      </c>
      <c r="BF897" s="175">
        <f t="shared" si="583"/>
        <v>0</v>
      </c>
      <c r="BG897" s="175">
        <f t="shared" si="583"/>
        <v>0</v>
      </c>
      <c r="BH897" s="175">
        <f t="shared" si="583"/>
        <v>0</v>
      </c>
      <c r="BI897" s="175">
        <f t="shared" si="583"/>
        <v>0</v>
      </c>
      <c r="BJ897" s="175">
        <f t="shared" si="583"/>
        <v>0</v>
      </c>
      <c r="BK897" s="175">
        <f t="shared" si="583"/>
        <v>0</v>
      </c>
      <c r="BL897" s="176">
        <f t="shared" si="583"/>
        <v>0</v>
      </c>
      <c r="BM897" s="175">
        <f t="shared" si="583"/>
        <v>0</v>
      </c>
      <c r="BN897" s="175">
        <f t="shared" si="583"/>
        <v>0</v>
      </c>
      <c r="BO897" s="175">
        <f t="shared" si="583"/>
        <v>0</v>
      </c>
      <c r="BP897" s="175">
        <f t="shared" si="583"/>
        <v>0</v>
      </c>
      <c r="BQ897" s="175">
        <f t="shared" si="583"/>
        <v>0</v>
      </c>
      <c r="BR897" s="175">
        <f t="shared" si="583"/>
        <v>0</v>
      </c>
      <c r="BS897" s="175">
        <f t="shared" si="583"/>
        <v>0</v>
      </c>
      <c r="BT897" s="175">
        <f t="shared" si="583"/>
        <v>0</v>
      </c>
      <c r="BU897" s="175">
        <f t="shared" si="583"/>
        <v>0</v>
      </c>
      <c r="BV897" s="175">
        <f>SUM(BV885:BV896)</f>
        <v>0</v>
      </c>
      <c r="BW897" s="175">
        <f>SUM(BW885:BW896)</f>
        <v>0</v>
      </c>
      <c r="BX897" s="175">
        <f>SUM(BX885:BX896)</f>
        <v>0</v>
      </c>
      <c r="BY897" s="175">
        <f t="shared" si="583"/>
        <v>0</v>
      </c>
      <c r="BZ897" s="175">
        <f t="shared" si="583"/>
        <v>0</v>
      </c>
      <c r="CA897" s="175">
        <f t="shared" si="583"/>
        <v>0</v>
      </c>
      <c r="CB897" s="175">
        <f t="shared" si="583"/>
        <v>0</v>
      </c>
      <c r="CC897" s="175">
        <f t="shared" si="583"/>
        <v>0</v>
      </c>
      <c r="CD897" s="175">
        <f t="shared" si="583"/>
        <v>0</v>
      </c>
      <c r="CE897" s="175">
        <f t="shared" si="583"/>
        <v>0</v>
      </c>
      <c r="CF897" s="175">
        <f t="shared" si="583"/>
        <v>0</v>
      </c>
      <c r="CG897" s="175">
        <f t="shared" si="583"/>
        <v>0</v>
      </c>
      <c r="CH897" s="175">
        <f t="shared" si="583"/>
        <v>0</v>
      </c>
      <c r="CI897" s="175">
        <f t="shared" si="583"/>
        <v>0</v>
      </c>
      <c r="CJ897" s="176">
        <f t="shared" si="583"/>
        <v>0</v>
      </c>
      <c r="CK897" s="175">
        <f t="shared" si="583"/>
        <v>0</v>
      </c>
      <c r="CL897" s="175">
        <f t="shared" si="583"/>
        <v>0</v>
      </c>
      <c r="CM897" s="175">
        <f t="shared" si="583"/>
        <v>0</v>
      </c>
      <c r="CN897" s="175">
        <f t="shared" si="583"/>
        <v>0</v>
      </c>
      <c r="CO897" s="175">
        <f t="shared" si="583"/>
        <v>0</v>
      </c>
      <c r="CP897" s="175">
        <f t="shared" si="583"/>
        <v>0</v>
      </c>
      <c r="CQ897" s="175">
        <f t="shared" si="583"/>
        <v>0</v>
      </c>
      <c r="CR897" s="175">
        <f t="shared" si="583"/>
        <v>0</v>
      </c>
      <c r="CS897" s="175">
        <f t="shared" si="583"/>
        <v>0</v>
      </c>
      <c r="CT897" s="175">
        <f t="shared" si="583"/>
        <v>0</v>
      </c>
      <c r="CU897" s="175">
        <f t="shared" si="583"/>
        <v>0</v>
      </c>
      <c r="CV897" s="176">
        <f t="shared" ref="CV897:EA897" si="584">SUM(CV885:CV896)</f>
        <v>0</v>
      </c>
      <c r="CW897" s="175">
        <f t="shared" si="584"/>
        <v>0</v>
      </c>
      <c r="CX897" s="175">
        <f t="shared" si="584"/>
        <v>0</v>
      </c>
      <c r="CY897" s="175">
        <f t="shared" si="584"/>
        <v>0</v>
      </c>
      <c r="CZ897" s="175">
        <f t="shared" si="584"/>
        <v>0</v>
      </c>
      <c r="DA897" s="175">
        <f t="shared" si="584"/>
        <v>0</v>
      </c>
      <c r="DB897" s="175">
        <f t="shared" si="584"/>
        <v>0</v>
      </c>
      <c r="DC897" s="175">
        <f t="shared" si="584"/>
        <v>0</v>
      </c>
      <c r="DD897" s="175">
        <f t="shared" si="584"/>
        <v>0</v>
      </c>
      <c r="DE897" s="175">
        <f t="shared" si="584"/>
        <v>0</v>
      </c>
      <c r="DF897" s="175">
        <f t="shared" si="584"/>
        <v>0</v>
      </c>
      <c r="DG897" s="175">
        <f t="shared" si="584"/>
        <v>0</v>
      </c>
      <c r="DH897" s="176">
        <f t="shared" si="584"/>
        <v>0</v>
      </c>
      <c r="DI897" s="175">
        <f t="shared" si="584"/>
        <v>0</v>
      </c>
      <c r="DJ897" s="175">
        <f t="shared" si="584"/>
        <v>0</v>
      </c>
      <c r="DK897" s="175">
        <f t="shared" si="584"/>
        <v>0</v>
      </c>
      <c r="DL897" s="175">
        <f t="shared" si="584"/>
        <v>0</v>
      </c>
      <c r="DM897" s="175">
        <f t="shared" si="584"/>
        <v>0</v>
      </c>
      <c r="DN897" s="175">
        <f t="shared" si="584"/>
        <v>0</v>
      </c>
      <c r="DO897" s="175">
        <f t="shared" si="584"/>
        <v>0</v>
      </c>
      <c r="DP897" s="175">
        <f t="shared" si="584"/>
        <v>0</v>
      </c>
      <c r="DQ897" s="175">
        <f t="shared" si="584"/>
        <v>0</v>
      </c>
      <c r="DR897" s="175">
        <f t="shared" si="584"/>
        <v>0</v>
      </c>
      <c r="DS897" s="175">
        <f t="shared" si="584"/>
        <v>0</v>
      </c>
      <c r="DT897" s="176">
        <f t="shared" si="584"/>
        <v>0</v>
      </c>
      <c r="DU897" s="175">
        <f t="shared" si="584"/>
        <v>0</v>
      </c>
      <c r="DV897" s="175">
        <f t="shared" si="584"/>
        <v>0</v>
      </c>
      <c r="DW897" s="175">
        <f t="shared" si="584"/>
        <v>0</v>
      </c>
      <c r="DX897" s="175">
        <f t="shared" si="584"/>
        <v>0</v>
      </c>
      <c r="DY897" s="175">
        <f t="shared" si="584"/>
        <v>0</v>
      </c>
      <c r="DZ897" s="175">
        <f t="shared" si="584"/>
        <v>0</v>
      </c>
      <c r="EA897" s="175">
        <f t="shared" si="584"/>
        <v>0</v>
      </c>
      <c r="EB897" s="175">
        <f>SUM(EB885:EB896)</f>
        <v>0</v>
      </c>
      <c r="EC897" s="175">
        <f>SUM(EC885:EC896)</f>
        <v>0</v>
      </c>
      <c r="ED897" s="175">
        <f>SUM(ED885:ED896)</f>
        <v>0</v>
      </c>
      <c r="EE897" s="175">
        <f>SUM(EE885:EE896)</f>
        <v>0</v>
      </c>
      <c r="EF897" s="169"/>
      <c r="EG897" s="169"/>
      <c r="EH897" s="169"/>
    </row>
    <row r="898" spans="1:138" s="182" customFormat="1" ht="16.5" hidden="1" customHeight="1" outlineLevel="1" thickTop="1" x14ac:dyDescent="0.25">
      <c r="A898" s="122">
        <f t="shared" ref="A898:A907" si="585">IF(B$881="Объект",,IF(B898=0,,1))</f>
        <v>0</v>
      </c>
      <c r="B898" s="232" t="str">
        <f>CONCATENATE(B885," НДС")</f>
        <v>Проектно-изыскательские работы  НДС</v>
      </c>
      <c r="C898" s="170">
        <f t="shared" si="581"/>
        <v>0</v>
      </c>
      <c r="D898" s="181">
        <f t="shared" ref="D898:BO901" si="586">D885*0.18</f>
        <v>0</v>
      </c>
      <c r="E898" s="181">
        <f t="shared" si="586"/>
        <v>0</v>
      </c>
      <c r="F898" s="181">
        <f t="shared" si="586"/>
        <v>0</v>
      </c>
      <c r="G898" s="181">
        <f t="shared" si="586"/>
        <v>0</v>
      </c>
      <c r="H898" s="181">
        <f t="shared" si="586"/>
        <v>0</v>
      </c>
      <c r="I898" s="181">
        <f t="shared" si="586"/>
        <v>0</v>
      </c>
      <c r="J898" s="181">
        <f t="shared" si="586"/>
        <v>0</v>
      </c>
      <c r="K898" s="181">
        <f t="shared" si="586"/>
        <v>0</v>
      </c>
      <c r="L898" s="181">
        <f t="shared" si="586"/>
        <v>0</v>
      </c>
      <c r="M898" s="181">
        <f t="shared" si="586"/>
        <v>0</v>
      </c>
      <c r="N898" s="181">
        <f t="shared" si="586"/>
        <v>0</v>
      </c>
      <c r="O898" s="181">
        <f t="shared" si="586"/>
        <v>0</v>
      </c>
      <c r="P898" s="181">
        <f t="shared" si="586"/>
        <v>0</v>
      </c>
      <c r="Q898" s="181">
        <f t="shared" si="586"/>
        <v>0</v>
      </c>
      <c r="R898" s="181">
        <f t="shared" si="586"/>
        <v>0</v>
      </c>
      <c r="S898" s="181">
        <f t="shared" si="586"/>
        <v>0</v>
      </c>
      <c r="T898" s="181">
        <f t="shared" si="586"/>
        <v>0</v>
      </c>
      <c r="U898" s="181">
        <f t="shared" si="586"/>
        <v>0</v>
      </c>
      <c r="V898" s="181">
        <f t="shared" si="586"/>
        <v>0</v>
      </c>
      <c r="W898" s="181">
        <f t="shared" si="586"/>
        <v>0</v>
      </c>
      <c r="X898" s="181">
        <f t="shared" si="586"/>
        <v>0</v>
      </c>
      <c r="Y898" s="181">
        <f t="shared" si="586"/>
        <v>0</v>
      </c>
      <c r="Z898" s="181">
        <f t="shared" si="586"/>
        <v>0</v>
      </c>
      <c r="AA898" s="181">
        <f t="shared" si="586"/>
        <v>0</v>
      </c>
      <c r="AB898" s="181">
        <f t="shared" si="586"/>
        <v>0</v>
      </c>
      <c r="AC898" s="181">
        <f t="shared" si="586"/>
        <v>0</v>
      </c>
      <c r="AD898" s="181">
        <f t="shared" si="586"/>
        <v>0</v>
      </c>
      <c r="AE898" s="181">
        <f t="shared" si="586"/>
        <v>0</v>
      </c>
      <c r="AF898" s="181">
        <f t="shared" si="586"/>
        <v>0</v>
      </c>
      <c r="AG898" s="181">
        <f t="shared" si="586"/>
        <v>0</v>
      </c>
      <c r="AH898" s="181">
        <f t="shared" si="586"/>
        <v>0</v>
      </c>
      <c r="AI898" s="181">
        <f t="shared" si="586"/>
        <v>0</v>
      </c>
      <c r="AJ898" s="181">
        <f t="shared" si="586"/>
        <v>0</v>
      </c>
      <c r="AK898" s="181">
        <f t="shared" si="586"/>
        <v>0</v>
      </c>
      <c r="AL898" s="181">
        <f t="shared" si="586"/>
        <v>0</v>
      </c>
      <c r="AM898" s="181">
        <f t="shared" si="586"/>
        <v>0</v>
      </c>
      <c r="AN898" s="181">
        <f t="shared" si="586"/>
        <v>0</v>
      </c>
      <c r="AO898" s="181">
        <f t="shared" si="586"/>
        <v>0</v>
      </c>
      <c r="AP898" s="181">
        <f t="shared" si="586"/>
        <v>0</v>
      </c>
      <c r="AQ898" s="181">
        <f t="shared" si="586"/>
        <v>0</v>
      </c>
      <c r="AR898" s="181">
        <f t="shared" si="586"/>
        <v>0</v>
      </c>
      <c r="AS898" s="181">
        <f t="shared" si="586"/>
        <v>0</v>
      </c>
      <c r="AT898" s="181">
        <f t="shared" si="586"/>
        <v>0</v>
      </c>
      <c r="AU898" s="181">
        <f t="shared" si="586"/>
        <v>0</v>
      </c>
      <c r="AV898" s="181">
        <f t="shared" si="586"/>
        <v>0</v>
      </c>
      <c r="AW898" s="181">
        <f t="shared" si="586"/>
        <v>0</v>
      </c>
      <c r="AX898" s="181">
        <f t="shared" si="586"/>
        <v>0</v>
      </c>
      <c r="AY898" s="181">
        <f t="shared" si="586"/>
        <v>0</v>
      </c>
      <c r="AZ898" s="181">
        <f t="shared" si="586"/>
        <v>0</v>
      </c>
      <c r="BA898" s="181">
        <f t="shared" si="586"/>
        <v>0</v>
      </c>
      <c r="BB898" s="181">
        <f t="shared" si="586"/>
        <v>0</v>
      </c>
      <c r="BC898" s="181">
        <f t="shared" si="586"/>
        <v>0</v>
      </c>
      <c r="BD898" s="181">
        <f t="shared" si="586"/>
        <v>0</v>
      </c>
      <c r="BE898" s="181">
        <f t="shared" si="586"/>
        <v>0</v>
      </c>
      <c r="BF898" s="181">
        <f t="shared" si="586"/>
        <v>0</v>
      </c>
      <c r="BG898" s="181">
        <f t="shared" si="586"/>
        <v>0</v>
      </c>
      <c r="BH898" s="181">
        <f t="shared" si="586"/>
        <v>0</v>
      </c>
      <c r="BI898" s="181">
        <f t="shared" si="586"/>
        <v>0</v>
      </c>
      <c r="BJ898" s="181">
        <f t="shared" si="586"/>
        <v>0</v>
      </c>
      <c r="BK898" s="181">
        <f t="shared" si="586"/>
        <v>0</v>
      </c>
      <c r="BL898" s="181">
        <f t="shared" si="586"/>
        <v>0</v>
      </c>
      <c r="BM898" s="181">
        <f t="shared" si="586"/>
        <v>0</v>
      </c>
      <c r="BN898" s="181">
        <f t="shared" si="586"/>
        <v>0</v>
      </c>
      <c r="BO898" s="181">
        <f t="shared" si="586"/>
        <v>0</v>
      </c>
      <c r="BP898" s="181">
        <f t="shared" ref="BP898:EA901" si="587">BP885*0.18</f>
        <v>0</v>
      </c>
      <c r="BQ898" s="181">
        <f t="shared" si="587"/>
        <v>0</v>
      </c>
      <c r="BR898" s="181">
        <f t="shared" si="587"/>
        <v>0</v>
      </c>
      <c r="BS898" s="181">
        <f t="shared" si="587"/>
        <v>0</v>
      </c>
      <c r="BT898" s="181">
        <f t="shared" si="587"/>
        <v>0</v>
      </c>
      <c r="BU898" s="181">
        <f t="shared" si="587"/>
        <v>0</v>
      </c>
      <c r="BV898" s="181">
        <f t="shared" si="587"/>
        <v>0</v>
      </c>
      <c r="BW898" s="181">
        <f t="shared" si="587"/>
        <v>0</v>
      </c>
      <c r="BX898" s="181">
        <f t="shared" si="587"/>
        <v>0</v>
      </c>
      <c r="BY898" s="181">
        <f t="shared" si="587"/>
        <v>0</v>
      </c>
      <c r="BZ898" s="181">
        <f t="shared" si="587"/>
        <v>0</v>
      </c>
      <c r="CA898" s="181">
        <f t="shared" si="587"/>
        <v>0</v>
      </c>
      <c r="CB898" s="181">
        <f t="shared" si="587"/>
        <v>0</v>
      </c>
      <c r="CC898" s="181">
        <f t="shared" si="587"/>
        <v>0</v>
      </c>
      <c r="CD898" s="181">
        <f t="shared" si="587"/>
        <v>0</v>
      </c>
      <c r="CE898" s="181">
        <f t="shared" si="587"/>
        <v>0</v>
      </c>
      <c r="CF898" s="181">
        <f t="shared" si="587"/>
        <v>0</v>
      </c>
      <c r="CG898" s="181">
        <f t="shared" si="587"/>
        <v>0</v>
      </c>
      <c r="CH898" s="181">
        <f t="shared" si="587"/>
        <v>0</v>
      </c>
      <c r="CI898" s="181">
        <f t="shared" si="587"/>
        <v>0</v>
      </c>
      <c r="CJ898" s="181">
        <f t="shared" si="587"/>
        <v>0</v>
      </c>
      <c r="CK898" s="181">
        <f t="shared" si="587"/>
        <v>0</v>
      </c>
      <c r="CL898" s="181">
        <f t="shared" si="587"/>
        <v>0</v>
      </c>
      <c r="CM898" s="181">
        <f t="shared" si="587"/>
        <v>0</v>
      </c>
      <c r="CN898" s="181">
        <f t="shared" si="587"/>
        <v>0</v>
      </c>
      <c r="CO898" s="181">
        <f t="shared" si="587"/>
        <v>0</v>
      </c>
      <c r="CP898" s="181">
        <f t="shared" si="587"/>
        <v>0</v>
      </c>
      <c r="CQ898" s="181">
        <f t="shared" si="587"/>
        <v>0</v>
      </c>
      <c r="CR898" s="181">
        <f t="shared" si="587"/>
        <v>0</v>
      </c>
      <c r="CS898" s="181">
        <f t="shared" si="587"/>
        <v>0</v>
      </c>
      <c r="CT898" s="181">
        <f t="shared" si="587"/>
        <v>0</v>
      </c>
      <c r="CU898" s="181">
        <f t="shared" si="587"/>
        <v>0</v>
      </c>
      <c r="CV898" s="181">
        <f t="shared" si="587"/>
        <v>0</v>
      </c>
      <c r="CW898" s="181">
        <f t="shared" si="587"/>
        <v>0</v>
      </c>
      <c r="CX898" s="181">
        <f t="shared" si="587"/>
        <v>0</v>
      </c>
      <c r="CY898" s="181">
        <f t="shared" si="587"/>
        <v>0</v>
      </c>
      <c r="CZ898" s="181">
        <f t="shared" si="587"/>
        <v>0</v>
      </c>
      <c r="DA898" s="181">
        <f t="shared" si="587"/>
        <v>0</v>
      </c>
      <c r="DB898" s="181">
        <f t="shared" si="587"/>
        <v>0</v>
      </c>
      <c r="DC898" s="181">
        <f t="shared" si="587"/>
        <v>0</v>
      </c>
      <c r="DD898" s="181">
        <f t="shared" si="587"/>
        <v>0</v>
      </c>
      <c r="DE898" s="181">
        <f t="shared" si="587"/>
        <v>0</v>
      </c>
      <c r="DF898" s="181">
        <f t="shared" si="587"/>
        <v>0</v>
      </c>
      <c r="DG898" s="181">
        <f t="shared" si="587"/>
        <v>0</v>
      </c>
      <c r="DH898" s="181">
        <f t="shared" si="587"/>
        <v>0</v>
      </c>
      <c r="DI898" s="181">
        <f t="shared" si="587"/>
        <v>0</v>
      </c>
      <c r="DJ898" s="181">
        <f t="shared" si="587"/>
        <v>0</v>
      </c>
      <c r="DK898" s="181">
        <f t="shared" si="587"/>
        <v>0</v>
      </c>
      <c r="DL898" s="181">
        <f t="shared" si="587"/>
        <v>0</v>
      </c>
      <c r="DM898" s="181">
        <f t="shared" si="587"/>
        <v>0</v>
      </c>
      <c r="DN898" s="181">
        <f t="shared" si="587"/>
        <v>0</v>
      </c>
      <c r="DO898" s="181">
        <f t="shared" si="587"/>
        <v>0</v>
      </c>
      <c r="DP898" s="181">
        <f t="shared" si="587"/>
        <v>0</v>
      </c>
      <c r="DQ898" s="181">
        <f t="shared" si="587"/>
        <v>0</v>
      </c>
      <c r="DR898" s="181">
        <f t="shared" si="587"/>
        <v>0</v>
      </c>
      <c r="DS898" s="181">
        <f t="shared" si="587"/>
        <v>0</v>
      </c>
      <c r="DT898" s="181">
        <f t="shared" si="587"/>
        <v>0</v>
      </c>
      <c r="DU898" s="181">
        <f t="shared" si="587"/>
        <v>0</v>
      </c>
      <c r="DV898" s="181">
        <f t="shared" si="587"/>
        <v>0</v>
      </c>
      <c r="DW898" s="181">
        <f t="shared" si="587"/>
        <v>0</v>
      </c>
      <c r="DX898" s="181">
        <f t="shared" si="587"/>
        <v>0</v>
      </c>
      <c r="DY898" s="181">
        <f t="shared" si="587"/>
        <v>0</v>
      </c>
      <c r="DZ898" s="181">
        <f t="shared" si="587"/>
        <v>0</v>
      </c>
      <c r="EA898" s="181">
        <f t="shared" si="587"/>
        <v>0</v>
      </c>
      <c r="EB898" s="181">
        <f t="shared" ref="EB898:EE907" si="588">EB885*0.18</f>
        <v>0</v>
      </c>
      <c r="EC898" s="181">
        <f t="shared" si="588"/>
        <v>0</v>
      </c>
      <c r="ED898" s="181">
        <f t="shared" si="588"/>
        <v>0</v>
      </c>
      <c r="EE898" s="181">
        <f t="shared" si="588"/>
        <v>0</v>
      </c>
    </row>
    <row r="899" spans="1:138" s="182" customFormat="1" ht="15.75" hidden="1" outlineLevel="1" x14ac:dyDescent="0.25">
      <c r="A899" s="122">
        <f t="shared" si="585"/>
        <v>0</v>
      </c>
      <c r="B899" s="232" t="str">
        <f t="shared" ref="B899:B907" si="589">CONCATENATE(B886," НДС")</f>
        <v>Строительно-монтажные работы (привязка в валюте) НДС</v>
      </c>
      <c r="C899" s="170">
        <f>SUM(D899:EE899)</f>
        <v>0</v>
      </c>
      <c r="D899" s="181">
        <f t="shared" si="586"/>
        <v>0</v>
      </c>
      <c r="E899" s="181">
        <f t="shared" si="586"/>
        <v>0</v>
      </c>
      <c r="F899" s="181">
        <f t="shared" si="586"/>
        <v>0</v>
      </c>
      <c r="G899" s="181">
        <f t="shared" si="586"/>
        <v>0</v>
      </c>
      <c r="H899" s="181">
        <f t="shared" si="586"/>
        <v>0</v>
      </c>
      <c r="I899" s="181">
        <f t="shared" si="586"/>
        <v>0</v>
      </c>
      <c r="J899" s="181">
        <f t="shared" si="586"/>
        <v>0</v>
      </c>
      <c r="K899" s="181">
        <f t="shared" si="586"/>
        <v>0</v>
      </c>
      <c r="L899" s="181">
        <f t="shared" si="586"/>
        <v>0</v>
      </c>
      <c r="M899" s="181">
        <f t="shared" si="586"/>
        <v>0</v>
      </c>
      <c r="N899" s="181">
        <f t="shared" si="586"/>
        <v>0</v>
      </c>
      <c r="O899" s="181">
        <f t="shared" si="586"/>
        <v>0</v>
      </c>
      <c r="P899" s="181">
        <f t="shared" si="586"/>
        <v>0</v>
      </c>
      <c r="Q899" s="181">
        <f t="shared" si="586"/>
        <v>0</v>
      </c>
      <c r="R899" s="181">
        <f t="shared" si="586"/>
        <v>0</v>
      </c>
      <c r="S899" s="181">
        <f t="shared" si="586"/>
        <v>0</v>
      </c>
      <c r="T899" s="181">
        <f t="shared" si="586"/>
        <v>0</v>
      </c>
      <c r="U899" s="181">
        <f t="shared" si="586"/>
        <v>0</v>
      </c>
      <c r="V899" s="181">
        <f t="shared" si="586"/>
        <v>0</v>
      </c>
      <c r="W899" s="181">
        <f t="shared" si="586"/>
        <v>0</v>
      </c>
      <c r="X899" s="181">
        <f t="shared" si="586"/>
        <v>0</v>
      </c>
      <c r="Y899" s="181">
        <f t="shared" si="586"/>
        <v>0</v>
      </c>
      <c r="Z899" s="181">
        <f t="shared" si="586"/>
        <v>0</v>
      </c>
      <c r="AA899" s="181">
        <f t="shared" si="586"/>
        <v>0</v>
      </c>
      <c r="AB899" s="181">
        <f t="shared" si="586"/>
        <v>0</v>
      </c>
      <c r="AC899" s="181">
        <f t="shared" si="586"/>
        <v>0</v>
      </c>
      <c r="AD899" s="181">
        <f t="shared" si="586"/>
        <v>0</v>
      </c>
      <c r="AE899" s="181">
        <f t="shared" si="586"/>
        <v>0</v>
      </c>
      <c r="AF899" s="181">
        <f t="shared" si="586"/>
        <v>0</v>
      </c>
      <c r="AG899" s="181">
        <f t="shared" si="586"/>
        <v>0</v>
      </c>
      <c r="AH899" s="181">
        <f t="shared" si="586"/>
        <v>0</v>
      </c>
      <c r="AI899" s="181">
        <f t="shared" si="586"/>
        <v>0</v>
      </c>
      <c r="AJ899" s="181">
        <f t="shared" si="586"/>
        <v>0</v>
      </c>
      <c r="AK899" s="181">
        <f t="shared" si="586"/>
        <v>0</v>
      </c>
      <c r="AL899" s="181">
        <f t="shared" si="586"/>
        <v>0</v>
      </c>
      <c r="AM899" s="181">
        <f t="shared" si="586"/>
        <v>0</v>
      </c>
      <c r="AN899" s="181">
        <f t="shared" si="586"/>
        <v>0</v>
      </c>
      <c r="AO899" s="181">
        <f t="shared" si="586"/>
        <v>0</v>
      </c>
      <c r="AP899" s="181">
        <f t="shared" si="586"/>
        <v>0</v>
      </c>
      <c r="AQ899" s="181">
        <f t="shared" si="586"/>
        <v>0</v>
      </c>
      <c r="AR899" s="181">
        <f t="shared" si="586"/>
        <v>0</v>
      </c>
      <c r="AS899" s="181">
        <f t="shared" si="586"/>
        <v>0</v>
      </c>
      <c r="AT899" s="181">
        <f t="shared" si="586"/>
        <v>0</v>
      </c>
      <c r="AU899" s="181">
        <f t="shared" si="586"/>
        <v>0</v>
      </c>
      <c r="AV899" s="181">
        <f t="shared" si="586"/>
        <v>0</v>
      </c>
      <c r="AW899" s="181">
        <f t="shared" si="586"/>
        <v>0</v>
      </c>
      <c r="AX899" s="181">
        <f t="shared" si="586"/>
        <v>0</v>
      </c>
      <c r="AY899" s="181">
        <f t="shared" si="586"/>
        <v>0</v>
      </c>
      <c r="AZ899" s="181">
        <f t="shared" si="586"/>
        <v>0</v>
      </c>
      <c r="BA899" s="181">
        <f t="shared" si="586"/>
        <v>0</v>
      </c>
      <c r="BB899" s="181">
        <f t="shared" si="586"/>
        <v>0</v>
      </c>
      <c r="BC899" s="181">
        <f t="shared" si="586"/>
        <v>0</v>
      </c>
      <c r="BD899" s="181">
        <f t="shared" si="586"/>
        <v>0</v>
      </c>
      <c r="BE899" s="181">
        <f t="shared" si="586"/>
        <v>0</v>
      </c>
      <c r="BF899" s="181">
        <f t="shared" si="586"/>
        <v>0</v>
      </c>
      <c r="BG899" s="181">
        <f t="shared" si="586"/>
        <v>0</v>
      </c>
      <c r="BH899" s="181">
        <f t="shared" si="586"/>
        <v>0</v>
      </c>
      <c r="BI899" s="181">
        <f t="shared" si="586"/>
        <v>0</v>
      </c>
      <c r="BJ899" s="181">
        <f t="shared" si="586"/>
        <v>0</v>
      </c>
      <c r="BK899" s="181">
        <f t="shared" si="586"/>
        <v>0</v>
      </c>
      <c r="BL899" s="181">
        <f t="shared" si="586"/>
        <v>0</v>
      </c>
      <c r="BM899" s="181">
        <f t="shared" si="586"/>
        <v>0</v>
      </c>
      <c r="BN899" s="181">
        <f t="shared" si="586"/>
        <v>0</v>
      </c>
      <c r="BO899" s="181">
        <f t="shared" si="586"/>
        <v>0</v>
      </c>
      <c r="BP899" s="181">
        <f t="shared" si="587"/>
        <v>0</v>
      </c>
      <c r="BQ899" s="181">
        <f t="shared" si="587"/>
        <v>0</v>
      </c>
      <c r="BR899" s="181">
        <f t="shared" si="587"/>
        <v>0</v>
      </c>
      <c r="BS899" s="181">
        <f t="shared" si="587"/>
        <v>0</v>
      </c>
      <c r="BT899" s="181">
        <f t="shared" si="587"/>
        <v>0</v>
      </c>
      <c r="BU899" s="181">
        <f t="shared" si="587"/>
        <v>0</v>
      </c>
      <c r="BV899" s="181">
        <f t="shared" si="587"/>
        <v>0</v>
      </c>
      <c r="BW899" s="181">
        <f t="shared" si="587"/>
        <v>0</v>
      </c>
      <c r="BX899" s="181">
        <f t="shared" si="587"/>
        <v>0</v>
      </c>
      <c r="BY899" s="181">
        <f t="shared" si="587"/>
        <v>0</v>
      </c>
      <c r="BZ899" s="181">
        <f t="shared" si="587"/>
        <v>0</v>
      </c>
      <c r="CA899" s="181">
        <f t="shared" si="587"/>
        <v>0</v>
      </c>
      <c r="CB899" s="181">
        <f t="shared" si="587"/>
        <v>0</v>
      </c>
      <c r="CC899" s="181">
        <f t="shared" si="587"/>
        <v>0</v>
      </c>
      <c r="CD899" s="181">
        <f t="shared" si="587"/>
        <v>0</v>
      </c>
      <c r="CE899" s="181">
        <f t="shared" si="587"/>
        <v>0</v>
      </c>
      <c r="CF899" s="181">
        <f t="shared" si="587"/>
        <v>0</v>
      </c>
      <c r="CG899" s="181">
        <f t="shared" si="587"/>
        <v>0</v>
      </c>
      <c r="CH899" s="181">
        <f t="shared" si="587"/>
        <v>0</v>
      </c>
      <c r="CI899" s="181">
        <f t="shared" si="587"/>
        <v>0</v>
      </c>
      <c r="CJ899" s="181">
        <f t="shared" si="587"/>
        <v>0</v>
      </c>
      <c r="CK899" s="181">
        <f t="shared" si="587"/>
        <v>0</v>
      </c>
      <c r="CL899" s="181">
        <f t="shared" si="587"/>
        <v>0</v>
      </c>
      <c r="CM899" s="181">
        <f t="shared" si="587"/>
        <v>0</v>
      </c>
      <c r="CN899" s="181">
        <f t="shared" si="587"/>
        <v>0</v>
      </c>
      <c r="CO899" s="181">
        <f t="shared" si="587"/>
        <v>0</v>
      </c>
      <c r="CP899" s="181">
        <f t="shared" si="587"/>
        <v>0</v>
      </c>
      <c r="CQ899" s="181">
        <f t="shared" si="587"/>
        <v>0</v>
      </c>
      <c r="CR899" s="181">
        <f t="shared" si="587"/>
        <v>0</v>
      </c>
      <c r="CS899" s="181">
        <f t="shared" si="587"/>
        <v>0</v>
      </c>
      <c r="CT899" s="181">
        <f t="shared" si="587"/>
        <v>0</v>
      </c>
      <c r="CU899" s="181">
        <f t="shared" si="587"/>
        <v>0</v>
      </c>
      <c r="CV899" s="181">
        <f t="shared" si="587"/>
        <v>0</v>
      </c>
      <c r="CW899" s="181">
        <f t="shared" si="587"/>
        <v>0</v>
      </c>
      <c r="CX899" s="181">
        <f t="shared" si="587"/>
        <v>0</v>
      </c>
      <c r="CY899" s="181">
        <f t="shared" si="587"/>
        <v>0</v>
      </c>
      <c r="CZ899" s="181">
        <f t="shared" si="587"/>
        <v>0</v>
      </c>
      <c r="DA899" s="181">
        <f t="shared" si="587"/>
        <v>0</v>
      </c>
      <c r="DB899" s="181">
        <f t="shared" si="587"/>
        <v>0</v>
      </c>
      <c r="DC899" s="181">
        <f t="shared" si="587"/>
        <v>0</v>
      </c>
      <c r="DD899" s="181">
        <f t="shared" si="587"/>
        <v>0</v>
      </c>
      <c r="DE899" s="181">
        <f t="shared" si="587"/>
        <v>0</v>
      </c>
      <c r="DF899" s="181">
        <f t="shared" si="587"/>
        <v>0</v>
      </c>
      <c r="DG899" s="181">
        <f t="shared" si="587"/>
        <v>0</v>
      </c>
      <c r="DH899" s="181">
        <f t="shared" si="587"/>
        <v>0</v>
      </c>
      <c r="DI899" s="181">
        <f t="shared" si="587"/>
        <v>0</v>
      </c>
      <c r="DJ899" s="181">
        <f t="shared" si="587"/>
        <v>0</v>
      </c>
      <c r="DK899" s="181">
        <f t="shared" si="587"/>
        <v>0</v>
      </c>
      <c r="DL899" s="181">
        <f t="shared" si="587"/>
        <v>0</v>
      </c>
      <c r="DM899" s="181">
        <f t="shared" si="587"/>
        <v>0</v>
      </c>
      <c r="DN899" s="181">
        <f t="shared" si="587"/>
        <v>0</v>
      </c>
      <c r="DO899" s="181">
        <f t="shared" si="587"/>
        <v>0</v>
      </c>
      <c r="DP899" s="181">
        <f t="shared" si="587"/>
        <v>0</v>
      </c>
      <c r="DQ899" s="181">
        <f t="shared" si="587"/>
        <v>0</v>
      </c>
      <c r="DR899" s="181">
        <f t="shared" si="587"/>
        <v>0</v>
      </c>
      <c r="DS899" s="181">
        <f t="shared" si="587"/>
        <v>0</v>
      </c>
      <c r="DT899" s="181">
        <f t="shared" si="587"/>
        <v>0</v>
      </c>
      <c r="DU899" s="181">
        <f t="shared" si="587"/>
        <v>0</v>
      </c>
      <c r="DV899" s="181">
        <f t="shared" si="587"/>
        <v>0</v>
      </c>
      <c r="DW899" s="181">
        <f t="shared" si="587"/>
        <v>0</v>
      </c>
      <c r="DX899" s="181">
        <f t="shared" si="587"/>
        <v>0</v>
      </c>
      <c r="DY899" s="181">
        <f t="shared" si="587"/>
        <v>0</v>
      </c>
      <c r="DZ899" s="181">
        <f t="shared" si="587"/>
        <v>0</v>
      </c>
      <c r="EA899" s="181">
        <f t="shared" si="587"/>
        <v>0</v>
      </c>
      <c r="EB899" s="181">
        <f t="shared" si="588"/>
        <v>0</v>
      </c>
      <c r="EC899" s="181">
        <f t="shared" si="588"/>
        <v>0</v>
      </c>
      <c r="ED899" s="181">
        <f t="shared" si="588"/>
        <v>0</v>
      </c>
      <c r="EE899" s="181">
        <f t="shared" si="588"/>
        <v>0</v>
      </c>
    </row>
    <row r="900" spans="1:138" s="182" customFormat="1" ht="15.75" hidden="1" outlineLevel="1" x14ac:dyDescent="0.25">
      <c r="A900" s="122">
        <f t="shared" si="585"/>
        <v>0</v>
      </c>
      <c r="B900" s="232" t="str">
        <f t="shared" si="589"/>
        <v>Строительно-монтажные работы рос НДС</v>
      </c>
      <c r="C900" s="170">
        <f t="shared" ref="C900:C907" si="590">SUM(D900:EE900)</f>
        <v>0</v>
      </c>
      <c r="D900" s="181">
        <f t="shared" si="586"/>
        <v>0</v>
      </c>
      <c r="E900" s="181">
        <f t="shared" si="586"/>
        <v>0</v>
      </c>
      <c r="F900" s="181">
        <f t="shared" si="586"/>
        <v>0</v>
      </c>
      <c r="G900" s="181">
        <f t="shared" si="586"/>
        <v>0</v>
      </c>
      <c r="H900" s="181">
        <f t="shared" si="586"/>
        <v>0</v>
      </c>
      <c r="I900" s="181">
        <f t="shared" si="586"/>
        <v>0</v>
      </c>
      <c r="J900" s="181">
        <f t="shared" si="586"/>
        <v>0</v>
      </c>
      <c r="K900" s="181">
        <f t="shared" si="586"/>
        <v>0</v>
      </c>
      <c r="L900" s="181">
        <f t="shared" si="586"/>
        <v>0</v>
      </c>
      <c r="M900" s="181">
        <f t="shared" si="586"/>
        <v>0</v>
      </c>
      <c r="N900" s="181">
        <f t="shared" si="586"/>
        <v>0</v>
      </c>
      <c r="O900" s="181">
        <f t="shared" si="586"/>
        <v>0</v>
      </c>
      <c r="P900" s="181">
        <f t="shared" si="586"/>
        <v>0</v>
      </c>
      <c r="Q900" s="181">
        <f t="shared" si="586"/>
        <v>0</v>
      </c>
      <c r="R900" s="181">
        <f t="shared" si="586"/>
        <v>0</v>
      </c>
      <c r="S900" s="181">
        <f t="shared" si="586"/>
        <v>0</v>
      </c>
      <c r="T900" s="181">
        <f t="shared" si="586"/>
        <v>0</v>
      </c>
      <c r="U900" s="181">
        <f t="shared" si="586"/>
        <v>0</v>
      </c>
      <c r="V900" s="181">
        <f t="shared" si="586"/>
        <v>0</v>
      </c>
      <c r="W900" s="181">
        <f t="shared" si="586"/>
        <v>0</v>
      </c>
      <c r="X900" s="181">
        <f t="shared" si="586"/>
        <v>0</v>
      </c>
      <c r="Y900" s="181">
        <f t="shared" si="586"/>
        <v>0</v>
      </c>
      <c r="Z900" s="181">
        <f t="shared" si="586"/>
        <v>0</v>
      </c>
      <c r="AA900" s="181">
        <f t="shared" si="586"/>
        <v>0</v>
      </c>
      <c r="AB900" s="181">
        <f t="shared" si="586"/>
        <v>0</v>
      </c>
      <c r="AC900" s="181">
        <f t="shared" si="586"/>
        <v>0</v>
      </c>
      <c r="AD900" s="181">
        <f t="shared" si="586"/>
        <v>0</v>
      </c>
      <c r="AE900" s="181">
        <f t="shared" si="586"/>
        <v>0</v>
      </c>
      <c r="AF900" s="181">
        <f t="shared" si="586"/>
        <v>0</v>
      </c>
      <c r="AG900" s="181">
        <f t="shared" si="586"/>
        <v>0</v>
      </c>
      <c r="AH900" s="181">
        <f t="shared" si="586"/>
        <v>0</v>
      </c>
      <c r="AI900" s="181">
        <f t="shared" si="586"/>
        <v>0</v>
      </c>
      <c r="AJ900" s="181">
        <f t="shared" si="586"/>
        <v>0</v>
      </c>
      <c r="AK900" s="181">
        <f t="shared" si="586"/>
        <v>0</v>
      </c>
      <c r="AL900" s="181">
        <f t="shared" si="586"/>
        <v>0</v>
      </c>
      <c r="AM900" s="181">
        <f t="shared" si="586"/>
        <v>0</v>
      </c>
      <c r="AN900" s="181">
        <f t="shared" si="586"/>
        <v>0</v>
      </c>
      <c r="AO900" s="181">
        <f t="shared" si="586"/>
        <v>0</v>
      </c>
      <c r="AP900" s="181">
        <f t="shared" si="586"/>
        <v>0</v>
      </c>
      <c r="AQ900" s="181">
        <f t="shared" si="586"/>
        <v>0</v>
      </c>
      <c r="AR900" s="181">
        <f t="shared" si="586"/>
        <v>0</v>
      </c>
      <c r="AS900" s="181">
        <f t="shared" si="586"/>
        <v>0</v>
      </c>
      <c r="AT900" s="181">
        <f t="shared" si="586"/>
        <v>0</v>
      </c>
      <c r="AU900" s="181">
        <f t="shared" si="586"/>
        <v>0</v>
      </c>
      <c r="AV900" s="181">
        <f t="shared" si="586"/>
        <v>0</v>
      </c>
      <c r="AW900" s="181">
        <f t="shared" si="586"/>
        <v>0</v>
      </c>
      <c r="AX900" s="181">
        <f t="shared" si="586"/>
        <v>0</v>
      </c>
      <c r="AY900" s="181">
        <f t="shared" si="586"/>
        <v>0</v>
      </c>
      <c r="AZ900" s="181">
        <f t="shared" si="586"/>
        <v>0</v>
      </c>
      <c r="BA900" s="181">
        <f t="shared" si="586"/>
        <v>0</v>
      </c>
      <c r="BB900" s="181">
        <f t="shared" si="586"/>
        <v>0</v>
      </c>
      <c r="BC900" s="181">
        <f t="shared" si="586"/>
        <v>0</v>
      </c>
      <c r="BD900" s="181">
        <f t="shared" si="586"/>
        <v>0</v>
      </c>
      <c r="BE900" s="181">
        <f t="shared" si="586"/>
        <v>0</v>
      </c>
      <c r="BF900" s="181">
        <f t="shared" si="586"/>
        <v>0</v>
      </c>
      <c r="BG900" s="181">
        <f t="shared" si="586"/>
        <v>0</v>
      </c>
      <c r="BH900" s="181">
        <f t="shared" si="586"/>
        <v>0</v>
      </c>
      <c r="BI900" s="181">
        <f t="shared" si="586"/>
        <v>0</v>
      </c>
      <c r="BJ900" s="181">
        <f t="shared" si="586"/>
        <v>0</v>
      </c>
      <c r="BK900" s="181">
        <f t="shared" si="586"/>
        <v>0</v>
      </c>
      <c r="BL900" s="181">
        <f t="shared" si="586"/>
        <v>0</v>
      </c>
      <c r="BM900" s="181">
        <f t="shared" si="586"/>
        <v>0</v>
      </c>
      <c r="BN900" s="181">
        <f t="shared" si="586"/>
        <v>0</v>
      </c>
      <c r="BO900" s="181">
        <f t="shared" si="586"/>
        <v>0</v>
      </c>
      <c r="BP900" s="181">
        <f t="shared" si="587"/>
        <v>0</v>
      </c>
      <c r="BQ900" s="181">
        <f t="shared" si="587"/>
        <v>0</v>
      </c>
      <c r="BR900" s="181">
        <f t="shared" si="587"/>
        <v>0</v>
      </c>
      <c r="BS900" s="181">
        <f t="shared" si="587"/>
        <v>0</v>
      </c>
      <c r="BT900" s="181">
        <f t="shared" si="587"/>
        <v>0</v>
      </c>
      <c r="BU900" s="181">
        <f t="shared" si="587"/>
        <v>0</v>
      </c>
      <c r="BV900" s="181">
        <f t="shared" si="587"/>
        <v>0</v>
      </c>
      <c r="BW900" s="181">
        <f t="shared" si="587"/>
        <v>0</v>
      </c>
      <c r="BX900" s="181">
        <f t="shared" si="587"/>
        <v>0</v>
      </c>
      <c r="BY900" s="181">
        <f t="shared" si="587"/>
        <v>0</v>
      </c>
      <c r="BZ900" s="181">
        <f t="shared" si="587"/>
        <v>0</v>
      </c>
      <c r="CA900" s="181">
        <f t="shared" si="587"/>
        <v>0</v>
      </c>
      <c r="CB900" s="181">
        <f t="shared" si="587"/>
        <v>0</v>
      </c>
      <c r="CC900" s="181">
        <f t="shared" si="587"/>
        <v>0</v>
      </c>
      <c r="CD900" s="181">
        <f t="shared" si="587"/>
        <v>0</v>
      </c>
      <c r="CE900" s="181">
        <f t="shared" si="587"/>
        <v>0</v>
      </c>
      <c r="CF900" s="181">
        <f t="shared" si="587"/>
        <v>0</v>
      </c>
      <c r="CG900" s="181">
        <f t="shared" si="587"/>
        <v>0</v>
      </c>
      <c r="CH900" s="181">
        <f t="shared" si="587"/>
        <v>0</v>
      </c>
      <c r="CI900" s="181">
        <f t="shared" si="587"/>
        <v>0</v>
      </c>
      <c r="CJ900" s="181">
        <f t="shared" si="587"/>
        <v>0</v>
      </c>
      <c r="CK900" s="181">
        <f t="shared" si="587"/>
        <v>0</v>
      </c>
      <c r="CL900" s="181">
        <f t="shared" si="587"/>
        <v>0</v>
      </c>
      <c r="CM900" s="181">
        <f t="shared" si="587"/>
        <v>0</v>
      </c>
      <c r="CN900" s="181">
        <f t="shared" si="587"/>
        <v>0</v>
      </c>
      <c r="CO900" s="181">
        <f t="shared" si="587"/>
        <v>0</v>
      </c>
      <c r="CP900" s="181">
        <f t="shared" si="587"/>
        <v>0</v>
      </c>
      <c r="CQ900" s="181">
        <f t="shared" si="587"/>
        <v>0</v>
      </c>
      <c r="CR900" s="181">
        <f t="shared" si="587"/>
        <v>0</v>
      </c>
      <c r="CS900" s="181">
        <f t="shared" si="587"/>
        <v>0</v>
      </c>
      <c r="CT900" s="181">
        <f t="shared" si="587"/>
        <v>0</v>
      </c>
      <c r="CU900" s="181">
        <f t="shared" si="587"/>
        <v>0</v>
      </c>
      <c r="CV900" s="181">
        <f t="shared" si="587"/>
        <v>0</v>
      </c>
      <c r="CW900" s="181">
        <f t="shared" si="587"/>
        <v>0</v>
      </c>
      <c r="CX900" s="181">
        <f t="shared" si="587"/>
        <v>0</v>
      </c>
      <c r="CY900" s="181">
        <f t="shared" si="587"/>
        <v>0</v>
      </c>
      <c r="CZ900" s="181">
        <f t="shared" si="587"/>
        <v>0</v>
      </c>
      <c r="DA900" s="181">
        <f t="shared" si="587"/>
        <v>0</v>
      </c>
      <c r="DB900" s="181">
        <f t="shared" si="587"/>
        <v>0</v>
      </c>
      <c r="DC900" s="181">
        <f t="shared" si="587"/>
        <v>0</v>
      </c>
      <c r="DD900" s="181">
        <f t="shared" si="587"/>
        <v>0</v>
      </c>
      <c r="DE900" s="181">
        <f t="shared" si="587"/>
        <v>0</v>
      </c>
      <c r="DF900" s="181">
        <f t="shared" si="587"/>
        <v>0</v>
      </c>
      <c r="DG900" s="181">
        <f t="shared" si="587"/>
        <v>0</v>
      </c>
      <c r="DH900" s="181">
        <f t="shared" si="587"/>
        <v>0</v>
      </c>
      <c r="DI900" s="181">
        <f t="shared" si="587"/>
        <v>0</v>
      </c>
      <c r="DJ900" s="181">
        <f t="shared" si="587"/>
        <v>0</v>
      </c>
      <c r="DK900" s="181">
        <f t="shared" si="587"/>
        <v>0</v>
      </c>
      <c r="DL900" s="181">
        <f t="shared" si="587"/>
        <v>0</v>
      </c>
      <c r="DM900" s="181">
        <f t="shared" si="587"/>
        <v>0</v>
      </c>
      <c r="DN900" s="181">
        <f t="shared" si="587"/>
        <v>0</v>
      </c>
      <c r="DO900" s="181">
        <f t="shared" si="587"/>
        <v>0</v>
      </c>
      <c r="DP900" s="181">
        <f t="shared" si="587"/>
        <v>0</v>
      </c>
      <c r="DQ900" s="181">
        <f t="shared" si="587"/>
        <v>0</v>
      </c>
      <c r="DR900" s="181">
        <f t="shared" si="587"/>
        <v>0</v>
      </c>
      <c r="DS900" s="181">
        <f t="shared" si="587"/>
        <v>0</v>
      </c>
      <c r="DT900" s="181">
        <f t="shared" si="587"/>
        <v>0</v>
      </c>
      <c r="DU900" s="181">
        <f t="shared" si="587"/>
        <v>0</v>
      </c>
      <c r="DV900" s="181">
        <f t="shared" si="587"/>
        <v>0</v>
      </c>
      <c r="DW900" s="181">
        <f t="shared" si="587"/>
        <v>0</v>
      </c>
      <c r="DX900" s="181">
        <f t="shared" si="587"/>
        <v>0</v>
      </c>
      <c r="DY900" s="181">
        <f t="shared" si="587"/>
        <v>0</v>
      </c>
      <c r="DZ900" s="181">
        <f t="shared" si="587"/>
        <v>0</v>
      </c>
      <c r="EA900" s="181">
        <f t="shared" si="587"/>
        <v>0</v>
      </c>
      <c r="EB900" s="181">
        <f t="shared" si="588"/>
        <v>0</v>
      </c>
      <c r="EC900" s="181">
        <f t="shared" si="588"/>
        <v>0</v>
      </c>
      <c r="ED900" s="181">
        <f t="shared" si="588"/>
        <v>0</v>
      </c>
      <c r="EE900" s="181">
        <f t="shared" si="588"/>
        <v>0</v>
      </c>
    </row>
    <row r="901" spans="1:138" s="182" customFormat="1" ht="15.75" hidden="1" outlineLevel="1" x14ac:dyDescent="0.25">
      <c r="A901" s="122">
        <f t="shared" si="585"/>
        <v>0</v>
      </c>
      <c r="B901" s="232" t="str">
        <f t="shared" si="589"/>
        <v>ТМЦ НДС</v>
      </c>
      <c r="C901" s="170">
        <f t="shared" si="590"/>
        <v>0</v>
      </c>
      <c r="D901" s="181">
        <f t="shared" si="586"/>
        <v>0</v>
      </c>
      <c r="E901" s="181">
        <f t="shared" si="586"/>
        <v>0</v>
      </c>
      <c r="F901" s="181">
        <f t="shared" si="586"/>
        <v>0</v>
      </c>
      <c r="G901" s="181">
        <f t="shared" si="586"/>
        <v>0</v>
      </c>
      <c r="H901" s="181">
        <f t="shared" si="586"/>
        <v>0</v>
      </c>
      <c r="I901" s="181">
        <f t="shared" si="586"/>
        <v>0</v>
      </c>
      <c r="J901" s="181">
        <f t="shared" si="586"/>
        <v>0</v>
      </c>
      <c r="K901" s="181">
        <f t="shared" si="586"/>
        <v>0</v>
      </c>
      <c r="L901" s="181">
        <f t="shared" si="586"/>
        <v>0</v>
      </c>
      <c r="M901" s="181">
        <f t="shared" si="586"/>
        <v>0</v>
      </c>
      <c r="N901" s="181">
        <f t="shared" si="586"/>
        <v>0</v>
      </c>
      <c r="O901" s="181">
        <f t="shared" si="586"/>
        <v>0</v>
      </c>
      <c r="P901" s="181">
        <f t="shared" si="586"/>
        <v>0</v>
      </c>
      <c r="Q901" s="181">
        <f t="shared" si="586"/>
        <v>0</v>
      </c>
      <c r="R901" s="181">
        <f t="shared" si="586"/>
        <v>0</v>
      </c>
      <c r="S901" s="181">
        <f t="shared" si="586"/>
        <v>0</v>
      </c>
      <c r="T901" s="181">
        <f t="shared" si="586"/>
        <v>0</v>
      </c>
      <c r="U901" s="181">
        <f t="shared" si="586"/>
        <v>0</v>
      </c>
      <c r="V901" s="181">
        <f t="shared" si="586"/>
        <v>0</v>
      </c>
      <c r="W901" s="181">
        <f t="shared" si="586"/>
        <v>0</v>
      </c>
      <c r="X901" s="181">
        <f t="shared" si="586"/>
        <v>0</v>
      </c>
      <c r="Y901" s="181">
        <f t="shared" si="586"/>
        <v>0</v>
      </c>
      <c r="Z901" s="181">
        <f t="shared" si="586"/>
        <v>0</v>
      </c>
      <c r="AA901" s="181">
        <f t="shared" si="586"/>
        <v>0</v>
      </c>
      <c r="AB901" s="181">
        <f t="shared" si="586"/>
        <v>0</v>
      </c>
      <c r="AC901" s="181">
        <f t="shared" si="586"/>
        <v>0</v>
      </c>
      <c r="AD901" s="181">
        <f t="shared" si="586"/>
        <v>0</v>
      </c>
      <c r="AE901" s="181">
        <f t="shared" si="586"/>
        <v>0</v>
      </c>
      <c r="AF901" s="181">
        <f t="shared" si="586"/>
        <v>0</v>
      </c>
      <c r="AG901" s="181">
        <f t="shared" si="586"/>
        <v>0</v>
      </c>
      <c r="AH901" s="181">
        <f t="shared" si="586"/>
        <v>0</v>
      </c>
      <c r="AI901" s="181">
        <f t="shared" si="586"/>
        <v>0</v>
      </c>
      <c r="AJ901" s="181">
        <f t="shared" si="586"/>
        <v>0</v>
      </c>
      <c r="AK901" s="181">
        <f t="shared" si="586"/>
        <v>0</v>
      </c>
      <c r="AL901" s="181">
        <f t="shared" si="586"/>
        <v>0</v>
      </c>
      <c r="AM901" s="181">
        <f t="shared" si="586"/>
        <v>0</v>
      </c>
      <c r="AN901" s="181">
        <f t="shared" si="586"/>
        <v>0</v>
      </c>
      <c r="AO901" s="181">
        <f t="shared" si="586"/>
        <v>0</v>
      </c>
      <c r="AP901" s="181">
        <f t="shared" si="586"/>
        <v>0</v>
      </c>
      <c r="AQ901" s="181">
        <f t="shared" si="586"/>
        <v>0</v>
      </c>
      <c r="AR901" s="181">
        <f t="shared" si="586"/>
        <v>0</v>
      </c>
      <c r="AS901" s="181">
        <f t="shared" si="586"/>
        <v>0</v>
      </c>
      <c r="AT901" s="181">
        <f t="shared" si="586"/>
        <v>0</v>
      </c>
      <c r="AU901" s="181">
        <f t="shared" si="586"/>
        <v>0</v>
      </c>
      <c r="AV901" s="181">
        <f t="shared" si="586"/>
        <v>0</v>
      </c>
      <c r="AW901" s="181">
        <f t="shared" si="586"/>
        <v>0</v>
      </c>
      <c r="AX901" s="181">
        <f t="shared" si="586"/>
        <v>0</v>
      </c>
      <c r="AY901" s="181">
        <f t="shared" si="586"/>
        <v>0</v>
      </c>
      <c r="AZ901" s="181">
        <f t="shared" si="586"/>
        <v>0</v>
      </c>
      <c r="BA901" s="181">
        <f t="shared" si="586"/>
        <v>0</v>
      </c>
      <c r="BB901" s="181">
        <f t="shared" si="586"/>
        <v>0</v>
      </c>
      <c r="BC901" s="181">
        <f t="shared" si="586"/>
        <v>0</v>
      </c>
      <c r="BD901" s="181">
        <f t="shared" si="586"/>
        <v>0</v>
      </c>
      <c r="BE901" s="181">
        <f t="shared" si="586"/>
        <v>0</v>
      </c>
      <c r="BF901" s="181">
        <f t="shared" si="586"/>
        <v>0</v>
      </c>
      <c r="BG901" s="181">
        <f t="shared" si="586"/>
        <v>0</v>
      </c>
      <c r="BH901" s="181">
        <f t="shared" si="586"/>
        <v>0</v>
      </c>
      <c r="BI901" s="181">
        <f t="shared" si="586"/>
        <v>0</v>
      </c>
      <c r="BJ901" s="181">
        <f t="shared" si="586"/>
        <v>0</v>
      </c>
      <c r="BK901" s="181">
        <f t="shared" si="586"/>
        <v>0</v>
      </c>
      <c r="BL901" s="181">
        <f t="shared" si="586"/>
        <v>0</v>
      </c>
      <c r="BM901" s="181">
        <f t="shared" si="586"/>
        <v>0</v>
      </c>
      <c r="BN901" s="181">
        <f t="shared" si="586"/>
        <v>0</v>
      </c>
      <c r="BO901" s="181">
        <f>BO888*0.18</f>
        <v>0</v>
      </c>
      <c r="BP901" s="181">
        <f t="shared" si="587"/>
        <v>0</v>
      </c>
      <c r="BQ901" s="181">
        <f t="shared" si="587"/>
        <v>0</v>
      </c>
      <c r="BR901" s="181">
        <f t="shared" si="587"/>
        <v>0</v>
      </c>
      <c r="BS901" s="181">
        <f t="shared" si="587"/>
        <v>0</v>
      </c>
      <c r="BT901" s="181">
        <f t="shared" si="587"/>
        <v>0</v>
      </c>
      <c r="BU901" s="181">
        <f t="shared" si="587"/>
        <v>0</v>
      </c>
      <c r="BV901" s="181">
        <f t="shared" si="587"/>
        <v>0</v>
      </c>
      <c r="BW901" s="181">
        <f t="shared" si="587"/>
        <v>0</v>
      </c>
      <c r="BX901" s="181">
        <f t="shared" si="587"/>
        <v>0</v>
      </c>
      <c r="BY901" s="181">
        <f t="shared" si="587"/>
        <v>0</v>
      </c>
      <c r="BZ901" s="181">
        <f t="shared" si="587"/>
        <v>0</v>
      </c>
      <c r="CA901" s="181">
        <f t="shared" si="587"/>
        <v>0</v>
      </c>
      <c r="CB901" s="181">
        <f t="shared" si="587"/>
        <v>0</v>
      </c>
      <c r="CC901" s="181">
        <f t="shared" si="587"/>
        <v>0</v>
      </c>
      <c r="CD901" s="181">
        <f t="shared" si="587"/>
        <v>0</v>
      </c>
      <c r="CE901" s="181">
        <f t="shared" si="587"/>
        <v>0</v>
      </c>
      <c r="CF901" s="181">
        <f t="shared" si="587"/>
        <v>0</v>
      </c>
      <c r="CG901" s="181">
        <f t="shared" si="587"/>
        <v>0</v>
      </c>
      <c r="CH901" s="181">
        <f t="shared" si="587"/>
        <v>0</v>
      </c>
      <c r="CI901" s="181">
        <f t="shared" si="587"/>
        <v>0</v>
      </c>
      <c r="CJ901" s="181">
        <f t="shared" si="587"/>
        <v>0</v>
      </c>
      <c r="CK901" s="181">
        <f t="shared" si="587"/>
        <v>0</v>
      </c>
      <c r="CL901" s="181">
        <f t="shared" si="587"/>
        <v>0</v>
      </c>
      <c r="CM901" s="181">
        <f t="shared" si="587"/>
        <v>0</v>
      </c>
      <c r="CN901" s="181">
        <f t="shared" si="587"/>
        <v>0</v>
      </c>
      <c r="CO901" s="181">
        <f t="shared" si="587"/>
        <v>0</v>
      </c>
      <c r="CP901" s="181">
        <f t="shared" si="587"/>
        <v>0</v>
      </c>
      <c r="CQ901" s="181">
        <f t="shared" si="587"/>
        <v>0</v>
      </c>
      <c r="CR901" s="181">
        <f t="shared" si="587"/>
        <v>0</v>
      </c>
      <c r="CS901" s="181">
        <f t="shared" si="587"/>
        <v>0</v>
      </c>
      <c r="CT901" s="181">
        <f t="shared" si="587"/>
        <v>0</v>
      </c>
      <c r="CU901" s="181">
        <f t="shared" si="587"/>
        <v>0</v>
      </c>
      <c r="CV901" s="181">
        <f t="shared" si="587"/>
        <v>0</v>
      </c>
      <c r="CW901" s="181">
        <f t="shared" si="587"/>
        <v>0</v>
      </c>
      <c r="CX901" s="181">
        <f t="shared" si="587"/>
        <v>0</v>
      </c>
      <c r="CY901" s="181">
        <f t="shared" si="587"/>
        <v>0</v>
      </c>
      <c r="CZ901" s="181">
        <f t="shared" si="587"/>
        <v>0</v>
      </c>
      <c r="DA901" s="181">
        <f t="shared" si="587"/>
        <v>0</v>
      </c>
      <c r="DB901" s="181">
        <f t="shared" si="587"/>
        <v>0</v>
      </c>
      <c r="DC901" s="181">
        <f t="shared" si="587"/>
        <v>0</v>
      </c>
      <c r="DD901" s="181">
        <f t="shared" si="587"/>
        <v>0</v>
      </c>
      <c r="DE901" s="181">
        <f t="shared" si="587"/>
        <v>0</v>
      </c>
      <c r="DF901" s="181">
        <f t="shared" si="587"/>
        <v>0</v>
      </c>
      <c r="DG901" s="181">
        <f t="shared" si="587"/>
        <v>0</v>
      </c>
      <c r="DH901" s="181">
        <f t="shared" si="587"/>
        <v>0</v>
      </c>
      <c r="DI901" s="181">
        <f t="shared" si="587"/>
        <v>0</v>
      </c>
      <c r="DJ901" s="181">
        <f t="shared" si="587"/>
        <v>0</v>
      </c>
      <c r="DK901" s="181">
        <f t="shared" si="587"/>
        <v>0</v>
      </c>
      <c r="DL901" s="181">
        <f t="shared" si="587"/>
        <v>0</v>
      </c>
      <c r="DM901" s="181">
        <f t="shared" si="587"/>
        <v>0</v>
      </c>
      <c r="DN901" s="181">
        <f t="shared" si="587"/>
        <v>0</v>
      </c>
      <c r="DO901" s="181">
        <f t="shared" si="587"/>
        <v>0</v>
      </c>
      <c r="DP901" s="181">
        <f t="shared" si="587"/>
        <v>0</v>
      </c>
      <c r="DQ901" s="181">
        <f t="shared" si="587"/>
        <v>0</v>
      </c>
      <c r="DR901" s="181">
        <f t="shared" si="587"/>
        <v>0</v>
      </c>
      <c r="DS901" s="181">
        <f t="shared" si="587"/>
        <v>0</v>
      </c>
      <c r="DT901" s="181">
        <f t="shared" si="587"/>
        <v>0</v>
      </c>
      <c r="DU901" s="181">
        <f t="shared" si="587"/>
        <v>0</v>
      </c>
      <c r="DV901" s="181">
        <f t="shared" si="587"/>
        <v>0</v>
      </c>
      <c r="DW901" s="181">
        <f t="shared" si="587"/>
        <v>0</v>
      </c>
      <c r="DX901" s="181">
        <f t="shared" si="587"/>
        <v>0</v>
      </c>
      <c r="DY901" s="181">
        <f t="shared" si="587"/>
        <v>0</v>
      </c>
      <c r="DZ901" s="181">
        <f t="shared" si="587"/>
        <v>0</v>
      </c>
      <c r="EA901" s="181">
        <f>EA888*0.18</f>
        <v>0</v>
      </c>
      <c r="EB901" s="181">
        <f t="shared" si="588"/>
        <v>0</v>
      </c>
      <c r="EC901" s="181">
        <f t="shared" si="588"/>
        <v>0</v>
      </c>
      <c r="ED901" s="181">
        <f t="shared" si="588"/>
        <v>0</v>
      </c>
      <c r="EE901" s="181">
        <f t="shared" si="588"/>
        <v>0</v>
      </c>
    </row>
    <row r="902" spans="1:138" s="182" customFormat="1" ht="15.75" hidden="1" outlineLevel="1" x14ac:dyDescent="0.25">
      <c r="A902" s="122">
        <f t="shared" si="585"/>
        <v>0</v>
      </c>
      <c r="B902" s="232" t="str">
        <f t="shared" si="589"/>
        <v>Оборудование (привязка к валюте) НДС</v>
      </c>
      <c r="C902" s="170">
        <f t="shared" si="590"/>
        <v>0</v>
      </c>
      <c r="D902" s="181">
        <f t="shared" ref="D902:BO905" si="591">D889*0.18</f>
        <v>0</v>
      </c>
      <c r="E902" s="181">
        <f t="shared" si="591"/>
        <v>0</v>
      </c>
      <c r="F902" s="181">
        <f t="shared" si="591"/>
        <v>0</v>
      </c>
      <c r="G902" s="181">
        <f t="shared" si="591"/>
        <v>0</v>
      </c>
      <c r="H902" s="181">
        <f t="shared" si="591"/>
        <v>0</v>
      </c>
      <c r="I902" s="181">
        <f t="shared" si="591"/>
        <v>0</v>
      </c>
      <c r="J902" s="181">
        <f t="shared" si="591"/>
        <v>0</v>
      </c>
      <c r="K902" s="181">
        <f t="shared" si="591"/>
        <v>0</v>
      </c>
      <c r="L902" s="181">
        <f t="shared" si="591"/>
        <v>0</v>
      </c>
      <c r="M902" s="181">
        <f t="shared" si="591"/>
        <v>0</v>
      </c>
      <c r="N902" s="181">
        <f t="shared" si="591"/>
        <v>0</v>
      </c>
      <c r="O902" s="181">
        <f t="shared" si="591"/>
        <v>0</v>
      </c>
      <c r="P902" s="181">
        <f t="shared" si="591"/>
        <v>0</v>
      </c>
      <c r="Q902" s="181">
        <f t="shared" si="591"/>
        <v>0</v>
      </c>
      <c r="R902" s="181">
        <f t="shared" si="591"/>
        <v>0</v>
      </c>
      <c r="S902" s="181">
        <f t="shared" si="591"/>
        <v>0</v>
      </c>
      <c r="T902" s="181">
        <f t="shared" si="591"/>
        <v>0</v>
      </c>
      <c r="U902" s="181">
        <f t="shared" si="591"/>
        <v>0</v>
      </c>
      <c r="V902" s="181">
        <f t="shared" si="591"/>
        <v>0</v>
      </c>
      <c r="W902" s="181">
        <f t="shared" si="591"/>
        <v>0</v>
      </c>
      <c r="X902" s="181">
        <f t="shared" si="591"/>
        <v>0</v>
      </c>
      <c r="Y902" s="181">
        <f t="shared" si="591"/>
        <v>0</v>
      </c>
      <c r="Z902" s="181">
        <f t="shared" si="591"/>
        <v>0</v>
      </c>
      <c r="AA902" s="181">
        <f t="shared" si="591"/>
        <v>0</v>
      </c>
      <c r="AB902" s="181">
        <f t="shared" si="591"/>
        <v>0</v>
      </c>
      <c r="AC902" s="181">
        <f t="shared" si="591"/>
        <v>0</v>
      </c>
      <c r="AD902" s="181">
        <f t="shared" si="591"/>
        <v>0</v>
      </c>
      <c r="AE902" s="181">
        <f t="shared" si="591"/>
        <v>0</v>
      </c>
      <c r="AF902" s="181">
        <f t="shared" si="591"/>
        <v>0</v>
      </c>
      <c r="AG902" s="181">
        <f t="shared" si="591"/>
        <v>0</v>
      </c>
      <c r="AH902" s="181">
        <f t="shared" si="591"/>
        <v>0</v>
      </c>
      <c r="AI902" s="181">
        <f t="shared" si="591"/>
        <v>0</v>
      </c>
      <c r="AJ902" s="181">
        <f t="shared" si="591"/>
        <v>0</v>
      </c>
      <c r="AK902" s="181">
        <f t="shared" si="591"/>
        <v>0</v>
      </c>
      <c r="AL902" s="181">
        <f t="shared" si="591"/>
        <v>0</v>
      </c>
      <c r="AM902" s="181">
        <f t="shared" si="591"/>
        <v>0</v>
      </c>
      <c r="AN902" s="181">
        <f t="shared" si="591"/>
        <v>0</v>
      </c>
      <c r="AO902" s="181">
        <f t="shared" si="591"/>
        <v>0</v>
      </c>
      <c r="AP902" s="181">
        <f t="shared" si="591"/>
        <v>0</v>
      </c>
      <c r="AQ902" s="181">
        <f t="shared" si="591"/>
        <v>0</v>
      </c>
      <c r="AR902" s="181">
        <f t="shared" si="591"/>
        <v>0</v>
      </c>
      <c r="AS902" s="181">
        <f t="shared" si="591"/>
        <v>0</v>
      </c>
      <c r="AT902" s="181">
        <f t="shared" si="591"/>
        <v>0</v>
      </c>
      <c r="AU902" s="181">
        <f t="shared" si="591"/>
        <v>0</v>
      </c>
      <c r="AV902" s="181">
        <f t="shared" si="591"/>
        <v>0</v>
      </c>
      <c r="AW902" s="181">
        <f t="shared" si="591"/>
        <v>0</v>
      </c>
      <c r="AX902" s="181">
        <f t="shared" si="591"/>
        <v>0</v>
      </c>
      <c r="AY902" s="181">
        <f t="shared" si="591"/>
        <v>0</v>
      </c>
      <c r="AZ902" s="181">
        <f t="shared" si="591"/>
        <v>0</v>
      </c>
      <c r="BA902" s="181">
        <f t="shared" si="591"/>
        <v>0</v>
      </c>
      <c r="BB902" s="181">
        <f t="shared" si="591"/>
        <v>0</v>
      </c>
      <c r="BC902" s="181">
        <f t="shared" si="591"/>
        <v>0</v>
      </c>
      <c r="BD902" s="181">
        <f t="shared" si="591"/>
        <v>0</v>
      </c>
      <c r="BE902" s="181">
        <f t="shared" si="591"/>
        <v>0</v>
      </c>
      <c r="BF902" s="181">
        <f t="shared" si="591"/>
        <v>0</v>
      </c>
      <c r="BG902" s="181">
        <f t="shared" si="591"/>
        <v>0</v>
      </c>
      <c r="BH902" s="181">
        <f t="shared" si="591"/>
        <v>0</v>
      </c>
      <c r="BI902" s="181">
        <f t="shared" si="591"/>
        <v>0</v>
      </c>
      <c r="BJ902" s="181">
        <f t="shared" si="591"/>
        <v>0</v>
      </c>
      <c r="BK902" s="181">
        <f t="shared" si="591"/>
        <v>0</v>
      </c>
      <c r="BL902" s="181">
        <f t="shared" si="591"/>
        <v>0</v>
      </c>
      <c r="BM902" s="181">
        <f t="shared" si="591"/>
        <v>0</v>
      </c>
      <c r="BN902" s="181">
        <f t="shared" si="591"/>
        <v>0</v>
      </c>
      <c r="BO902" s="181">
        <f>BO889*0.18</f>
        <v>0</v>
      </c>
      <c r="BP902" s="181">
        <f t="shared" ref="BP902:EA905" si="592">BP889*0.18</f>
        <v>0</v>
      </c>
      <c r="BQ902" s="181">
        <f t="shared" si="592"/>
        <v>0</v>
      </c>
      <c r="BR902" s="181">
        <f t="shared" si="592"/>
        <v>0</v>
      </c>
      <c r="BS902" s="181">
        <f t="shared" si="592"/>
        <v>0</v>
      </c>
      <c r="BT902" s="181">
        <f t="shared" si="592"/>
        <v>0</v>
      </c>
      <c r="BU902" s="181">
        <f t="shared" si="592"/>
        <v>0</v>
      </c>
      <c r="BV902" s="181">
        <f t="shared" si="592"/>
        <v>0</v>
      </c>
      <c r="BW902" s="181">
        <f t="shared" si="592"/>
        <v>0</v>
      </c>
      <c r="BX902" s="181">
        <f t="shared" si="592"/>
        <v>0</v>
      </c>
      <c r="BY902" s="181">
        <f t="shared" si="592"/>
        <v>0</v>
      </c>
      <c r="BZ902" s="181">
        <f t="shared" si="592"/>
        <v>0</v>
      </c>
      <c r="CA902" s="181">
        <f t="shared" si="592"/>
        <v>0</v>
      </c>
      <c r="CB902" s="181">
        <f t="shared" si="592"/>
        <v>0</v>
      </c>
      <c r="CC902" s="181">
        <f t="shared" si="592"/>
        <v>0</v>
      </c>
      <c r="CD902" s="181">
        <f t="shared" si="592"/>
        <v>0</v>
      </c>
      <c r="CE902" s="181">
        <f t="shared" si="592"/>
        <v>0</v>
      </c>
      <c r="CF902" s="181">
        <f t="shared" si="592"/>
        <v>0</v>
      </c>
      <c r="CG902" s="181">
        <f t="shared" si="592"/>
        <v>0</v>
      </c>
      <c r="CH902" s="181">
        <f t="shared" si="592"/>
        <v>0</v>
      </c>
      <c r="CI902" s="181">
        <f t="shared" si="592"/>
        <v>0</v>
      </c>
      <c r="CJ902" s="181">
        <f t="shared" si="592"/>
        <v>0</v>
      </c>
      <c r="CK902" s="181">
        <f t="shared" si="592"/>
        <v>0</v>
      </c>
      <c r="CL902" s="181">
        <f t="shared" si="592"/>
        <v>0</v>
      </c>
      <c r="CM902" s="181">
        <f t="shared" si="592"/>
        <v>0</v>
      </c>
      <c r="CN902" s="181">
        <f t="shared" si="592"/>
        <v>0</v>
      </c>
      <c r="CO902" s="181">
        <f t="shared" si="592"/>
        <v>0</v>
      </c>
      <c r="CP902" s="181">
        <f t="shared" si="592"/>
        <v>0</v>
      </c>
      <c r="CQ902" s="181">
        <f t="shared" si="592"/>
        <v>0</v>
      </c>
      <c r="CR902" s="181">
        <f t="shared" si="592"/>
        <v>0</v>
      </c>
      <c r="CS902" s="181">
        <f t="shared" si="592"/>
        <v>0</v>
      </c>
      <c r="CT902" s="181">
        <f t="shared" si="592"/>
        <v>0</v>
      </c>
      <c r="CU902" s="181">
        <f t="shared" si="592"/>
        <v>0</v>
      </c>
      <c r="CV902" s="181">
        <f t="shared" si="592"/>
        <v>0</v>
      </c>
      <c r="CW902" s="181">
        <f t="shared" si="592"/>
        <v>0</v>
      </c>
      <c r="CX902" s="181">
        <f t="shared" si="592"/>
        <v>0</v>
      </c>
      <c r="CY902" s="181">
        <f t="shared" si="592"/>
        <v>0</v>
      </c>
      <c r="CZ902" s="181">
        <f t="shared" si="592"/>
        <v>0</v>
      </c>
      <c r="DA902" s="181">
        <f t="shared" si="592"/>
        <v>0</v>
      </c>
      <c r="DB902" s="181">
        <f t="shared" si="592"/>
        <v>0</v>
      </c>
      <c r="DC902" s="181">
        <f t="shared" si="592"/>
        <v>0</v>
      </c>
      <c r="DD902" s="181">
        <f t="shared" si="592"/>
        <v>0</v>
      </c>
      <c r="DE902" s="181">
        <f t="shared" si="592"/>
        <v>0</v>
      </c>
      <c r="DF902" s="181">
        <f t="shared" si="592"/>
        <v>0</v>
      </c>
      <c r="DG902" s="181">
        <f t="shared" si="592"/>
        <v>0</v>
      </c>
      <c r="DH902" s="181">
        <f t="shared" si="592"/>
        <v>0</v>
      </c>
      <c r="DI902" s="181">
        <f t="shared" si="592"/>
        <v>0</v>
      </c>
      <c r="DJ902" s="181">
        <f t="shared" si="592"/>
        <v>0</v>
      </c>
      <c r="DK902" s="181">
        <f t="shared" si="592"/>
        <v>0</v>
      </c>
      <c r="DL902" s="181">
        <f t="shared" si="592"/>
        <v>0</v>
      </c>
      <c r="DM902" s="181">
        <f t="shared" si="592"/>
        <v>0</v>
      </c>
      <c r="DN902" s="181">
        <f t="shared" si="592"/>
        <v>0</v>
      </c>
      <c r="DO902" s="181">
        <f t="shared" si="592"/>
        <v>0</v>
      </c>
      <c r="DP902" s="181">
        <f t="shared" si="592"/>
        <v>0</v>
      </c>
      <c r="DQ902" s="181">
        <f t="shared" si="592"/>
        <v>0</v>
      </c>
      <c r="DR902" s="181">
        <f t="shared" si="592"/>
        <v>0</v>
      </c>
      <c r="DS902" s="181">
        <f t="shared" si="592"/>
        <v>0</v>
      </c>
      <c r="DT902" s="181">
        <f t="shared" si="592"/>
        <v>0</v>
      </c>
      <c r="DU902" s="181">
        <f t="shared" si="592"/>
        <v>0</v>
      </c>
      <c r="DV902" s="181">
        <f t="shared" si="592"/>
        <v>0</v>
      </c>
      <c r="DW902" s="181">
        <f t="shared" si="592"/>
        <v>0</v>
      </c>
      <c r="DX902" s="181">
        <f t="shared" si="592"/>
        <v>0</v>
      </c>
      <c r="DY902" s="181">
        <f t="shared" si="592"/>
        <v>0</v>
      </c>
      <c r="DZ902" s="181">
        <f t="shared" si="592"/>
        <v>0</v>
      </c>
      <c r="EA902" s="181">
        <f t="shared" si="592"/>
        <v>0</v>
      </c>
      <c r="EB902" s="181">
        <f t="shared" si="588"/>
        <v>0</v>
      </c>
      <c r="EC902" s="181">
        <f t="shared" si="588"/>
        <v>0</v>
      </c>
      <c r="ED902" s="181">
        <f t="shared" si="588"/>
        <v>0</v>
      </c>
      <c r="EE902" s="181">
        <f t="shared" si="588"/>
        <v>0</v>
      </c>
    </row>
    <row r="903" spans="1:138" s="182" customFormat="1" ht="15.75" hidden="1" outlineLevel="1" x14ac:dyDescent="0.25">
      <c r="A903" s="122">
        <f t="shared" si="585"/>
        <v>0</v>
      </c>
      <c r="B903" s="232" t="str">
        <f t="shared" si="589"/>
        <v>Оборудование рос НДС</v>
      </c>
      <c r="C903" s="170">
        <f t="shared" si="590"/>
        <v>0</v>
      </c>
      <c r="D903" s="181">
        <f t="shared" si="591"/>
        <v>0</v>
      </c>
      <c r="E903" s="181">
        <f t="shared" si="591"/>
        <v>0</v>
      </c>
      <c r="F903" s="181">
        <f t="shared" si="591"/>
        <v>0</v>
      </c>
      <c r="G903" s="181">
        <f t="shared" si="591"/>
        <v>0</v>
      </c>
      <c r="H903" s="181">
        <f t="shared" si="591"/>
        <v>0</v>
      </c>
      <c r="I903" s="181">
        <f t="shared" si="591"/>
        <v>0</v>
      </c>
      <c r="J903" s="181">
        <f t="shared" si="591"/>
        <v>0</v>
      </c>
      <c r="K903" s="181">
        <f t="shared" si="591"/>
        <v>0</v>
      </c>
      <c r="L903" s="181">
        <f t="shared" si="591"/>
        <v>0</v>
      </c>
      <c r="M903" s="181">
        <f t="shared" si="591"/>
        <v>0</v>
      </c>
      <c r="N903" s="181">
        <f t="shared" si="591"/>
        <v>0</v>
      </c>
      <c r="O903" s="181">
        <f t="shared" si="591"/>
        <v>0</v>
      </c>
      <c r="P903" s="181">
        <f t="shared" si="591"/>
        <v>0</v>
      </c>
      <c r="Q903" s="181">
        <f t="shared" si="591"/>
        <v>0</v>
      </c>
      <c r="R903" s="181">
        <f t="shared" si="591"/>
        <v>0</v>
      </c>
      <c r="S903" s="181">
        <f t="shared" si="591"/>
        <v>0</v>
      </c>
      <c r="T903" s="181">
        <f t="shared" si="591"/>
        <v>0</v>
      </c>
      <c r="U903" s="181">
        <f t="shared" si="591"/>
        <v>0</v>
      </c>
      <c r="V903" s="181">
        <f t="shared" si="591"/>
        <v>0</v>
      </c>
      <c r="W903" s="181">
        <f t="shared" si="591"/>
        <v>0</v>
      </c>
      <c r="X903" s="181">
        <f t="shared" si="591"/>
        <v>0</v>
      </c>
      <c r="Y903" s="181">
        <f t="shared" si="591"/>
        <v>0</v>
      </c>
      <c r="Z903" s="181">
        <f t="shared" si="591"/>
        <v>0</v>
      </c>
      <c r="AA903" s="181">
        <f t="shared" si="591"/>
        <v>0</v>
      </c>
      <c r="AB903" s="181">
        <f t="shared" si="591"/>
        <v>0</v>
      </c>
      <c r="AC903" s="181">
        <f t="shared" si="591"/>
        <v>0</v>
      </c>
      <c r="AD903" s="181">
        <f t="shared" si="591"/>
        <v>0</v>
      </c>
      <c r="AE903" s="181">
        <f t="shared" si="591"/>
        <v>0</v>
      </c>
      <c r="AF903" s="181">
        <f t="shared" si="591"/>
        <v>0</v>
      </c>
      <c r="AG903" s="181">
        <f t="shared" si="591"/>
        <v>0</v>
      </c>
      <c r="AH903" s="181">
        <f t="shared" si="591"/>
        <v>0</v>
      </c>
      <c r="AI903" s="181">
        <f t="shared" si="591"/>
        <v>0</v>
      </c>
      <c r="AJ903" s="181">
        <f t="shared" si="591"/>
        <v>0</v>
      </c>
      <c r="AK903" s="181">
        <f t="shared" si="591"/>
        <v>0</v>
      </c>
      <c r="AL903" s="181">
        <f t="shared" si="591"/>
        <v>0</v>
      </c>
      <c r="AM903" s="181">
        <f t="shared" si="591"/>
        <v>0</v>
      </c>
      <c r="AN903" s="181">
        <f t="shared" si="591"/>
        <v>0</v>
      </c>
      <c r="AO903" s="181">
        <f t="shared" si="591"/>
        <v>0</v>
      </c>
      <c r="AP903" s="181">
        <f t="shared" si="591"/>
        <v>0</v>
      </c>
      <c r="AQ903" s="181">
        <f t="shared" si="591"/>
        <v>0</v>
      </c>
      <c r="AR903" s="181">
        <f t="shared" si="591"/>
        <v>0</v>
      </c>
      <c r="AS903" s="181">
        <f t="shared" si="591"/>
        <v>0</v>
      </c>
      <c r="AT903" s="181">
        <f t="shared" si="591"/>
        <v>0</v>
      </c>
      <c r="AU903" s="181">
        <f t="shared" si="591"/>
        <v>0</v>
      </c>
      <c r="AV903" s="181">
        <f t="shared" si="591"/>
        <v>0</v>
      </c>
      <c r="AW903" s="181">
        <f t="shared" si="591"/>
        <v>0</v>
      </c>
      <c r="AX903" s="181">
        <f t="shared" si="591"/>
        <v>0</v>
      </c>
      <c r="AY903" s="181">
        <f t="shared" si="591"/>
        <v>0</v>
      </c>
      <c r="AZ903" s="181">
        <f t="shared" si="591"/>
        <v>0</v>
      </c>
      <c r="BA903" s="181">
        <f t="shared" si="591"/>
        <v>0</v>
      </c>
      <c r="BB903" s="181">
        <f t="shared" si="591"/>
        <v>0</v>
      </c>
      <c r="BC903" s="181">
        <f t="shared" si="591"/>
        <v>0</v>
      </c>
      <c r="BD903" s="181">
        <f t="shared" si="591"/>
        <v>0</v>
      </c>
      <c r="BE903" s="181">
        <f t="shared" si="591"/>
        <v>0</v>
      </c>
      <c r="BF903" s="181">
        <f t="shared" si="591"/>
        <v>0</v>
      </c>
      <c r="BG903" s="181">
        <f t="shared" si="591"/>
        <v>0</v>
      </c>
      <c r="BH903" s="181">
        <f t="shared" si="591"/>
        <v>0</v>
      </c>
      <c r="BI903" s="181">
        <f t="shared" si="591"/>
        <v>0</v>
      </c>
      <c r="BJ903" s="181">
        <f t="shared" si="591"/>
        <v>0</v>
      </c>
      <c r="BK903" s="181">
        <f t="shared" si="591"/>
        <v>0</v>
      </c>
      <c r="BL903" s="181">
        <f t="shared" si="591"/>
        <v>0</v>
      </c>
      <c r="BM903" s="181">
        <f t="shared" si="591"/>
        <v>0</v>
      </c>
      <c r="BN903" s="181">
        <f t="shared" si="591"/>
        <v>0</v>
      </c>
      <c r="BO903" s="181">
        <f t="shared" si="591"/>
        <v>0</v>
      </c>
      <c r="BP903" s="181">
        <f t="shared" si="592"/>
        <v>0</v>
      </c>
      <c r="BQ903" s="181">
        <f t="shared" si="592"/>
        <v>0</v>
      </c>
      <c r="BR903" s="181">
        <f t="shared" si="592"/>
        <v>0</v>
      </c>
      <c r="BS903" s="181">
        <f t="shared" si="592"/>
        <v>0</v>
      </c>
      <c r="BT903" s="181">
        <f t="shared" si="592"/>
        <v>0</v>
      </c>
      <c r="BU903" s="181">
        <f t="shared" si="592"/>
        <v>0</v>
      </c>
      <c r="BV903" s="181">
        <f t="shared" si="592"/>
        <v>0</v>
      </c>
      <c r="BW903" s="181">
        <f t="shared" si="592"/>
        <v>0</v>
      </c>
      <c r="BX903" s="181">
        <f t="shared" si="592"/>
        <v>0</v>
      </c>
      <c r="BY903" s="181">
        <f t="shared" si="592"/>
        <v>0</v>
      </c>
      <c r="BZ903" s="181">
        <f t="shared" si="592"/>
        <v>0</v>
      </c>
      <c r="CA903" s="181">
        <f t="shared" si="592"/>
        <v>0</v>
      </c>
      <c r="CB903" s="181">
        <f t="shared" si="592"/>
        <v>0</v>
      </c>
      <c r="CC903" s="181">
        <f t="shared" si="592"/>
        <v>0</v>
      </c>
      <c r="CD903" s="181">
        <f t="shared" si="592"/>
        <v>0</v>
      </c>
      <c r="CE903" s="181">
        <f t="shared" si="592"/>
        <v>0</v>
      </c>
      <c r="CF903" s="181">
        <f t="shared" si="592"/>
        <v>0</v>
      </c>
      <c r="CG903" s="181">
        <f t="shared" si="592"/>
        <v>0</v>
      </c>
      <c r="CH903" s="181">
        <f t="shared" si="592"/>
        <v>0</v>
      </c>
      <c r="CI903" s="181">
        <f t="shared" si="592"/>
        <v>0</v>
      </c>
      <c r="CJ903" s="181">
        <f t="shared" si="592"/>
        <v>0</v>
      </c>
      <c r="CK903" s="181">
        <f t="shared" si="592"/>
        <v>0</v>
      </c>
      <c r="CL903" s="181">
        <f t="shared" si="592"/>
        <v>0</v>
      </c>
      <c r="CM903" s="181">
        <f t="shared" si="592"/>
        <v>0</v>
      </c>
      <c r="CN903" s="181">
        <f t="shared" si="592"/>
        <v>0</v>
      </c>
      <c r="CO903" s="181">
        <f t="shared" si="592"/>
        <v>0</v>
      </c>
      <c r="CP903" s="181">
        <f t="shared" si="592"/>
        <v>0</v>
      </c>
      <c r="CQ903" s="181">
        <f t="shared" si="592"/>
        <v>0</v>
      </c>
      <c r="CR903" s="181">
        <f t="shared" si="592"/>
        <v>0</v>
      </c>
      <c r="CS903" s="181">
        <f t="shared" si="592"/>
        <v>0</v>
      </c>
      <c r="CT903" s="181">
        <f t="shared" si="592"/>
        <v>0</v>
      </c>
      <c r="CU903" s="181">
        <f t="shared" si="592"/>
        <v>0</v>
      </c>
      <c r="CV903" s="181">
        <f t="shared" si="592"/>
        <v>0</v>
      </c>
      <c r="CW903" s="181">
        <f t="shared" si="592"/>
        <v>0</v>
      </c>
      <c r="CX903" s="181">
        <f t="shared" si="592"/>
        <v>0</v>
      </c>
      <c r="CY903" s="181">
        <f t="shared" si="592"/>
        <v>0</v>
      </c>
      <c r="CZ903" s="181">
        <f t="shared" si="592"/>
        <v>0</v>
      </c>
      <c r="DA903" s="181">
        <f t="shared" si="592"/>
        <v>0</v>
      </c>
      <c r="DB903" s="181">
        <f t="shared" si="592"/>
        <v>0</v>
      </c>
      <c r="DC903" s="181">
        <f t="shared" si="592"/>
        <v>0</v>
      </c>
      <c r="DD903" s="181">
        <f t="shared" si="592"/>
        <v>0</v>
      </c>
      <c r="DE903" s="181">
        <f t="shared" si="592"/>
        <v>0</v>
      </c>
      <c r="DF903" s="181">
        <f t="shared" si="592"/>
        <v>0</v>
      </c>
      <c r="DG903" s="181">
        <f t="shared" si="592"/>
        <v>0</v>
      </c>
      <c r="DH903" s="181">
        <f t="shared" si="592"/>
        <v>0</v>
      </c>
      <c r="DI903" s="181">
        <f t="shared" si="592"/>
        <v>0</v>
      </c>
      <c r="DJ903" s="181">
        <f t="shared" si="592"/>
        <v>0</v>
      </c>
      <c r="DK903" s="181">
        <f t="shared" si="592"/>
        <v>0</v>
      </c>
      <c r="DL903" s="181">
        <f t="shared" si="592"/>
        <v>0</v>
      </c>
      <c r="DM903" s="181">
        <f t="shared" si="592"/>
        <v>0</v>
      </c>
      <c r="DN903" s="181">
        <f t="shared" si="592"/>
        <v>0</v>
      </c>
      <c r="DO903" s="181">
        <f t="shared" si="592"/>
        <v>0</v>
      </c>
      <c r="DP903" s="181">
        <f t="shared" si="592"/>
        <v>0</v>
      </c>
      <c r="DQ903" s="181">
        <f t="shared" si="592"/>
        <v>0</v>
      </c>
      <c r="DR903" s="181">
        <f t="shared" si="592"/>
        <v>0</v>
      </c>
      <c r="DS903" s="181">
        <f t="shared" si="592"/>
        <v>0</v>
      </c>
      <c r="DT903" s="181">
        <f t="shared" si="592"/>
        <v>0</v>
      </c>
      <c r="DU903" s="181">
        <f t="shared" si="592"/>
        <v>0</v>
      </c>
      <c r="DV903" s="181">
        <f t="shared" si="592"/>
        <v>0</v>
      </c>
      <c r="DW903" s="181">
        <f t="shared" si="592"/>
        <v>0</v>
      </c>
      <c r="DX903" s="181">
        <f t="shared" si="592"/>
        <v>0</v>
      </c>
      <c r="DY903" s="181">
        <f t="shared" si="592"/>
        <v>0</v>
      </c>
      <c r="DZ903" s="181">
        <f t="shared" si="592"/>
        <v>0</v>
      </c>
      <c r="EA903" s="181">
        <f t="shared" si="592"/>
        <v>0</v>
      </c>
      <c r="EB903" s="181">
        <f t="shared" si="588"/>
        <v>0</v>
      </c>
      <c r="EC903" s="181">
        <f t="shared" si="588"/>
        <v>0</v>
      </c>
      <c r="ED903" s="181">
        <f t="shared" si="588"/>
        <v>0</v>
      </c>
      <c r="EE903" s="181">
        <f t="shared" si="588"/>
        <v>0</v>
      </c>
    </row>
    <row r="904" spans="1:138" s="182" customFormat="1" ht="15.75" hidden="1" outlineLevel="1" x14ac:dyDescent="0.25">
      <c r="A904" s="122">
        <f t="shared" si="585"/>
        <v>0</v>
      </c>
      <c r="B904" s="232" t="str">
        <f t="shared" si="589"/>
        <v>Прочие НДС</v>
      </c>
      <c r="C904" s="170">
        <f t="shared" si="590"/>
        <v>0</v>
      </c>
      <c r="D904" s="181">
        <f t="shared" si="591"/>
        <v>0</v>
      </c>
      <c r="E904" s="181">
        <f t="shared" si="591"/>
        <v>0</v>
      </c>
      <c r="F904" s="181">
        <f t="shared" si="591"/>
        <v>0</v>
      </c>
      <c r="G904" s="181">
        <f t="shared" si="591"/>
        <v>0</v>
      </c>
      <c r="H904" s="181">
        <f t="shared" si="591"/>
        <v>0</v>
      </c>
      <c r="I904" s="181">
        <f t="shared" si="591"/>
        <v>0</v>
      </c>
      <c r="J904" s="181">
        <f t="shared" si="591"/>
        <v>0</v>
      </c>
      <c r="K904" s="181">
        <f t="shared" si="591"/>
        <v>0</v>
      </c>
      <c r="L904" s="181">
        <f t="shared" si="591"/>
        <v>0</v>
      </c>
      <c r="M904" s="181">
        <f t="shared" si="591"/>
        <v>0</v>
      </c>
      <c r="N904" s="181">
        <f t="shared" si="591"/>
        <v>0</v>
      </c>
      <c r="O904" s="181">
        <f t="shared" si="591"/>
        <v>0</v>
      </c>
      <c r="P904" s="181">
        <f t="shared" si="591"/>
        <v>0</v>
      </c>
      <c r="Q904" s="181">
        <f t="shared" si="591"/>
        <v>0</v>
      </c>
      <c r="R904" s="181">
        <f t="shared" si="591"/>
        <v>0</v>
      </c>
      <c r="S904" s="181">
        <f t="shared" si="591"/>
        <v>0</v>
      </c>
      <c r="T904" s="181">
        <f t="shared" si="591"/>
        <v>0</v>
      </c>
      <c r="U904" s="181">
        <f t="shared" si="591"/>
        <v>0</v>
      </c>
      <c r="V904" s="181">
        <f t="shared" si="591"/>
        <v>0</v>
      </c>
      <c r="W904" s="181">
        <f t="shared" si="591"/>
        <v>0</v>
      </c>
      <c r="X904" s="181">
        <f t="shared" si="591"/>
        <v>0</v>
      </c>
      <c r="Y904" s="181">
        <f t="shared" si="591"/>
        <v>0</v>
      </c>
      <c r="Z904" s="181">
        <f t="shared" si="591"/>
        <v>0</v>
      </c>
      <c r="AA904" s="181">
        <f t="shared" si="591"/>
        <v>0</v>
      </c>
      <c r="AB904" s="181">
        <f t="shared" si="591"/>
        <v>0</v>
      </c>
      <c r="AC904" s="181">
        <f t="shared" si="591"/>
        <v>0</v>
      </c>
      <c r="AD904" s="181">
        <f t="shared" si="591"/>
        <v>0</v>
      </c>
      <c r="AE904" s="181">
        <f t="shared" si="591"/>
        <v>0</v>
      </c>
      <c r="AF904" s="181">
        <f t="shared" si="591"/>
        <v>0</v>
      </c>
      <c r="AG904" s="181">
        <f t="shared" si="591"/>
        <v>0</v>
      </c>
      <c r="AH904" s="181">
        <f t="shared" si="591"/>
        <v>0</v>
      </c>
      <c r="AI904" s="181">
        <f t="shared" si="591"/>
        <v>0</v>
      </c>
      <c r="AJ904" s="181">
        <f t="shared" si="591"/>
        <v>0</v>
      </c>
      <c r="AK904" s="181">
        <f t="shared" si="591"/>
        <v>0</v>
      </c>
      <c r="AL904" s="181">
        <f t="shared" si="591"/>
        <v>0</v>
      </c>
      <c r="AM904" s="181">
        <f t="shared" si="591"/>
        <v>0</v>
      </c>
      <c r="AN904" s="181">
        <f t="shared" si="591"/>
        <v>0</v>
      </c>
      <c r="AO904" s="181">
        <f t="shared" si="591"/>
        <v>0</v>
      </c>
      <c r="AP904" s="181">
        <f t="shared" si="591"/>
        <v>0</v>
      </c>
      <c r="AQ904" s="181">
        <f t="shared" si="591"/>
        <v>0</v>
      </c>
      <c r="AR904" s="181">
        <f t="shared" si="591"/>
        <v>0</v>
      </c>
      <c r="AS904" s="181">
        <f t="shared" si="591"/>
        <v>0</v>
      </c>
      <c r="AT904" s="181">
        <f t="shared" si="591"/>
        <v>0</v>
      </c>
      <c r="AU904" s="181">
        <f t="shared" si="591"/>
        <v>0</v>
      </c>
      <c r="AV904" s="181">
        <f t="shared" si="591"/>
        <v>0</v>
      </c>
      <c r="AW904" s="181">
        <f t="shared" si="591"/>
        <v>0</v>
      </c>
      <c r="AX904" s="181">
        <f t="shared" si="591"/>
        <v>0</v>
      </c>
      <c r="AY904" s="181">
        <f t="shared" si="591"/>
        <v>0</v>
      </c>
      <c r="AZ904" s="181">
        <f t="shared" si="591"/>
        <v>0</v>
      </c>
      <c r="BA904" s="181">
        <f t="shared" si="591"/>
        <v>0</v>
      </c>
      <c r="BB904" s="181">
        <f t="shared" si="591"/>
        <v>0</v>
      </c>
      <c r="BC904" s="181">
        <f t="shared" si="591"/>
        <v>0</v>
      </c>
      <c r="BD904" s="181">
        <f t="shared" si="591"/>
        <v>0</v>
      </c>
      <c r="BE904" s="181">
        <f t="shared" si="591"/>
        <v>0</v>
      </c>
      <c r="BF904" s="181">
        <f t="shared" si="591"/>
        <v>0</v>
      </c>
      <c r="BG904" s="181">
        <f t="shared" si="591"/>
        <v>0</v>
      </c>
      <c r="BH904" s="181">
        <f t="shared" si="591"/>
        <v>0</v>
      </c>
      <c r="BI904" s="181">
        <f t="shared" si="591"/>
        <v>0</v>
      </c>
      <c r="BJ904" s="181">
        <f t="shared" si="591"/>
        <v>0</v>
      </c>
      <c r="BK904" s="181">
        <f t="shared" si="591"/>
        <v>0</v>
      </c>
      <c r="BL904" s="181">
        <f t="shared" si="591"/>
        <v>0</v>
      </c>
      <c r="BM904" s="181">
        <f t="shared" si="591"/>
        <v>0</v>
      </c>
      <c r="BN904" s="181">
        <f t="shared" si="591"/>
        <v>0</v>
      </c>
      <c r="BO904" s="181">
        <f t="shared" si="591"/>
        <v>0</v>
      </c>
      <c r="BP904" s="181">
        <f t="shared" si="592"/>
        <v>0</v>
      </c>
      <c r="BQ904" s="181">
        <f t="shared" si="592"/>
        <v>0</v>
      </c>
      <c r="BR904" s="181">
        <f t="shared" si="592"/>
        <v>0</v>
      </c>
      <c r="BS904" s="181">
        <f t="shared" si="592"/>
        <v>0</v>
      </c>
      <c r="BT904" s="181">
        <f t="shared" si="592"/>
        <v>0</v>
      </c>
      <c r="BU904" s="181">
        <f t="shared" si="592"/>
        <v>0</v>
      </c>
      <c r="BV904" s="181">
        <f t="shared" si="592"/>
        <v>0</v>
      </c>
      <c r="BW904" s="181">
        <f t="shared" si="592"/>
        <v>0</v>
      </c>
      <c r="BX904" s="181">
        <f t="shared" si="592"/>
        <v>0</v>
      </c>
      <c r="BY904" s="181">
        <f t="shared" si="592"/>
        <v>0</v>
      </c>
      <c r="BZ904" s="181">
        <f t="shared" si="592"/>
        <v>0</v>
      </c>
      <c r="CA904" s="181">
        <f t="shared" si="592"/>
        <v>0</v>
      </c>
      <c r="CB904" s="181">
        <f t="shared" si="592"/>
        <v>0</v>
      </c>
      <c r="CC904" s="181">
        <f t="shared" si="592"/>
        <v>0</v>
      </c>
      <c r="CD904" s="181">
        <f t="shared" si="592"/>
        <v>0</v>
      </c>
      <c r="CE904" s="181">
        <f t="shared" si="592"/>
        <v>0</v>
      </c>
      <c r="CF904" s="181">
        <f t="shared" si="592"/>
        <v>0</v>
      </c>
      <c r="CG904" s="181">
        <f t="shared" si="592"/>
        <v>0</v>
      </c>
      <c r="CH904" s="181">
        <f t="shared" si="592"/>
        <v>0</v>
      </c>
      <c r="CI904" s="181">
        <f t="shared" si="592"/>
        <v>0</v>
      </c>
      <c r="CJ904" s="181">
        <f t="shared" si="592"/>
        <v>0</v>
      </c>
      <c r="CK904" s="181">
        <f t="shared" si="592"/>
        <v>0</v>
      </c>
      <c r="CL904" s="181">
        <f t="shared" si="592"/>
        <v>0</v>
      </c>
      <c r="CM904" s="181">
        <f t="shared" si="592"/>
        <v>0</v>
      </c>
      <c r="CN904" s="181">
        <f t="shared" si="592"/>
        <v>0</v>
      </c>
      <c r="CO904" s="181">
        <f t="shared" si="592"/>
        <v>0</v>
      </c>
      <c r="CP904" s="181">
        <f t="shared" si="592"/>
        <v>0</v>
      </c>
      <c r="CQ904" s="181">
        <f t="shared" si="592"/>
        <v>0</v>
      </c>
      <c r="CR904" s="181">
        <f t="shared" si="592"/>
        <v>0</v>
      </c>
      <c r="CS904" s="181">
        <f t="shared" si="592"/>
        <v>0</v>
      </c>
      <c r="CT904" s="181">
        <f t="shared" si="592"/>
        <v>0</v>
      </c>
      <c r="CU904" s="181">
        <f t="shared" si="592"/>
        <v>0</v>
      </c>
      <c r="CV904" s="181">
        <f t="shared" si="592"/>
        <v>0</v>
      </c>
      <c r="CW904" s="181">
        <f t="shared" si="592"/>
        <v>0</v>
      </c>
      <c r="CX904" s="181">
        <f t="shared" si="592"/>
        <v>0</v>
      </c>
      <c r="CY904" s="181">
        <f t="shared" si="592"/>
        <v>0</v>
      </c>
      <c r="CZ904" s="181">
        <f t="shared" si="592"/>
        <v>0</v>
      </c>
      <c r="DA904" s="181">
        <f t="shared" si="592"/>
        <v>0</v>
      </c>
      <c r="DB904" s="181">
        <f t="shared" si="592"/>
        <v>0</v>
      </c>
      <c r="DC904" s="181">
        <f t="shared" si="592"/>
        <v>0</v>
      </c>
      <c r="DD904" s="181">
        <f t="shared" si="592"/>
        <v>0</v>
      </c>
      <c r="DE904" s="181">
        <f t="shared" si="592"/>
        <v>0</v>
      </c>
      <c r="DF904" s="181">
        <f t="shared" si="592"/>
        <v>0</v>
      </c>
      <c r="DG904" s="181">
        <f t="shared" si="592"/>
        <v>0</v>
      </c>
      <c r="DH904" s="181">
        <f t="shared" si="592"/>
        <v>0</v>
      </c>
      <c r="DI904" s="181">
        <f t="shared" si="592"/>
        <v>0</v>
      </c>
      <c r="DJ904" s="181">
        <f t="shared" si="592"/>
        <v>0</v>
      </c>
      <c r="DK904" s="181">
        <f t="shared" si="592"/>
        <v>0</v>
      </c>
      <c r="DL904" s="181">
        <f t="shared" si="592"/>
        <v>0</v>
      </c>
      <c r="DM904" s="181">
        <f t="shared" si="592"/>
        <v>0</v>
      </c>
      <c r="DN904" s="181">
        <f t="shared" si="592"/>
        <v>0</v>
      </c>
      <c r="DO904" s="181">
        <f t="shared" si="592"/>
        <v>0</v>
      </c>
      <c r="DP904" s="181">
        <f t="shared" si="592"/>
        <v>0</v>
      </c>
      <c r="DQ904" s="181">
        <f t="shared" si="592"/>
        <v>0</v>
      </c>
      <c r="DR904" s="181">
        <f t="shared" si="592"/>
        <v>0</v>
      </c>
      <c r="DS904" s="181">
        <f t="shared" si="592"/>
        <v>0</v>
      </c>
      <c r="DT904" s="181">
        <f t="shared" si="592"/>
        <v>0</v>
      </c>
      <c r="DU904" s="181">
        <f t="shared" si="592"/>
        <v>0</v>
      </c>
      <c r="DV904" s="181">
        <f t="shared" si="592"/>
        <v>0</v>
      </c>
      <c r="DW904" s="181">
        <f t="shared" si="592"/>
        <v>0</v>
      </c>
      <c r="DX904" s="181">
        <f t="shared" si="592"/>
        <v>0</v>
      </c>
      <c r="DY904" s="181">
        <f t="shared" si="592"/>
        <v>0</v>
      </c>
      <c r="DZ904" s="181">
        <f t="shared" si="592"/>
        <v>0</v>
      </c>
      <c r="EA904" s="181">
        <f t="shared" si="592"/>
        <v>0</v>
      </c>
      <c r="EB904" s="181">
        <f t="shared" si="588"/>
        <v>0</v>
      </c>
      <c r="EC904" s="181">
        <f t="shared" si="588"/>
        <v>0</v>
      </c>
      <c r="ED904" s="181">
        <f t="shared" si="588"/>
        <v>0</v>
      </c>
      <c r="EE904" s="181">
        <f t="shared" si="588"/>
        <v>0</v>
      </c>
    </row>
    <row r="905" spans="1:138" s="182" customFormat="1" ht="15.75" hidden="1" outlineLevel="1" x14ac:dyDescent="0.25">
      <c r="A905" s="122">
        <f t="shared" si="585"/>
        <v>0</v>
      </c>
      <c r="B905" s="232" t="str">
        <f t="shared" si="589"/>
        <v>Таможенные платежи НДС</v>
      </c>
      <c r="C905" s="170">
        <f t="shared" si="590"/>
        <v>0</v>
      </c>
      <c r="D905" s="181">
        <f t="shared" si="591"/>
        <v>0</v>
      </c>
      <c r="E905" s="181">
        <f t="shared" si="591"/>
        <v>0</v>
      </c>
      <c r="F905" s="181">
        <f t="shared" si="591"/>
        <v>0</v>
      </c>
      <c r="G905" s="181">
        <f t="shared" si="591"/>
        <v>0</v>
      </c>
      <c r="H905" s="181">
        <f t="shared" si="591"/>
        <v>0</v>
      </c>
      <c r="I905" s="181">
        <f t="shared" si="591"/>
        <v>0</v>
      </c>
      <c r="J905" s="181">
        <f t="shared" si="591"/>
        <v>0</v>
      </c>
      <c r="K905" s="181">
        <f t="shared" si="591"/>
        <v>0</v>
      </c>
      <c r="L905" s="181">
        <f t="shared" si="591"/>
        <v>0</v>
      </c>
      <c r="M905" s="181">
        <f t="shared" si="591"/>
        <v>0</v>
      </c>
      <c r="N905" s="181">
        <f t="shared" si="591"/>
        <v>0</v>
      </c>
      <c r="O905" s="181">
        <f t="shared" si="591"/>
        <v>0</v>
      </c>
      <c r="P905" s="181">
        <f t="shared" si="591"/>
        <v>0</v>
      </c>
      <c r="Q905" s="181">
        <f t="shared" si="591"/>
        <v>0</v>
      </c>
      <c r="R905" s="181">
        <f t="shared" si="591"/>
        <v>0</v>
      </c>
      <c r="S905" s="181">
        <f t="shared" si="591"/>
        <v>0</v>
      </c>
      <c r="T905" s="181">
        <f t="shared" si="591"/>
        <v>0</v>
      </c>
      <c r="U905" s="181">
        <f t="shared" si="591"/>
        <v>0</v>
      </c>
      <c r="V905" s="181">
        <f t="shared" si="591"/>
        <v>0</v>
      </c>
      <c r="W905" s="181">
        <f t="shared" si="591"/>
        <v>0</v>
      </c>
      <c r="X905" s="181">
        <f t="shared" si="591"/>
        <v>0</v>
      </c>
      <c r="Y905" s="181">
        <f t="shared" si="591"/>
        <v>0</v>
      </c>
      <c r="Z905" s="181">
        <f t="shared" si="591"/>
        <v>0</v>
      </c>
      <c r="AA905" s="181">
        <f t="shared" si="591"/>
        <v>0</v>
      </c>
      <c r="AB905" s="181">
        <f t="shared" si="591"/>
        <v>0</v>
      </c>
      <c r="AC905" s="181">
        <f t="shared" si="591"/>
        <v>0</v>
      </c>
      <c r="AD905" s="181">
        <f t="shared" si="591"/>
        <v>0</v>
      </c>
      <c r="AE905" s="181">
        <f t="shared" si="591"/>
        <v>0</v>
      </c>
      <c r="AF905" s="181">
        <f t="shared" si="591"/>
        <v>0</v>
      </c>
      <c r="AG905" s="181">
        <f t="shared" si="591"/>
        <v>0</v>
      </c>
      <c r="AH905" s="181">
        <f t="shared" si="591"/>
        <v>0</v>
      </c>
      <c r="AI905" s="181">
        <f t="shared" si="591"/>
        <v>0</v>
      </c>
      <c r="AJ905" s="181">
        <f t="shared" si="591"/>
        <v>0</v>
      </c>
      <c r="AK905" s="181">
        <f t="shared" si="591"/>
        <v>0</v>
      </c>
      <c r="AL905" s="181">
        <f t="shared" si="591"/>
        <v>0</v>
      </c>
      <c r="AM905" s="181">
        <f t="shared" si="591"/>
        <v>0</v>
      </c>
      <c r="AN905" s="181">
        <f t="shared" si="591"/>
        <v>0</v>
      </c>
      <c r="AO905" s="181">
        <f t="shared" si="591"/>
        <v>0</v>
      </c>
      <c r="AP905" s="181">
        <f t="shared" si="591"/>
        <v>0</v>
      </c>
      <c r="AQ905" s="181">
        <f t="shared" si="591"/>
        <v>0</v>
      </c>
      <c r="AR905" s="181">
        <f t="shared" si="591"/>
        <v>0</v>
      </c>
      <c r="AS905" s="181">
        <f t="shared" si="591"/>
        <v>0</v>
      </c>
      <c r="AT905" s="181">
        <f t="shared" si="591"/>
        <v>0</v>
      </c>
      <c r="AU905" s="181">
        <f t="shared" si="591"/>
        <v>0</v>
      </c>
      <c r="AV905" s="181">
        <f t="shared" si="591"/>
        <v>0</v>
      </c>
      <c r="AW905" s="181">
        <f t="shared" si="591"/>
        <v>0</v>
      </c>
      <c r="AX905" s="181">
        <f t="shared" si="591"/>
        <v>0</v>
      </c>
      <c r="AY905" s="181">
        <f t="shared" si="591"/>
        <v>0</v>
      </c>
      <c r="AZ905" s="181">
        <f t="shared" si="591"/>
        <v>0</v>
      </c>
      <c r="BA905" s="181">
        <f t="shared" si="591"/>
        <v>0</v>
      </c>
      <c r="BB905" s="181">
        <f t="shared" si="591"/>
        <v>0</v>
      </c>
      <c r="BC905" s="181">
        <f t="shared" si="591"/>
        <v>0</v>
      </c>
      <c r="BD905" s="181">
        <f t="shared" si="591"/>
        <v>0</v>
      </c>
      <c r="BE905" s="181">
        <f t="shared" si="591"/>
        <v>0</v>
      </c>
      <c r="BF905" s="181">
        <f t="shared" si="591"/>
        <v>0</v>
      </c>
      <c r="BG905" s="181">
        <f t="shared" si="591"/>
        <v>0</v>
      </c>
      <c r="BH905" s="181">
        <f t="shared" si="591"/>
        <v>0</v>
      </c>
      <c r="BI905" s="181">
        <f t="shared" si="591"/>
        <v>0</v>
      </c>
      <c r="BJ905" s="181">
        <f t="shared" si="591"/>
        <v>0</v>
      </c>
      <c r="BK905" s="181">
        <f t="shared" si="591"/>
        <v>0</v>
      </c>
      <c r="BL905" s="181">
        <f t="shared" si="591"/>
        <v>0</v>
      </c>
      <c r="BM905" s="181">
        <f t="shared" si="591"/>
        <v>0</v>
      </c>
      <c r="BN905" s="181">
        <f t="shared" si="591"/>
        <v>0</v>
      </c>
      <c r="BO905" s="181">
        <f t="shared" si="591"/>
        <v>0</v>
      </c>
      <c r="BP905" s="181">
        <f t="shared" si="592"/>
        <v>0</v>
      </c>
      <c r="BQ905" s="181">
        <f t="shared" si="592"/>
        <v>0</v>
      </c>
      <c r="BR905" s="181">
        <f t="shared" si="592"/>
        <v>0</v>
      </c>
      <c r="BS905" s="181">
        <f t="shared" si="592"/>
        <v>0</v>
      </c>
      <c r="BT905" s="181">
        <f t="shared" si="592"/>
        <v>0</v>
      </c>
      <c r="BU905" s="181">
        <f t="shared" si="592"/>
        <v>0</v>
      </c>
      <c r="BV905" s="181">
        <f t="shared" si="592"/>
        <v>0</v>
      </c>
      <c r="BW905" s="181">
        <f t="shared" si="592"/>
        <v>0</v>
      </c>
      <c r="BX905" s="181">
        <f t="shared" si="592"/>
        <v>0</v>
      </c>
      <c r="BY905" s="181">
        <f t="shared" si="592"/>
        <v>0</v>
      </c>
      <c r="BZ905" s="181">
        <f t="shared" si="592"/>
        <v>0</v>
      </c>
      <c r="CA905" s="181">
        <f t="shared" si="592"/>
        <v>0</v>
      </c>
      <c r="CB905" s="181">
        <f t="shared" si="592"/>
        <v>0</v>
      </c>
      <c r="CC905" s="181">
        <f t="shared" si="592"/>
        <v>0</v>
      </c>
      <c r="CD905" s="181">
        <f t="shared" si="592"/>
        <v>0</v>
      </c>
      <c r="CE905" s="181">
        <f t="shared" si="592"/>
        <v>0</v>
      </c>
      <c r="CF905" s="181">
        <f t="shared" si="592"/>
        <v>0</v>
      </c>
      <c r="CG905" s="181">
        <f t="shared" si="592"/>
        <v>0</v>
      </c>
      <c r="CH905" s="181">
        <f t="shared" si="592"/>
        <v>0</v>
      </c>
      <c r="CI905" s="181">
        <f t="shared" si="592"/>
        <v>0</v>
      </c>
      <c r="CJ905" s="181">
        <f t="shared" si="592"/>
        <v>0</v>
      </c>
      <c r="CK905" s="181">
        <f t="shared" si="592"/>
        <v>0</v>
      </c>
      <c r="CL905" s="181">
        <f t="shared" si="592"/>
        <v>0</v>
      </c>
      <c r="CM905" s="181">
        <f t="shared" si="592"/>
        <v>0</v>
      </c>
      <c r="CN905" s="181">
        <f t="shared" si="592"/>
        <v>0</v>
      </c>
      <c r="CO905" s="181">
        <f t="shared" si="592"/>
        <v>0</v>
      </c>
      <c r="CP905" s="181">
        <f t="shared" si="592"/>
        <v>0</v>
      </c>
      <c r="CQ905" s="181">
        <f t="shared" si="592"/>
        <v>0</v>
      </c>
      <c r="CR905" s="181">
        <f t="shared" si="592"/>
        <v>0</v>
      </c>
      <c r="CS905" s="181">
        <f t="shared" si="592"/>
        <v>0</v>
      </c>
      <c r="CT905" s="181">
        <f t="shared" si="592"/>
        <v>0</v>
      </c>
      <c r="CU905" s="181">
        <f t="shared" si="592"/>
        <v>0</v>
      </c>
      <c r="CV905" s="181">
        <f t="shared" si="592"/>
        <v>0</v>
      </c>
      <c r="CW905" s="181">
        <f t="shared" si="592"/>
        <v>0</v>
      </c>
      <c r="CX905" s="181">
        <f t="shared" si="592"/>
        <v>0</v>
      </c>
      <c r="CY905" s="181">
        <f t="shared" si="592"/>
        <v>0</v>
      </c>
      <c r="CZ905" s="181">
        <f t="shared" si="592"/>
        <v>0</v>
      </c>
      <c r="DA905" s="181">
        <f t="shared" si="592"/>
        <v>0</v>
      </c>
      <c r="DB905" s="181">
        <f t="shared" si="592"/>
        <v>0</v>
      </c>
      <c r="DC905" s="181">
        <f t="shared" si="592"/>
        <v>0</v>
      </c>
      <c r="DD905" s="181">
        <f t="shared" si="592"/>
        <v>0</v>
      </c>
      <c r="DE905" s="181">
        <f t="shared" si="592"/>
        <v>0</v>
      </c>
      <c r="DF905" s="181">
        <f t="shared" si="592"/>
        <v>0</v>
      </c>
      <c r="DG905" s="181">
        <f t="shared" si="592"/>
        <v>0</v>
      </c>
      <c r="DH905" s="181">
        <f t="shared" si="592"/>
        <v>0</v>
      </c>
      <c r="DI905" s="181">
        <f t="shared" si="592"/>
        <v>0</v>
      </c>
      <c r="DJ905" s="181">
        <f t="shared" si="592"/>
        <v>0</v>
      </c>
      <c r="DK905" s="181">
        <f t="shared" si="592"/>
        <v>0</v>
      </c>
      <c r="DL905" s="181">
        <f t="shared" si="592"/>
        <v>0</v>
      </c>
      <c r="DM905" s="181">
        <f t="shared" si="592"/>
        <v>0</v>
      </c>
      <c r="DN905" s="181">
        <f t="shared" si="592"/>
        <v>0</v>
      </c>
      <c r="DO905" s="181">
        <f t="shared" si="592"/>
        <v>0</v>
      </c>
      <c r="DP905" s="181">
        <f t="shared" si="592"/>
        <v>0</v>
      </c>
      <c r="DQ905" s="181">
        <f t="shared" si="592"/>
        <v>0</v>
      </c>
      <c r="DR905" s="181">
        <f t="shared" si="592"/>
        <v>0</v>
      </c>
      <c r="DS905" s="181">
        <f t="shared" si="592"/>
        <v>0</v>
      </c>
      <c r="DT905" s="181">
        <f t="shared" si="592"/>
        <v>0</v>
      </c>
      <c r="DU905" s="181">
        <f t="shared" si="592"/>
        <v>0</v>
      </c>
      <c r="DV905" s="181">
        <f t="shared" si="592"/>
        <v>0</v>
      </c>
      <c r="DW905" s="181">
        <f t="shared" si="592"/>
        <v>0</v>
      </c>
      <c r="DX905" s="181">
        <f t="shared" si="592"/>
        <v>0</v>
      </c>
      <c r="DY905" s="181">
        <f t="shared" si="592"/>
        <v>0</v>
      </c>
      <c r="DZ905" s="181">
        <f t="shared" si="592"/>
        <v>0</v>
      </c>
      <c r="EA905" s="181">
        <f t="shared" ref="EA905:EB907" si="593">EA892*0.18</f>
        <v>0</v>
      </c>
      <c r="EB905" s="181">
        <f t="shared" si="593"/>
        <v>0</v>
      </c>
      <c r="EC905" s="181">
        <f t="shared" si="588"/>
        <v>0</v>
      </c>
      <c r="ED905" s="181">
        <f t="shared" si="588"/>
        <v>0</v>
      </c>
      <c r="EE905" s="181">
        <f t="shared" si="588"/>
        <v>0</v>
      </c>
    </row>
    <row r="906" spans="1:138" s="182" customFormat="1" ht="15.75" hidden="1" outlineLevel="1" x14ac:dyDescent="0.25">
      <c r="A906" s="122">
        <f t="shared" si="585"/>
        <v>0</v>
      </c>
      <c r="B906" s="232" t="str">
        <f t="shared" si="589"/>
        <v>0 НДС</v>
      </c>
      <c r="C906" s="170">
        <f t="shared" si="590"/>
        <v>0</v>
      </c>
      <c r="D906" s="181">
        <f t="shared" ref="D906:BO907" si="594">D893*0.18</f>
        <v>0</v>
      </c>
      <c r="E906" s="181">
        <f t="shared" si="594"/>
        <v>0</v>
      </c>
      <c r="F906" s="181">
        <f t="shared" si="594"/>
        <v>0</v>
      </c>
      <c r="G906" s="181">
        <f t="shared" si="594"/>
        <v>0</v>
      </c>
      <c r="H906" s="181">
        <f t="shared" si="594"/>
        <v>0</v>
      </c>
      <c r="I906" s="181">
        <f t="shared" si="594"/>
        <v>0</v>
      </c>
      <c r="J906" s="181">
        <f t="shared" si="594"/>
        <v>0</v>
      </c>
      <c r="K906" s="181">
        <f t="shared" si="594"/>
        <v>0</v>
      </c>
      <c r="L906" s="181">
        <f t="shared" si="594"/>
        <v>0</v>
      </c>
      <c r="M906" s="181">
        <f t="shared" si="594"/>
        <v>0</v>
      </c>
      <c r="N906" s="181">
        <f t="shared" si="594"/>
        <v>0</v>
      </c>
      <c r="O906" s="181">
        <f t="shared" si="594"/>
        <v>0</v>
      </c>
      <c r="P906" s="181">
        <f t="shared" si="594"/>
        <v>0</v>
      </c>
      <c r="Q906" s="181">
        <f t="shared" si="594"/>
        <v>0</v>
      </c>
      <c r="R906" s="181">
        <f t="shared" si="594"/>
        <v>0</v>
      </c>
      <c r="S906" s="181">
        <f t="shared" si="594"/>
        <v>0</v>
      </c>
      <c r="T906" s="181">
        <f t="shared" si="594"/>
        <v>0</v>
      </c>
      <c r="U906" s="181">
        <f t="shared" si="594"/>
        <v>0</v>
      </c>
      <c r="V906" s="181">
        <f t="shared" si="594"/>
        <v>0</v>
      </c>
      <c r="W906" s="181">
        <f t="shared" si="594"/>
        <v>0</v>
      </c>
      <c r="X906" s="181">
        <f t="shared" si="594"/>
        <v>0</v>
      </c>
      <c r="Y906" s="181">
        <f t="shared" si="594"/>
        <v>0</v>
      </c>
      <c r="Z906" s="181">
        <f t="shared" si="594"/>
        <v>0</v>
      </c>
      <c r="AA906" s="181">
        <f t="shared" si="594"/>
        <v>0</v>
      </c>
      <c r="AB906" s="181">
        <f t="shared" si="594"/>
        <v>0</v>
      </c>
      <c r="AC906" s="181">
        <f t="shared" si="594"/>
        <v>0</v>
      </c>
      <c r="AD906" s="181">
        <f t="shared" si="594"/>
        <v>0</v>
      </c>
      <c r="AE906" s="181">
        <f t="shared" si="594"/>
        <v>0</v>
      </c>
      <c r="AF906" s="181">
        <f t="shared" si="594"/>
        <v>0</v>
      </c>
      <c r="AG906" s="181">
        <f t="shared" si="594"/>
        <v>0</v>
      </c>
      <c r="AH906" s="181">
        <f t="shared" si="594"/>
        <v>0</v>
      </c>
      <c r="AI906" s="181">
        <f t="shared" si="594"/>
        <v>0</v>
      </c>
      <c r="AJ906" s="181">
        <f t="shared" si="594"/>
        <v>0</v>
      </c>
      <c r="AK906" s="181">
        <f t="shared" si="594"/>
        <v>0</v>
      </c>
      <c r="AL906" s="181">
        <f t="shared" si="594"/>
        <v>0</v>
      </c>
      <c r="AM906" s="181">
        <f t="shared" si="594"/>
        <v>0</v>
      </c>
      <c r="AN906" s="181">
        <f t="shared" si="594"/>
        <v>0</v>
      </c>
      <c r="AO906" s="181">
        <f t="shared" si="594"/>
        <v>0</v>
      </c>
      <c r="AP906" s="181">
        <f t="shared" si="594"/>
        <v>0</v>
      </c>
      <c r="AQ906" s="181">
        <f t="shared" si="594"/>
        <v>0</v>
      </c>
      <c r="AR906" s="181">
        <f t="shared" si="594"/>
        <v>0</v>
      </c>
      <c r="AS906" s="181">
        <f t="shared" si="594"/>
        <v>0</v>
      </c>
      <c r="AT906" s="181">
        <f t="shared" si="594"/>
        <v>0</v>
      </c>
      <c r="AU906" s="181">
        <f t="shared" si="594"/>
        <v>0</v>
      </c>
      <c r="AV906" s="181">
        <f t="shared" si="594"/>
        <v>0</v>
      </c>
      <c r="AW906" s="181">
        <f t="shared" si="594"/>
        <v>0</v>
      </c>
      <c r="AX906" s="181">
        <f t="shared" si="594"/>
        <v>0</v>
      </c>
      <c r="AY906" s="181">
        <f t="shared" si="594"/>
        <v>0</v>
      </c>
      <c r="AZ906" s="181">
        <f t="shared" si="594"/>
        <v>0</v>
      </c>
      <c r="BA906" s="181">
        <f t="shared" si="594"/>
        <v>0</v>
      </c>
      <c r="BB906" s="181">
        <f t="shared" si="594"/>
        <v>0</v>
      </c>
      <c r="BC906" s="181">
        <f t="shared" si="594"/>
        <v>0</v>
      </c>
      <c r="BD906" s="181">
        <f t="shared" si="594"/>
        <v>0</v>
      </c>
      <c r="BE906" s="181">
        <f t="shared" si="594"/>
        <v>0</v>
      </c>
      <c r="BF906" s="181">
        <f t="shared" si="594"/>
        <v>0</v>
      </c>
      <c r="BG906" s="181">
        <f t="shared" si="594"/>
        <v>0</v>
      </c>
      <c r="BH906" s="181">
        <f t="shared" si="594"/>
        <v>0</v>
      </c>
      <c r="BI906" s="181">
        <f t="shared" si="594"/>
        <v>0</v>
      </c>
      <c r="BJ906" s="181">
        <f t="shared" si="594"/>
        <v>0</v>
      </c>
      <c r="BK906" s="181">
        <f t="shared" si="594"/>
        <v>0</v>
      </c>
      <c r="BL906" s="181">
        <f t="shared" si="594"/>
        <v>0</v>
      </c>
      <c r="BM906" s="181">
        <f t="shared" si="594"/>
        <v>0</v>
      </c>
      <c r="BN906" s="181">
        <f t="shared" si="594"/>
        <v>0</v>
      </c>
      <c r="BO906" s="181">
        <f>BO893*0.18</f>
        <v>0</v>
      </c>
      <c r="BP906" s="181">
        <f t="shared" ref="BP906:EA907" si="595">BP893*0.18</f>
        <v>0</v>
      </c>
      <c r="BQ906" s="181">
        <f t="shared" si="595"/>
        <v>0</v>
      </c>
      <c r="BR906" s="181">
        <f t="shared" si="595"/>
        <v>0</v>
      </c>
      <c r="BS906" s="181">
        <f t="shared" si="595"/>
        <v>0</v>
      </c>
      <c r="BT906" s="181">
        <f t="shared" si="595"/>
        <v>0</v>
      </c>
      <c r="BU906" s="181">
        <f t="shared" si="595"/>
        <v>0</v>
      </c>
      <c r="BV906" s="181">
        <f t="shared" si="595"/>
        <v>0</v>
      </c>
      <c r="BW906" s="181">
        <f t="shared" si="595"/>
        <v>0</v>
      </c>
      <c r="BX906" s="181">
        <f t="shared" si="595"/>
        <v>0</v>
      </c>
      <c r="BY906" s="181">
        <f t="shared" si="595"/>
        <v>0</v>
      </c>
      <c r="BZ906" s="181">
        <f t="shared" si="595"/>
        <v>0</v>
      </c>
      <c r="CA906" s="181">
        <f t="shared" si="595"/>
        <v>0</v>
      </c>
      <c r="CB906" s="181">
        <f t="shared" si="595"/>
        <v>0</v>
      </c>
      <c r="CC906" s="181">
        <f t="shared" si="595"/>
        <v>0</v>
      </c>
      <c r="CD906" s="181">
        <f t="shared" si="595"/>
        <v>0</v>
      </c>
      <c r="CE906" s="181">
        <f t="shared" si="595"/>
        <v>0</v>
      </c>
      <c r="CF906" s="181">
        <f t="shared" si="595"/>
        <v>0</v>
      </c>
      <c r="CG906" s="181">
        <f t="shared" si="595"/>
        <v>0</v>
      </c>
      <c r="CH906" s="181">
        <f t="shared" si="595"/>
        <v>0</v>
      </c>
      <c r="CI906" s="181">
        <f t="shared" si="595"/>
        <v>0</v>
      </c>
      <c r="CJ906" s="181">
        <f t="shared" si="595"/>
        <v>0</v>
      </c>
      <c r="CK906" s="181">
        <f t="shared" si="595"/>
        <v>0</v>
      </c>
      <c r="CL906" s="181">
        <f t="shared" si="595"/>
        <v>0</v>
      </c>
      <c r="CM906" s="181">
        <f t="shared" si="595"/>
        <v>0</v>
      </c>
      <c r="CN906" s="181">
        <f t="shared" si="595"/>
        <v>0</v>
      </c>
      <c r="CO906" s="181">
        <f t="shared" si="595"/>
        <v>0</v>
      </c>
      <c r="CP906" s="181">
        <f t="shared" si="595"/>
        <v>0</v>
      </c>
      <c r="CQ906" s="181">
        <f t="shared" si="595"/>
        <v>0</v>
      </c>
      <c r="CR906" s="181">
        <f t="shared" si="595"/>
        <v>0</v>
      </c>
      <c r="CS906" s="181">
        <f t="shared" si="595"/>
        <v>0</v>
      </c>
      <c r="CT906" s="181">
        <f t="shared" si="595"/>
        <v>0</v>
      </c>
      <c r="CU906" s="181">
        <f t="shared" si="595"/>
        <v>0</v>
      </c>
      <c r="CV906" s="181">
        <f t="shared" si="595"/>
        <v>0</v>
      </c>
      <c r="CW906" s="181">
        <f t="shared" si="595"/>
        <v>0</v>
      </c>
      <c r="CX906" s="181">
        <f t="shared" si="595"/>
        <v>0</v>
      </c>
      <c r="CY906" s="181">
        <f t="shared" si="595"/>
        <v>0</v>
      </c>
      <c r="CZ906" s="181">
        <f t="shared" si="595"/>
        <v>0</v>
      </c>
      <c r="DA906" s="181">
        <f t="shared" si="595"/>
        <v>0</v>
      </c>
      <c r="DB906" s="181">
        <f t="shared" si="595"/>
        <v>0</v>
      </c>
      <c r="DC906" s="181">
        <f t="shared" si="595"/>
        <v>0</v>
      </c>
      <c r="DD906" s="181">
        <f t="shared" si="595"/>
        <v>0</v>
      </c>
      <c r="DE906" s="181">
        <f t="shared" si="595"/>
        <v>0</v>
      </c>
      <c r="DF906" s="181">
        <f t="shared" si="595"/>
        <v>0</v>
      </c>
      <c r="DG906" s="181">
        <f t="shared" si="595"/>
        <v>0</v>
      </c>
      <c r="DH906" s="181">
        <f t="shared" si="595"/>
        <v>0</v>
      </c>
      <c r="DI906" s="181">
        <f t="shared" si="595"/>
        <v>0</v>
      </c>
      <c r="DJ906" s="181">
        <f t="shared" si="595"/>
        <v>0</v>
      </c>
      <c r="DK906" s="181">
        <f t="shared" si="595"/>
        <v>0</v>
      </c>
      <c r="DL906" s="181">
        <f t="shared" si="595"/>
        <v>0</v>
      </c>
      <c r="DM906" s="181">
        <f t="shared" si="595"/>
        <v>0</v>
      </c>
      <c r="DN906" s="181">
        <f t="shared" si="595"/>
        <v>0</v>
      </c>
      <c r="DO906" s="181">
        <f t="shared" si="595"/>
        <v>0</v>
      </c>
      <c r="DP906" s="181">
        <f t="shared" si="595"/>
        <v>0</v>
      </c>
      <c r="DQ906" s="181">
        <f t="shared" si="595"/>
        <v>0</v>
      </c>
      <c r="DR906" s="181">
        <f t="shared" si="595"/>
        <v>0</v>
      </c>
      <c r="DS906" s="181">
        <f t="shared" si="595"/>
        <v>0</v>
      </c>
      <c r="DT906" s="181">
        <f t="shared" si="595"/>
        <v>0</v>
      </c>
      <c r="DU906" s="181">
        <f t="shared" si="595"/>
        <v>0</v>
      </c>
      <c r="DV906" s="181">
        <f t="shared" si="595"/>
        <v>0</v>
      </c>
      <c r="DW906" s="181">
        <f t="shared" si="595"/>
        <v>0</v>
      </c>
      <c r="DX906" s="181">
        <f t="shared" si="595"/>
        <v>0</v>
      </c>
      <c r="DY906" s="181">
        <f t="shared" si="595"/>
        <v>0</v>
      </c>
      <c r="DZ906" s="181">
        <f t="shared" si="595"/>
        <v>0</v>
      </c>
      <c r="EA906" s="181">
        <f t="shared" si="595"/>
        <v>0</v>
      </c>
      <c r="EB906" s="181">
        <f t="shared" si="593"/>
        <v>0</v>
      </c>
      <c r="EC906" s="181">
        <f t="shared" si="588"/>
        <v>0</v>
      </c>
      <c r="ED906" s="181">
        <f t="shared" si="588"/>
        <v>0</v>
      </c>
      <c r="EE906" s="181">
        <f t="shared" si="588"/>
        <v>0</v>
      </c>
    </row>
    <row r="907" spans="1:138" s="182" customFormat="1" ht="15.75" hidden="1" outlineLevel="1" x14ac:dyDescent="0.25">
      <c r="A907" s="122">
        <f t="shared" si="585"/>
        <v>0</v>
      </c>
      <c r="B907" s="232" t="str">
        <f t="shared" si="589"/>
        <v>Менеджмент резерв НДС</v>
      </c>
      <c r="C907" s="170">
        <f t="shared" si="590"/>
        <v>0</v>
      </c>
      <c r="D907" s="181">
        <f t="shared" si="594"/>
        <v>0</v>
      </c>
      <c r="E907" s="181">
        <f t="shared" si="594"/>
        <v>0</v>
      </c>
      <c r="F907" s="181">
        <f t="shared" si="594"/>
        <v>0</v>
      </c>
      <c r="G907" s="181">
        <f t="shared" si="594"/>
        <v>0</v>
      </c>
      <c r="H907" s="181">
        <f t="shared" si="594"/>
        <v>0</v>
      </c>
      <c r="I907" s="181">
        <f t="shared" si="594"/>
        <v>0</v>
      </c>
      <c r="J907" s="181">
        <f t="shared" si="594"/>
        <v>0</v>
      </c>
      <c r="K907" s="181">
        <f t="shared" si="594"/>
        <v>0</v>
      </c>
      <c r="L907" s="181">
        <f t="shared" si="594"/>
        <v>0</v>
      </c>
      <c r="M907" s="181">
        <f t="shared" si="594"/>
        <v>0</v>
      </c>
      <c r="N907" s="181">
        <f t="shared" si="594"/>
        <v>0</v>
      </c>
      <c r="O907" s="181">
        <f t="shared" si="594"/>
        <v>0</v>
      </c>
      <c r="P907" s="181">
        <f t="shared" si="594"/>
        <v>0</v>
      </c>
      <c r="Q907" s="181">
        <f t="shared" si="594"/>
        <v>0</v>
      </c>
      <c r="R907" s="181">
        <f t="shared" si="594"/>
        <v>0</v>
      </c>
      <c r="S907" s="181">
        <f t="shared" si="594"/>
        <v>0</v>
      </c>
      <c r="T907" s="181">
        <f t="shared" si="594"/>
        <v>0</v>
      </c>
      <c r="U907" s="181">
        <f t="shared" si="594"/>
        <v>0</v>
      </c>
      <c r="V907" s="181">
        <f t="shared" si="594"/>
        <v>0</v>
      </c>
      <c r="W907" s="181">
        <f t="shared" si="594"/>
        <v>0</v>
      </c>
      <c r="X907" s="181">
        <f t="shared" si="594"/>
        <v>0</v>
      </c>
      <c r="Y907" s="181">
        <f t="shared" si="594"/>
        <v>0</v>
      </c>
      <c r="Z907" s="181">
        <f t="shared" si="594"/>
        <v>0</v>
      </c>
      <c r="AA907" s="181">
        <f t="shared" si="594"/>
        <v>0</v>
      </c>
      <c r="AB907" s="181">
        <f t="shared" si="594"/>
        <v>0</v>
      </c>
      <c r="AC907" s="181">
        <f t="shared" si="594"/>
        <v>0</v>
      </c>
      <c r="AD907" s="181">
        <f t="shared" si="594"/>
        <v>0</v>
      </c>
      <c r="AE907" s="181">
        <f t="shared" si="594"/>
        <v>0</v>
      </c>
      <c r="AF907" s="181">
        <f t="shared" si="594"/>
        <v>0</v>
      </c>
      <c r="AG907" s="181">
        <f t="shared" si="594"/>
        <v>0</v>
      </c>
      <c r="AH907" s="181">
        <f t="shared" si="594"/>
        <v>0</v>
      </c>
      <c r="AI907" s="181">
        <f t="shared" si="594"/>
        <v>0</v>
      </c>
      <c r="AJ907" s="181">
        <f t="shared" si="594"/>
        <v>0</v>
      </c>
      <c r="AK907" s="181">
        <f t="shared" si="594"/>
        <v>0</v>
      </c>
      <c r="AL907" s="181">
        <f t="shared" si="594"/>
        <v>0</v>
      </c>
      <c r="AM907" s="181">
        <f t="shared" si="594"/>
        <v>0</v>
      </c>
      <c r="AN907" s="181">
        <f t="shared" si="594"/>
        <v>0</v>
      </c>
      <c r="AO907" s="181">
        <f t="shared" si="594"/>
        <v>0</v>
      </c>
      <c r="AP907" s="181">
        <f t="shared" si="594"/>
        <v>0</v>
      </c>
      <c r="AQ907" s="181">
        <f t="shared" si="594"/>
        <v>0</v>
      </c>
      <c r="AR907" s="181">
        <f t="shared" si="594"/>
        <v>0</v>
      </c>
      <c r="AS907" s="181">
        <f t="shared" si="594"/>
        <v>0</v>
      </c>
      <c r="AT907" s="181">
        <f t="shared" si="594"/>
        <v>0</v>
      </c>
      <c r="AU907" s="181">
        <f t="shared" si="594"/>
        <v>0</v>
      </c>
      <c r="AV907" s="181">
        <f t="shared" si="594"/>
        <v>0</v>
      </c>
      <c r="AW907" s="181">
        <f t="shared" si="594"/>
        <v>0</v>
      </c>
      <c r="AX907" s="181">
        <f t="shared" si="594"/>
        <v>0</v>
      </c>
      <c r="AY907" s="181">
        <f t="shared" si="594"/>
        <v>0</v>
      </c>
      <c r="AZ907" s="181">
        <f t="shared" si="594"/>
        <v>0</v>
      </c>
      <c r="BA907" s="181">
        <f t="shared" si="594"/>
        <v>0</v>
      </c>
      <c r="BB907" s="181">
        <f t="shared" si="594"/>
        <v>0</v>
      </c>
      <c r="BC907" s="181">
        <f t="shared" si="594"/>
        <v>0</v>
      </c>
      <c r="BD907" s="181">
        <f t="shared" si="594"/>
        <v>0</v>
      </c>
      <c r="BE907" s="181">
        <f t="shared" si="594"/>
        <v>0</v>
      </c>
      <c r="BF907" s="181">
        <f t="shared" si="594"/>
        <v>0</v>
      </c>
      <c r="BG907" s="181">
        <f t="shared" si="594"/>
        <v>0</v>
      </c>
      <c r="BH907" s="181">
        <f t="shared" si="594"/>
        <v>0</v>
      </c>
      <c r="BI907" s="181">
        <f t="shared" si="594"/>
        <v>0</v>
      </c>
      <c r="BJ907" s="181">
        <f t="shared" si="594"/>
        <v>0</v>
      </c>
      <c r="BK907" s="181">
        <f t="shared" si="594"/>
        <v>0</v>
      </c>
      <c r="BL907" s="181">
        <f t="shared" si="594"/>
        <v>0</v>
      </c>
      <c r="BM907" s="181">
        <f t="shared" si="594"/>
        <v>0</v>
      </c>
      <c r="BN907" s="181">
        <f t="shared" si="594"/>
        <v>0</v>
      </c>
      <c r="BO907" s="181">
        <f t="shared" si="594"/>
        <v>0</v>
      </c>
      <c r="BP907" s="181">
        <f t="shared" si="595"/>
        <v>0</v>
      </c>
      <c r="BQ907" s="181">
        <f t="shared" si="595"/>
        <v>0</v>
      </c>
      <c r="BR907" s="181">
        <f t="shared" si="595"/>
        <v>0</v>
      </c>
      <c r="BS907" s="181">
        <f t="shared" si="595"/>
        <v>0</v>
      </c>
      <c r="BT907" s="181">
        <f t="shared" si="595"/>
        <v>0</v>
      </c>
      <c r="BU907" s="181">
        <f t="shared" si="595"/>
        <v>0</v>
      </c>
      <c r="BV907" s="181">
        <f t="shared" si="595"/>
        <v>0</v>
      </c>
      <c r="BW907" s="181">
        <f t="shared" si="595"/>
        <v>0</v>
      </c>
      <c r="BX907" s="181">
        <f t="shared" si="595"/>
        <v>0</v>
      </c>
      <c r="BY907" s="181">
        <f t="shared" si="595"/>
        <v>0</v>
      </c>
      <c r="BZ907" s="181">
        <f t="shared" si="595"/>
        <v>0</v>
      </c>
      <c r="CA907" s="181">
        <f t="shared" si="595"/>
        <v>0</v>
      </c>
      <c r="CB907" s="181">
        <f t="shared" si="595"/>
        <v>0</v>
      </c>
      <c r="CC907" s="181">
        <f t="shared" si="595"/>
        <v>0</v>
      </c>
      <c r="CD907" s="181">
        <f t="shared" si="595"/>
        <v>0</v>
      </c>
      <c r="CE907" s="181">
        <f t="shared" si="595"/>
        <v>0</v>
      </c>
      <c r="CF907" s="181">
        <f t="shared" si="595"/>
        <v>0</v>
      </c>
      <c r="CG907" s="181">
        <f t="shared" si="595"/>
        <v>0</v>
      </c>
      <c r="CH907" s="181">
        <f t="shared" si="595"/>
        <v>0</v>
      </c>
      <c r="CI907" s="181">
        <f t="shared" si="595"/>
        <v>0</v>
      </c>
      <c r="CJ907" s="181">
        <f t="shared" si="595"/>
        <v>0</v>
      </c>
      <c r="CK907" s="181">
        <f t="shared" si="595"/>
        <v>0</v>
      </c>
      <c r="CL907" s="181">
        <f t="shared" si="595"/>
        <v>0</v>
      </c>
      <c r="CM907" s="181">
        <f t="shared" si="595"/>
        <v>0</v>
      </c>
      <c r="CN907" s="181">
        <f t="shared" si="595"/>
        <v>0</v>
      </c>
      <c r="CO907" s="181">
        <f t="shared" si="595"/>
        <v>0</v>
      </c>
      <c r="CP907" s="181">
        <f t="shared" si="595"/>
        <v>0</v>
      </c>
      <c r="CQ907" s="181">
        <f t="shared" si="595"/>
        <v>0</v>
      </c>
      <c r="CR907" s="181">
        <f t="shared" si="595"/>
        <v>0</v>
      </c>
      <c r="CS907" s="181">
        <f t="shared" si="595"/>
        <v>0</v>
      </c>
      <c r="CT907" s="181">
        <f t="shared" si="595"/>
        <v>0</v>
      </c>
      <c r="CU907" s="181">
        <f t="shared" si="595"/>
        <v>0</v>
      </c>
      <c r="CV907" s="181">
        <f t="shared" si="595"/>
        <v>0</v>
      </c>
      <c r="CW907" s="181">
        <f t="shared" si="595"/>
        <v>0</v>
      </c>
      <c r="CX907" s="181">
        <f t="shared" si="595"/>
        <v>0</v>
      </c>
      <c r="CY907" s="181">
        <f t="shared" si="595"/>
        <v>0</v>
      </c>
      <c r="CZ907" s="181">
        <f t="shared" si="595"/>
        <v>0</v>
      </c>
      <c r="DA907" s="181">
        <f t="shared" si="595"/>
        <v>0</v>
      </c>
      <c r="DB907" s="181">
        <f t="shared" si="595"/>
        <v>0</v>
      </c>
      <c r="DC907" s="181">
        <f t="shared" si="595"/>
        <v>0</v>
      </c>
      <c r="DD907" s="181">
        <f t="shared" si="595"/>
        <v>0</v>
      </c>
      <c r="DE907" s="181">
        <f t="shared" si="595"/>
        <v>0</v>
      </c>
      <c r="DF907" s="181">
        <f t="shared" si="595"/>
        <v>0</v>
      </c>
      <c r="DG907" s="181">
        <f t="shared" si="595"/>
        <v>0</v>
      </c>
      <c r="DH907" s="181">
        <f t="shared" si="595"/>
        <v>0</v>
      </c>
      <c r="DI907" s="181">
        <f t="shared" si="595"/>
        <v>0</v>
      </c>
      <c r="DJ907" s="181">
        <f t="shared" si="595"/>
        <v>0</v>
      </c>
      <c r="DK907" s="181">
        <f t="shared" si="595"/>
        <v>0</v>
      </c>
      <c r="DL907" s="181">
        <f t="shared" si="595"/>
        <v>0</v>
      </c>
      <c r="DM907" s="181">
        <f t="shared" si="595"/>
        <v>0</v>
      </c>
      <c r="DN907" s="181">
        <f t="shared" si="595"/>
        <v>0</v>
      </c>
      <c r="DO907" s="181">
        <f t="shared" si="595"/>
        <v>0</v>
      </c>
      <c r="DP907" s="181">
        <f t="shared" si="595"/>
        <v>0</v>
      </c>
      <c r="DQ907" s="181">
        <f t="shared" si="595"/>
        <v>0</v>
      </c>
      <c r="DR907" s="181">
        <f t="shared" si="595"/>
        <v>0</v>
      </c>
      <c r="DS907" s="181">
        <f t="shared" si="595"/>
        <v>0</v>
      </c>
      <c r="DT907" s="181">
        <f t="shared" si="595"/>
        <v>0</v>
      </c>
      <c r="DU907" s="181">
        <f t="shared" si="595"/>
        <v>0</v>
      </c>
      <c r="DV907" s="181">
        <f t="shared" si="595"/>
        <v>0</v>
      </c>
      <c r="DW907" s="181">
        <f t="shared" si="595"/>
        <v>0</v>
      </c>
      <c r="DX907" s="181">
        <f t="shared" si="595"/>
        <v>0</v>
      </c>
      <c r="DY907" s="181">
        <f t="shared" si="595"/>
        <v>0</v>
      </c>
      <c r="DZ907" s="181">
        <f t="shared" si="595"/>
        <v>0</v>
      </c>
      <c r="EA907" s="181">
        <f t="shared" si="595"/>
        <v>0</v>
      </c>
      <c r="EB907" s="181">
        <f t="shared" si="593"/>
        <v>0</v>
      </c>
      <c r="EC907" s="181">
        <f t="shared" si="588"/>
        <v>0</v>
      </c>
      <c r="ED907" s="181">
        <f t="shared" si="588"/>
        <v>0</v>
      </c>
      <c r="EE907" s="181">
        <f t="shared" si="588"/>
        <v>0</v>
      </c>
    </row>
    <row r="908" spans="1:138" ht="17.25" hidden="1" outlineLevel="1" thickTop="1" thickBot="1" x14ac:dyDescent="0.3">
      <c r="A908" s="122">
        <f>IF(B881="Объект",,1)</f>
        <v>0</v>
      </c>
      <c r="B908" s="228" t="s">
        <v>236</v>
      </c>
      <c r="C908" s="229">
        <f>SUM(D908:EE908)</f>
        <v>0</v>
      </c>
      <c r="D908" s="175">
        <f>SUM(D898:D907)</f>
        <v>0</v>
      </c>
      <c r="E908" s="230">
        <f t="shared" ref="E908:BA908" si="596">SUM(E898:E907)</f>
        <v>0</v>
      </c>
      <c r="F908" s="175">
        <f t="shared" si="596"/>
        <v>0</v>
      </c>
      <c r="G908" s="175">
        <f t="shared" si="596"/>
        <v>0</v>
      </c>
      <c r="H908" s="175">
        <f t="shared" si="596"/>
        <v>0</v>
      </c>
      <c r="I908" s="175">
        <f t="shared" si="596"/>
        <v>0</v>
      </c>
      <c r="J908" s="175">
        <f t="shared" si="596"/>
        <v>0</v>
      </c>
      <c r="K908" s="175">
        <f t="shared" si="596"/>
        <v>0</v>
      </c>
      <c r="L908" s="175">
        <f t="shared" si="596"/>
        <v>0</v>
      </c>
      <c r="M908" s="175">
        <f t="shared" si="596"/>
        <v>0</v>
      </c>
      <c r="N908" s="175">
        <f t="shared" si="596"/>
        <v>0</v>
      </c>
      <c r="O908" s="231">
        <f t="shared" si="596"/>
        <v>0</v>
      </c>
      <c r="P908" s="231">
        <f t="shared" si="596"/>
        <v>0</v>
      </c>
      <c r="Q908" s="231">
        <f t="shared" si="596"/>
        <v>0</v>
      </c>
      <c r="R908" s="231">
        <f t="shared" si="596"/>
        <v>0</v>
      </c>
      <c r="S908" s="231">
        <f t="shared" si="596"/>
        <v>0</v>
      </c>
      <c r="T908" s="231">
        <f t="shared" si="596"/>
        <v>0</v>
      </c>
      <c r="U908" s="231">
        <f t="shared" si="596"/>
        <v>0</v>
      </c>
      <c r="V908" s="231">
        <f t="shared" si="596"/>
        <v>0</v>
      </c>
      <c r="W908" s="231">
        <f t="shared" si="596"/>
        <v>0</v>
      </c>
      <c r="X908" s="231">
        <f t="shared" si="596"/>
        <v>0</v>
      </c>
      <c r="Y908" s="231">
        <f t="shared" si="596"/>
        <v>0</v>
      </c>
      <c r="Z908" s="231">
        <f t="shared" si="596"/>
        <v>0</v>
      </c>
      <c r="AA908" s="231">
        <f t="shared" si="596"/>
        <v>0</v>
      </c>
      <c r="AB908" s="231">
        <f t="shared" si="596"/>
        <v>0</v>
      </c>
      <c r="AC908" s="176">
        <f t="shared" si="596"/>
        <v>0</v>
      </c>
      <c r="AD908" s="176">
        <f t="shared" si="596"/>
        <v>0</v>
      </c>
      <c r="AE908" s="175">
        <f t="shared" si="596"/>
        <v>0</v>
      </c>
      <c r="AF908" s="175">
        <f t="shared" si="596"/>
        <v>0</v>
      </c>
      <c r="AG908" s="175">
        <f t="shared" si="596"/>
        <v>0</v>
      </c>
      <c r="AH908" s="175">
        <f t="shared" si="596"/>
        <v>0</v>
      </c>
      <c r="AI908" s="175">
        <f t="shared" si="596"/>
        <v>0</v>
      </c>
      <c r="AJ908" s="175">
        <f t="shared" si="596"/>
        <v>0</v>
      </c>
      <c r="AK908" s="175">
        <f t="shared" si="596"/>
        <v>0</v>
      </c>
      <c r="AL908" s="175">
        <f t="shared" si="596"/>
        <v>0</v>
      </c>
      <c r="AM908" s="175">
        <f t="shared" si="596"/>
        <v>0</v>
      </c>
      <c r="AN908" s="176">
        <f t="shared" si="596"/>
        <v>0</v>
      </c>
      <c r="AO908" s="175">
        <f t="shared" si="596"/>
        <v>0</v>
      </c>
      <c r="AP908" s="175">
        <f t="shared" si="596"/>
        <v>0</v>
      </c>
      <c r="AQ908" s="175">
        <f t="shared" si="596"/>
        <v>0</v>
      </c>
      <c r="AR908" s="175">
        <f t="shared" si="596"/>
        <v>0</v>
      </c>
      <c r="AS908" s="175">
        <f t="shared" si="596"/>
        <v>0</v>
      </c>
      <c r="AT908" s="175">
        <f t="shared" si="596"/>
        <v>0</v>
      </c>
      <c r="AU908" s="175">
        <f t="shared" si="596"/>
        <v>0</v>
      </c>
      <c r="AV908" s="175">
        <f t="shared" si="596"/>
        <v>0</v>
      </c>
      <c r="AW908" s="175">
        <f t="shared" si="596"/>
        <v>0</v>
      </c>
      <c r="AX908" s="175">
        <f t="shared" si="596"/>
        <v>0</v>
      </c>
      <c r="AY908" s="175">
        <f t="shared" si="596"/>
        <v>0</v>
      </c>
      <c r="AZ908" s="176">
        <f t="shared" si="596"/>
        <v>0</v>
      </c>
      <c r="BA908" s="175">
        <f t="shared" si="596"/>
        <v>0</v>
      </c>
      <c r="BB908" s="175">
        <f t="shared" ref="BB908:DM908" si="597">SUM(BB885:BB894)*0.18</f>
        <v>0</v>
      </c>
      <c r="BC908" s="175">
        <f t="shared" si="597"/>
        <v>0</v>
      </c>
      <c r="BD908" s="175">
        <f t="shared" si="597"/>
        <v>0</v>
      </c>
      <c r="BE908" s="175">
        <f t="shared" si="597"/>
        <v>0</v>
      </c>
      <c r="BF908" s="175">
        <f t="shared" si="597"/>
        <v>0</v>
      </c>
      <c r="BG908" s="175">
        <f t="shared" si="597"/>
        <v>0</v>
      </c>
      <c r="BH908" s="175">
        <f t="shared" si="597"/>
        <v>0</v>
      </c>
      <c r="BI908" s="175">
        <f t="shared" si="597"/>
        <v>0</v>
      </c>
      <c r="BJ908" s="175">
        <f t="shared" si="597"/>
        <v>0</v>
      </c>
      <c r="BK908" s="175">
        <f t="shared" si="597"/>
        <v>0</v>
      </c>
      <c r="BL908" s="176">
        <f t="shared" si="597"/>
        <v>0</v>
      </c>
      <c r="BM908" s="175">
        <f t="shared" si="597"/>
        <v>0</v>
      </c>
      <c r="BN908" s="175">
        <f t="shared" si="597"/>
        <v>0</v>
      </c>
      <c r="BO908" s="175">
        <f t="shared" si="597"/>
        <v>0</v>
      </c>
      <c r="BP908" s="175">
        <f t="shared" si="597"/>
        <v>0</v>
      </c>
      <c r="BQ908" s="175">
        <f t="shared" si="597"/>
        <v>0</v>
      </c>
      <c r="BR908" s="175">
        <f t="shared" si="597"/>
        <v>0</v>
      </c>
      <c r="BS908" s="175">
        <f t="shared" si="597"/>
        <v>0</v>
      </c>
      <c r="BT908" s="175">
        <f t="shared" si="597"/>
        <v>0</v>
      </c>
      <c r="BU908" s="175">
        <f t="shared" si="597"/>
        <v>0</v>
      </c>
      <c r="BV908" s="175">
        <f>SUM(BV885:BV894)*0.18</f>
        <v>0</v>
      </c>
      <c r="BW908" s="175">
        <f>SUM(BW885:BW894)*0.18</f>
        <v>0</v>
      </c>
      <c r="BX908" s="175">
        <f>SUM(BX885:BX894)*0.18</f>
        <v>0</v>
      </c>
      <c r="BY908" s="175">
        <f t="shared" si="597"/>
        <v>0</v>
      </c>
      <c r="BZ908" s="175">
        <f t="shared" si="597"/>
        <v>0</v>
      </c>
      <c r="CA908" s="175">
        <f t="shared" si="597"/>
        <v>0</v>
      </c>
      <c r="CB908" s="175">
        <f t="shared" si="597"/>
        <v>0</v>
      </c>
      <c r="CC908" s="175">
        <f t="shared" si="597"/>
        <v>0</v>
      </c>
      <c r="CD908" s="175">
        <f t="shared" si="597"/>
        <v>0</v>
      </c>
      <c r="CE908" s="175">
        <f t="shared" si="597"/>
        <v>0</v>
      </c>
      <c r="CF908" s="175">
        <f t="shared" si="597"/>
        <v>0</v>
      </c>
      <c r="CG908" s="175">
        <f t="shared" si="597"/>
        <v>0</v>
      </c>
      <c r="CH908" s="175">
        <f t="shared" si="597"/>
        <v>0</v>
      </c>
      <c r="CI908" s="175">
        <f t="shared" si="597"/>
        <v>0</v>
      </c>
      <c r="CJ908" s="176">
        <f t="shared" si="597"/>
        <v>0</v>
      </c>
      <c r="CK908" s="175">
        <f t="shared" si="597"/>
        <v>0</v>
      </c>
      <c r="CL908" s="175">
        <f t="shared" si="597"/>
        <v>0</v>
      </c>
      <c r="CM908" s="175">
        <f t="shared" si="597"/>
        <v>0</v>
      </c>
      <c r="CN908" s="175">
        <f t="shared" si="597"/>
        <v>0</v>
      </c>
      <c r="CO908" s="175">
        <f t="shared" si="597"/>
        <v>0</v>
      </c>
      <c r="CP908" s="175">
        <f t="shared" si="597"/>
        <v>0</v>
      </c>
      <c r="CQ908" s="175">
        <f t="shared" si="597"/>
        <v>0</v>
      </c>
      <c r="CR908" s="175">
        <f t="shared" si="597"/>
        <v>0</v>
      </c>
      <c r="CS908" s="175">
        <f t="shared" si="597"/>
        <v>0</v>
      </c>
      <c r="CT908" s="175">
        <f t="shared" si="597"/>
        <v>0</v>
      </c>
      <c r="CU908" s="175">
        <f t="shared" si="597"/>
        <v>0</v>
      </c>
      <c r="CV908" s="176">
        <f t="shared" si="597"/>
        <v>0</v>
      </c>
      <c r="CW908" s="175">
        <f t="shared" si="597"/>
        <v>0</v>
      </c>
      <c r="CX908" s="175">
        <f t="shared" si="597"/>
        <v>0</v>
      </c>
      <c r="CY908" s="175">
        <f t="shared" si="597"/>
        <v>0</v>
      </c>
      <c r="CZ908" s="175">
        <f t="shared" si="597"/>
        <v>0</v>
      </c>
      <c r="DA908" s="175">
        <f t="shared" si="597"/>
        <v>0</v>
      </c>
      <c r="DB908" s="175">
        <f t="shared" si="597"/>
        <v>0</v>
      </c>
      <c r="DC908" s="175">
        <f t="shared" si="597"/>
        <v>0</v>
      </c>
      <c r="DD908" s="175">
        <f t="shared" si="597"/>
        <v>0</v>
      </c>
      <c r="DE908" s="175">
        <f t="shared" si="597"/>
        <v>0</v>
      </c>
      <c r="DF908" s="175">
        <f t="shared" si="597"/>
        <v>0</v>
      </c>
      <c r="DG908" s="175">
        <f t="shared" si="597"/>
        <v>0</v>
      </c>
      <c r="DH908" s="176">
        <f t="shared" si="597"/>
        <v>0</v>
      </c>
      <c r="DI908" s="175">
        <f t="shared" si="597"/>
        <v>0</v>
      </c>
      <c r="DJ908" s="175">
        <f t="shared" si="597"/>
        <v>0</v>
      </c>
      <c r="DK908" s="175">
        <f t="shared" si="597"/>
        <v>0</v>
      </c>
      <c r="DL908" s="175">
        <f t="shared" si="597"/>
        <v>0</v>
      </c>
      <c r="DM908" s="175">
        <f t="shared" si="597"/>
        <v>0</v>
      </c>
      <c r="DN908" s="175">
        <f t="shared" ref="DN908:EA908" si="598">SUM(DN885:DN894)*0.18</f>
        <v>0</v>
      </c>
      <c r="DO908" s="175">
        <f t="shared" si="598"/>
        <v>0</v>
      </c>
      <c r="DP908" s="175">
        <f t="shared" si="598"/>
        <v>0</v>
      </c>
      <c r="DQ908" s="175">
        <f t="shared" si="598"/>
        <v>0</v>
      </c>
      <c r="DR908" s="175">
        <f t="shared" si="598"/>
        <v>0</v>
      </c>
      <c r="DS908" s="175">
        <f t="shared" si="598"/>
        <v>0</v>
      </c>
      <c r="DT908" s="176">
        <f t="shared" si="598"/>
        <v>0</v>
      </c>
      <c r="DU908" s="175">
        <f t="shared" si="598"/>
        <v>0</v>
      </c>
      <c r="DV908" s="175">
        <f t="shared" si="598"/>
        <v>0</v>
      </c>
      <c r="DW908" s="175">
        <f t="shared" si="598"/>
        <v>0</v>
      </c>
      <c r="DX908" s="175">
        <f t="shared" si="598"/>
        <v>0</v>
      </c>
      <c r="DY908" s="175">
        <f t="shared" si="598"/>
        <v>0</v>
      </c>
      <c r="DZ908" s="175">
        <f t="shared" si="598"/>
        <v>0</v>
      </c>
      <c r="EA908" s="175">
        <f t="shared" si="598"/>
        <v>0</v>
      </c>
      <c r="EB908" s="175">
        <f>SUM(EB885:EB894)*0.18</f>
        <v>0</v>
      </c>
      <c r="EC908" s="175">
        <f>SUM(EC885:EC894)*0.18</f>
        <v>0</v>
      </c>
      <c r="ED908" s="175">
        <f>SUM(ED885:ED894)*0.18</f>
        <v>0</v>
      </c>
      <c r="EE908" s="175">
        <f>SUM(EE885:EE894)*0.18</f>
        <v>0</v>
      </c>
      <c r="EF908" s="169"/>
      <c r="EG908" s="169"/>
      <c r="EH908" s="169"/>
    </row>
    <row r="909" spans="1:138" ht="17.25" hidden="1" outlineLevel="1" thickTop="1" thickBot="1" x14ac:dyDescent="0.3">
      <c r="A909" s="122">
        <f>IF(B881="Объект",,1)</f>
        <v>0</v>
      </c>
      <c r="B909" s="233">
        <f>B877</f>
        <v>0</v>
      </c>
      <c r="C909" s="229">
        <f t="shared" si="581"/>
        <v>0</v>
      </c>
      <c r="D909" s="188">
        <f t="shared" ref="D909:BO909" si="599">D897+D908</f>
        <v>0</v>
      </c>
      <c r="E909" s="234">
        <f t="shared" si="599"/>
        <v>0</v>
      </c>
      <c r="F909" s="188">
        <f t="shared" si="599"/>
        <v>0</v>
      </c>
      <c r="G909" s="188">
        <f t="shared" si="599"/>
        <v>0</v>
      </c>
      <c r="H909" s="188">
        <f t="shared" si="599"/>
        <v>0</v>
      </c>
      <c r="I909" s="188">
        <f t="shared" si="599"/>
        <v>0</v>
      </c>
      <c r="J909" s="188">
        <f t="shared" si="599"/>
        <v>0</v>
      </c>
      <c r="K909" s="188">
        <f t="shared" si="599"/>
        <v>0</v>
      </c>
      <c r="L909" s="188">
        <f t="shared" si="599"/>
        <v>0</v>
      </c>
      <c r="M909" s="188">
        <f t="shared" si="599"/>
        <v>0</v>
      </c>
      <c r="N909" s="188">
        <f t="shared" si="599"/>
        <v>0</v>
      </c>
      <c r="O909" s="235">
        <f t="shared" si="599"/>
        <v>0</v>
      </c>
      <c r="P909" s="235">
        <f t="shared" si="599"/>
        <v>0</v>
      </c>
      <c r="Q909" s="235">
        <f t="shared" si="599"/>
        <v>0</v>
      </c>
      <c r="R909" s="235">
        <f t="shared" si="599"/>
        <v>0</v>
      </c>
      <c r="S909" s="235">
        <f t="shared" si="599"/>
        <v>0</v>
      </c>
      <c r="T909" s="235">
        <f t="shared" si="599"/>
        <v>0</v>
      </c>
      <c r="U909" s="235">
        <f t="shared" si="599"/>
        <v>0</v>
      </c>
      <c r="V909" s="235">
        <f t="shared" si="599"/>
        <v>0</v>
      </c>
      <c r="W909" s="235">
        <f t="shared" si="599"/>
        <v>0</v>
      </c>
      <c r="X909" s="235">
        <f t="shared" si="599"/>
        <v>0</v>
      </c>
      <c r="Y909" s="235">
        <f t="shared" si="599"/>
        <v>0</v>
      </c>
      <c r="Z909" s="235">
        <f t="shared" si="599"/>
        <v>0</v>
      </c>
      <c r="AA909" s="235">
        <f t="shared" si="599"/>
        <v>0</v>
      </c>
      <c r="AB909" s="235">
        <f t="shared" si="599"/>
        <v>0</v>
      </c>
      <c r="AC909" s="189">
        <f t="shared" si="599"/>
        <v>0</v>
      </c>
      <c r="AD909" s="189">
        <f t="shared" si="599"/>
        <v>0</v>
      </c>
      <c r="AE909" s="188">
        <f t="shared" si="599"/>
        <v>0</v>
      </c>
      <c r="AF909" s="188">
        <f t="shared" si="599"/>
        <v>0</v>
      </c>
      <c r="AG909" s="188">
        <f t="shared" si="599"/>
        <v>0</v>
      </c>
      <c r="AH909" s="188">
        <f t="shared" si="599"/>
        <v>0</v>
      </c>
      <c r="AI909" s="188">
        <f t="shared" si="599"/>
        <v>0</v>
      </c>
      <c r="AJ909" s="188">
        <f t="shared" si="599"/>
        <v>0</v>
      </c>
      <c r="AK909" s="188">
        <f t="shared" si="599"/>
        <v>0</v>
      </c>
      <c r="AL909" s="188">
        <f t="shared" si="599"/>
        <v>0</v>
      </c>
      <c r="AM909" s="188">
        <f t="shared" si="599"/>
        <v>0</v>
      </c>
      <c r="AN909" s="189">
        <f t="shared" si="599"/>
        <v>0</v>
      </c>
      <c r="AO909" s="188">
        <f t="shared" si="599"/>
        <v>0</v>
      </c>
      <c r="AP909" s="188">
        <f t="shared" si="599"/>
        <v>0</v>
      </c>
      <c r="AQ909" s="188">
        <f t="shared" si="599"/>
        <v>0</v>
      </c>
      <c r="AR909" s="188">
        <f t="shared" si="599"/>
        <v>0</v>
      </c>
      <c r="AS909" s="188">
        <f t="shared" si="599"/>
        <v>0</v>
      </c>
      <c r="AT909" s="188">
        <f t="shared" si="599"/>
        <v>0</v>
      </c>
      <c r="AU909" s="188">
        <f t="shared" si="599"/>
        <v>0</v>
      </c>
      <c r="AV909" s="188">
        <f t="shared" si="599"/>
        <v>0</v>
      </c>
      <c r="AW909" s="188">
        <f t="shared" si="599"/>
        <v>0</v>
      </c>
      <c r="AX909" s="188">
        <f t="shared" si="599"/>
        <v>0</v>
      </c>
      <c r="AY909" s="188">
        <f t="shared" si="599"/>
        <v>0</v>
      </c>
      <c r="AZ909" s="189">
        <f t="shared" si="599"/>
        <v>0</v>
      </c>
      <c r="BA909" s="188">
        <f t="shared" si="599"/>
        <v>0</v>
      </c>
      <c r="BB909" s="188">
        <f t="shared" si="599"/>
        <v>0</v>
      </c>
      <c r="BC909" s="188">
        <f t="shared" si="599"/>
        <v>0</v>
      </c>
      <c r="BD909" s="188">
        <f t="shared" si="599"/>
        <v>0</v>
      </c>
      <c r="BE909" s="188">
        <f t="shared" si="599"/>
        <v>0</v>
      </c>
      <c r="BF909" s="188">
        <f t="shared" si="599"/>
        <v>0</v>
      </c>
      <c r="BG909" s="188">
        <f t="shared" si="599"/>
        <v>0</v>
      </c>
      <c r="BH909" s="188">
        <f t="shared" si="599"/>
        <v>0</v>
      </c>
      <c r="BI909" s="188">
        <f t="shared" si="599"/>
        <v>0</v>
      </c>
      <c r="BJ909" s="188">
        <f t="shared" si="599"/>
        <v>0</v>
      </c>
      <c r="BK909" s="188">
        <f t="shared" si="599"/>
        <v>0</v>
      </c>
      <c r="BL909" s="189">
        <f t="shared" si="599"/>
        <v>0</v>
      </c>
      <c r="BM909" s="188">
        <f t="shared" si="599"/>
        <v>0</v>
      </c>
      <c r="BN909" s="188">
        <f t="shared" si="599"/>
        <v>0</v>
      </c>
      <c r="BO909" s="188">
        <f t="shared" si="599"/>
        <v>0</v>
      </c>
      <c r="BP909" s="188">
        <f t="shared" ref="BP909:EA909" si="600">BP897+BP908</f>
        <v>0</v>
      </c>
      <c r="BQ909" s="188">
        <f t="shared" si="600"/>
        <v>0</v>
      </c>
      <c r="BR909" s="188">
        <f t="shared" si="600"/>
        <v>0</v>
      </c>
      <c r="BS909" s="188">
        <f t="shared" si="600"/>
        <v>0</v>
      </c>
      <c r="BT909" s="188">
        <f t="shared" si="600"/>
        <v>0</v>
      </c>
      <c r="BU909" s="188">
        <f t="shared" si="600"/>
        <v>0</v>
      </c>
      <c r="BV909" s="188">
        <f>BV897+BV908</f>
        <v>0</v>
      </c>
      <c r="BW909" s="188">
        <f>BW897+BW908</f>
        <v>0</v>
      </c>
      <c r="BX909" s="188">
        <f>BX897+BX908</f>
        <v>0</v>
      </c>
      <c r="BY909" s="188">
        <f t="shared" si="600"/>
        <v>0</v>
      </c>
      <c r="BZ909" s="188">
        <f t="shared" si="600"/>
        <v>0</v>
      </c>
      <c r="CA909" s="188">
        <f t="shared" si="600"/>
        <v>0</v>
      </c>
      <c r="CB909" s="188">
        <f t="shared" si="600"/>
        <v>0</v>
      </c>
      <c r="CC909" s="188">
        <f t="shared" si="600"/>
        <v>0</v>
      </c>
      <c r="CD909" s="188">
        <f t="shared" si="600"/>
        <v>0</v>
      </c>
      <c r="CE909" s="188">
        <f t="shared" si="600"/>
        <v>0</v>
      </c>
      <c r="CF909" s="188">
        <f t="shared" si="600"/>
        <v>0</v>
      </c>
      <c r="CG909" s="188">
        <f t="shared" si="600"/>
        <v>0</v>
      </c>
      <c r="CH909" s="188">
        <f t="shared" si="600"/>
        <v>0</v>
      </c>
      <c r="CI909" s="188">
        <f t="shared" si="600"/>
        <v>0</v>
      </c>
      <c r="CJ909" s="189">
        <f t="shared" si="600"/>
        <v>0</v>
      </c>
      <c r="CK909" s="188">
        <f t="shared" si="600"/>
        <v>0</v>
      </c>
      <c r="CL909" s="188">
        <f t="shared" si="600"/>
        <v>0</v>
      </c>
      <c r="CM909" s="188">
        <f t="shared" si="600"/>
        <v>0</v>
      </c>
      <c r="CN909" s="188">
        <f t="shared" si="600"/>
        <v>0</v>
      </c>
      <c r="CO909" s="188">
        <f t="shared" si="600"/>
        <v>0</v>
      </c>
      <c r="CP909" s="188">
        <f t="shared" si="600"/>
        <v>0</v>
      </c>
      <c r="CQ909" s="188">
        <f t="shared" si="600"/>
        <v>0</v>
      </c>
      <c r="CR909" s="188">
        <f t="shared" si="600"/>
        <v>0</v>
      </c>
      <c r="CS909" s="188">
        <f t="shared" si="600"/>
        <v>0</v>
      </c>
      <c r="CT909" s="188">
        <f t="shared" si="600"/>
        <v>0</v>
      </c>
      <c r="CU909" s="188">
        <f t="shared" si="600"/>
        <v>0</v>
      </c>
      <c r="CV909" s="189">
        <f t="shared" si="600"/>
        <v>0</v>
      </c>
      <c r="CW909" s="188">
        <f t="shared" si="600"/>
        <v>0</v>
      </c>
      <c r="CX909" s="188">
        <f t="shared" si="600"/>
        <v>0</v>
      </c>
      <c r="CY909" s="188">
        <f t="shared" si="600"/>
        <v>0</v>
      </c>
      <c r="CZ909" s="188">
        <f t="shared" si="600"/>
        <v>0</v>
      </c>
      <c r="DA909" s="188">
        <f t="shared" si="600"/>
        <v>0</v>
      </c>
      <c r="DB909" s="188">
        <f t="shared" si="600"/>
        <v>0</v>
      </c>
      <c r="DC909" s="188">
        <f t="shared" si="600"/>
        <v>0</v>
      </c>
      <c r="DD909" s="188">
        <f t="shared" si="600"/>
        <v>0</v>
      </c>
      <c r="DE909" s="188">
        <f t="shared" si="600"/>
        <v>0</v>
      </c>
      <c r="DF909" s="188">
        <f t="shared" si="600"/>
        <v>0</v>
      </c>
      <c r="DG909" s="188">
        <f t="shared" si="600"/>
        <v>0</v>
      </c>
      <c r="DH909" s="189">
        <f t="shared" si="600"/>
        <v>0</v>
      </c>
      <c r="DI909" s="188">
        <f t="shared" si="600"/>
        <v>0</v>
      </c>
      <c r="DJ909" s="188">
        <f t="shared" si="600"/>
        <v>0</v>
      </c>
      <c r="DK909" s="188">
        <f t="shared" si="600"/>
        <v>0</v>
      </c>
      <c r="DL909" s="188">
        <f t="shared" si="600"/>
        <v>0</v>
      </c>
      <c r="DM909" s="188">
        <f t="shared" si="600"/>
        <v>0</v>
      </c>
      <c r="DN909" s="188">
        <f t="shared" si="600"/>
        <v>0</v>
      </c>
      <c r="DO909" s="188">
        <f t="shared" si="600"/>
        <v>0</v>
      </c>
      <c r="DP909" s="188">
        <f t="shared" si="600"/>
        <v>0</v>
      </c>
      <c r="DQ909" s="188">
        <f t="shared" si="600"/>
        <v>0</v>
      </c>
      <c r="DR909" s="188">
        <f t="shared" si="600"/>
        <v>0</v>
      </c>
      <c r="DS909" s="188">
        <f t="shared" si="600"/>
        <v>0</v>
      </c>
      <c r="DT909" s="189">
        <f t="shared" si="600"/>
        <v>0</v>
      </c>
      <c r="DU909" s="188">
        <f t="shared" si="600"/>
        <v>0</v>
      </c>
      <c r="DV909" s="188">
        <f t="shared" si="600"/>
        <v>0</v>
      </c>
      <c r="DW909" s="188">
        <f t="shared" si="600"/>
        <v>0</v>
      </c>
      <c r="DX909" s="188">
        <f t="shared" si="600"/>
        <v>0</v>
      </c>
      <c r="DY909" s="188">
        <f t="shared" si="600"/>
        <v>0</v>
      </c>
      <c r="DZ909" s="188">
        <f t="shared" si="600"/>
        <v>0</v>
      </c>
      <c r="EA909" s="188">
        <f t="shared" si="600"/>
        <v>0</v>
      </c>
      <c r="EB909" s="188">
        <f>EB897+EB908</f>
        <v>0</v>
      </c>
      <c r="EC909" s="188">
        <f>EC897+EC908</f>
        <v>0</v>
      </c>
      <c r="ED909" s="188">
        <f>ED897+ED908</f>
        <v>0</v>
      </c>
      <c r="EE909" s="188">
        <f>EE897+EE908</f>
        <v>0</v>
      </c>
      <c r="EF909" s="169"/>
      <c r="EG909" s="169"/>
      <c r="EH909" s="169"/>
    </row>
    <row r="910" spans="1:138" ht="15" hidden="1" outlineLevel="1" x14ac:dyDescent="0.25">
      <c r="A910" s="122">
        <f>IF(B881="Объект",,1)</f>
        <v>0</v>
      </c>
      <c r="C910" s="226" t="e">
        <f>IF(SUM(D898:BP907)/(C897-C896-C895)&lt;&gt;0.18,"ПроверьНДС",)</f>
        <v>#DIV/0!</v>
      </c>
    </row>
    <row r="911" spans="1:138" hidden="1" outlineLevel="1" x14ac:dyDescent="0.2">
      <c r="A911" s="122">
        <f>IF(B881="Объект",,1)</f>
        <v>0</v>
      </c>
    </row>
    <row r="912" spans="1:138" hidden="1" outlineLevel="1" x14ac:dyDescent="0.2">
      <c r="A912" s="122">
        <f>IF(B881="Объект",,1)</f>
        <v>0</v>
      </c>
    </row>
    <row r="913" spans="1:138" hidden="1" outlineLevel="1" x14ac:dyDescent="0.2">
      <c r="A913" s="122">
        <f>IF(B913="Объект",,1)</f>
        <v>0</v>
      </c>
      <c r="B913" s="127" t="s">
        <v>247</v>
      </c>
      <c r="C913" s="54">
        <f>C881+1</f>
        <v>19</v>
      </c>
    </row>
    <row r="914" spans="1:138" ht="16.5" hidden="1" outlineLevel="1" x14ac:dyDescent="0.3">
      <c r="A914" s="122">
        <f>IF(B913="Объект",,1)</f>
        <v>0</v>
      </c>
      <c r="B914" s="128" t="s">
        <v>201</v>
      </c>
      <c r="C914" s="129"/>
      <c r="D914" s="129"/>
      <c r="E914" s="129"/>
      <c r="F914" s="129"/>
      <c r="G914" s="129"/>
      <c r="H914" s="129"/>
      <c r="I914" s="129"/>
      <c r="J914" s="129"/>
      <c r="K914" s="129"/>
      <c r="L914" s="129"/>
      <c r="M914" s="129"/>
      <c r="N914" s="129"/>
    </row>
    <row r="915" spans="1:138" ht="17.25" hidden="1" customHeight="1" outlineLevel="1" thickBot="1" x14ac:dyDescent="0.25">
      <c r="A915" s="122">
        <f>IF(B913="Объект",,1)</f>
        <v>0</v>
      </c>
    </row>
    <row r="916" spans="1:138" ht="17.25" hidden="1" outlineLevel="1" thickTop="1" thickBot="1" x14ac:dyDescent="0.25">
      <c r="A916" s="122">
        <f>IF(B913="Объект",,1)</f>
        <v>0</v>
      </c>
      <c r="B916" s="160" t="s">
        <v>207</v>
      </c>
      <c r="C916" s="161" t="s">
        <v>208</v>
      </c>
      <c r="D916" s="162">
        <f>$C$4</f>
        <v>42826</v>
      </c>
      <c r="E916" s="162">
        <f t="shared" ref="E916:BP916" si="601">DATE(YEAR(D916),(MONTH(D916)+1),DAY(D916))</f>
        <v>42856</v>
      </c>
      <c r="F916" s="162">
        <f t="shared" si="601"/>
        <v>42887</v>
      </c>
      <c r="G916" s="162">
        <f t="shared" si="601"/>
        <v>42917</v>
      </c>
      <c r="H916" s="162">
        <f t="shared" si="601"/>
        <v>42948</v>
      </c>
      <c r="I916" s="162">
        <f t="shared" si="601"/>
        <v>42979</v>
      </c>
      <c r="J916" s="162">
        <f t="shared" si="601"/>
        <v>43009</v>
      </c>
      <c r="K916" s="162">
        <f t="shared" si="601"/>
        <v>43040</v>
      </c>
      <c r="L916" s="162">
        <f t="shared" si="601"/>
        <v>43070</v>
      </c>
      <c r="M916" s="162">
        <f t="shared" si="601"/>
        <v>43101</v>
      </c>
      <c r="N916" s="162">
        <f t="shared" si="601"/>
        <v>43132</v>
      </c>
      <c r="O916" s="162">
        <f t="shared" si="601"/>
        <v>43160</v>
      </c>
      <c r="P916" s="162">
        <f t="shared" si="601"/>
        <v>43191</v>
      </c>
      <c r="Q916" s="162">
        <f t="shared" si="601"/>
        <v>43221</v>
      </c>
      <c r="R916" s="162">
        <f t="shared" si="601"/>
        <v>43252</v>
      </c>
      <c r="S916" s="162">
        <f t="shared" si="601"/>
        <v>43282</v>
      </c>
      <c r="T916" s="162">
        <f t="shared" si="601"/>
        <v>43313</v>
      </c>
      <c r="U916" s="162">
        <f t="shared" si="601"/>
        <v>43344</v>
      </c>
      <c r="V916" s="162">
        <f t="shared" si="601"/>
        <v>43374</v>
      </c>
      <c r="W916" s="162">
        <f t="shared" si="601"/>
        <v>43405</v>
      </c>
      <c r="X916" s="162">
        <f t="shared" si="601"/>
        <v>43435</v>
      </c>
      <c r="Y916" s="162">
        <f t="shared" si="601"/>
        <v>43466</v>
      </c>
      <c r="Z916" s="162">
        <f t="shared" si="601"/>
        <v>43497</v>
      </c>
      <c r="AA916" s="162">
        <f t="shared" si="601"/>
        <v>43525</v>
      </c>
      <c r="AB916" s="162">
        <f t="shared" si="601"/>
        <v>43556</v>
      </c>
      <c r="AC916" s="162">
        <f t="shared" si="601"/>
        <v>43586</v>
      </c>
      <c r="AD916" s="162">
        <f t="shared" si="601"/>
        <v>43617</v>
      </c>
      <c r="AE916" s="162">
        <f t="shared" si="601"/>
        <v>43647</v>
      </c>
      <c r="AF916" s="162">
        <f t="shared" si="601"/>
        <v>43678</v>
      </c>
      <c r="AG916" s="162">
        <f t="shared" si="601"/>
        <v>43709</v>
      </c>
      <c r="AH916" s="162">
        <f t="shared" si="601"/>
        <v>43739</v>
      </c>
      <c r="AI916" s="162">
        <f t="shared" si="601"/>
        <v>43770</v>
      </c>
      <c r="AJ916" s="162">
        <f t="shared" si="601"/>
        <v>43800</v>
      </c>
      <c r="AK916" s="162">
        <f t="shared" si="601"/>
        <v>43831</v>
      </c>
      <c r="AL916" s="162">
        <f t="shared" si="601"/>
        <v>43862</v>
      </c>
      <c r="AM916" s="162">
        <f t="shared" si="601"/>
        <v>43891</v>
      </c>
      <c r="AN916" s="162">
        <f t="shared" si="601"/>
        <v>43922</v>
      </c>
      <c r="AO916" s="162">
        <f t="shared" si="601"/>
        <v>43952</v>
      </c>
      <c r="AP916" s="162">
        <f t="shared" si="601"/>
        <v>43983</v>
      </c>
      <c r="AQ916" s="162">
        <f t="shared" si="601"/>
        <v>44013</v>
      </c>
      <c r="AR916" s="162">
        <f t="shared" si="601"/>
        <v>44044</v>
      </c>
      <c r="AS916" s="162">
        <f t="shared" si="601"/>
        <v>44075</v>
      </c>
      <c r="AT916" s="162">
        <f t="shared" si="601"/>
        <v>44105</v>
      </c>
      <c r="AU916" s="162">
        <f t="shared" si="601"/>
        <v>44136</v>
      </c>
      <c r="AV916" s="162">
        <f t="shared" si="601"/>
        <v>44166</v>
      </c>
      <c r="AW916" s="162">
        <f t="shared" si="601"/>
        <v>44197</v>
      </c>
      <c r="AX916" s="162">
        <f t="shared" si="601"/>
        <v>44228</v>
      </c>
      <c r="AY916" s="162">
        <f t="shared" si="601"/>
        <v>44256</v>
      </c>
      <c r="AZ916" s="162">
        <f t="shared" si="601"/>
        <v>44287</v>
      </c>
      <c r="BA916" s="162">
        <f t="shared" si="601"/>
        <v>44317</v>
      </c>
      <c r="BB916" s="162">
        <f t="shared" si="601"/>
        <v>44348</v>
      </c>
      <c r="BC916" s="162">
        <f t="shared" si="601"/>
        <v>44378</v>
      </c>
      <c r="BD916" s="162">
        <f t="shared" si="601"/>
        <v>44409</v>
      </c>
      <c r="BE916" s="162">
        <f t="shared" si="601"/>
        <v>44440</v>
      </c>
      <c r="BF916" s="162">
        <f t="shared" si="601"/>
        <v>44470</v>
      </c>
      <c r="BG916" s="162">
        <f t="shared" si="601"/>
        <v>44501</v>
      </c>
      <c r="BH916" s="162">
        <f t="shared" si="601"/>
        <v>44531</v>
      </c>
      <c r="BI916" s="162">
        <f t="shared" si="601"/>
        <v>44562</v>
      </c>
      <c r="BJ916" s="162">
        <f t="shared" si="601"/>
        <v>44593</v>
      </c>
      <c r="BK916" s="162">
        <f t="shared" si="601"/>
        <v>44621</v>
      </c>
      <c r="BL916" s="162">
        <f t="shared" si="601"/>
        <v>44652</v>
      </c>
      <c r="BM916" s="162">
        <f t="shared" si="601"/>
        <v>44682</v>
      </c>
      <c r="BN916" s="162">
        <f t="shared" si="601"/>
        <v>44713</v>
      </c>
      <c r="BO916" s="162">
        <f t="shared" si="601"/>
        <v>44743</v>
      </c>
      <c r="BP916" s="162">
        <f t="shared" si="601"/>
        <v>44774</v>
      </c>
      <c r="BQ916" s="162">
        <f t="shared" ref="BQ916:EB916" si="602">DATE(YEAR(BP916),(MONTH(BP916)+1),DAY(BP916))</f>
        <v>44805</v>
      </c>
      <c r="BR916" s="162">
        <f t="shared" si="602"/>
        <v>44835</v>
      </c>
      <c r="BS916" s="162">
        <f t="shared" si="602"/>
        <v>44866</v>
      </c>
      <c r="BT916" s="162">
        <f t="shared" si="602"/>
        <v>44896</v>
      </c>
      <c r="BU916" s="162">
        <f t="shared" si="602"/>
        <v>44927</v>
      </c>
      <c r="BV916" s="162">
        <f>DATE(YEAR(BU916),(MONTH(BU916)+1),DAY(BU916))</f>
        <v>44958</v>
      </c>
      <c r="BW916" s="162">
        <f>DATE(YEAR(BV916),(MONTH(BV916)+1),DAY(BV916))</f>
        <v>44986</v>
      </c>
      <c r="BX916" s="162">
        <f>DATE(YEAR(BW916),(MONTH(BW916)+1),DAY(BW916))</f>
        <v>45017</v>
      </c>
      <c r="BY916" s="162">
        <f t="shared" si="602"/>
        <v>45047</v>
      </c>
      <c r="BZ916" s="162">
        <f t="shared" si="602"/>
        <v>45078</v>
      </c>
      <c r="CA916" s="162">
        <f t="shared" si="602"/>
        <v>45108</v>
      </c>
      <c r="CB916" s="162">
        <f t="shared" si="602"/>
        <v>45139</v>
      </c>
      <c r="CC916" s="162">
        <f t="shared" si="602"/>
        <v>45170</v>
      </c>
      <c r="CD916" s="162">
        <f t="shared" si="602"/>
        <v>45200</v>
      </c>
      <c r="CE916" s="162">
        <f t="shared" si="602"/>
        <v>45231</v>
      </c>
      <c r="CF916" s="162">
        <f t="shared" si="602"/>
        <v>45261</v>
      </c>
      <c r="CG916" s="162">
        <f t="shared" si="602"/>
        <v>45292</v>
      </c>
      <c r="CH916" s="162">
        <f t="shared" si="602"/>
        <v>45323</v>
      </c>
      <c r="CI916" s="162">
        <f t="shared" si="602"/>
        <v>45352</v>
      </c>
      <c r="CJ916" s="162">
        <f t="shared" si="602"/>
        <v>45383</v>
      </c>
      <c r="CK916" s="162">
        <f t="shared" si="602"/>
        <v>45413</v>
      </c>
      <c r="CL916" s="162">
        <f t="shared" si="602"/>
        <v>45444</v>
      </c>
      <c r="CM916" s="162">
        <f t="shared" si="602"/>
        <v>45474</v>
      </c>
      <c r="CN916" s="162">
        <f t="shared" si="602"/>
        <v>45505</v>
      </c>
      <c r="CO916" s="162">
        <f t="shared" si="602"/>
        <v>45536</v>
      </c>
      <c r="CP916" s="162">
        <f t="shared" si="602"/>
        <v>45566</v>
      </c>
      <c r="CQ916" s="162">
        <f t="shared" si="602"/>
        <v>45597</v>
      </c>
      <c r="CR916" s="162">
        <f t="shared" si="602"/>
        <v>45627</v>
      </c>
      <c r="CS916" s="162">
        <f t="shared" si="602"/>
        <v>45658</v>
      </c>
      <c r="CT916" s="162">
        <f t="shared" si="602"/>
        <v>45689</v>
      </c>
      <c r="CU916" s="162">
        <f t="shared" si="602"/>
        <v>45717</v>
      </c>
      <c r="CV916" s="162">
        <f t="shared" si="602"/>
        <v>45748</v>
      </c>
      <c r="CW916" s="162">
        <f t="shared" si="602"/>
        <v>45778</v>
      </c>
      <c r="CX916" s="162">
        <f t="shared" si="602"/>
        <v>45809</v>
      </c>
      <c r="CY916" s="162">
        <f t="shared" si="602"/>
        <v>45839</v>
      </c>
      <c r="CZ916" s="162">
        <f t="shared" si="602"/>
        <v>45870</v>
      </c>
      <c r="DA916" s="162">
        <f t="shared" si="602"/>
        <v>45901</v>
      </c>
      <c r="DB916" s="162">
        <f t="shared" si="602"/>
        <v>45931</v>
      </c>
      <c r="DC916" s="162">
        <f t="shared" si="602"/>
        <v>45962</v>
      </c>
      <c r="DD916" s="162">
        <f t="shared" si="602"/>
        <v>45992</v>
      </c>
      <c r="DE916" s="162">
        <f t="shared" si="602"/>
        <v>46023</v>
      </c>
      <c r="DF916" s="162">
        <f t="shared" si="602"/>
        <v>46054</v>
      </c>
      <c r="DG916" s="162">
        <f t="shared" si="602"/>
        <v>46082</v>
      </c>
      <c r="DH916" s="162">
        <f t="shared" si="602"/>
        <v>46113</v>
      </c>
      <c r="DI916" s="162">
        <f t="shared" si="602"/>
        <v>46143</v>
      </c>
      <c r="DJ916" s="162">
        <f t="shared" si="602"/>
        <v>46174</v>
      </c>
      <c r="DK916" s="162">
        <f t="shared" si="602"/>
        <v>46204</v>
      </c>
      <c r="DL916" s="162">
        <f t="shared" si="602"/>
        <v>46235</v>
      </c>
      <c r="DM916" s="162">
        <f t="shared" si="602"/>
        <v>46266</v>
      </c>
      <c r="DN916" s="162">
        <f t="shared" si="602"/>
        <v>46296</v>
      </c>
      <c r="DO916" s="162">
        <f t="shared" si="602"/>
        <v>46327</v>
      </c>
      <c r="DP916" s="162">
        <f t="shared" si="602"/>
        <v>46357</v>
      </c>
      <c r="DQ916" s="162">
        <f t="shared" si="602"/>
        <v>46388</v>
      </c>
      <c r="DR916" s="162">
        <f t="shared" si="602"/>
        <v>46419</v>
      </c>
      <c r="DS916" s="162">
        <f t="shared" si="602"/>
        <v>46447</v>
      </c>
      <c r="DT916" s="162">
        <f t="shared" si="602"/>
        <v>46478</v>
      </c>
      <c r="DU916" s="162">
        <f t="shared" si="602"/>
        <v>46508</v>
      </c>
      <c r="DV916" s="162">
        <f t="shared" si="602"/>
        <v>46539</v>
      </c>
      <c r="DW916" s="162">
        <f t="shared" si="602"/>
        <v>46569</v>
      </c>
      <c r="DX916" s="162">
        <f t="shared" si="602"/>
        <v>46600</v>
      </c>
      <c r="DY916" s="162">
        <f t="shared" si="602"/>
        <v>46631</v>
      </c>
      <c r="DZ916" s="162">
        <f t="shared" si="602"/>
        <v>46661</v>
      </c>
      <c r="EA916" s="162">
        <f t="shared" si="602"/>
        <v>46692</v>
      </c>
      <c r="EB916" s="162">
        <f t="shared" si="602"/>
        <v>46722</v>
      </c>
      <c r="EC916" s="162">
        <f>DATE(YEAR(EB916),(MONTH(EB916)+1),DAY(EB916))</f>
        <v>46753</v>
      </c>
      <c r="ED916" s="162">
        <f>DATE(YEAR(EC916),(MONTH(EC916)+1),DAY(EC916))</f>
        <v>46784</v>
      </c>
      <c r="EE916" s="162">
        <f>DATE(YEAR(ED916),(MONTH(ED916)+1),DAY(ED916))</f>
        <v>46813</v>
      </c>
      <c r="EF916" s="164"/>
      <c r="EG916" s="164"/>
      <c r="EH916" s="164"/>
    </row>
    <row r="917" spans="1:138" ht="15.75" hidden="1" outlineLevel="1" x14ac:dyDescent="0.25">
      <c r="A917" s="122">
        <f>IF(B913="Объект",,IF(B917=0,,1))</f>
        <v>0</v>
      </c>
      <c r="B917" s="194" t="str">
        <f t="shared" ref="B917:B928" si="603">B789</f>
        <v xml:space="preserve">Проектно-изыскательские работы </v>
      </c>
      <c r="C917" s="170">
        <f t="shared" ref="C917:C941" si="604">SUM(D917:EE917)</f>
        <v>0</v>
      </c>
      <c r="D917" s="168"/>
      <c r="E917" s="168"/>
      <c r="F917" s="168"/>
      <c r="G917" s="168"/>
      <c r="H917" s="168"/>
      <c r="I917" s="168"/>
      <c r="J917" s="168"/>
      <c r="K917" s="168"/>
      <c r="L917" s="168"/>
      <c r="M917" s="168"/>
      <c r="N917" s="168"/>
      <c r="O917" s="168"/>
      <c r="P917" s="168"/>
      <c r="Q917" s="168"/>
      <c r="R917" s="168"/>
      <c r="S917" s="168"/>
      <c r="T917" s="168"/>
      <c r="U917" s="168"/>
      <c r="V917" s="168"/>
      <c r="W917" s="168"/>
      <c r="X917" s="168"/>
      <c r="Y917" s="168"/>
      <c r="Z917" s="168"/>
      <c r="AA917" s="168"/>
      <c r="AB917" s="168"/>
      <c r="AC917" s="168"/>
      <c r="AD917" s="224"/>
      <c r="AE917" s="168"/>
      <c r="AF917" s="168"/>
      <c r="AG917" s="168"/>
      <c r="AH917" s="168"/>
      <c r="AI917" s="168"/>
      <c r="AJ917" s="168"/>
      <c r="AK917" s="168"/>
      <c r="AL917" s="168"/>
      <c r="AM917" s="168"/>
      <c r="AN917" s="168"/>
      <c r="AO917" s="168"/>
      <c r="AP917" s="168"/>
      <c r="AQ917" s="168"/>
      <c r="AR917" s="168"/>
      <c r="AS917" s="168"/>
      <c r="AT917" s="168"/>
      <c r="AU917" s="168"/>
      <c r="AV917" s="168"/>
      <c r="AW917" s="168"/>
      <c r="AX917" s="168"/>
      <c r="AY917" s="168"/>
      <c r="AZ917" s="168"/>
      <c r="BA917" s="168"/>
      <c r="BB917" s="168"/>
      <c r="BC917" s="168"/>
      <c r="BD917" s="168"/>
      <c r="BE917" s="168"/>
      <c r="BF917" s="168"/>
      <c r="BG917" s="168"/>
      <c r="BH917" s="168"/>
      <c r="BI917" s="168"/>
      <c r="BJ917" s="168"/>
      <c r="BK917" s="168"/>
      <c r="BL917" s="168"/>
      <c r="BM917" s="168"/>
      <c r="BN917" s="168"/>
      <c r="BO917" s="168"/>
      <c r="BP917" s="168"/>
      <c r="BQ917" s="168"/>
      <c r="BR917" s="168"/>
      <c r="BS917" s="168"/>
      <c r="BT917" s="168"/>
      <c r="BU917" s="168"/>
      <c r="BV917" s="168"/>
      <c r="BW917" s="168"/>
      <c r="BX917" s="168"/>
      <c r="BY917" s="168"/>
      <c r="BZ917" s="168"/>
      <c r="CA917" s="168"/>
      <c r="CB917" s="168"/>
      <c r="CC917" s="168"/>
      <c r="CD917" s="168"/>
      <c r="CE917" s="168"/>
      <c r="CF917" s="168"/>
      <c r="CG917" s="168"/>
      <c r="CH917" s="168"/>
      <c r="CI917" s="168"/>
      <c r="CJ917" s="168"/>
      <c r="CK917" s="168"/>
      <c r="CL917" s="168"/>
      <c r="CM917" s="168"/>
      <c r="CN917" s="168"/>
      <c r="CO917" s="168"/>
      <c r="CP917" s="168"/>
      <c r="CQ917" s="168"/>
      <c r="CR917" s="168"/>
      <c r="CS917" s="168"/>
      <c r="CT917" s="168"/>
      <c r="CU917" s="168"/>
      <c r="CV917" s="168"/>
      <c r="CW917" s="168"/>
      <c r="CX917" s="168"/>
      <c r="CY917" s="168"/>
      <c r="CZ917" s="168"/>
      <c r="DA917" s="168"/>
      <c r="DB917" s="168"/>
      <c r="DC917" s="168"/>
      <c r="DD917" s="168"/>
      <c r="DE917" s="168"/>
      <c r="DF917" s="168"/>
      <c r="DG917" s="168"/>
      <c r="DH917" s="168"/>
      <c r="DI917" s="168"/>
      <c r="DJ917" s="168"/>
      <c r="DK917" s="168"/>
      <c r="DL917" s="168"/>
      <c r="DM917" s="168"/>
      <c r="DN917" s="168"/>
      <c r="DO917" s="168"/>
      <c r="DP917" s="168"/>
      <c r="DQ917" s="168"/>
      <c r="DR917" s="168"/>
      <c r="DS917" s="168"/>
      <c r="DT917" s="168"/>
      <c r="DU917" s="168"/>
      <c r="DV917" s="168"/>
      <c r="DW917" s="168"/>
      <c r="DX917" s="168"/>
      <c r="DY917" s="168"/>
      <c r="DZ917" s="168"/>
      <c r="EA917" s="168"/>
      <c r="EB917" s="168"/>
      <c r="EC917" s="168"/>
      <c r="ED917" s="168"/>
      <c r="EE917" s="168"/>
      <c r="EF917" s="169"/>
      <c r="EG917" s="169"/>
      <c r="EH917" s="169"/>
    </row>
    <row r="918" spans="1:138" ht="15.75" hidden="1" outlineLevel="1" x14ac:dyDescent="0.25">
      <c r="A918" s="122">
        <f>IF(B913="Объект",,IF(B918=0,,1))</f>
        <v>0</v>
      </c>
      <c r="B918" s="194" t="str">
        <f t="shared" si="603"/>
        <v>Строительно-монтажные работы (привязка в валюте)</v>
      </c>
      <c r="C918" s="170">
        <f t="shared" si="604"/>
        <v>0</v>
      </c>
      <c r="D918" s="168"/>
      <c r="E918" s="168"/>
      <c r="F918" s="168"/>
      <c r="G918" s="168"/>
      <c r="H918" s="168"/>
      <c r="I918" s="168"/>
      <c r="J918" s="168"/>
      <c r="K918" s="168"/>
      <c r="L918" s="168"/>
      <c r="M918" s="168"/>
      <c r="N918" s="168"/>
      <c r="O918" s="168"/>
      <c r="P918" s="168"/>
      <c r="Q918" s="168"/>
      <c r="R918" s="168"/>
      <c r="S918" s="168"/>
      <c r="T918" s="168"/>
      <c r="U918" s="168"/>
      <c r="V918" s="168"/>
      <c r="W918" s="168"/>
      <c r="X918" s="168"/>
      <c r="Y918" s="168"/>
      <c r="Z918" s="168"/>
      <c r="AA918" s="168"/>
      <c r="AB918" s="168"/>
      <c r="AC918" s="168"/>
      <c r="AD918" s="168"/>
      <c r="AE918" s="168"/>
      <c r="AF918" s="168"/>
      <c r="AG918" s="168"/>
      <c r="AH918" s="168"/>
      <c r="AI918" s="168"/>
      <c r="AJ918" s="168"/>
      <c r="AK918" s="168"/>
      <c r="AL918" s="168"/>
      <c r="AM918" s="168"/>
      <c r="AN918" s="168"/>
      <c r="AO918" s="168"/>
      <c r="AP918" s="168"/>
      <c r="AQ918" s="168"/>
      <c r="AR918" s="168"/>
      <c r="AS918" s="168"/>
      <c r="AT918" s="168"/>
      <c r="AU918" s="168"/>
      <c r="AV918" s="168"/>
      <c r="AW918" s="168"/>
      <c r="AX918" s="168"/>
      <c r="AY918" s="168"/>
      <c r="AZ918" s="168"/>
      <c r="BA918" s="168"/>
      <c r="BB918" s="168"/>
      <c r="BC918" s="168"/>
      <c r="BD918" s="168"/>
      <c r="BE918" s="168"/>
      <c r="BF918" s="168"/>
      <c r="BG918" s="168"/>
      <c r="BH918" s="168"/>
      <c r="BI918" s="168"/>
      <c r="BJ918" s="168"/>
      <c r="BK918" s="168"/>
      <c r="BL918" s="168"/>
      <c r="BM918" s="168"/>
      <c r="BN918" s="168"/>
      <c r="BO918" s="168"/>
      <c r="BP918" s="168"/>
      <c r="BQ918" s="168"/>
      <c r="BR918" s="168"/>
      <c r="BS918" s="168"/>
      <c r="BT918" s="168"/>
      <c r="BU918" s="168"/>
      <c r="BV918" s="168"/>
      <c r="BW918" s="168"/>
      <c r="BX918" s="168"/>
      <c r="BY918" s="168"/>
      <c r="BZ918" s="168"/>
      <c r="CA918" s="168"/>
      <c r="CB918" s="168"/>
      <c r="CC918" s="168"/>
      <c r="CD918" s="168"/>
      <c r="CE918" s="168"/>
      <c r="CF918" s="168"/>
      <c r="CG918" s="168"/>
      <c r="CH918" s="168"/>
      <c r="CI918" s="168"/>
      <c r="CJ918" s="168"/>
      <c r="CK918" s="168"/>
      <c r="CL918" s="168"/>
      <c r="CM918" s="168"/>
      <c r="CN918" s="168"/>
      <c r="CO918" s="168"/>
      <c r="CP918" s="168"/>
      <c r="CQ918" s="168"/>
      <c r="CR918" s="168"/>
      <c r="CS918" s="168"/>
      <c r="CT918" s="168"/>
      <c r="CU918" s="168"/>
      <c r="CV918" s="168"/>
      <c r="CW918" s="168"/>
      <c r="CX918" s="168"/>
      <c r="CY918" s="168"/>
      <c r="CZ918" s="168"/>
      <c r="DA918" s="168"/>
      <c r="DB918" s="168"/>
      <c r="DC918" s="168"/>
      <c r="DD918" s="168"/>
      <c r="DE918" s="168"/>
      <c r="DF918" s="168"/>
      <c r="DG918" s="168"/>
      <c r="DH918" s="168"/>
      <c r="DI918" s="168"/>
      <c r="DJ918" s="168"/>
      <c r="DK918" s="168"/>
      <c r="DL918" s="168"/>
      <c r="DM918" s="168"/>
      <c r="DN918" s="168"/>
      <c r="DO918" s="168"/>
      <c r="DP918" s="168"/>
      <c r="DQ918" s="168"/>
      <c r="DR918" s="168"/>
      <c r="DS918" s="168"/>
      <c r="DT918" s="168"/>
      <c r="DU918" s="168"/>
      <c r="DV918" s="168"/>
      <c r="DW918" s="168"/>
      <c r="DX918" s="168"/>
      <c r="DY918" s="168"/>
      <c r="DZ918" s="168"/>
      <c r="EA918" s="168"/>
      <c r="EB918" s="168"/>
      <c r="EC918" s="168"/>
      <c r="ED918" s="168"/>
      <c r="EE918" s="168"/>
      <c r="EF918" s="169"/>
      <c r="EG918" s="169"/>
      <c r="EH918" s="169"/>
    </row>
    <row r="919" spans="1:138" ht="15.75" hidden="1" outlineLevel="1" x14ac:dyDescent="0.25">
      <c r="A919" s="122">
        <f>IF(B913="Объект",,IF(B919=0,,1))</f>
        <v>0</v>
      </c>
      <c r="B919" s="194" t="str">
        <f t="shared" si="603"/>
        <v>Строительно-монтажные работы рос</v>
      </c>
      <c r="C919" s="170">
        <f t="shared" si="604"/>
        <v>0</v>
      </c>
      <c r="D919" s="168"/>
      <c r="E919" s="168"/>
      <c r="F919" s="168"/>
      <c r="G919" s="168"/>
      <c r="H919" s="168"/>
      <c r="I919" s="168"/>
      <c r="J919" s="168"/>
      <c r="K919" s="168"/>
      <c r="L919" s="168"/>
      <c r="M919" s="168"/>
      <c r="N919" s="168"/>
      <c r="O919" s="168"/>
      <c r="P919" s="168"/>
      <c r="Q919" s="168"/>
      <c r="R919" s="168"/>
      <c r="S919" s="168"/>
      <c r="T919" s="168"/>
      <c r="U919" s="168"/>
      <c r="V919" s="168"/>
      <c r="W919" s="168"/>
      <c r="X919" s="168"/>
      <c r="Y919" s="168"/>
      <c r="Z919" s="168"/>
      <c r="AA919" s="168"/>
      <c r="AB919" s="168"/>
      <c r="AC919" s="168"/>
      <c r="AD919" s="168"/>
      <c r="AE919" s="168"/>
      <c r="AF919" s="168"/>
      <c r="AG919" s="168"/>
      <c r="AH919" s="168"/>
      <c r="AI919" s="168"/>
      <c r="AJ919" s="168"/>
      <c r="AK919" s="168"/>
      <c r="AL919" s="168"/>
      <c r="AM919" s="168"/>
      <c r="AN919" s="168"/>
      <c r="AO919" s="168"/>
      <c r="AP919" s="168"/>
      <c r="AQ919" s="168"/>
      <c r="AR919" s="168"/>
      <c r="AS919" s="168"/>
      <c r="AT919" s="168"/>
      <c r="AU919" s="168"/>
      <c r="AV919" s="168"/>
      <c r="AW919" s="168"/>
      <c r="AX919" s="168"/>
      <c r="AY919" s="168"/>
      <c r="AZ919" s="168"/>
      <c r="BA919" s="168"/>
      <c r="BB919" s="168"/>
      <c r="BC919" s="168"/>
      <c r="BD919" s="168"/>
      <c r="BE919" s="168"/>
      <c r="BF919" s="168"/>
      <c r="BG919" s="168"/>
      <c r="BH919" s="168"/>
      <c r="BI919" s="168"/>
      <c r="BJ919" s="168"/>
      <c r="BK919" s="168"/>
      <c r="BL919" s="168"/>
      <c r="BM919" s="168"/>
      <c r="BN919" s="168"/>
      <c r="BO919" s="168"/>
      <c r="BP919" s="168"/>
      <c r="BQ919" s="168"/>
      <c r="BR919" s="168"/>
      <c r="BS919" s="168"/>
      <c r="BT919" s="168"/>
      <c r="BU919" s="168"/>
      <c r="BV919" s="168"/>
      <c r="BW919" s="168"/>
      <c r="BX919" s="168"/>
      <c r="BY919" s="168"/>
      <c r="BZ919" s="168"/>
      <c r="CA919" s="168"/>
      <c r="CB919" s="168"/>
      <c r="CC919" s="168"/>
      <c r="CD919" s="168"/>
      <c r="CE919" s="168"/>
      <c r="CF919" s="168"/>
      <c r="CG919" s="168"/>
      <c r="CH919" s="168"/>
      <c r="CI919" s="168"/>
      <c r="CJ919" s="168"/>
      <c r="CK919" s="168"/>
      <c r="CL919" s="168"/>
      <c r="CM919" s="168"/>
      <c r="CN919" s="168"/>
      <c r="CO919" s="168"/>
      <c r="CP919" s="168"/>
      <c r="CQ919" s="168"/>
      <c r="CR919" s="168"/>
      <c r="CS919" s="168"/>
      <c r="CT919" s="168"/>
      <c r="CU919" s="168"/>
      <c r="CV919" s="168"/>
      <c r="CW919" s="168"/>
      <c r="CX919" s="168"/>
      <c r="CY919" s="168"/>
      <c r="CZ919" s="168"/>
      <c r="DA919" s="168"/>
      <c r="DB919" s="168"/>
      <c r="DC919" s="168"/>
      <c r="DD919" s="168"/>
      <c r="DE919" s="168"/>
      <c r="DF919" s="168"/>
      <c r="DG919" s="168"/>
      <c r="DH919" s="168"/>
      <c r="DI919" s="168"/>
      <c r="DJ919" s="168"/>
      <c r="DK919" s="168"/>
      <c r="DL919" s="168"/>
      <c r="DM919" s="168"/>
      <c r="DN919" s="168"/>
      <c r="DO919" s="168"/>
      <c r="DP919" s="168"/>
      <c r="DQ919" s="168"/>
      <c r="DR919" s="168"/>
      <c r="DS919" s="168"/>
      <c r="DT919" s="168"/>
      <c r="DU919" s="168"/>
      <c r="DV919" s="168"/>
      <c r="DW919" s="168"/>
      <c r="DX919" s="168"/>
      <c r="DY919" s="168"/>
      <c r="DZ919" s="168"/>
      <c r="EA919" s="168"/>
      <c r="EB919" s="168"/>
      <c r="EC919" s="168"/>
      <c r="ED919" s="168"/>
      <c r="EE919" s="168"/>
      <c r="EF919" s="169"/>
      <c r="EG919" s="169"/>
      <c r="EH919" s="169"/>
    </row>
    <row r="920" spans="1:138" ht="15.75" hidden="1" outlineLevel="1" x14ac:dyDescent="0.25">
      <c r="A920" s="122">
        <f>IF(B913="Объект",,IF(B920=0,,1))</f>
        <v>0</v>
      </c>
      <c r="B920" s="194" t="str">
        <f t="shared" si="603"/>
        <v>ТМЦ</v>
      </c>
      <c r="C920" s="170">
        <f t="shared" si="604"/>
        <v>0</v>
      </c>
      <c r="D920" s="168"/>
      <c r="E920" s="168"/>
      <c r="F920" s="168"/>
      <c r="G920" s="168"/>
      <c r="H920" s="168"/>
      <c r="I920" s="168"/>
      <c r="J920" s="168"/>
      <c r="K920" s="168"/>
      <c r="L920" s="168"/>
      <c r="M920" s="168"/>
      <c r="N920" s="168"/>
      <c r="O920" s="168"/>
      <c r="P920" s="168"/>
      <c r="Q920" s="168"/>
      <c r="R920" s="168"/>
      <c r="S920" s="168"/>
      <c r="T920" s="168"/>
      <c r="U920" s="168"/>
      <c r="V920" s="168"/>
      <c r="W920" s="168"/>
      <c r="X920" s="168"/>
      <c r="Y920" s="168"/>
      <c r="Z920" s="168"/>
      <c r="AA920" s="168"/>
      <c r="AB920" s="168"/>
      <c r="AC920" s="168"/>
      <c r="AD920" s="168"/>
      <c r="AE920" s="168"/>
      <c r="AF920" s="168"/>
      <c r="AG920" s="168"/>
      <c r="AH920" s="168"/>
      <c r="AI920" s="168"/>
      <c r="AJ920" s="168"/>
      <c r="AK920" s="168"/>
      <c r="AL920" s="168"/>
      <c r="AM920" s="168"/>
      <c r="AN920" s="224"/>
      <c r="AO920" s="168"/>
      <c r="AP920" s="168"/>
      <c r="AQ920" s="168"/>
      <c r="AR920" s="168"/>
      <c r="AS920" s="168"/>
      <c r="AT920" s="224"/>
      <c r="AU920" s="168"/>
      <c r="AV920" s="168"/>
      <c r="AW920" s="168"/>
      <c r="AX920" s="168"/>
      <c r="AY920" s="168"/>
      <c r="AZ920" s="168"/>
      <c r="BA920" s="168"/>
      <c r="BB920" s="168"/>
      <c r="BC920" s="168"/>
      <c r="BD920" s="168"/>
      <c r="BE920" s="168"/>
      <c r="BF920" s="168"/>
      <c r="BG920" s="168"/>
      <c r="BH920" s="168"/>
      <c r="BI920" s="168"/>
      <c r="BJ920" s="168"/>
      <c r="BK920" s="168"/>
      <c r="BL920" s="168"/>
      <c r="BM920" s="168"/>
      <c r="BN920" s="168"/>
      <c r="BO920" s="168"/>
      <c r="BP920" s="168"/>
      <c r="BQ920" s="168"/>
      <c r="BR920" s="168"/>
      <c r="BS920" s="168"/>
      <c r="BT920" s="168"/>
      <c r="BU920" s="168"/>
      <c r="BV920" s="168"/>
      <c r="BW920" s="168"/>
      <c r="BX920" s="168"/>
      <c r="BY920" s="168"/>
      <c r="BZ920" s="168"/>
      <c r="CA920" s="168"/>
      <c r="CB920" s="168"/>
      <c r="CC920" s="168"/>
      <c r="CD920" s="168"/>
      <c r="CE920" s="168"/>
      <c r="CF920" s="168"/>
      <c r="CG920" s="168"/>
      <c r="CH920" s="168"/>
      <c r="CI920" s="168"/>
      <c r="CJ920" s="168"/>
      <c r="CK920" s="168"/>
      <c r="CL920" s="168"/>
      <c r="CM920" s="168"/>
      <c r="CN920" s="168"/>
      <c r="CO920" s="168"/>
      <c r="CP920" s="168"/>
      <c r="CQ920" s="168"/>
      <c r="CR920" s="168"/>
      <c r="CS920" s="168"/>
      <c r="CT920" s="168"/>
      <c r="CU920" s="168"/>
      <c r="CV920" s="168"/>
      <c r="CW920" s="168"/>
      <c r="CX920" s="168"/>
      <c r="CY920" s="168"/>
      <c r="CZ920" s="168"/>
      <c r="DA920" s="168"/>
      <c r="DB920" s="168"/>
      <c r="DC920" s="168"/>
      <c r="DD920" s="168"/>
      <c r="DE920" s="168"/>
      <c r="DF920" s="168"/>
      <c r="DG920" s="168"/>
      <c r="DH920" s="168"/>
      <c r="DI920" s="168"/>
      <c r="DJ920" s="168"/>
      <c r="DK920" s="168"/>
      <c r="DL920" s="168"/>
      <c r="DM920" s="168"/>
      <c r="DN920" s="168"/>
      <c r="DO920" s="168"/>
      <c r="DP920" s="168"/>
      <c r="DQ920" s="168"/>
      <c r="DR920" s="168"/>
      <c r="DS920" s="168"/>
      <c r="DT920" s="168"/>
      <c r="DU920" s="168"/>
      <c r="DV920" s="168"/>
      <c r="DW920" s="168"/>
      <c r="DX920" s="168"/>
      <c r="DY920" s="168"/>
      <c r="DZ920" s="168"/>
      <c r="EA920" s="168"/>
      <c r="EB920" s="168"/>
      <c r="EC920" s="168"/>
      <c r="ED920" s="168"/>
      <c r="EE920" s="168"/>
      <c r="EF920" s="169"/>
      <c r="EG920" s="169"/>
      <c r="EH920" s="169"/>
    </row>
    <row r="921" spans="1:138" ht="15.75" hidden="1" outlineLevel="1" x14ac:dyDescent="0.25">
      <c r="A921" s="122">
        <f>IF(B913="Объект",,IF(B921=0,,1))</f>
        <v>0</v>
      </c>
      <c r="B921" s="194" t="str">
        <f t="shared" si="603"/>
        <v>Оборудование (привязка к валюте)</v>
      </c>
      <c r="C921" s="170">
        <f t="shared" si="604"/>
        <v>0</v>
      </c>
      <c r="D921" s="168"/>
      <c r="E921" s="168"/>
      <c r="F921" s="168"/>
      <c r="G921" s="168"/>
      <c r="H921" s="168"/>
      <c r="I921" s="168"/>
      <c r="J921" s="168"/>
      <c r="K921" s="168"/>
      <c r="L921" s="168"/>
      <c r="M921" s="168"/>
      <c r="N921" s="168"/>
      <c r="O921" s="168"/>
      <c r="P921" s="168"/>
      <c r="Q921" s="168"/>
      <c r="R921" s="168"/>
      <c r="S921" s="168"/>
      <c r="T921" s="168"/>
      <c r="U921" s="168"/>
      <c r="V921" s="168"/>
      <c r="W921" s="168"/>
      <c r="X921" s="168"/>
      <c r="Y921" s="168"/>
      <c r="Z921" s="168"/>
      <c r="AA921" s="168"/>
      <c r="AB921" s="168"/>
      <c r="AC921" s="168"/>
      <c r="AD921" s="168"/>
      <c r="AE921" s="168"/>
      <c r="AF921" s="168"/>
      <c r="AG921" s="168"/>
      <c r="AH921" s="168"/>
      <c r="AI921" s="168"/>
      <c r="AJ921" s="168"/>
      <c r="AK921" s="168"/>
      <c r="AL921" s="168"/>
      <c r="AM921" s="168"/>
      <c r="AN921" s="168"/>
      <c r="AO921" s="168"/>
      <c r="AP921" s="168"/>
      <c r="AQ921" s="168"/>
      <c r="AR921" s="168"/>
      <c r="AS921" s="168"/>
      <c r="AT921" s="168"/>
      <c r="AU921" s="168"/>
      <c r="AV921" s="168"/>
      <c r="AW921" s="168"/>
      <c r="AX921" s="168"/>
      <c r="AY921" s="168"/>
      <c r="AZ921" s="168"/>
      <c r="BA921" s="168"/>
      <c r="BB921" s="168"/>
      <c r="BC921" s="168"/>
      <c r="BD921" s="168"/>
      <c r="BE921" s="168"/>
      <c r="BF921" s="168"/>
      <c r="BG921" s="168"/>
      <c r="BH921" s="168"/>
      <c r="BI921" s="168"/>
      <c r="BJ921" s="168"/>
      <c r="BK921" s="168"/>
      <c r="BL921" s="168"/>
      <c r="BM921" s="168"/>
      <c r="BN921" s="168"/>
      <c r="BO921" s="168"/>
      <c r="BP921" s="168"/>
      <c r="BQ921" s="168"/>
      <c r="BR921" s="168"/>
      <c r="BS921" s="168"/>
      <c r="BT921" s="168"/>
      <c r="BU921" s="168"/>
      <c r="BV921" s="168"/>
      <c r="BW921" s="168"/>
      <c r="BX921" s="168"/>
      <c r="BY921" s="168"/>
      <c r="BZ921" s="168"/>
      <c r="CA921" s="168"/>
      <c r="CB921" s="168"/>
      <c r="CC921" s="168"/>
      <c r="CD921" s="168"/>
      <c r="CE921" s="168"/>
      <c r="CF921" s="168"/>
      <c r="CG921" s="168"/>
      <c r="CH921" s="168"/>
      <c r="CI921" s="168"/>
      <c r="CJ921" s="168"/>
      <c r="CK921" s="168"/>
      <c r="CL921" s="168"/>
      <c r="CM921" s="168"/>
      <c r="CN921" s="168"/>
      <c r="CO921" s="168"/>
      <c r="CP921" s="168"/>
      <c r="CQ921" s="168"/>
      <c r="CR921" s="168"/>
      <c r="CS921" s="168"/>
      <c r="CT921" s="168"/>
      <c r="CU921" s="168"/>
      <c r="CV921" s="168"/>
      <c r="CW921" s="168"/>
      <c r="CX921" s="168"/>
      <c r="CY921" s="168"/>
      <c r="CZ921" s="168"/>
      <c r="DA921" s="168"/>
      <c r="DB921" s="168"/>
      <c r="DC921" s="168"/>
      <c r="DD921" s="168"/>
      <c r="DE921" s="168"/>
      <c r="DF921" s="168"/>
      <c r="DG921" s="168"/>
      <c r="DH921" s="168"/>
      <c r="DI921" s="168"/>
      <c r="DJ921" s="168"/>
      <c r="DK921" s="168"/>
      <c r="DL921" s="168"/>
      <c r="DM921" s="168"/>
      <c r="DN921" s="168"/>
      <c r="DO921" s="168"/>
      <c r="DP921" s="168"/>
      <c r="DQ921" s="168"/>
      <c r="DR921" s="168"/>
      <c r="DS921" s="168"/>
      <c r="DT921" s="168"/>
      <c r="DU921" s="168"/>
      <c r="DV921" s="168"/>
      <c r="DW921" s="168"/>
      <c r="DX921" s="168"/>
      <c r="DY921" s="168"/>
      <c r="DZ921" s="168"/>
      <c r="EA921" s="168"/>
      <c r="EB921" s="168"/>
      <c r="EC921" s="168"/>
      <c r="ED921" s="168"/>
      <c r="EE921" s="168"/>
      <c r="EF921" s="169"/>
      <c r="EG921" s="169"/>
      <c r="EH921" s="169"/>
    </row>
    <row r="922" spans="1:138" ht="15.75" hidden="1" outlineLevel="1" x14ac:dyDescent="0.25">
      <c r="A922" s="122">
        <f>IF(B913="Объект",,IF(B922=0,,1))</f>
        <v>0</v>
      </c>
      <c r="B922" s="194" t="str">
        <f t="shared" si="603"/>
        <v>Оборудование рос</v>
      </c>
      <c r="C922" s="170">
        <f t="shared" si="604"/>
        <v>0</v>
      </c>
      <c r="D922" s="168"/>
      <c r="E922" s="168"/>
      <c r="F922" s="168"/>
      <c r="G922" s="168"/>
      <c r="H922" s="168"/>
      <c r="I922" s="168"/>
      <c r="J922" s="168"/>
      <c r="K922" s="168"/>
      <c r="L922" s="168"/>
      <c r="M922" s="168"/>
      <c r="N922" s="168"/>
      <c r="O922" s="168"/>
      <c r="P922" s="168"/>
      <c r="Q922" s="168"/>
      <c r="R922" s="168"/>
      <c r="S922" s="168"/>
      <c r="T922" s="168"/>
      <c r="U922" s="168"/>
      <c r="V922" s="168"/>
      <c r="W922" s="168"/>
      <c r="X922" s="168"/>
      <c r="Y922" s="168"/>
      <c r="Z922" s="168"/>
      <c r="AA922" s="168"/>
      <c r="AB922" s="168"/>
      <c r="AC922" s="168"/>
      <c r="AD922" s="168"/>
      <c r="AE922" s="168"/>
      <c r="AF922" s="168"/>
      <c r="AG922" s="168"/>
      <c r="AH922" s="168"/>
      <c r="AI922" s="168"/>
      <c r="AJ922" s="168"/>
      <c r="AK922" s="168"/>
      <c r="AL922" s="168"/>
      <c r="AM922" s="168"/>
      <c r="AN922" s="168"/>
      <c r="AO922" s="168"/>
      <c r="AP922" s="168"/>
      <c r="AQ922" s="168"/>
      <c r="AR922" s="168"/>
      <c r="AS922" s="168"/>
      <c r="AT922" s="168"/>
      <c r="AU922" s="168"/>
      <c r="AV922" s="168"/>
      <c r="AW922" s="168"/>
      <c r="AX922" s="168"/>
      <c r="AY922" s="168"/>
      <c r="AZ922" s="168"/>
      <c r="BA922" s="168"/>
      <c r="BB922" s="168"/>
      <c r="BC922" s="168"/>
      <c r="BD922" s="168"/>
      <c r="BE922" s="168"/>
      <c r="BF922" s="168"/>
      <c r="BG922" s="168"/>
      <c r="BH922" s="168"/>
      <c r="BI922" s="168"/>
      <c r="BJ922" s="168"/>
      <c r="BK922" s="168"/>
      <c r="BL922" s="168"/>
      <c r="BM922" s="168"/>
      <c r="BN922" s="168"/>
      <c r="BO922" s="168"/>
      <c r="BP922" s="168"/>
      <c r="BQ922" s="168"/>
      <c r="BR922" s="168"/>
      <c r="BS922" s="168"/>
      <c r="BT922" s="168"/>
      <c r="BU922" s="168"/>
      <c r="BV922" s="168"/>
      <c r="BW922" s="168"/>
      <c r="BX922" s="168"/>
      <c r="BY922" s="168"/>
      <c r="BZ922" s="168"/>
      <c r="CA922" s="168"/>
      <c r="CB922" s="168"/>
      <c r="CC922" s="168"/>
      <c r="CD922" s="168"/>
      <c r="CE922" s="168"/>
      <c r="CF922" s="168"/>
      <c r="CG922" s="168"/>
      <c r="CH922" s="168"/>
      <c r="CI922" s="168"/>
      <c r="CJ922" s="168"/>
      <c r="CK922" s="168"/>
      <c r="CL922" s="168"/>
      <c r="CM922" s="168"/>
      <c r="CN922" s="168"/>
      <c r="CO922" s="168"/>
      <c r="CP922" s="168"/>
      <c r="CQ922" s="168"/>
      <c r="CR922" s="168"/>
      <c r="CS922" s="168"/>
      <c r="CT922" s="168"/>
      <c r="CU922" s="168"/>
      <c r="CV922" s="168"/>
      <c r="CW922" s="168"/>
      <c r="CX922" s="168"/>
      <c r="CY922" s="168"/>
      <c r="CZ922" s="168"/>
      <c r="DA922" s="168"/>
      <c r="DB922" s="168"/>
      <c r="DC922" s="168"/>
      <c r="DD922" s="168"/>
      <c r="DE922" s="168"/>
      <c r="DF922" s="168"/>
      <c r="DG922" s="168"/>
      <c r="DH922" s="168"/>
      <c r="DI922" s="168"/>
      <c r="DJ922" s="168"/>
      <c r="DK922" s="168"/>
      <c r="DL922" s="168"/>
      <c r="DM922" s="168"/>
      <c r="DN922" s="168"/>
      <c r="DO922" s="168"/>
      <c r="DP922" s="168"/>
      <c r="DQ922" s="168"/>
      <c r="DR922" s="168"/>
      <c r="DS922" s="168"/>
      <c r="DT922" s="168"/>
      <c r="DU922" s="168"/>
      <c r="DV922" s="168"/>
      <c r="DW922" s="168"/>
      <c r="DX922" s="168"/>
      <c r="DY922" s="168"/>
      <c r="DZ922" s="168"/>
      <c r="EA922" s="168"/>
      <c r="EB922" s="168"/>
      <c r="EC922" s="168"/>
      <c r="ED922" s="168"/>
      <c r="EE922" s="168"/>
      <c r="EF922" s="169"/>
      <c r="EG922" s="169"/>
      <c r="EH922" s="169"/>
    </row>
    <row r="923" spans="1:138" ht="15.75" hidden="1" outlineLevel="1" x14ac:dyDescent="0.25">
      <c r="A923" s="122">
        <f>IF(B913="Объект",,IF(B923=0,,1))</f>
        <v>0</v>
      </c>
      <c r="B923" s="194" t="str">
        <f t="shared" si="603"/>
        <v>Прочие</v>
      </c>
      <c r="C923" s="170">
        <f t="shared" si="604"/>
        <v>0</v>
      </c>
      <c r="D923" s="168"/>
      <c r="E923" s="168"/>
      <c r="F923" s="168"/>
      <c r="G923" s="168"/>
      <c r="H923" s="168"/>
      <c r="I923" s="168"/>
      <c r="J923" s="168"/>
      <c r="K923" s="168"/>
      <c r="L923" s="168"/>
      <c r="M923" s="168"/>
      <c r="N923" s="168"/>
      <c r="O923" s="168"/>
      <c r="P923" s="168"/>
      <c r="Q923" s="168"/>
      <c r="R923" s="168"/>
      <c r="S923" s="168"/>
      <c r="T923" s="168"/>
      <c r="U923" s="168"/>
      <c r="V923" s="168"/>
      <c r="W923" s="168"/>
      <c r="X923" s="168"/>
      <c r="Y923" s="168"/>
      <c r="Z923" s="168"/>
      <c r="AA923" s="168"/>
      <c r="AB923" s="168"/>
      <c r="AC923" s="168"/>
      <c r="AD923" s="168"/>
      <c r="AE923" s="168"/>
      <c r="AF923" s="168"/>
      <c r="AG923" s="168"/>
      <c r="AH923" s="168"/>
      <c r="AI923" s="168"/>
      <c r="AJ923" s="168"/>
      <c r="AK923" s="168"/>
      <c r="AL923" s="168"/>
      <c r="AM923" s="168"/>
      <c r="AN923" s="168"/>
      <c r="AO923" s="168"/>
      <c r="AP923" s="168"/>
      <c r="AQ923" s="168"/>
      <c r="AR923" s="168"/>
      <c r="AS923" s="168"/>
      <c r="AT923" s="168"/>
      <c r="AU923" s="168"/>
      <c r="AV923" s="168"/>
      <c r="AW923" s="168"/>
      <c r="AX923" s="168"/>
      <c r="AY923" s="168"/>
      <c r="AZ923" s="168"/>
      <c r="BA923" s="168"/>
      <c r="BB923" s="168"/>
      <c r="BC923" s="168"/>
      <c r="BD923" s="168"/>
      <c r="BE923" s="168"/>
      <c r="BF923" s="168"/>
      <c r="BG923" s="168"/>
      <c r="BH923" s="168"/>
      <c r="BI923" s="168"/>
      <c r="BJ923" s="168"/>
      <c r="BK923" s="168"/>
      <c r="BL923" s="168"/>
      <c r="BM923" s="168"/>
      <c r="BN923" s="168"/>
      <c r="BO923" s="168"/>
      <c r="BP923" s="168"/>
      <c r="BQ923" s="168"/>
      <c r="BR923" s="168"/>
      <c r="BS923" s="168"/>
      <c r="BT923" s="168"/>
      <c r="BU923" s="168"/>
      <c r="BV923" s="168"/>
      <c r="BW923" s="168"/>
      <c r="BX923" s="168"/>
      <c r="BY923" s="168"/>
      <c r="BZ923" s="168"/>
      <c r="CA923" s="168"/>
      <c r="CB923" s="168"/>
      <c r="CC923" s="168"/>
      <c r="CD923" s="168"/>
      <c r="CE923" s="168"/>
      <c r="CF923" s="168"/>
      <c r="CG923" s="168"/>
      <c r="CH923" s="168"/>
      <c r="CI923" s="168"/>
      <c r="CJ923" s="168"/>
      <c r="CK923" s="168"/>
      <c r="CL923" s="168"/>
      <c r="CM923" s="168"/>
      <c r="CN923" s="168"/>
      <c r="CO923" s="168"/>
      <c r="CP923" s="168"/>
      <c r="CQ923" s="168"/>
      <c r="CR923" s="168"/>
      <c r="CS923" s="168"/>
      <c r="CT923" s="168"/>
      <c r="CU923" s="168"/>
      <c r="CV923" s="168"/>
      <c r="CW923" s="168"/>
      <c r="CX923" s="168"/>
      <c r="CY923" s="168"/>
      <c r="CZ923" s="168"/>
      <c r="DA923" s="168"/>
      <c r="DB923" s="168"/>
      <c r="DC923" s="168"/>
      <c r="DD923" s="168"/>
      <c r="DE923" s="168"/>
      <c r="DF923" s="168"/>
      <c r="DG923" s="168"/>
      <c r="DH923" s="168"/>
      <c r="DI923" s="168"/>
      <c r="DJ923" s="168"/>
      <c r="DK923" s="168"/>
      <c r="DL923" s="168"/>
      <c r="DM923" s="168"/>
      <c r="DN923" s="168"/>
      <c r="DO923" s="168"/>
      <c r="DP923" s="168"/>
      <c r="DQ923" s="168"/>
      <c r="DR923" s="168"/>
      <c r="DS923" s="168"/>
      <c r="DT923" s="168"/>
      <c r="DU923" s="168"/>
      <c r="DV923" s="168"/>
      <c r="DW923" s="168"/>
      <c r="DX923" s="168"/>
      <c r="DY923" s="168"/>
      <c r="DZ923" s="168"/>
      <c r="EA923" s="168"/>
      <c r="EB923" s="168"/>
      <c r="EC923" s="168"/>
      <c r="ED923" s="168"/>
      <c r="EE923" s="168"/>
      <c r="EF923" s="169"/>
      <c r="EG923" s="169"/>
      <c r="EH923" s="169"/>
    </row>
    <row r="924" spans="1:138" ht="15.75" hidden="1" outlineLevel="1" x14ac:dyDescent="0.25">
      <c r="A924" s="122">
        <f>IF(B913="Объект",,IF(B924=0,,1))</f>
        <v>0</v>
      </c>
      <c r="B924" s="194" t="str">
        <f t="shared" si="603"/>
        <v>Таможенные платежи</v>
      </c>
      <c r="C924" s="170">
        <f t="shared" si="604"/>
        <v>0</v>
      </c>
      <c r="D924" s="168"/>
      <c r="E924" s="168"/>
      <c r="F924" s="168"/>
      <c r="G924" s="168"/>
      <c r="H924" s="168"/>
      <c r="I924" s="168"/>
      <c r="J924" s="168"/>
      <c r="K924" s="168"/>
      <c r="L924" s="168"/>
      <c r="M924" s="168"/>
      <c r="N924" s="168"/>
      <c r="O924" s="168"/>
      <c r="P924" s="168"/>
      <c r="Q924" s="168"/>
      <c r="R924" s="168"/>
      <c r="S924" s="168"/>
      <c r="T924" s="168"/>
      <c r="U924" s="168"/>
      <c r="V924" s="168"/>
      <c r="W924" s="168"/>
      <c r="X924" s="168"/>
      <c r="Y924" s="168"/>
      <c r="Z924" s="168"/>
      <c r="AA924" s="168"/>
      <c r="AB924" s="168"/>
      <c r="AC924" s="168"/>
      <c r="AD924" s="168"/>
      <c r="AE924" s="168"/>
      <c r="AF924" s="168"/>
      <c r="AG924" s="168"/>
      <c r="AH924" s="168"/>
      <c r="AI924" s="168"/>
      <c r="AJ924" s="168"/>
      <c r="AK924" s="168"/>
      <c r="AL924" s="168"/>
      <c r="AM924" s="168"/>
      <c r="AN924" s="168"/>
      <c r="AO924" s="168"/>
      <c r="AP924" s="168"/>
      <c r="AQ924" s="168"/>
      <c r="AR924" s="168"/>
      <c r="AS924" s="168"/>
      <c r="AT924" s="168"/>
      <c r="AU924" s="168"/>
      <c r="AV924" s="168"/>
      <c r="AW924" s="168"/>
      <c r="AX924" s="168"/>
      <c r="AY924" s="168"/>
      <c r="AZ924" s="168"/>
      <c r="BA924" s="168"/>
      <c r="BB924" s="168"/>
      <c r="BC924" s="168"/>
      <c r="BD924" s="168"/>
      <c r="BE924" s="168"/>
      <c r="BF924" s="168"/>
      <c r="BG924" s="168"/>
      <c r="BH924" s="168"/>
      <c r="BI924" s="168"/>
      <c r="BJ924" s="168"/>
      <c r="BK924" s="168"/>
      <c r="BL924" s="168"/>
      <c r="BM924" s="168"/>
      <c r="BN924" s="168"/>
      <c r="BO924" s="168"/>
      <c r="BP924" s="168"/>
      <c r="BQ924" s="168"/>
      <c r="BR924" s="168"/>
      <c r="BS924" s="168"/>
      <c r="BT924" s="168"/>
      <c r="BU924" s="168"/>
      <c r="BV924" s="168"/>
      <c r="BW924" s="168"/>
      <c r="BX924" s="168"/>
      <c r="BY924" s="168"/>
      <c r="BZ924" s="168"/>
      <c r="CA924" s="168"/>
      <c r="CB924" s="168"/>
      <c r="CC924" s="168"/>
      <c r="CD924" s="168"/>
      <c r="CE924" s="168"/>
      <c r="CF924" s="168"/>
      <c r="CG924" s="168"/>
      <c r="CH924" s="168"/>
      <c r="CI924" s="168"/>
      <c r="CJ924" s="168"/>
      <c r="CK924" s="168"/>
      <c r="CL924" s="168"/>
      <c r="CM924" s="168"/>
      <c r="CN924" s="168"/>
      <c r="CO924" s="168"/>
      <c r="CP924" s="168"/>
      <c r="CQ924" s="168"/>
      <c r="CR924" s="168"/>
      <c r="CS924" s="168"/>
      <c r="CT924" s="168"/>
      <c r="CU924" s="168"/>
      <c r="CV924" s="168"/>
      <c r="CW924" s="168"/>
      <c r="CX924" s="168"/>
      <c r="CY924" s="168"/>
      <c r="CZ924" s="168"/>
      <c r="DA924" s="168"/>
      <c r="DB924" s="168"/>
      <c r="DC924" s="168"/>
      <c r="DD924" s="168"/>
      <c r="DE924" s="168"/>
      <c r="DF924" s="168"/>
      <c r="DG924" s="168"/>
      <c r="DH924" s="168"/>
      <c r="DI924" s="168"/>
      <c r="DJ924" s="168"/>
      <c r="DK924" s="168"/>
      <c r="DL924" s="168"/>
      <c r="DM924" s="168"/>
      <c r="DN924" s="168"/>
      <c r="DO924" s="168"/>
      <c r="DP924" s="168"/>
      <c r="DQ924" s="168"/>
      <c r="DR924" s="168"/>
      <c r="DS924" s="168"/>
      <c r="DT924" s="168"/>
      <c r="DU924" s="168"/>
      <c r="DV924" s="168"/>
      <c r="DW924" s="168"/>
      <c r="DX924" s="168"/>
      <c r="DY924" s="168"/>
      <c r="DZ924" s="168"/>
      <c r="EA924" s="168"/>
      <c r="EB924" s="168"/>
      <c r="EC924" s="168"/>
      <c r="ED924" s="168"/>
      <c r="EE924" s="168"/>
      <c r="EF924" s="169"/>
      <c r="EG924" s="169"/>
      <c r="EH924" s="169"/>
    </row>
    <row r="925" spans="1:138" ht="15.75" hidden="1" outlineLevel="1" x14ac:dyDescent="0.25">
      <c r="A925" s="122">
        <f>IF(B913="Объект",,IF(B925=0,,1))</f>
        <v>0</v>
      </c>
      <c r="B925" s="194">
        <f t="shared" si="603"/>
        <v>0</v>
      </c>
      <c r="C925" s="170">
        <f t="shared" si="604"/>
        <v>0</v>
      </c>
      <c r="D925" s="168"/>
      <c r="E925" s="168"/>
      <c r="F925" s="168"/>
      <c r="G925" s="168"/>
      <c r="H925" s="168"/>
      <c r="I925" s="168"/>
      <c r="J925" s="168"/>
      <c r="K925" s="168"/>
      <c r="L925" s="168"/>
      <c r="M925" s="168"/>
      <c r="N925" s="168"/>
      <c r="O925" s="168"/>
      <c r="P925" s="168"/>
      <c r="Q925" s="168"/>
      <c r="R925" s="168"/>
      <c r="S925" s="168"/>
      <c r="T925" s="168"/>
      <c r="U925" s="168"/>
      <c r="V925" s="168"/>
      <c r="W925" s="168"/>
      <c r="X925" s="168"/>
      <c r="Y925" s="168"/>
      <c r="Z925" s="168"/>
      <c r="AA925" s="168"/>
      <c r="AB925" s="168"/>
      <c r="AC925" s="168"/>
      <c r="AD925" s="168"/>
      <c r="AE925" s="168"/>
      <c r="AF925" s="168"/>
      <c r="AG925" s="168"/>
      <c r="AH925" s="168"/>
      <c r="AI925" s="168"/>
      <c r="AJ925" s="168"/>
      <c r="AK925" s="168"/>
      <c r="AL925" s="168"/>
      <c r="AM925" s="168"/>
      <c r="AN925" s="168"/>
      <c r="AO925" s="168"/>
      <c r="AP925" s="168"/>
      <c r="AQ925" s="168"/>
      <c r="AR925" s="168"/>
      <c r="AS925" s="168"/>
      <c r="AT925" s="168"/>
      <c r="AU925" s="168"/>
      <c r="AV925" s="168"/>
      <c r="AW925" s="168"/>
      <c r="AX925" s="168"/>
      <c r="AY925" s="168"/>
      <c r="AZ925" s="168"/>
      <c r="BA925" s="168"/>
      <c r="BB925" s="168"/>
      <c r="BC925" s="168"/>
      <c r="BD925" s="168"/>
      <c r="BE925" s="168"/>
      <c r="BF925" s="168"/>
      <c r="BG925" s="168"/>
      <c r="BH925" s="168"/>
      <c r="BI925" s="168"/>
      <c r="BJ925" s="168"/>
      <c r="BK925" s="168"/>
      <c r="BL925" s="168"/>
      <c r="BM925" s="168"/>
      <c r="BN925" s="168"/>
      <c r="BO925" s="168"/>
      <c r="BP925" s="168"/>
      <c r="BQ925" s="168"/>
      <c r="BR925" s="168"/>
      <c r="BS925" s="168"/>
      <c r="BT925" s="168"/>
      <c r="BU925" s="168"/>
      <c r="BV925" s="168"/>
      <c r="BW925" s="168"/>
      <c r="BX925" s="168"/>
      <c r="BY925" s="168"/>
      <c r="BZ925" s="168"/>
      <c r="CA925" s="168"/>
      <c r="CB925" s="168"/>
      <c r="CC925" s="168"/>
      <c r="CD925" s="168"/>
      <c r="CE925" s="168"/>
      <c r="CF925" s="168"/>
      <c r="CG925" s="168"/>
      <c r="CH925" s="168"/>
      <c r="CI925" s="168"/>
      <c r="CJ925" s="168"/>
      <c r="CK925" s="168"/>
      <c r="CL925" s="168"/>
      <c r="CM925" s="168"/>
      <c r="CN925" s="168"/>
      <c r="CO925" s="168"/>
      <c r="CP925" s="168"/>
      <c r="CQ925" s="168"/>
      <c r="CR925" s="168"/>
      <c r="CS925" s="168"/>
      <c r="CT925" s="168"/>
      <c r="CU925" s="168"/>
      <c r="CV925" s="168"/>
      <c r="CW925" s="168"/>
      <c r="CX925" s="168"/>
      <c r="CY925" s="168"/>
      <c r="CZ925" s="168"/>
      <c r="DA925" s="168"/>
      <c r="DB925" s="168"/>
      <c r="DC925" s="168"/>
      <c r="DD925" s="168"/>
      <c r="DE925" s="168"/>
      <c r="DF925" s="168"/>
      <c r="DG925" s="168"/>
      <c r="DH925" s="168"/>
      <c r="DI925" s="168"/>
      <c r="DJ925" s="168"/>
      <c r="DK925" s="168"/>
      <c r="DL925" s="168"/>
      <c r="DM925" s="168"/>
      <c r="DN925" s="168"/>
      <c r="DO925" s="168"/>
      <c r="DP925" s="168"/>
      <c r="DQ925" s="168"/>
      <c r="DR925" s="168"/>
      <c r="DS925" s="168"/>
      <c r="DT925" s="168"/>
      <c r="DU925" s="168"/>
      <c r="DV925" s="168"/>
      <c r="DW925" s="168"/>
      <c r="DX925" s="168"/>
      <c r="DY925" s="168"/>
      <c r="DZ925" s="168"/>
      <c r="EA925" s="168"/>
      <c r="EB925" s="168"/>
      <c r="EC925" s="168"/>
      <c r="ED925" s="168"/>
      <c r="EE925" s="168"/>
      <c r="EF925" s="169"/>
      <c r="EG925" s="169"/>
      <c r="EH925" s="169"/>
    </row>
    <row r="926" spans="1:138" ht="15.75" hidden="1" outlineLevel="1" x14ac:dyDescent="0.25">
      <c r="A926" s="122">
        <f>IF(B913="Объект",,IF(B926=0,,1))</f>
        <v>0</v>
      </c>
      <c r="B926" s="194" t="str">
        <f t="shared" si="603"/>
        <v>Менеджмент резерв</v>
      </c>
      <c r="C926" s="170">
        <f t="shared" si="604"/>
        <v>0</v>
      </c>
      <c r="D926" s="168"/>
      <c r="E926" s="168"/>
      <c r="F926" s="168"/>
      <c r="G926" s="168"/>
      <c r="H926" s="168"/>
      <c r="I926" s="168"/>
      <c r="J926" s="168"/>
      <c r="K926" s="168"/>
      <c r="L926" s="168"/>
      <c r="M926" s="168"/>
      <c r="N926" s="168"/>
      <c r="O926" s="168"/>
      <c r="P926" s="168"/>
      <c r="Q926" s="168"/>
      <c r="R926" s="168"/>
      <c r="S926" s="168"/>
      <c r="T926" s="168"/>
      <c r="U926" s="168"/>
      <c r="V926" s="168"/>
      <c r="W926" s="168"/>
      <c r="X926" s="168"/>
      <c r="Y926" s="168"/>
      <c r="Z926" s="168"/>
      <c r="AA926" s="168"/>
      <c r="AB926" s="168"/>
      <c r="AC926" s="168"/>
      <c r="AD926" s="168"/>
      <c r="AE926" s="168"/>
      <c r="AF926" s="168"/>
      <c r="AG926" s="168"/>
      <c r="AH926" s="168"/>
      <c r="AI926" s="168"/>
      <c r="AJ926" s="168"/>
      <c r="AK926" s="168"/>
      <c r="AL926" s="168"/>
      <c r="AM926" s="168"/>
      <c r="AN926" s="168"/>
      <c r="AO926" s="168"/>
      <c r="AP926" s="168"/>
      <c r="AQ926" s="168"/>
      <c r="AR926" s="168"/>
      <c r="AS926" s="168"/>
      <c r="AT926" s="168"/>
      <c r="AU926" s="168"/>
      <c r="AV926" s="168"/>
      <c r="AW926" s="168"/>
      <c r="AX926" s="168"/>
      <c r="AY926" s="168"/>
      <c r="AZ926" s="168"/>
      <c r="BA926" s="168"/>
      <c r="BB926" s="168"/>
      <c r="BC926" s="168"/>
      <c r="BD926" s="168"/>
      <c r="BE926" s="168"/>
      <c r="BF926" s="168"/>
      <c r="BG926" s="168"/>
      <c r="BH926" s="168"/>
      <c r="BI926" s="168"/>
      <c r="BJ926" s="168"/>
      <c r="BK926" s="168"/>
      <c r="BL926" s="168"/>
      <c r="BM926" s="168"/>
      <c r="BN926" s="168"/>
      <c r="BO926" s="168"/>
      <c r="BP926" s="168"/>
      <c r="BQ926" s="168"/>
      <c r="BR926" s="168"/>
      <c r="BS926" s="168"/>
      <c r="BT926" s="168"/>
      <c r="BU926" s="168"/>
      <c r="BV926" s="168"/>
      <c r="BW926" s="168"/>
      <c r="BX926" s="168"/>
      <c r="BY926" s="168"/>
      <c r="BZ926" s="168"/>
      <c r="CA926" s="168"/>
      <c r="CB926" s="168"/>
      <c r="CC926" s="168"/>
      <c r="CD926" s="168"/>
      <c r="CE926" s="168"/>
      <c r="CF926" s="168"/>
      <c r="CG926" s="168"/>
      <c r="CH926" s="168"/>
      <c r="CI926" s="168"/>
      <c r="CJ926" s="168"/>
      <c r="CK926" s="168"/>
      <c r="CL926" s="168"/>
      <c r="CM926" s="168"/>
      <c r="CN926" s="168"/>
      <c r="CO926" s="168"/>
      <c r="CP926" s="168"/>
      <c r="CQ926" s="168"/>
      <c r="CR926" s="168"/>
      <c r="CS926" s="168"/>
      <c r="CT926" s="168"/>
      <c r="CU926" s="168"/>
      <c r="CV926" s="168"/>
      <c r="CW926" s="168"/>
      <c r="CX926" s="168"/>
      <c r="CY926" s="168"/>
      <c r="CZ926" s="168"/>
      <c r="DA926" s="168"/>
      <c r="DB926" s="168"/>
      <c r="DC926" s="168"/>
      <c r="DD926" s="168"/>
      <c r="DE926" s="168"/>
      <c r="DF926" s="168"/>
      <c r="DG926" s="168"/>
      <c r="DH926" s="168"/>
      <c r="DI926" s="168"/>
      <c r="DJ926" s="168"/>
      <c r="DK926" s="168"/>
      <c r="DL926" s="168"/>
      <c r="DM926" s="168"/>
      <c r="DN926" s="168"/>
      <c r="DO926" s="168"/>
      <c r="DP926" s="168"/>
      <c r="DQ926" s="168"/>
      <c r="DR926" s="168"/>
      <c r="DS926" s="168"/>
      <c r="DT926" s="168"/>
      <c r="DU926" s="168"/>
      <c r="DV926" s="168"/>
      <c r="DW926" s="168"/>
      <c r="DX926" s="168"/>
      <c r="DY926" s="168"/>
      <c r="DZ926" s="168"/>
      <c r="EA926" s="168"/>
      <c r="EB926" s="168"/>
      <c r="EC926" s="168"/>
      <c r="ED926" s="168"/>
      <c r="EE926" s="168"/>
      <c r="EF926" s="169"/>
      <c r="EG926" s="169"/>
      <c r="EH926" s="169"/>
    </row>
    <row r="927" spans="1:138" ht="15.75" hidden="1" outlineLevel="1" x14ac:dyDescent="0.25">
      <c r="A927" s="122">
        <f>IF(B913="Объект",,IF(B927=0,,1))</f>
        <v>0</v>
      </c>
      <c r="B927" s="236" t="str">
        <f t="shared" si="603"/>
        <v>ФОТ МП и РГ</v>
      </c>
      <c r="C927" s="170">
        <f t="shared" si="604"/>
        <v>0</v>
      </c>
      <c r="D927" s="168"/>
      <c r="E927" s="168"/>
      <c r="F927" s="168"/>
      <c r="G927" s="168"/>
      <c r="H927" s="168"/>
      <c r="I927" s="168"/>
      <c r="J927" s="168"/>
      <c r="K927" s="168"/>
      <c r="L927" s="168"/>
      <c r="M927" s="168"/>
      <c r="N927" s="168"/>
      <c r="O927" s="168"/>
      <c r="P927" s="168"/>
      <c r="Q927" s="168"/>
      <c r="R927" s="168"/>
      <c r="S927" s="168"/>
      <c r="T927" s="168"/>
      <c r="U927" s="168"/>
      <c r="V927" s="168"/>
      <c r="W927" s="168"/>
      <c r="X927" s="168"/>
      <c r="Y927" s="168"/>
      <c r="Z927" s="168"/>
      <c r="AA927" s="168"/>
      <c r="AB927" s="168"/>
      <c r="AC927" s="168"/>
      <c r="AD927" s="168"/>
      <c r="AE927" s="168"/>
      <c r="AF927" s="168"/>
      <c r="AG927" s="168"/>
      <c r="AH927" s="168"/>
      <c r="AI927" s="168"/>
      <c r="AJ927" s="168"/>
      <c r="AK927" s="168"/>
      <c r="AL927" s="168"/>
      <c r="AM927" s="168"/>
      <c r="AN927" s="168"/>
      <c r="AO927" s="168"/>
      <c r="AP927" s="168"/>
      <c r="AQ927" s="168"/>
      <c r="AR927" s="168"/>
      <c r="AS927" s="168"/>
      <c r="AT927" s="168"/>
      <c r="AU927" s="168"/>
      <c r="AV927" s="168"/>
      <c r="AW927" s="168"/>
      <c r="AX927" s="168"/>
      <c r="AY927" s="168"/>
      <c r="AZ927" s="168"/>
      <c r="BA927" s="168"/>
      <c r="BB927" s="168"/>
      <c r="BC927" s="168"/>
      <c r="BD927" s="168"/>
      <c r="BE927" s="168"/>
      <c r="BF927" s="168"/>
      <c r="BG927" s="168"/>
      <c r="BH927" s="168"/>
      <c r="BI927" s="168"/>
      <c r="BJ927" s="168"/>
      <c r="BK927" s="168"/>
      <c r="BL927" s="168"/>
      <c r="BM927" s="168"/>
      <c r="BN927" s="168"/>
      <c r="BO927" s="168"/>
      <c r="BP927" s="168"/>
      <c r="BQ927" s="168"/>
      <c r="BR927" s="168"/>
      <c r="BS927" s="168"/>
      <c r="BT927" s="168"/>
      <c r="BU927" s="168"/>
      <c r="BV927" s="168"/>
      <c r="BW927" s="168"/>
      <c r="BX927" s="168"/>
      <c r="BY927" s="168"/>
      <c r="BZ927" s="168"/>
      <c r="CA927" s="168"/>
      <c r="CB927" s="168"/>
      <c r="CC927" s="168"/>
      <c r="CD927" s="168"/>
      <c r="CE927" s="168"/>
      <c r="CF927" s="168"/>
      <c r="CG927" s="168"/>
      <c r="CH927" s="168"/>
      <c r="CI927" s="168"/>
      <c r="CJ927" s="168"/>
      <c r="CK927" s="168"/>
      <c r="CL927" s="168"/>
      <c r="CM927" s="168"/>
      <c r="CN927" s="168"/>
      <c r="CO927" s="168"/>
      <c r="CP927" s="168"/>
      <c r="CQ927" s="168"/>
      <c r="CR927" s="168"/>
      <c r="CS927" s="168"/>
      <c r="CT927" s="168"/>
      <c r="CU927" s="168"/>
      <c r="CV927" s="168"/>
      <c r="CW927" s="168"/>
      <c r="CX927" s="168"/>
      <c r="CY927" s="168"/>
      <c r="CZ927" s="168"/>
      <c r="DA927" s="168"/>
      <c r="DB927" s="168"/>
      <c r="DC927" s="168"/>
      <c r="DD927" s="168"/>
      <c r="DE927" s="168"/>
      <c r="DF927" s="168"/>
      <c r="DG927" s="168"/>
      <c r="DH927" s="168"/>
      <c r="DI927" s="168"/>
      <c r="DJ927" s="168"/>
      <c r="DK927" s="168"/>
      <c r="DL927" s="168"/>
      <c r="DM927" s="168"/>
      <c r="DN927" s="168"/>
      <c r="DO927" s="168"/>
      <c r="DP927" s="168"/>
      <c r="DQ927" s="168"/>
      <c r="DR927" s="168"/>
      <c r="DS927" s="168"/>
      <c r="DT927" s="168"/>
      <c r="DU927" s="168"/>
      <c r="DV927" s="168"/>
      <c r="DW927" s="168"/>
      <c r="DX927" s="168"/>
      <c r="DY927" s="168"/>
      <c r="DZ927" s="168"/>
      <c r="EA927" s="168"/>
      <c r="EB927" s="168"/>
      <c r="EC927" s="168"/>
      <c r="ED927" s="168"/>
      <c r="EE927" s="168"/>
      <c r="EF927" s="169"/>
      <c r="EG927" s="169"/>
      <c r="EH927" s="169"/>
    </row>
    <row r="928" spans="1:138" ht="15.75" hidden="1" outlineLevel="1" x14ac:dyDescent="0.25">
      <c r="A928" s="122">
        <f>IF(B913="Объект",,IF(B928=0,,1))</f>
        <v>0</v>
      </c>
      <c r="B928" s="194" t="str">
        <f t="shared" si="603"/>
        <v>Мотивационный фонд</v>
      </c>
      <c r="C928" s="170">
        <f t="shared" si="604"/>
        <v>0</v>
      </c>
      <c r="D928" s="168"/>
      <c r="E928" s="168"/>
      <c r="F928" s="168"/>
      <c r="G928" s="168"/>
      <c r="H928" s="168"/>
      <c r="I928" s="168"/>
      <c r="J928" s="168"/>
      <c r="K928" s="168"/>
      <c r="L928" s="168"/>
      <c r="M928" s="168"/>
      <c r="N928" s="168"/>
      <c r="O928" s="168"/>
      <c r="P928" s="168"/>
      <c r="Q928" s="168"/>
      <c r="R928" s="168"/>
      <c r="S928" s="168"/>
      <c r="T928" s="168"/>
      <c r="U928" s="168"/>
      <c r="V928" s="168"/>
      <c r="W928" s="168"/>
      <c r="X928" s="168"/>
      <c r="Y928" s="168"/>
      <c r="Z928" s="168"/>
      <c r="AA928" s="168"/>
      <c r="AB928" s="168"/>
      <c r="AC928" s="168"/>
      <c r="AD928" s="168"/>
      <c r="AE928" s="168"/>
      <c r="AF928" s="168"/>
      <c r="AG928" s="168"/>
      <c r="AH928" s="168"/>
      <c r="AI928" s="168"/>
      <c r="AJ928" s="168"/>
      <c r="AK928" s="168"/>
      <c r="AL928" s="168"/>
      <c r="AM928" s="168"/>
      <c r="AN928" s="168"/>
      <c r="AO928" s="168"/>
      <c r="AP928" s="168"/>
      <c r="AQ928" s="168"/>
      <c r="AR928" s="168"/>
      <c r="AS928" s="168"/>
      <c r="AT928" s="168"/>
      <c r="AU928" s="168"/>
      <c r="AV928" s="168"/>
      <c r="AW928" s="168"/>
      <c r="AX928" s="168"/>
      <c r="AY928" s="168"/>
      <c r="AZ928" s="168"/>
      <c r="BA928" s="168"/>
      <c r="BB928" s="168"/>
      <c r="BC928" s="168"/>
      <c r="BD928" s="168"/>
      <c r="BE928" s="168"/>
      <c r="BF928" s="168"/>
      <c r="BG928" s="168"/>
      <c r="BH928" s="168"/>
      <c r="BI928" s="168"/>
      <c r="BJ928" s="168"/>
      <c r="BK928" s="168"/>
      <c r="BL928" s="168"/>
      <c r="BM928" s="168"/>
      <c r="BN928" s="168"/>
      <c r="BO928" s="168"/>
      <c r="BP928" s="168"/>
      <c r="BQ928" s="168"/>
      <c r="BR928" s="168"/>
      <c r="BS928" s="168"/>
      <c r="BT928" s="168"/>
      <c r="BU928" s="168"/>
      <c r="BV928" s="168"/>
      <c r="BW928" s="168"/>
      <c r="BX928" s="168"/>
      <c r="BY928" s="168"/>
      <c r="BZ928" s="168"/>
      <c r="CA928" s="168"/>
      <c r="CB928" s="168"/>
      <c r="CC928" s="168"/>
      <c r="CD928" s="168"/>
      <c r="CE928" s="168"/>
      <c r="CF928" s="168"/>
      <c r="CG928" s="168"/>
      <c r="CH928" s="168"/>
      <c r="CI928" s="168"/>
      <c r="CJ928" s="168"/>
      <c r="CK928" s="168"/>
      <c r="CL928" s="168"/>
      <c r="CM928" s="168"/>
      <c r="CN928" s="168"/>
      <c r="CO928" s="168"/>
      <c r="CP928" s="168"/>
      <c r="CQ928" s="168"/>
      <c r="CR928" s="168"/>
      <c r="CS928" s="168"/>
      <c r="CT928" s="168"/>
      <c r="CU928" s="168"/>
      <c r="CV928" s="168"/>
      <c r="CW928" s="168"/>
      <c r="CX928" s="168"/>
      <c r="CY928" s="168"/>
      <c r="CZ928" s="168"/>
      <c r="DA928" s="168"/>
      <c r="DB928" s="168"/>
      <c r="DC928" s="168"/>
      <c r="DD928" s="168"/>
      <c r="DE928" s="168"/>
      <c r="DF928" s="168"/>
      <c r="DG928" s="168"/>
      <c r="DH928" s="168"/>
      <c r="DI928" s="168"/>
      <c r="DJ928" s="168"/>
      <c r="DK928" s="168"/>
      <c r="DL928" s="168"/>
      <c r="DM928" s="168"/>
      <c r="DN928" s="168"/>
      <c r="DO928" s="168"/>
      <c r="DP928" s="168"/>
      <c r="DQ928" s="168"/>
      <c r="DR928" s="168"/>
      <c r="DS928" s="168"/>
      <c r="DT928" s="168"/>
      <c r="DU928" s="168"/>
      <c r="DV928" s="168"/>
      <c r="DW928" s="168"/>
      <c r="DX928" s="168"/>
      <c r="DY928" s="168"/>
      <c r="DZ928" s="168"/>
      <c r="EA928" s="168"/>
      <c r="EB928" s="168"/>
      <c r="EC928" s="168"/>
      <c r="ED928" s="168"/>
      <c r="EE928" s="168"/>
      <c r="EF928" s="169"/>
      <c r="EG928" s="169"/>
      <c r="EH928" s="169"/>
    </row>
    <row r="929" spans="1:138" ht="17.25" hidden="1" outlineLevel="1" thickTop="1" thickBot="1" x14ac:dyDescent="0.3">
      <c r="A929" s="122">
        <f>IF(B913="Объект",,1)</f>
        <v>0</v>
      </c>
      <c r="B929" s="228" t="str">
        <f>B897</f>
        <v>Итого без НДС, тыс. $</v>
      </c>
      <c r="C929" s="229">
        <f t="shared" si="604"/>
        <v>0</v>
      </c>
      <c r="D929" s="175">
        <f t="shared" ref="D929:AI929" si="605">SUM(D917:D928)</f>
        <v>0</v>
      </c>
      <c r="E929" s="230">
        <f t="shared" si="605"/>
        <v>0</v>
      </c>
      <c r="F929" s="175">
        <f t="shared" si="605"/>
        <v>0</v>
      </c>
      <c r="G929" s="175">
        <f t="shared" si="605"/>
        <v>0</v>
      </c>
      <c r="H929" s="175">
        <f t="shared" si="605"/>
        <v>0</v>
      </c>
      <c r="I929" s="175">
        <f t="shared" si="605"/>
        <v>0</v>
      </c>
      <c r="J929" s="175">
        <f t="shared" si="605"/>
        <v>0</v>
      </c>
      <c r="K929" s="175">
        <f t="shared" si="605"/>
        <v>0</v>
      </c>
      <c r="L929" s="175">
        <f t="shared" si="605"/>
        <v>0</v>
      </c>
      <c r="M929" s="175">
        <f t="shared" si="605"/>
        <v>0</v>
      </c>
      <c r="N929" s="175">
        <f t="shared" si="605"/>
        <v>0</v>
      </c>
      <c r="O929" s="231">
        <f t="shared" si="605"/>
        <v>0</v>
      </c>
      <c r="P929" s="231">
        <f t="shared" si="605"/>
        <v>0</v>
      </c>
      <c r="Q929" s="231">
        <f t="shared" si="605"/>
        <v>0</v>
      </c>
      <c r="R929" s="231">
        <f t="shared" si="605"/>
        <v>0</v>
      </c>
      <c r="S929" s="231">
        <f t="shared" si="605"/>
        <v>0</v>
      </c>
      <c r="T929" s="231">
        <f t="shared" si="605"/>
        <v>0</v>
      </c>
      <c r="U929" s="231">
        <f t="shared" si="605"/>
        <v>0</v>
      </c>
      <c r="V929" s="231">
        <f t="shared" si="605"/>
        <v>0</v>
      </c>
      <c r="W929" s="231">
        <f t="shared" si="605"/>
        <v>0</v>
      </c>
      <c r="X929" s="231">
        <f t="shared" si="605"/>
        <v>0</v>
      </c>
      <c r="Y929" s="231">
        <f t="shared" si="605"/>
        <v>0</v>
      </c>
      <c r="Z929" s="231">
        <f t="shared" si="605"/>
        <v>0</v>
      </c>
      <c r="AA929" s="231">
        <f t="shared" si="605"/>
        <v>0</v>
      </c>
      <c r="AB929" s="231">
        <f t="shared" si="605"/>
        <v>0</v>
      </c>
      <c r="AC929" s="176">
        <f t="shared" si="605"/>
        <v>0</v>
      </c>
      <c r="AD929" s="176">
        <f t="shared" si="605"/>
        <v>0</v>
      </c>
      <c r="AE929" s="175">
        <f t="shared" si="605"/>
        <v>0</v>
      </c>
      <c r="AF929" s="175">
        <f t="shared" si="605"/>
        <v>0</v>
      </c>
      <c r="AG929" s="175">
        <f t="shared" si="605"/>
        <v>0</v>
      </c>
      <c r="AH929" s="175">
        <f t="shared" si="605"/>
        <v>0</v>
      </c>
      <c r="AI929" s="175">
        <f t="shared" si="605"/>
        <v>0</v>
      </c>
      <c r="AJ929" s="175">
        <f t="shared" ref="AJ929:CU929" si="606">SUM(AJ917:AJ928)</f>
        <v>0</v>
      </c>
      <c r="AK929" s="175">
        <f t="shared" si="606"/>
        <v>0</v>
      </c>
      <c r="AL929" s="175">
        <f t="shared" si="606"/>
        <v>0</v>
      </c>
      <c r="AM929" s="175">
        <f t="shared" si="606"/>
        <v>0</v>
      </c>
      <c r="AN929" s="176">
        <f t="shared" si="606"/>
        <v>0</v>
      </c>
      <c r="AO929" s="175">
        <f t="shared" si="606"/>
        <v>0</v>
      </c>
      <c r="AP929" s="175">
        <f t="shared" si="606"/>
        <v>0</v>
      </c>
      <c r="AQ929" s="175">
        <f t="shared" si="606"/>
        <v>0</v>
      </c>
      <c r="AR929" s="175">
        <f t="shared" si="606"/>
        <v>0</v>
      </c>
      <c r="AS929" s="175">
        <f t="shared" si="606"/>
        <v>0</v>
      </c>
      <c r="AT929" s="175">
        <f t="shared" si="606"/>
        <v>0</v>
      </c>
      <c r="AU929" s="175">
        <f t="shared" si="606"/>
        <v>0</v>
      </c>
      <c r="AV929" s="175">
        <f t="shared" si="606"/>
        <v>0</v>
      </c>
      <c r="AW929" s="175">
        <f t="shared" si="606"/>
        <v>0</v>
      </c>
      <c r="AX929" s="175">
        <f t="shared" si="606"/>
        <v>0</v>
      </c>
      <c r="AY929" s="175">
        <f t="shared" si="606"/>
        <v>0</v>
      </c>
      <c r="AZ929" s="176">
        <f t="shared" si="606"/>
        <v>0</v>
      </c>
      <c r="BA929" s="175">
        <f t="shared" si="606"/>
        <v>0</v>
      </c>
      <c r="BB929" s="175">
        <f t="shared" si="606"/>
        <v>0</v>
      </c>
      <c r="BC929" s="175">
        <f t="shared" si="606"/>
        <v>0</v>
      </c>
      <c r="BD929" s="175">
        <f t="shared" si="606"/>
        <v>0</v>
      </c>
      <c r="BE929" s="175">
        <f t="shared" si="606"/>
        <v>0</v>
      </c>
      <c r="BF929" s="175">
        <f t="shared" si="606"/>
        <v>0</v>
      </c>
      <c r="BG929" s="175">
        <f t="shared" si="606"/>
        <v>0</v>
      </c>
      <c r="BH929" s="175">
        <f t="shared" si="606"/>
        <v>0</v>
      </c>
      <c r="BI929" s="175">
        <f t="shared" si="606"/>
        <v>0</v>
      </c>
      <c r="BJ929" s="175">
        <f t="shared" si="606"/>
        <v>0</v>
      </c>
      <c r="BK929" s="175">
        <f t="shared" si="606"/>
        <v>0</v>
      </c>
      <c r="BL929" s="176">
        <f t="shared" si="606"/>
        <v>0</v>
      </c>
      <c r="BM929" s="175">
        <f t="shared" si="606"/>
        <v>0</v>
      </c>
      <c r="BN929" s="175">
        <f t="shared" si="606"/>
        <v>0</v>
      </c>
      <c r="BO929" s="175">
        <f t="shared" si="606"/>
        <v>0</v>
      </c>
      <c r="BP929" s="175">
        <f t="shared" si="606"/>
        <v>0</v>
      </c>
      <c r="BQ929" s="175">
        <f t="shared" si="606"/>
        <v>0</v>
      </c>
      <c r="BR929" s="175">
        <f t="shared" si="606"/>
        <v>0</v>
      </c>
      <c r="BS929" s="175">
        <f t="shared" si="606"/>
        <v>0</v>
      </c>
      <c r="BT929" s="175">
        <f t="shared" si="606"/>
        <v>0</v>
      </c>
      <c r="BU929" s="175">
        <f t="shared" si="606"/>
        <v>0</v>
      </c>
      <c r="BV929" s="175">
        <f>SUM(BV917:BV928)</f>
        <v>0</v>
      </c>
      <c r="BW929" s="175">
        <f>SUM(BW917:BW928)</f>
        <v>0</v>
      </c>
      <c r="BX929" s="175">
        <f>SUM(BX917:BX928)</f>
        <v>0</v>
      </c>
      <c r="BY929" s="175">
        <f t="shared" si="606"/>
        <v>0</v>
      </c>
      <c r="BZ929" s="175">
        <f t="shared" si="606"/>
        <v>0</v>
      </c>
      <c r="CA929" s="175">
        <f t="shared" si="606"/>
        <v>0</v>
      </c>
      <c r="CB929" s="175">
        <f t="shared" si="606"/>
        <v>0</v>
      </c>
      <c r="CC929" s="175">
        <f t="shared" si="606"/>
        <v>0</v>
      </c>
      <c r="CD929" s="175">
        <f t="shared" si="606"/>
        <v>0</v>
      </c>
      <c r="CE929" s="175">
        <f t="shared" si="606"/>
        <v>0</v>
      </c>
      <c r="CF929" s="175">
        <f t="shared" si="606"/>
        <v>0</v>
      </c>
      <c r="CG929" s="175">
        <f t="shared" si="606"/>
        <v>0</v>
      </c>
      <c r="CH929" s="175">
        <f t="shared" si="606"/>
        <v>0</v>
      </c>
      <c r="CI929" s="175">
        <f t="shared" si="606"/>
        <v>0</v>
      </c>
      <c r="CJ929" s="176">
        <f t="shared" si="606"/>
        <v>0</v>
      </c>
      <c r="CK929" s="175">
        <f t="shared" si="606"/>
        <v>0</v>
      </c>
      <c r="CL929" s="175">
        <f t="shared" si="606"/>
        <v>0</v>
      </c>
      <c r="CM929" s="175">
        <f t="shared" si="606"/>
        <v>0</v>
      </c>
      <c r="CN929" s="175">
        <f t="shared" si="606"/>
        <v>0</v>
      </c>
      <c r="CO929" s="175">
        <f t="shared" si="606"/>
        <v>0</v>
      </c>
      <c r="CP929" s="175">
        <f t="shared" si="606"/>
        <v>0</v>
      </c>
      <c r="CQ929" s="175">
        <f t="shared" si="606"/>
        <v>0</v>
      </c>
      <c r="CR929" s="175">
        <f t="shared" si="606"/>
        <v>0</v>
      </c>
      <c r="CS929" s="175">
        <f t="shared" si="606"/>
        <v>0</v>
      </c>
      <c r="CT929" s="175">
        <f t="shared" si="606"/>
        <v>0</v>
      </c>
      <c r="CU929" s="175">
        <f t="shared" si="606"/>
        <v>0</v>
      </c>
      <c r="CV929" s="176">
        <f t="shared" ref="CV929:EA929" si="607">SUM(CV917:CV928)</f>
        <v>0</v>
      </c>
      <c r="CW929" s="175">
        <f t="shared" si="607"/>
        <v>0</v>
      </c>
      <c r="CX929" s="175">
        <f t="shared" si="607"/>
        <v>0</v>
      </c>
      <c r="CY929" s="175">
        <f t="shared" si="607"/>
        <v>0</v>
      </c>
      <c r="CZ929" s="175">
        <f t="shared" si="607"/>
        <v>0</v>
      </c>
      <c r="DA929" s="175">
        <f t="shared" si="607"/>
        <v>0</v>
      </c>
      <c r="DB929" s="175">
        <f t="shared" si="607"/>
        <v>0</v>
      </c>
      <c r="DC929" s="175">
        <f t="shared" si="607"/>
        <v>0</v>
      </c>
      <c r="DD929" s="175">
        <f t="shared" si="607"/>
        <v>0</v>
      </c>
      <c r="DE929" s="175">
        <f t="shared" si="607"/>
        <v>0</v>
      </c>
      <c r="DF929" s="175">
        <f t="shared" si="607"/>
        <v>0</v>
      </c>
      <c r="DG929" s="175">
        <f t="shared" si="607"/>
        <v>0</v>
      </c>
      <c r="DH929" s="176">
        <f t="shared" si="607"/>
        <v>0</v>
      </c>
      <c r="DI929" s="175">
        <f t="shared" si="607"/>
        <v>0</v>
      </c>
      <c r="DJ929" s="175">
        <f t="shared" si="607"/>
        <v>0</v>
      </c>
      <c r="DK929" s="175">
        <f t="shared" si="607"/>
        <v>0</v>
      </c>
      <c r="DL929" s="175">
        <f t="shared" si="607"/>
        <v>0</v>
      </c>
      <c r="DM929" s="175">
        <f t="shared" si="607"/>
        <v>0</v>
      </c>
      <c r="DN929" s="175">
        <f t="shared" si="607"/>
        <v>0</v>
      </c>
      <c r="DO929" s="175">
        <f t="shared" si="607"/>
        <v>0</v>
      </c>
      <c r="DP929" s="175">
        <f t="shared" si="607"/>
        <v>0</v>
      </c>
      <c r="DQ929" s="175">
        <f t="shared" si="607"/>
        <v>0</v>
      </c>
      <c r="DR929" s="175">
        <f t="shared" si="607"/>
        <v>0</v>
      </c>
      <c r="DS929" s="175">
        <f t="shared" si="607"/>
        <v>0</v>
      </c>
      <c r="DT929" s="176">
        <f t="shared" si="607"/>
        <v>0</v>
      </c>
      <c r="DU929" s="175">
        <f t="shared" si="607"/>
        <v>0</v>
      </c>
      <c r="DV929" s="175">
        <f t="shared" si="607"/>
        <v>0</v>
      </c>
      <c r="DW929" s="175">
        <f t="shared" si="607"/>
        <v>0</v>
      </c>
      <c r="DX929" s="175">
        <f t="shared" si="607"/>
        <v>0</v>
      </c>
      <c r="DY929" s="175">
        <f t="shared" si="607"/>
        <v>0</v>
      </c>
      <c r="DZ929" s="175">
        <f t="shared" si="607"/>
        <v>0</v>
      </c>
      <c r="EA929" s="175">
        <f t="shared" si="607"/>
        <v>0</v>
      </c>
      <c r="EB929" s="175">
        <f>SUM(EB917:EB928)</f>
        <v>0</v>
      </c>
      <c r="EC929" s="175">
        <f>SUM(EC917:EC928)</f>
        <v>0</v>
      </c>
      <c r="ED929" s="175">
        <f>SUM(ED917:ED928)</f>
        <v>0</v>
      </c>
      <c r="EE929" s="175">
        <f>SUM(EE917:EE928)</f>
        <v>0</v>
      </c>
      <c r="EF929" s="169"/>
      <c r="EG929" s="169"/>
      <c r="EH929" s="169"/>
    </row>
    <row r="930" spans="1:138" s="182" customFormat="1" ht="16.5" hidden="1" customHeight="1" outlineLevel="1" thickTop="1" x14ac:dyDescent="0.25">
      <c r="A930" s="122">
        <f t="shared" ref="A930:A939" si="608">IF(B$913="Объект",,IF(B930=0,,1))</f>
        <v>0</v>
      </c>
      <c r="B930" s="232" t="str">
        <f>CONCATENATE(B917," НДС")</f>
        <v>Проектно-изыскательские работы  НДС</v>
      </c>
      <c r="C930" s="170">
        <f t="shared" si="604"/>
        <v>0</v>
      </c>
      <c r="D930" s="181">
        <f t="shared" ref="D930:BO933" si="609">D917*0.18</f>
        <v>0</v>
      </c>
      <c r="E930" s="181">
        <f t="shared" si="609"/>
        <v>0</v>
      </c>
      <c r="F930" s="181">
        <f t="shared" si="609"/>
        <v>0</v>
      </c>
      <c r="G930" s="181">
        <f t="shared" si="609"/>
        <v>0</v>
      </c>
      <c r="H930" s="181">
        <f t="shared" si="609"/>
        <v>0</v>
      </c>
      <c r="I930" s="181">
        <f t="shared" si="609"/>
        <v>0</v>
      </c>
      <c r="J930" s="181">
        <f t="shared" si="609"/>
        <v>0</v>
      </c>
      <c r="K930" s="181">
        <f t="shared" si="609"/>
        <v>0</v>
      </c>
      <c r="L930" s="181">
        <f t="shared" si="609"/>
        <v>0</v>
      </c>
      <c r="M930" s="181">
        <f t="shared" si="609"/>
        <v>0</v>
      </c>
      <c r="N930" s="181">
        <f t="shared" si="609"/>
        <v>0</v>
      </c>
      <c r="O930" s="181">
        <f t="shared" si="609"/>
        <v>0</v>
      </c>
      <c r="P930" s="181">
        <f t="shared" si="609"/>
        <v>0</v>
      </c>
      <c r="Q930" s="181">
        <f t="shared" si="609"/>
        <v>0</v>
      </c>
      <c r="R930" s="181">
        <f t="shared" si="609"/>
        <v>0</v>
      </c>
      <c r="S930" s="181">
        <f t="shared" si="609"/>
        <v>0</v>
      </c>
      <c r="T930" s="181">
        <f t="shared" si="609"/>
        <v>0</v>
      </c>
      <c r="U930" s="181">
        <f t="shared" si="609"/>
        <v>0</v>
      </c>
      <c r="V930" s="181">
        <f t="shared" si="609"/>
        <v>0</v>
      </c>
      <c r="W930" s="181">
        <f t="shared" si="609"/>
        <v>0</v>
      </c>
      <c r="X930" s="181">
        <f t="shared" si="609"/>
        <v>0</v>
      </c>
      <c r="Y930" s="181">
        <f t="shared" si="609"/>
        <v>0</v>
      </c>
      <c r="Z930" s="181">
        <f t="shared" si="609"/>
        <v>0</v>
      </c>
      <c r="AA930" s="181">
        <f t="shared" si="609"/>
        <v>0</v>
      </c>
      <c r="AB930" s="181">
        <f t="shared" si="609"/>
        <v>0</v>
      </c>
      <c r="AC930" s="181">
        <f t="shared" si="609"/>
        <v>0</v>
      </c>
      <c r="AD930" s="181">
        <f t="shared" si="609"/>
        <v>0</v>
      </c>
      <c r="AE930" s="181">
        <f t="shared" si="609"/>
        <v>0</v>
      </c>
      <c r="AF930" s="181">
        <f t="shared" si="609"/>
        <v>0</v>
      </c>
      <c r="AG930" s="181">
        <f t="shared" si="609"/>
        <v>0</v>
      </c>
      <c r="AH930" s="181">
        <f t="shared" si="609"/>
        <v>0</v>
      </c>
      <c r="AI930" s="181">
        <f t="shared" si="609"/>
        <v>0</v>
      </c>
      <c r="AJ930" s="181">
        <f t="shared" si="609"/>
        <v>0</v>
      </c>
      <c r="AK930" s="181">
        <f t="shared" si="609"/>
        <v>0</v>
      </c>
      <c r="AL930" s="181">
        <f t="shared" si="609"/>
        <v>0</v>
      </c>
      <c r="AM930" s="181">
        <f t="shared" si="609"/>
        <v>0</v>
      </c>
      <c r="AN930" s="181">
        <f t="shared" si="609"/>
        <v>0</v>
      </c>
      <c r="AO930" s="181">
        <f t="shared" si="609"/>
        <v>0</v>
      </c>
      <c r="AP930" s="181">
        <f t="shared" si="609"/>
        <v>0</v>
      </c>
      <c r="AQ930" s="181">
        <f t="shared" si="609"/>
        <v>0</v>
      </c>
      <c r="AR930" s="181">
        <f t="shared" si="609"/>
        <v>0</v>
      </c>
      <c r="AS930" s="181">
        <f t="shared" si="609"/>
        <v>0</v>
      </c>
      <c r="AT930" s="181">
        <f t="shared" si="609"/>
        <v>0</v>
      </c>
      <c r="AU930" s="181">
        <f t="shared" si="609"/>
        <v>0</v>
      </c>
      <c r="AV930" s="181">
        <f t="shared" si="609"/>
        <v>0</v>
      </c>
      <c r="AW930" s="181">
        <f t="shared" si="609"/>
        <v>0</v>
      </c>
      <c r="AX930" s="181">
        <f t="shared" si="609"/>
        <v>0</v>
      </c>
      <c r="AY930" s="181">
        <f t="shared" si="609"/>
        <v>0</v>
      </c>
      <c r="AZ930" s="181">
        <f t="shared" si="609"/>
        <v>0</v>
      </c>
      <c r="BA930" s="181">
        <f t="shared" si="609"/>
        <v>0</v>
      </c>
      <c r="BB930" s="181">
        <f t="shared" si="609"/>
        <v>0</v>
      </c>
      <c r="BC930" s="181">
        <f t="shared" si="609"/>
        <v>0</v>
      </c>
      <c r="BD930" s="181">
        <f t="shared" si="609"/>
        <v>0</v>
      </c>
      <c r="BE930" s="181">
        <f t="shared" si="609"/>
        <v>0</v>
      </c>
      <c r="BF930" s="181">
        <f t="shared" si="609"/>
        <v>0</v>
      </c>
      <c r="BG930" s="181">
        <f t="shared" si="609"/>
        <v>0</v>
      </c>
      <c r="BH930" s="181">
        <f t="shared" si="609"/>
        <v>0</v>
      </c>
      <c r="BI930" s="181">
        <f t="shared" si="609"/>
        <v>0</v>
      </c>
      <c r="BJ930" s="181">
        <f t="shared" si="609"/>
        <v>0</v>
      </c>
      <c r="BK930" s="181">
        <f t="shared" si="609"/>
        <v>0</v>
      </c>
      <c r="BL930" s="181">
        <f t="shared" si="609"/>
        <v>0</v>
      </c>
      <c r="BM930" s="181">
        <f t="shared" si="609"/>
        <v>0</v>
      </c>
      <c r="BN930" s="181">
        <f t="shared" si="609"/>
        <v>0</v>
      </c>
      <c r="BO930" s="181">
        <f t="shared" si="609"/>
        <v>0</v>
      </c>
      <c r="BP930" s="181">
        <f t="shared" ref="BP930:EA933" si="610">BP917*0.18</f>
        <v>0</v>
      </c>
      <c r="BQ930" s="181">
        <f t="shared" si="610"/>
        <v>0</v>
      </c>
      <c r="BR930" s="181">
        <f t="shared" si="610"/>
        <v>0</v>
      </c>
      <c r="BS930" s="181">
        <f t="shared" si="610"/>
        <v>0</v>
      </c>
      <c r="BT930" s="181">
        <f t="shared" si="610"/>
        <v>0</v>
      </c>
      <c r="BU930" s="181">
        <f t="shared" si="610"/>
        <v>0</v>
      </c>
      <c r="BV930" s="181">
        <f t="shared" si="610"/>
        <v>0</v>
      </c>
      <c r="BW930" s="181">
        <f t="shared" si="610"/>
        <v>0</v>
      </c>
      <c r="BX930" s="181">
        <f t="shared" si="610"/>
        <v>0</v>
      </c>
      <c r="BY930" s="181">
        <f t="shared" si="610"/>
        <v>0</v>
      </c>
      <c r="BZ930" s="181">
        <f t="shared" si="610"/>
        <v>0</v>
      </c>
      <c r="CA930" s="181">
        <f t="shared" si="610"/>
        <v>0</v>
      </c>
      <c r="CB930" s="181">
        <f t="shared" si="610"/>
        <v>0</v>
      </c>
      <c r="CC930" s="181">
        <f t="shared" si="610"/>
        <v>0</v>
      </c>
      <c r="CD930" s="181">
        <f t="shared" si="610"/>
        <v>0</v>
      </c>
      <c r="CE930" s="181">
        <f t="shared" si="610"/>
        <v>0</v>
      </c>
      <c r="CF930" s="181">
        <f t="shared" si="610"/>
        <v>0</v>
      </c>
      <c r="CG930" s="181">
        <f t="shared" si="610"/>
        <v>0</v>
      </c>
      <c r="CH930" s="181">
        <f t="shared" si="610"/>
        <v>0</v>
      </c>
      <c r="CI930" s="181">
        <f t="shared" si="610"/>
        <v>0</v>
      </c>
      <c r="CJ930" s="181">
        <f t="shared" si="610"/>
        <v>0</v>
      </c>
      <c r="CK930" s="181">
        <f t="shared" si="610"/>
        <v>0</v>
      </c>
      <c r="CL930" s="181">
        <f t="shared" si="610"/>
        <v>0</v>
      </c>
      <c r="CM930" s="181">
        <f t="shared" si="610"/>
        <v>0</v>
      </c>
      <c r="CN930" s="181">
        <f t="shared" si="610"/>
        <v>0</v>
      </c>
      <c r="CO930" s="181">
        <f t="shared" si="610"/>
        <v>0</v>
      </c>
      <c r="CP930" s="181">
        <f t="shared" si="610"/>
        <v>0</v>
      </c>
      <c r="CQ930" s="181">
        <f t="shared" si="610"/>
        <v>0</v>
      </c>
      <c r="CR930" s="181">
        <f t="shared" si="610"/>
        <v>0</v>
      </c>
      <c r="CS930" s="181">
        <f t="shared" si="610"/>
        <v>0</v>
      </c>
      <c r="CT930" s="181">
        <f t="shared" si="610"/>
        <v>0</v>
      </c>
      <c r="CU930" s="181">
        <f t="shared" si="610"/>
        <v>0</v>
      </c>
      <c r="CV930" s="181">
        <f t="shared" si="610"/>
        <v>0</v>
      </c>
      <c r="CW930" s="181">
        <f t="shared" si="610"/>
        <v>0</v>
      </c>
      <c r="CX930" s="181">
        <f t="shared" si="610"/>
        <v>0</v>
      </c>
      <c r="CY930" s="181">
        <f t="shared" si="610"/>
        <v>0</v>
      </c>
      <c r="CZ930" s="181">
        <f t="shared" si="610"/>
        <v>0</v>
      </c>
      <c r="DA930" s="181">
        <f t="shared" si="610"/>
        <v>0</v>
      </c>
      <c r="DB930" s="181">
        <f t="shared" si="610"/>
        <v>0</v>
      </c>
      <c r="DC930" s="181">
        <f t="shared" si="610"/>
        <v>0</v>
      </c>
      <c r="DD930" s="181">
        <f t="shared" si="610"/>
        <v>0</v>
      </c>
      <c r="DE930" s="181">
        <f t="shared" si="610"/>
        <v>0</v>
      </c>
      <c r="DF930" s="181">
        <f t="shared" si="610"/>
        <v>0</v>
      </c>
      <c r="DG930" s="181">
        <f t="shared" si="610"/>
        <v>0</v>
      </c>
      <c r="DH930" s="181">
        <f t="shared" si="610"/>
        <v>0</v>
      </c>
      <c r="DI930" s="181">
        <f t="shared" si="610"/>
        <v>0</v>
      </c>
      <c r="DJ930" s="181">
        <f t="shared" si="610"/>
        <v>0</v>
      </c>
      <c r="DK930" s="181">
        <f t="shared" si="610"/>
        <v>0</v>
      </c>
      <c r="DL930" s="181">
        <f t="shared" si="610"/>
        <v>0</v>
      </c>
      <c r="DM930" s="181">
        <f t="shared" si="610"/>
        <v>0</v>
      </c>
      <c r="DN930" s="181">
        <f t="shared" si="610"/>
        <v>0</v>
      </c>
      <c r="DO930" s="181">
        <f t="shared" si="610"/>
        <v>0</v>
      </c>
      <c r="DP930" s="181">
        <f t="shared" si="610"/>
        <v>0</v>
      </c>
      <c r="DQ930" s="181">
        <f t="shared" si="610"/>
        <v>0</v>
      </c>
      <c r="DR930" s="181">
        <f t="shared" si="610"/>
        <v>0</v>
      </c>
      <c r="DS930" s="181">
        <f t="shared" si="610"/>
        <v>0</v>
      </c>
      <c r="DT930" s="181">
        <f t="shared" si="610"/>
        <v>0</v>
      </c>
      <c r="DU930" s="181">
        <f t="shared" si="610"/>
        <v>0</v>
      </c>
      <c r="DV930" s="181">
        <f t="shared" si="610"/>
        <v>0</v>
      </c>
      <c r="DW930" s="181">
        <f t="shared" si="610"/>
        <v>0</v>
      </c>
      <c r="DX930" s="181">
        <f t="shared" si="610"/>
        <v>0</v>
      </c>
      <c r="DY930" s="181">
        <f t="shared" si="610"/>
        <v>0</v>
      </c>
      <c r="DZ930" s="181">
        <f t="shared" si="610"/>
        <v>0</v>
      </c>
      <c r="EA930" s="181">
        <f t="shared" si="610"/>
        <v>0</v>
      </c>
      <c r="EB930" s="181">
        <f t="shared" ref="EB930:EE939" si="611">EB917*0.18</f>
        <v>0</v>
      </c>
      <c r="EC930" s="181">
        <f t="shared" si="611"/>
        <v>0</v>
      </c>
      <c r="ED930" s="181">
        <f t="shared" si="611"/>
        <v>0</v>
      </c>
      <c r="EE930" s="181">
        <f t="shared" si="611"/>
        <v>0</v>
      </c>
    </row>
    <row r="931" spans="1:138" s="182" customFormat="1" ht="15.75" hidden="1" outlineLevel="1" x14ac:dyDescent="0.25">
      <c r="A931" s="122">
        <f t="shared" si="608"/>
        <v>0</v>
      </c>
      <c r="B931" s="232" t="str">
        <f t="shared" ref="B931:B939" si="612">CONCATENATE(B918," НДС")</f>
        <v>Строительно-монтажные работы (привязка в валюте) НДС</v>
      </c>
      <c r="C931" s="170">
        <f>SUM(D931:EE931)</f>
        <v>0</v>
      </c>
      <c r="D931" s="181">
        <f t="shared" si="609"/>
        <v>0</v>
      </c>
      <c r="E931" s="181">
        <f t="shared" si="609"/>
        <v>0</v>
      </c>
      <c r="F931" s="181">
        <f t="shared" si="609"/>
        <v>0</v>
      </c>
      <c r="G931" s="181">
        <f t="shared" si="609"/>
        <v>0</v>
      </c>
      <c r="H931" s="181">
        <f t="shared" si="609"/>
        <v>0</v>
      </c>
      <c r="I931" s="181">
        <f t="shared" si="609"/>
        <v>0</v>
      </c>
      <c r="J931" s="181">
        <f t="shared" si="609"/>
        <v>0</v>
      </c>
      <c r="K931" s="181">
        <f t="shared" si="609"/>
        <v>0</v>
      </c>
      <c r="L931" s="181">
        <f t="shared" si="609"/>
        <v>0</v>
      </c>
      <c r="M931" s="181">
        <f t="shared" si="609"/>
        <v>0</v>
      </c>
      <c r="N931" s="181">
        <f t="shared" si="609"/>
        <v>0</v>
      </c>
      <c r="O931" s="181">
        <f t="shared" si="609"/>
        <v>0</v>
      </c>
      <c r="P931" s="181">
        <f t="shared" si="609"/>
        <v>0</v>
      </c>
      <c r="Q931" s="181">
        <f t="shared" si="609"/>
        <v>0</v>
      </c>
      <c r="R931" s="181">
        <f t="shared" si="609"/>
        <v>0</v>
      </c>
      <c r="S931" s="181">
        <f t="shared" si="609"/>
        <v>0</v>
      </c>
      <c r="T931" s="181">
        <f t="shared" si="609"/>
        <v>0</v>
      </c>
      <c r="U931" s="181">
        <f t="shared" si="609"/>
        <v>0</v>
      </c>
      <c r="V931" s="181">
        <f t="shared" si="609"/>
        <v>0</v>
      </c>
      <c r="W931" s="181">
        <f t="shared" si="609"/>
        <v>0</v>
      </c>
      <c r="X931" s="181">
        <f t="shared" si="609"/>
        <v>0</v>
      </c>
      <c r="Y931" s="181">
        <f t="shared" si="609"/>
        <v>0</v>
      </c>
      <c r="Z931" s="181">
        <f t="shared" si="609"/>
        <v>0</v>
      </c>
      <c r="AA931" s="181">
        <f t="shared" si="609"/>
        <v>0</v>
      </c>
      <c r="AB931" s="181">
        <f t="shared" si="609"/>
        <v>0</v>
      </c>
      <c r="AC931" s="181">
        <f t="shared" si="609"/>
        <v>0</v>
      </c>
      <c r="AD931" s="181">
        <f t="shared" si="609"/>
        <v>0</v>
      </c>
      <c r="AE931" s="181">
        <f t="shared" si="609"/>
        <v>0</v>
      </c>
      <c r="AF931" s="181">
        <f t="shared" si="609"/>
        <v>0</v>
      </c>
      <c r="AG931" s="181">
        <f t="shared" si="609"/>
        <v>0</v>
      </c>
      <c r="AH931" s="181">
        <f t="shared" si="609"/>
        <v>0</v>
      </c>
      <c r="AI931" s="181">
        <f t="shared" si="609"/>
        <v>0</v>
      </c>
      <c r="AJ931" s="181">
        <f t="shared" si="609"/>
        <v>0</v>
      </c>
      <c r="AK931" s="181">
        <f t="shared" si="609"/>
        <v>0</v>
      </c>
      <c r="AL931" s="181">
        <f t="shared" si="609"/>
        <v>0</v>
      </c>
      <c r="AM931" s="181">
        <f t="shared" si="609"/>
        <v>0</v>
      </c>
      <c r="AN931" s="181">
        <f t="shared" si="609"/>
        <v>0</v>
      </c>
      <c r="AO931" s="181">
        <f t="shared" si="609"/>
        <v>0</v>
      </c>
      <c r="AP931" s="181">
        <f t="shared" si="609"/>
        <v>0</v>
      </c>
      <c r="AQ931" s="181">
        <f t="shared" si="609"/>
        <v>0</v>
      </c>
      <c r="AR931" s="181">
        <f t="shared" si="609"/>
        <v>0</v>
      </c>
      <c r="AS931" s="181">
        <f t="shared" si="609"/>
        <v>0</v>
      </c>
      <c r="AT931" s="181">
        <f t="shared" si="609"/>
        <v>0</v>
      </c>
      <c r="AU931" s="181">
        <f t="shared" si="609"/>
        <v>0</v>
      </c>
      <c r="AV931" s="181">
        <f t="shared" si="609"/>
        <v>0</v>
      </c>
      <c r="AW931" s="181">
        <f t="shared" si="609"/>
        <v>0</v>
      </c>
      <c r="AX931" s="181">
        <f t="shared" si="609"/>
        <v>0</v>
      </c>
      <c r="AY931" s="181">
        <f t="shared" si="609"/>
        <v>0</v>
      </c>
      <c r="AZ931" s="181">
        <f t="shared" si="609"/>
        <v>0</v>
      </c>
      <c r="BA931" s="181">
        <f t="shared" si="609"/>
        <v>0</v>
      </c>
      <c r="BB931" s="181">
        <f t="shared" si="609"/>
        <v>0</v>
      </c>
      <c r="BC931" s="181">
        <f t="shared" si="609"/>
        <v>0</v>
      </c>
      <c r="BD931" s="181">
        <f t="shared" si="609"/>
        <v>0</v>
      </c>
      <c r="BE931" s="181">
        <f t="shared" si="609"/>
        <v>0</v>
      </c>
      <c r="BF931" s="181">
        <f t="shared" si="609"/>
        <v>0</v>
      </c>
      <c r="BG931" s="181">
        <f t="shared" si="609"/>
        <v>0</v>
      </c>
      <c r="BH931" s="181">
        <f t="shared" si="609"/>
        <v>0</v>
      </c>
      <c r="BI931" s="181">
        <f t="shared" si="609"/>
        <v>0</v>
      </c>
      <c r="BJ931" s="181">
        <f t="shared" si="609"/>
        <v>0</v>
      </c>
      <c r="BK931" s="181">
        <f t="shared" si="609"/>
        <v>0</v>
      </c>
      <c r="BL931" s="181">
        <f t="shared" si="609"/>
        <v>0</v>
      </c>
      <c r="BM931" s="181">
        <f t="shared" si="609"/>
        <v>0</v>
      </c>
      <c r="BN931" s="181">
        <f t="shared" si="609"/>
        <v>0</v>
      </c>
      <c r="BO931" s="181">
        <f t="shared" si="609"/>
        <v>0</v>
      </c>
      <c r="BP931" s="181">
        <f t="shared" si="610"/>
        <v>0</v>
      </c>
      <c r="BQ931" s="181">
        <f t="shared" si="610"/>
        <v>0</v>
      </c>
      <c r="BR931" s="181">
        <f t="shared" si="610"/>
        <v>0</v>
      </c>
      <c r="BS931" s="181">
        <f t="shared" si="610"/>
        <v>0</v>
      </c>
      <c r="BT931" s="181">
        <f t="shared" si="610"/>
        <v>0</v>
      </c>
      <c r="BU931" s="181">
        <f t="shared" si="610"/>
        <v>0</v>
      </c>
      <c r="BV931" s="181">
        <f t="shared" si="610"/>
        <v>0</v>
      </c>
      <c r="BW931" s="181">
        <f t="shared" si="610"/>
        <v>0</v>
      </c>
      <c r="BX931" s="181">
        <f t="shared" si="610"/>
        <v>0</v>
      </c>
      <c r="BY931" s="181">
        <f t="shared" si="610"/>
        <v>0</v>
      </c>
      <c r="BZ931" s="181">
        <f t="shared" si="610"/>
        <v>0</v>
      </c>
      <c r="CA931" s="181">
        <f t="shared" si="610"/>
        <v>0</v>
      </c>
      <c r="CB931" s="181">
        <f t="shared" si="610"/>
        <v>0</v>
      </c>
      <c r="CC931" s="181">
        <f t="shared" si="610"/>
        <v>0</v>
      </c>
      <c r="CD931" s="181">
        <f t="shared" si="610"/>
        <v>0</v>
      </c>
      <c r="CE931" s="181">
        <f t="shared" si="610"/>
        <v>0</v>
      </c>
      <c r="CF931" s="181">
        <f t="shared" si="610"/>
        <v>0</v>
      </c>
      <c r="CG931" s="181">
        <f t="shared" si="610"/>
        <v>0</v>
      </c>
      <c r="CH931" s="181">
        <f t="shared" si="610"/>
        <v>0</v>
      </c>
      <c r="CI931" s="181">
        <f t="shared" si="610"/>
        <v>0</v>
      </c>
      <c r="CJ931" s="181">
        <f t="shared" si="610"/>
        <v>0</v>
      </c>
      <c r="CK931" s="181">
        <f t="shared" si="610"/>
        <v>0</v>
      </c>
      <c r="CL931" s="181">
        <f t="shared" si="610"/>
        <v>0</v>
      </c>
      <c r="CM931" s="181">
        <f t="shared" si="610"/>
        <v>0</v>
      </c>
      <c r="CN931" s="181">
        <f t="shared" si="610"/>
        <v>0</v>
      </c>
      <c r="CO931" s="181">
        <f t="shared" si="610"/>
        <v>0</v>
      </c>
      <c r="CP931" s="181">
        <f t="shared" si="610"/>
        <v>0</v>
      </c>
      <c r="CQ931" s="181">
        <f t="shared" si="610"/>
        <v>0</v>
      </c>
      <c r="CR931" s="181">
        <f t="shared" si="610"/>
        <v>0</v>
      </c>
      <c r="CS931" s="181">
        <f t="shared" si="610"/>
        <v>0</v>
      </c>
      <c r="CT931" s="181">
        <f t="shared" si="610"/>
        <v>0</v>
      </c>
      <c r="CU931" s="181">
        <f t="shared" si="610"/>
        <v>0</v>
      </c>
      <c r="CV931" s="181">
        <f t="shared" si="610"/>
        <v>0</v>
      </c>
      <c r="CW931" s="181">
        <f t="shared" si="610"/>
        <v>0</v>
      </c>
      <c r="CX931" s="181">
        <f t="shared" si="610"/>
        <v>0</v>
      </c>
      <c r="CY931" s="181">
        <f t="shared" si="610"/>
        <v>0</v>
      </c>
      <c r="CZ931" s="181">
        <f t="shared" si="610"/>
        <v>0</v>
      </c>
      <c r="DA931" s="181">
        <f t="shared" si="610"/>
        <v>0</v>
      </c>
      <c r="DB931" s="181">
        <f t="shared" si="610"/>
        <v>0</v>
      </c>
      <c r="DC931" s="181">
        <f t="shared" si="610"/>
        <v>0</v>
      </c>
      <c r="DD931" s="181">
        <f t="shared" si="610"/>
        <v>0</v>
      </c>
      <c r="DE931" s="181">
        <f t="shared" si="610"/>
        <v>0</v>
      </c>
      <c r="DF931" s="181">
        <f t="shared" si="610"/>
        <v>0</v>
      </c>
      <c r="DG931" s="181">
        <f t="shared" si="610"/>
        <v>0</v>
      </c>
      <c r="DH931" s="181">
        <f t="shared" si="610"/>
        <v>0</v>
      </c>
      <c r="DI931" s="181">
        <f t="shared" si="610"/>
        <v>0</v>
      </c>
      <c r="DJ931" s="181">
        <f t="shared" si="610"/>
        <v>0</v>
      </c>
      <c r="DK931" s="181">
        <f t="shared" si="610"/>
        <v>0</v>
      </c>
      <c r="DL931" s="181">
        <f t="shared" si="610"/>
        <v>0</v>
      </c>
      <c r="DM931" s="181">
        <f t="shared" si="610"/>
        <v>0</v>
      </c>
      <c r="DN931" s="181">
        <f t="shared" si="610"/>
        <v>0</v>
      </c>
      <c r="DO931" s="181">
        <f t="shared" si="610"/>
        <v>0</v>
      </c>
      <c r="DP931" s="181">
        <f t="shared" si="610"/>
        <v>0</v>
      </c>
      <c r="DQ931" s="181">
        <f t="shared" si="610"/>
        <v>0</v>
      </c>
      <c r="DR931" s="181">
        <f t="shared" si="610"/>
        <v>0</v>
      </c>
      <c r="DS931" s="181">
        <f t="shared" si="610"/>
        <v>0</v>
      </c>
      <c r="DT931" s="181">
        <f t="shared" si="610"/>
        <v>0</v>
      </c>
      <c r="DU931" s="181">
        <f t="shared" si="610"/>
        <v>0</v>
      </c>
      <c r="DV931" s="181">
        <f t="shared" si="610"/>
        <v>0</v>
      </c>
      <c r="DW931" s="181">
        <f t="shared" si="610"/>
        <v>0</v>
      </c>
      <c r="DX931" s="181">
        <f t="shared" si="610"/>
        <v>0</v>
      </c>
      <c r="DY931" s="181">
        <f t="shared" si="610"/>
        <v>0</v>
      </c>
      <c r="DZ931" s="181">
        <f t="shared" si="610"/>
        <v>0</v>
      </c>
      <c r="EA931" s="181">
        <f t="shared" si="610"/>
        <v>0</v>
      </c>
      <c r="EB931" s="181">
        <f t="shared" si="611"/>
        <v>0</v>
      </c>
      <c r="EC931" s="181">
        <f t="shared" si="611"/>
        <v>0</v>
      </c>
      <c r="ED931" s="181">
        <f t="shared" si="611"/>
        <v>0</v>
      </c>
      <c r="EE931" s="181">
        <f t="shared" si="611"/>
        <v>0</v>
      </c>
    </row>
    <row r="932" spans="1:138" s="182" customFormat="1" ht="15.75" hidden="1" outlineLevel="1" x14ac:dyDescent="0.25">
      <c r="A932" s="122">
        <f t="shared" si="608"/>
        <v>0</v>
      </c>
      <c r="B932" s="232" t="str">
        <f t="shared" si="612"/>
        <v>Строительно-монтажные работы рос НДС</v>
      </c>
      <c r="C932" s="170">
        <f t="shared" ref="C932:C939" si="613">SUM(D932:EE932)</f>
        <v>0</v>
      </c>
      <c r="D932" s="181">
        <f t="shared" si="609"/>
        <v>0</v>
      </c>
      <c r="E932" s="181">
        <f t="shared" si="609"/>
        <v>0</v>
      </c>
      <c r="F932" s="181">
        <f t="shared" si="609"/>
        <v>0</v>
      </c>
      <c r="G932" s="181">
        <f t="shared" si="609"/>
        <v>0</v>
      </c>
      <c r="H932" s="181">
        <f t="shared" si="609"/>
        <v>0</v>
      </c>
      <c r="I932" s="181">
        <f t="shared" si="609"/>
        <v>0</v>
      </c>
      <c r="J932" s="181">
        <f t="shared" si="609"/>
        <v>0</v>
      </c>
      <c r="K932" s="181">
        <f t="shared" si="609"/>
        <v>0</v>
      </c>
      <c r="L932" s="181">
        <f t="shared" si="609"/>
        <v>0</v>
      </c>
      <c r="M932" s="181">
        <f t="shared" si="609"/>
        <v>0</v>
      </c>
      <c r="N932" s="181">
        <f t="shared" si="609"/>
        <v>0</v>
      </c>
      <c r="O932" s="181">
        <f t="shared" si="609"/>
        <v>0</v>
      </c>
      <c r="P932" s="181">
        <f t="shared" si="609"/>
        <v>0</v>
      </c>
      <c r="Q932" s="181">
        <f t="shared" si="609"/>
        <v>0</v>
      </c>
      <c r="R932" s="181">
        <f t="shared" si="609"/>
        <v>0</v>
      </c>
      <c r="S932" s="181">
        <f t="shared" si="609"/>
        <v>0</v>
      </c>
      <c r="T932" s="181">
        <f t="shared" si="609"/>
        <v>0</v>
      </c>
      <c r="U932" s="181">
        <f t="shared" si="609"/>
        <v>0</v>
      </c>
      <c r="V932" s="181">
        <f t="shared" si="609"/>
        <v>0</v>
      </c>
      <c r="W932" s="181">
        <f t="shared" si="609"/>
        <v>0</v>
      </c>
      <c r="X932" s="181">
        <f t="shared" si="609"/>
        <v>0</v>
      </c>
      <c r="Y932" s="181">
        <f t="shared" si="609"/>
        <v>0</v>
      </c>
      <c r="Z932" s="181">
        <f t="shared" si="609"/>
        <v>0</v>
      </c>
      <c r="AA932" s="181">
        <f t="shared" si="609"/>
        <v>0</v>
      </c>
      <c r="AB932" s="181">
        <f t="shared" si="609"/>
        <v>0</v>
      </c>
      <c r="AC932" s="181">
        <f t="shared" si="609"/>
        <v>0</v>
      </c>
      <c r="AD932" s="181">
        <f t="shared" si="609"/>
        <v>0</v>
      </c>
      <c r="AE932" s="181">
        <f t="shared" si="609"/>
        <v>0</v>
      </c>
      <c r="AF932" s="181">
        <f t="shared" si="609"/>
        <v>0</v>
      </c>
      <c r="AG932" s="181">
        <f t="shared" si="609"/>
        <v>0</v>
      </c>
      <c r="AH932" s="181">
        <f t="shared" si="609"/>
        <v>0</v>
      </c>
      <c r="AI932" s="181">
        <f t="shared" si="609"/>
        <v>0</v>
      </c>
      <c r="AJ932" s="181">
        <f t="shared" si="609"/>
        <v>0</v>
      </c>
      <c r="AK932" s="181">
        <f t="shared" si="609"/>
        <v>0</v>
      </c>
      <c r="AL932" s="181">
        <f t="shared" si="609"/>
        <v>0</v>
      </c>
      <c r="AM932" s="181">
        <f t="shared" si="609"/>
        <v>0</v>
      </c>
      <c r="AN932" s="181">
        <f t="shared" si="609"/>
        <v>0</v>
      </c>
      <c r="AO932" s="181">
        <f t="shared" si="609"/>
        <v>0</v>
      </c>
      <c r="AP932" s="181">
        <f t="shared" si="609"/>
        <v>0</v>
      </c>
      <c r="AQ932" s="181">
        <f t="shared" si="609"/>
        <v>0</v>
      </c>
      <c r="AR932" s="181">
        <f t="shared" si="609"/>
        <v>0</v>
      </c>
      <c r="AS932" s="181">
        <f t="shared" si="609"/>
        <v>0</v>
      </c>
      <c r="AT932" s="181">
        <f t="shared" si="609"/>
        <v>0</v>
      </c>
      <c r="AU932" s="181">
        <f t="shared" si="609"/>
        <v>0</v>
      </c>
      <c r="AV932" s="181">
        <f t="shared" si="609"/>
        <v>0</v>
      </c>
      <c r="AW932" s="181">
        <f t="shared" si="609"/>
        <v>0</v>
      </c>
      <c r="AX932" s="181">
        <f t="shared" si="609"/>
        <v>0</v>
      </c>
      <c r="AY932" s="181">
        <f t="shared" si="609"/>
        <v>0</v>
      </c>
      <c r="AZ932" s="181">
        <f t="shared" si="609"/>
        <v>0</v>
      </c>
      <c r="BA932" s="181">
        <f t="shared" si="609"/>
        <v>0</v>
      </c>
      <c r="BB932" s="181">
        <f t="shared" si="609"/>
        <v>0</v>
      </c>
      <c r="BC932" s="181">
        <f t="shared" si="609"/>
        <v>0</v>
      </c>
      <c r="BD932" s="181">
        <f t="shared" si="609"/>
        <v>0</v>
      </c>
      <c r="BE932" s="181">
        <f t="shared" si="609"/>
        <v>0</v>
      </c>
      <c r="BF932" s="181">
        <f t="shared" si="609"/>
        <v>0</v>
      </c>
      <c r="BG932" s="181">
        <f t="shared" si="609"/>
        <v>0</v>
      </c>
      <c r="BH932" s="181">
        <f t="shared" si="609"/>
        <v>0</v>
      </c>
      <c r="BI932" s="181">
        <f t="shared" si="609"/>
        <v>0</v>
      </c>
      <c r="BJ932" s="181">
        <f t="shared" si="609"/>
        <v>0</v>
      </c>
      <c r="BK932" s="181">
        <f t="shared" si="609"/>
        <v>0</v>
      </c>
      <c r="BL932" s="181">
        <f t="shared" si="609"/>
        <v>0</v>
      </c>
      <c r="BM932" s="181">
        <f t="shared" si="609"/>
        <v>0</v>
      </c>
      <c r="BN932" s="181">
        <f t="shared" si="609"/>
        <v>0</v>
      </c>
      <c r="BO932" s="181">
        <f t="shared" si="609"/>
        <v>0</v>
      </c>
      <c r="BP932" s="181">
        <f t="shared" si="610"/>
        <v>0</v>
      </c>
      <c r="BQ932" s="181">
        <f t="shared" si="610"/>
        <v>0</v>
      </c>
      <c r="BR932" s="181">
        <f t="shared" si="610"/>
        <v>0</v>
      </c>
      <c r="BS932" s="181">
        <f t="shared" si="610"/>
        <v>0</v>
      </c>
      <c r="BT932" s="181">
        <f t="shared" si="610"/>
        <v>0</v>
      </c>
      <c r="BU932" s="181">
        <f t="shared" si="610"/>
        <v>0</v>
      </c>
      <c r="BV932" s="181">
        <f t="shared" si="610"/>
        <v>0</v>
      </c>
      <c r="BW932" s="181">
        <f t="shared" si="610"/>
        <v>0</v>
      </c>
      <c r="BX932" s="181">
        <f t="shared" si="610"/>
        <v>0</v>
      </c>
      <c r="BY932" s="181">
        <f t="shared" si="610"/>
        <v>0</v>
      </c>
      <c r="BZ932" s="181">
        <f t="shared" si="610"/>
        <v>0</v>
      </c>
      <c r="CA932" s="181">
        <f t="shared" si="610"/>
        <v>0</v>
      </c>
      <c r="CB932" s="181">
        <f t="shared" si="610"/>
        <v>0</v>
      </c>
      <c r="CC932" s="181">
        <f t="shared" si="610"/>
        <v>0</v>
      </c>
      <c r="CD932" s="181">
        <f t="shared" si="610"/>
        <v>0</v>
      </c>
      <c r="CE932" s="181">
        <f t="shared" si="610"/>
        <v>0</v>
      </c>
      <c r="CF932" s="181">
        <f t="shared" si="610"/>
        <v>0</v>
      </c>
      <c r="CG932" s="181">
        <f t="shared" si="610"/>
        <v>0</v>
      </c>
      <c r="CH932" s="181">
        <f t="shared" si="610"/>
        <v>0</v>
      </c>
      <c r="CI932" s="181">
        <f t="shared" si="610"/>
        <v>0</v>
      </c>
      <c r="CJ932" s="181">
        <f t="shared" si="610"/>
        <v>0</v>
      </c>
      <c r="CK932" s="181">
        <f t="shared" si="610"/>
        <v>0</v>
      </c>
      <c r="CL932" s="181">
        <f t="shared" si="610"/>
        <v>0</v>
      </c>
      <c r="CM932" s="181">
        <f t="shared" si="610"/>
        <v>0</v>
      </c>
      <c r="CN932" s="181">
        <f t="shared" si="610"/>
        <v>0</v>
      </c>
      <c r="CO932" s="181">
        <f t="shared" si="610"/>
        <v>0</v>
      </c>
      <c r="CP932" s="181">
        <f t="shared" si="610"/>
        <v>0</v>
      </c>
      <c r="CQ932" s="181">
        <f t="shared" si="610"/>
        <v>0</v>
      </c>
      <c r="CR932" s="181">
        <f t="shared" si="610"/>
        <v>0</v>
      </c>
      <c r="CS932" s="181">
        <f t="shared" si="610"/>
        <v>0</v>
      </c>
      <c r="CT932" s="181">
        <f t="shared" si="610"/>
        <v>0</v>
      </c>
      <c r="CU932" s="181">
        <f t="shared" si="610"/>
        <v>0</v>
      </c>
      <c r="CV932" s="181">
        <f t="shared" si="610"/>
        <v>0</v>
      </c>
      <c r="CW932" s="181">
        <f t="shared" si="610"/>
        <v>0</v>
      </c>
      <c r="CX932" s="181">
        <f t="shared" si="610"/>
        <v>0</v>
      </c>
      <c r="CY932" s="181">
        <f t="shared" si="610"/>
        <v>0</v>
      </c>
      <c r="CZ932" s="181">
        <f t="shared" si="610"/>
        <v>0</v>
      </c>
      <c r="DA932" s="181">
        <f t="shared" si="610"/>
        <v>0</v>
      </c>
      <c r="DB932" s="181">
        <f t="shared" si="610"/>
        <v>0</v>
      </c>
      <c r="DC932" s="181">
        <f t="shared" si="610"/>
        <v>0</v>
      </c>
      <c r="DD932" s="181">
        <f t="shared" si="610"/>
        <v>0</v>
      </c>
      <c r="DE932" s="181">
        <f t="shared" si="610"/>
        <v>0</v>
      </c>
      <c r="DF932" s="181">
        <f t="shared" si="610"/>
        <v>0</v>
      </c>
      <c r="DG932" s="181">
        <f t="shared" si="610"/>
        <v>0</v>
      </c>
      <c r="DH932" s="181">
        <f t="shared" si="610"/>
        <v>0</v>
      </c>
      <c r="DI932" s="181">
        <f t="shared" si="610"/>
        <v>0</v>
      </c>
      <c r="DJ932" s="181">
        <f t="shared" si="610"/>
        <v>0</v>
      </c>
      <c r="DK932" s="181">
        <f t="shared" si="610"/>
        <v>0</v>
      </c>
      <c r="DL932" s="181">
        <f t="shared" si="610"/>
        <v>0</v>
      </c>
      <c r="DM932" s="181">
        <f t="shared" si="610"/>
        <v>0</v>
      </c>
      <c r="DN932" s="181">
        <f t="shared" si="610"/>
        <v>0</v>
      </c>
      <c r="DO932" s="181">
        <f t="shared" si="610"/>
        <v>0</v>
      </c>
      <c r="DP932" s="181">
        <f t="shared" si="610"/>
        <v>0</v>
      </c>
      <c r="DQ932" s="181">
        <f t="shared" si="610"/>
        <v>0</v>
      </c>
      <c r="DR932" s="181">
        <f t="shared" si="610"/>
        <v>0</v>
      </c>
      <c r="DS932" s="181">
        <f t="shared" si="610"/>
        <v>0</v>
      </c>
      <c r="DT932" s="181">
        <f t="shared" si="610"/>
        <v>0</v>
      </c>
      <c r="DU932" s="181">
        <f t="shared" si="610"/>
        <v>0</v>
      </c>
      <c r="DV932" s="181">
        <f t="shared" si="610"/>
        <v>0</v>
      </c>
      <c r="DW932" s="181">
        <f t="shared" si="610"/>
        <v>0</v>
      </c>
      <c r="DX932" s="181">
        <f t="shared" si="610"/>
        <v>0</v>
      </c>
      <c r="DY932" s="181">
        <f t="shared" si="610"/>
        <v>0</v>
      </c>
      <c r="DZ932" s="181">
        <f t="shared" si="610"/>
        <v>0</v>
      </c>
      <c r="EA932" s="181">
        <f t="shared" si="610"/>
        <v>0</v>
      </c>
      <c r="EB932" s="181">
        <f t="shared" si="611"/>
        <v>0</v>
      </c>
      <c r="EC932" s="181">
        <f t="shared" si="611"/>
        <v>0</v>
      </c>
      <c r="ED932" s="181">
        <f t="shared" si="611"/>
        <v>0</v>
      </c>
      <c r="EE932" s="181">
        <f t="shared" si="611"/>
        <v>0</v>
      </c>
    </row>
    <row r="933" spans="1:138" s="182" customFormat="1" ht="15.75" hidden="1" outlineLevel="1" x14ac:dyDescent="0.25">
      <c r="A933" s="122">
        <f t="shared" si="608"/>
        <v>0</v>
      </c>
      <c r="B933" s="232" t="str">
        <f t="shared" si="612"/>
        <v>ТМЦ НДС</v>
      </c>
      <c r="C933" s="170">
        <f t="shared" si="613"/>
        <v>0</v>
      </c>
      <c r="D933" s="181">
        <f t="shared" si="609"/>
        <v>0</v>
      </c>
      <c r="E933" s="181">
        <f t="shared" si="609"/>
        <v>0</v>
      </c>
      <c r="F933" s="181">
        <f t="shared" si="609"/>
        <v>0</v>
      </c>
      <c r="G933" s="181">
        <f t="shared" si="609"/>
        <v>0</v>
      </c>
      <c r="H933" s="181">
        <f t="shared" si="609"/>
        <v>0</v>
      </c>
      <c r="I933" s="181">
        <f t="shared" si="609"/>
        <v>0</v>
      </c>
      <c r="J933" s="181">
        <f t="shared" si="609"/>
        <v>0</v>
      </c>
      <c r="K933" s="181">
        <f t="shared" si="609"/>
        <v>0</v>
      </c>
      <c r="L933" s="181">
        <f t="shared" si="609"/>
        <v>0</v>
      </c>
      <c r="M933" s="181">
        <f t="shared" si="609"/>
        <v>0</v>
      </c>
      <c r="N933" s="181">
        <f t="shared" si="609"/>
        <v>0</v>
      </c>
      <c r="O933" s="181">
        <f t="shared" si="609"/>
        <v>0</v>
      </c>
      <c r="P933" s="181">
        <f t="shared" si="609"/>
        <v>0</v>
      </c>
      <c r="Q933" s="181">
        <f t="shared" si="609"/>
        <v>0</v>
      </c>
      <c r="R933" s="181">
        <f t="shared" si="609"/>
        <v>0</v>
      </c>
      <c r="S933" s="181">
        <f t="shared" si="609"/>
        <v>0</v>
      </c>
      <c r="T933" s="181">
        <f t="shared" si="609"/>
        <v>0</v>
      </c>
      <c r="U933" s="181">
        <f t="shared" si="609"/>
        <v>0</v>
      </c>
      <c r="V933" s="181">
        <f t="shared" si="609"/>
        <v>0</v>
      </c>
      <c r="W933" s="181">
        <f t="shared" si="609"/>
        <v>0</v>
      </c>
      <c r="X933" s="181">
        <f t="shared" si="609"/>
        <v>0</v>
      </c>
      <c r="Y933" s="181">
        <f t="shared" si="609"/>
        <v>0</v>
      </c>
      <c r="Z933" s="181">
        <f t="shared" si="609"/>
        <v>0</v>
      </c>
      <c r="AA933" s="181">
        <f t="shared" si="609"/>
        <v>0</v>
      </c>
      <c r="AB933" s="181">
        <f t="shared" si="609"/>
        <v>0</v>
      </c>
      <c r="AC933" s="181">
        <f t="shared" si="609"/>
        <v>0</v>
      </c>
      <c r="AD933" s="181">
        <f t="shared" si="609"/>
        <v>0</v>
      </c>
      <c r="AE933" s="181">
        <f t="shared" si="609"/>
        <v>0</v>
      </c>
      <c r="AF933" s="181">
        <f t="shared" si="609"/>
        <v>0</v>
      </c>
      <c r="AG933" s="181">
        <f t="shared" si="609"/>
        <v>0</v>
      </c>
      <c r="AH933" s="181">
        <f t="shared" si="609"/>
        <v>0</v>
      </c>
      <c r="AI933" s="181">
        <f t="shared" si="609"/>
        <v>0</v>
      </c>
      <c r="AJ933" s="181">
        <f t="shared" si="609"/>
        <v>0</v>
      </c>
      <c r="AK933" s="181">
        <f t="shared" si="609"/>
        <v>0</v>
      </c>
      <c r="AL933" s="181">
        <f t="shared" si="609"/>
        <v>0</v>
      </c>
      <c r="AM933" s="181">
        <f t="shared" si="609"/>
        <v>0</v>
      </c>
      <c r="AN933" s="181">
        <f t="shared" si="609"/>
        <v>0</v>
      </c>
      <c r="AO933" s="181">
        <f t="shared" si="609"/>
        <v>0</v>
      </c>
      <c r="AP933" s="181">
        <f t="shared" si="609"/>
        <v>0</v>
      </c>
      <c r="AQ933" s="181">
        <f t="shared" si="609"/>
        <v>0</v>
      </c>
      <c r="AR933" s="181">
        <f t="shared" si="609"/>
        <v>0</v>
      </c>
      <c r="AS933" s="181">
        <f t="shared" si="609"/>
        <v>0</v>
      </c>
      <c r="AT933" s="181">
        <f t="shared" si="609"/>
        <v>0</v>
      </c>
      <c r="AU933" s="181">
        <f t="shared" si="609"/>
        <v>0</v>
      </c>
      <c r="AV933" s="181">
        <f t="shared" si="609"/>
        <v>0</v>
      </c>
      <c r="AW933" s="181">
        <f t="shared" si="609"/>
        <v>0</v>
      </c>
      <c r="AX933" s="181">
        <f t="shared" si="609"/>
        <v>0</v>
      </c>
      <c r="AY933" s="181">
        <f t="shared" si="609"/>
        <v>0</v>
      </c>
      <c r="AZ933" s="181">
        <f t="shared" si="609"/>
        <v>0</v>
      </c>
      <c r="BA933" s="181">
        <f t="shared" si="609"/>
        <v>0</v>
      </c>
      <c r="BB933" s="181">
        <f t="shared" si="609"/>
        <v>0</v>
      </c>
      <c r="BC933" s="181">
        <f t="shared" si="609"/>
        <v>0</v>
      </c>
      <c r="BD933" s="181">
        <f t="shared" si="609"/>
        <v>0</v>
      </c>
      <c r="BE933" s="181">
        <f t="shared" si="609"/>
        <v>0</v>
      </c>
      <c r="BF933" s="181">
        <f t="shared" si="609"/>
        <v>0</v>
      </c>
      <c r="BG933" s="181">
        <f t="shared" si="609"/>
        <v>0</v>
      </c>
      <c r="BH933" s="181">
        <f t="shared" si="609"/>
        <v>0</v>
      </c>
      <c r="BI933" s="181">
        <f t="shared" si="609"/>
        <v>0</v>
      </c>
      <c r="BJ933" s="181">
        <f t="shared" si="609"/>
        <v>0</v>
      </c>
      <c r="BK933" s="181">
        <f t="shared" si="609"/>
        <v>0</v>
      </c>
      <c r="BL933" s="181">
        <f t="shared" si="609"/>
        <v>0</v>
      </c>
      <c r="BM933" s="181">
        <f t="shared" si="609"/>
        <v>0</v>
      </c>
      <c r="BN933" s="181">
        <f t="shared" si="609"/>
        <v>0</v>
      </c>
      <c r="BO933" s="181">
        <f>BO920*0.18</f>
        <v>0</v>
      </c>
      <c r="BP933" s="181">
        <f t="shared" si="610"/>
        <v>0</v>
      </c>
      <c r="BQ933" s="181">
        <f t="shared" si="610"/>
        <v>0</v>
      </c>
      <c r="BR933" s="181">
        <f t="shared" si="610"/>
        <v>0</v>
      </c>
      <c r="BS933" s="181">
        <f t="shared" si="610"/>
        <v>0</v>
      </c>
      <c r="BT933" s="181">
        <f t="shared" si="610"/>
        <v>0</v>
      </c>
      <c r="BU933" s="181">
        <f t="shared" si="610"/>
        <v>0</v>
      </c>
      <c r="BV933" s="181">
        <f t="shared" si="610"/>
        <v>0</v>
      </c>
      <c r="BW933" s="181">
        <f t="shared" si="610"/>
        <v>0</v>
      </c>
      <c r="BX933" s="181">
        <f t="shared" si="610"/>
        <v>0</v>
      </c>
      <c r="BY933" s="181">
        <f t="shared" si="610"/>
        <v>0</v>
      </c>
      <c r="BZ933" s="181">
        <f t="shared" si="610"/>
        <v>0</v>
      </c>
      <c r="CA933" s="181">
        <f t="shared" si="610"/>
        <v>0</v>
      </c>
      <c r="CB933" s="181">
        <f t="shared" si="610"/>
        <v>0</v>
      </c>
      <c r="CC933" s="181">
        <f t="shared" si="610"/>
        <v>0</v>
      </c>
      <c r="CD933" s="181">
        <f t="shared" si="610"/>
        <v>0</v>
      </c>
      <c r="CE933" s="181">
        <f t="shared" si="610"/>
        <v>0</v>
      </c>
      <c r="CF933" s="181">
        <f t="shared" si="610"/>
        <v>0</v>
      </c>
      <c r="CG933" s="181">
        <f t="shared" si="610"/>
        <v>0</v>
      </c>
      <c r="CH933" s="181">
        <f t="shared" si="610"/>
        <v>0</v>
      </c>
      <c r="CI933" s="181">
        <f t="shared" si="610"/>
        <v>0</v>
      </c>
      <c r="CJ933" s="181">
        <f t="shared" si="610"/>
        <v>0</v>
      </c>
      <c r="CK933" s="181">
        <f t="shared" si="610"/>
        <v>0</v>
      </c>
      <c r="CL933" s="181">
        <f t="shared" si="610"/>
        <v>0</v>
      </c>
      <c r="CM933" s="181">
        <f t="shared" si="610"/>
        <v>0</v>
      </c>
      <c r="CN933" s="181">
        <f t="shared" si="610"/>
        <v>0</v>
      </c>
      <c r="CO933" s="181">
        <f t="shared" si="610"/>
        <v>0</v>
      </c>
      <c r="CP933" s="181">
        <f t="shared" si="610"/>
        <v>0</v>
      </c>
      <c r="CQ933" s="181">
        <f t="shared" si="610"/>
        <v>0</v>
      </c>
      <c r="CR933" s="181">
        <f t="shared" si="610"/>
        <v>0</v>
      </c>
      <c r="CS933" s="181">
        <f t="shared" si="610"/>
        <v>0</v>
      </c>
      <c r="CT933" s="181">
        <f t="shared" si="610"/>
        <v>0</v>
      </c>
      <c r="CU933" s="181">
        <f t="shared" si="610"/>
        <v>0</v>
      </c>
      <c r="CV933" s="181">
        <f t="shared" si="610"/>
        <v>0</v>
      </c>
      <c r="CW933" s="181">
        <f t="shared" si="610"/>
        <v>0</v>
      </c>
      <c r="CX933" s="181">
        <f t="shared" si="610"/>
        <v>0</v>
      </c>
      <c r="CY933" s="181">
        <f t="shared" si="610"/>
        <v>0</v>
      </c>
      <c r="CZ933" s="181">
        <f t="shared" si="610"/>
        <v>0</v>
      </c>
      <c r="DA933" s="181">
        <f t="shared" si="610"/>
        <v>0</v>
      </c>
      <c r="DB933" s="181">
        <f t="shared" si="610"/>
        <v>0</v>
      </c>
      <c r="DC933" s="181">
        <f t="shared" si="610"/>
        <v>0</v>
      </c>
      <c r="DD933" s="181">
        <f t="shared" si="610"/>
        <v>0</v>
      </c>
      <c r="DE933" s="181">
        <f t="shared" si="610"/>
        <v>0</v>
      </c>
      <c r="DF933" s="181">
        <f t="shared" si="610"/>
        <v>0</v>
      </c>
      <c r="DG933" s="181">
        <f t="shared" si="610"/>
        <v>0</v>
      </c>
      <c r="DH933" s="181">
        <f t="shared" si="610"/>
        <v>0</v>
      </c>
      <c r="DI933" s="181">
        <f t="shared" si="610"/>
        <v>0</v>
      </c>
      <c r="DJ933" s="181">
        <f t="shared" si="610"/>
        <v>0</v>
      </c>
      <c r="DK933" s="181">
        <f t="shared" si="610"/>
        <v>0</v>
      </c>
      <c r="DL933" s="181">
        <f t="shared" si="610"/>
        <v>0</v>
      </c>
      <c r="DM933" s="181">
        <f t="shared" si="610"/>
        <v>0</v>
      </c>
      <c r="DN933" s="181">
        <f t="shared" si="610"/>
        <v>0</v>
      </c>
      <c r="DO933" s="181">
        <f t="shared" si="610"/>
        <v>0</v>
      </c>
      <c r="DP933" s="181">
        <f t="shared" si="610"/>
        <v>0</v>
      </c>
      <c r="DQ933" s="181">
        <f t="shared" si="610"/>
        <v>0</v>
      </c>
      <c r="DR933" s="181">
        <f t="shared" si="610"/>
        <v>0</v>
      </c>
      <c r="DS933" s="181">
        <f t="shared" si="610"/>
        <v>0</v>
      </c>
      <c r="DT933" s="181">
        <f t="shared" si="610"/>
        <v>0</v>
      </c>
      <c r="DU933" s="181">
        <f t="shared" si="610"/>
        <v>0</v>
      </c>
      <c r="DV933" s="181">
        <f t="shared" si="610"/>
        <v>0</v>
      </c>
      <c r="DW933" s="181">
        <f t="shared" si="610"/>
        <v>0</v>
      </c>
      <c r="DX933" s="181">
        <f t="shared" si="610"/>
        <v>0</v>
      </c>
      <c r="DY933" s="181">
        <f t="shared" si="610"/>
        <v>0</v>
      </c>
      <c r="DZ933" s="181">
        <f t="shared" si="610"/>
        <v>0</v>
      </c>
      <c r="EA933" s="181">
        <f>EA920*0.18</f>
        <v>0</v>
      </c>
      <c r="EB933" s="181">
        <f t="shared" si="611"/>
        <v>0</v>
      </c>
      <c r="EC933" s="181">
        <f t="shared" si="611"/>
        <v>0</v>
      </c>
      <c r="ED933" s="181">
        <f t="shared" si="611"/>
        <v>0</v>
      </c>
      <c r="EE933" s="181">
        <f t="shared" si="611"/>
        <v>0</v>
      </c>
    </row>
    <row r="934" spans="1:138" s="182" customFormat="1" ht="15.75" hidden="1" outlineLevel="1" x14ac:dyDescent="0.25">
      <c r="A934" s="122">
        <f t="shared" si="608"/>
        <v>0</v>
      </c>
      <c r="B934" s="232" t="str">
        <f t="shared" si="612"/>
        <v>Оборудование (привязка к валюте) НДС</v>
      </c>
      <c r="C934" s="170">
        <f t="shared" si="613"/>
        <v>0</v>
      </c>
      <c r="D934" s="181">
        <f t="shared" ref="D934:BO937" si="614">D921*0.18</f>
        <v>0</v>
      </c>
      <c r="E934" s="181">
        <f t="shared" si="614"/>
        <v>0</v>
      </c>
      <c r="F934" s="181">
        <f t="shared" si="614"/>
        <v>0</v>
      </c>
      <c r="G934" s="181">
        <f t="shared" si="614"/>
        <v>0</v>
      </c>
      <c r="H934" s="181">
        <f t="shared" si="614"/>
        <v>0</v>
      </c>
      <c r="I934" s="181">
        <f t="shared" si="614"/>
        <v>0</v>
      </c>
      <c r="J934" s="181">
        <f t="shared" si="614"/>
        <v>0</v>
      </c>
      <c r="K934" s="181">
        <f t="shared" si="614"/>
        <v>0</v>
      </c>
      <c r="L934" s="181">
        <f t="shared" si="614"/>
        <v>0</v>
      </c>
      <c r="M934" s="181">
        <f t="shared" si="614"/>
        <v>0</v>
      </c>
      <c r="N934" s="181">
        <f t="shared" si="614"/>
        <v>0</v>
      </c>
      <c r="O934" s="181">
        <f t="shared" si="614"/>
        <v>0</v>
      </c>
      <c r="P934" s="181">
        <f t="shared" si="614"/>
        <v>0</v>
      </c>
      <c r="Q934" s="181">
        <f t="shared" si="614"/>
        <v>0</v>
      </c>
      <c r="R934" s="181">
        <f t="shared" si="614"/>
        <v>0</v>
      </c>
      <c r="S934" s="181">
        <f t="shared" si="614"/>
        <v>0</v>
      </c>
      <c r="T934" s="181">
        <f t="shared" si="614"/>
        <v>0</v>
      </c>
      <c r="U934" s="181">
        <f t="shared" si="614"/>
        <v>0</v>
      </c>
      <c r="V934" s="181">
        <f t="shared" si="614"/>
        <v>0</v>
      </c>
      <c r="W934" s="181">
        <f t="shared" si="614"/>
        <v>0</v>
      </c>
      <c r="X934" s="181">
        <f t="shared" si="614"/>
        <v>0</v>
      </c>
      <c r="Y934" s="181">
        <f t="shared" si="614"/>
        <v>0</v>
      </c>
      <c r="Z934" s="181">
        <f t="shared" si="614"/>
        <v>0</v>
      </c>
      <c r="AA934" s="181">
        <f t="shared" si="614"/>
        <v>0</v>
      </c>
      <c r="AB934" s="181">
        <f t="shared" si="614"/>
        <v>0</v>
      </c>
      <c r="AC934" s="181">
        <f t="shared" si="614"/>
        <v>0</v>
      </c>
      <c r="AD934" s="181">
        <f t="shared" si="614"/>
        <v>0</v>
      </c>
      <c r="AE934" s="181">
        <f t="shared" si="614"/>
        <v>0</v>
      </c>
      <c r="AF934" s="181">
        <f t="shared" si="614"/>
        <v>0</v>
      </c>
      <c r="AG934" s="181">
        <f t="shared" si="614"/>
        <v>0</v>
      </c>
      <c r="AH934" s="181">
        <f t="shared" si="614"/>
        <v>0</v>
      </c>
      <c r="AI934" s="181">
        <f t="shared" si="614"/>
        <v>0</v>
      </c>
      <c r="AJ934" s="181">
        <f t="shared" si="614"/>
        <v>0</v>
      </c>
      <c r="AK934" s="181">
        <f t="shared" si="614"/>
        <v>0</v>
      </c>
      <c r="AL934" s="181">
        <f t="shared" si="614"/>
        <v>0</v>
      </c>
      <c r="AM934" s="181">
        <f t="shared" si="614"/>
        <v>0</v>
      </c>
      <c r="AN934" s="181">
        <f t="shared" si="614"/>
        <v>0</v>
      </c>
      <c r="AO934" s="181">
        <f t="shared" si="614"/>
        <v>0</v>
      </c>
      <c r="AP934" s="181">
        <f t="shared" si="614"/>
        <v>0</v>
      </c>
      <c r="AQ934" s="181">
        <f t="shared" si="614"/>
        <v>0</v>
      </c>
      <c r="AR934" s="181">
        <f t="shared" si="614"/>
        <v>0</v>
      </c>
      <c r="AS934" s="181">
        <f t="shared" si="614"/>
        <v>0</v>
      </c>
      <c r="AT934" s="181">
        <f t="shared" si="614"/>
        <v>0</v>
      </c>
      <c r="AU934" s="181">
        <f t="shared" si="614"/>
        <v>0</v>
      </c>
      <c r="AV934" s="181">
        <f t="shared" si="614"/>
        <v>0</v>
      </c>
      <c r="AW934" s="181">
        <f t="shared" si="614"/>
        <v>0</v>
      </c>
      <c r="AX934" s="181">
        <f t="shared" si="614"/>
        <v>0</v>
      </c>
      <c r="AY934" s="181">
        <f t="shared" si="614"/>
        <v>0</v>
      </c>
      <c r="AZ934" s="181">
        <f t="shared" si="614"/>
        <v>0</v>
      </c>
      <c r="BA934" s="181">
        <f t="shared" si="614"/>
        <v>0</v>
      </c>
      <c r="BB934" s="181">
        <f t="shared" si="614"/>
        <v>0</v>
      </c>
      <c r="BC934" s="181">
        <f t="shared" si="614"/>
        <v>0</v>
      </c>
      <c r="BD934" s="181">
        <f t="shared" si="614"/>
        <v>0</v>
      </c>
      <c r="BE934" s="181">
        <f t="shared" si="614"/>
        <v>0</v>
      </c>
      <c r="BF934" s="181">
        <f t="shared" si="614"/>
        <v>0</v>
      </c>
      <c r="BG934" s="181">
        <f t="shared" si="614"/>
        <v>0</v>
      </c>
      <c r="BH934" s="181">
        <f t="shared" si="614"/>
        <v>0</v>
      </c>
      <c r="BI934" s="181">
        <f t="shared" si="614"/>
        <v>0</v>
      </c>
      <c r="BJ934" s="181">
        <f t="shared" si="614"/>
        <v>0</v>
      </c>
      <c r="BK934" s="181">
        <f t="shared" si="614"/>
        <v>0</v>
      </c>
      <c r="BL934" s="181">
        <f t="shared" si="614"/>
        <v>0</v>
      </c>
      <c r="BM934" s="181">
        <f t="shared" si="614"/>
        <v>0</v>
      </c>
      <c r="BN934" s="181">
        <f t="shared" si="614"/>
        <v>0</v>
      </c>
      <c r="BO934" s="181">
        <f>BO921*0.18</f>
        <v>0</v>
      </c>
      <c r="BP934" s="181">
        <f t="shared" ref="BP934:EA937" si="615">BP921*0.18</f>
        <v>0</v>
      </c>
      <c r="BQ934" s="181">
        <f t="shared" si="615"/>
        <v>0</v>
      </c>
      <c r="BR934" s="181">
        <f t="shared" si="615"/>
        <v>0</v>
      </c>
      <c r="BS934" s="181">
        <f t="shared" si="615"/>
        <v>0</v>
      </c>
      <c r="BT934" s="181">
        <f t="shared" si="615"/>
        <v>0</v>
      </c>
      <c r="BU934" s="181">
        <f t="shared" si="615"/>
        <v>0</v>
      </c>
      <c r="BV934" s="181">
        <f t="shared" si="615"/>
        <v>0</v>
      </c>
      <c r="BW934" s="181">
        <f t="shared" si="615"/>
        <v>0</v>
      </c>
      <c r="BX934" s="181">
        <f t="shared" si="615"/>
        <v>0</v>
      </c>
      <c r="BY934" s="181">
        <f t="shared" si="615"/>
        <v>0</v>
      </c>
      <c r="BZ934" s="181">
        <f t="shared" si="615"/>
        <v>0</v>
      </c>
      <c r="CA934" s="181">
        <f t="shared" si="615"/>
        <v>0</v>
      </c>
      <c r="CB934" s="181">
        <f t="shared" si="615"/>
        <v>0</v>
      </c>
      <c r="CC934" s="181">
        <f t="shared" si="615"/>
        <v>0</v>
      </c>
      <c r="CD934" s="181">
        <f t="shared" si="615"/>
        <v>0</v>
      </c>
      <c r="CE934" s="181">
        <f t="shared" si="615"/>
        <v>0</v>
      </c>
      <c r="CF934" s="181">
        <f t="shared" si="615"/>
        <v>0</v>
      </c>
      <c r="CG934" s="181">
        <f t="shared" si="615"/>
        <v>0</v>
      </c>
      <c r="CH934" s="181">
        <f t="shared" si="615"/>
        <v>0</v>
      </c>
      <c r="CI934" s="181">
        <f t="shared" si="615"/>
        <v>0</v>
      </c>
      <c r="CJ934" s="181">
        <f t="shared" si="615"/>
        <v>0</v>
      </c>
      <c r="CK934" s="181">
        <f t="shared" si="615"/>
        <v>0</v>
      </c>
      <c r="CL934" s="181">
        <f t="shared" si="615"/>
        <v>0</v>
      </c>
      <c r="CM934" s="181">
        <f t="shared" si="615"/>
        <v>0</v>
      </c>
      <c r="CN934" s="181">
        <f t="shared" si="615"/>
        <v>0</v>
      </c>
      <c r="CO934" s="181">
        <f t="shared" si="615"/>
        <v>0</v>
      </c>
      <c r="CP934" s="181">
        <f t="shared" si="615"/>
        <v>0</v>
      </c>
      <c r="CQ934" s="181">
        <f t="shared" si="615"/>
        <v>0</v>
      </c>
      <c r="CR934" s="181">
        <f t="shared" si="615"/>
        <v>0</v>
      </c>
      <c r="CS934" s="181">
        <f t="shared" si="615"/>
        <v>0</v>
      </c>
      <c r="CT934" s="181">
        <f t="shared" si="615"/>
        <v>0</v>
      </c>
      <c r="CU934" s="181">
        <f t="shared" si="615"/>
        <v>0</v>
      </c>
      <c r="CV934" s="181">
        <f t="shared" si="615"/>
        <v>0</v>
      </c>
      <c r="CW934" s="181">
        <f t="shared" si="615"/>
        <v>0</v>
      </c>
      <c r="CX934" s="181">
        <f t="shared" si="615"/>
        <v>0</v>
      </c>
      <c r="CY934" s="181">
        <f t="shared" si="615"/>
        <v>0</v>
      </c>
      <c r="CZ934" s="181">
        <f t="shared" si="615"/>
        <v>0</v>
      </c>
      <c r="DA934" s="181">
        <f t="shared" si="615"/>
        <v>0</v>
      </c>
      <c r="DB934" s="181">
        <f t="shared" si="615"/>
        <v>0</v>
      </c>
      <c r="DC934" s="181">
        <f t="shared" si="615"/>
        <v>0</v>
      </c>
      <c r="DD934" s="181">
        <f t="shared" si="615"/>
        <v>0</v>
      </c>
      <c r="DE934" s="181">
        <f t="shared" si="615"/>
        <v>0</v>
      </c>
      <c r="DF934" s="181">
        <f t="shared" si="615"/>
        <v>0</v>
      </c>
      <c r="DG934" s="181">
        <f t="shared" si="615"/>
        <v>0</v>
      </c>
      <c r="DH934" s="181">
        <f t="shared" si="615"/>
        <v>0</v>
      </c>
      <c r="DI934" s="181">
        <f t="shared" si="615"/>
        <v>0</v>
      </c>
      <c r="DJ934" s="181">
        <f t="shared" si="615"/>
        <v>0</v>
      </c>
      <c r="DK934" s="181">
        <f t="shared" si="615"/>
        <v>0</v>
      </c>
      <c r="DL934" s="181">
        <f t="shared" si="615"/>
        <v>0</v>
      </c>
      <c r="DM934" s="181">
        <f t="shared" si="615"/>
        <v>0</v>
      </c>
      <c r="DN934" s="181">
        <f t="shared" si="615"/>
        <v>0</v>
      </c>
      <c r="DO934" s="181">
        <f t="shared" si="615"/>
        <v>0</v>
      </c>
      <c r="DP934" s="181">
        <f t="shared" si="615"/>
        <v>0</v>
      </c>
      <c r="DQ934" s="181">
        <f t="shared" si="615"/>
        <v>0</v>
      </c>
      <c r="DR934" s="181">
        <f t="shared" si="615"/>
        <v>0</v>
      </c>
      <c r="DS934" s="181">
        <f t="shared" si="615"/>
        <v>0</v>
      </c>
      <c r="DT934" s="181">
        <f t="shared" si="615"/>
        <v>0</v>
      </c>
      <c r="DU934" s="181">
        <f t="shared" si="615"/>
        <v>0</v>
      </c>
      <c r="DV934" s="181">
        <f t="shared" si="615"/>
        <v>0</v>
      </c>
      <c r="DW934" s="181">
        <f t="shared" si="615"/>
        <v>0</v>
      </c>
      <c r="DX934" s="181">
        <f t="shared" si="615"/>
        <v>0</v>
      </c>
      <c r="DY934" s="181">
        <f t="shared" si="615"/>
        <v>0</v>
      </c>
      <c r="DZ934" s="181">
        <f t="shared" si="615"/>
        <v>0</v>
      </c>
      <c r="EA934" s="181">
        <f t="shared" si="615"/>
        <v>0</v>
      </c>
      <c r="EB934" s="181">
        <f t="shared" si="611"/>
        <v>0</v>
      </c>
      <c r="EC934" s="181">
        <f t="shared" si="611"/>
        <v>0</v>
      </c>
      <c r="ED934" s="181">
        <f t="shared" si="611"/>
        <v>0</v>
      </c>
      <c r="EE934" s="181">
        <f t="shared" si="611"/>
        <v>0</v>
      </c>
    </row>
    <row r="935" spans="1:138" s="182" customFormat="1" ht="15.75" hidden="1" outlineLevel="1" x14ac:dyDescent="0.25">
      <c r="A935" s="122">
        <f t="shared" si="608"/>
        <v>0</v>
      </c>
      <c r="B935" s="232" t="str">
        <f t="shared" si="612"/>
        <v>Оборудование рос НДС</v>
      </c>
      <c r="C935" s="170">
        <f t="shared" si="613"/>
        <v>0</v>
      </c>
      <c r="D935" s="181">
        <f t="shared" si="614"/>
        <v>0</v>
      </c>
      <c r="E935" s="181">
        <f t="shared" si="614"/>
        <v>0</v>
      </c>
      <c r="F935" s="181">
        <f t="shared" si="614"/>
        <v>0</v>
      </c>
      <c r="G935" s="181">
        <f t="shared" si="614"/>
        <v>0</v>
      </c>
      <c r="H935" s="181">
        <f t="shared" si="614"/>
        <v>0</v>
      </c>
      <c r="I935" s="181">
        <f t="shared" si="614"/>
        <v>0</v>
      </c>
      <c r="J935" s="181">
        <f t="shared" si="614"/>
        <v>0</v>
      </c>
      <c r="K935" s="181">
        <f t="shared" si="614"/>
        <v>0</v>
      </c>
      <c r="L935" s="181">
        <f t="shared" si="614"/>
        <v>0</v>
      </c>
      <c r="M935" s="181">
        <f t="shared" si="614"/>
        <v>0</v>
      </c>
      <c r="N935" s="181">
        <f t="shared" si="614"/>
        <v>0</v>
      </c>
      <c r="O935" s="181">
        <f t="shared" si="614"/>
        <v>0</v>
      </c>
      <c r="P935" s="181">
        <f t="shared" si="614"/>
        <v>0</v>
      </c>
      <c r="Q935" s="181">
        <f t="shared" si="614"/>
        <v>0</v>
      </c>
      <c r="R935" s="181">
        <f t="shared" si="614"/>
        <v>0</v>
      </c>
      <c r="S935" s="181">
        <f t="shared" si="614"/>
        <v>0</v>
      </c>
      <c r="T935" s="181">
        <f t="shared" si="614"/>
        <v>0</v>
      </c>
      <c r="U935" s="181">
        <f t="shared" si="614"/>
        <v>0</v>
      </c>
      <c r="V935" s="181">
        <f t="shared" si="614"/>
        <v>0</v>
      </c>
      <c r="W935" s="181">
        <f t="shared" si="614"/>
        <v>0</v>
      </c>
      <c r="X935" s="181">
        <f t="shared" si="614"/>
        <v>0</v>
      </c>
      <c r="Y935" s="181">
        <f t="shared" si="614"/>
        <v>0</v>
      </c>
      <c r="Z935" s="181">
        <f t="shared" si="614"/>
        <v>0</v>
      </c>
      <c r="AA935" s="181">
        <f t="shared" si="614"/>
        <v>0</v>
      </c>
      <c r="AB935" s="181">
        <f t="shared" si="614"/>
        <v>0</v>
      </c>
      <c r="AC935" s="181">
        <f t="shared" si="614"/>
        <v>0</v>
      </c>
      <c r="AD935" s="181">
        <f t="shared" si="614"/>
        <v>0</v>
      </c>
      <c r="AE935" s="181">
        <f t="shared" si="614"/>
        <v>0</v>
      </c>
      <c r="AF935" s="181">
        <f t="shared" si="614"/>
        <v>0</v>
      </c>
      <c r="AG935" s="181">
        <f t="shared" si="614"/>
        <v>0</v>
      </c>
      <c r="AH935" s="181">
        <f t="shared" si="614"/>
        <v>0</v>
      </c>
      <c r="AI935" s="181">
        <f t="shared" si="614"/>
        <v>0</v>
      </c>
      <c r="AJ935" s="181">
        <f t="shared" si="614"/>
        <v>0</v>
      </c>
      <c r="AK935" s="181">
        <f t="shared" si="614"/>
        <v>0</v>
      </c>
      <c r="AL935" s="181">
        <f t="shared" si="614"/>
        <v>0</v>
      </c>
      <c r="AM935" s="181">
        <f t="shared" si="614"/>
        <v>0</v>
      </c>
      <c r="AN935" s="181">
        <f t="shared" si="614"/>
        <v>0</v>
      </c>
      <c r="AO935" s="181">
        <f t="shared" si="614"/>
        <v>0</v>
      </c>
      <c r="AP935" s="181">
        <f t="shared" si="614"/>
        <v>0</v>
      </c>
      <c r="AQ935" s="181">
        <f t="shared" si="614"/>
        <v>0</v>
      </c>
      <c r="AR935" s="181">
        <f t="shared" si="614"/>
        <v>0</v>
      </c>
      <c r="AS935" s="181">
        <f t="shared" si="614"/>
        <v>0</v>
      </c>
      <c r="AT935" s="181">
        <f t="shared" si="614"/>
        <v>0</v>
      </c>
      <c r="AU935" s="181">
        <f t="shared" si="614"/>
        <v>0</v>
      </c>
      <c r="AV935" s="181">
        <f t="shared" si="614"/>
        <v>0</v>
      </c>
      <c r="AW935" s="181">
        <f t="shared" si="614"/>
        <v>0</v>
      </c>
      <c r="AX935" s="181">
        <f t="shared" si="614"/>
        <v>0</v>
      </c>
      <c r="AY935" s="181">
        <f t="shared" si="614"/>
        <v>0</v>
      </c>
      <c r="AZ935" s="181">
        <f t="shared" si="614"/>
        <v>0</v>
      </c>
      <c r="BA935" s="181">
        <f t="shared" si="614"/>
        <v>0</v>
      </c>
      <c r="BB935" s="181">
        <f t="shared" si="614"/>
        <v>0</v>
      </c>
      <c r="BC935" s="181">
        <f t="shared" si="614"/>
        <v>0</v>
      </c>
      <c r="BD935" s="181">
        <f t="shared" si="614"/>
        <v>0</v>
      </c>
      <c r="BE935" s="181">
        <f t="shared" si="614"/>
        <v>0</v>
      </c>
      <c r="BF935" s="181">
        <f t="shared" si="614"/>
        <v>0</v>
      </c>
      <c r="BG935" s="181">
        <f t="shared" si="614"/>
        <v>0</v>
      </c>
      <c r="BH935" s="181">
        <f t="shared" si="614"/>
        <v>0</v>
      </c>
      <c r="BI935" s="181">
        <f t="shared" si="614"/>
        <v>0</v>
      </c>
      <c r="BJ935" s="181">
        <f t="shared" si="614"/>
        <v>0</v>
      </c>
      <c r="BK935" s="181">
        <f t="shared" si="614"/>
        <v>0</v>
      </c>
      <c r="BL935" s="181">
        <f t="shared" si="614"/>
        <v>0</v>
      </c>
      <c r="BM935" s="181">
        <f t="shared" si="614"/>
        <v>0</v>
      </c>
      <c r="BN935" s="181">
        <f t="shared" si="614"/>
        <v>0</v>
      </c>
      <c r="BO935" s="181">
        <f t="shared" si="614"/>
        <v>0</v>
      </c>
      <c r="BP935" s="181">
        <f t="shared" si="615"/>
        <v>0</v>
      </c>
      <c r="BQ935" s="181">
        <f t="shared" si="615"/>
        <v>0</v>
      </c>
      <c r="BR935" s="181">
        <f t="shared" si="615"/>
        <v>0</v>
      </c>
      <c r="BS935" s="181">
        <f t="shared" si="615"/>
        <v>0</v>
      </c>
      <c r="BT935" s="181">
        <f t="shared" si="615"/>
        <v>0</v>
      </c>
      <c r="BU935" s="181">
        <f t="shared" si="615"/>
        <v>0</v>
      </c>
      <c r="BV935" s="181">
        <f t="shared" si="615"/>
        <v>0</v>
      </c>
      <c r="BW935" s="181">
        <f t="shared" si="615"/>
        <v>0</v>
      </c>
      <c r="BX935" s="181">
        <f t="shared" si="615"/>
        <v>0</v>
      </c>
      <c r="BY935" s="181">
        <f t="shared" si="615"/>
        <v>0</v>
      </c>
      <c r="BZ935" s="181">
        <f t="shared" si="615"/>
        <v>0</v>
      </c>
      <c r="CA935" s="181">
        <f t="shared" si="615"/>
        <v>0</v>
      </c>
      <c r="CB935" s="181">
        <f t="shared" si="615"/>
        <v>0</v>
      </c>
      <c r="CC935" s="181">
        <f t="shared" si="615"/>
        <v>0</v>
      </c>
      <c r="CD935" s="181">
        <f t="shared" si="615"/>
        <v>0</v>
      </c>
      <c r="CE935" s="181">
        <f t="shared" si="615"/>
        <v>0</v>
      </c>
      <c r="CF935" s="181">
        <f t="shared" si="615"/>
        <v>0</v>
      </c>
      <c r="CG935" s="181">
        <f t="shared" si="615"/>
        <v>0</v>
      </c>
      <c r="CH935" s="181">
        <f t="shared" si="615"/>
        <v>0</v>
      </c>
      <c r="CI935" s="181">
        <f t="shared" si="615"/>
        <v>0</v>
      </c>
      <c r="CJ935" s="181">
        <f t="shared" si="615"/>
        <v>0</v>
      </c>
      <c r="CK935" s="181">
        <f t="shared" si="615"/>
        <v>0</v>
      </c>
      <c r="CL935" s="181">
        <f t="shared" si="615"/>
        <v>0</v>
      </c>
      <c r="CM935" s="181">
        <f t="shared" si="615"/>
        <v>0</v>
      </c>
      <c r="CN935" s="181">
        <f t="shared" si="615"/>
        <v>0</v>
      </c>
      <c r="CO935" s="181">
        <f t="shared" si="615"/>
        <v>0</v>
      </c>
      <c r="CP935" s="181">
        <f t="shared" si="615"/>
        <v>0</v>
      </c>
      <c r="CQ935" s="181">
        <f t="shared" si="615"/>
        <v>0</v>
      </c>
      <c r="CR935" s="181">
        <f t="shared" si="615"/>
        <v>0</v>
      </c>
      <c r="CS935" s="181">
        <f t="shared" si="615"/>
        <v>0</v>
      </c>
      <c r="CT935" s="181">
        <f t="shared" si="615"/>
        <v>0</v>
      </c>
      <c r="CU935" s="181">
        <f t="shared" si="615"/>
        <v>0</v>
      </c>
      <c r="CV935" s="181">
        <f t="shared" si="615"/>
        <v>0</v>
      </c>
      <c r="CW935" s="181">
        <f t="shared" si="615"/>
        <v>0</v>
      </c>
      <c r="CX935" s="181">
        <f t="shared" si="615"/>
        <v>0</v>
      </c>
      <c r="CY935" s="181">
        <f t="shared" si="615"/>
        <v>0</v>
      </c>
      <c r="CZ935" s="181">
        <f t="shared" si="615"/>
        <v>0</v>
      </c>
      <c r="DA935" s="181">
        <f t="shared" si="615"/>
        <v>0</v>
      </c>
      <c r="DB935" s="181">
        <f t="shared" si="615"/>
        <v>0</v>
      </c>
      <c r="DC935" s="181">
        <f t="shared" si="615"/>
        <v>0</v>
      </c>
      <c r="DD935" s="181">
        <f t="shared" si="615"/>
        <v>0</v>
      </c>
      <c r="DE935" s="181">
        <f t="shared" si="615"/>
        <v>0</v>
      </c>
      <c r="DF935" s="181">
        <f t="shared" si="615"/>
        <v>0</v>
      </c>
      <c r="DG935" s="181">
        <f t="shared" si="615"/>
        <v>0</v>
      </c>
      <c r="DH935" s="181">
        <f t="shared" si="615"/>
        <v>0</v>
      </c>
      <c r="DI935" s="181">
        <f t="shared" si="615"/>
        <v>0</v>
      </c>
      <c r="DJ935" s="181">
        <f t="shared" si="615"/>
        <v>0</v>
      </c>
      <c r="DK935" s="181">
        <f t="shared" si="615"/>
        <v>0</v>
      </c>
      <c r="DL935" s="181">
        <f t="shared" si="615"/>
        <v>0</v>
      </c>
      <c r="DM935" s="181">
        <f t="shared" si="615"/>
        <v>0</v>
      </c>
      <c r="DN935" s="181">
        <f t="shared" si="615"/>
        <v>0</v>
      </c>
      <c r="DO935" s="181">
        <f t="shared" si="615"/>
        <v>0</v>
      </c>
      <c r="DP935" s="181">
        <f t="shared" si="615"/>
        <v>0</v>
      </c>
      <c r="DQ935" s="181">
        <f t="shared" si="615"/>
        <v>0</v>
      </c>
      <c r="DR935" s="181">
        <f t="shared" si="615"/>
        <v>0</v>
      </c>
      <c r="DS935" s="181">
        <f t="shared" si="615"/>
        <v>0</v>
      </c>
      <c r="DT935" s="181">
        <f t="shared" si="615"/>
        <v>0</v>
      </c>
      <c r="DU935" s="181">
        <f t="shared" si="615"/>
        <v>0</v>
      </c>
      <c r="DV935" s="181">
        <f t="shared" si="615"/>
        <v>0</v>
      </c>
      <c r="DW935" s="181">
        <f t="shared" si="615"/>
        <v>0</v>
      </c>
      <c r="DX935" s="181">
        <f t="shared" si="615"/>
        <v>0</v>
      </c>
      <c r="DY935" s="181">
        <f t="shared" si="615"/>
        <v>0</v>
      </c>
      <c r="DZ935" s="181">
        <f t="shared" si="615"/>
        <v>0</v>
      </c>
      <c r="EA935" s="181">
        <f t="shared" si="615"/>
        <v>0</v>
      </c>
      <c r="EB935" s="181">
        <f t="shared" si="611"/>
        <v>0</v>
      </c>
      <c r="EC935" s="181">
        <f t="shared" si="611"/>
        <v>0</v>
      </c>
      <c r="ED935" s="181">
        <f t="shared" si="611"/>
        <v>0</v>
      </c>
      <c r="EE935" s="181">
        <f t="shared" si="611"/>
        <v>0</v>
      </c>
    </row>
    <row r="936" spans="1:138" s="182" customFormat="1" ht="15.75" hidden="1" outlineLevel="1" x14ac:dyDescent="0.25">
      <c r="A936" s="122">
        <f t="shared" si="608"/>
        <v>0</v>
      </c>
      <c r="B936" s="232" t="str">
        <f t="shared" si="612"/>
        <v>Прочие НДС</v>
      </c>
      <c r="C936" s="170">
        <f t="shared" si="613"/>
        <v>0</v>
      </c>
      <c r="D936" s="181">
        <f t="shared" si="614"/>
        <v>0</v>
      </c>
      <c r="E936" s="181">
        <f t="shared" si="614"/>
        <v>0</v>
      </c>
      <c r="F936" s="181">
        <f t="shared" si="614"/>
        <v>0</v>
      </c>
      <c r="G936" s="181">
        <f t="shared" si="614"/>
        <v>0</v>
      </c>
      <c r="H936" s="181">
        <f t="shared" si="614"/>
        <v>0</v>
      </c>
      <c r="I936" s="181">
        <f t="shared" si="614"/>
        <v>0</v>
      </c>
      <c r="J936" s="181">
        <f t="shared" si="614"/>
        <v>0</v>
      </c>
      <c r="K936" s="181">
        <f t="shared" si="614"/>
        <v>0</v>
      </c>
      <c r="L936" s="181">
        <f t="shared" si="614"/>
        <v>0</v>
      </c>
      <c r="M936" s="181">
        <f t="shared" si="614"/>
        <v>0</v>
      </c>
      <c r="N936" s="181">
        <f t="shared" si="614"/>
        <v>0</v>
      </c>
      <c r="O936" s="181">
        <f t="shared" si="614"/>
        <v>0</v>
      </c>
      <c r="P936" s="181">
        <f t="shared" si="614"/>
        <v>0</v>
      </c>
      <c r="Q936" s="181">
        <f t="shared" si="614"/>
        <v>0</v>
      </c>
      <c r="R936" s="181">
        <f t="shared" si="614"/>
        <v>0</v>
      </c>
      <c r="S936" s="181">
        <f t="shared" si="614"/>
        <v>0</v>
      </c>
      <c r="T936" s="181">
        <f t="shared" si="614"/>
        <v>0</v>
      </c>
      <c r="U936" s="181">
        <f t="shared" si="614"/>
        <v>0</v>
      </c>
      <c r="V936" s="181">
        <f t="shared" si="614"/>
        <v>0</v>
      </c>
      <c r="W936" s="181">
        <f t="shared" si="614"/>
        <v>0</v>
      </c>
      <c r="X936" s="181">
        <f t="shared" si="614"/>
        <v>0</v>
      </c>
      <c r="Y936" s="181">
        <f t="shared" si="614"/>
        <v>0</v>
      </c>
      <c r="Z936" s="181">
        <f t="shared" si="614"/>
        <v>0</v>
      </c>
      <c r="AA936" s="181">
        <f t="shared" si="614"/>
        <v>0</v>
      </c>
      <c r="AB936" s="181">
        <f t="shared" si="614"/>
        <v>0</v>
      </c>
      <c r="AC936" s="181">
        <f t="shared" si="614"/>
        <v>0</v>
      </c>
      <c r="AD936" s="181">
        <f t="shared" si="614"/>
        <v>0</v>
      </c>
      <c r="AE936" s="181">
        <f t="shared" si="614"/>
        <v>0</v>
      </c>
      <c r="AF936" s="181">
        <f t="shared" si="614"/>
        <v>0</v>
      </c>
      <c r="AG936" s="181">
        <f t="shared" si="614"/>
        <v>0</v>
      </c>
      <c r="AH936" s="181">
        <f t="shared" si="614"/>
        <v>0</v>
      </c>
      <c r="AI936" s="181">
        <f t="shared" si="614"/>
        <v>0</v>
      </c>
      <c r="AJ936" s="181">
        <f t="shared" si="614"/>
        <v>0</v>
      </c>
      <c r="AK936" s="181">
        <f t="shared" si="614"/>
        <v>0</v>
      </c>
      <c r="AL936" s="181">
        <f t="shared" si="614"/>
        <v>0</v>
      </c>
      <c r="AM936" s="181">
        <f t="shared" si="614"/>
        <v>0</v>
      </c>
      <c r="AN936" s="181">
        <f t="shared" si="614"/>
        <v>0</v>
      </c>
      <c r="AO936" s="181">
        <f t="shared" si="614"/>
        <v>0</v>
      </c>
      <c r="AP936" s="181">
        <f t="shared" si="614"/>
        <v>0</v>
      </c>
      <c r="AQ936" s="181">
        <f t="shared" si="614"/>
        <v>0</v>
      </c>
      <c r="AR936" s="181">
        <f t="shared" si="614"/>
        <v>0</v>
      </c>
      <c r="AS936" s="181">
        <f t="shared" si="614"/>
        <v>0</v>
      </c>
      <c r="AT936" s="181">
        <f t="shared" si="614"/>
        <v>0</v>
      </c>
      <c r="AU936" s="181">
        <f t="shared" si="614"/>
        <v>0</v>
      </c>
      <c r="AV936" s="181">
        <f t="shared" si="614"/>
        <v>0</v>
      </c>
      <c r="AW936" s="181">
        <f t="shared" si="614"/>
        <v>0</v>
      </c>
      <c r="AX936" s="181">
        <f t="shared" si="614"/>
        <v>0</v>
      </c>
      <c r="AY936" s="181">
        <f t="shared" si="614"/>
        <v>0</v>
      </c>
      <c r="AZ936" s="181">
        <f t="shared" si="614"/>
        <v>0</v>
      </c>
      <c r="BA936" s="181">
        <f t="shared" si="614"/>
        <v>0</v>
      </c>
      <c r="BB936" s="181">
        <f t="shared" si="614"/>
        <v>0</v>
      </c>
      <c r="BC936" s="181">
        <f t="shared" si="614"/>
        <v>0</v>
      </c>
      <c r="BD936" s="181">
        <f t="shared" si="614"/>
        <v>0</v>
      </c>
      <c r="BE936" s="181">
        <f t="shared" si="614"/>
        <v>0</v>
      </c>
      <c r="BF936" s="181">
        <f t="shared" si="614"/>
        <v>0</v>
      </c>
      <c r="BG936" s="181">
        <f t="shared" si="614"/>
        <v>0</v>
      </c>
      <c r="BH936" s="181">
        <f t="shared" si="614"/>
        <v>0</v>
      </c>
      <c r="BI936" s="181">
        <f t="shared" si="614"/>
        <v>0</v>
      </c>
      <c r="BJ936" s="181">
        <f t="shared" si="614"/>
        <v>0</v>
      </c>
      <c r="BK936" s="181">
        <f t="shared" si="614"/>
        <v>0</v>
      </c>
      <c r="BL936" s="181">
        <f t="shared" si="614"/>
        <v>0</v>
      </c>
      <c r="BM936" s="181">
        <f t="shared" si="614"/>
        <v>0</v>
      </c>
      <c r="BN936" s="181">
        <f t="shared" si="614"/>
        <v>0</v>
      </c>
      <c r="BO936" s="181">
        <f t="shared" si="614"/>
        <v>0</v>
      </c>
      <c r="BP936" s="181">
        <f t="shared" si="615"/>
        <v>0</v>
      </c>
      <c r="BQ936" s="181">
        <f t="shared" si="615"/>
        <v>0</v>
      </c>
      <c r="BR936" s="181">
        <f t="shared" si="615"/>
        <v>0</v>
      </c>
      <c r="BS936" s="181">
        <f t="shared" si="615"/>
        <v>0</v>
      </c>
      <c r="BT936" s="181">
        <f t="shared" si="615"/>
        <v>0</v>
      </c>
      <c r="BU936" s="181">
        <f t="shared" si="615"/>
        <v>0</v>
      </c>
      <c r="BV936" s="181">
        <f t="shared" si="615"/>
        <v>0</v>
      </c>
      <c r="BW936" s="181">
        <f t="shared" si="615"/>
        <v>0</v>
      </c>
      <c r="BX936" s="181">
        <f t="shared" si="615"/>
        <v>0</v>
      </c>
      <c r="BY936" s="181">
        <f t="shared" si="615"/>
        <v>0</v>
      </c>
      <c r="BZ936" s="181">
        <f t="shared" si="615"/>
        <v>0</v>
      </c>
      <c r="CA936" s="181">
        <f t="shared" si="615"/>
        <v>0</v>
      </c>
      <c r="CB936" s="181">
        <f t="shared" si="615"/>
        <v>0</v>
      </c>
      <c r="CC936" s="181">
        <f t="shared" si="615"/>
        <v>0</v>
      </c>
      <c r="CD936" s="181">
        <f t="shared" si="615"/>
        <v>0</v>
      </c>
      <c r="CE936" s="181">
        <f t="shared" si="615"/>
        <v>0</v>
      </c>
      <c r="CF936" s="181">
        <f t="shared" si="615"/>
        <v>0</v>
      </c>
      <c r="CG936" s="181">
        <f t="shared" si="615"/>
        <v>0</v>
      </c>
      <c r="CH936" s="181">
        <f t="shared" si="615"/>
        <v>0</v>
      </c>
      <c r="CI936" s="181">
        <f t="shared" si="615"/>
        <v>0</v>
      </c>
      <c r="CJ936" s="181">
        <f t="shared" si="615"/>
        <v>0</v>
      </c>
      <c r="CK936" s="181">
        <f t="shared" si="615"/>
        <v>0</v>
      </c>
      <c r="CL936" s="181">
        <f t="shared" si="615"/>
        <v>0</v>
      </c>
      <c r="CM936" s="181">
        <f t="shared" si="615"/>
        <v>0</v>
      </c>
      <c r="CN936" s="181">
        <f t="shared" si="615"/>
        <v>0</v>
      </c>
      <c r="CO936" s="181">
        <f t="shared" si="615"/>
        <v>0</v>
      </c>
      <c r="CP936" s="181">
        <f t="shared" si="615"/>
        <v>0</v>
      </c>
      <c r="CQ936" s="181">
        <f t="shared" si="615"/>
        <v>0</v>
      </c>
      <c r="CR936" s="181">
        <f t="shared" si="615"/>
        <v>0</v>
      </c>
      <c r="CS936" s="181">
        <f t="shared" si="615"/>
        <v>0</v>
      </c>
      <c r="CT936" s="181">
        <f t="shared" si="615"/>
        <v>0</v>
      </c>
      <c r="CU936" s="181">
        <f t="shared" si="615"/>
        <v>0</v>
      </c>
      <c r="CV936" s="181">
        <f t="shared" si="615"/>
        <v>0</v>
      </c>
      <c r="CW936" s="181">
        <f t="shared" si="615"/>
        <v>0</v>
      </c>
      <c r="CX936" s="181">
        <f t="shared" si="615"/>
        <v>0</v>
      </c>
      <c r="CY936" s="181">
        <f t="shared" si="615"/>
        <v>0</v>
      </c>
      <c r="CZ936" s="181">
        <f t="shared" si="615"/>
        <v>0</v>
      </c>
      <c r="DA936" s="181">
        <f t="shared" si="615"/>
        <v>0</v>
      </c>
      <c r="DB936" s="181">
        <f t="shared" si="615"/>
        <v>0</v>
      </c>
      <c r="DC936" s="181">
        <f t="shared" si="615"/>
        <v>0</v>
      </c>
      <c r="DD936" s="181">
        <f t="shared" si="615"/>
        <v>0</v>
      </c>
      <c r="DE936" s="181">
        <f t="shared" si="615"/>
        <v>0</v>
      </c>
      <c r="DF936" s="181">
        <f t="shared" si="615"/>
        <v>0</v>
      </c>
      <c r="DG936" s="181">
        <f t="shared" si="615"/>
        <v>0</v>
      </c>
      <c r="DH936" s="181">
        <f t="shared" si="615"/>
        <v>0</v>
      </c>
      <c r="DI936" s="181">
        <f t="shared" si="615"/>
        <v>0</v>
      </c>
      <c r="DJ936" s="181">
        <f t="shared" si="615"/>
        <v>0</v>
      </c>
      <c r="DK936" s="181">
        <f t="shared" si="615"/>
        <v>0</v>
      </c>
      <c r="DL936" s="181">
        <f t="shared" si="615"/>
        <v>0</v>
      </c>
      <c r="DM936" s="181">
        <f t="shared" si="615"/>
        <v>0</v>
      </c>
      <c r="DN936" s="181">
        <f t="shared" si="615"/>
        <v>0</v>
      </c>
      <c r="DO936" s="181">
        <f t="shared" si="615"/>
        <v>0</v>
      </c>
      <c r="DP936" s="181">
        <f t="shared" si="615"/>
        <v>0</v>
      </c>
      <c r="DQ936" s="181">
        <f t="shared" si="615"/>
        <v>0</v>
      </c>
      <c r="DR936" s="181">
        <f t="shared" si="615"/>
        <v>0</v>
      </c>
      <c r="DS936" s="181">
        <f t="shared" si="615"/>
        <v>0</v>
      </c>
      <c r="DT936" s="181">
        <f t="shared" si="615"/>
        <v>0</v>
      </c>
      <c r="DU936" s="181">
        <f t="shared" si="615"/>
        <v>0</v>
      </c>
      <c r="DV936" s="181">
        <f t="shared" si="615"/>
        <v>0</v>
      </c>
      <c r="DW936" s="181">
        <f t="shared" si="615"/>
        <v>0</v>
      </c>
      <c r="DX936" s="181">
        <f t="shared" si="615"/>
        <v>0</v>
      </c>
      <c r="DY936" s="181">
        <f t="shared" si="615"/>
        <v>0</v>
      </c>
      <c r="DZ936" s="181">
        <f t="shared" si="615"/>
        <v>0</v>
      </c>
      <c r="EA936" s="181">
        <f t="shared" si="615"/>
        <v>0</v>
      </c>
      <c r="EB936" s="181">
        <f t="shared" si="611"/>
        <v>0</v>
      </c>
      <c r="EC936" s="181">
        <f t="shared" si="611"/>
        <v>0</v>
      </c>
      <c r="ED936" s="181">
        <f t="shared" si="611"/>
        <v>0</v>
      </c>
      <c r="EE936" s="181">
        <f t="shared" si="611"/>
        <v>0</v>
      </c>
    </row>
    <row r="937" spans="1:138" s="182" customFormat="1" ht="15.75" hidden="1" outlineLevel="1" x14ac:dyDescent="0.25">
      <c r="A937" s="122">
        <f t="shared" si="608"/>
        <v>0</v>
      </c>
      <c r="B937" s="232" t="str">
        <f t="shared" si="612"/>
        <v>Таможенные платежи НДС</v>
      </c>
      <c r="C937" s="170">
        <f t="shared" si="613"/>
        <v>0</v>
      </c>
      <c r="D937" s="181">
        <f t="shared" si="614"/>
        <v>0</v>
      </c>
      <c r="E937" s="181">
        <f t="shared" si="614"/>
        <v>0</v>
      </c>
      <c r="F937" s="181">
        <f t="shared" si="614"/>
        <v>0</v>
      </c>
      <c r="G937" s="181">
        <f t="shared" si="614"/>
        <v>0</v>
      </c>
      <c r="H937" s="181">
        <f t="shared" si="614"/>
        <v>0</v>
      </c>
      <c r="I937" s="181">
        <f t="shared" si="614"/>
        <v>0</v>
      </c>
      <c r="J937" s="181">
        <f t="shared" si="614"/>
        <v>0</v>
      </c>
      <c r="K937" s="181">
        <f t="shared" si="614"/>
        <v>0</v>
      </c>
      <c r="L937" s="181">
        <f t="shared" si="614"/>
        <v>0</v>
      </c>
      <c r="M937" s="181">
        <f t="shared" si="614"/>
        <v>0</v>
      </c>
      <c r="N937" s="181">
        <f t="shared" si="614"/>
        <v>0</v>
      </c>
      <c r="O937" s="181">
        <f t="shared" si="614"/>
        <v>0</v>
      </c>
      <c r="P937" s="181">
        <f t="shared" si="614"/>
        <v>0</v>
      </c>
      <c r="Q937" s="181">
        <f t="shared" si="614"/>
        <v>0</v>
      </c>
      <c r="R937" s="181">
        <f t="shared" si="614"/>
        <v>0</v>
      </c>
      <c r="S937" s="181">
        <f t="shared" si="614"/>
        <v>0</v>
      </c>
      <c r="T937" s="181">
        <f t="shared" si="614"/>
        <v>0</v>
      </c>
      <c r="U937" s="181">
        <f t="shared" si="614"/>
        <v>0</v>
      </c>
      <c r="V937" s="181">
        <f t="shared" si="614"/>
        <v>0</v>
      </c>
      <c r="W937" s="181">
        <f t="shared" si="614"/>
        <v>0</v>
      </c>
      <c r="X937" s="181">
        <f t="shared" si="614"/>
        <v>0</v>
      </c>
      <c r="Y937" s="181">
        <f t="shared" si="614"/>
        <v>0</v>
      </c>
      <c r="Z937" s="181">
        <f t="shared" si="614"/>
        <v>0</v>
      </c>
      <c r="AA937" s="181">
        <f t="shared" si="614"/>
        <v>0</v>
      </c>
      <c r="AB937" s="181">
        <f t="shared" si="614"/>
        <v>0</v>
      </c>
      <c r="AC937" s="181">
        <f t="shared" si="614"/>
        <v>0</v>
      </c>
      <c r="AD937" s="181">
        <f t="shared" si="614"/>
        <v>0</v>
      </c>
      <c r="AE937" s="181">
        <f t="shared" si="614"/>
        <v>0</v>
      </c>
      <c r="AF937" s="181">
        <f t="shared" si="614"/>
        <v>0</v>
      </c>
      <c r="AG937" s="181">
        <f t="shared" si="614"/>
        <v>0</v>
      </c>
      <c r="AH937" s="181">
        <f t="shared" si="614"/>
        <v>0</v>
      </c>
      <c r="AI937" s="181">
        <f t="shared" si="614"/>
        <v>0</v>
      </c>
      <c r="AJ937" s="181">
        <f t="shared" si="614"/>
        <v>0</v>
      </c>
      <c r="AK937" s="181">
        <f t="shared" si="614"/>
        <v>0</v>
      </c>
      <c r="AL937" s="181">
        <f t="shared" si="614"/>
        <v>0</v>
      </c>
      <c r="AM937" s="181">
        <f t="shared" si="614"/>
        <v>0</v>
      </c>
      <c r="AN937" s="181">
        <f t="shared" si="614"/>
        <v>0</v>
      </c>
      <c r="AO937" s="181">
        <f t="shared" si="614"/>
        <v>0</v>
      </c>
      <c r="AP937" s="181">
        <f t="shared" si="614"/>
        <v>0</v>
      </c>
      <c r="AQ937" s="181">
        <f t="shared" si="614"/>
        <v>0</v>
      </c>
      <c r="AR937" s="181">
        <f t="shared" si="614"/>
        <v>0</v>
      </c>
      <c r="AS937" s="181">
        <f t="shared" si="614"/>
        <v>0</v>
      </c>
      <c r="AT937" s="181">
        <f t="shared" si="614"/>
        <v>0</v>
      </c>
      <c r="AU937" s="181">
        <f t="shared" si="614"/>
        <v>0</v>
      </c>
      <c r="AV937" s="181">
        <f t="shared" si="614"/>
        <v>0</v>
      </c>
      <c r="AW937" s="181">
        <f t="shared" si="614"/>
        <v>0</v>
      </c>
      <c r="AX937" s="181">
        <f t="shared" si="614"/>
        <v>0</v>
      </c>
      <c r="AY937" s="181">
        <f t="shared" si="614"/>
        <v>0</v>
      </c>
      <c r="AZ937" s="181">
        <f t="shared" si="614"/>
        <v>0</v>
      </c>
      <c r="BA937" s="181">
        <f t="shared" si="614"/>
        <v>0</v>
      </c>
      <c r="BB937" s="181">
        <f t="shared" si="614"/>
        <v>0</v>
      </c>
      <c r="BC937" s="181">
        <f t="shared" si="614"/>
        <v>0</v>
      </c>
      <c r="BD937" s="181">
        <f t="shared" si="614"/>
        <v>0</v>
      </c>
      <c r="BE937" s="181">
        <f t="shared" si="614"/>
        <v>0</v>
      </c>
      <c r="BF937" s="181">
        <f t="shared" si="614"/>
        <v>0</v>
      </c>
      <c r="BG937" s="181">
        <f t="shared" si="614"/>
        <v>0</v>
      </c>
      <c r="BH937" s="181">
        <f t="shared" si="614"/>
        <v>0</v>
      </c>
      <c r="BI937" s="181">
        <f t="shared" si="614"/>
        <v>0</v>
      </c>
      <c r="BJ937" s="181">
        <f t="shared" si="614"/>
        <v>0</v>
      </c>
      <c r="BK937" s="181">
        <f t="shared" si="614"/>
        <v>0</v>
      </c>
      <c r="BL937" s="181">
        <f t="shared" si="614"/>
        <v>0</v>
      </c>
      <c r="BM937" s="181">
        <f t="shared" si="614"/>
        <v>0</v>
      </c>
      <c r="BN937" s="181">
        <f t="shared" si="614"/>
        <v>0</v>
      </c>
      <c r="BO937" s="181">
        <f t="shared" si="614"/>
        <v>0</v>
      </c>
      <c r="BP937" s="181">
        <f t="shared" si="615"/>
        <v>0</v>
      </c>
      <c r="BQ937" s="181">
        <f t="shared" si="615"/>
        <v>0</v>
      </c>
      <c r="BR937" s="181">
        <f t="shared" si="615"/>
        <v>0</v>
      </c>
      <c r="BS937" s="181">
        <f t="shared" si="615"/>
        <v>0</v>
      </c>
      <c r="BT937" s="181">
        <f t="shared" si="615"/>
        <v>0</v>
      </c>
      <c r="BU937" s="181">
        <f t="shared" si="615"/>
        <v>0</v>
      </c>
      <c r="BV937" s="181">
        <f t="shared" si="615"/>
        <v>0</v>
      </c>
      <c r="BW937" s="181">
        <f t="shared" si="615"/>
        <v>0</v>
      </c>
      <c r="BX937" s="181">
        <f t="shared" si="615"/>
        <v>0</v>
      </c>
      <c r="BY937" s="181">
        <f t="shared" si="615"/>
        <v>0</v>
      </c>
      <c r="BZ937" s="181">
        <f t="shared" si="615"/>
        <v>0</v>
      </c>
      <c r="CA937" s="181">
        <f t="shared" si="615"/>
        <v>0</v>
      </c>
      <c r="CB937" s="181">
        <f t="shared" si="615"/>
        <v>0</v>
      </c>
      <c r="CC937" s="181">
        <f t="shared" si="615"/>
        <v>0</v>
      </c>
      <c r="CD937" s="181">
        <f t="shared" si="615"/>
        <v>0</v>
      </c>
      <c r="CE937" s="181">
        <f t="shared" si="615"/>
        <v>0</v>
      </c>
      <c r="CF937" s="181">
        <f t="shared" si="615"/>
        <v>0</v>
      </c>
      <c r="CG937" s="181">
        <f t="shared" si="615"/>
        <v>0</v>
      </c>
      <c r="CH937" s="181">
        <f t="shared" si="615"/>
        <v>0</v>
      </c>
      <c r="CI937" s="181">
        <f t="shared" si="615"/>
        <v>0</v>
      </c>
      <c r="CJ937" s="181">
        <f t="shared" si="615"/>
        <v>0</v>
      </c>
      <c r="CK937" s="181">
        <f t="shared" si="615"/>
        <v>0</v>
      </c>
      <c r="CL937" s="181">
        <f t="shared" si="615"/>
        <v>0</v>
      </c>
      <c r="CM937" s="181">
        <f t="shared" si="615"/>
        <v>0</v>
      </c>
      <c r="CN937" s="181">
        <f t="shared" si="615"/>
        <v>0</v>
      </c>
      <c r="CO937" s="181">
        <f t="shared" si="615"/>
        <v>0</v>
      </c>
      <c r="CP937" s="181">
        <f t="shared" si="615"/>
        <v>0</v>
      </c>
      <c r="CQ937" s="181">
        <f t="shared" si="615"/>
        <v>0</v>
      </c>
      <c r="CR937" s="181">
        <f t="shared" si="615"/>
        <v>0</v>
      </c>
      <c r="CS937" s="181">
        <f t="shared" si="615"/>
        <v>0</v>
      </c>
      <c r="CT937" s="181">
        <f t="shared" si="615"/>
        <v>0</v>
      </c>
      <c r="CU937" s="181">
        <f t="shared" si="615"/>
        <v>0</v>
      </c>
      <c r="CV937" s="181">
        <f t="shared" si="615"/>
        <v>0</v>
      </c>
      <c r="CW937" s="181">
        <f t="shared" si="615"/>
        <v>0</v>
      </c>
      <c r="CX937" s="181">
        <f t="shared" si="615"/>
        <v>0</v>
      </c>
      <c r="CY937" s="181">
        <f t="shared" si="615"/>
        <v>0</v>
      </c>
      <c r="CZ937" s="181">
        <f t="shared" si="615"/>
        <v>0</v>
      </c>
      <c r="DA937" s="181">
        <f t="shared" si="615"/>
        <v>0</v>
      </c>
      <c r="DB937" s="181">
        <f t="shared" si="615"/>
        <v>0</v>
      </c>
      <c r="DC937" s="181">
        <f t="shared" si="615"/>
        <v>0</v>
      </c>
      <c r="DD937" s="181">
        <f t="shared" si="615"/>
        <v>0</v>
      </c>
      <c r="DE937" s="181">
        <f t="shared" si="615"/>
        <v>0</v>
      </c>
      <c r="DF937" s="181">
        <f t="shared" si="615"/>
        <v>0</v>
      </c>
      <c r="DG937" s="181">
        <f t="shared" si="615"/>
        <v>0</v>
      </c>
      <c r="DH937" s="181">
        <f t="shared" si="615"/>
        <v>0</v>
      </c>
      <c r="DI937" s="181">
        <f t="shared" si="615"/>
        <v>0</v>
      </c>
      <c r="DJ937" s="181">
        <f t="shared" si="615"/>
        <v>0</v>
      </c>
      <c r="DK937" s="181">
        <f t="shared" si="615"/>
        <v>0</v>
      </c>
      <c r="DL937" s="181">
        <f t="shared" si="615"/>
        <v>0</v>
      </c>
      <c r="DM937" s="181">
        <f t="shared" si="615"/>
        <v>0</v>
      </c>
      <c r="DN937" s="181">
        <f t="shared" si="615"/>
        <v>0</v>
      </c>
      <c r="DO937" s="181">
        <f t="shared" si="615"/>
        <v>0</v>
      </c>
      <c r="DP937" s="181">
        <f t="shared" si="615"/>
        <v>0</v>
      </c>
      <c r="DQ937" s="181">
        <f t="shared" si="615"/>
        <v>0</v>
      </c>
      <c r="DR937" s="181">
        <f t="shared" si="615"/>
        <v>0</v>
      </c>
      <c r="DS937" s="181">
        <f t="shared" si="615"/>
        <v>0</v>
      </c>
      <c r="DT937" s="181">
        <f t="shared" si="615"/>
        <v>0</v>
      </c>
      <c r="DU937" s="181">
        <f t="shared" si="615"/>
        <v>0</v>
      </c>
      <c r="DV937" s="181">
        <f t="shared" si="615"/>
        <v>0</v>
      </c>
      <c r="DW937" s="181">
        <f t="shared" si="615"/>
        <v>0</v>
      </c>
      <c r="DX937" s="181">
        <f t="shared" si="615"/>
        <v>0</v>
      </c>
      <c r="DY937" s="181">
        <f t="shared" si="615"/>
        <v>0</v>
      </c>
      <c r="DZ937" s="181">
        <f t="shared" si="615"/>
        <v>0</v>
      </c>
      <c r="EA937" s="181">
        <f t="shared" ref="EA937:EB939" si="616">EA924*0.18</f>
        <v>0</v>
      </c>
      <c r="EB937" s="181">
        <f t="shared" si="616"/>
        <v>0</v>
      </c>
      <c r="EC937" s="181">
        <f t="shared" si="611"/>
        <v>0</v>
      </c>
      <c r="ED937" s="181">
        <f t="shared" si="611"/>
        <v>0</v>
      </c>
      <c r="EE937" s="181">
        <f t="shared" si="611"/>
        <v>0</v>
      </c>
    </row>
    <row r="938" spans="1:138" s="182" customFormat="1" ht="15.75" hidden="1" outlineLevel="1" x14ac:dyDescent="0.25">
      <c r="A938" s="122">
        <f t="shared" si="608"/>
        <v>0</v>
      </c>
      <c r="B938" s="232" t="str">
        <f t="shared" si="612"/>
        <v>0 НДС</v>
      </c>
      <c r="C938" s="170">
        <f t="shared" si="613"/>
        <v>0</v>
      </c>
      <c r="D938" s="181">
        <f t="shared" ref="D938:BO939" si="617">D925*0.18</f>
        <v>0</v>
      </c>
      <c r="E938" s="181">
        <f t="shared" si="617"/>
        <v>0</v>
      </c>
      <c r="F938" s="181">
        <f t="shared" si="617"/>
        <v>0</v>
      </c>
      <c r="G938" s="181">
        <f t="shared" si="617"/>
        <v>0</v>
      </c>
      <c r="H938" s="181">
        <f t="shared" si="617"/>
        <v>0</v>
      </c>
      <c r="I938" s="181">
        <f t="shared" si="617"/>
        <v>0</v>
      </c>
      <c r="J938" s="181">
        <f t="shared" si="617"/>
        <v>0</v>
      </c>
      <c r="K938" s="181">
        <f t="shared" si="617"/>
        <v>0</v>
      </c>
      <c r="L938" s="181">
        <f>L925*0.18</f>
        <v>0</v>
      </c>
      <c r="M938" s="181">
        <f t="shared" si="617"/>
        <v>0</v>
      </c>
      <c r="N938" s="181">
        <f t="shared" si="617"/>
        <v>0</v>
      </c>
      <c r="O938" s="181">
        <f t="shared" si="617"/>
        <v>0</v>
      </c>
      <c r="P938" s="181">
        <f t="shared" si="617"/>
        <v>0</v>
      </c>
      <c r="Q938" s="181">
        <f t="shared" si="617"/>
        <v>0</v>
      </c>
      <c r="R938" s="181">
        <f t="shared" si="617"/>
        <v>0</v>
      </c>
      <c r="S938" s="181">
        <f t="shared" si="617"/>
        <v>0</v>
      </c>
      <c r="T938" s="181">
        <f t="shared" si="617"/>
        <v>0</v>
      </c>
      <c r="U938" s="181">
        <f t="shared" si="617"/>
        <v>0</v>
      </c>
      <c r="V938" s="181">
        <f t="shared" si="617"/>
        <v>0</v>
      </c>
      <c r="W938" s="181">
        <f t="shared" si="617"/>
        <v>0</v>
      </c>
      <c r="X938" s="181">
        <f t="shared" si="617"/>
        <v>0</v>
      </c>
      <c r="Y938" s="181">
        <f t="shared" si="617"/>
        <v>0</v>
      </c>
      <c r="Z938" s="181">
        <f t="shared" si="617"/>
        <v>0</v>
      </c>
      <c r="AA938" s="181">
        <f t="shared" si="617"/>
        <v>0</v>
      </c>
      <c r="AB938" s="181">
        <f t="shared" si="617"/>
        <v>0</v>
      </c>
      <c r="AC938" s="181">
        <f t="shared" si="617"/>
        <v>0</v>
      </c>
      <c r="AD938" s="181">
        <f t="shared" si="617"/>
        <v>0</v>
      </c>
      <c r="AE938" s="181">
        <f t="shared" si="617"/>
        <v>0</v>
      </c>
      <c r="AF938" s="181">
        <f t="shared" si="617"/>
        <v>0</v>
      </c>
      <c r="AG938" s="181">
        <f t="shared" si="617"/>
        <v>0</v>
      </c>
      <c r="AH938" s="181">
        <f t="shared" si="617"/>
        <v>0</v>
      </c>
      <c r="AI938" s="181">
        <f t="shared" si="617"/>
        <v>0</v>
      </c>
      <c r="AJ938" s="181">
        <f t="shared" si="617"/>
        <v>0</v>
      </c>
      <c r="AK938" s="181">
        <f t="shared" si="617"/>
        <v>0</v>
      </c>
      <c r="AL938" s="181">
        <f t="shared" si="617"/>
        <v>0</v>
      </c>
      <c r="AM938" s="181">
        <f t="shared" si="617"/>
        <v>0</v>
      </c>
      <c r="AN938" s="181">
        <f t="shared" si="617"/>
        <v>0</v>
      </c>
      <c r="AO938" s="181">
        <f t="shared" si="617"/>
        <v>0</v>
      </c>
      <c r="AP938" s="181">
        <f t="shared" si="617"/>
        <v>0</v>
      </c>
      <c r="AQ938" s="181">
        <f t="shared" si="617"/>
        <v>0</v>
      </c>
      <c r="AR938" s="181">
        <f t="shared" si="617"/>
        <v>0</v>
      </c>
      <c r="AS938" s="181">
        <f t="shared" si="617"/>
        <v>0</v>
      </c>
      <c r="AT938" s="181">
        <f t="shared" si="617"/>
        <v>0</v>
      </c>
      <c r="AU938" s="181">
        <f t="shared" si="617"/>
        <v>0</v>
      </c>
      <c r="AV938" s="181">
        <f t="shared" si="617"/>
        <v>0</v>
      </c>
      <c r="AW938" s="181">
        <f t="shared" si="617"/>
        <v>0</v>
      </c>
      <c r="AX938" s="181">
        <f t="shared" si="617"/>
        <v>0</v>
      </c>
      <c r="AY938" s="181">
        <f t="shared" si="617"/>
        <v>0</v>
      </c>
      <c r="AZ938" s="181">
        <f t="shared" si="617"/>
        <v>0</v>
      </c>
      <c r="BA938" s="181">
        <f t="shared" si="617"/>
        <v>0</v>
      </c>
      <c r="BB938" s="181">
        <f t="shared" si="617"/>
        <v>0</v>
      </c>
      <c r="BC938" s="181">
        <f t="shared" si="617"/>
        <v>0</v>
      </c>
      <c r="BD938" s="181">
        <f t="shared" si="617"/>
        <v>0</v>
      </c>
      <c r="BE938" s="181">
        <f t="shared" si="617"/>
        <v>0</v>
      </c>
      <c r="BF938" s="181">
        <f t="shared" si="617"/>
        <v>0</v>
      </c>
      <c r="BG938" s="181">
        <f t="shared" si="617"/>
        <v>0</v>
      </c>
      <c r="BH938" s="181">
        <f t="shared" si="617"/>
        <v>0</v>
      </c>
      <c r="BI938" s="181">
        <f t="shared" si="617"/>
        <v>0</v>
      </c>
      <c r="BJ938" s="181">
        <f t="shared" si="617"/>
        <v>0</v>
      </c>
      <c r="BK938" s="181">
        <f t="shared" si="617"/>
        <v>0</v>
      </c>
      <c r="BL938" s="181">
        <f t="shared" si="617"/>
        <v>0</v>
      </c>
      <c r="BM938" s="181">
        <f t="shared" si="617"/>
        <v>0</v>
      </c>
      <c r="BN938" s="181">
        <f t="shared" si="617"/>
        <v>0</v>
      </c>
      <c r="BO938" s="181">
        <f t="shared" si="617"/>
        <v>0</v>
      </c>
      <c r="BP938" s="181">
        <f t="shared" ref="BP938:EA939" si="618">BP925*0.18</f>
        <v>0</v>
      </c>
      <c r="BQ938" s="181">
        <f t="shared" si="618"/>
        <v>0</v>
      </c>
      <c r="BR938" s="181">
        <f t="shared" si="618"/>
        <v>0</v>
      </c>
      <c r="BS938" s="181">
        <f t="shared" si="618"/>
        <v>0</v>
      </c>
      <c r="BT938" s="181">
        <f t="shared" si="618"/>
        <v>0</v>
      </c>
      <c r="BU938" s="181">
        <f t="shared" si="618"/>
        <v>0</v>
      </c>
      <c r="BV938" s="181">
        <f t="shared" si="618"/>
        <v>0</v>
      </c>
      <c r="BW938" s="181">
        <f t="shared" si="618"/>
        <v>0</v>
      </c>
      <c r="BX938" s="181">
        <f t="shared" si="618"/>
        <v>0</v>
      </c>
      <c r="BY938" s="181">
        <f t="shared" si="618"/>
        <v>0</v>
      </c>
      <c r="BZ938" s="181">
        <f t="shared" si="618"/>
        <v>0</v>
      </c>
      <c r="CA938" s="181">
        <f t="shared" si="618"/>
        <v>0</v>
      </c>
      <c r="CB938" s="181">
        <f t="shared" si="618"/>
        <v>0</v>
      </c>
      <c r="CC938" s="181">
        <f t="shared" si="618"/>
        <v>0</v>
      </c>
      <c r="CD938" s="181">
        <f t="shared" si="618"/>
        <v>0</v>
      </c>
      <c r="CE938" s="181">
        <f t="shared" si="618"/>
        <v>0</v>
      </c>
      <c r="CF938" s="181">
        <f t="shared" si="618"/>
        <v>0</v>
      </c>
      <c r="CG938" s="181">
        <f t="shared" si="618"/>
        <v>0</v>
      </c>
      <c r="CH938" s="181">
        <f t="shared" si="618"/>
        <v>0</v>
      </c>
      <c r="CI938" s="181">
        <f t="shared" si="618"/>
        <v>0</v>
      </c>
      <c r="CJ938" s="181">
        <f t="shared" si="618"/>
        <v>0</v>
      </c>
      <c r="CK938" s="181">
        <f t="shared" si="618"/>
        <v>0</v>
      </c>
      <c r="CL938" s="181">
        <f t="shared" si="618"/>
        <v>0</v>
      </c>
      <c r="CM938" s="181">
        <f t="shared" si="618"/>
        <v>0</v>
      </c>
      <c r="CN938" s="181">
        <f t="shared" si="618"/>
        <v>0</v>
      </c>
      <c r="CO938" s="181">
        <f t="shared" si="618"/>
        <v>0</v>
      </c>
      <c r="CP938" s="181">
        <f t="shared" si="618"/>
        <v>0</v>
      </c>
      <c r="CQ938" s="181">
        <f t="shared" si="618"/>
        <v>0</v>
      </c>
      <c r="CR938" s="181">
        <f t="shared" si="618"/>
        <v>0</v>
      </c>
      <c r="CS938" s="181">
        <f t="shared" si="618"/>
        <v>0</v>
      </c>
      <c r="CT938" s="181">
        <f t="shared" si="618"/>
        <v>0</v>
      </c>
      <c r="CU938" s="181">
        <f t="shared" si="618"/>
        <v>0</v>
      </c>
      <c r="CV938" s="181">
        <f t="shared" si="618"/>
        <v>0</v>
      </c>
      <c r="CW938" s="181">
        <f t="shared" si="618"/>
        <v>0</v>
      </c>
      <c r="CX938" s="181">
        <f t="shared" si="618"/>
        <v>0</v>
      </c>
      <c r="CY938" s="181">
        <f t="shared" si="618"/>
        <v>0</v>
      </c>
      <c r="CZ938" s="181">
        <f t="shared" si="618"/>
        <v>0</v>
      </c>
      <c r="DA938" s="181">
        <f t="shared" si="618"/>
        <v>0</v>
      </c>
      <c r="DB938" s="181">
        <f t="shared" si="618"/>
        <v>0</v>
      </c>
      <c r="DC938" s="181">
        <f t="shared" si="618"/>
        <v>0</v>
      </c>
      <c r="DD938" s="181">
        <f t="shared" si="618"/>
        <v>0</v>
      </c>
      <c r="DE938" s="181">
        <f t="shared" si="618"/>
        <v>0</v>
      </c>
      <c r="DF938" s="181">
        <f t="shared" si="618"/>
        <v>0</v>
      </c>
      <c r="DG938" s="181">
        <f t="shared" si="618"/>
        <v>0</v>
      </c>
      <c r="DH938" s="181">
        <f t="shared" si="618"/>
        <v>0</v>
      </c>
      <c r="DI938" s="181">
        <f t="shared" si="618"/>
        <v>0</v>
      </c>
      <c r="DJ938" s="181">
        <f t="shared" si="618"/>
        <v>0</v>
      </c>
      <c r="DK938" s="181">
        <f t="shared" si="618"/>
        <v>0</v>
      </c>
      <c r="DL938" s="181">
        <f t="shared" si="618"/>
        <v>0</v>
      </c>
      <c r="DM938" s="181">
        <f t="shared" si="618"/>
        <v>0</v>
      </c>
      <c r="DN938" s="181">
        <f t="shared" si="618"/>
        <v>0</v>
      </c>
      <c r="DO938" s="181">
        <f t="shared" si="618"/>
        <v>0</v>
      </c>
      <c r="DP938" s="181">
        <f t="shared" si="618"/>
        <v>0</v>
      </c>
      <c r="DQ938" s="181">
        <f t="shared" si="618"/>
        <v>0</v>
      </c>
      <c r="DR938" s="181">
        <f t="shared" si="618"/>
        <v>0</v>
      </c>
      <c r="DS938" s="181">
        <f t="shared" si="618"/>
        <v>0</v>
      </c>
      <c r="DT938" s="181">
        <f t="shared" si="618"/>
        <v>0</v>
      </c>
      <c r="DU938" s="181">
        <f t="shared" si="618"/>
        <v>0</v>
      </c>
      <c r="DV938" s="181">
        <f t="shared" si="618"/>
        <v>0</v>
      </c>
      <c r="DW938" s="181">
        <f t="shared" si="618"/>
        <v>0</v>
      </c>
      <c r="DX938" s="181">
        <f t="shared" si="618"/>
        <v>0</v>
      </c>
      <c r="DY938" s="181">
        <f t="shared" si="618"/>
        <v>0</v>
      </c>
      <c r="DZ938" s="181">
        <f t="shared" si="618"/>
        <v>0</v>
      </c>
      <c r="EA938" s="181">
        <f t="shared" si="618"/>
        <v>0</v>
      </c>
      <c r="EB938" s="181">
        <f t="shared" si="616"/>
        <v>0</v>
      </c>
      <c r="EC938" s="181">
        <f t="shared" si="611"/>
        <v>0</v>
      </c>
      <c r="ED938" s="181">
        <f t="shared" si="611"/>
        <v>0</v>
      </c>
      <c r="EE938" s="181">
        <f t="shared" si="611"/>
        <v>0</v>
      </c>
    </row>
    <row r="939" spans="1:138" s="182" customFormat="1" ht="15.75" hidden="1" outlineLevel="1" x14ac:dyDescent="0.25">
      <c r="A939" s="122">
        <f t="shared" si="608"/>
        <v>0</v>
      </c>
      <c r="B939" s="232" t="str">
        <f t="shared" si="612"/>
        <v>Менеджмент резерв НДС</v>
      </c>
      <c r="C939" s="170">
        <f t="shared" si="613"/>
        <v>0</v>
      </c>
      <c r="D939" s="181">
        <f t="shared" si="617"/>
        <v>0</v>
      </c>
      <c r="E939" s="181">
        <f t="shared" si="617"/>
        <v>0</v>
      </c>
      <c r="F939" s="181">
        <f t="shared" si="617"/>
        <v>0</v>
      </c>
      <c r="G939" s="181">
        <f t="shared" si="617"/>
        <v>0</v>
      </c>
      <c r="H939" s="181">
        <f t="shared" si="617"/>
        <v>0</v>
      </c>
      <c r="I939" s="181">
        <f t="shared" si="617"/>
        <v>0</v>
      </c>
      <c r="J939" s="181">
        <f t="shared" si="617"/>
        <v>0</v>
      </c>
      <c r="K939" s="181">
        <f t="shared" si="617"/>
        <v>0</v>
      </c>
      <c r="L939" s="181">
        <f t="shared" si="617"/>
        <v>0</v>
      </c>
      <c r="M939" s="181">
        <f t="shared" si="617"/>
        <v>0</v>
      </c>
      <c r="N939" s="181">
        <f t="shared" si="617"/>
        <v>0</v>
      </c>
      <c r="O939" s="181">
        <f t="shared" si="617"/>
        <v>0</v>
      </c>
      <c r="P939" s="181">
        <f t="shared" si="617"/>
        <v>0</v>
      </c>
      <c r="Q939" s="181">
        <f t="shared" si="617"/>
        <v>0</v>
      </c>
      <c r="R939" s="181">
        <f t="shared" si="617"/>
        <v>0</v>
      </c>
      <c r="S939" s="181">
        <f t="shared" si="617"/>
        <v>0</v>
      </c>
      <c r="T939" s="181">
        <f t="shared" si="617"/>
        <v>0</v>
      </c>
      <c r="U939" s="181">
        <f t="shared" si="617"/>
        <v>0</v>
      </c>
      <c r="V939" s="181">
        <f t="shared" si="617"/>
        <v>0</v>
      </c>
      <c r="W939" s="181">
        <f t="shared" si="617"/>
        <v>0</v>
      </c>
      <c r="X939" s="181">
        <f t="shared" si="617"/>
        <v>0</v>
      </c>
      <c r="Y939" s="181">
        <f t="shared" si="617"/>
        <v>0</v>
      </c>
      <c r="Z939" s="181">
        <f t="shared" si="617"/>
        <v>0</v>
      </c>
      <c r="AA939" s="181">
        <f t="shared" si="617"/>
        <v>0</v>
      </c>
      <c r="AB939" s="181">
        <f t="shared" si="617"/>
        <v>0</v>
      </c>
      <c r="AC939" s="181">
        <f t="shared" si="617"/>
        <v>0</v>
      </c>
      <c r="AD939" s="181">
        <f t="shared" si="617"/>
        <v>0</v>
      </c>
      <c r="AE939" s="181">
        <f t="shared" si="617"/>
        <v>0</v>
      </c>
      <c r="AF939" s="181">
        <f t="shared" si="617"/>
        <v>0</v>
      </c>
      <c r="AG939" s="181">
        <f t="shared" si="617"/>
        <v>0</v>
      </c>
      <c r="AH939" s="181">
        <f t="shared" si="617"/>
        <v>0</v>
      </c>
      <c r="AI939" s="181">
        <f t="shared" si="617"/>
        <v>0</v>
      </c>
      <c r="AJ939" s="181">
        <f t="shared" si="617"/>
        <v>0</v>
      </c>
      <c r="AK939" s="181">
        <f t="shared" si="617"/>
        <v>0</v>
      </c>
      <c r="AL939" s="181">
        <f t="shared" si="617"/>
        <v>0</v>
      </c>
      <c r="AM939" s="181">
        <f t="shared" si="617"/>
        <v>0</v>
      </c>
      <c r="AN939" s="181">
        <f t="shared" si="617"/>
        <v>0</v>
      </c>
      <c r="AO939" s="181">
        <f t="shared" si="617"/>
        <v>0</v>
      </c>
      <c r="AP939" s="181">
        <f t="shared" si="617"/>
        <v>0</v>
      </c>
      <c r="AQ939" s="181">
        <f t="shared" si="617"/>
        <v>0</v>
      </c>
      <c r="AR939" s="181">
        <f t="shared" si="617"/>
        <v>0</v>
      </c>
      <c r="AS939" s="181">
        <f t="shared" si="617"/>
        <v>0</v>
      </c>
      <c r="AT939" s="181">
        <f t="shared" si="617"/>
        <v>0</v>
      </c>
      <c r="AU939" s="181">
        <f t="shared" si="617"/>
        <v>0</v>
      </c>
      <c r="AV939" s="181">
        <f t="shared" si="617"/>
        <v>0</v>
      </c>
      <c r="AW939" s="181">
        <f t="shared" si="617"/>
        <v>0</v>
      </c>
      <c r="AX939" s="181">
        <f t="shared" si="617"/>
        <v>0</v>
      </c>
      <c r="AY939" s="181">
        <f t="shared" si="617"/>
        <v>0</v>
      </c>
      <c r="AZ939" s="181">
        <f t="shared" si="617"/>
        <v>0</v>
      </c>
      <c r="BA939" s="181">
        <f t="shared" si="617"/>
        <v>0</v>
      </c>
      <c r="BB939" s="181">
        <f t="shared" si="617"/>
        <v>0</v>
      </c>
      <c r="BC939" s="181">
        <f t="shared" si="617"/>
        <v>0</v>
      </c>
      <c r="BD939" s="181">
        <f t="shared" si="617"/>
        <v>0</v>
      </c>
      <c r="BE939" s="181">
        <f t="shared" si="617"/>
        <v>0</v>
      </c>
      <c r="BF939" s="181">
        <f t="shared" si="617"/>
        <v>0</v>
      </c>
      <c r="BG939" s="181">
        <f t="shared" si="617"/>
        <v>0</v>
      </c>
      <c r="BH939" s="181">
        <f t="shared" si="617"/>
        <v>0</v>
      </c>
      <c r="BI939" s="181">
        <f t="shared" si="617"/>
        <v>0</v>
      </c>
      <c r="BJ939" s="181">
        <f t="shared" si="617"/>
        <v>0</v>
      </c>
      <c r="BK939" s="181">
        <f t="shared" si="617"/>
        <v>0</v>
      </c>
      <c r="BL939" s="181">
        <f t="shared" si="617"/>
        <v>0</v>
      </c>
      <c r="BM939" s="181">
        <f t="shared" si="617"/>
        <v>0</v>
      </c>
      <c r="BN939" s="181">
        <f t="shared" si="617"/>
        <v>0</v>
      </c>
      <c r="BO939" s="181">
        <f t="shared" si="617"/>
        <v>0</v>
      </c>
      <c r="BP939" s="181">
        <f t="shared" si="618"/>
        <v>0</v>
      </c>
      <c r="BQ939" s="181">
        <f t="shared" si="618"/>
        <v>0</v>
      </c>
      <c r="BR939" s="181">
        <f t="shared" si="618"/>
        <v>0</v>
      </c>
      <c r="BS939" s="181">
        <f t="shared" si="618"/>
        <v>0</v>
      </c>
      <c r="BT939" s="181">
        <f t="shared" si="618"/>
        <v>0</v>
      </c>
      <c r="BU939" s="181">
        <f t="shared" si="618"/>
        <v>0</v>
      </c>
      <c r="BV939" s="181">
        <f t="shared" si="618"/>
        <v>0</v>
      </c>
      <c r="BW939" s="181">
        <f t="shared" si="618"/>
        <v>0</v>
      </c>
      <c r="BX939" s="181">
        <f t="shared" si="618"/>
        <v>0</v>
      </c>
      <c r="BY939" s="181">
        <f t="shared" si="618"/>
        <v>0</v>
      </c>
      <c r="BZ939" s="181">
        <f t="shared" si="618"/>
        <v>0</v>
      </c>
      <c r="CA939" s="181">
        <f t="shared" si="618"/>
        <v>0</v>
      </c>
      <c r="CB939" s="181">
        <f t="shared" si="618"/>
        <v>0</v>
      </c>
      <c r="CC939" s="181">
        <f t="shared" si="618"/>
        <v>0</v>
      </c>
      <c r="CD939" s="181">
        <f t="shared" si="618"/>
        <v>0</v>
      </c>
      <c r="CE939" s="181">
        <f t="shared" si="618"/>
        <v>0</v>
      </c>
      <c r="CF939" s="181">
        <f t="shared" si="618"/>
        <v>0</v>
      </c>
      <c r="CG939" s="181">
        <f t="shared" si="618"/>
        <v>0</v>
      </c>
      <c r="CH939" s="181">
        <f t="shared" si="618"/>
        <v>0</v>
      </c>
      <c r="CI939" s="181">
        <f t="shared" si="618"/>
        <v>0</v>
      </c>
      <c r="CJ939" s="181">
        <f t="shared" si="618"/>
        <v>0</v>
      </c>
      <c r="CK939" s="181">
        <f t="shared" si="618"/>
        <v>0</v>
      </c>
      <c r="CL939" s="181">
        <f t="shared" si="618"/>
        <v>0</v>
      </c>
      <c r="CM939" s="181">
        <f t="shared" si="618"/>
        <v>0</v>
      </c>
      <c r="CN939" s="181">
        <f t="shared" si="618"/>
        <v>0</v>
      </c>
      <c r="CO939" s="181">
        <f t="shared" si="618"/>
        <v>0</v>
      </c>
      <c r="CP939" s="181">
        <f t="shared" si="618"/>
        <v>0</v>
      </c>
      <c r="CQ939" s="181">
        <f t="shared" si="618"/>
        <v>0</v>
      </c>
      <c r="CR939" s="181">
        <f t="shared" si="618"/>
        <v>0</v>
      </c>
      <c r="CS939" s="181">
        <f t="shared" si="618"/>
        <v>0</v>
      </c>
      <c r="CT939" s="181">
        <f t="shared" si="618"/>
        <v>0</v>
      </c>
      <c r="CU939" s="181">
        <f t="shared" si="618"/>
        <v>0</v>
      </c>
      <c r="CV939" s="181">
        <f t="shared" si="618"/>
        <v>0</v>
      </c>
      <c r="CW939" s="181">
        <f t="shared" si="618"/>
        <v>0</v>
      </c>
      <c r="CX939" s="181">
        <f t="shared" si="618"/>
        <v>0</v>
      </c>
      <c r="CY939" s="181">
        <f t="shared" si="618"/>
        <v>0</v>
      </c>
      <c r="CZ939" s="181">
        <f t="shared" si="618"/>
        <v>0</v>
      </c>
      <c r="DA939" s="181">
        <f t="shared" si="618"/>
        <v>0</v>
      </c>
      <c r="DB939" s="181">
        <f t="shared" si="618"/>
        <v>0</v>
      </c>
      <c r="DC939" s="181">
        <f t="shared" si="618"/>
        <v>0</v>
      </c>
      <c r="DD939" s="181">
        <f t="shared" si="618"/>
        <v>0</v>
      </c>
      <c r="DE939" s="181">
        <f t="shared" si="618"/>
        <v>0</v>
      </c>
      <c r="DF939" s="181">
        <f t="shared" si="618"/>
        <v>0</v>
      </c>
      <c r="DG939" s="181">
        <f t="shared" si="618"/>
        <v>0</v>
      </c>
      <c r="DH939" s="181">
        <f t="shared" si="618"/>
        <v>0</v>
      </c>
      <c r="DI939" s="181">
        <f t="shared" si="618"/>
        <v>0</v>
      </c>
      <c r="DJ939" s="181">
        <f t="shared" si="618"/>
        <v>0</v>
      </c>
      <c r="DK939" s="181">
        <f t="shared" si="618"/>
        <v>0</v>
      </c>
      <c r="DL939" s="181">
        <f t="shared" si="618"/>
        <v>0</v>
      </c>
      <c r="DM939" s="181">
        <f t="shared" si="618"/>
        <v>0</v>
      </c>
      <c r="DN939" s="181">
        <f t="shared" si="618"/>
        <v>0</v>
      </c>
      <c r="DO939" s="181">
        <f t="shared" si="618"/>
        <v>0</v>
      </c>
      <c r="DP939" s="181">
        <f t="shared" si="618"/>
        <v>0</v>
      </c>
      <c r="DQ939" s="181">
        <f t="shared" si="618"/>
        <v>0</v>
      </c>
      <c r="DR939" s="181">
        <f t="shared" si="618"/>
        <v>0</v>
      </c>
      <c r="DS939" s="181">
        <f t="shared" si="618"/>
        <v>0</v>
      </c>
      <c r="DT939" s="181">
        <f t="shared" si="618"/>
        <v>0</v>
      </c>
      <c r="DU939" s="181">
        <f t="shared" si="618"/>
        <v>0</v>
      </c>
      <c r="DV939" s="181">
        <f t="shared" si="618"/>
        <v>0</v>
      </c>
      <c r="DW939" s="181">
        <f t="shared" si="618"/>
        <v>0</v>
      </c>
      <c r="DX939" s="181">
        <f t="shared" si="618"/>
        <v>0</v>
      </c>
      <c r="DY939" s="181">
        <f t="shared" si="618"/>
        <v>0</v>
      </c>
      <c r="DZ939" s="181">
        <f t="shared" si="618"/>
        <v>0</v>
      </c>
      <c r="EA939" s="181">
        <f t="shared" si="618"/>
        <v>0</v>
      </c>
      <c r="EB939" s="181">
        <f t="shared" si="616"/>
        <v>0</v>
      </c>
      <c r="EC939" s="181">
        <f t="shared" si="611"/>
        <v>0</v>
      </c>
      <c r="ED939" s="181">
        <f t="shared" si="611"/>
        <v>0</v>
      </c>
      <c r="EE939" s="181">
        <f t="shared" si="611"/>
        <v>0</v>
      </c>
    </row>
    <row r="940" spans="1:138" ht="17.25" hidden="1" outlineLevel="1" thickTop="1" thickBot="1" x14ac:dyDescent="0.3">
      <c r="A940" s="122">
        <f>IF(B913="Объект",,1)</f>
        <v>0</v>
      </c>
      <c r="B940" s="228" t="s">
        <v>236</v>
      </c>
      <c r="C940" s="229">
        <f>SUM(D940:EE940)</f>
        <v>0</v>
      </c>
      <c r="D940" s="175">
        <f>SUM(D930:D939)</f>
        <v>0</v>
      </c>
      <c r="E940" s="230">
        <f t="shared" ref="E940:BA940" si="619">SUM(E930:E939)</f>
        <v>0</v>
      </c>
      <c r="F940" s="175">
        <f t="shared" si="619"/>
        <v>0</v>
      </c>
      <c r="G940" s="175">
        <f t="shared" si="619"/>
        <v>0</v>
      </c>
      <c r="H940" s="175">
        <f t="shared" si="619"/>
        <v>0</v>
      </c>
      <c r="I940" s="175">
        <f t="shared" si="619"/>
        <v>0</v>
      </c>
      <c r="J940" s="175">
        <f t="shared" si="619"/>
        <v>0</v>
      </c>
      <c r="K940" s="175">
        <f t="shared" si="619"/>
        <v>0</v>
      </c>
      <c r="L940" s="175">
        <f t="shared" si="619"/>
        <v>0</v>
      </c>
      <c r="M940" s="175">
        <f t="shared" si="619"/>
        <v>0</v>
      </c>
      <c r="N940" s="175">
        <f t="shared" si="619"/>
        <v>0</v>
      </c>
      <c r="O940" s="231">
        <f t="shared" si="619"/>
        <v>0</v>
      </c>
      <c r="P940" s="231">
        <f t="shared" si="619"/>
        <v>0</v>
      </c>
      <c r="Q940" s="231">
        <f t="shared" si="619"/>
        <v>0</v>
      </c>
      <c r="R940" s="231">
        <f t="shared" si="619"/>
        <v>0</v>
      </c>
      <c r="S940" s="231">
        <f t="shared" si="619"/>
        <v>0</v>
      </c>
      <c r="T940" s="231">
        <f t="shared" si="619"/>
        <v>0</v>
      </c>
      <c r="U940" s="231">
        <f t="shared" si="619"/>
        <v>0</v>
      </c>
      <c r="V940" s="231">
        <f t="shared" si="619"/>
        <v>0</v>
      </c>
      <c r="W940" s="231">
        <f t="shared" si="619"/>
        <v>0</v>
      </c>
      <c r="X940" s="231">
        <f t="shared" si="619"/>
        <v>0</v>
      </c>
      <c r="Y940" s="231">
        <f t="shared" si="619"/>
        <v>0</v>
      </c>
      <c r="Z940" s="231">
        <f t="shared" si="619"/>
        <v>0</v>
      </c>
      <c r="AA940" s="231">
        <f t="shared" si="619"/>
        <v>0</v>
      </c>
      <c r="AB940" s="231">
        <f t="shared" si="619"/>
        <v>0</v>
      </c>
      <c r="AC940" s="176">
        <f t="shared" si="619"/>
        <v>0</v>
      </c>
      <c r="AD940" s="176">
        <f t="shared" si="619"/>
        <v>0</v>
      </c>
      <c r="AE940" s="175">
        <f t="shared" si="619"/>
        <v>0</v>
      </c>
      <c r="AF940" s="175">
        <f t="shared" si="619"/>
        <v>0</v>
      </c>
      <c r="AG940" s="175">
        <f t="shared" si="619"/>
        <v>0</v>
      </c>
      <c r="AH940" s="175">
        <f t="shared" si="619"/>
        <v>0</v>
      </c>
      <c r="AI940" s="175">
        <f t="shared" si="619"/>
        <v>0</v>
      </c>
      <c r="AJ940" s="175">
        <f t="shared" si="619"/>
        <v>0</v>
      </c>
      <c r="AK940" s="175">
        <f t="shared" si="619"/>
        <v>0</v>
      </c>
      <c r="AL940" s="175">
        <f t="shared" si="619"/>
        <v>0</v>
      </c>
      <c r="AM940" s="175">
        <f t="shared" si="619"/>
        <v>0</v>
      </c>
      <c r="AN940" s="176">
        <f t="shared" si="619"/>
        <v>0</v>
      </c>
      <c r="AO940" s="175">
        <f t="shared" si="619"/>
        <v>0</v>
      </c>
      <c r="AP940" s="175">
        <f t="shared" si="619"/>
        <v>0</v>
      </c>
      <c r="AQ940" s="175">
        <f t="shared" si="619"/>
        <v>0</v>
      </c>
      <c r="AR940" s="175">
        <f t="shared" si="619"/>
        <v>0</v>
      </c>
      <c r="AS940" s="175">
        <f t="shared" si="619"/>
        <v>0</v>
      </c>
      <c r="AT940" s="175">
        <f t="shared" si="619"/>
        <v>0</v>
      </c>
      <c r="AU940" s="175">
        <f t="shared" si="619"/>
        <v>0</v>
      </c>
      <c r="AV940" s="175">
        <f t="shared" si="619"/>
        <v>0</v>
      </c>
      <c r="AW940" s="175">
        <f t="shared" si="619"/>
        <v>0</v>
      </c>
      <c r="AX940" s="175">
        <f t="shared" si="619"/>
        <v>0</v>
      </c>
      <c r="AY940" s="175">
        <f t="shared" si="619"/>
        <v>0</v>
      </c>
      <c r="AZ940" s="176">
        <f t="shared" si="619"/>
        <v>0</v>
      </c>
      <c r="BA940" s="175">
        <f t="shared" si="619"/>
        <v>0</v>
      </c>
      <c r="BB940" s="175">
        <f t="shared" ref="BB940:DM940" si="620">SUM(BB917:BB926)*0.18</f>
        <v>0</v>
      </c>
      <c r="BC940" s="175">
        <f t="shared" si="620"/>
        <v>0</v>
      </c>
      <c r="BD940" s="175">
        <f t="shared" si="620"/>
        <v>0</v>
      </c>
      <c r="BE940" s="175">
        <f t="shared" si="620"/>
        <v>0</v>
      </c>
      <c r="BF940" s="175">
        <f t="shared" si="620"/>
        <v>0</v>
      </c>
      <c r="BG940" s="175">
        <f t="shared" si="620"/>
        <v>0</v>
      </c>
      <c r="BH940" s="175">
        <f t="shared" si="620"/>
        <v>0</v>
      </c>
      <c r="BI940" s="175">
        <f t="shared" si="620"/>
        <v>0</v>
      </c>
      <c r="BJ940" s="175">
        <f t="shared" si="620"/>
        <v>0</v>
      </c>
      <c r="BK940" s="175">
        <f t="shared" si="620"/>
        <v>0</v>
      </c>
      <c r="BL940" s="176">
        <f t="shared" si="620"/>
        <v>0</v>
      </c>
      <c r="BM940" s="175">
        <f t="shared" si="620"/>
        <v>0</v>
      </c>
      <c r="BN940" s="175">
        <f t="shared" si="620"/>
        <v>0</v>
      </c>
      <c r="BO940" s="175">
        <f t="shared" si="620"/>
        <v>0</v>
      </c>
      <c r="BP940" s="175">
        <f t="shared" si="620"/>
        <v>0</v>
      </c>
      <c r="BQ940" s="175">
        <f t="shared" si="620"/>
        <v>0</v>
      </c>
      <c r="BR940" s="175">
        <f t="shared" si="620"/>
        <v>0</v>
      </c>
      <c r="BS940" s="175">
        <f t="shared" si="620"/>
        <v>0</v>
      </c>
      <c r="BT940" s="175">
        <f t="shared" si="620"/>
        <v>0</v>
      </c>
      <c r="BU940" s="175">
        <f t="shared" si="620"/>
        <v>0</v>
      </c>
      <c r="BV940" s="175">
        <f>SUM(BV917:BV926)*0.18</f>
        <v>0</v>
      </c>
      <c r="BW940" s="175">
        <f>SUM(BW917:BW926)*0.18</f>
        <v>0</v>
      </c>
      <c r="BX940" s="175">
        <f>SUM(BX917:BX926)*0.18</f>
        <v>0</v>
      </c>
      <c r="BY940" s="175">
        <f t="shared" si="620"/>
        <v>0</v>
      </c>
      <c r="BZ940" s="175">
        <f t="shared" si="620"/>
        <v>0</v>
      </c>
      <c r="CA940" s="175">
        <f t="shared" si="620"/>
        <v>0</v>
      </c>
      <c r="CB940" s="175">
        <f t="shared" si="620"/>
        <v>0</v>
      </c>
      <c r="CC940" s="175">
        <f t="shared" si="620"/>
        <v>0</v>
      </c>
      <c r="CD940" s="175">
        <f t="shared" si="620"/>
        <v>0</v>
      </c>
      <c r="CE940" s="175">
        <f t="shared" si="620"/>
        <v>0</v>
      </c>
      <c r="CF940" s="175">
        <f t="shared" si="620"/>
        <v>0</v>
      </c>
      <c r="CG940" s="175">
        <f t="shared" si="620"/>
        <v>0</v>
      </c>
      <c r="CH940" s="175">
        <f t="shared" si="620"/>
        <v>0</v>
      </c>
      <c r="CI940" s="175">
        <f t="shared" si="620"/>
        <v>0</v>
      </c>
      <c r="CJ940" s="176">
        <f t="shared" si="620"/>
        <v>0</v>
      </c>
      <c r="CK940" s="175">
        <f t="shared" si="620"/>
        <v>0</v>
      </c>
      <c r="CL940" s="175">
        <f t="shared" si="620"/>
        <v>0</v>
      </c>
      <c r="CM940" s="175">
        <f t="shared" si="620"/>
        <v>0</v>
      </c>
      <c r="CN940" s="175">
        <f t="shared" si="620"/>
        <v>0</v>
      </c>
      <c r="CO940" s="175">
        <f t="shared" si="620"/>
        <v>0</v>
      </c>
      <c r="CP940" s="175">
        <f t="shared" si="620"/>
        <v>0</v>
      </c>
      <c r="CQ940" s="175">
        <f t="shared" si="620"/>
        <v>0</v>
      </c>
      <c r="CR940" s="175">
        <f t="shared" si="620"/>
        <v>0</v>
      </c>
      <c r="CS940" s="175">
        <f t="shared" si="620"/>
        <v>0</v>
      </c>
      <c r="CT940" s="175">
        <f t="shared" si="620"/>
        <v>0</v>
      </c>
      <c r="CU940" s="175">
        <f t="shared" si="620"/>
        <v>0</v>
      </c>
      <c r="CV940" s="176">
        <f t="shared" si="620"/>
        <v>0</v>
      </c>
      <c r="CW940" s="175">
        <f t="shared" si="620"/>
        <v>0</v>
      </c>
      <c r="CX940" s="175">
        <f t="shared" si="620"/>
        <v>0</v>
      </c>
      <c r="CY940" s="175">
        <f t="shared" si="620"/>
        <v>0</v>
      </c>
      <c r="CZ940" s="175">
        <f t="shared" si="620"/>
        <v>0</v>
      </c>
      <c r="DA940" s="175">
        <f t="shared" si="620"/>
        <v>0</v>
      </c>
      <c r="DB940" s="175">
        <f t="shared" si="620"/>
        <v>0</v>
      </c>
      <c r="DC940" s="175">
        <f t="shared" si="620"/>
        <v>0</v>
      </c>
      <c r="DD940" s="175">
        <f t="shared" si="620"/>
        <v>0</v>
      </c>
      <c r="DE940" s="175">
        <f t="shared" si="620"/>
        <v>0</v>
      </c>
      <c r="DF940" s="175">
        <f t="shared" si="620"/>
        <v>0</v>
      </c>
      <c r="DG940" s="175">
        <f t="shared" si="620"/>
        <v>0</v>
      </c>
      <c r="DH940" s="176">
        <f t="shared" si="620"/>
        <v>0</v>
      </c>
      <c r="DI940" s="175">
        <f t="shared" si="620"/>
        <v>0</v>
      </c>
      <c r="DJ940" s="175">
        <f t="shared" si="620"/>
        <v>0</v>
      </c>
      <c r="DK940" s="175">
        <f t="shared" si="620"/>
        <v>0</v>
      </c>
      <c r="DL940" s="175">
        <f t="shared" si="620"/>
        <v>0</v>
      </c>
      <c r="DM940" s="175">
        <f t="shared" si="620"/>
        <v>0</v>
      </c>
      <c r="DN940" s="175">
        <f t="shared" ref="DN940:EA940" si="621">SUM(DN917:DN926)*0.18</f>
        <v>0</v>
      </c>
      <c r="DO940" s="175">
        <f t="shared" si="621"/>
        <v>0</v>
      </c>
      <c r="DP940" s="175">
        <f t="shared" si="621"/>
        <v>0</v>
      </c>
      <c r="DQ940" s="175">
        <f t="shared" si="621"/>
        <v>0</v>
      </c>
      <c r="DR940" s="175">
        <f t="shared" si="621"/>
        <v>0</v>
      </c>
      <c r="DS940" s="175">
        <f t="shared" si="621"/>
        <v>0</v>
      </c>
      <c r="DT940" s="176">
        <f t="shared" si="621"/>
        <v>0</v>
      </c>
      <c r="DU940" s="175">
        <f t="shared" si="621"/>
        <v>0</v>
      </c>
      <c r="DV940" s="175">
        <f t="shared" si="621"/>
        <v>0</v>
      </c>
      <c r="DW940" s="175">
        <f t="shared" si="621"/>
        <v>0</v>
      </c>
      <c r="DX940" s="175">
        <f t="shared" si="621"/>
        <v>0</v>
      </c>
      <c r="DY940" s="175">
        <f t="shared" si="621"/>
        <v>0</v>
      </c>
      <c r="DZ940" s="175">
        <f t="shared" si="621"/>
        <v>0</v>
      </c>
      <c r="EA940" s="175">
        <f t="shared" si="621"/>
        <v>0</v>
      </c>
      <c r="EB940" s="175">
        <f>SUM(EB917:EB926)*0.18</f>
        <v>0</v>
      </c>
      <c r="EC940" s="175">
        <f>SUM(EC917:EC926)*0.18</f>
        <v>0</v>
      </c>
      <c r="ED940" s="175">
        <f>SUM(ED917:ED926)*0.18</f>
        <v>0</v>
      </c>
      <c r="EE940" s="175">
        <f>SUM(EE917:EE926)*0.18</f>
        <v>0</v>
      </c>
      <c r="EF940" s="169"/>
      <c r="EG940" s="169"/>
      <c r="EH940" s="169"/>
    </row>
    <row r="941" spans="1:138" ht="17.25" hidden="1" outlineLevel="1" thickTop="1" thickBot="1" x14ac:dyDescent="0.3">
      <c r="A941" s="122">
        <f>IF(B913="Объект",,1)</f>
        <v>0</v>
      </c>
      <c r="B941" s="233">
        <f>B909</f>
        <v>0</v>
      </c>
      <c r="C941" s="229">
        <f t="shared" si="604"/>
        <v>0</v>
      </c>
      <c r="D941" s="188">
        <f t="shared" ref="D941:BO941" si="622">D929+D940</f>
        <v>0</v>
      </c>
      <c r="E941" s="234">
        <f t="shared" si="622"/>
        <v>0</v>
      </c>
      <c r="F941" s="188">
        <f t="shared" si="622"/>
        <v>0</v>
      </c>
      <c r="G941" s="188">
        <f t="shared" si="622"/>
        <v>0</v>
      </c>
      <c r="H941" s="188">
        <f t="shared" si="622"/>
        <v>0</v>
      </c>
      <c r="I941" s="188">
        <f t="shared" si="622"/>
        <v>0</v>
      </c>
      <c r="J941" s="188">
        <f t="shared" si="622"/>
        <v>0</v>
      </c>
      <c r="K941" s="188">
        <f t="shared" si="622"/>
        <v>0</v>
      </c>
      <c r="L941" s="188">
        <f t="shared" si="622"/>
        <v>0</v>
      </c>
      <c r="M941" s="188">
        <f t="shared" si="622"/>
        <v>0</v>
      </c>
      <c r="N941" s="188">
        <f t="shared" si="622"/>
        <v>0</v>
      </c>
      <c r="O941" s="235">
        <f t="shared" si="622"/>
        <v>0</v>
      </c>
      <c r="P941" s="235">
        <f t="shared" si="622"/>
        <v>0</v>
      </c>
      <c r="Q941" s="235">
        <f t="shared" si="622"/>
        <v>0</v>
      </c>
      <c r="R941" s="235">
        <f t="shared" si="622"/>
        <v>0</v>
      </c>
      <c r="S941" s="235">
        <f t="shared" si="622"/>
        <v>0</v>
      </c>
      <c r="T941" s="235">
        <f t="shared" si="622"/>
        <v>0</v>
      </c>
      <c r="U941" s="235">
        <f t="shared" si="622"/>
        <v>0</v>
      </c>
      <c r="V941" s="235">
        <f t="shared" si="622"/>
        <v>0</v>
      </c>
      <c r="W941" s="235">
        <f t="shared" si="622"/>
        <v>0</v>
      </c>
      <c r="X941" s="235">
        <f t="shared" si="622"/>
        <v>0</v>
      </c>
      <c r="Y941" s="235">
        <f t="shared" si="622"/>
        <v>0</v>
      </c>
      <c r="Z941" s="235">
        <f t="shared" si="622"/>
        <v>0</v>
      </c>
      <c r="AA941" s="235">
        <f t="shared" si="622"/>
        <v>0</v>
      </c>
      <c r="AB941" s="235">
        <f t="shared" si="622"/>
        <v>0</v>
      </c>
      <c r="AC941" s="189">
        <f t="shared" si="622"/>
        <v>0</v>
      </c>
      <c r="AD941" s="189">
        <f t="shared" si="622"/>
        <v>0</v>
      </c>
      <c r="AE941" s="188">
        <f t="shared" si="622"/>
        <v>0</v>
      </c>
      <c r="AF941" s="188">
        <f t="shared" si="622"/>
        <v>0</v>
      </c>
      <c r="AG941" s="188">
        <f t="shared" si="622"/>
        <v>0</v>
      </c>
      <c r="AH941" s="188">
        <f t="shared" si="622"/>
        <v>0</v>
      </c>
      <c r="AI941" s="188">
        <f t="shared" si="622"/>
        <v>0</v>
      </c>
      <c r="AJ941" s="188">
        <f t="shared" si="622"/>
        <v>0</v>
      </c>
      <c r="AK941" s="188">
        <f t="shared" si="622"/>
        <v>0</v>
      </c>
      <c r="AL941" s="188">
        <f t="shared" si="622"/>
        <v>0</v>
      </c>
      <c r="AM941" s="188">
        <f t="shared" si="622"/>
        <v>0</v>
      </c>
      <c r="AN941" s="189">
        <f t="shared" si="622"/>
        <v>0</v>
      </c>
      <c r="AO941" s="188">
        <f t="shared" si="622"/>
        <v>0</v>
      </c>
      <c r="AP941" s="188">
        <f t="shared" si="622"/>
        <v>0</v>
      </c>
      <c r="AQ941" s="188">
        <f t="shared" si="622"/>
        <v>0</v>
      </c>
      <c r="AR941" s="188">
        <f t="shared" si="622"/>
        <v>0</v>
      </c>
      <c r="AS941" s="188">
        <f t="shared" si="622"/>
        <v>0</v>
      </c>
      <c r="AT941" s="188">
        <f t="shared" si="622"/>
        <v>0</v>
      </c>
      <c r="AU941" s="188">
        <f t="shared" si="622"/>
        <v>0</v>
      </c>
      <c r="AV941" s="188">
        <f t="shared" si="622"/>
        <v>0</v>
      </c>
      <c r="AW941" s="188">
        <f t="shared" si="622"/>
        <v>0</v>
      </c>
      <c r="AX941" s="188">
        <f t="shared" si="622"/>
        <v>0</v>
      </c>
      <c r="AY941" s="188">
        <f t="shared" si="622"/>
        <v>0</v>
      </c>
      <c r="AZ941" s="189">
        <f t="shared" si="622"/>
        <v>0</v>
      </c>
      <c r="BA941" s="188">
        <f t="shared" si="622"/>
        <v>0</v>
      </c>
      <c r="BB941" s="188">
        <f t="shared" si="622"/>
        <v>0</v>
      </c>
      <c r="BC941" s="188">
        <f t="shared" si="622"/>
        <v>0</v>
      </c>
      <c r="BD941" s="188">
        <f t="shared" si="622"/>
        <v>0</v>
      </c>
      <c r="BE941" s="188">
        <f t="shared" si="622"/>
        <v>0</v>
      </c>
      <c r="BF941" s="188">
        <f t="shared" si="622"/>
        <v>0</v>
      </c>
      <c r="BG941" s="188">
        <f t="shared" si="622"/>
        <v>0</v>
      </c>
      <c r="BH941" s="188">
        <f t="shared" si="622"/>
        <v>0</v>
      </c>
      <c r="BI941" s="188">
        <f t="shared" si="622"/>
        <v>0</v>
      </c>
      <c r="BJ941" s="188">
        <f t="shared" si="622"/>
        <v>0</v>
      </c>
      <c r="BK941" s="188">
        <f t="shared" si="622"/>
        <v>0</v>
      </c>
      <c r="BL941" s="189">
        <f t="shared" si="622"/>
        <v>0</v>
      </c>
      <c r="BM941" s="188">
        <f t="shared" si="622"/>
        <v>0</v>
      </c>
      <c r="BN941" s="188">
        <f t="shared" si="622"/>
        <v>0</v>
      </c>
      <c r="BO941" s="188">
        <f t="shared" si="622"/>
        <v>0</v>
      </c>
      <c r="BP941" s="188">
        <f t="shared" ref="BP941:EA941" si="623">BP929+BP940</f>
        <v>0</v>
      </c>
      <c r="BQ941" s="188">
        <f t="shared" si="623"/>
        <v>0</v>
      </c>
      <c r="BR941" s="188">
        <f t="shared" si="623"/>
        <v>0</v>
      </c>
      <c r="BS941" s="188">
        <f t="shared" si="623"/>
        <v>0</v>
      </c>
      <c r="BT941" s="188">
        <f t="shared" si="623"/>
        <v>0</v>
      </c>
      <c r="BU941" s="188">
        <f t="shared" si="623"/>
        <v>0</v>
      </c>
      <c r="BV941" s="188">
        <f>BV929+BV940</f>
        <v>0</v>
      </c>
      <c r="BW941" s="188">
        <f>BW929+BW940</f>
        <v>0</v>
      </c>
      <c r="BX941" s="188">
        <f>BX929+BX940</f>
        <v>0</v>
      </c>
      <c r="BY941" s="188">
        <f t="shared" si="623"/>
        <v>0</v>
      </c>
      <c r="BZ941" s="188">
        <f t="shared" si="623"/>
        <v>0</v>
      </c>
      <c r="CA941" s="188">
        <f t="shared" si="623"/>
        <v>0</v>
      </c>
      <c r="CB941" s="188">
        <f t="shared" si="623"/>
        <v>0</v>
      </c>
      <c r="CC941" s="188">
        <f t="shared" si="623"/>
        <v>0</v>
      </c>
      <c r="CD941" s="188">
        <f t="shared" si="623"/>
        <v>0</v>
      </c>
      <c r="CE941" s="188">
        <f t="shared" si="623"/>
        <v>0</v>
      </c>
      <c r="CF941" s="188">
        <f t="shared" si="623"/>
        <v>0</v>
      </c>
      <c r="CG941" s="188">
        <f t="shared" si="623"/>
        <v>0</v>
      </c>
      <c r="CH941" s="188">
        <f t="shared" si="623"/>
        <v>0</v>
      </c>
      <c r="CI941" s="188">
        <f t="shared" si="623"/>
        <v>0</v>
      </c>
      <c r="CJ941" s="189">
        <f t="shared" si="623"/>
        <v>0</v>
      </c>
      <c r="CK941" s="188">
        <f t="shared" si="623"/>
        <v>0</v>
      </c>
      <c r="CL941" s="188">
        <f t="shared" si="623"/>
        <v>0</v>
      </c>
      <c r="CM941" s="188">
        <f t="shared" si="623"/>
        <v>0</v>
      </c>
      <c r="CN941" s="188">
        <f t="shared" si="623"/>
        <v>0</v>
      </c>
      <c r="CO941" s="188">
        <f t="shared" si="623"/>
        <v>0</v>
      </c>
      <c r="CP941" s="188">
        <f t="shared" si="623"/>
        <v>0</v>
      </c>
      <c r="CQ941" s="188">
        <f t="shared" si="623"/>
        <v>0</v>
      </c>
      <c r="CR941" s="188">
        <f t="shared" si="623"/>
        <v>0</v>
      </c>
      <c r="CS941" s="188">
        <f t="shared" si="623"/>
        <v>0</v>
      </c>
      <c r="CT941" s="188">
        <f t="shared" si="623"/>
        <v>0</v>
      </c>
      <c r="CU941" s="188">
        <f t="shared" si="623"/>
        <v>0</v>
      </c>
      <c r="CV941" s="189">
        <f t="shared" si="623"/>
        <v>0</v>
      </c>
      <c r="CW941" s="188">
        <f t="shared" si="623"/>
        <v>0</v>
      </c>
      <c r="CX941" s="188">
        <f t="shared" si="623"/>
        <v>0</v>
      </c>
      <c r="CY941" s="188">
        <f t="shared" si="623"/>
        <v>0</v>
      </c>
      <c r="CZ941" s="188">
        <f t="shared" si="623"/>
        <v>0</v>
      </c>
      <c r="DA941" s="188">
        <f t="shared" si="623"/>
        <v>0</v>
      </c>
      <c r="DB941" s="188">
        <f t="shared" si="623"/>
        <v>0</v>
      </c>
      <c r="DC941" s="188">
        <f t="shared" si="623"/>
        <v>0</v>
      </c>
      <c r="DD941" s="188">
        <f t="shared" si="623"/>
        <v>0</v>
      </c>
      <c r="DE941" s="188">
        <f t="shared" si="623"/>
        <v>0</v>
      </c>
      <c r="DF941" s="188">
        <f t="shared" si="623"/>
        <v>0</v>
      </c>
      <c r="DG941" s="188">
        <f t="shared" si="623"/>
        <v>0</v>
      </c>
      <c r="DH941" s="189">
        <f t="shared" si="623"/>
        <v>0</v>
      </c>
      <c r="DI941" s="188">
        <f t="shared" si="623"/>
        <v>0</v>
      </c>
      <c r="DJ941" s="188">
        <f t="shared" si="623"/>
        <v>0</v>
      </c>
      <c r="DK941" s="188">
        <f t="shared" si="623"/>
        <v>0</v>
      </c>
      <c r="DL941" s="188">
        <f t="shared" si="623"/>
        <v>0</v>
      </c>
      <c r="DM941" s="188">
        <f t="shared" si="623"/>
        <v>0</v>
      </c>
      <c r="DN941" s="188">
        <f t="shared" si="623"/>
        <v>0</v>
      </c>
      <c r="DO941" s="188">
        <f t="shared" si="623"/>
        <v>0</v>
      </c>
      <c r="DP941" s="188">
        <f t="shared" si="623"/>
        <v>0</v>
      </c>
      <c r="DQ941" s="188">
        <f t="shared" si="623"/>
        <v>0</v>
      </c>
      <c r="DR941" s="188">
        <f t="shared" si="623"/>
        <v>0</v>
      </c>
      <c r="DS941" s="188">
        <f t="shared" si="623"/>
        <v>0</v>
      </c>
      <c r="DT941" s="189">
        <f t="shared" si="623"/>
        <v>0</v>
      </c>
      <c r="DU941" s="188">
        <f t="shared" si="623"/>
        <v>0</v>
      </c>
      <c r="DV941" s="188">
        <f t="shared" si="623"/>
        <v>0</v>
      </c>
      <c r="DW941" s="188">
        <f t="shared" si="623"/>
        <v>0</v>
      </c>
      <c r="DX941" s="188">
        <f t="shared" si="623"/>
        <v>0</v>
      </c>
      <c r="DY941" s="188">
        <f t="shared" si="623"/>
        <v>0</v>
      </c>
      <c r="DZ941" s="188">
        <f t="shared" si="623"/>
        <v>0</v>
      </c>
      <c r="EA941" s="188">
        <f t="shared" si="623"/>
        <v>0</v>
      </c>
      <c r="EB941" s="188">
        <f>EB929+EB940</f>
        <v>0</v>
      </c>
      <c r="EC941" s="188">
        <f>EC929+EC940</f>
        <v>0</v>
      </c>
      <c r="ED941" s="188">
        <f>ED929+ED940</f>
        <v>0</v>
      </c>
      <c r="EE941" s="188">
        <f>EE929+EE940</f>
        <v>0</v>
      </c>
      <c r="EF941" s="169"/>
      <c r="EG941" s="169"/>
      <c r="EH941" s="169"/>
    </row>
    <row r="942" spans="1:138" ht="15" hidden="1" outlineLevel="1" x14ac:dyDescent="0.25">
      <c r="A942" s="122">
        <f>IF(B913="Объект",,1)</f>
        <v>0</v>
      </c>
      <c r="C942" s="226" t="e">
        <f>IF(SUM(D930:BP939)/(C929-C928-C927)&lt;&gt;0.18,"ПроверьНДС",)</f>
        <v>#DIV/0!</v>
      </c>
    </row>
    <row r="943" spans="1:138" hidden="1" outlineLevel="1" x14ac:dyDescent="0.2">
      <c r="A943" s="122">
        <f>IF(B913="Объект",,1)</f>
        <v>0</v>
      </c>
    </row>
    <row r="944" spans="1:138" hidden="1" outlineLevel="1" x14ac:dyDescent="0.2">
      <c r="A944" s="122">
        <f>IF(B913="Объект",,1)</f>
        <v>0</v>
      </c>
    </row>
    <row r="945" spans="1:138" hidden="1" x14ac:dyDescent="0.2">
      <c r="A945" s="122">
        <v>1</v>
      </c>
      <c r="B945" s="237" t="s">
        <v>271</v>
      </c>
    </row>
    <row r="946" spans="1:138" ht="16.5" hidden="1" x14ac:dyDescent="0.3">
      <c r="A946" s="122">
        <f>IF(B945="Объект",,1)</f>
        <v>1</v>
      </c>
      <c r="B946" s="128" t="s">
        <v>201</v>
      </c>
      <c r="C946" s="129"/>
      <c r="D946" s="129"/>
      <c r="E946" s="129"/>
      <c r="F946" s="129"/>
      <c r="G946" s="129"/>
      <c r="H946" s="129"/>
      <c r="I946" s="129"/>
      <c r="J946" s="129"/>
      <c r="K946" s="129"/>
      <c r="L946" s="129"/>
      <c r="M946" s="129"/>
      <c r="N946" s="129"/>
    </row>
    <row r="947" spans="1:138" ht="17.25" hidden="1" customHeight="1" thickBot="1" x14ac:dyDescent="0.25">
      <c r="A947" s="122">
        <f>IF(B945="Объект",,1)</f>
        <v>1</v>
      </c>
    </row>
    <row r="948" spans="1:138" ht="17.25" hidden="1" thickTop="1" thickBot="1" x14ac:dyDescent="0.25">
      <c r="A948" s="122">
        <f>IF(B945="Объект",,1)</f>
        <v>1</v>
      </c>
      <c r="B948" s="160" t="s">
        <v>207</v>
      </c>
      <c r="C948" s="238" t="s">
        <v>208</v>
      </c>
      <c r="D948" s="162">
        <f>C4</f>
        <v>42826</v>
      </c>
      <c r="E948" s="162">
        <f t="shared" ref="E948:BP948" si="624">DATE(YEAR(D948),(MONTH(D948)+1),DAY(D948))</f>
        <v>42856</v>
      </c>
      <c r="F948" s="162">
        <f t="shared" si="624"/>
        <v>42887</v>
      </c>
      <c r="G948" s="162">
        <f t="shared" si="624"/>
        <v>42917</v>
      </c>
      <c r="H948" s="162">
        <f t="shared" si="624"/>
        <v>42948</v>
      </c>
      <c r="I948" s="162">
        <f t="shared" si="624"/>
        <v>42979</v>
      </c>
      <c r="J948" s="162">
        <f t="shared" si="624"/>
        <v>43009</v>
      </c>
      <c r="K948" s="162">
        <f t="shared" si="624"/>
        <v>43040</v>
      </c>
      <c r="L948" s="162">
        <f t="shared" si="624"/>
        <v>43070</v>
      </c>
      <c r="M948" s="162">
        <f t="shared" si="624"/>
        <v>43101</v>
      </c>
      <c r="N948" s="162">
        <f t="shared" si="624"/>
        <v>43132</v>
      </c>
      <c r="O948" s="162">
        <f t="shared" si="624"/>
        <v>43160</v>
      </c>
      <c r="P948" s="162">
        <f t="shared" si="624"/>
        <v>43191</v>
      </c>
      <c r="Q948" s="162">
        <f t="shared" si="624"/>
        <v>43221</v>
      </c>
      <c r="R948" s="162">
        <f t="shared" si="624"/>
        <v>43252</v>
      </c>
      <c r="S948" s="162">
        <f t="shared" si="624"/>
        <v>43282</v>
      </c>
      <c r="T948" s="162">
        <f t="shared" si="624"/>
        <v>43313</v>
      </c>
      <c r="U948" s="162">
        <f t="shared" si="624"/>
        <v>43344</v>
      </c>
      <c r="V948" s="162">
        <f t="shared" si="624"/>
        <v>43374</v>
      </c>
      <c r="W948" s="162">
        <f t="shared" si="624"/>
        <v>43405</v>
      </c>
      <c r="X948" s="162">
        <f t="shared" si="624"/>
        <v>43435</v>
      </c>
      <c r="Y948" s="162">
        <f t="shared" si="624"/>
        <v>43466</v>
      </c>
      <c r="Z948" s="162">
        <f t="shared" si="624"/>
        <v>43497</v>
      </c>
      <c r="AA948" s="162">
        <f t="shared" si="624"/>
        <v>43525</v>
      </c>
      <c r="AB948" s="162">
        <f t="shared" si="624"/>
        <v>43556</v>
      </c>
      <c r="AC948" s="162">
        <f t="shared" si="624"/>
        <v>43586</v>
      </c>
      <c r="AD948" s="162">
        <f t="shared" si="624"/>
        <v>43617</v>
      </c>
      <c r="AE948" s="162">
        <f t="shared" si="624"/>
        <v>43647</v>
      </c>
      <c r="AF948" s="162">
        <f t="shared" si="624"/>
        <v>43678</v>
      </c>
      <c r="AG948" s="162">
        <f t="shared" si="624"/>
        <v>43709</v>
      </c>
      <c r="AH948" s="162">
        <f t="shared" si="624"/>
        <v>43739</v>
      </c>
      <c r="AI948" s="162">
        <f t="shared" si="624"/>
        <v>43770</v>
      </c>
      <c r="AJ948" s="162">
        <f t="shared" si="624"/>
        <v>43800</v>
      </c>
      <c r="AK948" s="162">
        <f t="shared" si="624"/>
        <v>43831</v>
      </c>
      <c r="AL948" s="162">
        <f t="shared" si="624"/>
        <v>43862</v>
      </c>
      <c r="AM948" s="162">
        <f t="shared" si="624"/>
        <v>43891</v>
      </c>
      <c r="AN948" s="162">
        <f t="shared" si="624"/>
        <v>43922</v>
      </c>
      <c r="AO948" s="162">
        <f t="shared" si="624"/>
        <v>43952</v>
      </c>
      <c r="AP948" s="162">
        <f t="shared" si="624"/>
        <v>43983</v>
      </c>
      <c r="AQ948" s="162">
        <f t="shared" si="624"/>
        <v>44013</v>
      </c>
      <c r="AR948" s="162">
        <f t="shared" si="624"/>
        <v>44044</v>
      </c>
      <c r="AS948" s="162">
        <f t="shared" si="624"/>
        <v>44075</v>
      </c>
      <c r="AT948" s="162">
        <f t="shared" si="624"/>
        <v>44105</v>
      </c>
      <c r="AU948" s="162">
        <f t="shared" si="624"/>
        <v>44136</v>
      </c>
      <c r="AV948" s="162">
        <f t="shared" si="624"/>
        <v>44166</v>
      </c>
      <c r="AW948" s="162">
        <f t="shared" si="624"/>
        <v>44197</v>
      </c>
      <c r="AX948" s="162">
        <f t="shared" si="624"/>
        <v>44228</v>
      </c>
      <c r="AY948" s="162">
        <f t="shared" si="624"/>
        <v>44256</v>
      </c>
      <c r="AZ948" s="162">
        <f t="shared" si="624"/>
        <v>44287</v>
      </c>
      <c r="BA948" s="162">
        <f t="shared" si="624"/>
        <v>44317</v>
      </c>
      <c r="BB948" s="162">
        <f t="shared" si="624"/>
        <v>44348</v>
      </c>
      <c r="BC948" s="162">
        <f t="shared" si="624"/>
        <v>44378</v>
      </c>
      <c r="BD948" s="162">
        <f t="shared" si="624"/>
        <v>44409</v>
      </c>
      <c r="BE948" s="162">
        <f t="shared" si="624"/>
        <v>44440</v>
      </c>
      <c r="BF948" s="162">
        <f t="shared" si="624"/>
        <v>44470</v>
      </c>
      <c r="BG948" s="162">
        <f t="shared" si="624"/>
        <v>44501</v>
      </c>
      <c r="BH948" s="162">
        <f t="shared" si="624"/>
        <v>44531</v>
      </c>
      <c r="BI948" s="162">
        <f t="shared" si="624"/>
        <v>44562</v>
      </c>
      <c r="BJ948" s="162">
        <f t="shared" si="624"/>
        <v>44593</v>
      </c>
      <c r="BK948" s="162">
        <f t="shared" si="624"/>
        <v>44621</v>
      </c>
      <c r="BL948" s="162">
        <f t="shared" si="624"/>
        <v>44652</v>
      </c>
      <c r="BM948" s="162">
        <f t="shared" si="624"/>
        <v>44682</v>
      </c>
      <c r="BN948" s="162">
        <f t="shared" si="624"/>
        <v>44713</v>
      </c>
      <c r="BO948" s="162">
        <f t="shared" si="624"/>
        <v>44743</v>
      </c>
      <c r="BP948" s="162">
        <f t="shared" si="624"/>
        <v>44774</v>
      </c>
      <c r="BQ948" s="162">
        <f t="shared" ref="BQ948:EB948" si="625">DATE(YEAR(BP948),(MONTH(BP948)+1),DAY(BP948))</f>
        <v>44805</v>
      </c>
      <c r="BR948" s="162">
        <f t="shared" si="625"/>
        <v>44835</v>
      </c>
      <c r="BS948" s="162">
        <f t="shared" si="625"/>
        <v>44866</v>
      </c>
      <c r="BT948" s="162">
        <f t="shared" si="625"/>
        <v>44896</v>
      </c>
      <c r="BU948" s="162">
        <f t="shared" si="625"/>
        <v>44927</v>
      </c>
      <c r="BV948" s="162">
        <f>DATE(YEAR(BU948),(MONTH(BU948)+1),DAY(BU948))</f>
        <v>44958</v>
      </c>
      <c r="BW948" s="162">
        <f>DATE(YEAR(BV948),(MONTH(BV948)+1),DAY(BV948))</f>
        <v>44986</v>
      </c>
      <c r="BX948" s="162">
        <f>DATE(YEAR(BW948),(MONTH(BW948)+1),DAY(BW948))</f>
        <v>45017</v>
      </c>
      <c r="BY948" s="162">
        <f t="shared" si="625"/>
        <v>45047</v>
      </c>
      <c r="BZ948" s="162">
        <f t="shared" si="625"/>
        <v>45078</v>
      </c>
      <c r="CA948" s="162">
        <f t="shared" si="625"/>
        <v>45108</v>
      </c>
      <c r="CB948" s="162">
        <f t="shared" si="625"/>
        <v>45139</v>
      </c>
      <c r="CC948" s="162">
        <f t="shared" si="625"/>
        <v>45170</v>
      </c>
      <c r="CD948" s="162">
        <f t="shared" si="625"/>
        <v>45200</v>
      </c>
      <c r="CE948" s="162">
        <f t="shared" si="625"/>
        <v>45231</v>
      </c>
      <c r="CF948" s="162">
        <f t="shared" si="625"/>
        <v>45261</v>
      </c>
      <c r="CG948" s="162">
        <f t="shared" si="625"/>
        <v>45292</v>
      </c>
      <c r="CH948" s="162">
        <f t="shared" si="625"/>
        <v>45323</v>
      </c>
      <c r="CI948" s="162">
        <f t="shared" si="625"/>
        <v>45352</v>
      </c>
      <c r="CJ948" s="162">
        <f t="shared" si="625"/>
        <v>45383</v>
      </c>
      <c r="CK948" s="162">
        <f t="shared" si="625"/>
        <v>45413</v>
      </c>
      <c r="CL948" s="162">
        <f t="shared" si="625"/>
        <v>45444</v>
      </c>
      <c r="CM948" s="162">
        <f t="shared" si="625"/>
        <v>45474</v>
      </c>
      <c r="CN948" s="162">
        <f t="shared" si="625"/>
        <v>45505</v>
      </c>
      <c r="CO948" s="162">
        <f t="shared" si="625"/>
        <v>45536</v>
      </c>
      <c r="CP948" s="162">
        <f t="shared" si="625"/>
        <v>45566</v>
      </c>
      <c r="CQ948" s="162">
        <f t="shared" si="625"/>
        <v>45597</v>
      </c>
      <c r="CR948" s="162">
        <f t="shared" si="625"/>
        <v>45627</v>
      </c>
      <c r="CS948" s="162">
        <f t="shared" si="625"/>
        <v>45658</v>
      </c>
      <c r="CT948" s="162">
        <f t="shared" si="625"/>
        <v>45689</v>
      </c>
      <c r="CU948" s="162">
        <f t="shared" si="625"/>
        <v>45717</v>
      </c>
      <c r="CV948" s="162">
        <f t="shared" si="625"/>
        <v>45748</v>
      </c>
      <c r="CW948" s="162">
        <f t="shared" si="625"/>
        <v>45778</v>
      </c>
      <c r="CX948" s="162">
        <f t="shared" si="625"/>
        <v>45809</v>
      </c>
      <c r="CY948" s="162">
        <f t="shared" si="625"/>
        <v>45839</v>
      </c>
      <c r="CZ948" s="162">
        <f t="shared" si="625"/>
        <v>45870</v>
      </c>
      <c r="DA948" s="162">
        <f t="shared" si="625"/>
        <v>45901</v>
      </c>
      <c r="DB948" s="162">
        <f t="shared" si="625"/>
        <v>45931</v>
      </c>
      <c r="DC948" s="162">
        <f t="shared" si="625"/>
        <v>45962</v>
      </c>
      <c r="DD948" s="162">
        <f t="shared" si="625"/>
        <v>45992</v>
      </c>
      <c r="DE948" s="162">
        <f t="shared" si="625"/>
        <v>46023</v>
      </c>
      <c r="DF948" s="162">
        <f t="shared" si="625"/>
        <v>46054</v>
      </c>
      <c r="DG948" s="162">
        <f t="shared" si="625"/>
        <v>46082</v>
      </c>
      <c r="DH948" s="162">
        <f t="shared" si="625"/>
        <v>46113</v>
      </c>
      <c r="DI948" s="162">
        <f t="shared" si="625"/>
        <v>46143</v>
      </c>
      <c r="DJ948" s="162">
        <f t="shared" si="625"/>
        <v>46174</v>
      </c>
      <c r="DK948" s="162">
        <f t="shared" si="625"/>
        <v>46204</v>
      </c>
      <c r="DL948" s="162">
        <f t="shared" si="625"/>
        <v>46235</v>
      </c>
      <c r="DM948" s="162">
        <f t="shared" si="625"/>
        <v>46266</v>
      </c>
      <c r="DN948" s="162">
        <f t="shared" si="625"/>
        <v>46296</v>
      </c>
      <c r="DO948" s="162">
        <f t="shared" si="625"/>
        <v>46327</v>
      </c>
      <c r="DP948" s="162">
        <f t="shared" si="625"/>
        <v>46357</v>
      </c>
      <c r="DQ948" s="162">
        <f t="shared" si="625"/>
        <v>46388</v>
      </c>
      <c r="DR948" s="162">
        <f t="shared" si="625"/>
        <v>46419</v>
      </c>
      <c r="DS948" s="162">
        <f t="shared" si="625"/>
        <v>46447</v>
      </c>
      <c r="DT948" s="162">
        <f t="shared" si="625"/>
        <v>46478</v>
      </c>
      <c r="DU948" s="162">
        <f t="shared" si="625"/>
        <v>46508</v>
      </c>
      <c r="DV948" s="162">
        <f t="shared" si="625"/>
        <v>46539</v>
      </c>
      <c r="DW948" s="162">
        <f t="shared" si="625"/>
        <v>46569</v>
      </c>
      <c r="DX948" s="162">
        <f t="shared" si="625"/>
        <v>46600</v>
      </c>
      <c r="DY948" s="162">
        <f t="shared" si="625"/>
        <v>46631</v>
      </c>
      <c r="DZ948" s="162">
        <f t="shared" si="625"/>
        <v>46661</v>
      </c>
      <c r="EA948" s="162">
        <f t="shared" si="625"/>
        <v>46692</v>
      </c>
      <c r="EB948" s="162">
        <f t="shared" si="625"/>
        <v>46722</v>
      </c>
      <c r="EC948" s="162">
        <f>DATE(YEAR(EB948),(MONTH(EB948)+1),DAY(EB948))</f>
        <v>46753</v>
      </c>
      <c r="ED948" s="162">
        <f>DATE(YEAR(EC948),(MONTH(EC948)+1),DAY(EC948))</f>
        <v>46784</v>
      </c>
      <c r="EE948" s="162">
        <f>DATE(YEAR(ED948),(MONTH(ED948)+1),DAY(ED948))</f>
        <v>46813</v>
      </c>
      <c r="EF948" s="164"/>
      <c r="EG948" s="164"/>
      <c r="EH948" s="164"/>
    </row>
    <row r="949" spans="1:138" ht="15.75" hidden="1" x14ac:dyDescent="0.25">
      <c r="A949" s="122">
        <f>IF(B945="Объект",,IF(B949=0,,1))</f>
        <v>1</v>
      </c>
      <c r="B949" s="194" t="str">
        <f t="shared" ref="B949:B954" si="626">B68</f>
        <v>Проектно-изыскательские работы имп</v>
      </c>
      <c r="C949" s="239">
        <f t="shared" ref="C949:C973" si="627">SUM(D949:EE949)</f>
        <v>0</v>
      </c>
      <c r="D949" s="240">
        <f t="shared" ref="D949:BO952" si="628">D36+D68+D198+D246+D278+D309+D341+D373+D405+D437+D469+D501+D533+D565+D597+D629+D661+D693+D725+D757+D789+D821+D853+D885+D917</f>
        <v>0</v>
      </c>
      <c r="E949" s="240">
        <f t="shared" si="628"/>
        <v>0</v>
      </c>
      <c r="F949" s="240">
        <f t="shared" si="628"/>
        <v>0</v>
      </c>
      <c r="G949" s="240">
        <f t="shared" si="628"/>
        <v>0</v>
      </c>
      <c r="H949" s="240">
        <f t="shared" si="628"/>
        <v>0</v>
      </c>
      <c r="I949" s="240">
        <f t="shared" si="628"/>
        <v>0</v>
      </c>
      <c r="J949" s="240">
        <f t="shared" si="628"/>
        <v>0</v>
      </c>
      <c r="K949" s="240">
        <f t="shared" si="628"/>
        <v>0</v>
      </c>
      <c r="L949" s="240">
        <f t="shared" si="628"/>
        <v>0</v>
      </c>
      <c r="M949" s="240">
        <f t="shared" si="628"/>
        <v>0</v>
      </c>
      <c r="N949" s="240">
        <f t="shared" si="628"/>
        <v>0</v>
      </c>
      <c r="O949" s="240">
        <f t="shared" si="628"/>
        <v>0</v>
      </c>
      <c r="P949" s="240">
        <f t="shared" si="628"/>
        <v>0</v>
      </c>
      <c r="Q949" s="240">
        <f t="shared" si="628"/>
        <v>0</v>
      </c>
      <c r="R949" s="240">
        <f t="shared" si="628"/>
        <v>0</v>
      </c>
      <c r="S949" s="240">
        <f t="shared" si="628"/>
        <v>0</v>
      </c>
      <c r="T949" s="240">
        <f t="shared" si="628"/>
        <v>0</v>
      </c>
      <c r="U949" s="240">
        <f t="shared" si="628"/>
        <v>0</v>
      </c>
      <c r="V949" s="240">
        <f t="shared" si="628"/>
        <v>0</v>
      </c>
      <c r="W949" s="240">
        <f t="shared" si="628"/>
        <v>0</v>
      </c>
      <c r="X949" s="240">
        <f t="shared" si="628"/>
        <v>0</v>
      </c>
      <c r="Y949" s="240">
        <f t="shared" si="628"/>
        <v>0</v>
      </c>
      <c r="Z949" s="240">
        <f t="shared" si="628"/>
        <v>0</v>
      </c>
      <c r="AA949" s="240">
        <f t="shared" si="628"/>
        <v>0</v>
      </c>
      <c r="AB949" s="240">
        <f t="shared" si="628"/>
        <v>0</v>
      </c>
      <c r="AC949" s="240">
        <f t="shared" si="628"/>
        <v>0</v>
      </c>
      <c r="AD949" s="240">
        <f t="shared" si="628"/>
        <v>0</v>
      </c>
      <c r="AE949" s="240">
        <f t="shared" si="628"/>
        <v>0</v>
      </c>
      <c r="AF949" s="240">
        <f t="shared" si="628"/>
        <v>0</v>
      </c>
      <c r="AG949" s="240">
        <f t="shared" si="628"/>
        <v>0</v>
      </c>
      <c r="AH949" s="240">
        <f t="shared" si="628"/>
        <v>0</v>
      </c>
      <c r="AI949" s="240">
        <f t="shared" si="628"/>
        <v>0</v>
      </c>
      <c r="AJ949" s="240">
        <f t="shared" si="628"/>
        <v>0</v>
      </c>
      <c r="AK949" s="240">
        <f t="shared" si="628"/>
        <v>0</v>
      </c>
      <c r="AL949" s="240">
        <f t="shared" si="628"/>
        <v>0</v>
      </c>
      <c r="AM949" s="240">
        <f t="shared" si="628"/>
        <v>0</v>
      </c>
      <c r="AN949" s="240">
        <f t="shared" si="628"/>
        <v>0</v>
      </c>
      <c r="AO949" s="240">
        <f t="shared" si="628"/>
        <v>0</v>
      </c>
      <c r="AP949" s="240">
        <f t="shared" si="628"/>
        <v>0</v>
      </c>
      <c r="AQ949" s="240">
        <f t="shared" si="628"/>
        <v>0</v>
      </c>
      <c r="AR949" s="240">
        <f t="shared" si="628"/>
        <v>0</v>
      </c>
      <c r="AS949" s="240">
        <f t="shared" si="628"/>
        <v>0</v>
      </c>
      <c r="AT949" s="240">
        <f t="shared" si="628"/>
        <v>0</v>
      </c>
      <c r="AU949" s="240">
        <f t="shared" si="628"/>
        <v>0</v>
      </c>
      <c r="AV949" s="240">
        <f t="shared" si="628"/>
        <v>0</v>
      </c>
      <c r="AW949" s="240">
        <f t="shared" si="628"/>
        <v>0</v>
      </c>
      <c r="AX949" s="240">
        <f t="shared" si="628"/>
        <v>0</v>
      </c>
      <c r="AY949" s="240">
        <f t="shared" si="628"/>
        <v>0</v>
      </c>
      <c r="AZ949" s="240">
        <f t="shared" si="628"/>
        <v>0</v>
      </c>
      <c r="BA949" s="240">
        <f t="shared" si="628"/>
        <v>0</v>
      </c>
      <c r="BB949" s="240">
        <f t="shared" si="628"/>
        <v>0</v>
      </c>
      <c r="BC949" s="240">
        <f t="shared" si="628"/>
        <v>0</v>
      </c>
      <c r="BD949" s="240">
        <f t="shared" si="628"/>
        <v>0</v>
      </c>
      <c r="BE949" s="240">
        <f t="shared" si="628"/>
        <v>0</v>
      </c>
      <c r="BF949" s="240">
        <f t="shared" si="628"/>
        <v>0</v>
      </c>
      <c r="BG949" s="240">
        <f t="shared" si="628"/>
        <v>0</v>
      </c>
      <c r="BH949" s="240">
        <f t="shared" si="628"/>
        <v>0</v>
      </c>
      <c r="BI949" s="240">
        <f t="shared" si="628"/>
        <v>0</v>
      </c>
      <c r="BJ949" s="240">
        <f t="shared" si="628"/>
        <v>0</v>
      </c>
      <c r="BK949" s="240">
        <f t="shared" si="628"/>
        <v>0</v>
      </c>
      <c r="BL949" s="240">
        <f t="shared" si="628"/>
        <v>0</v>
      </c>
      <c r="BM949" s="240">
        <f t="shared" si="628"/>
        <v>0</v>
      </c>
      <c r="BN949" s="240">
        <f t="shared" si="628"/>
        <v>0</v>
      </c>
      <c r="BO949" s="240">
        <f t="shared" si="628"/>
        <v>0</v>
      </c>
      <c r="BP949" s="240">
        <f t="shared" ref="BP949:EA952" si="629">BP36+BP68+BP198+BP246+BP278+BP309+BP341+BP373+BP405+BP437+BP469+BP501+BP533+BP565+BP597+BP629+BP661+BP693+BP725+BP757+BP789+BP821+BP853+BP885+BP917</f>
        <v>0</v>
      </c>
      <c r="BQ949" s="240">
        <f t="shared" si="629"/>
        <v>0</v>
      </c>
      <c r="BR949" s="240">
        <f t="shared" si="629"/>
        <v>0</v>
      </c>
      <c r="BS949" s="240">
        <f t="shared" si="629"/>
        <v>0</v>
      </c>
      <c r="BT949" s="240">
        <f t="shared" si="629"/>
        <v>0</v>
      </c>
      <c r="BU949" s="240">
        <f t="shared" si="629"/>
        <v>0</v>
      </c>
      <c r="BV949" s="240">
        <f t="shared" si="629"/>
        <v>0</v>
      </c>
      <c r="BW949" s="240">
        <f t="shared" si="629"/>
        <v>0</v>
      </c>
      <c r="BX949" s="240">
        <f t="shared" si="629"/>
        <v>0</v>
      </c>
      <c r="BY949" s="240">
        <f t="shared" si="629"/>
        <v>0</v>
      </c>
      <c r="BZ949" s="240">
        <f t="shared" si="629"/>
        <v>0</v>
      </c>
      <c r="CA949" s="240">
        <f t="shared" si="629"/>
        <v>0</v>
      </c>
      <c r="CB949" s="240">
        <f t="shared" si="629"/>
        <v>0</v>
      </c>
      <c r="CC949" s="240">
        <f t="shared" si="629"/>
        <v>0</v>
      </c>
      <c r="CD949" s="240">
        <f t="shared" si="629"/>
        <v>0</v>
      </c>
      <c r="CE949" s="240">
        <f t="shared" si="629"/>
        <v>0</v>
      </c>
      <c r="CF949" s="240">
        <f t="shared" si="629"/>
        <v>0</v>
      </c>
      <c r="CG949" s="240">
        <f t="shared" si="629"/>
        <v>0</v>
      </c>
      <c r="CH949" s="240">
        <f t="shared" si="629"/>
        <v>0</v>
      </c>
      <c r="CI949" s="240">
        <f t="shared" si="629"/>
        <v>0</v>
      </c>
      <c r="CJ949" s="240">
        <f t="shared" si="629"/>
        <v>0</v>
      </c>
      <c r="CK949" s="240">
        <f t="shared" si="629"/>
        <v>0</v>
      </c>
      <c r="CL949" s="240">
        <f t="shared" si="629"/>
        <v>0</v>
      </c>
      <c r="CM949" s="240">
        <f t="shared" si="629"/>
        <v>0</v>
      </c>
      <c r="CN949" s="240">
        <f t="shared" si="629"/>
        <v>0</v>
      </c>
      <c r="CO949" s="240">
        <f t="shared" si="629"/>
        <v>0</v>
      </c>
      <c r="CP949" s="240">
        <f t="shared" si="629"/>
        <v>0</v>
      </c>
      <c r="CQ949" s="240">
        <f t="shared" si="629"/>
        <v>0</v>
      </c>
      <c r="CR949" s="240">
        <f t="shared" si="629"/>
        <v>0</v>
      </c>
      <c r="CS949" s="240">
        <f t="shared" si="629"/>
        <v>0</v>
      </c>
      <c r="CT949" s="240">
        <f t="shared" si="629"/>
        <v>0</v>
      </c>
      <c r="CU949" s="240">
        <f t="shared" si="629"/>
        <v>0</v>
      </c>
      <c r="CV949" s="240">
        <f t="shared" si="629"/>
        <v>0</v>
      </c>
      <c r="CW949" s="240">
        <f t="shared" si="629"/>
        <v>0</v>
      </c>
      <c r="CX949" s="240">
        <f t="shared" si="629"/>
        <v>0</v>
      </c>
      <c r="CY949" s="240">
        <f t="shared" si="629"/>
        <v>0</v>
      </c>
      <c r="CZ949" s="240">
        <f t="shared" si="629"/>
        <v>0</v>
      </c>
      <c r="DA949" s="240">
        <f t="shared" si="629"/>
        <v>0</v>
      </c>
      <c r="DB949" s="240">
        <f t="shared" si="629"/>
        <v>0</v>
      </c>
      <c r="DC949" s="240">
        <f t="shared" si="629"/>
        <v>0</v>
      </c>
      <c r="DD949" s="240">
        <f t="shared" si="629"/>
        <v>0</v>
      </c>
      <c r="DE949" s="240">
        <f t="shared" si="629"/>
        <v>0</v>
      </c>
      <c r="DF949" s="240">
        <f t="shared" si="629"/>
        <v>0</v>
      </c>
      <c r="DG949" s="240">
        <f t="shared" si="629"/>
        <v>0</v>
      </c>
      <c r="DH949" s="240">
        <f t="shared" si="629"/>
        <v>0</v>
      </c>
      <c r="DI949" s="240">
        <f t="shared" si="629"/>
        <v>0</v>
      </c>
      <c r="DJ949" s="240">
        <f t="shared" si="629"/>
        <v>0</v>
      </c>
      <c r="DK949" s="240">
        <f t="shared" si="629"/>
        <v>0</v>
      </c>
      <c r="DL949" s="240">
        <f t="shared" si="629"/>
        <v>0</v>
      </c>
      <c r="DM949" s="240">
        <f t="shared" si="629"/>
        <v>0</v>
      </c>
      <c r="DN949" s="240">
        <f t="shared" si="629"/>
        <v>0</v>
      </c>
      <c r="DO949" s="240">
        <f t="shared" si="629"/>
        <v>0</v>
      </c>
      <c r="DP949" s="240">
        <f t="shared" si="629"/>
        <v>0</v>
      </c>
      <c r="DQ949" s="240">
        <f t="shared" si="629"/>
        <v>0</v>
      </c>
      <c r="DR949" s="240">
        <f t="shared" si="629"/>
        <v>0</v>
      </c>
      <c r="DS949" s="240">
        <f t="shared" si="629"/>
        <v>0</v>
      </c>
      <c r="DT949" s="240">
        <f t="shared" si="629"/>
        <v>0</v>
      </c>
      <c r="DU949" s="240">
        <f t="shared" si="629"/>
        <v>0</v>
      </c>
      <c r="DV949" s="240">
        <f t="shared" si="629"/>
        <v>0</v>
      </c>
      <c r="DW949" s="240">
        <f t="shared" si="629"/>
        <v>0</v>
      </c>
      <c r="DX949" s="240">
        <f t="shared" si="629"/>
        <v>0</v>
      </c>
      <c r="DY949" s="240">
        <f t="shared" si="629"/>
        <v>0</v>
      </c>
      <c r="DZ949" s="240">
        <f t="shared" si="629"/>
        <v>0</v>
      </c>
      <c r="EA949" s="240">
        <f t="shared" si="629"/>
        <v>0</v>
      </c>
      <c r="EB949" s="240">
        <f t="shared" ref="EB949:EE951" si="630">EB36+EB68+EB198+EB246+EB278+EB309+EB341+EB373+EB405+EB437+EB469+EB501+EB533+EB565+EB597+EB629+EB661+EB693+EB725+EB757+EB789+EB821+EB853+EB885+EB917</f>
        <v>0</v>
      </c>
      <c r="EC949" s="240">
        <f t="shared" si="630"/>
        <v>0</v>
      </c>
      <c r="ED949" s="240">
        <f t="shared" si="630"/>
        <v>0</v>
      </c>
      <c r="EE949" s="240">
        <f t="shared" si="630"/>
        <v>0</v>
      </c>
      <c r="EF949" s="169"/>
      <c r="EG949" s="169"/>
      <c r="EH949" s="169"/>
    </row>
    <row r="950" spans="1:138" ht="15.75" hidden="1" x14ac:dyDescent="0.25">
      <c r="A950" s="122">
        <f>IF(B945="Объект",,IF(B950=0,,1))</f>
        <v>1</v>
      </c>
      <c r="B950" s="194" t="str">
        <f t="shared" si="626"/>
        <v>Проектно-изыскательские работы рос</v>
      </c>
      <c r="C950" s="239">
        <f t="shared" si="627"/>
        <v>5450.7506325528757</v>
      </c>
      <c r="D950" s="240">
        <f t="shared" si="628"/>
        <v>0</v>
      </c>
      <c r="E950" s="240">
        <f t="shared" si="628"/>
        <v>0</v>
      </c>
      <c r="F950" s="240">
        <f t="shared" si="628"/>
        <v>8.6123401005713909</v>
      </c>
      <c r="G950" s="240">
        <f t="shared" si="628"/>
        <v>0</v>
      </c>
      <c r="H950" s="240">
        <f t="shared" si="628"/>
        <v>86.449041725934521</v>
      </c>
      <c r="I950" s="240">
        <f t="shared" si="628"/>
        <v>0</v>
      </c>
      <c r="J950" s="240">
        <f t="shared" si="628"/>
        <v>11.135198733017381</v>
      </c>
      <c r="K950" s="240">
        <f t="shared" si="628"/>
        <v>44.56136171439924</v>
      </c>
      <c r="L950" s="240">
        <f t="shared" si="628"/>
        <v>72.575033146009076</v>
      </c>
      <c r="M950" s="240">
        <f t="shared" si="628"/>
        <v>43.374462748571815</v>
      </c>
      <c r="N950" s="240">
        <f t="shared" si="628"/>
        <v>54.93579764356398</v>
      </c>
      <c r="O950" s="240">
        <f t="shared" si="628"/>
        <v>40.894241364213713</v>
      </c>
      <c r="P950" s="240">
        <f t="shared" si="628"/>
        <v>3.7323090018154339</v>
      </c>
      <c r="Q950" s="240">
        <f t="shared" si="628"/>
        <v>59.303222251631453</v>
      </c>
      <c r="R950" s="240">
        <f t="shared" si="628"/>
        <v>10.486621511640132</v>
      </c>
      <c r="S950" s="240">
        <f t="shared" si="628"/>
        <v>309.22609115732899</v>
      </c>
      <c r="T950" s="240">
        <f t="shared" si="628"/>
        <v>34.784192787174433</v>
      </c>
      <c r="U950" s="240">
        <f t="shared" si="628"/>
        <v>87.307756012694625</v>
      </c>
      <c r="V950" s="240">
        <f t="shared" si="628"/>
        <v>124.84241700159022</v>
      </c>
      <c r="W950" s="240">
        <f t="shared" si="628"/>
        <v>0</v>
      </c>
      <c r="X950" s="240">
        <f t="shared" si="628"/>
        <v>85.433148706856926</v>
      </c>
      <c r="Y950" s="240">
        <f t="shared" si="628"/>
        <v>449.9746328801682</v>
      </c>
      <c r="Z950" s="240">
        <f t="shared" si="628"/>
        <v>8.6883409154862541</v>
      </c>
      <c r="AA950" s="240">
        <f t="shared" si="628"/>
        <v>51.890405038177896</v>
      </c>
      <c r="AB950" s="240">
        <f t="shared" si="628"/>
        <v>39.760894483380476</v>
      </c>
      <c r="AC950" s="240">
        <f t="shared" si="628"/>
        <v>0</v>
      </c>
      <c r="AD950" s="240">
        <f t="shared" si="628"/>
        <v>7.7229697026544484</v>
      </c>
      <c r="AE950" s="240">
        <f t="shared" si="628"/>
        <v>38.87228083669406</v>
      </c>
      <c r="AF950" s="240">
        <f t="shared" si="628"/>
        <v>58.045840285150831</v>
      </c>
      <c r="AG950" s="240">
        <f t="shared" si="628"/>
        <v>312.37882423966215</v>
      </c>
      <c r="AH950" s="240">
        <f t="shared" si="628"/>
        <v>2.4713503048494232</v>
      </c>
      <c r="AI950" s="240">
        <f t="shared" si="628"/>
        <v>120.60004136392322</v>
      </c>
      <c r="AJ950" s="240">
        <f t="shared" si="628"/>
        <v>190.51067099313079</v>
      </c>
      <c r="AK950" s="240">
        <f t="shared" si="628"/>
        <v>110.802622</v>
      </c>
      <c r="AL950" s="240">
        <f t="shared" si="628"/>
        <v>36.053333333333335</v>
      </c>
      <c r="AM950" s="240">
        <f t="shared" si="628"/>
        <v>37.410106666666664</v>
      </c>
      <c r="AN950" s="240">
        <f t="shared" si="628"/>
        <v>43.985893333333337</v>
      </c>
      <c r="AO950" s="240">
        <f t="shared" si="628"/>
        <v>93.141641777777778</v>
      </c>
      <c r="AP950" s="240">
        <f t="shared" si="628"/>
        <v>49.798880000000004</v>
      </c>
      <c r="AQ950" s="240">
        <f t="shared" si="628"/>
        <v>136.81193066666665</v>
      </c>
      <c r="AR950" s="240">
        <f t="shared" si="628"/>
        <v>100.49046666666656</v>
      </c>
      <c r="AS950" s="240">
        <f t="shared" si="628"/>
        <v>175.50695873015874</v>
      </c>
      <c r="AT950" s="240">
        <f t="shared" si="628"/>
        <v>153.28473650793651</v>
      </c>
      <c r="AU950" s="240">
        <f t="shared" si="628"/>
        <v>368.89869206349209</v>
      </c>
      <c r="AV950" s="240">
        <f t="shared" si="628"/>
        <v>458.43606131245576</v>
      </c>
      <c r="AW950" s="240">
        <f t="shared" si="628"/>
        <v>410.32685851272021</v>
      </c>
      <c r="AX950" s="240">
        <f t="shared" si="628"/>
        <v>206.76134006523168</v>
      </c>
      <c r="AY950" s="240">
        <f t="shared" si="628"/>
        <v>147.76614481409004</v>
      </c>
      <c r="AZ950" s="240">
        <f t="shared" si="628"/>
        <v>112.54109589041096</v>
      </c>
      <c r="BA950" s="240">
        <f t="shared" si="628"/>
        <v>112.54109589041096</v>
      </c>
      <c r="BB950" s="240">
        <f t="shared" si="628"/>
        <v>112.54109589041096</v>
      </c>
      <c r="BC950" s="240">
        <f t="shared" si="628"/>
        <v>112.54109589041096</v>
      </c>
      <c r="BD950" s="240">
        <f t="shared" si="628"/>
        <v>112.54109589041096</v>
      </c>
      <c r="BE950" s="240">
        <f t="shared" si="628"/>
        <v>0</v>
      </c>
      <c r="BF950" s="240">
        <f t="shared" si="628"/>
        <v>0</v>
      </c>
      <c r="BG950" s="240">
        <f t="shared" si="628"/>
        <v>0</v>
      </c>
      <c r="BH950" s="240">
        <f t="shared" si="628"/>
        <v>0</v>
      </c>
      <c r="BI950" s="240">
        <f t="shared" si="628"/>
        <v>0</v>
      </c>
      <c r="BJ950" s="240">
        <f t="shared" si="628"/>
        <v>0</v>
      </c>
      <c r="BK950" s="240">
        <f t="shared" si="628"/>
        <v>0</v>
      </c>
      <c r="BL950" s="240">
        <f t="shared" si="628"/>
        <v>0</v>
      </c>
      <c r="BM950" s="240">
        <f t="shared" si="628"/>
        <v>0</v>
      </c>
      <c r="BN950" s="240">
        <f t="shared" si="628"/>
        <v>0</v>
      </c>
      <c r="BO950" s="240">
        <f t="shared" si="628"/>
        <v>0</v>
      </c>
      <c r="BP950" s="240">
        <f t="shared" si="629"/>
        <v>0</v>
      </c>
      <c r="BQ950" s="240">
        <f t="shared" si="629"/>
        <v>0</v>
      </c>
      <c r="BR950" s="240">
        <f t="shared" si="629"/>
        <v>0</v>
      </c>
      <c r="BS950" s="240">
        <f t="shared" si="629"/>
        <v>0</v>
      </c>
      <c r="BT950" s="240">
        <f t="shared" si="629"/>
        <v>0</v>
      </c>
      <c r="BU950" s="240">
        <f t="shared" si="629"/>
        <v>0</v>
      </c>
      <c r="BV950" s="240">
        <f t="shared" si="629"/>
        <v>0</v>
      </c>
      <c r="BW950" s="240">
        <f t="shared" si="629"/>
        <v>0</v>
      </c>
      <c r="BX950" s="240">
        <f t="shared" si="629"/>
        <v>0</v>
      </c>
      <c r="BY950" s="240">
        <f t="shared" si="629"/>
        <v>0</v>
      </c>
      <c r="BZ950" s="240">
        <f t="shared" si="629"/>
        <v>0</v>
      </c>
      <c r="CA950" s="240">
        <f t="shared" si="629"/>
        <v>0</v>
      </c>
      <c r="CB950" s="240">
        <f t="shared" si="629"/>
        <v>0</v>
      </c>
      <c r="CC950" s="240">
        <f t="shared" si="629"/>
        <v>0</v>
      </c>
      <c r="CD950" s="240">
        <f t="shared" si="629"/>
        <v>0</v>
      </c>
      <c r="CE950" s="240">
        <f t="shared" si="629"/>
        <v>0</v>
      </c>
      <c r="CF950" s="240">
        <f t="shared" si="629"/>
        <v>0</v>
      </c>
      <c r="CG950" s="240">
        <f t="shared" si="629"/>
        <v>0</v>
      </c>
      <c r="CH950" s="240">
        <f t="shared" si="629"/>
        <v>0</v>
      </c>
      <c r="CI950" s="240">
        <f t="shared" si="629"/>
        <v>0</v>
      </c>
      <c r="CJ950" s="240">
        <f t="shared" si="629"/>
        <v>0</v>
      </c>
      <c r="CK950" s="240">
        <f t="shared" si="629"/>
        <v>0</v>
      </c>
      <c r="CL950" s="240">
        <f t="shared" si="629"/>
        <v>0</v>
      </c>
      <c r="CM950" s="240">
        <f t="shared" si="629"/>
        <v>0</v>
      </c>
      <c r="CN950" s="240">
        <f t="shared" si="629"/>
        <v>0</v>
      </c>
      <c r="CO950" s="240">
        <f t="shared" si="629"/>
        <v>0</v>
      </c>
      <c r="CP950" s="240">
        <f t="shared" si="629"/>
        <v>0</v>
      </c>
      <c r="CQ950" s="240">
        <f t="shared" si="629"/>
        <v>0</v>
      </c>
      <c r="CR950" s="240">
        <f t="shared" si="629"/>
        <v>0</v>
      </c>
      <c r="CS950" s="240">
        <f t="shared" si="629"/>
        <v>0</v>
      </c>
      <c r="CT950" s="240">
        <f t="shared" si="629"/>
        <v>0</v>
      </c>
      <c r="CU950" s="240">
        <f t="shared" si="629"/>
        <v>0</v>
      </c>
      <c r="CV950" s="240">
        <f t="shared" si="629"/>
        <v>0</v>
      </c>
      <c r="CW950" s="240">
        <f t="shared" si="629"/>
        <v>0</v>
      </c>
      <c r="CX950" s="240">
        <f t="shared" si="629"/>
        <v>0</v>
      </c>
      <c r="CY950" s="240">
        <f t="shared" si="629"/>
        <v>0</v>
      </c>
      <c r="CZ950" s="240">
        <f t="shared" si="629"/>
        <v>0</v>
      </c>
      <c r="DA950" s="240">
        <f t="shared" si="629"/>
        <v>0</v>
      </c>
      <c r="DB950" s="240">
        <f t="shared" si="629"/>
        <v>0</v>
      </c>
      <c r="DC950" s="240">
        <f t="shared" si="629"/>
        <v>0</v>
      </c>
      <c r="DD950" s="240">
        <f t="shared" si="629"/>
        <v>0</v>
      </c>
      <c r="DE950" s="240">
        <f t="shared" si="629"/>
        <v>0</v>
      </c>
      <c r="DF950" s="240">
        <f t="shared" si="629"/>
        <v>0</v>
      </c>
      <c r="DG950" s="240">
        <f t="shared" si="629"/>
        <v>0</v>
      </c>
      <c r="DH950" s="240">
        <f t="shared" si="629"/>
        <v>0</v>
      </c>
      <c r="DI950" s="240">
        <f t="shared" si="629"/>
        <v>0</v>
      </c>
      <c r="DJ950" s="240">
        <f t="shared" si="629"/>
        <v>0</v>
      </c>
      <c r="DK950" s="240">
        <f t="shared" si="629"/>
        <v>0</v>
      </c>
      <c r="DL950" s="240">
        <f t="shared" si="629"/>
        <v>0</v>
      </c>
      <c r="DM950" s="240">
        <f t="shared" si="629"/>
        <v>0</v>
      </c>
      <c r="DN950" s="240">
        <f t="shared" si="629"/>
        <v>0</v>
      </c>
      <c r="DO950" s="240">
        <f t="shared" si="629"/>
        <v>0</v>
      </c>
      <c r="DP950" s="240">
        <f t="shared" si="629"/>
        <v>0</v>
      </c>
      <c r="DQ950" s="240">
        <f t="shared" si="629"/>
        <v>0</v>
      </c>
      <c r="DR950" s="240">
        <f t="shared" si="629"/>
        <v>0</v>
      </c>
      <c r="DS950" s="240">
        <f t="shared" si="629"/>
        <v>0</v>
      </c>
      <c r="DT950" s="240">
        <f t="shared" si="629"/>
        <v>0</v>
      </c>
      <c r="DU950" s="240">
        <f t="shared" si="629"/>
        <v>0</v>
      </c>
      <c r="DV950" s="240">
        <f t="shared" si="629"/>
        <v>0</v>
      </c>
      <c r="DW950" s="240">
        <f t="shared" si="629"/>
        <v>0</v>
      </c>
      <c r="DX950" s="240">
        <f t="shared" si="629"/>
        <v>0</v>
      </c>
      <c r="DY950" s="240">
        <f t="shared" si="629"/>
        <v>0</v>
      </c>
      <c r="DZ950" s="240">
        <f t="shared" si="629"/>
        <v>0</v>
      </c>
      <c r="EA950" s="240">
        <f t="shared" si="629"/>
        <v>0</v>
      </c>
      <c r="EB950" s="240">
        <f t="shared" si="630"/>
        <v>0</v>
      </c>
      <c r="EC950" s="240">
        <f t="shared" si="630"/>
        <v>0</v>
      </c>
      <c r="ED950" s="240">
        <f t="shared" si="630"/>
        <v>0</v>
      </c>
      <c r="EE950" s="240">
        <f t="shared" si="630"/>
        <v>0</v>
      </c>
      <c r="EF950" s="169"/>
      <c r="EG950" s="169"/>
      <c r="EH950" s="169"/>
    </row>
    <row r="951" spans="1:138" ht="15.75" hidden="1" x14ac:dyDescent="0.25">
      <c r="A951" s="122">
        <f>IF(B945="Объект",,IF(B951=0,,1))</f>
        <v>1</v>
      </c>
      <c r="B951" s="194" t="str">
        <f t="shared" si="626"/>
        <v>Строительно-монтажные работы имп</v>
      </c>
      <c r="C951" s="239">
        <f t="shared" si="627"/>
        <v>755.19999999999993</v>
      </c>
      <c r="D951" s="240">
        <f t="shared" si="628"/>
        <v>0</v>
      </c>
      <c r="E951" s="240">
        <f t="shared" si="628"/>
        <v>0</v>
      </c>
      <c r="F951" s="240">
        <f t="shared" si="628"/>
        <v>0</v>
      </c>
      <c r="G951" s="240">
        <f t="shared" si="628"/>
        <v>0</v>
      </c>
      <c r="H951" s="240">
        <f t="shared" si="628"/>
        <v>0</v>
      </c>
      <c r="I951" s="240">
        <f t="shared" si="628"/>
        <v>0</v>
      </c>
      <c r="J951" s="240">
        <f t="shared" si="628"/>
        <v>0</v>
      </c>
      <c r="K951" s="240">
        <f t="shared" si="628"/>
        <v>0</v>
      </c>
      <c r="L951" s="240">
        <f t="shared" si="628"/>
        <v>0</v>
      </c>
      <c r="M951" s="240">
        <f t="shared" si="628"/>
        <v>0</v>
      </c>
      <c r="N951" s="240">
        <f t="shared" si="628"/>
        <v>0</v>
      </c>
      <c r="O951" s="240">
        <f t="shared" si="628"/>
        <v>0</v>
      </c>
      <c r="P951" s="240">
        <f t="shared" si="628"/>
        <v>0</v>
      </c>
      <c r="Q951" s="240">
        <f t="shared" si="628"/>
        <v>0</v>
      </c>
      <c r="R951" s="240">
        <f t="shared" si="628"/>
        <v>0</v>
      </c>
      <c r="S951" s="240">
        <f t="shared" si="628"/>
        <v>0</v>
      </c>
      <c r="T951" s="240">
        <f t="shared" si="628"/>
        <v>0</v>
      </c>
      <c r="U951" s="240">
        <f t="shared" si="628"/>
        <v>0</v>
      </c>
      <c r="V951" s="240">
        <f t="shared" si="628"/>
        <v>0</v>
      </c>
      <c r="W951" s="240">
        <f t="shared" si="628"/>
        <v>0</v>
      </c>
      <c r="X951" s="240">
        <f t="shared" si="628"/>
        <v>0</v>
      </c>
      <c r="Y951" s="240">
        <f t="shared" si="628"/>
        <v>0</v>
      </c>
      <c r="Z951" s="240">
        <f t="shared" si="628"/>
        <v>0</v>
      </c>
      <c r="AA951" s="240">
        <f t="shared" si="628"/>
        <v>0</v>
      </c>
      <c r="AB951" s="240">
        <f t="shared" si="628"/>
        <v>0</v>
      </c>
      <c r="AC951" s="240">
        <f t="shared" si="628"/>
        <v>0</v>
      </c>
      <c r="AD951" s="240">
        <f t="shared" si="628"/>
        <v>0</v>
      </c>
      <c r="AE951" s="240">
        <f t="shared" si="628"/>
        <v>0</v>
      </c>
      <c r="AF951" s="240">
        <f t="shared" si="628"/>
        <v>0</v>
      </c>
      <c r="AG951" s="240">
        <f t="shared" si="628"/>
        <v>0</v>
      </c>
      <c r="AH951" s="240">
        <f t="shared" si="628"/>
        <v>0</v>
      </c>
      <c r="AI951" s="240">
        <f t="shared" si="628"/>
        <v>0</v>
      </c>
      <c r="AJ951" s="240">
        <f t="shared" si="628"/>
        <v>0</v>
      </c>
      <c r="AK951" s="240">
        <f t="shared" si="628"/>
        <v>0</v>
      </c>
      <c r="AL951" s="240">
        <f t="shared" si="628"/>
        <v>0</v>
      </c>
      <c r="AM951" s="240">
        <f t="shared" si="628"/>
        <v>0</v>
      </c>
      <c r="AN951" s="240">
        <f t="shared" si="628"/>
        <v>0</v>
      </c>
      <c r="AO951" s="240">
        <f t="shared" si="628"/>
        <v>0</v>
      </c>
      <c r="AP951" s="240">
        <f t="shared" si="628"/>
        <v>0</v>
      </c>
      <c r="AQ951" s="240">
        <f t="shared" si="628"/>
        <v>0</v>
      </c>
      <c r="AR951" s="240">
        <f t="shared" si="628"/>
        <v>0</v>
      </c>
      <c r="AS951" s="240">
        <f t="shared" si="628"/>
        <v>0</v>
      </c>
      <c r="AT951" s="240">
        <f t="shared" si="628"/>
        <v>0</v>
      </c>
      <c r="AU951" s="240">
        <f t="shared" si="628"/>
        <v>0</v>
      </c>
      <c r="AV951" s="240">
        <f t="shared" si="628"/>
        <v>0</v>
      </c>
      <c r="AW951" s="240">
        <f t="shared" si="628"/>
        <v>0</v>
      </c>
      <c r="AX951" s="240">
        <f t="shared" si="628"/>
        <v>0</v>
      </c>
      <c r="AY951" s="240">
        <f t="shared" si="628"/>
        <v>0</v>
      </c>
      <c r="AZ951" s="240">
        <f t="shared" si="628"/>
        <v>0</v>
      </c>
      <c r="BA951" s="240">
        <f t="shared" si="628"/>
        <v>755.19999999999993</v>
      </c>
      <c r="BB951" s="240">
        <f t="shared" si="628"/>
        <v>0</v>
      </c>
      <c r="BC951" s="240">
        <f t="shared" si="628"/>
        <v>0</v>
      </c>
      <c r="BD951" s="240">
        <f t="shared" si="628"/>
        <v>0</v>
      </c>
      <c r="BE951" s="240">
        <f t="shared" si="628"/>
        <v>0</v>
      </c>
      <c r="BF951" s="240">
        <f t="shared" si="628"/>
        <v>0</v>
      </c>
      <c r="BG951" s="240">
        <f t="shared" si="628"/>
        <v>0</v>
      </c>
      <c r="BH951" s="240">
        <f t="shared" si="628"/>
        <v>0</v>
      </c>
      <c r="BI951" s="240">
        <f t="shared" si="628"/>
        <v>0</v>
      </c>
      <c r="BJ951" s="240">
        <f t="shared" si="628"/>
        <v>0</v>
      </c>
      <c r="BK951" s="240">
        <f t="shared" si="628"/>
        <v>0</v>
      </c>
      <c r="BL951" s="240">
        <f t="shared" si="628"/>
        <v>0</v>
      </c>
      <c r="BM951" s="240">
        <f t="shared" si="628"/>
        <v>0</v>
      </c>
      <c r="BN951" s="240">
        <f t="shared" si="628"/>
        <v>0</v>
      </c>
      <c r="BO951" s="240">
        <f t="shared" si="628"/>
        <v>0</v>
      </c>
      <c r="BP951" s="240">
        <f t="shared" si="629"/>
        <v>0</v>
      </c>
      <c r="BQ951" s="240">
        <f t="shared" si="629"/>
        <v>0</v>
      </c>
      <c r="BR951" s="240">
        <f t="shared" si="629"/>
        <v>0</v>
      </c>
      <c r="BS951" s="240">
        <f t="shared" si="629"/>
        <v>0</v>
      </c>
      <c r="BT951" s="240">
        <f t="shared" si="629"/>
        <v>0</v>
      </c>
      <c r="BU951" s="240">
        <f t="shared" si="629"/>
        <v>0</v>
      </c>
      <c r="BV951" s="240">
        <f t="shared" si="629"/>
        <v>0</v>
      </c>
      <c r="BW951" s="240">
        <f t="shared" si="629"/>
        <v>0</v>
      </c>
      <c r="BX951" s="240">
        <f t="shared" si="629"/>
        <v>0</v>
      </c>
      <c r="BY951" s="240">
        <f t="shared" si="629"/>
        <v>0</v>
      </c>
      <c r="BZ951" s="240">
        <f t="shared" si="629"/>
        <v>0</v>
      </c>
      <c r="CA951" s="240">
        <f t="shared" si="629"/>
        <v>0</v>
      </c>
      <c r="CB951" s="240">
        <f t="shared" si="629"/>
        <v>0</v>
      </c>
      <c r="CC951" s="240">
        <f t="shared" si="629"/>
        <v>0</v>
      </c>
      <c r="CD951" s="240">
        <f t="shared" si="629"/>
        <v>0</v>
      </c>
      <c r="CE951" s="240">
        <f t="shared" si="629"/>
        <v>0</v>
      </c>
      <c r="CF951" s="240">
        <f t="shared" si="629"/>
        <v>0</v>
      </c>
      <c r="CG951" s="240">
        <f t="shared" si="629"/>
        <v>0</v>
      </c>
      <c r="CH951" s="240">
        <f t="shared" si="629"/>
        <v>0</v>
      </c>
      <c r="CI951" s="240">
        <f t="shared" si="629"/>
        <v>0</v>
      </c>
      <c r="CJ951" s="240">
        <f t="shared" si="629"/>
        <v>0</v>
      </c>
      <c r="CK951" s="240">
        <f t="shared" si="629"/>
        <v>0</v>
      </c>
      <c r="CL951" s="240">
        <f t="shared" si="629"/>
        <v>0</v>
      </c>
      <c r="CM951" s="240">
        <f t="shared" si="629"/>
        <v>0</v>
      </c>
      <c r="CN951" s="240">
        <f t="shared" si="629"/>
        <v>0</v>
      </c>
      <c r="CO951" s="240">
        <f t="shared" si="629"/>
        <v>0</v>
      </c>
      <c r="CP951" s="240">
        <f t="shared" si="629"/>
        <v>0</v>
      </c>
      <c r="CQ951" s="240">
        <f t="shared" si="629"/>
        <v>0</v>
      </c>
      <c r="CR951" s="240">
        <f t="shared" si="629"/>
        <v>0</v>
      </c>
      <c r="CS951" s="240">
        <f t="shared" si="629"/>
        <v>0</v>
      </c>
      <c r="CT951" s="240">
        <f t="shared" si="629"/>
        <v>0</v>
      </c>
      <c r="CU951" s="240">
        <f t="shared" si="629"/>
        <v>0</v>
      </c>
      <c r="CV951" s="240">
        <f t="shared" si="629"/>
        <v>0</v>
      </c>
      <c r="CW951" s="240">
        <f t="shared" si="629"/>
        <v>0</v>
      </c>
      <c r="CX951" s="240">
        <f t="shared" si="629"/>
        <v>0</v>
      </c>
      <c r="CY951" s="240">
        <f t="shared" si="629"/>
        <v>0</v>
      </c>
      <c r="CZ951" s="240">
        <f t="shared" si="629"/>
        <v>0</v>
      </c>
      <c r="DA951" s="240">
        <f t="shared" si="629"/>
        <v>0</v>
      </c>
      <c r="DB951" s="240">
        <f t="shared" si="629"/>
        <v>0</v>
      </c>
      <c r="DC951" s="240">
        <f t="shared" si="629"/>
        <v>0</v>
      </c>
      <c r="DD951" s="240">
        <f t="shared" si="629"/>
        <v>0</v>
      </c>
      <c r="DE951" s="240">
        <f t="shared" si="629"/>
        <v>0</v>
      </c>
      <c r="DF951" s="240">
        <f t="shared" si="629"/>
        <v>0</v>
      </c>
      <c r="DG951" s="240">
        <f t="shared" si="629"/>
        <v>0</v>
      </c>
      <c r="DH951" s="240">
        <f t="shared" si="629"/>
        <v>0</v>
      </c>
      <c r="DI951" s="240">
        <f t="shared" si="629"/>
        <v>0</v>
      </c>
      <c r="DJ951" s="240">
        <f t="shared" si="629"/>
        <v>0</v>
      </c>
      <c r="DK951" s="240">
        <f t="shared" si="629"/>
        <v>0</v>
      </c>
      <c r="DL951" s="240">
        <f t="shared" si="629"/>
        <v>0</v>
      </c>
      <c r="DM951" s="240">
        <f t="shared" si="629"/>
        <v>0</v>
      </c>
      <c r="DN951" s="240">
        <f t="shared" si="629"/>
        <v>0</v>
      </c>
      <c r="DO951" s="240">
        <f t="shared" si="629"/>
        <v>0</v>
      </c>
      <c r="DP951" s="240">
        <f t="shared" si="629"/>
        <v>0</v>
      </c>
      <c r="DQ951" s="240">
        <f t="shared" si="629"/>
        <v>0</v>
      </c>
      <c r="DR951" s="240">
        <f t="shared" si="629"/>
        <v>0</v>
      </c>
      <c r="DS951" s="240">
        <f t="shared" si="629"/>
        <v>0</v>
      </c>
      <c r="DT951" s="240">
        <f t="shared" si="629"/>
        <v>0</v>
      </c>
      <c r="DU951" s="240">
        <f t="shared" si="629"/>
        <v>0</v>
      </c>
      <c r="DV951" s="240">
        <f t="shared" si="629"/>
        <v>0</v>
      </c>
      <c r="DW951" s="240">
        <f t="shared" si="629"/>
        <v>0</v>
      </c>
      <c r="DX951" s="240">
        <f t="shared" si="629"/>
        <v>0</v>
      </c>
      <c r="DY951" s="240">
        <f t="shared" si="629"/>
        <v>0</v>
      </c>
      <c r="DZ951" s="240">
        <f t="shared" si="629"/>
        <v>0</v>
      </c>
      <c r="EA951" s="240">
        <f t="shared" si="629"/>
        <v>0</v>
      </c>
      <c r="EB951" s="240">
        <f t="shared" si="630"/>
        <v>0</v>
      </c>
      <c r="EC951" s="240">
        <f t="shared" si="630"/>
        <v>0</v>
      </c>
      <c r="ED951" s="240">
        <f t="shared" si="630"/>
        <v>0</v>
      </c>
      <c r="EE951" s="240">
        <f t="shared" si="630"/>
        <v>0</v>
      </c>
      <c r="EF951" s="169"/>
      <c r="EG951" s="169"/>
      <c r="EH951" s="169"/>
    </row>
    <row r="952" spans="1:138" ht="15.75" hidden="1" x14ac:dyDescent="0.25">
      <c r="A952" s="122">
        <f>IF(B945="Объект",,IF(B952=0,,1))</f>
        <v>1</v>
      </c>
      <c r="B952" s="194" t="str">
        <f t="shared" si="626"/>
        <v>Строительно-монтажные работы рос</v>
      </c>
      <c r="C952" s="239">
        <f t="shared" si="627"/>
        <v>101125.2245794742</v>
      </c>
      <c r="D952" s="240">
        <f t="shared" si="628"/>
        <v>0</v>
      </c>
      <c r="E952" s="240">
        <f t="shared" si="628"/>
        <v>0</v>
      </c>
      <c r="F952" s="240">
        <f t="shared" si="628"/>
        <v>0</v>
      </c>
      <c r="G952" s="240">
        <f t="shared" si="628"/>
        <v>0</v>
      </c>
      <c r="H952" s="240">
        <f t="shared" si="628"/>
        <v>0</v>
      </c>
      <c r="I952" s="240">
        <f t="shared" si="628"/>
        <v>0</v>
      </c>
      <c r="J952" s="240">
        <f t="shared" si="628"/>
        <v>204.83246421658333</v>
      </c>
      <c r="K952" s="240">
        <f t="shared" si="628"/>
        <v>146.97871700720896</v>
      </c>
      <c r="L952" s="240">
        <f t="shared" si="628"/>
        <v>176.42673123453127</v>
      </c>
      <c r="M952" s="240">
        <f t="shared" si="628"/>
        <v>183.70424084857154</v>
      </c>
      <c r="N952" s="240">
        <f t="shared" si="628"/>
        <v>110.5916894632828</v>
      </c>
      <c r="O952" s="240">
        <f t="shared" si="628"/>
        <v>47.686461694368802</v>
      </c>
      <c r="P952" s="240">
        <f t="shared" si="628"/>
        <v>67.889314486259281</v>
      </c>
      <c r="Q952" s="240">
        <f t="shared" si="628"/>
        <v>137.12174879386558</v>
      </c>
      <c r="R952" s="240">
        <f t="shared" si="628"/>
        <v>219.03494974119715</v>
      </c>
      <c r="S952" s="240">
        <f t="shared" si="628"/>
        <v>603.06427658156963</v>
      </c>
      <c r="T952" s="240">
        <f t="shared" si="628"/>
        <v>643.37372841144531</v>
      </c>
      <c r="U952" s="240">
        <f t="shared" si="628"/>
        <v>278.24680933505113</v>
      </c>
      <c r="V952" s="240">
        <f t="shared" si="628"/>
        <v>263.00312154242164</v>
      </c>
      <c r="W952" s="240">
        <f t="shared" si="628"/>
        <v>716.2356407988284</v>
      </c>
      <c r="X952" s="240">
        <f t="shared" si="628"/>
        <v>803.9091440939543</v>
      </c>
      <c r="Y952" s="240">
        <f t="shared" si="628"/>
        <v>263.26350815047221</v>
      </c>
      <c r="Z952" s="240">
        <f t="shared" si="628"/>
        <v>303.49840689802164</v>
      </c>
      <c r="AA952" s="240">
        <f t="shared" si="628"/>
        <v>744.01195932700477</v>
      </c>
      <c r="AB952" s="240">
        <f t="shared" si="628"/>
        <v>155.34882097997155</v>
      </c>
      <c r="AC952" s="240">
        <f t="shared" si="628"/>
        <v>1207.3581966656257</v>
      </c>
      <c r="AD952" s="240">
        <f t="shared" si="628"/>
        <v>411.26475855660811</v>
      </c>
      <c r="AE952" s="240">
        <f t="shared" si="628"/>
        <v>844.52703089018371</v>
      </c>
      <c r="AF952" s="240">
        <f t="shared" si="628"/>
        <v>531.10835099896042</v>
      </c>
      <c r="AG952" s="240">
        <f t="shared" si="628"/>
        <v>333.10158695440077</v>
      </c>
      <c r="AH952" s="240">
        <f t="shared" si="628"/>
        <v>1867.0992709256907</v>
      </c>
      <c r="AI952" s="240">
        <f t="shared" si="628"/>
        <v>1238.5479069116122</v>
      </c>
      <c r="AJ952" s="240">
        <f t="shared" si="628"/>
        <v>712.97200694491619</v>
      </c>
      <c r="AK952" s="240">
        <f t="shared" si="628"/>
        <v>2093.4552539999995</v>
      </c>
      <c r="AL952" s="240">
        <f t="shared" si="628"/>
        <v>387.25775666666669</v>
      </c>
      <c r="AM952" s="240">
        <f t="shared" si="628"/>
        <v>1563.4645346666669</v>
      </c>
      <c r="AN952" s="240">
        <f t="shared" si="628"/>
        <v>1224.3435429333335</v>
      </c>
      <c r="AO952" s="240">
        <f t="shared" si="628"/>
        <v>1781.3759685049997</v>
      </c>
      <c r="AP952" s="240">
        <f t="shared" si="628"/>
        <v>1562.5339765407552</v>
      </c>
      <c r="AQ952" s="240">
        <f t="shared" si="628"/>
        <v>2474.5876069737492</v>
      </c>
      <c r="AR952" s="240">
        <f t="shared" si="628"/>
        <v>3738.7698547151304</v>
      </c>
      <c r="AS952" s="240">
        <f t="shared" si="628"/>
        <v>3014.0655474200116</v>
      </c>
      <c r="AT952" s="240">
        <f t="shared" si="628"/>
        <v>3106.6677922975341</v>
      </c>
      <c r="AU952" s="240">
        <f t="shared" si="628"/>
        <v>3742.7933664852212</v>
      </c>
      <c r="AV952" s="240">
        <f t="shared" si="628"/>
        <v>2801.7940976815935</v>
      </c>
      <c r="AW952" s="240">
        <f t="shared" si="628"/>
        <v>2934.9739341290247</v>
      </c>
      <c r="AX952" s="240">
        <f t="shared" si="628"/>
        <v>3714.4867349272868</v>
      </c>
      <c r="AY952" s="240">
        <f t="shared" si="628"/>
        <v>3955.6454689814614</v>
      </c>
      <c r="AZ952" s="240">
        <f t="shared" si="628"/>
        <v>4043.2824116659349</v>
      </c>
      <c r="BA952" s="240">
        <f t="shared" si="628"/>
        <v>5233.1978694581067</v>
      </c>
      <c r="BB952" s="240">
        <f t="shared" si="628"/>
        <v>4780.636118120442</v>
      </c>
      <c r="BC952" s="240">
        <f t="shared" si="628"/>
        <v>4060.4789969201943</v>
      </c>
      <c r="BD952" s="240">
        <f t="shared" si="628"/>
        <v>3389.606062070884</v>
      </c>
      <c r="BE952" s="240">
        <f t="shared" si="628"/>
        <v>2813.2914620963047</v>
      </c>
      <c r="BF952" s="240">
        <f t="shared" si="628"/>
        <v>3385.8905326907502</v>
      </c>
      <c r="BG952" s="240">
        <f t="shared" si="628"/>
        <v>2339.4743541897983</v>
      </c>
      <c r="BH952" s="240">
        <f t="shared" si="628"/>
        <v>3033.4379189485417</v>
      </c>
      <c r="BI952" s="240">
        <f t="shared" si="628"/>
        <v>786.31128641446298</v>
      </c>
      <c r="BJ952" s="240">
        <f t="shared" si="628"/>
        <v>1275.9002367731944</v>
      </c>
      <c r="BK952" s="240">
        <f t="shared" si="628"/>
        <v>1610.4782818436167</v>
      </c>
      <c r="BL952" s="240">
        <f t="shared" si="628"/>
        <v>2038.8787091770489</v>
      </c>
      <c r="BM952" s="240">
        <f t="shared" si="628"/>
        <v>1629.0030392157494</v>
      </c>
      <c r="BN952" s="240">
        <f t="shared" si="628"/>
        <v>1746.799684081841</v>
      </c>
      <c r="BO952" s="240">
        <f>BO39+BO71+BO201+BO249+BO281+BO312+BO344+BO376+BO408+BO440+BO472+BO504+BO536+BO568+BO600+BO632+BO664+BO696+BO728+BO760+BO792+BO824+BO856+BO888+BO920</f>
        <v>1731.6834427100259</v>
      </c>
      <c r="BP952" s="240">
        <f t="shared" si="629"/>
        <v>1408.6581968568837</v>
      </c>
      <c r="BQ952" s="240">
        <f t="shared" si="629"/>
        <v>1212.4304973263672</v>
      </c>
      <c r="BR952" s="240">
        <f t="shared" si="629"/>
        <v>1212.4304973263672</v>
      </c>
      <c r="BS952" s="240">
        <f t="shared" si="629"/>
        <v>1048.6481535150831</v>
      </c>
      <c r="BT952" s="240">
        <f t="shared" si="629"/>
        <v>1034.2905486965692</v>
      </c>
      <c r="BU952" s="240">
        <f t="shared" si="629"/>
        <v>0</v>
      </c>
      <c r="BV952" s="240">
        <f t="shared" si="629"/>
        <v>0</v>
      </c>
      <c r="BW952" s="240">
        <f t="shared" si="629"/>
        <v>0</v>
      </c>
      <c r="BX952" s="240">
        <f t="shared" si="629"/>
        <v>0</v>
      </c>
      <c r="BY952" s="240">
        <f t="shared" si="629"/>
        <v>0</v>
      </c>
      <c r="BZ952" s="240">
        <f t="shared" si="629"/>
        <v>0</v>
      </c>
      <c r="CA952" s="240">
        <f t="shared" si="629"/>
        <v>0</v>
      </c>
      <c r="CB952" s="240">
        <f t="shared" si="629"/>
        <v>0</v>
      </c>
      <c r="CC952" s="240">
        <f t="shared" si="629"/>
        <v>0</v>
      </c>
      <c r="CD952" s="240">
        <f t="shared" si="629"/>
        <v>0</v>
      </c>
      <c r="CE952" s="240">
        <f t="shared" si="629"/>
        <v>0</v>
      </c>
      <c r="CF952" s="240">
        <f t="shared" si="629"/>
        <v>0</v>
      </c>
      <c r="CG952" s="240">
        <f t="shared" si="629"/>
        <v>0</v>
      </c>
      <c r="CH952" s="240">
        <f t="shared" si="629"/>
        <v>0</v>
      </c>
      <c r="CI952" s="240">
        <f t="shared" si="629"/>
        <v>0</v>
      </c>
      <c r="CJ952" s="240">
        <f t="shared" si="629"/>
        <v>0</v>
      </c>
      <c r="CK952" s="240">
        <f t="shared" si="629"/>
        <v>0</v>
      </c>
      <c r="CL952" s="240">
        <f t="shared" si="629"/>
        <v>0</v>
      </c>
      <c r="CM952" s="240">
        <f t="shared" si="629"/>
        <v>0</v>
      </c>
      <c r="CN952" s="240">
        <f t="shared" si="629"/>
        <v>0</v>
      </c>
      <c r="CO952" s="240">
        <f t="shared" si="629"/>
        <v>0</v>
      </c>
      <c r="CP952" s="240">
        <f t="shared" si="629"/>
        <v>0</v>
      </c>
      <c r="CQ952" s="240">
        <f t="shared" si="629"/>
        <v>0</v>
      </c>
      <c r="CR952" s="240">
        <f t="shared" si="629"/>
        <v>0</v>
      </c>
      <c r="CS952" s="240">
        <f t="shared" si="629"/>
        <v>0</v>
      </c>
      <c r="CT952" s="240">
        <f t="shared" si="629"/>
        <v>0</v>
      </c>
      <c r="CU952" s="240">
        <f t="shared" si="629"/>
        <v>0</v>
      </c>
      <c r="CV952" s="240">
        <f t="shared" si="629"/>
        <v>0</v>
      </c>
      <c r="CW952" s="240">
        <f t="shared" si="629"/>
        <v>0</v>
      </c>
      <c r="CX952" s="240">
        <f t="shared" si="629"/>
        <v>0</v>
      </c>
      <c r="CY952" s="240">
        <f t="shared" si="629"/>
        <v>0</v>
      </c>
      <c r="CZ952" s="240">
        <f t="shared" si="629"/>
        <v>0</v>
      </c>
      <c r="DA952" s="240">
        <f t="shared" si="629"/>
        <v>0</v>
      </c>
      <c r="DB952" s="240">
        <f t="shared" si="629"/>
        <v>0</v>
      </c>
      <c r="DC952" s="240">
        <f t="shared" si="629"/>
        <v>0</v>
      </c>
      <c r="DD952" s="240">
        <f t="shared" si="629"/>
        <v>0</v>
      </c>
      <c r="DE952" s="240">
        <f t="shared" si="629"/>
        <v>0</v>
      </c>
      <c r="DF952" s="240">
        <f t="shared" si="629"/>
        <v>0</v>
      </c>
      <c r="DG952" s="240">
        <f t="shared" si="629"/>
        <v>0</v>
      </c>
      <c r="DH952" s="240">
        <f t="shared" si="629"/>
        <v>0</v>
      </c>
      <c r="DI952" s="240">
        <f t="shared" si="629"/>
        <v>0</v>
      </c>
      <c r="DJ952" s="240">
        <f t="shared" si="629"/>
        <v>0</v>
      </c>
      <c r="DK952" s="240">
        <f t="shared" si="629"/>
        <v>0</v>
      </c>
      <c r="DL952" s="240">
        <f t="shared" si="629"/>
        <v>0</v>
      </c>
      <c r="DM952" s="240">
        <f t="shared" si="629"/>
        <v>0</v>
      </c>
      <c r="DN952" s="240">
        <f t="shared" si="629"/>
        <v>0</v>
      </c>
      <c r="DO952" s="240">
        <f t="shared" si="629"/>
        <v>0</v>
      </c>
      <c r="DP952" s="240">
        <f t="shared" si="629"/>
        <v>0</v>
      </c>
      <c r="DQ952" s="240">
        <f t="shared" si="629"/>
        <v>0</v>
      </c>
      <c r="DR952" s="240">
        <f t="shared" si="629"/>
        <v>0</v>
      </c>
      <c r="DS952" s="240">
        <f t="shared" si="629"/>
        <v>0</v>
      </c>
      <c r="DT952" s="240">
        <f t="shared" si="629"/>
        <v>0</v>
      </c>
      <c r="DU952" s="240">
        <f t="shared" si="629"/>
        <v>0</v>
      </c>
      <c r="DV952" s="240">
        <f t="shared" si="629"/>
        <v>0</v>
      </c>
      <c r="DW952" s="240">
        <f t="shared" si="629"/>
        <v>0</v>
      </c>
      <c r="DX952" s="240">
        <f t="shared" si="629"/>
        <v>0</v>
      </c>
      <c r="DY952" s="240">
        <f t="shared" si="629"/>
        <v>0</v>
      </c>
      <c r="DZ952" s="240">
        <f t="shared" si="629"/>
        <v>0</v>
      </c>
      <c r="EA952" s="240">
        <f t="shared" ref="EA952:EE954" si="631">EA39+EA71+EA201+EA249+EA281+EA312+EA344+EA376+EA408+EA440+EA472+EA504+EA536+EA568+EA600+EA632+EA664+EA696+EA728+EA760+EA792+EA824+EA856+EA888+EA920</f>
        <v>0</v>
      </c>
      <c r="EB952" s="240">
        <f t="shared" si="631"/>
        <v>0</v>
      </c>
      <c r="EC952" s="240">
        <f t="shared" si="631"/>
        <v>0</v>
      </c>
      <c r="ED952" s="240">
        <f t="shared" si="631"/>
        <v>0</v>
      </c>
      <c r="EE952" s="240">
        <f t="shared" si="631"/>
        <v>0</v>
      </c>
      <c r="EF952" s="169"/>
      <c r="EG952" s="169"/>
      <c r="EH952" s="169"/>
    </row>
    <row r="953" spans="1:138" ht="15.75" hidden="1" x14ac:dyDescent="0.25">
      <c r="A953" s="122">
        <f>IF(B945="Объект",,IF(B953=0,,1))</f>
        <v>1</v>
      </c>
      <c r="B953" s="194" t="str">
        <f t="shared" si="626"/>
        <v>ТМЦ имп</v>
      </c>
      <c r="C953" s="239">
        <f t="shared" si="627"/>
        <v>3980.4230867251899</v>
      </c>
      <c r="D953" s="240">
        <f t="shared" ref="D953:BO954" si="632">D40+D72+D202+D250+D282+D313+D345+D377+D409+D441+D473+D505+D537+D569+D601+D633+D665+D697+D729+D761+D793+D825+D857+D889+D921</f>
        <v>0</v>
      </c>
      <c r="E953" s="240">
        <f t="shared" si="632"/>
        <v>0</v>
      </c>
      <c r="F953" s="240">
        <f t="shared" si="632"/>
        <v>0</v>
      </c>
      <c r="G953" s="240">
        <f t="shared" si="632"/>
        <v>0</v>
      </c>
      <c r="H953" s="240">
        <f t="shared" si="632"/>
        <v>0</v>
      </c>
      <c r="I953" s="240">
        <f t="shared" si="632"/>
        <v>0</v>
      </c>
      <c r="J953" s="240">
        <f t="shared" si="632"/>
        <v>0</v>
      </c>
      <c r="K953" s="240">
        <f t="shared" si="632"/>
        <v>0</v>
      </c>
      <c r="L953" s="240">
        <f t="shared" si="632"/>
        <v>0</v>
      </c>
      <c r="M953" s="240">
        <f t="shared" si="632"/>
        <v>0</v>
      </c>
      <c r="N953" s="240">
        <f t="shared" si="632"/>
        <v>0</v>
      </c>
      <c r="O953" s="240">
        <f t="shared" si="632"/>
        <v>0</v>
      </c>
      <c r="P953" s="240">
        <f t="shared" si="632"/>
        <v>0</v>
      </c>
      <c r="Q953" s="240">
        <f t="shared" si="632"/>
        <v>0</v>
      </c>
      <c r="R953" s="240">
        <f t="shared" si="632"/>
        <v>0</v>
      </c>
      <c r="S953" s="240">
        <f t="shared" si="632"/>
        <v>0</v>
      </c>
      <c r="T953" s="240">
        <f t="shared" si="632"/>
        <v>0</v>
      </c>
      <c r="U953" s="240">
        <f t="shared" si="632"/>
        <v>0</v>
      </c>
      <c r="V953" s="240">
        <f t="shared" si="632"/>
        <v>0</v>
      </c>
      <c r="W953" s="240">
        <f t="shared" si="632"/>
        <v>0</v>
      </c>
      <c r="X953" s="240">
        <f t="shared" si="632"/>
        <v>0</v>
      </c>
      <c r="Y953" s="240">
        <f t="shared" si="632"/>
        <v>0</v>
      </c>
      <c r="Z953" s="240">
        <f t="shared" si="632"/>
        <v>0</v>
      </c>
      <c r="AA953" s="240">
        <f t="shared" si="632"/>
        <v>0</v>
      </c>
      <c r="AB953" s="240">
        <f t="shared" si="632"/>
        <v>0</v>
      </c>
      <c r="AC953" s="240">
        <f t="shared" si="632"/>
        <v>0</v>
      </c>
      <c r="AD953" s="240">
        <f t="shared" si="632"/>
        <v>0</v>
      </c>
      <c r="AE953" s="240">
        <f t="shared" si="632"/>
        <v>0</v>
      </c>
      <c r="AF953" s="240">
        <f t="shared" si="632"/>
        <v>0</v>
      </c>
      <c r="AG953" s="240">
        <f t="shared" si="632"/>
        <v>0</v>
      </c>
      <c r="AH953" s="240">
        <f t="shared" si="632"/>
        <v>0</v>
      </c>
      <c r="AI953" s="240">
        <f t="shared" si="632"/>
        <v>0</v>
      </c>
      <c r="AJ953" s="240">
        <f t="shared" si="632"/>
        <v>0</v>
      </c>
      <c r="AK953" s="240">
        <f t="shared" si="632"/>
        <v>0</v>
      </c>
      <c r="AL953" s="240">
        <f t="shared" si="632"/>
        <v>0</v>
      </c>
      <c r="AM953" s="240">
        <f t="shared" si="632"/>
        <v>0</v>
      </c>
      <c r="AN953" s="240">
        <f t="shared" si="632"/>
        <v>0</v>
      </c>
      <c r="AO953" s="240">
        <f t="shared" si="632"/>
        <v>0</v>
      </c>
      <c r="AP953" s="240">
        <f t="shared" si="632"/>
        <v>0</v>
      </c>
      <c r="AQ953" s="240">
        <f t="shared" si="632"/>
        <v>279.87815964444439</v>
      </c>
      <c r="AR953" s="240">
        <f t="shared" si="632"/>
        <v>279.87815964444439</v>
      </c>
      <c r="AS953" s="240">
        <f t="shared" si="632"/>
        <v>534.24215964444443</v>
      </c>
      <c r="AT953" s="240">
        <f t="shared" si="632"/>
        <v>254.364</v>
      </c>
      <c r="AU953" s="240">
        <f t="shared" si="632"/>
        <v>422.464</v>
      </c>
      <c r="AV953" s="240">
        <f t="shared" si="632"/>
        <v>422.464</v>
      </c>
      <c r="AW953" s="240">
        <f t="shared" si="632"/>
        <v>422.464</v>
      </c>
      <c r="AX953" s="240">
        <f t="shared" si="632"/>
        <v>0</v>
      </c>
      <c r="AY953" s="240">
        <f t="shared" si="632"/>
        <v>0</v>
      </c>
      <c r="AZ953" s="240">
        <f t="shared" si="632"/>
        <v>625.94280000000003</v>
      </c>
      <c r="BA953" s="240">
        <f t="shared" si="632"/>
        <v>0</v>
      </c>
      <c r="BB953" s="240">
        <f t="shared" si="632"/>
        <v>0</v>
      </c>
      <c r="BC953" s="240">
        <f t="shared" si="632"/>
        <v>112.78300779185655</v>
      </c>
      <c r="BD953" s="240">
        <f t="shared" si="632"/>
        <v>0</v>
      </c>
      <c r="BE953" s="240">
        <f t="shared" si="632"/>
        <v>0</v>
      </c>
      <c r="BF953" s="240">
        <f t="shared" si="632"/>
        <v>0</v>
      </c>
      <c r="BG953" s="240">
        <f t="shared" si="632"/>
        <v>0</v>
      </c>
      <c r="BH953" s="240">
        <f t="shared" si="632"/>
        <v>625.94280000000003</v>
      </c>
      <c r="BI953" s="240">
        <f t="shared" si="632"/>
        <v>0</v>
      </c>
      <c r="BJ953" s="240">
        <f t="shared" si="632"/>
        <v>0</v>
      </c>
      <c r="BK953" s="240">
        <f t="shared" si="632"/>
        <v>0</v>
      </c>
      <c r="BL953" s="240">
        <f t="shared" si="632"/>
        <v>0</v>
      </c>
      <c r="BM953" s="240">
        <f t="shared" si="632"/>
        <v>0</v>
      </c>
      <c r="BN953" s="240">
        <f t="shared" si="632"/>
        <v>0</v>
      </c>
      <c r="BO953" s="240">
        <f t="shared" si="632"/>
        <v>0</v>
      </c>
      <c r="BP953" s="240">
        <f t="shared" ref="BP953:EA954" si="633">BP40+BP72+BP202+BP250+BP282+BP313+BP345+BP377+BP409+BP441+BP473+BP505+BP537+BP569+BP601+BP633+BP665+BP697+BP729+BP761+BP793+BP825+BP857+BP889+BP921</f>
        <v>0</v>
      </c>
      <c r="BQ953" s="240">
        <f t="shared" si="633"/>
        <v>0</v>
      </c>
      <c r="BR953" s="240">
        <f t="shared" si="633"/>
        <v>0</v>
      </c>
      <c r="BS953" s="240">
        <f t="shared" si="633"/>
        <v>0</v>
      </c>
      <c r="BT953" s="240">
        <f t="shared" si="633"/>
        <v>0</v>
      </c>
      <c r="BU953" s="240">
        <f t="shared" si="633"/>
        <v>0</v>
      </c>
      <c r="BV953" s="240">
        <f t="shared" si="633"/>
        <v>0</v>
      </c>
      <c r="BW953" s="240">
        <f t="shared" si="633"/>
        <v>0</v>
      </c>
      <c r="BX953" s="240">
        <f t="shared" si="633"/>
        <v>0</v>
      </c>
      <c r="BY953" s="240">
        <f t="shared" si="633"/>
        <v>0</v>
      </c>
      <c r="BZ953" s="240">
        <f t="shared" si="633"/>
        <v>0</v>
      </c>
      <c r="CA953" s="240">
        <f t="shared" si="633"/>
        <v>0</v>
      </c>
      <c r="CB953" s="240">
        <f t="shared" si="633"/>
        <v>0</v>
      </c>
      <c r="CC953" s="240">
        <f t="shared" si="633"/>
        <v>0</v>
      </c>
      <c r="CD953" s="240">
        <f t="shared" si="633"/>
        <v>0</v>
      </c>
      <c r="CE953" s="240">
        <f t="shared" si="633"/>
        <v>0</v>
      </c>
      <c r="CF953" s="240">
        <f t="shared" si="633"/>
        <v>0</v>
      </c>
      <c r="CG953" s="240">
        <f t="shared" si="633"/>
        <v>0</v>
      </c>
      <c r="CH953" s="240">
        <f t="shared" si="633"/>
        <v>0</v>
      </c>
      <c r="CI953" s="240">
        <f t="shared" si="633"/>
        <v>0</v>
      </c>
      <c r="CJ953" s="240">
        <f t="shared" si="633"/>
        <v>0</v>
      </c>
      <c r="CK953" s="240">
        <f t="shared" si="633"/>
        <v>0</v>
      </c>
      <c r="CL953" s="240">
        <f t="shared" si="633"/>
        <v>0</v>
      </c>
      <c r="CM953" s="240">
        <f t="shared" si="633"/>
        <v>0</v>
      </c>
      <c r="CN953" s="240">
        <f t="shared" si="633"/>
        <v>0</v>
      </c>
      <c r="CO953" s="240">
        <f t="shared" si="633"/>
        <v>0</v>
      </c>
      <c r="CP953" s="240">
        <f t="shared" si="633"/>
        <v>0</v>
      </c>
      <c r="CQ953" s="240">
        <f t="shared" si="633"/>
        <v>0</v>
      </c>
      <c r="CR953" s="240">
        <f t="shared" si="633"/>
        <v>0</v>
      </c>
      <c r="CS953" s="240">
        <f t="shared" si="633"/>
        <v>0</v>
      </c>
      <c r="CT953" s="240">
        <f t="shared" si="633"/>
        <v>0</v>
      </c>
      <c r="CU953" s="240">
        <f t="shared" si="633"/>
        <v>0</v>
      </c>
      <c r="CV953" s="240">
        <f t="shared" si="633"/>
        <v>0</v>
      </c>
      <c r="CW953" s="240">
        <f t="shared" si="633"/>
        <v>0</v>
      </c>
      <c r="CX953" s="240">
        <f t="shared" si="633"/>
        <v>0</v>
      </c>
      <c r="CY953" s="240">
        <f t="shared" si="633"/>
        <v>0</v>
      </c>
      <c r="CZ953" s="240">
        <f t="shared" si="633"/>
        <v>0</v>
      </c>
      <c r="DA953" s="240">
        <f t="shared" si="633"/>
        <v>0</v>
      </c>
      <c r="DB953" s="240">
        <f t="shared" si="633"/>
        <v>0</v>
      </c>
      <c r="DC953" s="240">
        <f t="shared" si="633"/>
        <v>0</v>
      </c>
      <c r="DD953" s="240">
        <f t="shared" si="633"/>
        <v>0</v>
      </c>
      <c r="DE953" s="240">
        <f t="shared" si="633"/>
        <v>0</v>
      </c>
      <c r="DF953" s="240">
        <f t="shared" si="633"/>
        <v>0</v>
      </c>
      <c r="DG953" s="240">
        <f t="shared" si="633"/>
        <v>0</v>
      </c>
      <c r="DH953" s="240">
        <f t="shared" si="633"/>
        <v>0</v>
      </c>
      <c r="DI953" s="240">
        <f t="shared" si="633"/>
        <v>0</v>
      </c>
      <c r="DJ953" s="240">
        <f t="shared" si="633"/>
        <v>0</v>
      </c>
      <c r="DK953" s="240">
        <f t="shared" si="633"/>
        <v>0</v>
      </c>
      <c r="DL953" s="240">
        <f t="shared" si="633"/>
        <v>0</v>
      </c>
      <c r="DM953" s="240">
        <f t="shared" si="633"/>
        <v>0</v>
      </c>
      <c r="DN953" s="240">
        <f t="shared" si="633"/>
        <v>0</v>
      </c>
      <c r="DO953" s="240">
        <f t="shared" si="633"/>
        <v>0</v>
      </c>
      <c r="DP953" s="240">
        <f t="shared" si="633"/>
        <v>0</v>
      </c>
      <c r="DQ953" s="240">
        <f t="shared" si="633"/>
        <v>0</v>
      </c>
      <c r="DR953" s="240">
        <f t="shared" si="633"/>
        <v>0</v>
      </c>
      <c r="DS953" s="240">
        <f t="shared" si="633"/>
        <v>0</v>
      </c>
      <c r="DT953" s="240">
        <f t="shared" si="633"/>
        <v>0</v>
      </c>
      <c r="DU953" s="240">
        <f t="shared" si="633"/>
        <v>0</v>
      </c>
      <c r="DV953" s="240">
        <f t="shared" si="633"/>
        <v>0</v>
      </c>
      <c r="DW953" s="240">
        <f t="shared" si="633"/>
        <v>0</v>
      </c>
      <c r="DX953" s="240">
        <f t="shared" si="633"/>
        <v>0</v>
      </c>
      <c r="DY953" s="240">
        <f t="shared" si="633"/>
        <v>0</v>
      </c>
      <c r="DZ953" s="240">
        <f t="shared" si="633"/>
        <v>0</v>
      </c>
      <c r="EA953" s="240">
        <f t="shared" si="633"/>
        <v>0</v>
      </c>
      <c r="EB953" s="240">
        <f t="shared" si="631"/>
        <v>0</v>
      </c>
      <c r="EC953" s="240">
        <f t="shared" si="631"/>
        <v>0</v>
      </c>
      <c r="ED953" s="240">
        <f t="shared" si="631"/>
        <v>0</v>
      </c>
      <c r="EE953" s="240">
        <f t="shared" si="631"/>
        <v>0</v>
      </c>
      <c r="EF953" s="169"/>
      <c r="EG953" s="169"/>
      <c r="EH953" s="169"/>
    </row>
    <row r="954" spans="1:138" ht="15.75" hidden="1" x14ac:dyDescent="0.25">
      <c r="A954" s="122">
        <f>IF(B945="Объект",,IF(B954=0,,1))</f>
        <v>1</v>
      </c>
      <c r="B954" s="194" t="str">
        <f t="shared" si="626"/>
        <v>ТМЦ рос</v>
      </c>
      <c r="C954" s="239">
        <f t="shared" si="627"/>
        <v>10544.016401408406</v>
      </c>
      <c r="D954" s="240">
        <f t="shared" si="632"/>
        <v>0</v>
      </c>
      <c r="E954" s="240">
        <f t="shared" si="632"/>
        <v>0</v>
      </c>
      <c r="F954" s="240">
        <f t="shared" si="632"/>
        <v>0</v>
      </c>
      <c r="G954" s="240">
        <f t="shared" si="632"/>
        <v>0</v>
      </c>
      <c r="H954" s="240">
        <f t="shared" si="632"/>
        <v>0</v>
      </c>
      <c r="I954" s="240">
        <f t="shared" si="632"/>
        <v>0</v>
      </c>
      <c r="J954" s="240">
        <f t="shared" si="632"/>
        <v>14.874719652148665</v>
      </c>
      <c r="K954" s="240">
        <f t="shared" si="632"/>
        <v>0</v>
      </c>
      <c r="L954" s="240">
        <f t="shared" si="632"/>
        <v>0</v>
      </c>
      <c r="M954" s="240">
        <f t="shared" si="632"/>
        <v>0</v>
      </c>
      <c r="N954" s="240">
        <f t="shared" si="632"/>
        <v>0</v>
      </c>
      <c r="O954" s="240">
        <f t="shared" si="632"/>
        <v>0</v>
      </c>
      <c r="P954" s="240">
        <f t="shared" si="632"/>
        <v>0</v>
      </c>
      <c r="Q954" s="240">
        <f t="shared" si="632"/>
        <v>0</v>
      </c>
      <c r="R954" s="240">
        <f t="shared" si="632"/>
        <v>0</v>
      </c>
      <c r="S954" s="240">
        <f t="shared" si="632"/>
        <v>0</v>
      </c>
      <c r="T954" s="240">
        <f t="shared" si="632"/>
        <v>0</v>
      </c>
      <c r="U954" s="240">
        <f t="shared" si="632"/>
        <v>0</v>
      </c>
      <c r="V954" s="240">
        <f t="shared" si="632"/>
        <v>0</v>
      </c>
      <c r="W954" s="240">
        <f t="shared" si="632"/>
        <v>0</v>
      </c>
      <c r="X954" s="240">
        <f t="shared" si="632"/>
        <v>133.96354933797247</v>
      </c>
      <c r="Y954" s="240">
        <f t="shared" si="632"/>
        <v>15.671528397505766</v>
      </c>
      <c r="Z954" s="240">
        <f t="shared" si="632"/>
        <v>401.3741536002247</v>
      </c>
      <c r="AA954" s="240">
        <f t="shared" si="632"/>
        <v>21.131800022611337</v>
      </c>
      <c r="AB954" s="240">
        <f t="shared" si="632"/>
        <v>46.635183441357697</v>
      </c>
      <c r="AC954" s="240">
        <f t="shared" si="632"/>
        <v>174.86740585043418</v>
      </c>
      <c r="AD954" s="240">
        <f t="shared" si="632"/>
        <v>16.475148685702845</v>
      </c>
      <c r="AE954" s="240">
        <f t="shared" si="632"/>
        <v>73.337530052263759</v>
      </c>
      <c r="AF954" s="240">
        <f t="shared" si="632"/>
        <v>78.638711402189699</v>
      </c>
      <c r="AG954" s="240">
        <f t="shared" si="632"/>
        <v>16.798002336962313</v>
      </c>
      <c r="AH954" s="240">
        <f t="shared" si="632"/>
        <v>76.988037324146404</v>
      </c>
      <c r="AI954" s="240">
        <f t="shared" si="632"/>
        <v>47.370056650983877</v>
      </c>
      <c r="AJ954" s="240">
        <f t="shared" si="632"/>
        <v>330.97656653262641</v>
      </c>
      <c r="AK954" s="240">
        <f t="shared" si="632"/>
        <v>22.311737333333337</v>
      </c>
      <c r="AL954" s="240">
        <f t="shared" si="632"/>
        <v>16.757104444444444</v>
      </c>
      <c r="AM954" s="240">
        <f t="shared" si="632"/>
        <v>3.9548101333333334</v>
      </c>
      <c r="AN954" s="240">
        <f t="shared" si="632"/>
        <v>11.975377777777778</v>
      </c>
      <c r="AO954" s="240">
        <f t="shared" si="632"/>
        <v>223.62393100444444</v>
      </c>
      <c r="AP954" s="240">
        <f t="shared" si="632"/>
        <v>109.82576260711113</v>
      </c>
      <c r="AQ954" s="240">
        <f t="shared" si="632"/>
        <v>333.69912589884444</v>
      </c>
      <c r="AR954" s="240">
        <f t="shared" si="632"/>
        <v>495.25209696374122</v>
      </c>
      <c r="AS954" s="240">
        <f t="shared" si="632"/>
        <v>811.90665480610085</v>
      </c>
      <c r="AT954" s="240">
        <f t="shared" si="632"/>
        <v>622.57727214307033</v>
      </c>
      <c r="AU954" s="240">
        <f t="shared" si="632"/>
        <v>543.58016709672302</v>
      </c>
      <c r="AV954" s="240">
        <f t="shared" si="632"/>
        <v>421.79370080080241</v>
      </c>
      <c r="AW954" s="240">
        <f t="shared" si="632"/>
        <v>173.92020611954584</v>
      </c>
      <c r="AX954" s="240">
        <f t="shared" si="632"/>
        <v>449.28285888693114</v>
      </c>
      <c r="AY954" s="240">
        <f t="shared" si="632"/>
        <v>456.22763230290968</v>
      </c>
      <c r="AZ954" s="240">
        <f t="shared" si="632"/>
        <v>453.20655200841691</v>
      </c>
      <c r="BA954" s="240">
        <f t="shared" si="632"/>
        <v>452.22079858375935</v>
      </c>
      <c r="BB954" s="240">
        <f t="shared" si="632"/>
        <v>455.40668569718389</v>
      </c>
      <c r="BC954" s="240">
        <f t="shared" si="632"/>
        <v>432.20448887164588</v>
      </c>
      <c r="BD954" s="240">
        <f t="shared" si="632"/>
        <v>310.29628945927476</v>
      </c>
      <c r="BE954" s="240">
        <f t="shared" si="632"/>
        <v>372.91272781543921</v>
      </c>
      <c r="BF954" s="240">
        <f t="shared" si="632"/>
        <v>238.47554041190193</v>
      </c>
      <c r="BG954" s="240">
        <f t="shared" si="632"/>
        <v>163.359609317539</v>
      </c>
      <c r="BH954" s="240">
        <f t="shared" si="632"/>
        <v>504.40155032771173</v>
      </c>
      <c r="BI954" s="240">
        <f t="shared" si="632"/>
        <v>96.632103688463346</v>
      </c>
      <c r="BJ954" s="240">
        <f t="shared" si="632"/>
        <v>129.89725195167779</v>
      </c>
      <c r="BK954" s="240">
        <f t="shared" si="632"/>
        <v>182.03064537890782</v>
      </c>
      <c r="BL954" s="240">
        <f t="shared" si="632"/>
        <v>124.26981470211591</v>
      </c>
      <c r="BM954" s="240">
        <f t="shared" si="632"/>
        <v>179.99326403845393</v>
      </c>
      <c r="BN954" s="240">
        <f t="shared" si="632"/>
        <v>75.014122918078328</v>
      </c>
      <c r="BO954" s="240">
        <f t="shared" si="632"/>
        <v>75.014122918078328</v>
      </c>
      <c r="BP954" s="240">
        <f t="shared" si="633"/>
        <v>60.649001275395776</v>
      </c>
      <c r="BQ954" s="240">
        <f t="shared" si="633"/>
        <v>60.649001275395776</v>
      </c>
      <c r="BR954" s="240">
        <f t="shared" si="633"/>
        <v>31.591999162719716</v>
      </c>
      <c r="BS954" s="240">
        <f t="shared" si="633"/>
        <v>0</v>
      </c>
      <c r="BT954" s="240">
        <f t="shared" si="633"/>
        <v>0</v>
      </c>
      <c r="BU954" s="240">
        <f t="shared" si="633"/>
        <v>0</v>
      </c>
      <c r="BV954" s="240">
        <f t="shared" si="633"/>
        <v>0</v>
      </c>
      <c r="BW954" s="240">
        <f t="shared" si="633"/>
        <v>0</v>
      </c>
      <c r="BX954" s="240">
        <f t="shared" si="633"/>
        <v>0</v>
      </c>
      <c r="BY954" s="240">
        <f t="shared" si="633"/>
        <v>0</v>
      </c>
      <c r="BZ954" s="240">
        <f t="shared" si="633"/>
        <v>0</v>
      </c>
      <c r="CA954" s="240">
        <f t="shared" si="633"/>
        <v>0</v>
      </c>
      <c r="CB954" s="240">
        <f t="shared" si="633"/>
        <v>0</v>
      </c>
      <c r="CC954" s="240">
        <f t="shared" si="633"/>
        <v>0</v>
      </c>
      <c r="CD954" s="240">
        <f t="shared" si="633"/>
        <v>0</v>
      </c>
      <c r="CE954" s="240">
        <f t="shared" si="633"/>
        <v>0</v>
      </c>
      <c r="CF954" s="240">
        <f t="shared" si="633"/>
        <v>0</v>
      </c>
      <c r="CG954" s="240">
        <f t="shared" si="633"/>
        <v>0</v>
      </c>
      <c r="CH954" s="240">
        <f t="shared" si="633"/>
        <v>0</v>
      </c>
      <c r="CI954" s="240">
        <f t="shared" si="633"/>
        <v>0</v>
      </c>
      <c r="CJ954" s="240">
        <f t="shared" si="633"/>
        <v>0</v>
      </c>
      <c r="CK954" s="240">
        <f t="shared" si="633"/>
        <v>0</v>
      </c>
      <c r="CL954" s="240">
        <f t="shared" si="633"/>
        <v>0</v>
      </c>
      <c r="CM954" s="240">
        <f t="shared" si="633"/>
        <v>0</v>
      </c>
      <c r="CN954" s="240">
        <f t="shared" si="633"/>
        <v>0</v>
      </c>
      <c r="CO954" s="240">
        <f t="shared" si="633"/>
        <v>0</v>
      </c>
      <c r="CP954" s="240">
        <f t="shared" si="633"/>
        <v>0</v>
      </c>
      <c r="CQ954" s="240">
        <f t="shared" si="633"/>
        <v>0</v>
      </c>
      <c r="CR954" s="240">
        <f t="shared" si="633"/>
        <v>0</v>
      </c>
      <c r="CS954" s="240">
        <f t="shared" si="633"/>
        <v>0</v>
      </c>
      <c r="CT954" s="240">
        <f t="shared" si="633"/>
        <v>0</v>
      </c>
      <c r="CU954" s="240">
        <f t="shared" si="633"/>
        <v>0</v>
      </c>
      <c r="CV954" s="240">
        <f t="shared" si="633"/>
        <v>0</v>
      </c>
      <c r="CW954" s="240">
        <f t="shared" si="633"/>
        <v>0</v>
      </c>
      <c r="CX954" s="240">
        <f t="shared" si="633"/>
        <v>0</v>
      </c>
      <c r="CY954" s="240">
        <f t="shared" si="633"/>
        <v>0</v>
      </c>
      <c r="CZ954" s="240">
        <f t="shared" si="633"/>
        <v>0</v>
      </c>
      <c r="DA954" s="240">
        <f t="shared" si="633"/>
        <v>0</v>
      </c>
      <c r="DB954" s="240">
        <f t="shared" si="633"/>
        <v>0</v>
      </c>
      <c r="DC954" s="240">
        <f t="shared" si="633"/>
        <v>0</v>
      </c>
      <c r="DD954" s="240">
        <f t="shared" si="633"/>
        <v>0</v>
      </c>
      <c r="DE954" s="240">
        <f t="shared" si="633"/>
        <v>0</v>
      </c>
      <c r="DF954" s="240">
        <f t="shared" si="633"/>
        <v>0</v>
      </c>
      <c r="DG954" s="240">
        <f t="shared" si="633"/>
        <v>0</v>
      </c>
      <c r="DH954" s="240">
        <f t="shared" si="633"/>
        <v>0</v>
      </c>
      <c r="DI954" s="240">
        <f t="shared" si="633"/>
        <v>0</v>
      </c>
      <c r="DJ954" s="240">
        <f t="shared" si="633"/>
        <v>0</v>
      </c>
      <c r="DK954" s="240">
        <f t="shared" si="633"/>
        <v>0</v>
      </c>
      <c r="DL954" s="240">
        <f t="shared" si="633"/>
        <v>0</v>
      </c>
      <c r="DM954" s="240">
        <f t="shared" si="633"/>
        <v>0</v>
      </c>
      <c r="DN954" s="240">
        <f t="shared" si="633"/>
        <v>0</v>
      </c>
      <c r="DO954" s="240">
        <f t="shared" si="633"/>
        <v>0</v>
      </c>
      <c r="DP954" s="240">
        <f t="shared" si="633"/>
        <v>0</v>
      </c>
      <c r="DQ954" s="240">
        <f t="shared" si="633"/>
        <v>0</v>
      </c>
      <c r="DR954" s="240">
        <f t="shared" si="633"/>
        <v>0</v>
      </c>
      <c r="DS954" s="240">
        <f t="shared" si="633"/>
        <v>0</v>
      </c>
      <c r="DT954" s="240">
        <f t="shared" si="633"/>
        <v>0</v>
      </c>
      <c r="DU954" s="240">
        <f t="shared" si="633"/>
        <v>0</v>
      </c>
      <c r="DV954" s="240">
        <f t="shared" si="633"/>
        <v>0</v>
      </c>
      <c r="DW954" s="240">
        <f t="shared" si="633"/>
        <v>0</v>
      </c>
      <c r="DX954" s="240">
        <f t="shared" si="633"/>
        <v>0</v>
      </c>
      <c r="DY954" s="240">
        <f t="shared" si="633"/>
        <v>0</v>
      </c>
      <c r="DZ954" s="240">
        <f t="shared" si="633"/>
        <v>0</v>
      </c>
      <c r="EA954" s="240">
        <f t="shared" si="633"/>
        <v>0</v>
      </c>
      <c r="EB954" s="240">
        <f t="shared" si="631"/>
        <v>0</v>
      </c>
      <c r="EC954" s="240">
        <f t="shared" si="631"/>
        <v>0</v>
      </c>
      <c r="ED954" s="240">
        <f t="shared" si="631"/>
        <v>0</v>
      </c>
      <c r="EE954" s="240">
        <f t="shared" si="631"/>
        <v>0</v>
      </c>
      <c r="EF954" s="169"/>
      <c r="EG954" s="169"/>
      <c r="EH954" s="169"/>
    </row>
    <row r="955" spans="1:138" ht="15.75" hidden="1" x14ac:dyDescent="0.25">
      <c r="A955" s="122">
        <f>IF(B945="Объект",,IF(B955=0,,1))</f>
        <v>1</v>
      </c>
      <c r="B955" s="194" t="str">
        <f t="shared" ref="B955:B960" si="634">B76</f>
        <v>Прочие имп</v>
      </c>
      <c r="C955" s="239">
        <f t="shared" si="627"/>
        <v>29418.845356249134</v>
      </c>
      <c r="D955" s="240">
        <f t="shared" ref="D955:BO956" si="635">D42+D76+D204+D252+D284+D315+D347+D379+D411+D443+D475+D507+D539+D571+D603+D635+D667+D699+D731+D763+D795+D827+D859+D891+D923</f>
        <v>0</v>
      </c>
      <c r="E955" s="240">
        <f t="shared" si="635"/>
        <v>0</v>
      </c>
      <c r="F955" s="240">
        <f t="shared" si="635"/>
        <v>0</v>
      </c>
      <c r="G955" s="240">
        <f t="shared" si="635"/>
        <v>0</v>
      </c>
      <c r="H955" s="240">
        <f t="shared" si="635"/>
        <v>0</v>
      </c>
      <c r="I955" s="240">
        <f t="shared" si="635"/>
        <v>0</v>
      </c>
      <c r="J955" s="240">
        <f t="shared" si="635"/>
        <v>0</v>
      </c>
      <c r="K955" s="240">
        <f t="shared" si="635"/>
        <v>0</v>
      </c>
      <c r="L955" s="240">
        <f t="shared" si="635"/>
        <v>0</v>
      </c>
      <c r="M955" s="240">
        <f t="shared" si="635"/>
        <v>0</v>
      </c>
      <c r="N955" s="240">
        <f t="shared" si="635"/>
        <v>0</v>
      </c>
      <c r="O955" s="240">
        <f t="shared" si="635"/>
        <v>0</v>
      </c>
      <c r="P955" s="240">
        <f t="shared" si="635"/>
        <v>0</v>
      </c>
      <c r="Q955" s="240">
        <f t="shared" si="635"/>
        <v>0</v>
      </c>
      <c r="R955" s="240">
        <f t="shared" si="635"/>
        <v>0</v>
      </c>
      <c r="S955" s="240">
        <f t="shared" si="635"/>
        <v>0</v>
      </c>
      <c r="T955" s="240">
        <f t="shared" si="635"/>
        <v>0</v>
      </c>
      <c r="U955" s="240">
        <f t="shared" si="635"/>
        <v>0</v>
      </c>
      <c r="V955" s="240">
        <f t="shared" si="635"/>
        <v>0</v>
      </c>
      <c r="W955" s="240">
        <f t="shared" si="635"/>
        <v>0</v>
      </c>
      <c r="X955" s="240">
        <f t="shared" si="635"/>
        <v>0</v>
      </c>
      <c r="Y955" s="240">
        <f t="shared" si="635"/>
        <v>0</v>
      </c>
      <c r="Z955" s="240">
        <f t="shared" si="635"/>
        <v>0</v>
      </c>
      <c r="AA955" s="240">
        <f t="shared" si="635"/>
        <v>0</v>
      </c>
      <c r="AB955" s="240">
        <f t="shared" si="635"/>
        <v>475.00683372426289</v>
      </c>
      <c r="AC955" s="240">
        <f t="shared" si="635"/>
        <v>0</v>
      </c>
      <c r="AD955" s="240">
        <f t="shared" si="635"/>
        <v>0</v>
      </c>
      <c r="AE955" s="240">
        <f t="shared" si="635"/>
        <v>207.25433819654742</v>
      </c>
      <c r="AF955" s="240">
        <f t="shared" si="635"/>
        <v>635.06575395992922</v>
      </c>
      <c r="AG955" s="240">
        <f t="shared" si="635"/>
        <v>812.41847401673215</v>
      </c>
      <c r="AH955" s="240">
        <f t="shared" si="635"/>
        <v>695.11349997506886</v>
      </c>
      <c r="AI955" s="240">
        <f t="shared" si="635"/>
        <v>3700.7213977743545</v>
      </c>
      <c r="AJ955" s="240">
        <f t="shared" si="635"/>
        <v>3250.7420611134617</v>
      </c>
      <c r="AK955" s="240">
        <f t="shared" si="635"/>
        <v>2341.0336666888888</v>
      </c>
      <c r="AL955" s="240">
        <f t="shared" si="635"/>
        <v>961.95997800000009</v>
      </c>
      <c r="AM955" s="240">
        <f t="shared" si="635"/>
        <v>170.22900733333333</v>
      </c>
      <c r="AN955" s="240">
        <f t="shared" si="635"/>
        <v>1061.6336637555555</v>
      </c>
      <c r="AO955" s="240">
        <f t="shared" si="635"/>
        <v>313.07843578270791</v>
      </c>
      <c r="AP955" s="240">
        <f t="shared" si="635"/>
        <v>249.71732005194039</v>
      </c>
      <c r="AQ955" s="240">
        <f t="shared" si="635"/>
        <v>748.29932837616445</v>
      </c>
      <c r="AR955" s="240">
        <f t="shared" si="635"/>
        <v>433.99340149773428</v>
      </c>
      <c r="AS955" s="240">
        <f t="shared" si="635"/>
        <v>796.02265703861224</v>
      </c>
      <c r="AT955" s="240">
        <f t="shared" si="635"/>
        <v>1120.7767454936306</v>
      </c>
      <c r="AU955" s="240">
        <f t="shared" si="635"/>
        <v>586.81241635433003</v>
      </c>
      <c r="AV955" s="240">
        <f t="shared" si="635"/>
        <v>245.05842221180336</v>
      </c>
      <c r="AW955" s="240">
        <f t="shared" si="635"/>
        <v>3793.8020346000003</v>
      </c>
      <c r="AX955" s="240">
        <f t="shared" si="635"/>
        <v>812.69168859999991</v>
      </c>
      <c r="AY955" s="240">
        <f t="shared" si="635"/>
        <v>812.69089799999995</v>
      </c>
      <c r="AZ955" s="240">
        <f t="shared" si="635"/>
        <v>0</v>
      </c>
      <c r="BA955" s="240">
        <f t="shared" si="635"/>
        <v>1563.7021576000004</v>
      </c>
      <c r="BB955" s="240">
        <f t="shared" si="635"/>
        <v>0</v>
      </c>
      <c r="BC955" s="240">
        <f t="shared" si="635"/>
        <v>1292.3135681040719</v>
      </c>
      <c r="BD955" s="240">
        <f t="shared" si="635"/>
        <v>1011.5288039999998</v>
      </c>
      <c r="BE955" s="240">
        <f t="shared" si="635"/>
        <v>1141.3288039999998</v>
      </c>
      <c r="BF955" s="240">
        <f t="shared" si="635"/>
        <v>0</v>
      </c>
      <c r="BG955" s="240">
        <f t="shared" si="635"/>
        <v>0</v>
      </c>
      <c r="BH955" s="240">
        <f t="shared" si="635"/>
        <v>185.85</v>
      </c>
      <c r="BI955" s="240">
        <f t="shared" si="635"/>
        <v>0</v>
      </c>
      <c r="BJ955" s="240">
        <f t="shared" si="635"/>
        <v>0</v>
      </c>
      <c r="BK955" s="240">
        <f t="shared" si="635"/>
        <v>0</v>
      </c>
      <c r="BL955" s="240">
        <f t="shared" si="635"/>
        <v>0</v>
      </c>
      <c r="BM955" s="240">
        <f t="shared" si="635"/>
        <v>0</v>
      </c>
      <c r="BN955" s="240">
        <f t="shared" si="635"/>
        <v>0</v>
      </c>
      <c r="BO955" s="240">
        <f t="shared" si="635"/>
        <v>0</v>
      </c>
      <c r="BP955" s="240">
        <f t="shared" ref="BP955:EA956" si="636">BP42+BP76+BP204+BP252+BP284+BP315+BP347+BP379+BP411+BP443+BP475+BP507+BP539+BP571+BP603+BP635+BP667+BP699+BP731+BP763+BP795+BP827+BP859+BP891+BP923</f>
        <v>0</v>
      </c>
      <c r="BQ955" s="240">
        <f t="shared" si="636"/>
        <v>0</v>
      </c>
      <c r="BR955" s="240">
        <f t="shared" si="636"/>
        <v>0</v>
      </c>
      <c r="BS955" s="240">
        <f t="shared" si="636"/>
        <v>0</v>
      </c>
      <c r="BT955" s="240">
        <f t="shared" si="636"/>
        <v>0</v>
      </c>
      <c r="BU955" s="240">
        <f t="shared" si="636"/>
        <v>0</v>
      </c>
      <c r="BV955" s="240">
        <f t="shared" si="636"/>
        <v>0</v>
      </c>
      <c r="BW955" s="240">
        <f t="shared" si="636"/>
        <v>0</v>
      </c>
      <c r="BX955" s="240">
        <f t="shared" si="636"/>
        <v>0</v>
      </c>
      <c r="BY955" s="240">
        <f t="shared" si="636"/>
        <v>0</v>
      </c>
      <c r="BZ955" s="240">
        <f t="shared" si="636"/>
        <v>0</v>
      </c>
      <c r="CA955" s="240">
        <f t="shared" si="636"/>
        <v>0</v>
      </c>
      <c r="CB955" s="240">
        <f t="shared" si="636"/>
        <v>0</v>
      </c>
      <c r="CC955" s="240">
        <f t="shared" si="636"/>
        <v>0</v>
      </c>
      <c r="CD955" s="240">
        <f t="shared" si="636"/>
        <v>0</v>
      </c>
      <c r="CE955" s="240">
        <f t="shared" si="636"/>
        <v>0</v>
      </c>
      <c r="CF955" s="240">
        <f t="shared" si="636"/>
        <v>0</v>
      </c>
      <c r="CG955" s="240">
        <f t="shared" si="636"/>
        <v>0</v>
      </c>
      <c r="CH955" s="240">
        <f t="shared" si="636"/>
        <v>0</v>
      </c>
      <c r="CI955" s="240">
        <f t="shared" si="636"/>
        <v>0</v>
      </c>
      <c r="CJ955" s="240">
        <f t="shared" si="636"/>
        <v>0</v>
      </c>
      <c r="CK955" s="240">
        <f t="shared" si="636"/>
        <v>0</v>
      </c>
      <c r="CL955" s="240">
        <f t="shared" si="636"/>
        <v>0</v>
      </c>
      <c r="CM955" s="240">
        <f t="shared" si="636"/>
        <v>0</v>
      </c>
      <c r="CN955" s="240">
        <f t="shared" si="636"/>
        <v>0</v>
      </c>
      <c r="CO955" s="240">
        <f t="shared" si="636"/>
        <v>0</v>
      </c>
      <c r="CP955" s="240">
        <f t="shared" si="636"/>
        <v>0</v>
      </c>
      <c r="CQ955" s="240">
        <f t="shared" si="636"/>
        <v>0</v>
      </c>
      <c r="CR955" s="240">
        <f t="shared" si="636"/>
        <v>0</v>
      </c>
      <c r="CS955" s="240">
        <f t="shared" si="636"/>
        <v>0</v>
      </c>
      <c r="CT955" s="240">
        <f t="shared" si="636"/>
        <v>0</v>
      </c>
      <c r="CU955" s="240">
        <f t="shared" si="636"/>
        <v>0</v>
      </c>
      <c r="CV955" s="240">
        <f t="shared" si="636"/>
        <v>0</v>
      </c>
      <c r="CW955" s="240">
        <f t="shared" si="636"/>
        <v>0</v>
      </c>
      <c r="CX955" s="240">
        <f t="shared" si="636"/>
        <v>0</v>
      </c>
      <c r="CY955" s="240">
        <f t="shared" si="636"/>
        <v>0</v>
      </c>
      <c r="CZ955" s="240">
        <f t="shared" si="636"/>
        <v>0</v>
      </c>
      <c r="DA955" s="240">
        <f t="shared" si="636"/>
        <v>0</v>
      </c>
      <c r="DB955" s="240">
        <f t="shared" si="636"/>
        <v>0</v>
      </c>
      <c r="DC955" s="240">
        <f t="shared" si="636"/>
        <v>0</v>
      </c>
      <c r="DD955" s="240">
        <f t="shared" si="636"/>
        <v>0</v>
      </c>
      <c r="DE955" s="240">
        <f t="shared" si="636"/>
        <v>0</v>
      </c>
      <c r="DF955" s="240">
        <f t="shared" si="636"/>
        <v>0</v>
      </c>
      <c r="DG955" s="240">
        <f t="shared" si="636"/>
        <v>0</v>
      </c>
      <c r="DH955" s="240">
        <f t="shared" si="636"/>
        <v>0</v>
      </c>
      <c r="DI955" s="240">
        <f t="shared" si="636"/>
        <v>0</v>
      </c>
      <c r="DJ955" s="240">
        <f t="shared" si="636"/>
        <v>0</v>
      </c>
      <c r="DK955" s="240">
        <f t="shared" si="636"/>
        <v>0</v>
      </c>
      <c r="DL955" s="240">
        <f t="shared" si="636"/>
        <v>0</v>
      </c>
      <c r="DM955" s="240">
        <f t="shared" si="636"/>
        <v>0</v>
      </c>
      <c r="DN955" s="240">
        <f t="shared" si="636"/>
        <v>0</v>
      </c>
      <c r="DO955" s="240">
        <f t="shared" si="636"/>
        <v>0</v>
      </c>
      <c r="DP955" s="240">
        <f t="shared" si="636"/>
        <v>0</v>
      </c>
      <c r="DQ955" s="240">
        <f t="shared" si="636"/>
        <v>0</v>
      </c>
      <c r="DR955" s="240">
        <f t="shared" si="636"/>
        <v>0</v>
      </c>
      <c r="DS955" s="240">
        <f t="shared" si="636"/>
        <v>0</v>
      </c>
      <c r="DT955" s="240">
        <f t="shared" si="636"/>
        <v>0</v>
      </c>
      <c r="DU955" s="240">
        <f t="shared" si="636"/>
        <v>0</v>
      </c>
      <c r="DV955" s="240">
        <f t="shared" si="636"/>
        <v>0</v>
      </c>
      <c r="DW955" s="240">
        <f t="shared" si="636"/>
        <v>0</v>
      </c>
      <c r="DX955" s="240">
        <f t="shared" si="636"/>
        <v>0</v>
      </c>
      <c r="DY955" s="240">
        <f t="shared" si="636"/>
        <v>0</v>
      </c>
      <c r="DZ955" s="240">
        <f t="shared" si="636"/>
        <v>0</v>
      </c>
      <c r="EA955" s="240">
        <f t="shared" si="636"/>
        <v>0</v>
      </c>
      <c r="EB955" s="240">
        <f t="shared" ref="EB955:EE956" si="637">EB42+EB76+EB204+EB252+EB284+EB315+EB347+EB379+EB411+EB443+EB475+EB507+EB539+EB571+EB603+EB635+EB667+EB699+EB731+EB763+EB795+EB827+EB859+EB891+EB923</f>
        <v>0</v>
      </c>
      <c r="EC955" s="240">
        <f t="shared" si="637"/>
        <v>0</v>
      </c>
      <c r="ED955" s="240">
        <f t="shared" si="637"/>
        <v>0</v>
      </c>
      <c r="EE955" s="240">
        <f t="shared" si="637"/>
        <v>0</v>
      </c>
      <c r="EF955" s="169"/>
      <c r="EG955" s="169"/>
      <c r="EH955" s="169"/>
    </row>
    <row r="956" spans="1:138" ht="15.75" hidden="1" x14ac:dyDescent="0.25">
      <c r="A956" s="122">
        <f>IF(B945="Объект",,IF(B956=0,,1))</f>
        <v>1</v>
      </c>
      <c r="B956" s="194" t="str">
        <f t="shared" si="634"/>
        <v>Прочие рос</v>
      </c>
      <c r="C956" s="239">
        <f t="shared" si="627"/>
        <v>20338.424252432</v>
      </c>
      <c r="D956" s="240">
        <f t="shared" si="635"/>
        <v>0</v>
      </c>
      <c r="E956" s="240">
        <f t="shared" si="635"/>
        <v>0</v>
      </c>
      <c r="F956" s="240">
        <f t="shared" si="635"/>
        <v>0</v>
      </c>
      <c r="G956" s="240">
        <f t="shared" si="635"/>
        <v>10.346462630672512</v>
      </c>
      <c r="H956" s="240">
        <f t="shared" si="635"/>
        <v>22.709155489068845</v>
      </c>
      <c r="I956" s="240">
        <f t="shared" si="635"/>
        <v>0</v>
      </c>
      <c r="J956" s="240">
        <f t="shared" si="635"/>
        <v>0</v>
      </c>
      <c r="K956" s="240">
        <f t="shared" si="635"/>
        <v>22.709155489068845</v>
      </c>
      <c r="L956" s="240">
        <f t="shared" si="635"/>
        <v>0</v>
      </c>
      <c r="M956" s="240">
        <f t="shared" si="635"/>
        <v>0</v>
      </c>
      <c r="N956" s="240">
        <f t="shared" si="635"/>
        <v>0</v>
      </c>
      <c r="O956" s="240">
        <f t="shared" si="635"/>
        <v>0</v>
      </c>
      <c r="P956" s="240">
        <f t="shared" si="635"/>
        <v>35.154668913415811</v>
      </c>
      <c r="Q956" s="240">
        <f t="shared" si="635"/>
        <v>2.0441315023746069</v>
      </c>
      <c r="R956" s="240">
        <f t="shared" si="635"/>
        <v>7.9419237602895185</v>
      </c>
      <c r="S956" s="240">
        <f t="shared" si="635"/>
        <v>35.277683212559758</v>
      </c>
      <c r="T956" s="240">
        <f t="shared" si="635"/>
        <v>8.6414908548452254E-2</v>
      </c>
      <c r="U956" s="240">
        <f t="shared" si="635"/>
        <v>28.386800222417044</v>
      </c>
      <c r="V956" s="240">
        <f t="shared" si="635"/>
        <v>134.83912369085385</v>
      </c>
      <c r="W956" s="240">
        <f t="shared" si="635"/>
        <v>66.794951425055928</v>
      </c>
      <c r="X956" s="240">
        <f t="shared" si="635"/>
        <v>0.97850718830520189</v>
      </c>
      <c r="Y956" s="240">
        <f t="shared" si="635"/>
        <v>190.58786016594635</v>
      </c>
      <c r="Z956" s="240">
        <f t="shared" si="635"/>
        <v>225.45594007393549</v>
      </c>
      <c r="AA956" s="240">
        <f t="shared" si="635"/>
        <v>273.94702600544332</v>
      </c>
      <c r="AB956" s="240">
        <f t="shared" si="635"/>
        <v>93.130088730931163</v>
      </c>
      <c r="AC956" s="240">
        <f t="shared" si="635"/>
        <v>1851.3889173749167</v>
      </c>
      <c r="AD956" s="240">
        <f t="shared" si="635"/>
        <v>24.550291496052687</v>
      </c>
      <c r="AE956" s="240">
        <f t="shared" si="635"/>
        <v>60.958368606627801</v>
      </c>
      <c r="AF956" s="240">
        <f t="shared" si="635"/>
        <v>1218.16812001995</v>
      </c>
      <c r="AG956" s="240">
        <f t="shared" si="635"/>
        <v>255.98205361134228</v>
      </c>
      <c r="AH956" s="240">
        <f t="shared" si="635"/>
        <v>290.2020836592643</v>
      </c>
      <c r="AI956" s="240">
        <f t="shared" si="635"/>
        <v>156.67365404601168</v>
      </c>
      <c r="AJ956" s="240">
        <f t="shared" si="635"/>
        <v>675.21512658799634</v>
      </c>
      <c r="AK956" s="240">
        <f t="shared" si="635"/>
        <v>41.127356555555572</v>
      </c>
      <c r="AL956" s="240">
        <f t="shared" si="635"/>
        <v>119.17900468888891</v>
      </c>
      <c r="AM956" s="240">
        <f t="shared" si="635"/>
        <v>972.82722777777781</v>
      </c>
      <c r="AN956" s="240">
        <f t="shared" si="635"/>
        <v>36.214894133333331</v>
      </c>
      <c r="AO956" s="240">
        <f t="shared" si="635"/>
        <v>611.04180631111115</v>
      </c>
      <c r="AP956" s="240">
        <f t="shared" si="635"/>
        <v>269.73347080000002</v>
      </c>
      <c r="AQ956" s="240">
        <f t="shared" si="635"/>
        <v>294.63027463999998</v>
      </c>
      <c r="AR956" s="240">
        <f t="shared" si="635"/>
        <v>63.120532044444445</v>
      </c>
      <c r="AS956" s="240">
        <f t="shared" si="635"/>
        <v>660.09085303747122</v>
      </c>
      <c r="AT956" s="240">
        <f t="shared" si="635"/>
        <v>620.81910134525583</v>
      </c>
      <c r="AU956" s="240">
        <f t="shared" si="635"/>
        <v>898.89515243609992</v>
      </c>
      <c r="AV956" s="240">
        <f t="shared" si="635"/>
        <v>1274.1582401334813</v>
      </c>
      <c r="AW956" s="240">
        <f t="shared" si="635"/>
        <v>828.50464559974785</v>
      </c>
      <c r="AX956" s="240">
        <f t="shared" si="635"/>
        <v>893.04330366475483</v>
      </c>
      <c r="AY956" s="240">
        <f t="shared" si="635"/>
        <v>1332.3295142579075</v>
      </c>
      <c r="AZ956" s="240">
        <f t="shared" si="635"/>
        <v>865.76963993257687</v>
      </c>
      <c r="BA956" s="240">
        <f t="shared" si="635"/>
        <v>218.46456518861854</v>
      </c>
      <c r="BB956" s="240">
        <f t="shared" si="635"/>
        <v>259.63732353017286</v>
      </c>
      <c r="BC956" s="240">
        <f t="shared" si="635"/>
        <v>443.97693899399104</v>
      </c>
      <c r="BD956" s="240">
        <f t="shared" si="635"/>
        <v>222.02734493529667</v>
      </c>
      <c r="BE956" s="240">
        <f t="shared" si="635"/>
        <v>243.42712078955753</v>
      </c>
      <c r="BF956" s="240">
        <f t="shared" si="635"/>
        <v>239.14465760517399</v>
      </c>
      <c r="BG956" s="240">
        <f t="shared" si="635"/>
        <v>185.69533999530182</v>
      </c>
      <c r="BH956" s="240">
        <f t="shared" si="635"/>
        <v>80.155801798628161</v>
      </c>
      <c r="BI956" s="240">
        <f t="shared" si="635"/>
        <v>126.17094645272287</v>
      </c>
      <c r="BJ956" s="240">
        <f t="shared" si="635"/>
        <v>564.85076205647874</v>
      </c>
      <c r="BK956" s="240">
        <f t="shared" si="635"/>
        <v>1399.5521705071828</v>
      </c>
      <c r="BL956" s="240">
        <f t="shared" si="635"/>
        <v>803.24856755339158</v>
      </c>
      <c r="BM956" s="240">
        <f t="shared" si="635"/>
        <v>55.013999299246791</v>
      </c>
      <c r="BN956" s="240">
        <f t="shared" si="635"/>
        <v>32.045187556778053</v>
      </c>
      <c r="BO956" s="240">
        <f t="shared" si="635"/>
        <v>0</v>
      </c>
      <c r="BP956" s="240">
        <f t="shared" si="636"/>
        <v>0</v>
      </c>
      <c r="BQ956" s="240">
        <f t="shared" si="636"/>
        <v>0</v>
      </c>
      <c r="BR956" s="240">
        <f t="shared" si="636"/>
        <v>0</v>
      </c>
      <c r="BS956" s="240">
        <f t="shared" si="636"/>
        <v>0</v>
      </c>
      <c r="BT956" s="240">
        <f t="shared" si="636"/>
        <v>0</v>
      </c>
      <c r="BU956" s="240">
        <f t="shared" si="636"/>
        <v>0</v>
      </c>
      <c r="BV956" s="240">
        <f t="shared" si="636"/>
        <v>0</v>
      </c>
      <c r="BW956" s="240">
        <f t="shared" si="636"/>
        <v>0</v>
      </c>
      <c r="BX956" s="240">
        <f t="shared" si="636"/>
        <v>0</v>
      </c>
      <c r="BY956" s="240">
        <f t="shared" si="636"/>
        <v>0</v>
      </c>
      <c r="BZ956" s="240">
        <f t="shared" si="636"/>
        <v>0</v>
      </c>
      <c r="CA956" s="240">
        <f t="shared" si="636"/>
        <v>0</v>
      </c>
      <c r="CB956" s="240">
        <f t="shared" si="636"/>
        <v>0</v>
      </c>
      <c r="CC956" s="240">
        <f t="shared" si="636"/>
        <v>0</v>
      </c>
      <c r="CD956" s="240">
        <f t="shared" si="636"/>
        <v>0</v>
      </c>
      <c r="CE956" s="240">
        <f t="shared" si="636"/>
        <v>0</v>
      </c>
      <c r="CF956" s="240">
        <f t="shared" si="636"/>
        <v>0</v>
      </c>
      <c r="CG956" s="240">
        <f t="shared" si="636"/>
        <v>0</v>
      </c>
      <c r="CH956" s="240">
        <f t="shared" si="636"/>
        <v>0</v>
      </c>
      <c r="CI956" s="240">
        <f t="shared" si="636"/>
        <v>0</v>
      </c>
      <c r="CJ956" s="240">
        <f t="shared" si="636"/>
        <v>0</v>
      </c>
      <c r="CK956" s="240">
        <f t="shared" si="636"/>
        <v>0</v>
      </c>
      <c r="CL956" s="240">
        <f t="shared" si="636"/>
        <v>0</v>
      </c>
      <c r="CM956" s="240">
        <f t="shared" si="636"/>
        <v>0</v>
      </c>
      <c r="CN956" s="240">
        <f t="shared" si="636"/>
        <v>0</v>
      </c>
      <c r="CO956" s="240">
        <f t="shared" si="636"/>
        <v>0</v>
      </c>
      <c r="CP956" s="240">
        <f t="shared" si="636"/>
        <v>0</v>
      </c>
      <c r="CQ956" s="240">
        <f t="shared" si="636"/>
        <v>0</v>
      </c>
      <c r="CR956" s="240">
        <f t="shared" si="636"/>
        <v>0</v>
      </c>
      <c r="CS956" s="240">
        <f t="shared" si="636"/>
        <v>0</v>
      </c>
      <c r="CT956" s="240">
        <f t="shared" si="636"/>
        <v>0</v>
      </c>
      <c r="CU956" s="240">
        <f t="shared" si="636"/>
        <v>0</v>
      </c>
      <c r="CV956" s="240">
        <f t="shared" si="636"/>
        <v>0</v>
      </c>
      <c r="CW956" s="240">
        <f t="shared" si="636"/>
        <v>0</v>
      </c>
      <c r="CX956" s="240">
        <f t="shared" si="636"/>
        <v>0</v>
      </c>
      <c r="CY956" s="240">
        <f t="shared" si="636"/>
        <v>0</v>
      </c>
      <c r="CZ956" s="240">
        <f t="shared" si="636"/>
        <v>0</v>
      </c>
      <c r="DA956" s="240">
        <f t="shared" si="636"/>
        <v>0</v>
      </c>
      <c r="DB956" s="240">
        <f t="shared" si="636"/>
        <v>0</v>
      </c>
      <c r="DC956" s="240">
        <f t="shared" si="636"/>
        <v>0</v>
      </c>
      <c r="DD956" s="240">
        <f t="shared" si="636"/>
        <v>0</v>
      </c>
      <c r="DE956" s="240">
        <f t="shared" si="636"/>
        <v>0</v>
      </c>
      <c r="DF956" s="240">
        <f t="shared" si="636"/>
        <v>0</v>
      </c>
      <c r="DG956" s="240">
        <f t="shared" si="636"/>
        <v>0</v>
      </c>
      <c r="DH956" s="240">
        <f t="shared" si="636"/>
        <v>0</v>
      </c>
      <c r="DI956" s="240">
        <f t="shared" si="636"/>
        <v>0</v>
      </c>
      <c r="DJ956" s="240">
        <f t="shared" si="636"/>
        <v>0</v>
      </c>
      <c r="DK956" s="240">
        <f t="shared" si="636"/>
        <v>0</v>
      </c>
      <c r="DL956" s="240">
        <f t="shared" si="636"/>
        <v>0</v>
      </c>
      <c r="DM956" s="240">
        <f t="shared" si="636"/>
        <v>0</v>
      </c>
      <c r="DN956" s="240">
        <f t="shared" si="636"/>
        <v>0</v>
      </c>
      <c r="DO956" s="240">
        <f t="shared" si="636"/>
        <v>0</v>
      </c>
      <c r="DP956" s="240">
        <f t="shared" si="636"/>
        <v>0</v>
      </c>
      <c r="DQ956" s="240">
        <f t="shared" si="636"/>
        <v>0</v>
      </c>
      <c r="DR956" s="240">
        <f t="shared" si="636"/>
        <v>0</v>
      </c>
      <c r="DS956" s="240">
        <f t="shared" si="636"/>
        <v>0</v>
      </c>
      <c r="DT956" s="240">
        <f t="shared" si="636"/>
        <v>0</v>
      </c>
      <c r="DU956" s="240">
        <f t="shared" si="636"/>
        <v>0</v>
      </c>
      <c r="DV956" s="240">
        <f t="shared" si="636"/>
        <v>0</v>
      </c>
      <c r="DW956" s="240">
        <f t="shared" si="636"/>
        <v>0</v>
      </c>
      <c r="DX956" s="240">
        <f t="shared" si="636"/>
        <v>0</v>
      </c>
      <c r="DY956" s="240">
        <f t="shared" si="636"/>
        <v>0</v>
      </c>
      <c r="DZ956" s="240">
        <f t="shared" si="636"/>
        <v>0</v>
      </c>
      <c r="EA956" s="240">
        <f t="shared" si="636"/>
        <v>0</v>
      </c>
      <c r="EB956" s="240">
        <f t="shared" si="637"/>
        <v>0</v>
      </c>
      <c r="EC956" s="240">
        <f t="shared" si="637"/>
        <v>0</v>
      </c>
      <c r="ED956" s="240">
        <f t="shared" si="637"/>
        <v>0</v>
      </c>
      <c r="EE956" s="240">
        <f t="shared" si="637"/>
        <v>0</v>
      </c>
      <c r="EF956" s="169"/>
      <c r="EG956" s="169"/>
      <c r="EH956" s="169"/>
    </row>
    <row r="957" spans="1:138" ht="15.75" hidden="1" x14ac:dyDescent="0.25">
      <c r="A957" s="122">
        <f>IF(B945="Объект",,IF(B957=0,,1))</f>
        <v>1</v>
      </c>
      <c r="B957" s="194" t="str">
        <f t="shared" si="634"/>
        <v>Таможенные платежи</v>
      </c>
      <c r="C957" s="239">
        <f t="shared" si="627"/>
        <v>298.98226232306115</v>
      </c>
      <c r="D957" s="240">
        <f t="shared" ref="D957:BO960" si="638">D46+D78+D206+D254+D286+D317+D349+D381+D413+D445+D477+D509+D541+D573+D605+D637+D669+D701+D733+D765+D797+D829+D861+D893+D925</f>
        <v>0</v>
      </c>
      <c r="E957" s="240">
        <f t="shared" si="638"/>
        <v>0</v>
      </c>
      <c r="F957" s="240">
        <f t="shared" si="638"/>
        <v>0</v>
      </c>
      <c r="G957" s="240">
        <f t="shared" si="638"/>
        <v>0</v>
      </c>
      <c r="H957" s="240">
        <f t="shared" si="638"/>
        <v>0</v>
      </c>
      <c r="I957" s="240">
        <f t="shared" si="638"/>
        <v>0</v>
      </c>
      <c r="J957" s="240">
        <f t="shared" si="638"/>
        <v>0</v>
      </c>
      <c r="K957" s="240">
        <f t="shared" si="638"/>
        <v>0</v>
      </c>
      <c r="L957" s="240">
        <f t="shared" si="638"/>
        <v>0</v>
      </c>
      <c r="M957" s="240">
        <f t="shared" si="638"/>
        <v>0</v>
      </c>
      <c r="N957" s="240">
        <f t="shared" si="638"/>
        <v>0</v>
      </c>
      <c r="O957" s="240">
        <f t="shared" si="638"/>
        <v>0</v>
      </c>
      <c r="P957" s="240">
        <f t="shared" si="638"/>
        <v>0</v>
      </c>
      <c r="Q957" s="240">
        <f t="shared" si="638"/>
        <v>0</v>
      </c>
      <c r="R957" s="240">
        <f t="shared" si="638"/>
        <v>0</v>
      </c>
      <c r="S957" s="240">
        <f t="shared" si="638"/>
        <v>0</v>
      </c>
      <c r="T957" s="240">
        <f t="shared" si="638"/>
        <v>0</v>
      </c>
      <c r="U957" s="240">
        <f t="shared" si="638"/>
        <v>0</v>
      </c>
      <c r="V957" s="240">
        <f t="shared" si="638"/>
        <v>0</v>
      </c>
      <c r="W957" s="240">
        <f t="shared" si="638"/>
        <v>0</v>
      </c>
      <c r="X957" s="240">
        <f t="shared" si="638"/>
        <v>0</v>
      </c>
      <c r="Y957" s="240">
        <f t="shared" si="638"/>
        <v>0</v>
      </c>
      <c r="Z957" s="240">
        <f t="shared" si="638"/>
        <v>0</v>
      </c>
      <c r="AA957" s="240">
        <f t="shared" si="638"/>
        <v>0</v>
      </c>
      <c r="AB957" s="240">
        <f t="shared" si="638"/>
        <v>0</v>
      </c>
      <c r="AC957" s="240">
        <f t="shared" si="638"/>
        <v>106.51519504982227</v>
      </c>
      <c r="AD957" s="240">
        <f t="shared" si="638"/>
        <v>0</v>
      </c>
      <c r="AE957" s="240">
        <f t="shared" si="638"/>
        <v>0</v>
      </c>
      <c r="AF957" s="240">
        <f t="shared" si="638"/>
        <v>0.69506727323890027</v>
      </c>
      <c r="AG957" s="240">
        <f t="shared" si="638"/>
        <v>0</v>
      </c>
      <c r="AH957" s="240">
        <f t="shared" si="638"/>
        <v>0</v>
      </c>
      <c r="AI957" s="240">
        <f t="shared" si="638"/>
        <v>0</v>
      </c>
      <c r="AJ957" s="240">
        <f t="shared" si="638"/>
        <v>0</v>
      </c>
      <c r="AK957" s="240">
        <f t="shared" si="638"/>
        <v>0</v>
      </c>
      <c r="AL957" s="240">
        <f t="shared" si="638"/>
        <v>0</v>
      </c>
      <c r="AM957" s="240">
        <f t="shared" si="638"/>
        <v>0</v>
      </c>
      <c r="AN957" s="240">
        <f t="shared" si="638"/>
        <v>0</v>
      </c>
      <c r="AO957" s="240">
        <f t="shared" si="638"/>
        <v>0</v>
      </c>
      <c r="AP957" s="240">
        <f t="shared" si="638"/>
        <v>0</v>
      </c>
      <c r="AQ957" s="240">
        <f t="shared" si="638"/>
        <v>0</v>
      </c>
      <c r="AR957" s="240">
        <f t="shared" si="638"/>
        <v>0</v>
      </c>
      <c r="AS957" s="240">
        <f t="shared" si="638"/>
        <v>25.436399999999999</v>
      </c>
      <c r="AT957" s="240">
        <f t="shared" si="638"/>
        <v>25.436399999999999</v>
      </c>
      <c r="AU957" s="240">
        <f t="shared" si="638"/>
        <v>42.246400000000001</v>
      </c>
      <c r="AV957" s="240">
        <f t="shared" si="638"/>
        <v>42.246400000000001</v>
      </c>
      <c r="AW957" s="240">
        <f t="shared" si="638"/>
        <v>42.246400000000001</v>
      </c>
      <c r="AX957" s="240">
        <f t="shared" si="638"/>
        <v>0</v>
      </c>
      <c r="AY957" s="240">
        <f t="shared" si="638"/>
        <v>0</v>
      </c>
      <c r="AZ957" s="240">
        <f t="shared" si="638"/>
        <v>7.08</v>
      </c>
      <c r="BA957" s="240">
        <f t="shared" si="638"/>
        <v>0</v>
      </c>
      <c r="BB957" s="240">
        <f t="shared" si="638"/>
        <v>0</v>
      </c>
      <c r="BC957" s="240">
        <f t="shared" si="638"/>
        <v>0</v>
      </c>
      <c r="BD957" s="240">
        <f t="shared" si="638"/>
        <v>0</v>
      </c>
      <c r="BE957" s="240">
        <f t="shared" si="638"/>
        <v>0</v>
      </c>
      <c r="BF957" s="240">
        <f t="shared" si="638"/>
        <v>0</v>
      </c>
      <c r="BG957" s="240">
        <f t="shared" si="638"/>
        <v>0</v>
      </c>
      <c r="BH957" s="240">
        <f t="shared" si="638"/>
        <v>7.08</v>
      </c>
      <c r="BI957" s="240">
        <f t="shared" si="638"/>
        <v>0</v>
      </c>
      <c r="BJ957" s="240">
        <f t="shared" si="638"/>
        <v>0</v>
      </c>
      <c r="BK957" s="240">
        <f t="shared" si="638"/>
        <v>0</v>
      </c>
      <c r="BL957" s="240">
        <f t="shared" si="638"/>
        <v>0</v>
      </c>
      <c r="BM957" s="240">
        <f t="shared" si="638"/>
        <v>0</v>
      </c>
      <c r="BN957" s="240">
        <f t="shared" si="638"/>
        <v>0</v>
      </c>
      <c r="BO957" s="240">
        <f t="shared" si="638"/>
        <v>0</v>
      </c>
      <c r="BP957" s="240">
        <f t="shared" ref="BP957:EA960" si="639">BP46+BP78+BP206+BP254+BP286+BP317+BP349+BP381+BP413+BP445+BP477+BP509+BP541+BP573+BP605+BP637+BP669+BP701+BP733+BP765+BP797+BP829+BP861+BP893+BP925</f>
        <v>0</v>
      </c>
      <c r="BQ957" s="240">
        <f t="shared" si="639"/>
        <v>0</v>
      </c>
      <c r="BR957" s="240">
        <f t="shared" si="639"/>
        <v>0</v>
      </c>
      <c r="BS957" s="240">
        <f t="shared" si="639"/>
        <v>0</v>
      </c>
      <c r="BT957" s="240">
        <f t="shared" si="639"/>
        <v>0</v>
      </c>
      <c r="BU957" s="240">
        <f t="shared" si="639"/>
        <v>0</v>
      </c>
      <c r="BV957" s="240">
        <f t="shared" si="639"/>
        <v>0</v>
      </c>
      <c r="BW957" s="240">
        <f t="shared" si="639"/>
        <v>0</v>
      </c>
      <c r="BX957" s="240">
        <f t="shared" si="639"/>
        <v>0</v>
      </c>
      <c r="BY957" s="240">
        <f t="shared" si="639"/>
        <v>0</v>
      </c>
      <c r="BZ957" s="240">
        <f t="shared" si="639"/>
        <v>0</v>
      </c>
      <c r="CA957" s="240">
        <f t="shared" si="639"/>
        <v>0</v>
      </c>
      <c r="CB957" s="240">
        <f t="shared" si="639"/>
        <v>0</v>
      </c>
      <c r="CC957" s="240">
        <f t="shared" si="639"/>
        <v>0</v>
      </c>
      <c r="CD957" s="240">
        <f t="shared" si="639"/>
        <v>0</v>
      </c>
      <c r="CE957" s="240">
        <f t="shared" si="639"/>
        <v>0</v>
      </c>
      <c r="CF957" s="240">
        <f t="shared" si="639"/>
        <v>0</v>
      </c>
      <c r="CG957" s="240">
        <f t="shared" si="639"/>
        <v>0</v>
      </c>
      <c r="CH957" s="240">
        <f t="shared" si="639"/>
        <v>0</v>
      </c>
      <c r="CI957" s="240">
        <f t="shared" si="639"/>
        <v>0</v>
      </c>
      <c r="CJ957" s="240">
        <f t="shared" si="639"/>
        <v>0</v>
      </c>
      <c r="CK957" s="240">
        <f t="shared" si="639"/>
        <v>0</v>
      </c>
      <c r="CL957" s="240">
        <f t="shared" si="639"/>
        <v>0</v>
      </c>
      <c r="CM957" s="240">
        <f t="shared" si="639"/>
        <v>0</v>
      </c>
      <c r="CN957" s="240">
        <f t="shared" si="639"/>
        <v>0</v>
      </c>
      <c r="CO957" s="240">
        <f t="shared" si="639"/>
        <v>0</v>
      </c>
      <c r="CP957" s="240">
        <f t="shared" si="639"/>
        <v>0</v>
      </c>
      <c r="CQ957" s="240">
        <f t="shared" si="639"/>
        <v>0</v>
      </c>
      <c r="CR957" s="240">
        <f t="shared" si="639"/>
        <v>0</v>
      </c>
      <c r="CS957" s="240">
        <f t="shared" si="639"/>
        <v>0</v>
      </c>
      <c r="CT957" s="240">
        <f t="shared" si="639"/>
        <v>0</v>
      </c>
      <c r="CU957" s="240">
        <f t="shared" si="639"/>
        <v>0</v>
      </c>
      <c r="CV957" s="240">
        <f t="shared" si="639"/>
        <v>0</v>
      </c>
      <c r="CW957" s="240">
        <f t="shared" si="639"/>
        <v>0</v>
      </c>
      <c r="CX957" s="240">
        <f t="shared" si="639"/>
        <v>0</v>
      </c>
      <c r="CY957" s="240">
        <f t="shared" si="639"/>
        <v>0</v>
      </c>
      <c r="CZ957" s="240">
        <f t="shared" si="639"/>
        <v>0</v>
      </c>
      <c r="DA957" s="240">
        <f t="shared" si="639"/>
        <v>0</v>
      </c>
      <c r="DB957" s="240">
        <f t="shared" si="639"/>
        <v>0</v>
      </c>
      <c r="DC957" s="240">
        <f t="shared" si="639"/>
        <v>0</v>
      </c>
      <c r="DD957" s="240">
        <f t="shared" si="639"/>
        <v>0</v>
      </c>
      <c r="DE957" s="240">
        <f t="shared" si="639"/>
        <v>0</v>
      </c>
      <c r="DF957" s="240">
        <f t="shared" si="639"/>
        <v>0</v>
      </c>
      <c r="DG957" s="240">
        <f t="shared" si="639"/>
        <v>0</v>
      </c>
      <c r="DH957" s="240">
        <f t="shared" si="639"/>
        <v>0</v>
      </c>
      <c r="DI957" s="240">
        <f t="shared" si="639"/>
        <v>0</v>
      </c>
      <c r="DJ957" s="240">
        <f t="shared" si="639"/>
        <v>0</v>
      </c>
      <c r="DK957" s="240">
        <f t="shared" si="639"/>
        <v>0</v>
      </c>
      <c r="DL957" s="240">
        <f t="shared" si="639"/>
        <v>0</v>
      </c>
      <c r="DM957" s="240">
        <f t="shared" si="639"/>
        <v>0</v>
      </c>
      <c r="DN957" s="240">
        <f t="shared" si="639"/>
        <v>0</v>
      </c>
      <c r="DO957" s="240">
        <f t="shared" si="639"/>
        <v>0</v>
      </c>
      <c r="DP957" s="240">
        <f t="shared" si="639"/>
        <v>0</v>
      </c>
      <c r="DQ957" s="240">
        <f t="shared" si="639"/>
        <v>0</v>
      </c>
      <c r="DR957" s="240">
        <f t="shared" si="639"/>
        <v>0</v>
      </c>
      <c r="DS957" s="240">
        <f t="shared" si="639"/>
        <v>0</v>
      </c>
      <c r="DT957" s="240">
        <f t="shared" si="639"/>
        <v>0</v>
      </c>
      <c r="DU957" s="240">
        <f t="shared" si="639"/>
        <v>0</v>
      </c>
      <c r="DV957" s="240">
        <f t="shared" si="639"/>
        <v>0</v>
      </c>
      <c r="DW957" s="240">
        <f t="shared" si="639"/>
        <v>0</v>
      </c>
      <c r="DX957" s="240">
        <f t="shared" si="639"/>
        <v>0</v>
      </c>
      <c r="DY957" s="240">
        <f t="shared" si="639"/>
        <v>0</v>
      </c>
      <c r="DZ957" s="240">
        <f t="shared" si="639"/>
        <v>0</v>
      </c>
      <c r="EA957" s="240">
        <f t="shared" si="639"/>
        <v>0</v>
      </c>
      <c r="EB957" s="240">
        <f t="shared" ref="EB957:EE959" si="640">EB46+EB78+EB206+EB254+EB286+EB317+EB349+EB381+EB413+EB445+EB477+EB509+EB541+EB573+EB605+EB637+EB669+EB701+EB733+EB765+EB797+EB829+EB861+EB893+EB925</f>
        <v>0</v>
      </c>
      <c r="EC957" s="240">
        <f t="shared" si="640"/>
        <v>0</v>
      </c>
      <c r="ED957" s="240">
        <f t="shared" si="640"/>
        <v>0</v>
      </c>
      <c r="EE957" s="240">
        <f t="shared" si="640"/>
        <v>0</v>
      </c>
      <c r="EF957" s="169"/>
      <c r="EG957" s="169"/>
      <c r="EH957" s="169"/>
    </row>
    <row r="958" spans="1:138" ht="15.75" hidden="1" x14ac:dyDescent="0.25">
      <c r="A958" s="122">
        <f>IF(B945="Объект",,IF(B958=0,,1))</f>
        <v>1</v>
      </c>
      <c r="B958" s="194" t="str">
        <f t="shared" si="634"/>
        <v>Менеджмент резерв</v>
      </c>
      <c r="C958" s="239">
        <f t="shared" si="627"/>
        <v>12138.028169014084</v>
      </c>
      <c r="D958" s="240">
        <f t="shared" si="638"/>
        <v>0</v>
      </c>
      <c r="E958" s="240">
        <f t="shared" si="638"/>
        <v>0</v>
      </c>
      <c r="F958" s="240">
        <f t="shared" si="638"/>
        <v>0</v>
      </c>
      <c r="G958" s="240">
        <f t="shared" si="638"/>
        <v>0</v>
      </c>
      <c r="H958" s="240">
        <f t="shared" si="638"/>
        <v>0</v>
      </c>
      <c r="I958" s="240">
        <f t="shared" si="638"/>
        <v>0</v>
      </c>
      <c r="J958" s="240">
        <f t="shared" si="638"/>
        <v>0</v>
      </c>
      <c r="K958" s="240">
        <f t="shared" si="638"/>
        <v>0</v>
      </c>
      <c r="L958" s="240">
        <f t="shared" si="638"/>
        <v>0</v>
      </c>
      <c r="M958" s="240">
        <f t="shared" si="638"/>
        <v>0</v>
      </c>
      <c r="N958" s="240">
        <f t="shared" si="638"/>
        <v>0</v>
      </c>
      <c r="O958" s="240">
        <f t="shared" si="638"/>
        <v>0</v>
      </c>
      <c r="P958" s="240">
        <f t="shared" si="638"/>
        <v>0</v>
      </c>
      <c r="Q958" s="240">
        <f t="shared" si="638"/>
        <v>0</v>
      </c>
      <c r="R958" s="240">
        <f t="shared" si="638"/>
        <v>0</v>
      </c>
      <c r="S958" s="240">
        <f t="shared" si="638"/>
        <v>0</v>
      </c>
      <c r="T958" s="240">
        <f t="shared" si="638"/>
        <v>0</v>
      </c>
      <c r="U958" s="240">
        <f t="shared" si="638"/>
        <v>0</v>
      </c>
      <c r="V958" s="240">
        <f t="shared" si="638"/>
        <v>0</v>
      </c>
      <c r="W958" s="240">
        <f t="shared" si="638"/>
        <v>0</v>
      </c>
      <c r="X958" s="240">
        <f t="shared" si="638"/>
        <v>0</v>
      </c>
      <c r="Y958" s="240">
        <f t="shared" si="638"/>
        <v>0</v>
      </c>
      <c r="Z958" s="240">
        <f t="shared" si="638"/>
        <v>0</v>
      </c>
      <c r="AA958" s="240">
        <f t="shared" si="638"/>
        <v>0</v>
      </c>
      <c r="AB958" s="240">
        <f t="shared" si="638"/>
        <v>0</v>
      </c>
      <c r="AC958" s="240">
        <f t="shared" si="638"/>
        <v>0</v>
      </c>
      <c r="AD958" s="240">
        <f t="shared" si="638"/>
        <v>0</v>
      </c>
      <c r="AE958" s="240">
        <f t="shared" si="638"/>
        <v>0</v>
      </c>
      <c r="AF958" s="240">
        <f t="shared" si="638"/>
        <v>0</v>
      </c>
      <c r="AG958" s="240">
        <f t="shared" si="638"/>
        <v>0</v>
      </c>
      <c r="AH958" s="240">
        <f t="shared" si="638"/>
        <v>0</v>
      </c>
      <c r="AI958" s="240">
        <f t="shared" si="638"/>
        <v>0</v>
      </c>
      <c r="AJ958" s="240">
        <f t="shared" si="638"/>
        <v>0</v>
      </c>
      <c r="AK958" s="240">
        <f t="shared" si="638"/>
        <v>0</v>
      </c>
      <c r="AL958" s="240">
        <f t="shared" si="638"/>
        <v>0</v>
      </c>
      <c r="AM958" s="240">
        <f t="shared" si="638"/>
        <v>0</v>
      </c>
      <c r="AN958" s="240">
        <f t="shared" si="638"/>
        <v>0</v>
      </c>
      <c r="AO958" s="240">
        <f t="shared" si="638"/>
        <v>0</v>
      </c>
      <c r="AP958" s="240">
        <f t="shared" si="638"/>
        <v>0</v>
      </c>
      <c r="AQ958" s="240">
        <f t="shared" si="638"/>
        <v>0</v>
      </c>
      <c r="AR958" s="240">
        <f t="shared" si="638"/>
        <v>0</v>
      </c>
      <c r="AS958" s="240">
        <f t="shared" si="638"/>
        <v>0</v>
      </c>
      <c r="AT958" s="240">
        <f t="shared" si="638"/>
        <v>0</v>
      </c>
      <c r="AU958" s="240">
        <f t="shared" si="638"/>
        <v>0</v>
      </c>
      <c r="AV958" s="240">
        <f t="shared" si="638"/>
        <v>0</v>
      </c>
      <c r="AW958" s="240">
        <f t="shared" si="638"/>
        <v>0</v>
      </c>
      <c r="AX958" s="240">
        <f t="shared" si="638"/>
        <v>0</v>
      </c>
      <c r="AY958" s="240">
        <f t="shared" si="638"/>
        <v>0</v>
      </c>
      <c r="AZ958" s="240">
        <f t="shared" si="638"/>
        <v>0</v>
      </c>
      <c r="BA958" s="240">
        <f t="shared" si="638"/>
        <v>0</v>
      </c>
      <c r="BB958" s="240">
        <f t="shared" si="638"/>
        <v>0</v>
      </c>
      <c r="BC958" s="240">
        <f t="shared" si="638"/>
        <v>0</v>
      </c>
      <c r="BD958" s="240">
        <f t="shared" si="638"/>
        <v>0</v>
      </c>
      <c r="BE958" s="240">
        <f t="shared" si="638"/>
        <v>0</v>
      </c>
      <c r="BF958" s="240">
        <f t="shared" si="638"/>
        <v>0</v>
      </c>
      <c r="BG958" s="240">
        <f t="shared" si="638"/>
        <v>0</v>
      </c>
      <c r="BH958" s="240">
        <f t="shared" si="638"/>
        <v>0</v>
      </c>
      <c r="BI958" s="240">
        <f t="shared" si="638"/>
        <v>0</v>
      </c>
      <c r="BJ958" s="240">
        <f t="shared" si="638"/>
        <v>0</v>
      </c>
      <c r="BK958" s="240">
        <f t="shared" si="638"/>
        <v>0</v>
      </c>
      <c r="BL958" s="240">
        <f t="shared" si="638"/>
        <v>0</v>
      </c>
      <c r="BM958" s="240">
        <f t="shared" si="638"/>
        <v>0</v>
      </c>
      <c r="BN958" s="240">
        <f t="shared" si="638"/>
        <v>0</v>
      </c>
      <c r="BO958" s="240">
        <f t="shared" si="638"/>
        <v>0</v>
      </c>
      <c r="BP958" s="240">
        <f t="shared" si="639"/>
        <v>0</v>
      </c>
      <c r="BQ958" s="240">
        <f t="shared" si="639"/>
        <v>0</v>
      </c>
      <c r="BR958" s="240">
        <f t="shared" si="639"/>
        <v>0</v>
      </c>
      <c r="BS958" s="240">
        <f t="shared" si="639"/>
        <v>0</v>
      </c>
      <c r="BT958" s="240">
        <f t="shared" si="639"/>
        <v>12138.028169014084</v>
      </c>
      <c r="BU958" s="240">
        <f t="shared" si="639"/>
        <v>0</v>
      </c>
      <c r="BV958" s="240">
        <f t="shared" si="639"/>
        <v>0</v>
      </c>
      <c r="BW958" s="240">
        <f t="shared" si="639"/>
        <v>0</v>
      </c>
      <c r="BX958" s="240">
        <f t="shared" si="639"/>
        <v>0</v>
      </c>
      <c r="BY958" s="240">
        <f t="shared" si="639"/>
        <v>0</v>
      </c>
      <c r="BZ958" s="240">
        <f t="shared" si="639"/>
        <v>0</v>
      </c>
      <c r="CA958" s="240">
        <f t="shared" si="639"/>
        <v>0</v>
      </c>
      <c r="CB958" s="240">
        <f t="shared" si="639"/>
        <v>0</v>
      </c>
      <c r="CC958" s="240">
        <f t="shared" si="639"/>
        <v>0</v>
      </c>
      <c r="CD958" s="240">
        <f t="shared" si="639"/>
        <v>0</v>
      </c>
      <c r="CE958" s="240">
        <f t="shared" si="639"/>
        <v>0</v>
      </c>
      <c r="CF958" s="240">
        <f t="shared" si="639"/>
        <v>0</v>
      </c>
      <c r="CG958" s="240">
        <f t="shared" si="639"/>
        <v>0</v>
      </c>
      <c r="CH958" s="240">
        <f t="shared" si="639"/>
        <v>0</v>
      </c>
      <c r="CI958" s="240">
        <f t="shared" si="639"/>
        <v>0</v>
      </c>
      <c r="CJ958" s="240">
        <f t="shared" si="639"/>
        <v>0</v>
      </c>
      <c r="CK958" s="240">
        <f t="shared" si="639"/>
        <v>0</v>
      </c>
      <c r="CL958" s="240">
        <f t="shared" si="639"/>
        <v>0</v>
      </c>
      <c r="CM958" s="240">
        <f t="shared" si="639"/>
        <v>0</v>
      </c>
      <c r="CN958" s="240">
        <f t="shared" si="639"/>
        <v>0</v>
      </c>
      <c r="CO958" s="240">
        <f t="shared" si="639"/>
        <v>0</v>
      </c>
      <c r="CP958" s="240">
        <f t="shared" si="639"/>
        <v>0</v>
      </c>
      <c r="CQ958" s="240">
        <f t="shared" si="639"/>
        <v>0</v>
      </c>
      <c r="CR958" s="240">
        <f t="shared" si="639"/>
        <v>0</v>
      </c>
      <c r="CS958" s="240">
        <f t="shared" si="639"/>
        <v>0</v>
      </c>
      <c r="CT958" s="240">
        <f t="shared" si="639"/>
        <v>0</v>
      </c>
      <c r="CU958" s="240">
        <f t="shared" si="639"/>
        <v>0</v>
      </c>
      <c r="CV958" s="240">
        <f t="shared" si="639"/>
        <v>0</v>
      </c>
      <c r="CW958" s="240">
        <f t="shared" si="639"/>
        <v>0</v>
      </c>
      <c r="CX958" s="240">
        <f t="shared" si="639"/>
        <v>0</v>
      </c>
      <c r="CY958" s="240">
        <f t="shared" si="639"/>
        <v>0</v>
      </c>
      <c r="CZ958" s="240">
        <f t="shared" si="639"/>
        <v>0</v>
      </c>
      <c r="DA958" s="240">
        <f t="shared" si="639"/>
        <v>0</v>
      </c>
      <c r="DB958" s="240">
        <f t="shared" si="639"/>
        <v>0</v>
      </c>
      <c r="DC958" s="240">
        <f t="shared" si="639"/>
        <v>0</v>
      </c>
      <c r="DD958" s="240">
        <f t="shared" si="639"/>
        <v>0</v>
      </c>
      <c r="DE958" s="240">
        <f t="shared" si="639"/>
        <v>0</v>
      </c>
      <c r="DF958" s="240">
        <f t="shared" si="639"/>
        <v>0</v>
      </c>
      <c r="DG958" s="240">
        <f t="shared" si="639"/>
        <v>0</v>
      </c>
      <c r="DH958" s="240">
        <f t="shared" si="639"/>
        <v>0</v>
      </c>
      <c r="DI958" s="240">
        <f t="shared" si="639"/>
        <v>0</v>
      </c>
      <c r="DJ958" s="240">
        <f t="shared" si="639"/>
        <v>0</v>
      </c>
      <c r="DK958" s="240">
        <f t="shared" si="639"/>
        <v>0</v>
      </c>
      <c r="DL958" s="240">
        <f t="shared" si="639"/>
        <v>0</v>
      </c>
      <c r="DM958" s="240">
        <f t="shared" si="639"/>
        <v>0</v>
      </c>
      <c r="DN958" s="240">
        <f t="shared" si="639"/>
        <v>0</v>
      </c>
      <c r="DO958" s="240">
        <f t="shared" si="639"/>
        <v>0</v>
      </c>
      <c r="DP958" s="240">
        <f t="shared" si="639"/>
        <v>0</v>
      </c>
      <c r="DQ958" s="240">
        <f t="shared" si="639"/>
        <v>0</v>
      </c>
      <c r="DR958" s="240">
        <f t="shared" si="639"/>
        <v>0</v>
      </c>
      <c r="DS958" s="240">
        <f t="shared" si="639"/>
        <v>0</v>
      </c>
      <c r="DT958" s="240">
        <f t="shared" si="639"/>
        <v>0</v>
      </c>
      <c r="DU958" s="240">
        <f t="shared" si="639"/>
        <v>0</v>
      </c>
      <c r="DV958" s="240">
        <f t="shared" si="639"/>
        <v>0</v>
      </c>
      <c r="DW958" s="240">
        <f t="shared" si="639"/>
        <v>0</v>
      </c>
      <c r="DX958" s="240">
        <f t="shared" si="639"/>
        <v>0</v>
      </c>
      <c r="DY958" s="240">
        <f t="shared" si="639"/>
        <v>0</v>
      </c>
      <c r="DZ958" s="240">
        <f t="shared" si="639"/>
        <v>0</v>
      </c>
      <c r="EA958" s="240">
        <f t="shared" si="639"/>
        <v>0</v>
      </c>
      <c r="EB958" s="240">
        <f t="shared" si="640"/>
        <v>0</v>
      </c>
      <c r="EC958" s="240">
        <f t="shared" si="640"/>
        <v>0</v>
      </c>
      <c r="ED958" s="240">
        <f t="shared" si="640"/>
        <v>0</v>
      </c>
      <c r="EE958" s="240">
        <f t="shared" si="640"/>
        <v>0</v>
      </c>
      <c r="EF958" s="169"/>
      <c r="EG958" s="169"/>
      <c r="EH958" s="169"/>
    </row>
    <row r="959" spans="1:138" ht="15.75" hidden="1" x14ac:dyDescent="0.25">
      <c r="A959" s="122">
        <f>IF(B945="Объект",,IF(B959=0,,1))</f>
        <v>1</v>
      </c>
      <c r="B959" s="194" t="str">
        <f t="shared" si="634"/>
        <v>ФОТ МП и РГ</v>
      </c>
      <c r="C959" s="241">
        <f t="shared" si="627"/>
        <v>5419.8219711211359</v>
      </c>
      <c r="D959" s="240">
        <f t="shared" si="638"/>
        <v>7.7890216392985074</v>
      </c>
      <c r="E959" s="240">
        <f t="shared" si="638"/>
        <v>7.3873040484605479</v>
      </c>
      <c r="F959" s="240">
        <f t="shared" si="638"/>
        <v>8.5560621857434551</v>
      </c>
      <c r="G959" s="240">
        <f t="shared" si="638"/>
        <v>6.9465243107234516</v>
      </c>
      <c r="H959" s="240">
        <f t="shared" si="638"/>
        <v>7.1558951831791449</v>
      </c>
      <c r="I959" s="240">
        <f t="shared" si="638"/>
        <v>5.4463077960582664</v>
      </c>
      <c r="J959" s="240">
        <f t="shared" si="638"/>
        <v>7.5292282149441485</v>
      </c>
      <c r="K959" s="240">
        <f t="shared" si="638"/>
        <v>6.4951208015739361</v>
      </c>
      <c r="L959" s="240">
        <f t="shared" si="638"/>
        <v>11.831657578859714</v>
      </c>
      <c r="M959" s="240">
        <f t="shared" si="638"/>
        <v>17.759147584322328</v>
      </c>
      <c r="N959" s="240">
        <f t="shared" si="638"/>
        <v>18.405495815793987</v>
      </c>
      <c r="O959" s="240">
        <f t="shared" si="638"/>
        <v>19.067053768855139</v>
      </c>
      <c r="P959" s="240">
        <f t="shared" si="638"/>
        <v>19.224697196245888</v>
      </c>
      <c r="Q959" s="240">
        <f t="shared" si="638"/>
        <v>19.074282255651884</v>
      </c>
      <c r="R959" s="240">
        <f t="shared" si="638"/>
        <v>20.877829119823552</v>
      </c>
      <c r="S959" s="240">
        <f t="shared" si="638"/>
        <v>16.473486554959308</v>
      </c>
      <c r="T959" s="240">
        <f t="shared" si="638"/>
        <v>20.171038638602237</v>
      </c>
      <c r="U959" s="240">
        <f t="shared" si="638"/>
        <v>20.151600572928352</v>
      </c>
      <c r="V959" s="240">
        <f t="shared" si="638"/>
        <v>22.676728156012761</v>
      </c>
      <c r="W959" s="240">
        <f t="shared" si="638"/>
        <v>25.853078293052164</v>
      </c>
      <c r="X959" s="240">
        <f t="shared" si="638"/>
        <v>22.258443676834325</v>
      </c>
      <c r="Y959" s="240">
        <f t="shared" si="638"/>
        <v>30.970594963068947</v>
      </c>
      <c r="Z959" s="240">
        <f t="shared" si="638"/>
        <v>40.062800547267024</v>
      </c>
      <c r="AA959" s="240">
        <f t="shared" si="638"/>
        <v>34.120563851365773</v>
      </c>
      <c r="AB959" s="240">
        <f t="shared" si="638"/>
        <v>32.930384095621818</v>
      </c>
      <c r="AC959" s="240">
        <f t="shared" si="638"/>
        <v>37.034451750172458</v>
      </c>
      <c r="AD959" s="240">
        <f t="shared" si="638"/>
        <v>38.454524234243202</v>
      </c>
      <c r="AE959" s="240">
        <f t="shared" si="638"/>
        <v>41.936919580097204</v>
      </c>
      <c r="AF959" s="240">
        <f t="shared" si="638"/>
        <v>23.158348286705635</v>
      </c>
      <c r="AG959" s="240">
        <f t="shared" si="638"/>
        <v>19.185597436980867</v>
      </c>
      <c r="AH959" s="240">
        <f t="shared" si="638"/>
        <v>18.721582820334344</v>
      </c>
      <c r="AI959" s="240">
        <f t="shared" si="638"/>
        <v>22.492682482692253</v>
      </c>
      <c r="AJ959" s="240">
        <f t="shared" si="638"/>
        <v>23.582531594435078</v>
      </c>
      <c r="AK959" s="240">
        <f t="shared" si="638"/>
        <v>17.693093066666666</v>
      </c>
      <c r="AL959" s="240">
        <f t="shared" si="638"/>
        <v>23.423841600000003</v>
      </c>
      <c r="AM959" s="240">
        <f t="shared" si="638"/>
        <v>18.603797333333333</v>
      </c>
      <c r="AN959" s="240">
        <f t="shared" si="638"/>
        <v>137.81146313836629</v>
      </c>
      <c r="AO959" s="240">
        <f t="shared" si="638"/>
        <v>137.81146313836629</v>
      </c>
      <c r="AP959" s="240">
        <f t="shared" si="638"/>
        <v>137.81146313836629</v>
      </c>
      <c r="AQ959" s="240">
        <f t="shared" si="638"/>
        <v>137.81146313836629</v>
      </c>
      <c r="AR959" s="240">
        <f t="shared" si="638"/>
        <v>137.81146313836629</v>
      </c>
      <c r="AS959" s="240">
        <f t="shared" si="638"/>
        <v>137.81146313836629</v>
      </c>
      <c r="AT959" s="240">
        <f t="shared" si="638"/>
        <v>137.81146313836629</v>
      </c>
      <c r="AU959" s="240">
        <f t="shared" si="638"/>
        <v>137.81146313836629</v>
      </c>
      <c r="AV959" s="240">
        <f t="shared" si="638"/>
        <v>137.81146313836629</v>
      </c>
      <c r="AW959" s="240">
        <f t="shared" si="638"/>
        <v>141.58711966270511</v>
      </c>
      <c r="AX959" s="240">
        <f t="shared" si="638"/>
        <v>141.58711966270511</v>
      </c>
      <c r="AY959" s="240">
        <f t="shared" si="638"/>
        <v>141.58711966270511</v>
      </c>
      <c r="AZ959" s="240">
        <f t="shared" si="638"/>
        <v>141.58711966270511</v>
      </c>
      <c r="BA959" s="240">
        <f t="shared" si="638"/>
        <v>141.58711966270511</v>
      </c>
      <c r="BB959" s="240">
        <f t="shared" si="638"/>
        <v>141.58711966270511</v>
      </c>
      <c r="BC959" s="240">
        <f t="shared" si="638"/>
        <v>141.58711966270511</v>
      </c>
      <c r="BD959" s="240">
        <f t="shared" si="638"/>
        <v>141.58711966270511</v>
      </c>
      <c r="BE959" s="240">
        <f t="shared" si="638"/>
        <v>141.58711966270511</v>
      </c>
      <c r="BF959" s="240">
        <f t="shared" si="638"/>
        <v>141.58711966270511</v>
      </c>
      <c r="BG959" s="240">
        <f t="shared" si="638"/>
        <v>141.58711966270511</v>
      </c>
      <c r="BH959" s="240">
        <f t="shared" si="638"/>
        <v>141.58711966270511</v>
      </c>
      <c r="BI959" s="240">
        <f t="shared" si="638"/>
        <v>145.57548923066864</v>
      </c>
      <c r="BJ959" s="240">
        <f t="shared" si="638"/>
        <v>145.57548923066864</v>
      </c>
      <c r="BK959" s="240">
        <f t="shared" si="638"/>
        <v>145.57548923066864</v>
      </c>
      <c r="BL959" s="240">
        <f t="shared" si="638"/>
        <v>145.57548923066864</v>
      </c>
      <c r="BM959" s="240">
        <f t="shared" si="638"/>
        <v>145.57548923066864</v>
      </c>
      <c r="BN959" s="240">
        <f t="shared" si="638"/>
        <v>145.57548923066864</v>
      </c>
      <c r="BO959" s="240">
        <f t="shared" si="638"/>
        <v>145.57548923066864</v>
      </c>
      <c r="BP959" s="240">
        <f t="shared" si="639"/>
        <v>145.57548923066864</v>
      </c>
      <c r="BQ959" s="240">
        <f t="shared" si="639"/>
        <v>145.57548923066864</v>
      </c>
      <c r="BR959" s="240">
        <f t="shared" si="639"/>
        <v>145.57548923066864</v>
      </c>
      <c r="BS959" s="240">
        <f t="shared" si="639"/>
        <v>145.57548923066864</v>
      </c>
      <c r="BT959" s="240">
        <f t="shared" si="639"/>
        <v>145.6412683511179</v>
      </c>
      <c r="BU959" s="240">
        <f t="shared" si="639"/>
        <v>0</v>
      </c>
      <c r="BV959" s="240">
        <f t="shared" si="639"/>
        <v>0</v>
      </c>
      <c r="BW959" s="240">
        <f t="shared" si="639"/>
        <v>0</v>
      </c>
      <c r="BX959" s="240">
        <f t="shared" si="639"/>
        <v>0</v>
      </c>
      <c r="BY959" s="240">
        <f t="shared" si="639"/>
        <v>0</v>
      </c>
      <c r="BZ959" s="240">
        <f t="shared" si="639"/>
        <v>0</v>
      </c>
      <c r="CA959" s="240">
        <f t="shared" si="639"/>
        <v>0</v>
      </c>
      <c r="CB959" s="240">
        <f t="shared" si="639"/>
        <v>0</v>
      </c>
      <c r="CC959" s="240">
        <f t="shared" si="639"/>
        <v>0</v>
      </c>
      <c r="CD959" s="240">
        <f t="shared" si="639"/>
        <v>0</v>
      </c>
      <c r="CE959" s="240">
        <f t="shared" si="639"/>
        <v>0</v>
      </c>
      <c r="CF959" s="240">
        <f t="shared" si="639"/>
        <v>0</v>
      </c>
      <c r="CG959" s="240">
        <f t="shared" si="639"/>
        <v>0</v>
      </c>
      <c r="CH959" s="240">
        <f t="shared" si="639"/>
        <v>0</v>
      </c>
      <c r="CI959" s="240">
        <f t="shared" si="639"/>
        <v>0</v>
      </c>
      <c r="CJ959" s="240">
        <f t="shared" si="639"/>
        <v>0</v>
      </c>
      <c r="CK959" s="240">
        <f t="shared" si="639"/>
        <v>0</v>
      </c>
      <c r="CL959" s="240">
        <f t="shared" si="639"/>
        <v>0</v>
      </c>
      <c r="CM959" s="240">
        <f t="shared" si="639"/>
        <v>0</v>
      </c>
      <c r="CN959" s="240">
        <f t="shared" si="639"/>
        <v>0</v>
      </c>
      <c r="CO959" s="240">
        <f t="shared" si="639"/>
        <v>0</v>
      </c>
      <c r="CP959" s="240">
        <f t="shared" si="639"/>
        <v>0</v>
      </c>
      <c r="CQ959" s="240">
        <f t="shared" si="639"/>
        <v>0</v>
      </c>
      <c r="CR959" s="240">
        <f t="shared" si="639"/>
        <v>0</v>
      </c>
      <c r="CS959" s="240">
        <f t="shared" si="639"/>
        <v>0</v>
      </c>
      <c r="CT959" s="240">
        <f t="shared" si="639"/>
        <v>0</v>
      </c>
      <c r="CU959" s="240">
        <f t="shared" si="639"/>
        <v>0</v>
      </c>
      <c r="CV959" s="240">
        <f t="shared" si="639"/>
        <v>0</v>
      </c>
      <c r="CW959" s="240">
        <f t="shared" si="639"/>
        <v>0</v>
      </c>
      <c r="CX959" s="240">
        <f t="shared" si="639"/>
        <v>0</v>
      </c>
      <c r="CY959" s="240">
        <f t="shared" si="639"/>
        <v>0</v>
      </c>
      <c r="CZ959" s="240">
        <f t="shared" si="639"/>
        <v>0</v>
      </c>
      <c r="DA959" s="240">
        <f t="shared" si="639"/>
        <v>0</v>
      </c>
      <c r="DB959" s="240">
        <f t="shared" si="639"/>
        <v>0</v>
      </c>
      <c r="DC959" s="240">
        <f t="shared" si="639"/>
        <v>0</v>
      </c>
      <c r="DD959" s="240">
        <f t="shared" si="639"/>
        <v>0</v>
      </c>
      <c r="DE959" s="240">
        <f t="shared" si="639"/>
        <v>0</v>
      </c>
      <c r="DF959" s="240">
        <f t="shared" si="639"/>
        <v>0</v>
      </c>
      <c r="DG959" s="240">
        <f t="shared" si="639"/>
        <v>0</v>
      </c>
      <c r="DH959" s="240">
        <f t="shared" si="639"/>
        <v>0</v>
      </c>
      <c r="DI959" s="240">
        <f t="shared" si="639"/>
        <v>0</v>
      </c>
      <c r="DJ959" s="240">
        <f t="shared" si="639"/>
        <v>0</v>
      </c>
      <c r="DK959" s="240">
        <f t="shared" si="639"/>
        <v>0</v>
      </c>
      <c r="DL959" s="240">
        <f t="shared" si="639"/>
        <v>0</v>
      </c>
      <c r="DM959" s="240">
        <f t="shared" si="639"/>
        <v>0</v>
      </c>
      <c r="DN959" s="240">
        <f t="shared" si="639"/>
        <v>0</v>
      </c>
      <c r="DO959" s="240">
        <f t="shared" si="639"/>
        <v>0</v>
      </c>
      <c r="DP959" s="240">
        <f t="shared" si="639"/>
        <v>0</v>
      </c>
      <c r="DQ959" s="240">
        <f t="shared" si="639"/>
        <v>0</v>
      </c>
      <c r="DR959" s="240">
        <f t="shared" si="639"/>
        <v>0</v>
      </c>
      <c r="DS959" s="240">
        <f t="shared" si="639"/>
        <v>0</v>
      </c>
      <c r="DT959" s="240">
        <f t="shared" si="639"/>
        <v>0</v>
      </c>
      <c r="DU959" s="240">
        <f t="shared" si="639"/>
        <v>0</v>
      </c>
      <c r="DV959" s="240">
        <f t="shared" si="639"/>
        <v>0</v>
      </c>
      <c r="DW959" s="240">
        <f t="shared" si="639"/>
        <v>0</v>
      </c>
      <c r="DX959" s="240">
        <f t="shared" si="639"/>
        <v>0</v>
      </c>
      <c r="DY959" s="240">
        <f t="shared" si="639"/>
        <v>0</v>
      </c>
      <c r="DZ959" s="240">
        <f t="shared" si="639"/>
        <v>0</v>
      </c>
      <c r="EA959" s="240">
        <f t="shared" si="639"/>
        <v>0</v>
      </c>
      <c r="EB959" s="240">
        <f t="shared" si="640"/>
        <v>0</v>
      </c>
      <c r="EC959" s="240">
        <f t="shared" si="640"/>
        <v>0</v>
      </c>
      <c r="ED959" s="240">
        <f t="shared" si="640"/>
        <v>0</v>
      </c>
      <c r="EE959" s="240">
        <f t="shared" si="640"/>
        <v>0</v>
      </c>
      <c r="EF959" s="169"/>
      <c r="EG959" s="169"/>
      <c r="EH959" s="169"/>
    </row>
    <row r="960" spans="1:138" ht="15.75" hidden="1" x14ac:dyDescent="0.25">
      <c r="A960" s="122">
        <f>IF(B945="Объект",,IF(B960=0,,1))</f>
        <v>1</v>
      </c>
      <c r="B960" s="194" t="str">
        <f t="shared" si="634"/>
        <v>Мотивационный фонд</v>
      </c>
      <c r="C960" s="239">
        <f t="shared" si="627"/>
        <v>3281.951921264887</v>
      </c>
      <c r="D960" s="240">
        <f t="shared" si="638"/>
        <v>0</v>
      </c>
      <c r="E960" s="240">
        <f t="shared" si="638"/>
        <v>0</v>
      </c>
      <c r="F960" s="240">
        <f t="shared" si="638"/>
        <v>0</v>
      </c>
      <c r="G960" s="240">
        <f t="shared" si="638"/>
        <v>0</v>
      </c>
      <c r="H960" s="240">
        <f t="shared" si="638"/>
        <v>0</v>
      </c>
      <c r="I960" s="240">
        <f t="shared" si="638"/>
        <v>0</v>
      </c>
      <c r="J960" s="240">
        <f t="shared" si="638"/>
        <v>0</v>
      </c>
      <c r="K960" s="240">
        <f t="shared" si="638"/>
        <v>0</v>
      </c>
      <c r="L960" s="240">
        <f t="shared" si="638"/>
        <v>0</v>
      </c>
      <c r="M960" s="240">
        <f t="shared" si="638"/>
        <v>0</v>
      </c>
      <c r="N960" s="240">
        <f t="shared" si="638"/>
        <v>0</v>
      </c>
      <c r="O960" s="240">
        <f t="shared" si="638"/>
        <v>0</v>
      </c>
      <c r="P960" s="240">
        <f t="shared" si="638"/>
        <v>0</v>
      </c>
      <c r="Q960" s="240">
        <f t="shared" si="638"/>
        <v>0</v>
      </c>
      <c r="R960" s="240">
        <f t="shared" si="638"/>
        <v>0</v>
      </c>
      <c r="S960" s="240">
        <f t="shared" si="638"/>
        <v>0</v>
      </c>
      <c r="T960" s="240">
        <f t="shared" si="638"/>
        <v>0</v>
      </c>
      <c r="U960" s="240">
        <f t="shared" si="638"/>
        <v>0</v>
      </c>
      <c r="V960" s="240">
        <f t="shared" si="638"/>
        <v>0</v>
      </c>
      <c r="W960" s="240">
        <f t="shared" si="638"/>
        <v>0</v>
      </c>
      <c r="X960" s="240">
        <f t="shared" si="638"/>
        <v>0</v>
      </c>
      <c r="Y960" s="240">
        <f t="shared" si="638"/>
        <v>0</v>
      </c>
      <c r="Z960" s="240">
        <f t="shared" si="638"/>
        <v>29.849313117501286</v>
      </c>
      <c r="AA960" s="240">
        <f t="shared" si="638"/>
        <v>0</v>
      </c>
      <c r="AB960" s="240">
        <f t="shared" si="638"/>
        <v>0</v>
      </c>
      <c r="AC960" s="240">
        <f t="shared" si="638"/>
        <v>0</v>
      </c>
      <c r="AD960" s="240">
        <f t="shared" si="638"/>
        <v>0</v>
      </c>
      <c r="AE960" s="240">
        <f t="shared" si="638"/>
        <v>0</v>
      </c>
      <c r="AF960" s="240">
        <f t="shared" si="638"/>
        <v>0</v>
      </c>
      <c r="AG960" s="240">
        <f t="shared" si="638"/>
        <v>0</v>
      </c>
      <c r="AH960" s="240">
        <f t="shared" si="638"/>
        <v>0</v>
      </c>
      <c r="AI960" s="240">
        <f t="shared" si="638"/>
        <v>0</v>
      </c>
      <c r="AJ960" s="240">
        <f t="shared" si="638"/>
        <v>0</v>
      </c>
      <c r="AK960" s="240">
        <f t="shared" si="638"/>
        <v>0</v>
      </c>
      <c r="AL960" s="240">
        <f t="shared" si="638"/>
        <v>0</v>
      </c>
      <c r="AM960" s="240">
        <f t="shared" si="638"/>
        <v>0</v>
      </c>
      <c r="AN960" s="240">
        <f t="shared" si="638"/>
        <v>0</v>
      </c>
      <c r="AO960" s="240">
        <f t="shared" si="638"/>
        <v>0</v>
      </c>
      <c r="AP960" s="240">
        <f t="shared" si="638"/>
        <v>0</v>
      </c>
      <c r="AQ960" s="240">
        <f t="shared" si="638"/>
        <v>0</v>
      </c>
      <c r="AR960" s="240">
        <f t="shared" si="638"/>
        <v>0</v>
      </c>
      <c r="AS960" s="240">
        <f t="shared" si="638"/>
        <v>0</v>
      </c>
      <c r="AT960" s="240">
        <f t="shared" si="638"/>
        <v>0</v>
      </c>
      <c r="AU960" s="240">
        <f t="shared" si="638"/>
        <v>0</v>
      </c>
      <c r="AV960" s="240">
        <f t="shared" si="638"/>
        <v>0</v>
      </c>
      <c r="AW960" s="240">
        <f t="shared" si="638"/>
        <v>0</v>
      </c>
      <c r="AX960" s="240">
        <f t="shared" si="638"/>
        <v>0</v>
      </c>
      <c r="AY960" s="240">
        <f t="shared" si="638"/>
        <v>0</v>
      </c>
      <c r="AZ960" s="240">
        <f t="shared" si="638"/>
        <v>0</v>
      </c>
      <c r="BA960" s="240">
        <f t="shared" si="638"/>
        <v>0</v>
      </c>
      <c r="BB960" s="240">
        <f t="shared" si="638"/>
        <v>0</v>
      </c>
      <c r="BC960" s="240">
        <f t="shared" si="638"/>
        <v>0</v>
      </c>
      <c r="BD960" s="240">
        <f t="shared" si="638"/>
        <v>0</v>
      </c>
      <c r="BE960" s="240">
        <f t="shared" si="638"/>
        <v>0</v>
      </c>
      <c r="BF960" s="240">
        <f t="shared" si="638"/>
        <v>0</v>
      </c>
      <c r="BG960" s="240">
        <f t="shared" si="638"/>
        <v>0</v>
      </c>
      <c r="BH960" s="240">
        <f t="shared" si="638"/>
        <v>0</v>
      </c>
      <c r="BI960" s="240">
        <f t="shared" si="638"/>
        <v>0</v>
      </c>
      <c r="BJ960" s="240">
        <f t="shared" si="638"/>
        <v>0</v>
      </c>
      <c r="BK960" s="240">
        <f t="shared" si="638"/>
        <v>0</v>
      </c>
      <c r="BL960" s="240">
        <f t="shared" si="638"/>
        <v>0</v>
      </c>
      <c r="BM960" s="240">
        <f t="shared" si="638"/>
        <v>0</v>
      </c>
      <c r="BN960" s="240">
        <f t="shared" si="638"/>
        <v>0</v>
      </c>
      <c r="BO960" s="240">
        <f>BO49+BO81+BO209+BO257+BO289+BO320+BO352+BO384+BO416+BO448+BO480+BO512+BO544+BO576+BO608+BO640+BO672+BO704+BO736+BO768+BO800+BO832+BO864+BO896+BO928</f>
        <v>0</v>
      </c>
      <c r="BP960" s="240">
        <f t="shared" si="639"/>
        <v>0</v>
      </c>
      <c r="BQ960" s="240">
        <f t="shared" si="639"/>
        <v>0</v>
      </c>
      <c r="BR960" s="240">
        <f t="shared" si="639"/>
        <v>0</v>
      </c>
      <c r="BS960" s="240">
        <f t="shared" si="639"/>
        <v>0</v>
      </c>
      <c r="BT960" s="240">
        <f t="shared" si="639"/>
        <v>3252.1026081473856</v>
      </c>
      <c r="BU960" s="240">
        <f t="shared" si="639"/>
        <v>0</v>
      </c>
      <c r="BV960" s="240">
        <f t="shared" si="639"/>
        <v>0</v>
      </c>
      <c r="BW960" s="240">
        <f t="shared" si="639"/>
        <v>0</v>
      </c>
      <c r="BX960" s="240">
        <f t="shared" si="639"/>
        <v>0</v>
      </c>
      <c r="BY960" s="240">
        <f t="shared" si="639"/>
        <v>0</v>
      </c>
      <c r="BZ960" s="240">
        <f t="shared" si="639"/>
        <v>0</v>
      </c>
      <c r="CA960" s="240">
        <f t="shared" si="639"/>
        <v>0</v>
      </c>
      <c r="CB960" s="240">
        <f t="shared" si="639"/>
        <v>0</v>
      </c>
      <c r="CC960" s="240">
        <f t="shared" si="639"/>
        <v>0</v>
      </c>
      <c r="CD960" s="240">
        <f t="shared" si="639"/>
        <v>0</v>
      </c>
      <c r="CE960" s="240">
        <f t="shared" si="639"/>
        <v>0</v>
      </c>
      <c r="CF960" s="240">
        <f t="shared" si="639"/>
        <v>0</v>
      </c>
      <c r="CG960" s="240">
        <f t="shared" si="639"/>
        <v>0</v>
      </c>
      <c r="CH960" s="240">
        <f t="shared" si="639"/>
        <v>0</v>
      </c>
      <c r="CI960" s="240">
        <f t="shared" si="639"/>
        <v>0</v>
      </c>
      <c r="CJ960" s="240">
        <f t="shared" si="639"/>
        <v>0</v>
      </c>
      <c r="CK960" s="240">
        <f t="shared" si="639"/>
        <v>0</v>
      </c>
      <c r="CL960" s="240">
        <f t="shared" si="639"/>
        <v>0</v>
      </c>
      <c r="CM960" s="240">
        <f t="shared" si="639"/>
        <v>0</v>
      </c>
      <c r="CN960" s="240">
        <f t="shared" si="639"/>
        <v>0</v>
      </c>
      <c r="CO960" s="240">
        <f t="shared" si="639"/>
        <v>0</v>
      </c>
      <c r="CP960" s="240">
        <f t="shared" si="639"/>
        <v>0</v>
      </c>
      <c r="CQ960" s="240">
        <f t="shared" si="639"/>
        <v>0</v>
      </c>
      <c r="CR960" s="240">
        <f t="shared" si="639"/>
        <v>0</v>
      </c>
      <c r="CS960" s="240">
        <f t="shared" si="639"/>
        <v>0</v>
      </c>
      <c r="CT960" s="240">
        <f t="shared" si="639"/>
        <v>0</v>
      </c>
      <c r="CU960" s="240">
        <f t="shared" si="639"/>
        <v>0</v>
      </c>
      <c r="CV960" s="240">
        <f t="shared" si="639"/>
        <v>0</v>
      </c>
      <c r="CW960" s="240">
        <f t="shared" si="639"/>
        <v>0</v>
      </c>
      <c r="CX960" s="240">
        <f t="shared" si="639"/>
        <v>0</v>
      </c>
      <c r="CY960" s="240">
        <f t="shared" si="639"/>
        <v>0</v>
      </c>
      <c r="CZ960" s="240">
        <f t="shared" si="639"/>
        <v>0</v>
      </c>
      <c r="DA960" s="240">
        <f t="shared" si="639"/>
        <v>0</v>
      </c>
      <c r="DB960" s="240">
        <f t="shared" si="639"/>
        <v>0</v>
      </c>
      <c r="DC960" s="240">
        <f t="shared" si="639"/>
        <v>0</v>
      </c>
      <c r="DD960" s="240">
        <f t="shared" si="639"/>
        <v>0</v>
      </c>
      <c r="DE960" s="240">
        <f t="shared" si="639"/>
        <v>0</v>
      </c>
      <c r="DF960" s="240">
        <f t="shared" si="639"/>
        <v>0</v>
      </c>
      <c r="DG960" s="240">
        <f t="shared" si="639"/>
        <v>0</v>
      </c>
      <c r="DH960" s="240">
        <f t="shared" si="639"/>
        <v>0</v>
      </c>
      <c r="DI960" s="240">
        <f t="shared" si="639"/>
        <v>0</v>
      </c>
      <c r="DJ960" s="240">
        <f t="shared" si="639"/>
        <v>0</v>
      </c>
      <c r="DK960" s="240">
        <f t="shared" si="639"/>
        <v>0</v>
      </c>
      <c r="DL960" s="240">
        <f t="shared" si="639"/>
        <v>0</v>
      </c>
      <c r="DM960" s="240">
        <f t="shared" si="639"/>
        <v>0</v>
      </c>
      <c r="DN960" s="240">
        <f t="shared" si="639"/>
        <v>0</v>
      </c>
      <c r="DO960" s="240">
        <f t="shared" si="639"/>
        <v>0</v>
      </c>
      <c r="DP960" s="240">
        <f t="shared" si="639"/>
        <v>0</v>
      </c>
      <c r="DQ960" s="240">
        <f t="shared" si="639"/>
        <v>0</v>
      </c>
      <c r="DR960" s="240">
        <f t="shared" si="639"/>
        <v>0</v>
      </c>
      <c r="DS960" s="240">
        <f t="shared" si="639"/>
        <v>0</v>
      </c>
      <c r="DT960" s="240">
        <f t="shared" si="639"/>
        <v>0</v>
      </c>
      <c r="DU960" s="240">
        <f t="shared" si="639"/>
        <v>0</v>
      </c>
      <c r="DV960" s="240">
        <f t="shared" si="639"/>
        <v>0</v>
      </c>
      <c r="DW960" s="240">
        <f t="shared" si="639"/>
        <v>0</v>
      </c>
      <c r="DX960" s="240">
        <f t="shared" si="639"/>
        <v>0</v>
      </c>
      <c r="DY960" s="240">
        <f t="shared" si="639"/>
        <v>0</v>
      </c>
      <c r="DZ960" s="240">
        <f t="shared" si="639"/>
        <v>0</v>
      </c>
      <c r="EA960" s="240">
        <f>EA49+EA81+EA209+EA257+EA289+EA320+EA352+EA384+EA416+EA448+EA480+EA512+EA544+EA576+EA608+EA640+EA672+EA704+EA736+EA768+EA800+EA832+EA864+EA896+EA928</f>
        <v>0</v>
      </c>
      <c r="EB960" s="240">
        <f>EB49+EB81+EB209+EB257+EB289+EB320+EB352+EB384+EB416+EB448+EB480+EB512+EB544+EB576+EB608+EB640+EB672+EB704+EB736+EB768+EB800+EB832+EB864+EB896+EB928</f>
        <v>0</v>
      </c>
      <c r="EC960" s="240">
        <f>EC49+EC81+EC209+EC257+EC289+EC320+EC352+EC384+EC416+EC448+EC480+EC512+EC544+EC576+EC608+EC640+EC672+EC704+EC736+EC768+EC800+EC832+EC864+EC896+EC928</f>
        <v>0</v>
      </c>
      <c r="ED960" s="240">
        <f>ED49+ED81+ED209+ED257+ED289+ED320+ED352+ED384+ED416+ED448+ED480+ED512+ED544+ED576+ED608+ED640+ED672+ED704+ED736+ED768+ED800+ED832+ED864+ED896+ED928</f>
        <v>0</v>
      </c>
      <c r="EE960" s="240">
        <f>EE49+EE81+EE209+EE257+EE289+EE320+EE352+EE384+EE416+EE448+EE480+EE512+EE544+EE576+EE608+EE640+EE672+EE704+EE736+EE768+EE800+EE832+EE864+EE896+EE928</f>
        <v>0</v>
      </c>
      <c r="EF960" s="169"/>
      <c r="EG960" s="169"/>
      <c r="EH960" s="169"/>
    </row>
    <row r="961" spans="1:138" ht="17.25" hidden="1" thickTop="1" thickBot="1" x14ac:dyDescent="0.3">
      <c r="A961" s="122">
        <f>IF(B945="Объект",,1)</f>
        <v>1</v>
      </c>
      <c r="B961" s="228" t="str">
        <f>B290</f>
        <v>Итого без НДС, тыс. $</v>
      </c>
      <c r="C961" s="242">
        <f>SUM(D961:EE961)</f>
        <v>192751.66863256498</v>
      </c>
      <c r="D961" s="175">
        <f>SUM(D949:D960)</f>
        <v>7.7890216392985074</v>
      </c>
      <c r="E961" s="230">
        <f t="shared" ref="E961:BP961" si="641">SUM(E949:E960)</f>
        <v>7.3873040484605479</v>
      </c>
      <c r="F961" s="175">
        <f t="shared" si="641"/>
        <v>17.168402286314844</v>
      </c>
      <c r="G961" s="175">
        <f t="shared" si="641"/>
        <v>17.292986941395963</v>
      </c>
      <c r="H961" s="175">
        <f t="shared" si="641"/>
        <v>116.31409239818251</v>
      </c>
      <c r="I961" s="175">
        <f t="shared" si="641"/>
        <v>5.4463077960582664</v>
      </c>
      <c r="J961" s="175">
        <f t="shared" si="641"/>
        <v>238.3716108166935</v>
      </c>
      <c r="K961" s="175">
        <f t="shared" si="641"/>
        <v>220.74435501225099</v>
      </c>
      <c r="L961" s="175">
        <f t="shared" si="641"/>
        <v>260.83342195940008</v>
      </c>
      <c r="M961" s="175">
        <f t="shared" si="641"/>
        <v>244.83785118146571</v>
      </c>
      <c r="N961" s="175">
        <f t="shared" si="641"/>
        <v>183.93298292264078</v>
      </c>
      <c r="O961" s="231">
        <f t="shared" si="641"/>
        <v>107.64775682743766</v>
      </c>
      <c r="P961" s="231">
        <f t="shared" si="641"/>
        <v>126.00098959773642</v>
      </c>
      <c r="Q961" s="231">
        <f t="shared" si="641"/>
        <v>217.54338480352354</v>
      </c>
      <c r="R961" s="231">
        <f t="shared" si="641"/>
        <v>258.34132413295032</v>
      </c>
      <c r="S961" s="231">
        <f t="shared" si="641"/>
        <v>964.04153750641763</v>
      </c>
      <c r="T961" s="231">
        <f t="shared" si="641"/>
        <v>698.41537474577046</v>
      </c>
      <c r="U961" s="231">
        <f t="shared" si="641"/>
        <v>414.09296614309119</v>
      </c>
      <c r="V961" s="231">
        <f t="shared" si="641"/>
        <v>545.36139039087857</v>
      </c>
      <c r="W961" s="231">
        <f t="shared" si="641"/>
        <v>808.88367051693649</v>
      </c>
      <c r="X961" s="231">
        <f t="shared" si="641"/>
        <v>1046.5427930039232</v>
      </c>
      <c r="Y961" s="231">
        <f t="shared" si="641"/>
        <v>950.46812455716156</v>
      </c>
      <c r="Z961" s="231">
        <f t="shared" si="641"/>
        <v>1008.9289551524364</v>
      </c>
      <c r="AA961" s="231">
        <f t="shared" si="641"/>
        <v>1125.1017542446029</v>
      </c>
      <c r="AB961" s="231">
        <f t="shared" si="641"/>
        <v>842.8122054555256</v>
      </c>
      <c r="AC961" s="231">
        <f t="shared" si="641"/>
        <v>3377.1641666909709</v>
      </c>
      <c r="AD961" s="231">
        <f t="shared" si="641"/>
        <v>498.46769267526128</v>
      </c>
      <c r="AE961" s="231">
        <f t="shared" si="641"/>
        <v>1266.8864681624141</v>
      </c>
      <c r="AF961" s="175">
        <f t="shared" si="641"/>
        <v>2544.8801922261246</v>
      </c>
      <c r="AG961" s="175">
        <f t="shared" si="641"/>
        <v>1749.8645385960806</v>
      </c>
      <c r="AH961" s="175">
        <f t="shared" si="641"/>
        <v>2950.595825009354</v>
      </c>
      <c r="AI961" s="175">
        <f t="shared" si="641"/>
        <v>5286.4057392295781</v>
      </c>
      <c r="AJ961" s="175">
        <f t="shared" si="641"/>
        <v>5183.9989637665667</v>
      </c>
      <c r="AK961" s="175">
        <f t="shared" si="641"/>
        <v>4626.4237296444444</v>
      </c>
      <c r="AL961" s="175">
        <f t="shared" si="641"/>
        <v>1544.6310187333336</v>
      </c>
      <c r="AM961" s="175">
        <f t="shared" si="641"/>
        <v>2766.4894839111112</v>
      </c>
      <c r="AN961" s="176">
        <f t="shared" si="641"/>
        <v>2515.9648350717002</v>
      </c>
      <c r="AO961" s="175">
        <f t="shared" si="641"/>
        <v>3160.0732465194073</v>
      </c>
      <c r="AP961" s="175">
        <f t="shared" si="641"/>
        <v>2379.4208731381732</v>
      </c>
      <c r="AQ961" s="175">
        <f t="shared" si="641"/>
        <v>4405.7178893382352</v>
      </c>
      <c r="AR961" s="175">
        <f t="shared" si="641"/>
        <v>5249.3159746705278</v>
      </c>
      <c r="AS961" s="175">
        <f t="shared" si="641"/>
        <v>6155.082693815164</v>
      </c>
      <c r="AT961" s="175">
        <f t="shared" si="641"/>
        <v>6041.7375109257937</v>
      </c>
      <c r="AU961" s="175">
        <f t="shared" si="641"/>
        <v>6743.501657574232</v>
      </c>
      <c r="AV961" s="175">
        <f t="shared" si="641"/>
        <v>5803.7623852785027</v>
      </c>
      <c r="AW961" s="175">
        <f t="shared" si="641"/>
        <v>8747.8251986237428</v>
      </c>
      <c r="AX961" s="175">
        <f t="shared" si="641"/>
        <v>6217.853045806909</v>
      </c>
      <c r="AY961" s="175">
        <f t="shared" si="641"/>
        <v>6846.2467780190736</v>
      </c>
      <c r="AZ961" s="176">
        <f t="shared" si="641"/>
        <v>6249.4096191600447</v>
      </c>
      <c r="BA961" s="175">
        <f t="shared" si="641"/>
        <v>8476.9136063836013</v>
      </c>
      <c r="BB961" s="175">
        <f t="shared" si="641"/>
        <v>5749.8083429009148</v>
      </c>
      <c r="BC961" s="175">
        <f t="shared" si="641"/>
        <v>6595.8852162348749</v>
      </c>
      <c r="BD961" s="175">
        <f t="shared" si="641"/>
        <v>5187.5867160185708</v>
      </c>
      <c r="BE961" s="175">
        <f t="shared" si="641"/>
        <v>4712.5472343640058</v>
      </c>
      <c r="BF961" s="175">
        <f t="shared" si="641"/>
        <v>4005.097850370531</v>
      </c>
      <c r="BG961" s="175">
        <f t="shared" si="641"/>
        <v>2830.1164231653438</v>
      </c>
      <c r="BH961" s="175">
        <f t="shared" si="641"/>
        <v>4578.4551907375862</v>
      </c>
      <c r="BI961" s="175">
        <f t="shared" si="641"/>
        <v>1154.6898257863179</v>
      </c>
      <c r="BJ961" s="175">
        <f t="shared" si="641"/>
        <v>2116.2237400120198</v>
      </c>
      <c r="BK961" s="175">
        <f t="shared" si="641"/>
        <v>3337.636586960376</v>
      </c>
      <c r="BL961" s="176">
        <f t="shared" si="641"/>
        <v>3111.972580663225</v>
      </c>
      <c r="BM961" s="175">
        <f t="shared" si="641"/>
        <v>2009.5857917841186</v>
      </c>
      <c r="BN961" s="175">
        <f t="shared" si="641"/>
        <v>1999.4344837873659</v>
      </c>
      <c r="BO961" s="175">
        <f t="shared" si="641"/>
        <v>1952.2730548587729</v>
      </c>
      <c r="BP961" s="175">
        <f t="shared" si="641"/>
        <v>1614.882687362948</v>
      </c>
      <c r="BQ961" s="175">
        <f t="shared" ref="BQ961:EA961" si="642">SUM(BQ949:BQ960)</f>
        <v>1418.6549878324315</v>
      </c>
      <c r="BR961" s="175">
        <f t="shared" si="642"/>
        <v>1389.5979857197556</v>
      </c>
      <c r="BS961" s="175">
        <f t="shared" si="642"/>
        <v>1194.2236427457517</v>
      </c>
      <c r="BT961" s="175">
        <f t="shared" si="642"/>
        <v>16570.062594209154</v>
      </c>
      <c r="BU961" s="175">
        <f t="shared" si="642"/>
        <v>0</v>
      </c>
      <c r="BV961" s="175">
        <f>SUM(BV949:BV960)</f>
        <v>0</v>
      </c>
      <c r="BW961" s="175">
        <f>SUM(BW949:BW960)</f>
        <v>0</v>
      </c>
      <c r="BX961" s="175">
        <f>SUM(BX949:BX960)</f>
        <v>0</v>
      </c>
      <c r="BY961" s="175">
        <f t="shared" si="642"/>
        <v>0</v>
      </c>
      <c r="BZ961" s="175">
        <f t="shared" si="642"/>
        <v>0</v>
      </c>
      <c r="CA961" s="175">
        <f t="shared" si="642"/>
        <v>0</v>
      </c>
      <c r="CB961" s="175">
        <f t="shared" si="642"/>
        <v>0</v>
      </c>
      <c r="CC961" s="175">
        <f t="shared" si="642"/>
        <v>0</v>
      </c>
      <c r="CD961" s="175">
        <f t="shared" si="642"/>
        <v>0</v>
      </c>
      <c r="CE961" s="175">
        <f t="shared" si="642"/>
        <v>0</v>
      </c>
      <c r="CF961" s="175">
        <f t="shared" si="642"/>
        <v>0</v>
      </c>
      <c r="CG961" s="175">
        <f t="shared" si="642"/>
        <v>0</v>
      </c>
      <c r="CH961" s="175">
        <f t="shared" si="642"/>
        <v>0</v>
      </c>
      <c r="CI961" s="175">
        <f t="shared" si="642"/>
        <v>0</v>
      </c>
      <c r="CJ961" s="176">
        <f t="shared" si="642"/>
        <v>0</v>
      </c>
      <c r="CK961" s="175">
        <f t="shared" si="642"/>
        <v>0</v>
      </c>
      <c r="CL961" s="175">
        <f t="shared" si="642"/>
        <v>0</v>
      </c>
      <c r="CM961" s="175">
        <f t="shared" si="642"/>
        <v>0</v>
      </c>
      <c r="CN961" s="175">
        <f t="shared" si="642"/>
        <v>0</v>
      </c>
      <c r="CO961" s="175">
        <f t="shared" si="642"/>
        <v>0</v>
      </c>
      <c r="CP961" s="175">
        <f t="shared" si="642"/>
        <v>0</v>
      </c>
      <c r="CQ961" s="175">
        <f t="shared" si="642"/>
        <v>0</v>
      </c>
      <c r="CR961" s="175">
        <f t="shared" si="642"/>
        <v>0</v>
      </c>
      <c r="CS961" s="175">
        <f t="shared" si="642"/>
        <v>0</v>
      </c>
      <c r="CT961" s="175">
        <f t="shared" si="642"/>
        <v>0</v>
      </c>
      <c r="CU961" s="175">
        <f t="shared" si="642"/>
        <v>0</v>
      </c>
      <c r="CV961" s="176">
        <f t="shared" si="642"/>
        <v>0</v>
      </c>
      <c r="CW961" s="175">
        <f t="shared" si="642"/>
        <v>0</v>
      </c>
      <c r="CX961" s="175">
        <f t="shared" si="642"/>
        <v>0</v>
      </c>
      <c r="CY961" s="175">
        <f t="shared" si="642"/>
        <v>0</v>
      </c>
      <c r="CZ961" s="175">
        <f t="shared" si="642"/>
        <v>0</v>
      </c>
      <c r="DA961" s="175">
        <f t="shared" si="642"/>
        <v>0</v>
      </c>
      <c r="DB961" s="175">
        <f t="shared" si="642"/>
        <v>0</v>
      </c>
      <c r="DC961" s="175">
        <f t="shared" si="642"/>
        <v>0</v>
      </c>
      <c r="DD961" s="175">
        <f t="shared" si="642"/>
        <v>0</v>
      </c>
      <c r="DE961" s="175">
        <f t="shared" si="642"/>
        <v>0</v>
      </c>
      <c r="DF961" s="175">
        <f t="shared" si="642"/>
        <v>0</v>
      </c>
      <c r="DG961" s="175">
        <f t="shared" si="642"/>
        <v>0</v>
      </c>
      <c r="DH961" s="176">
        <f t="shared" si="642"/>
        <v>0</v>
      </c>
      <c r="DI961" s="175">
        <f t="shared" si="642"/>
        <v>0</v>
      </c>
      <c r="DJ961" s="175">
        <f t="shared" si="642"/>
        <v>0</v>
      </c>
      <c r="DK961" s="175">
        <f t="shared" si="642"/>
        <v>0</v>
      </c>
      <c r="DL961" s="175">
        <f t="shared" si="642"/>
        <v>0</v>
      </c>
      <c r="DM961" s="175">
        <f t="shared" si="642"/>
        <v>0</v>
      </c>
      <c r="DN961" s="175">
        <f t="shared" si="642"/>
        <v>0</v>
      </c>
      <c r="DO961" s="175">
        <f t="shared" si="642"/>
        <v>0</v>
      </c>
      <c r="DP961" s="175">
        <f t="shared" si="642"/>
        <v>0</v>
      </c>
      <c r="DQ961" s="175">
        <f t="shared" si="642"/>
        <v>0</v>
      </c>
      <c r="DR961" s="175">
        <f t="shared" si="642"/>
        <v>0</v>
      </c>
      <c r="DS961" s="175">
        <f t="shared" si="642"/>
        <v>0</v>
      </c>
      <c r="DT961" s="176">
        <f t="shared" si="642"/>
        <v>0</v>
      </c>
      <c r="DU961" s="175">
        <f t="shared" si="642"/>
        <v>0</v>
      </c>
      <c r="DV961" s="175">
        <f t="shared" si="642"/>
        <v>0</v>
      </c>
      <c r="DW961" s="175">
        <f t="shared" si="642"/>
        <v>0</v>
      </c>
      <c r="DX961" s="175">
        <f t="shared" si="642"/>
        <v>0</v>
      </c>
      <c r="DY961" s="175">
        <f t="shared" si="642"/>
        <v>0</v>
      </c>
      <c r="DZ961" s="175">
        <f t="shared" si="642"/>
        <v>0</v>
      </c>
      <c r="EA961" s="175">
        <f t="shared" si="642"/>
        <v>0</v>
      </c>
      <c r="EB961" s="175">
        <f>SUM(EB949:EB960)</f>
        <v>0</v>
      </c>
      <c r="EC961" s="175">
        <f>SUM(EC949:EC960)</f>
        <v>0</v>
      </c>
      <c r="ED961" s="175">
        <f>SUM(ED949:ED960)</f>
        <v>0</v>
      </c>
      <c r="EE961" s="175">
        <f>SUM(EE949:EE960)</f>
        <v>0</v>
      </c>
      <c r="EF961" s="169"/>
      <c r="EG961" s="169"/>
      <c r="EH961" s="169"/>
    </row>
    <row r="962" spans="1:138" s="182" customFormat="1" ht="16.5" hidden="1" customHeight="1" outlineLevel="1" thickTop="1" x14ac:dyDescent="0.25">
      <c r="A962" s="122">
        <f t="shared" ref="A962:A971" si="643">IF(B$945="Объект",,IF(B962=0,,1))</f>
        <v>1</v>
      </c>
      <c r="B962" s="232" t="str">
        <f>CONCATENATE(B949," НДС")</f>
        <v>Проектно-изыскательские работы имп НДС</v>
      </c>
      <c r="C962" s="170">
        <f t="shared" si="627"/>
        <v>0</v>
      </c>
      <c r="D962" s="240">
        <f t="shared" ref="D962:BO966" si="644">D51+D83+D211+D259+D291+D322+D354+D386+D418+D450+D482+D514+D546+D578+D610+D642+D674+D706+D738+D770+D802+D834+D866+D898+D930</f>
        <v>0</v>
      </c>
      <c r="E962" s="240">
        <f t="shared" si="644"/>
        <v>0</v>
      </c>
      <c r="F962" s="240">
        <f t="shared" si="644"/>
        <v>0</v>
      </c>
      <c r="G962" s="240">
        <f t="shared" si="644"/>
        <v>0</v>
      </c>
      <c r="H962" s="240">
        <f t="shared" si="644"/>
        <v>0</v>
      </c>
      <c r="I962" s="240">
        <f t="shared" si="644"/>
        <v>0</v>
      </c>
      <c r="J962" s="240">
        <f t="shared" si="644"/>
        <v>0</v>
      </c>
      <c r="K962" s="240">
        <f t="shared" si="644"/>
        <v>0</v>
      </c>
      <c r="L962" s="240">
        <f t="shared" si="644"/>
        <v>0</v>
      </c>
      <c r="M962" s="240">
        <f t="shared" si="644"/>
        <v>0</v>
      </c>
      <c r="N962" s="240">
        <f t="shared" si="644"/>
        <v>0</v>
      </c>
      <c r="O962" s="240">
        <f t="shared" si="644"/>
        <v>0</v>
      </c>
      <c r="P962" s="240">
        <f t="shared" si="644"/>
        <v>0</v>
      </c>
      <c r="Q962" s="240">
        <f t="shared" si="644"/>
        <v>0</v>
      </c>
      <c r="R962" s="240">
        <f t="shared" si="644"/>
        <v>0</v>
      </c>
      <c r="S962" s="240">
        <f t="shared" si="644"/>
        <v>0</v>
      </c>
      <c r="T962" s="240">
        <f t="shared" si="644"/>
        <v>0</v>
      </c>
      <c r="U962" s="240">
        <f t="shared" si="644"/>
        <v>0</v>
      </c>
      <c r="V962" s="240">
        <f t="shared" si="644"/>
        <v>0</v>
      </c>
      <c r="W962" s="240">
        <f t="shared" si="644"/>
        <v>0</v>
      </c>
      <c r="X962" s="240">
        <f t="shared" si="644"/>
        <v>0</v>
      </c>
      <c r="Y962" s="240">
        <f t="shared" si="644"/>
        <v>0</v>
      </c>
      <c r="Z962" s="240">
        <f t="shared" si="644"/>
        <v>0</v>
      </c>
      <c r="AA962" s="240">
        <f t="shared" si="644"/>
        <v>0</v>
      </c>
      <c r="AB962" s="240">
        <f t="shared" si="644"/>
        <v>0</v>
      </c>
      <c r="AC962" s="240">
        <f t="shared" si="644"/>
        <v>0</v>
      </c>
      <c r="AD962" s="240">
        <f t="shared" si="644"/>
        <v>0</v>
      </c>
      <c r="AE962" s="240">
        <f t="shared" si="644"/>
        <v>0</v>
      </c>
      <c r="AF962" s="240">
        <f t="shared" si="644"/>
        <v>0</v>
      </c>
      <c r="AG962" s="240">
        <f t="shared" si="644"/>
        <v>0</v>
      </c>
      <c r="AH962" s="240">
        <f t="shared" si="644"/>
        <v>0</v>
      </c>
      <c r="AI962" s="240">
        <f t="shared" si="644"/>
        <v>0</v>
      </c>
      <c r="AJ962" s="240">
        <f t="shared" si="644"/>
        <v>0</v>
      </c>
      <c r="AK962" s="240">
        <f t="shared" si="644"/>
        <v>0</v>
      </c>
      <c r="AL962" s="240">
        <f t="shared" si="644"/>
        <v>0</v>
      </c>
      <c r="AM962" s="240">
        <f t="shared" si="644"/>
        <v>0</v>
      </c>
      <c r="AN962" s="240">
        <f t="shared" si="644"/>
        <v>0</v>
      </c>
      <c r="AO962" s="240">
        <f t="shared" si="644"/>
        <v>0</v>
      </c>
      <c r="AP962" s="240">
        <f t="shared" si="644"/>
        <v>0</v>
      </c>
      <c r="AQ962" s="240">
        <f t="shared" si="644"/>
        <v>0</v>
      </c>
      <c r="AR962" s="240">
        <f t="shared" si="644"/>
        <v>0</v>
      </c>
      <c r="AS962" s="240">
        <f t="shared" si="644"/>
        <v>0</v>
      </c>
      <c r="AT962" s="240">
        <f t="shared" si="644"/>
        <v>0</v>
      </c>
      <c r="AU962" s="240">
        <f t="shared" si="644"/>
        <v>0</v>
      </c>
      <c r="AV962" s="240">
        <f t="shared" si="644"/>
        <v>0</v>
      </c>
      <c r="AW962" s="240">
        <f t="shared" si="644"/>
        <v>0</v>
      </c>
      <c r="AX962" s="240">
        <f t="shared" si="644"/>
        <v>0</v>
      </c>
      <c r="AY962" s="240">
        <f t="shared" si="644"/>
        <v>0</v>
      </c>
      <c r="AZ962" s="240">
        <f t="shared" si="644"/>
        <v>0</v>
      </c>
      <c r="BA962" s="240">
        <f t="shared" si="644"/>
        <v>0</v>
      </c>
      <c r="BB962" s="240">
        <f t="shared" si="644"/>
        <v>0</v>
      </c>
      <c r="BC962" s="240">
        <f t="shared" si="644"/>
        <v>0</v>
      </c>
      <c r="BD962" s="240">
        <f t="shared" si="644"/>
        <v>0</v>
      </c>
      <c r="BE962" s="240">
        <f t="shared" si="644"/>
        <v>0</v>
      </c>
      <c r="BF962" s="240">
        <f t="shared" si="644"/>
        <v>0</v>
      </c>
      <c r="BG962" s="240">
        <f t="shared" si="644"/>
        <v>0</v>
      </c>
      <c r="BH962" s="240">
        <f t="shared" si="644"/>
        <v>0</v>
      </c>
      <c r="BI962" s="240">
        <f t="shared" si="644"/>
        <v>0</v>
      </c>
      <c r="BJ962" s="240">
        <f t="shared" si="644"/>
        <v>0</v>
      </c>
      <c r="BK962" s="240">
        <f t="shared" si="644"/>
        <v>0</v>
      </c>
      <c r="BL962" s="240">
        <f t="shared" si="644"/>
        <v>0</v>
      </c>
      <c r="BM962" s="240">
        <f t="shared" si="644"/>
        <v>0</v>
      </c>
      <c r="BN962" s="240">
        <f t="shared" si="644"/>
        <v>0</v>
      </c>
      <c r="BO962" s="240">
        <f t="shared" si="644"/>
        <v>0</v>
      </c>
      <c r="BP962" s="240">
        <f t="shared" ref="BP962:EA962" si="645">BP51+BP83+BP211+BP259+BP291+BP322+BP354+BP386+BP418+BP450+BP482+BP514+BP546+BP578+BP610+BP642+BP674+BP706+BP738+BP770+BP802+BP834+BP866+BP898+BP930</f>
        <v>0</v>
      </c>
      <c r="BQ962" s="240">
        <f t="shared" si="645"/>
        <v>0</v>
      </c>
      <c r="BR962" s="240">
        <f t="shared" si="645"/>
        <v>0</v>
      </c>
      <c r="BS962" s="240">
        <f t="shared" si="645"/>
        <v>0</v>
      </c>
      <c r="BT962" s="240">
        <f t="shared" si="645"/>
        <v>0</v>
      </c>
      <c r="BU962" s="240">
        <f t="shared" si="645"/>
        <v>0</v>
      </c>
      <c r="BV962" s="240">
        <f>BV51+BV83+BV211+BV259+BV291+BV322+BV354+BV386+BV418+BV450+BV482+BV514+BV546+BV578+BV610+BV642+BV674+BV706+BV738+BV770+BV802+BV834+BV866+BV898+BV930</f>
        <v>0</v>
      </c>
      <c r="BW962" s="240">
        <f>BW51+BW83+BW211+BW259+BW291+BW322+BW354+BW386+BW418+BW450+BW482+BW514+BW546+BW578+BW610+BW642+BW674+BW706+BW738+BW770+BW802+BW834+BW866+BW898+BW930</f>
        <v>0</v>
      </c>
      <c r="BX962" s="240">
        <f>BX51+BX83+BX211+BX259+BX291+BX322+BX354+BX386+BX418+BX450+BX482+BX514+BX546+BX578+BX610+BX642+BX674+BX706+BX738+BX770+BX802+BX834+BX866+BX898+BX930</f>
        <v>0</v>
      </c>
      <c r="BY962" s="240">
        <f t="shared" si="645"/>
        <v>0</v>
      </c>
      <c r="BZ962" s="240">
        <f t="shared" si="645"/>
        <v>0</v>
      </c>
      <c r="CA962" s="240">
        <f t="shared" si="645"/>
        <v>0</v>
      </c>
      <c r="CB962" s="240">
        <f t="shared" si="645"/>
        <v>0</v>
      </c>
      <c r="CC962" s="240">
        <f t="shared" si="645"/>
        <v>0</v>
      </c>
      <c r="CD962" s="240">
        <f t="shared" si="645"/>
        <v>0</v>
      </c>
      <c r="CE962" s="240">
        <f t="shared" si="645"/>
        <v>0</v>
      </c>
      <c r="CF962" s="240">
        <f t="shared" si="645"/>
        <v>0</v>
      </c>
      <c r="CG962" s="240">
        <f t="shared" si="645"/>
        <v>0</v>
      </c>
      <c r="CH962" s="240">
        <f t="shared" si="645"/>
        <v>0</v>
      </c>
      <c r="CI962" s="240">
        <f t="shared" si="645"/>
        <v>0</v>
      </c>
      <c r="CJ962" s="240">
        <f t="shared" si="645"/>
        <v>0</v>
      </c>
      <c r="CK962" s="240">
        <f t="shared" si="645"/>
        <v>0</v>
      </c>
      <c r="CL962" s="240">
        <f t="shared" si="645"/>
        <v>0</v>
      </c>
      <c r="CM962" s="240">
        <f t="shared" si="645"/>
        <v>0</v>
      </c>
      <c r="CN962" s="240">
        <f t="shared" si="645"/>
        <v>0</v>
      </c>
      <c r="CO962" s="240">
        <f t="shared" si="645"/>
        <v>0</v>
      </c>
      <c r="CP962" s="240">
        <f t="shared" si="645"/>
        <v>0</v>
      </c>
      <c r="CQ962" s="240">
        <f t="shared" si="645"/>
        <v>0</v>
      </c>
      <c r="CR962" s="240">
        <f t="shared" si="645"/>
        <v>0</v>
      </c>
      <c r="CS962" s="240">
        <f t="shared" si="645"/>
        <v>0</v>
      </c>
      <c r="CT962" s="240">
        <f t="shared" si="645"/>
        <v>0</v>
      </c>
      <c r="CU962" s="240">
        <f t="shared" si="645"/>
        <v>0</v>
      </c>
      <c r="CV962" s="240">
        <f t="shared" si="645"/>
        <v>0</v>
      </c>
      <c r="CW962" s="240">
        <f t="shared" si="645"/>
        <v>0</v>
      </c>
      <c r="CX962" s="240">
        <f t="shared" si="645"/>
        <v>0</v>
      </c>
      <c r="CY962" s="240">
        <f t="shared" si="645"/>
        <v>0</v>
      </c>
      <c r="CZ962" s="240">
        <f t="shared" si="645"/>
        <v>0</v>
      </c>
      <c r="DA962" s="240">
        <f t="shared" si="645"/>
        <v>0</v>
      </c>
      <c r="DB962" s="240">
        <f t="shared" si="645"/>
        <v>0</v>
      </c>
      <c r="DC962" s="240">
        <f t="shared" si="645"/>
        <v>0</v>
      </c>
      <c r="DD962" s="240">
        <f t="shared" si="645"/>
        <v>0</v>
      </c>
      <c r="DE962" s="240">
        <f t="shared" si="645"/>
        <v>0</v>
      </c>
      <c r="DF962" s="240">
        <f t="shared" si="645"/>
        <v>0</v>
      </c>
      <c r="DG962" s="240">
        <f t="shared" si="645"/>
        <v>0</v>
      </c>
      <c r="DH962" s="240">
        <f t="shared" si="645"/>
        <v>0</v>
      </c>
      <c r="DI962" s="240">
        <f t="shared" si="645"/>
        <v>0</v>
      </c>
      <c r="DJ962" s="240">
        <f t="shared" si="645"/>
        <v>0</v>
      </c>
      <c r="DK962" s="240">
        <f t="shared" si="645"/>
        <v>0</v>
      </c>
      <c r="DL962" s="240">
        <f t="shared" si="645"/>
        <v>0</v>
      </c>
      <c r="DM962" s="240">
        <f t="shared" si="645"/>
        <v>0</v>
      </c>
      <c r="DN962" s="240">
        <f t="shared" si="645"/>
        <v>0</v>
      </c>
      <c r="DO962" s="240">
        <f t="shared" si="645"/>
        <v>0</v>
      </c>
      <c r="DP962" s="240">
        <f t="shared" si="645"/>
        <v>0</v>
      </c>
      <c r="DQ962" s="240">
        <f t="shared" si="645"/>
        <v>0</v>
      </c>
      <c r="DR962" s="240">
        <f t="shared" si="645"/>
        <v>0</v>
      </c>
      <c r="DS962" s="240">
        <f t="shared" si="645"/>
        <v>0</v>
      </c>
      <c r="DT962" s="240">
        <f t="shared" si="645"/>
        <v>0</v>
      </c>
      <c r="DU962" s="240">
        <f t="shared" si="645"/>
        <v>0</v>
      </c>
      <c r="DV962" s="240">
        <f t="shared" si="645"/>
        <v>0</v>
      </c>
      <c r="DW962" s="240">
        <f t="shared" si="645"/>
        <v>0</v>
      </c>
      <c r="DX962" s="240">
        <f t="shared" si="645"/>
        <v>0</v>
      </c>
      <c r="DY962" s="240">
        <f t="shared" si="645"/>
        <v>0</v>
      </c>
      <c r="DZ962" s="240">
        <f t="shared" si="645"/>
        <v>0</v>
      </c>
      <c r="EA962" s="240">
        <f t="shared" si="645"/>
        <v>0</v>
      </c>
      <c r="EB962" s="240">
        <f>EB51+EB83+EB211+EB259+EB291+EB322+EB354+EB386+EB418+EB450+EB482+EB514+EB546+EB578+EB610+EB642+EB674+EB706+EB738+EB770+EB802+EB834+EB866+EB898+EB930</f>
        <v>0</v>
      </c>
      <c r="EC962" s="240">
        <f>EC51+EC83+EC211+EC259+EC291+EC322+EC354+EC386+EC418+EC450+EC482+EC514+EC546+EC578+EC610+EC642+EC674+EC706+EC738+EC770+EC802+EC834+EC866+EC898+EC930</f>
        <v>0</v>
      </c>
      <c r="ED962" s="240">
        <f>ED51+ED83+ED211+ED259+ED291+ED322+ED354+ED386+ED418+ED450+ED482+ED514+ED546+ED578+ED610+ED642+ED674+ED706+ED738+ED770+ED802+ED834+ED866+ED898+ED930</f>
        <v>0</v>
      </c>
      <c r="EE962" s="240">
        <f>EE51+EE83+EE211+EE259+EE291+EE322+EE354+EE386+EE418+EE450+EE482+EE514+EE546+EE578+EE610+EE642+EE674+EE706+EE738+EE770+EE802+EE834+EE866+EE898+EE930</f>
        <v>0</v>
      </c>
    </row>
    <row r="963" spans="1:138" s="182" customFormat="1" ht="15.75" hidden="1" outlineLevel="1" x14ac:dyDescent="0.25">
      <c r="A963" s="122">
        <f t="shared" si="643"/>
        <v>1</v>
      </c>
      <c r="B963" s="232" t="str">
        <f t="shared" ref="B963:B971" si="646">CONCATENATE(B950," НДС")</f>
        <v>Проектно-изыскательские работы рос НДС</v>
      </c>
      <c r="C963" s="170">
        <f>SUM(D963:EE963)</f>
        <v>60.772191780821913</v>
      </c>
      <c r="D963" s="240">
        <f t="shared" si="644"/>
        <v>0</v>
      </c>
      <c r="E963" s="240">
        <f t="shared" si="644"/>
        <v>0</v>
      </c>
      <c r="F963" s="240">
        <f t="shared" si="644"/>
        <v>0</v>
      </c>
      <c r="G963" s="240">
        <f t="shared" si="644"/>
        <v>0</v>
      </c>
      <c r="H963" s="240">
        <f t="shared" si="644"/>
        <v>0</v>
      </c>
      <c r="I963" s="240">
        <f t="shared" si="644"/>
        <v>0</v>
      </c>
      <c r="J963" s="240">
        <f t="shared" si="644"/>
        <v>0</v>
      </c>
      <c r="K963" s="240">
        <f t="shared" si="644"/>
        <v>0</v>
      </c>
      <c r="L963" s="240">
        <f t="shared" si="644"/>
        <v>0</v>
      </c>
      <c r="M963" s="240">
        <f t="shared" si="644"/>
        <v>0</v>
      </c>
      <c r="N963" s="240">
        <f t="shared" si="644"/>
        <v>0</v>
      </c>
      <c r="O963" s="240">
        <f t="shared" si="644"/>
        <v>0</v>
      </c>
      <c r="P963" s="240">
        <f t="shared" si="644"/>
        <v>0</v>
      </c>
      <c r="Q963" s="240">
        <f t="shared" si="644"/>
        <v>0</v>
      </c>
      <c r="R963" s="240">
        <f t="shared" si="644"/>
        <v>0</v>
      </c>
      <c r="S963" s="240">
        <f t="shared" si="644"/>
        <v>0</v>
      </c>
      <c r="T963" s="240">
        <f t="shared" si="644"/>
        <v>0</v>
      </c>
      <c r="U963" s="240">
        <f t="shared" si="644"/>
        <v>0</v>
      </c>
      <c r="V963" s="240">
        <f t="shared" si="644"/>
        <v>0</v>
      </c>
      <c r="W963" s="240">
        <f t="shared" si="644"/>
        <v>0</v>
      </c>
      <c r="X963" s="240">
        <f t="shared" si="644"/>
        <v>0</v>
      </c>
      <c r="Y963" s="240">
        <f t="shared" si="644"/>
        <v>0</v>
      </c>
      <c r="Z963" s="240">
        <f t="shared" si="644"/>
        <v>0</v>
      </c>
      <c r="AA963" s="240">
        <f t="shared" si="644"/>
        <v>0</v>
      </c>
      <c r="AB963" s="240">
        <f t="shared" si="644"/>
        <v>0</v>
      </c>
      <c r="AC963" s="240">
        <f t="shared" si="644"/>
        <v>0</v>
      </c>
      <c r="AD963" s="240">
        <f t="shared" si="644"/>
        <v>0</v>
      </c>
      <c r="AE963" s="240">
        <f t="shared" si="644"/>
        <v>0</v>
      </c>
      <c r="AF963" s="240">
        <f t="shared" si="644"/>
        <v>0</v>
      </c>
      <c r="AG963" s="240">
        <f t="shared" si="644"/>
        <v>0</v>
      </c>
      <c r="AH963" s="240">
        <f t="shared" si="644"/>
        <v>0</v>
      </c>
      <c r="AI963" s="240">
        <f t="shared" si="644"/>
        <v>0</v>
      </c>
      <c r="AJ963" s="240">
        <f t="shared" si="644"/>
        <v>0</v>
      </c>
      <c r="AK963" s="240">
        <f t="shared" si="644"/>
        <v>0</v>
      </c>
      <c r="AL963" s="240">
        <f t="shared" si="644"/>
        <v>0</v>
      </c>
      <c r="AM963" s="240">
        <f t="shared" si="644"/>
        <v>0</v>
      </c>
      <c r="AN963" s="240">
        <f t="shared" si="644"/>
        <v>0</v>
      </c>
      <c r="AO963" s="240">
        <f t="shared" si="644"/>
        <v>0</v>
      </c>
      <c r="AP963" s="240">
        <f t="shared" si="644"/>
        <v>0</v>
      </c>
      <c r="AQ963" s="240">
        <f t="shared" si="644"/>
        <v>0</v>
      </c>
      <c r="AR963" s="240">
        <f t="shared" si="644"/>
        <v>0</v>
      </c>
      <c r="AS963" s="240">
        <f t="shared" si="644"/>
        <v>0</v>
      </c>
      <c r="AT963" s="240">
        <f t="shared" si="644"/>
        <v>0</v>
      </c>
      <c r="AU963" s="240">
        <f t="shared" si="644"/>
        <v>0</v>
      </c>
      <c r="AV963" s="240">
        <f t="shared" si="644"/>
        <v>0</v>
      </c>
      <c r="AW963" s="240">
        <f t="shared" si="644"/>
        <v>0</v>
      </c>
      <c r="AX963" s="240">
        <f t="shared" si="644"/>
        <v>0</v>
      </c>
      <c r="AY963" s="240">
        <f t="shared" si="644"/>
        <v>0</v>
      </c>
      <c r="AZ963" s="240">
        <f t="shared" si="644"/>
        <v>0</v>
      </c>
      <c r="BA963" s="240">
        <f t="shared" si="644"/>
        <v>0</v>
      </c>
      <c r="BB963" s="181">
        <f t="shared" ref="BB963:DM966" si="647">BB950*0.18</f>
        <v>20.257397260273972</v>
      </c>
      <c r="BC963" s="181">
        <f t="shared" si="647"/>
        <v>20.257397260273972</v>
      </c>
      <c r="BD963" s="181">
        <f t="shared" si="647"/>
        <v>20.257397260273972</v>
      </c>
      <c r="BE963" s="181">
        <f t="shared" si="647"/>
        <v>0</v>
      </c>
      <c r="BF963" s="181">
        <f t="shared" si="647"/>
        <v>0</v>
      </c>
      <c r="BG963" s="181">
        <f t="shared" si="647"/>
        <v>0</v>
      </c>
      <c r="BH963" s="181">
        <f t="shared" si="647"/>
        <v>0</v>
      </c>
      <c r="BI963" s="181">
        <f t="shared" si="647"/>
        <v>0</v>
      </c>
      <c r="BJ963" s="181">
        <f t="shared" si="647"/>
        <v>0</v>
      </c>
      <c r="BK963" s="181">
        <f t="shared" si="647"/>
        <v>0</v>
      </c>
      <c r="BL963" s="181">
        <f t="shared" si="647"/>
        <v>0</v>
      </c>
      <c r="BM963" s="181">
        <f t="shared" si="647"/>
        <v>0</v>
      </c>
      <c r="BN963" s="181">
        <f t="shared" si="647"/>
        <v>0</v>
      </c>
      <c r="BO963" s="181">
        <f t="shared" si="647"/>
        <v>0</v>
      </c>
      <c r="BP963" s="181">
        <f t="shared" si="647"/>
        <v>0</v>
      </c>
      <c r="BQ963" s="181">
        <f t="shared" si="647"/>
        <v>0</v>
      </c>
      <c r="BR963" s="181">
        <f t="shared" si="647"/>
        <v>0</v>
      </c>
      <c r="BS963" s="181">
        <f t="shared" si="647"/>
        <v>0</v>
      </c>
      <c r="BT963" s="181">
        <f t="shared" si="647"/>
        <v>0</v>
      </c>
      <c r="BU963" s="181">
        <f t="shared" si="647"/>
        <v>0</v>
      </c>
      <c r="BV963" s="181">
        <f t="shared" si="647"/>
        <v>0</v>
      </c>
      <c r="BW963" s="181">
        <f t="shared" si="647"/>
        <v>0</v>
      </c>
      <c r="BX963" s="181">
        <f t="shared" si="647"/>
        <v>0</v>
      </c>
      <c r="BY963" s="181">
        <f t="shared" si="647"/>
        <v>0</v>
      </c>
      <c r="BZ963" s="181">
        <f t="shared" si="647"/>
        <v>0</v>
      </c>
      <c r="CA963" s="181">
        <f t="shared" si="647"/>
        <v>0</v>
      </c>
      <c r="CB963" s="181">
        <f t="shared" si="647"/>
        <v>0</v>
      </c>
      <c r="CC963" s="181">
        <f t="shared" si="647"/>
        <v>0</v>
      </c>
      <c r="CD963" s="181">
        <f t="shared" si="647"/>
        <v>0</v>
      </c>
      <c r="CE963" s="181">
        <f t="shared" si="647"/>
        <v>0</v>
      </c>
      <c r="CF963" s="181">
        <f t="shared" si="647"/>
        <v>0</v>
      </c>
      <c r="CG963" s="181">
        <f t="shared" si="647"/>
        <v>0</v>
      </c>
      <c r="CH963" s="181">
        <f t="shared" si="647"/>
        <v>0</v>
      </c>
      <c r="CI963" s="181">
        <f t="shared" si="647"/>
        <v>0</v>
      </c>
      <c r="CJ963" s="181">
        <f t="shared" si="647"/>
        <v>0</v>
      </c>
      <c r="CK963" s="181">
        <f t="shared" si="647"/>
        <v>0</v>
      </c>
      <c r="CL963" s="181">
        <f t="shared" si="647"/>
        <v>0</v>
      </c>
      <c r="CM963" s="181">
        <f t="shared" si="647"/>
        <v>0</v>
      </c>
      <c r="CN963" s="181">
        <f t="shared" si="647"/>
        <v>0</v>
      </c>
      <c r="CO963" s="181">
        <f t="shared" si="647"/>
        <v>0</v>
      </c>
      <c r="CP963" s="181">
        <f t="shared" si="647"/>
        <v>0</v>
      </c>
      <c r="CQ963" s="181">
        <f t="shared" si="647"/>
        <v>0</v>
      </c>
      <c r="CR963" s="181">
        <f t="shared" si="647"/>
        <v>0</v>
      </c>
      <c r="CS963" s="181">
        <f t="shared" si="647"/>
        <v>0</v>
      </c>
      <c r="CT963" s="181">
        <f t="shared" si="647"/>
        <v>0</v>
      </c>
      <c r="CU963" s="181">
        <f t="shared" si="647"/>
        <v>0</v>
      </c>
      <c r="CV963" s="181">
        <f t="shared" si="647"/>
        <v>0</v>
      </c>
      <c r="CW963" s="181">
        <f t="shared" si="647"/>
        <v>0</v>
      </c>
      <c r="CX963" s="181">
        <f t="shared" si="647"/>
        <v>0</v>
      </c>
      <c r="CY963" s="181">
        <f t="shared" si="647"/>
        <v>0</v>
      </c>
      <c r="CZ963" s="181">
        <f t="shared" si="647"/>
        <v>0</v>
      </c>
      <c r="DA963" s="181">
        <f t="shared" si="647"/>
        <v>0</v>
      </c>
      <c r="DB963" s="181">
        <f t="shared" si="647"/>
        <v>0</v>
      </c>
      <c r="DC963" s="181">
        <f t="shared" si="647"/>
        <v>0</v>
      </c>
      <c r="DD963" s="181">
        <f t="shared" si="647"/>
        <v>0</v>
      </c>
      <c r="DE963" s="181">
        <f t="shared" si="647"/>
        <v>0</v>
      </c>
      <c r="DF963" s="181">
        <f t="shared" si="647"/>
        <v>0</v>
      </c>
      <c r="DG963" s="181">
        <f t="shared" si="647"/>
        <v>0</v>
      </c>
      <c r="DH963" s="181">
        <f t="shared" si="647"/>
        <v>0</v>
      </c>
      <c r="DI963" s="181">
        <f t="shared" si="647"/>
        <v>0</v>
      </c>
      <c r="DJ963" s="181">
        <f t="shared" si="647"/>
        <v>0</v>
      </c>
      <c r="DK963" s="181">
        <f t="shared" si="647"/>
        <v>0</v>
      </c>
      <c r="DL963" s="181">
        <f t="shared" si="647"/>
        <v>0</v>
      </c>
      <c r="DM963" s="181">
        <f t="shared" si="647"/>
        <v>0</v>
      </c>
      <c r="DN963" s="181">
        <f t="shared" ref="DN963:EE969" si="648">DN950*0.18</f>
        <v>0</v>
      </c>
      <c r="DO963" s="181">
        <f t="shared" si="648"/>
        <v>0</v>
      </c>
      <c r="DP963" s="181">
        <f t="shared" si="648"/>
        <v>0</v>
      </c>
      <c r="DQ963" s="181">
        <f t="shared" si="648"/>
        <v>0</v>
      </c>
      <c r="DR963" s="181">
        <f t="shared" si="648"/>
        <v>0</v>
      </c>
      <c r="DS963" s="181">
        <f t="shared" si="648"/>
        <v>0</v>
      </c>
      <c r="DT963" s="181">
        <f t="shared" si="648"/>
        <v>0</v>
      </c>
      <c r="DU963" s="181">
        <f t="shared" si="648"/>
        <v>0</v>
      </c>
      <c r="DV963" s="181">
        <f t="shared" si="648"/>
        <v>0</v>
      </c>
      <c r="DW963" s="181">
        <f t="shared" si="648"/>
        <v>0</v>
      </c>
      <c r="DX963" s="181">
        <f t="shared" si="648"/>
        <v>0</v>
      </c>
      <c r="DY963" s="181">
        <f t="shared" si="648"/>
        <v>0</v>
      </c>
      <c r="DZ963" s="181">
        <f t="shared" si="648"/>
        <v>0</v>
      </c>
      <c r="EA963" s="181">
        <f t="shared" si="648"/>
        <v>0</v>
      </c>
      <c r="EB963" s="181">
        <f t="shared" si="648"/>
        <v>0</v>
      </c>
      <c r="EC963" s="181">
        <f t="shared" si="648"/>
        <v>0</v>
      </c>
      <c r="ED963" s="181">
        <f t="shared" si="648"/>
        <v>0</v>
      </c>
      <c r="EE963" s="181">
        <f t="shared" si="648"/>
        <v>0</v>
      </c>
    </row>
    <row r="964" spans="1:138" s="182" customFormat="1" ht="15.75" hidden="1" outlineLevel="1" x14ac:dyDescent="0.25">
      <c r="A964" s="122">
        <f t="shared" si="643"/>
        <v>1</v>
      </c>
      <c r="B964" s="232" t="str">
        <f t="shared" si="646"/>
        <v>Строительно-монтажные работы имп НДС</v>
      </c>
      <c r="C964" s="170">
        <f t="shared" ref="C964:C971" si="649">SUM(D964:EE964)</f>
        <v>0</v>
      </c>
      <c r="D964" s="240">
        <f t="shared" si="644"/>
        <v>0</v>
      </c>
      <c r="E964" s="240">
        <f t="shared" si="644"/>
        <v>0</v>
      </c>
      <c r="F964" s="240">
        <f t="shared" si="644"/>
        <v>0</v>
      </c>
      <c r="G964" s="240">
        <f t="shared" si="644"/>
        <v>0</v>
      </c>
      <c r="H964" s="240">
        <f t="shared" si="644"/>
        <v>0</v>
      </c>
      <c r="I964" s="240">
        <f t="shared" si="644"/>
        <v>0</v>
      </c>
      <c r="J964" s="240">
        <f t="shared" si="644"/>
        <v>0</v>
      </c>
      <c r="K964" s="240">
        <f t="shared" si="644"/>
        <v>0</v>
      </c>
      <c r="L964" s="240">
        <f t="shared" si="644"/>
        <v>0</v>
      </c>
      <c r="M964" s="240">
        <f t="shared" si="644"/>
        <v>0</v>
      </c>
      <c r="N964" s="240">
        <f t="shared" si="644"/>
        <v>0</v>
      </c>
      <c r="O964" s="240">
        <f t="shared" si="644"/>
        <v>0</v>
      </c>
      <c r="P964" s="240">
        <f t="shared" si="644"/>
        <v>0</v>
      </c>
      <c r="Q964" s="240">
        <f t="shared" si="644"/>
        <v>0</v>
      </c>
      <c r="R964" s="240">
        <f t="shared" si="644"/>
        <v>0</v>
      </c>
      <c r="S964" s="240">
        <f t="shared" si="644"/>
        <v>0</v>
      </c>
      <c r="T964" s="240">
        <f t="shared" si="644"/>
        <v>0</v>
      </c>
      <c r="U964" s="240">
        <f t="shared" si="644"/>
        <v>0</v>
      </c>
      <c r="V964" s="240">
        <f t="shared" si="644"/>
        <v>0</v>
      </c>
      <c r="W964" s="240">
        <f t="shared" si="644"/>
        <v>0</v>
      </c>
      <c r="X964" s="240">
        <f t="shared" si="644"/>
        <v>0</v>
      </c>
      <c r="Y964" s="240">
        <f t="shared" si="644"/>
        <v>0</v>
      </c>
      <c r="Z964" s="240">
        <f t="shared" si="644"/>
        <v>0</v>
      </c>
      <c r="AA964" s="240">
        <f t="shared" si="644"/>
        <v>0</v>
      </c>
      <c r="AB964" s="240">
        <f t="shared" si="644"/>
        <v>0</v>
      </c>
      <c r="AC964" s="240">
        <f t="shared" si="644"/>
        <v>0</v>
      </c>
      <c r="AD964" s="240">
        <f t="shared" si="644"/>
        <v>0</v>
      </c>
      <c r="AE964" s="240">
        <f t="shared" si="644"/>
        <v>0</v>
      </c>
      <c r="AF964" s="240">
        <f t="shared" si="644"/>
        <v>0</v>
      </c>
      <c r="AG964" s="240">
        <f t="shared" si="644"/>
        <v>0</v>
      </c>
      <c r="AH964" s="240">
        <f t="shared" si="644"/>
        <v>0</v>
      </c>
      <c r="AI964" s="240">
        <f t="shared" si="644"/>
        <v>0</v>
      </c>
      <c r="AJ964" s="240">
        <f t="shared" si="644"/>
        <v>0</v>
      </c>
      <c r="AK964" s="240">
        <f t="shared" si="644"/>
        <v>0</v>
      </c>
      <c r="AL964" s="240">
        <f t="shared" si="644"/>
        <v>0</v>
      </c>
      <c r="AM964" s="240">
        <f t="shared" si="644"/>
        <v>0</v>
      </c>
      <c r="AN964" s="240">
        <f t="shared" si="644"/>
        <v>0</v>
      </c>
      <c r="AO964" s="240">
        <f t="shared" si="644"/>
        <v>0</v>
      </c>
      <c r="AP964" s="240">
        <f t="shared" si="644"/>
        <v>0</v>
      </c>
      <c r="AQ964" s="240">
        <f t="shared" si="644"/>
        <v>0</v>
      </c>
      <c r="AR964" s="240">
        <f t="shared" si="644"/>
        <v>0</v>
      </c>
      <c r="AS964" s="240">
        <f t="shared" si="644"/>
        <v>0</v>
      </c>
      <c r="AT964" s="240">
        <f t="shared" si="644"/>
        <v>0</v>
      </c>
      <c r="AU964" s="240">
        <f t="shared" si="644"/>
        <v>0</v>
      </c>
      <c r="AV964" s="240">
        <f t="shared" si="644"/>
        <v>0</v>
      </c>
      <c r="AW964" s="240">
        <f t="shared" si="644"/>
        <v>0</v>
      </c>
      <c r="AX964" s="240">
        <f t="shared" si="644"/>
        <v>0</v>
      </c>
      <c r="AY964" s="240">
        <f t="shared" si="644"/>
        <v>0</v>
      </c>
      <c r="AZ964" s="240">
        <f t="shared" si="644"/>
        <v>0</v>
      </c>
      <c r="BA964" s="240">
        <f t="shared" si="644"/>
        <v>0</v>
      </c>
      <c r="BB964" s="181">
        <f t="shared" si="647"/>
        <v>0</v>
      </c>
      <c r="BC964" s="181">
        <f t="shared" si="647"/>
        <v>0</v>
      </c>
      <c r="BD964" s="181">
        <f t="shared" si="647"/>
        <v>0</v>
      </c>
      <c r="BE964" s="181">
        <f t="shared" si="647"/>
        <v>0</v>
      </c>
      <c r="BF964" s="181">
        <f t="shared" si="647"/>
        <v>0</v>
      </c>
      <c r="BG964" s="181">
        <f t="shared" si="647"/>
        <v>0</v>
      </c>
      <c r="BH964" s="181">
        <f t="shared" si="647"/>
        <v>0</v>
      </c>
      <c r="BI964" s="181">
        <f t="shared" si="647"/>
        <v>0</v>
      </c>
      <c r="BJ964" s="181">
        <f t="shared" si="647"/>
        <v>0</v>
      </c>
      <c r="BK964" s="181">
        <f t="shared" si="647"/>
        <v>0</v>
      </c>
      <c r="BL964" s="181">
        <f t="shared" si="647"/>
        <v>0</v>
      </c>
      <c r="BM964" s="181">
        <f t="shared" si="647"/>
        <v>0</v>
      </c>
      <c r="BN964" s="181">
        <f t="shared" si="647"/>
        <v>0</v>
      </c>
      <c r="BO964" s="181">
        <f t="shared" si="647"/>
        <v>0</v>
      </c>
      <c r="BP964" s="181">
        <f t="shared" si="647"/>
        <v>0</v>
      </c>
      <c r="BQ964" s="181">
        <f t="shared" si="647"/>
        <v>0</v>
      </c>
      <c r="BR964" s="181">
        <f t="shared" si="647"/>
        <v>0</v>
      </c>
      <c r="BS964" s="181">
        <f t="shared" si="647"/>
        <v>0</v>
      </c>
      <c r="BT964" s="181">
        <f t="shared" si="647"/>
        <v>0</v>
      </c>
      <c r="BU964" s="181">
        <f t="shared" si="647"/>
        <v>0</v>
      </c>
      <c r="BV964" s="181">
        <f t="shared" si="647"/>
        <v>0</v>
      </c>
      <c r="BW964" s="181">
        <f t="shared" si="647"/>
        <v>0</v>
      </c>
      <c r="BX964" s="181">
        <f t="shared" si="647"/>
        <v>0</v>
      </c>
      <c r="BY964" s="181">
        <f t="shared" si="647"/>
        <v>0</v>
      </c>
      <c r="BZ964" s="181">
        <f t="shared" si="647"/>
        <v>0</v>
      </c>
      <c r="CA964" s="181">
        <f t="shared" si="647"/>
        <v>0</v>
      </c>
      <c r="CB964" s="181">
        <f t="shared" si="647"/>
        <v>0</v>
      </c>
      <c r="CC964" s="181">
        <f t="shared" si="647"/>
        <v>0</v>
      </c>
      <c r="CD964" s="181">
        <f t="shared" si="647"/>
        <v>0</v>
      </c>
      <c r="CE964" s="181">
        <f t="shared" si="647"/>
        <v>0</v>
      </c>
      <c r="CF964" s="181">
        <f t="shared" si="647"/>
        <v>0</v>
      </c>
      <c r="CG964" s="181">
        <f t="shared" si="647"/>
        <v>0</v>
      </c>
      <c r="CH964" s="181">
        <f t="shared" si="647"/>
        <v>0</v>
      </c>
      <c r="CI964" s="181">
        <f t="shared" si="647"/>
        <v>0</v>
      </c>
      <c r="CJ964" s="181">
        <f t="shared" si="647"/>
        <v>0</v>
      </c>
      <c r="CK964" s="181">
        <f t="shared" si="647"/>
        <v>0</v>
      </c>
      <c r="CL964" s="181">
        <f t="shared" si="647"/>
        <v>0</v>
      </c>
      <c r="CM964" s="181">
        <f t="shared" si="647"/>
        <v>0</v>
      </c>
      <c r="CN964" s="181">
        <f t="shared" si="647"/>
        <v>0</v>
      </c>
      <c r="CO964" s="181">
        <f t="shared" si="647"/>
        <v>0</v>
      </c>
      <c r="CP964" s="181">
        <f t="shared" si="647"/>
        <v>0</v>
      </c>
      <c r="CQ964" s="181">
        <f t="shared" si="647"/>
        <v>0</v>
      </c>
      <c r="CR964" s="181">
        <f t="shared" si="647"/>
        <v>0</v>
      </c>
      <c r="CS964" s="181">
        <f t="shared" si="647"/>
        <v>0</v>
      </c>
      <c r="CT964" s="181">
        <f t="shared" si="647"/>
        <v>0</v>
      </c>
      <c r="CU964" s="181">
        <f t="shared" si="647"/>
        <v>0</v>
      </c>
      <c r="CV964" s="181">
        <f t="shared" si="647"/>
        <v>0</v>
      </c>
      <c r="CW964" s="181">
        <f t="shared" si="647"/>
        <v>0</v>
      </c>
      <c r="CX964" s="181">
        <f t="shared" si="647"/>
        <v>0</v>
      </c>
      <c r="CY964" s="181">
        <f t="shared" si="647"/>
        <v>0</v>
      </c>
      <c r="CZ964" s="181">
        <f t="shared" si="647"/>
        <v>0</v>
      </c>
      <c r="DA964" s="181">
        <f t="shared" si="647"/>
        <v>0</v>
      </c>
      <c r="DB964" s="181">
        <f t="shared" si="647"/>
        <v>0</v>
      </c>
      <c r="DC964" s="181">
        <f t="shared" si="647"/>
        <v>0</v>
      </c>
      <c r="DD964" s="181">
        <f t="shared" si="647"/>
        <v>0</v>
      </c>
      <c r="DE964" s="181">
        <f t="shared" si="647"/>
        <v>0</v>
      </c>
      <c r="DF964" s="181">
        <f t="shared" si="647"/>
        <v>0</v>
      </c>
      <c r="DG964" s="181">
        <f t="shared" si="647"/>
        <v>0</v>
      </c>
      <c r="DH964" s="181">
        <f t="shared" si="647"/>
        <v>0</v>
      </c>
      <c r="DI964" s="181">
        <f t="shared" si="647"/>
        <v>0</v>
      </c>
      <c r="DJ964" s="181">
        <f t="shared" si="647"/>
        <v>0</v>
      </c>
      <c r="DK964" s="181">
        <f t="shared" si="647"/>
        <v>0</v>
      </c>
      <c r="DL964" s="181">
        <f t="shared" si="647"/>
        <v>0</v>
      </c>
      <c r="DM964" s="181">
        <f t="shared" si="647"/>
        <v>0</v>
      </c>
      <c r="DN964" s="181">
        <f t="shared" si="648"/>
        <v>0</v>
      </c>
      <c r="DO964" s="181">
        <f t="shared" si="648"/>
        <v>0</v>
      </c>
      <c r="DP964" s="181">
        <f t="shared" si="648"/>
        <v>0</v>
      </c>
      <c r="DQ964" s="181">
        <f t="shared" si="648"/>
        <v>0</v>
      </c>
      <c r="DR964" s="181">
        <f t="shared" si="648"/>
        <v>0</v>
      </c>
      <c r="DS964" s="181">
        <f t="shared" si="648"/>
        <v>0</v>
      </c>
      <c r="DT964" s="181">
        <f t="shared" si="648"/>
        <v>0</v>
      </c>
      <c r="DU964" s="181">
        <f t="shared" si="648"/>
        <v>0</v>
      </c>
      <c r="DV964" s="181">
        <f t="shared" si="648"/>
        <v>0</v>
      </c>
      <c r="DW964" s="181">
        <f t="shared" si="648"/>
        <v>0</v>
      </c>
      <c r="DX964" s="181">
        <f t="shared" si="648"/>
        <v>0</v>
      </c>
      <c r="DY964" s="181">
        <f t="shared" si="648"/>
        <v>0</v>
      </c>
      <c r="DZ964" s="181">
        <f t="shared" si="648"/>
        <v>0</v>
      </c>
      <c r="EA964" s="181">
        <f t="shared" si="648"/>
        <v>0</v>
      </c>
      <c r="EB964" s="181">
        <f t="shared" si="648"/>
        <v>0</v>
      </c>
      <c r="EC964" s="181">
        <f t="shared" si="648"/>
        <v>0</v>
      </c>
      <c r="ED964" s="181">
        <f t="shared" si="648"/>
        <v>0</v>
      </c>
      <c r="EE964" s="181">
        <f t="shared" si="648"/>
        <v>0</v>
      </c>
    </row>
    <row r="965" spans="1:138" s="182" customFormat="1" ht="15.75" hidden="1" outlineLevel="1" x14ac:dyDescent="0.25">
      <c r="A965" s="122">
        <f t="shared" si="643"/>
        <v>1</v>
      </c>
      <c r="B965" s="232" t="str">
        <f t="shared" si="646"/>
        <v>Строительно-монтажные работы рос НДС</v>
      </c>
      <c r="C965" s="170">
        <f t="shared" si="649"/>
        <v>7296.899043415342</v>
      </c>
      <c r="D965" s="240">
        <f t="shared" si="644"/>
        <v>0</v>
      </c>
      <c r="E965" s="240">
        <f t="shared" si="644"/>
        <v>0</v>
      </c>
      <c r="F965" s="240">
        <f t="shared" si="644"/>
        <v>0</v>
      </c>
      <c r="G965" s="240">
        <f t="shared" si="644"/>
        <v>0</v>
      </c>
      <c r="H965" s="240">
        <f t="shared" si="644"/>
        <v>0</v>
      </c>
      <c r="I965" s="240">
        <f t="shared" si="644"/>
        <v>0</v>
      </c>
      <c r="J965" s="240">
        <f t="shared" si="644"/>
        <v>0</v>
      </c>
      <c r="K965" s="240">
        <f t="shared" si="644"/>
        <v>0</v>
      </c>
      <c r="L965" s="240">
        <f t="shared" si="644"/>
        <v>0</v>
      </c>
      <c r="M965" s="240">
        <f t="shared" si="644"/>
        <v>0</v>
      </c>
      <c r="N965" s="240">
        <f t="shared" si="644"/>
        <v>0</v>
      </c>
      <c r="O965" s="240">
        <f t="shared" si="644"/>
        <v>0</v>
      </c>
      <c r="P965" s="240">
        <f t="shared" si="644"/>
        <v>0</v>
      </c>
      <c r="Q965" s="240">
        <f t="shared" si="644"/>
        <v>0</v>
      </c>
      <c r="R965" s="240">
        <f t="shared" si="644"/>
        <v>0</v>
      </c>
      <c r="S965" s="240">
        <f t="shared" si="644"/>
        <v>0</v>
      </c>
      <c r="T965" s="240">
        <f t="shared" si="644"/>
        <v>0</v>
      </c>
      <c r="U965" s="240">
        <f t="shared" si="644"/>
        <v>0</v>
      </c>
      <c r="V965" s="240">
        <f t="shared" si="644"/>
        <v>0</v>
      </c>
      <c r="W965" s="240">
        <f t="shared" si="644"/>
        <v>0</v>
      </c>
      <c r="X965" s="240">
        <f t="shared" si="644"/>
        <v>0</v>
      </c>
      <c r="Y965" s="240">
        <f t="shared" si="644"/>
        <v>0</v>
      </c>
      <c r="Z965" s="240">
        <f t="shared" si="644"/>
        <v>0</v>
      </c>
      <c r="AA965" s="240">
        <f t="shared" si="644"/>
        <v>0</v>
      </c>
      <c r="AB965" s="240">
        <f t="shared" si="644"/>
        <v>0</v>
      </c>
      <c r="AC965" s="240">
        <f t="shared" si="644"/>
        <v>0</v>
      </c>
      <c r="AD965" s="240">
        <f t="shared" si="644"/>
        <v>0</v>
      </c>
      <c r="AE965" s="240">
        <f t="shared" si="644"/>
        <v>0</v>
      </c>
      <c r="AF965" s="240">
        <f t="shared" si="644"/>
        <v>0</v>
      </c>
      <c r="AG965" s="240">
        <f t="shared" si="644"/>
        <v>0</v>
      </c>
      <c r="AH965" s="240">
        <f t="shared" si="644"/>
        <v>0</v>
      </c>
      <c r="AI965" s="240">
        <f t="shared" si="644"/>
        <v>0</v>
      </c>
      <c r="AJ965" s="240">
        <f t="shared" si="644"/>
        <v>0</v>
      </c>
      <c r="AK965" s="240">
        <f t="shared" si="644"/>
        <v>0</v>
      </c>
      <c r="AL965" s="240">
        <f t="shared" si="644"/>
        <v>0</v>
      </c>
      <c r="AM965" s="240">
        <f t="shared" si="644"/>
        <v>0</v>
      </c>
      <c r="AN965" s="240">
        <f t="shared" si="644"/>
        <v>0</v>
      </c>
      <c r="AO965" s="240">
        <f t="shared" si="644"/>
        <v>0</v>
      </c>
      <c r="AP965" s="240">
        <f t="shared" si="644"/>
        <v>0</v>
      </c>
      <c r="AQ965" s="240">
        <f t="shared" si="644"/>
        <v>0</v>
      </c>
      <c r="AR965" s="240">
        <f t="shared" si="644"/>
        <v>0</v>
      </c>
      <c r="AS965" s="240">
        <f t="shared" si="644"/>
        <v>0</v>
      </c>
      <c r="AT965" s="240">
        <f t="shared" si="644"/>
        <v>0</v>
      </c>
      <c r="AU965" s="240">
        <f t="shared" si="644"/>
        <v>0</v>
      </c>
      <c r="AV965" s="240">
        <f t="shared" si="644"/>
        <v>0</v>
      </c>
      <c r="AW965" s="240">
        <f t="shared" si="644"/>
        <v>0</v>
      </c>
      <c r="AX965" s="240">
        <f t="shared" si="644"/>
        <v>0</v>
      </c>
      <c r="AY965" s="240">
        <f t="shared" si="644"/>
        <v>0</v>
      </c>
      <c r="AZ965" s="240">
        <f t="shared" si="644"/>
        <v>0</v>
      </c>
      <c r="BA965" s="240">
        <f t="shared" si="644"/>
        <v>0</v>
      </c>
      <c r="BB965" s="181">
        <f t="shared" si="647"/>
        <v>860.51450126167958</v>
      </c>
      <c r="BC965" s="181">
        <f t="shared" si="647"/>
        <v>730.88621944563499</v>
      </c>
      <c r="BD965" s="181">
        <f t="shared" si="647"/>
        <v>610.1290911727591</v>
      </c>
      <c r="BE965" s="181">
        <f t="shared" si="647"/>
        <v>506.39246317733483</v>
      </c>
      <c r="BF965" s="181">
        <f t="shared" si="647"/>
        <v>609.46029588433498</v>
      </c>
      <c r="BG965" s="181">
        <f t="shared" si="647"/>
        <v>421.10538375416365</v>
      </c>
      <c r="BH965" s="181">
        <f t="shared" si="647"/>
        <v>546.01882541073746</v>
      </c>
      <c r="BI965" s="181">
        <f t="shared" si="647"/>
        <v>141.53603155460334</v>
      </c>
      <c r="BJ965" s="181">
        <f t="shared" si="647"/>
        <v>229.66204261917497</v>
      </c>
      <c r="BK965" s="181">
        <f t="shared" si="647"/>
        <v>289.88609073185103</v>
      </c>
      <c r="BL965" s="181">
        <f t="shared" si="647"/>
        <v>366.99816765186881</v>
      </c>
      <c r="BM965" s="181">
        <f t="shared" si="647"/>
        <v>293.22054705883488</v>
      </c>
      <c r="BN965" s="181">
        <f t="shared" si="647"/>
        <v>314.42394313473136</v>
      </c>
      <c r="BO965" s="181">
        <f t="shared" si="647"/>
        <v>311.70301968780467</v>
      </c>
      <c r="BP965" s="181">
        <f t="shared" si="647"/>
        <v>253.55847543423906</v>
      </c>
      <c r="BQ965" s="181">
        <f t="shared" si="647"/>
        <v>218.23748951874609</v>
      </c>
      <c r="BR965" s="181">
        <f t="shared" si="647"/>
        <v>218.23748951874609</v>
      </c>
      <c r="BS965" s="181">
        <f t="shared" si="647"/>
        <v>188.75666763271494</v>
      </c>
      <c r="BT965" s="181">
        <f t="shared" si="647"/>
        <v>186.17229876538244</v>
      </c>
      <c r="BU965" s="181">
        <f t="shared" si="647"/>
        <v>0</v>
      </c>
      <c r="BV965" s="181">
        <f t="shared" si="647"/>
        <v>0</v>
      </c>
      <c r="BW965" s="181">
        <f t="shared" si="647"/>
        <v>0</v>
      </c>
      <c r="BX965" s="181">
        <f t="shared" si="647"/>
        <v>0</v>
      </c>
      <c r="BY965" s="181">
        <f t="shared" si="647"/>
        <v>0</v>
      </c>
      <c r="BZ965" s="181">
        <f t="shared" si="647"/>
        <v>0</v>
      </c>
      <c r="CA965" s="181">
        <f t="shared" si="647"/>
        <v>0</v>
      </c>
      <c r="CB965" s="181">
        <f t="shared" si="647"/>
        <v>0</v>
      </c>
      <c r="CC965" s="181">
        <f t="shared" si="647"/>
        <v>0</v>
      </c>
      <c r="CD965" s="181">
        <f t="shared" si="647"/>
        <v>0</v>
      </c>
      <c r="CE965" s="181">
        <f t="shared" si="647"/>
        <v>0</v>
      </c>
      <c r="CF965" s="181">
        <f t="shared" si="647"/>
        <v>0</v>
      </c>
      <c r="CG965" s="181">
        <f t="shared" si="647"/>
        <v>0</v>
      </c>
      <c r="CH965" s="181">
        <f t="shared" si="647"/>
        <v>0</v>
      </c>
      <c r="CI965" s="181">
        <f t="shared" si="647"/>
        <v>0</v>
      </c>
      <c r="CJ965" s="181">
        <f t="shared" si="647"/>
        <v>0</v>
      </c>
      <c r="CK965" s="181">
        <f t="shared" si="647"/>
        <v>0</v>
      </c>
      <c r="CL965" s="181">
        <f t="shared" si="647"/>
        <v>0</v>
      </c>
      <c r="CM965" s="181">
        <f t="shared" si="647"/>
        <v>0</v>
      </c>
      <c r="CN965" s="181">
        <f t="shared" si="647"/>
        <v>0</v>
      </c>
      <c r="CO965" s="181">
        <f t="shared" si="647"/>
        <v>0</v>
      </c>
      <c r="CP965" s="181">
        <f t="shared" si="647"/>
        <v>0</v>
      </c>
      <c r="CQ965" s="181">
        <f t="shared" si="647"/>
        <v>0</v>
      </c>
      <c r="CR965" s="181">
        <f t="shared" si="647"/>
        <v>0</v>
      </c>
      <c r="CS965" s="181">
        <f t="shared" si="647"/>
        <v>0</v>
      </c>
      <c r="CT965" s="181">
        <f t="shared" si="647"/>
        <v>0</v>
      </c>
      <c r="CU965" s="181">
        <f t="shared" si="647"/>
        <v>0</v>
      </c>
      <c r="CV965" s="181">
        <f t="shared" si="647"/>
        <v>0</v>
      </c>
      <c r="CW965" s="181">
        <f t="shared" si="647"/>
        <v>0</v>
      </c>
      <c r="CX965" s="181">
        <f t="shared" si="647"/>
        <v>0</v>
      </c>
      <c r="CY965" s="181">
        <f t="shared" si="647"/>
        <v>0</v>
      </c>
      <c r="CZ965" s="181">
        <f t="shared" si="647"/>
        <v>0</v>
      </c>
      <c r="DA965" s="181">
        <f t="shared" si="647"/>
        <v>0</v>
      </c>
      <c r="DB965" s="181">
        <f t="shared" si="647"/>
        <v>0</v>
      </c>
      <c r="DC965" s="181">
        <f t="shared" si="647"/>
        <v>0</v>
      </c>
      <c r="DD965" s="181">
        <f t="shared" si="647"/>
        <v>0</v>
      </c>
      <c r="DE965" s="181">
        <f t="shared" si="647"/>
        <v>0</v>
      </c>
      <c r="DF965" s="181">
        <f t="shared" si="647"/>
        <v>0</v>
      </c>
      <c r="DG965" s="181">
        <f t="shared" si="647"/>
        <v>0</v>
      </c>
      <c r="DH965" s="181">
        <f t="shared" si="647"/>
        <v>0</v>
      </c>
      <c r="DI965" s="181">
        <f t="shared" si="647"/>
        <v>0</v>
      </c>
      <c r="DJ965" s="181">
        <f t="shared" si="647"/>
        <v>0</v>
      </c>
      <c r="DK965" s="181">
        <f t="shared" si="647"/>
        <v>0</v>
      </c>
      <c r="DL965" s="181">
        <f t="shared" si="647"/>
        <v>0</v>
      </c>
      <c r="DM965" s="181">
        <f t="shared" si="647"/>
        <v>0</v>
      </c>
      <c r="DN965" s="181">
        <f t="shared" si="648"/>
        <v>0</v>
      </c>
      <c r="DO965" s="181">
        <f t="shared" si="648"/>
        <v>0</v>
      </c>
      <c r="DP965" s="181">
        <f t="shared" si="648"/>
        <v>0</v>
      </c>
      <c r="DQ965" s="181">
        <f t="shared" si="648"/>
        <v>0</v>
      </c>
      <c r="DR965" s="181">
        <f t="shared" si="648"/>
        <v>0</v>
      </c>
      <c r="DS965" s="181">
        <f t="shared" si="648"/>
        <v>0</v>
      </c>
      <c r="DT965" s="181">
        <f t="shared" si="648"/>
        <v>0</v>
      </c>
      <c r="DU965" s="181">
        <f t="shared" si="648"/>
        <v>0</v>
      </c>
      <c r="DV965" s="181">
        <f t="shared" si="648"/>
        <v>0</v>
      </c>
      <c r="DW965" s="181">
        <f t="shared" si="648"/>
        <v>0</v>
      </c>
      <c r="DX965" s="181">
        <f t="shared" si="648"/>
        <v>0</v>
      </c>
      <c r="DY965" s="181">
        <f t="shared" si="648"/>
        <v>0</v>
      </c>
      <c r="DZ965" s="181">
        <f t="shared" si="648"/>
        <v>0</v>
      </c>
      <c r="EA965" s="181">
        <f t="shared" si="648"/>
        <v>0</v>
      </c>
      <c r="EB965" s="181">
        <f t="shared" si="648"/>
        <v>0</v>
      </c>
      <c r="EC965" s="181">
        <f t="shared" si="648"/>
        <v>0</v>
      </c>
      <c r="ED965" s="181">
        <f t="shared" si="648"/>
        <v>0</v>
      </c>
      <c r="EE965" s="181">
        <f t="shared" si="648"/>
        <v>0</v>
      </c>
    </row>
    <row r="966" spans="1:138" s="182" customFormat="1" ht="15.75" hidden="1" outlineLevel="1" x14ac:dyDescent="0.25">
      <c r="A966" s="122">
        <f t="shared" si="643"/>
        <v>1</v>
      </c>
      <c r="B966" s="232" t="str">
        <f t="shared" si="646"/>
        <v>ТМЦ имп НДС</v>
      </c>
      <c r="C966" s="170">
        <f t="shared" si="649"/>
        <v>132.97064540253416</v>
      </c>
      <c r="D966" s="240">
        <f t="shared" si="644"/>
        <v>0</v>
      </c>
      <c r="E966" s="240">
        <f t="shared" si="644"/>
        <v>0</v>
      </c>
      <c r="F966" s="240">
        <f t="shared" si="644"/>
        <v>0</v>
      </c>
      <c r="G966" s="240">
        <f t="shared" si="644"/>
        <v>0</v>
      </c>
      <c r="H966" s="240">
        <f t="shared" si="644"/>
        <v>0</v>
      </c>
      <c r="I966" s="240">
        <f t="shared" si="644"/>
        <v>0</v>
      </c>
      <c r="J966" s="240">
        <f t="shared" si="644"/>
        <v>0</v>
      </c>
      <c r="K966" s="240">
        <f t="shared" si="644"/>
        <v>0</v>
      </c>
      <c r="L966" s="240">
        <f t="shared" si="644"/>
        <v>0</v>
      </c>
      <c r="M966" s="240">
        <f t="shared" si="644"/>
        <v>0</v>
      </c>
      <c r="N966" s="240">
        <f t="shared" si="644"/>
        <v>0</v>
      </c>
      <c r="O966" s="240">
        <f t="shared" si="644"/>
        <v>0</v>
      </c>
      <c r="P966" s="240">
        <f t="shared" si="644"/>
        <v>0</v>
      </c>
      <c r="Q966" s="240">
        <f t="shared" si="644"/>
        <v>0</v>
      </c>
      <c r="R966" s="240">
        <f t="shared" si="644"/>
        <v>0</v>
      </c>
      <c r="S966" s="240">
        <f t="shared" si="644"/>
        <v>0</v>
      </c>
      <c r="T966" s="240">
        <f t="shared" si="644"/>
        <v>0</v>
      </c>
      <c r="U966" s="240">
        <f t="shared" si="644"/>
        <v>0</v>
      </c>
      <c r="V966" s="240">
        <f t="shared" si="644"/>
        <v>0</v>
      </c>
      <c r="W966" s="240">
        <f t="shared" si="644"/>
        <v>0</v>
      </c>
      <c r="X966" s="240">
        <f t="shared" si="644"/>
        <v>0</v>
      </c>
      <c r="Y966" s="240">
        <f t="shared" si="644"/>
        <v>0</v>
      </c>
      <c r="Z966" s="240">
        <f t="shared" si="644"/>
        <v>0</v>
      </c>
      <c r="AA966" s="240">
        <f t="shared" si="644"/>
        <v>0</v>
      </c>
      <c r="AB966" s="240">
        <f t="shared" si="644"/>
        <v>0</v>
      </c>
      <c r="AC966" s="240">
        <f t="shared" si="644"/>
        <v>0</v>
      </c>
      <c r="AD966" s="240">
        <f t="shared" si="644"/>
        <v>0</v>
      </c>
      <c r="AE966" s="240">
        <f t="shared" si="644"/>
        <v>0</v>
      </c>
      <c r="AF966" s="240">
        <f t="shared" si="644"/>
        <v>0</v>
      </c>
      <c r="AG966" s="240">
        <f t="shared" si="644"/>
        <v>0</v>
      </c>
      <c r="AH966" s="240">
        <f t="shared" si="644"/>
        <v>0</v>
      </c>
      <c r="AI966" s="240">
        <f t="shared" si="644"/>
        <v>0</v>
      </c>
      <c r="AJ966" s="240">
        <f t="shared" si="644"/>
        <v>0</v>
      </c>
      <c r="AK966" s="240">
        <f t="shared" si="644"/>
        <v>0</v>
      </c>
      <c r="AL966" s="240">
        <f t="shared" si="644"/>
        <v>0</v>
      </c>
      <c r="AM966" s="240">
        <f t="shared" si="644"/>
        <v>0</v>
      </c>
      <c r="AN966" s="240">
        <f t="shared" si="644"/>
        <v>0</v>
      </c>
      <c r="AO966" s="240">
        <f t="shared" si="644"/>
        <v>0</v>
      </c>
      <c r="AP966" s="240">
        <f t="shared" si="644"/>
        <v>0</v>
      </c>
      <c r="AQ966" s="240">
        <f t="shared" si="644"/>
        <v>0</v>
      </c>
      <c r="AR966" s="240">
        <f t="shared" si="644"/>
        <v>0</v>
      </c>
      <c r="AS966" s="240">
        <f t="shared" ref="AS966:BA966" si="650">AS55+AS87+AS215+AS263+AS295+AS326+AS358+AS390+AS422+AS454+AS486+AS518+AS550+AS582+AS614+AS646+AS678+AS710+AS742+AS774+AS806+AS838+AS870+AS902+AS934</f>
        <v>0</v>
      </c>
      <c r="AT966" s="240">
        <f t="shared" si="650"/>
        <v>0</v>
      </c>
      <c r="AU966" s="240">
        <f t="shared" si="650"/>
        <v>0</v>
      </c>
      <c r="AV966" s="240">
        <f t="shared" si="650"/>
        <v>0</v>
      </c>
      <c r="AW966" s="240">
        <f t="shared" si="650"/>
        <v>0</v>
      </c>
      <c r="AX966" s="240">
        <f t="shared" si="650"/>
        <v>0</v>
      </c>
      <c r="AY966" s="240">
        <f t="shared" si="650"/>
        <v>0</v>
      </c>
      <c r="AZ966" s="240">
        <f t="shared" si="650"/>
        <v>0</v>
      </c>
      <c r="BA966" s="240">
        <f t="shared" si="650"/>
        <v>0</v>
      </c>
      <c r="BB966" s="181">
        <f t="shared" si="647"/>
        <v>0</v>
      </c>
      <c r="BC966" s="181">
        <f t="shared" si="647"/>
        <v>20.300941402534178</v>
      </c>
      <c r="BD966" s="181">
        <f t="shared" si="647"/>
        <v>0</v>
      </c>
      <c r="BE966" s="181">
        <f t="shared" si="647"/>
        <v>0</v>
      </c>
      <c r="BF966" s="181">
        <f t="shared" si="647"/>
        <v>0</v>
      </c>
      <c r="BG966" s="181">
        <f t="shared" si="647"/>
        <v>0</v>
      </c>
      <c r="BH966" s="181">
        <f t="shared" si="647"/>
        <v>112.669704</v>
      </c>
      <c r="BI966" s="181">
        <f t="shared" si="647"/>
        <v>0</v>
      </c>
      <c r="BJ966" s="181">
        <f t="shared" si="647"/>
        <v>0</v>
      </c>
      <c r="BK966" s="181">
        <f t="shared" si="647"/>
        <v>0</v>
      </c>
      <c r="BL966" s="181">
        <f t="shared" si="647"/>
        <v>0</v>
      </c>
      <c r="BM966" s="181">
        <f t="shared" si="647"/>
        <v>0</v>
      </c>
      <c r="BN966" s="181">
        <f t="shared" si="647"/>
        <v>0</v>
      </c>
      <c r="BO966" s="181">
        <f t="shared" si="647"/>
        <v>0</v>
      </c>
      <c r="BP966" s="181">
        <f t="shared" si="647"/>
        <v>0</v>
      </c>
      <c r="BQ966" s="181">
        <f t="shared" si="647"/>
        <v>0</v>
      </c>
      <c r="BR966" s="181">
        <f t="shared" si="647"/>
        <v>0</v>
      </c>
      <c r="BS966" s="181">
        <f t="shared" si="647"/>
        <v>0</v>
      </c>
      <c r="BT966" s="181">
        <f t="shared" si="647"/>
        <v>0</v>
      </c>
      <c r="BU966" s="181">
        <f t="shared" si="647"/>
        <v>0</v>
      </c>
      <c r="BV966" s="181">
        <f t="shared" si="647"/>
        <v>0</v>
      </c>
      <c r="BW966" s="181">
        <f t="shared" si="647"/>
        <v>0</v>
      </c>
      <c r="BX966" s="181">
        <f t="shared" si="647"/>
        <v>0</v>
      </c>
      <c r="BY966" s="181">
        <f t="shared" si="647"/>
        <v>0</v>
      </c>
      <c r="BZ966" s="181">
        <f t="shared" si="647"/>
        <v>0</v>
      </c>
      <c r="CA966" s="181">
        <f t="shared" si="647"/>
        <v>0</v>
      </c>
      <c r="CB966" s="181">
        <f t="shared" si="647"/>
        <v>0</v>
      </c>
      <c r="CC966" s="181">
        <f t="shared" si="647"/>
        <v>0</v>
      </c>
      <c r="CD966" s="181">
        <f t="shared" si="647"/>
        <v>0</v>
      </c>
      <c r="CE966" s="181">
        <f t="shared" si="647"/>
        <v>0</v>
      </c>
      <c r="CF966" s="181">
        <f t="shared" si="647"/>
        <v>0</v>
      </c>
      <c r="CG966" s="181">
        <f t="shared" si="647"/>
        <v>0</v>
      </c>
      <c r="CH966" s="181">
        <f t="shared" si="647"/>
        <v>0</v>
      </c>
      <c r="CI966" s="181">
        <f t="shared" si="647"/>
        <v>0</v>
      </c>
      <c r="CJ966" s="181">
        <f t="shared" si="647"/>
        <v>0</v>
      </c>
      <c r="CK966" s="181">
        <f t="shared" si="647"/>
        <v>0</v>
      </c>
      <c r="CL966" s="181">
        <f t="shared" si="647"/>
        <v>0</v>
      </c>
      <c r="CM966" s="181">
        <f t="shared" si="647"/>
        <v>0</v>
      </c>
      <c r="CN966" s="181">
        <f t="shared" si="647"/>
        <v>0</v>
      </c>
      <c r="CO966" s="181">
        <f t="shared" si="647"/>
        <v>0</v>
      </c>
      <c r="CP966" s="181">
        <f t="shared" si="647"/>
        <v>0</v>
      </c>
      <c r="CQ966" s="181">
        <f t="shared" si="647"/>
        <v>0</v>
      </c>
      <c r="CR966" s="181">
        <f t="shared" si="647"/>
        <v>0</v>
      </c>
      <c r="CS966" s="181">
        <f t="shared" si="647"/>
        <v>0</v>
      </c>
      <c r="CT966" s="181">
        <f t="shared" si="647"/>
        <v>0</v>
      </c>
      <c r="CU966" s="181">
        <f t="shared" si="647"/>
        <v>0</v>
      </c>
      <c r="CV966" s="181">
        <f t="shared" si="647"/>
        <v>0</v>
      </c>
      <c r="CW966" s="181">
        <f t="shared" si="647"/>
        <v>0</v>
      </c>
      <c r="CX966" s="181">
        <f t="shared" si="647"/>
        <v>0</v>
      </c>
      <c r="CY966" s="181">
        <f t="shared" si="647"/>
        <v>0</v>
      </c>
      <c r="CZ966" s="181">
        <f t="shared" si="647"/>
        <v>0</v>
      </c>
      <c r="DA966" s="181">
        <f t="shared" si="647"/>
        <v>0</v>
      </c>
      <c r="DB966" s="181">
        <f t="shared" si="647"/>
        <v>0</v>
      </c>
      <c r="DC966" s="181">
        <f t="shared" si="647"/>
        <v>0</v>
      </c>
      <c r="DD966" s="181">
        <f t="shared" si="647"/>
        <v>0</v>
      </c>
      <c r="DE966" s="181">
        <f t="shared" si="647"/>
        <v>0</v>
      </c>
      <c r="DF966" s="181">
        <f t="shared" si="647"/>
        <v>0</v>
      </c>
      <c r="DG966" s="181">
        <f t="shared" si="647"/>
        <v>0</v>
      </c>
      <c r="DH966" s="181">
        <f t="shared" si="647"/>
        <v>0</v>
      </c>
      <c r="DI966" s="181">
        <f t="shared" si="647"/>
        <v>0</v>
      </c>
      <c r="DJ966" s="181">
        <f t="shared" si="647"/>
        <v>0</v>
      </c>
      <c r="DK966" s="181">
        <f t="shared" si="647"/>
        <v>0</v>
      </c>
      <c r="DL966" s="181">
        <f t="shared" si="647"/>
        <v>0</v>
      </c>
      <c r="DM966" s="181">
        <f t="shared" ref="DM966:EA969" si="651">DM953*0.18</f>
        <v>0</v>
      </c>
      <c r="DN966" s="181">
        <f t="shared" si="651"/>
        <v>0</v>
      </c>
      <c r="DO966" s="181">
        <f t="shared" si="651"/>
        <v>0</v>
      </c>
      <c r="DP966" s="181">
        <f t="shared" si="651"/>
        <v>0</v>
      </c>
      <c r="DQ966" s="181">
        <f t="shared" si="651"/>
        <v>0</v>
      </c>
      <c r="DR966" s="181">
        <f t="shared" si="651"/>
        <v>0</v>
      </c>
      <c r="DS966" s="181">
        <f t="shared" si="651"/>
        <v>0</v>
      </c>
      <c r="DT966" s="181">
        <f t="shared" si="651"/>
        <v>0</v>
      </c>
      <c r="DU966" s="181">
        <f t="shared" si="651"/>
        <v>0</v>
      </c>
      <c r="DV966" s="181">
        <f t="shared" si="651"/>
        <v>0</v>
      </c>
      <c r="DW966" s="181">
        <f t="shared" si="651"/>
        <v>0</v>
      </c>
      <c r="DX966" s="181">
        <f t="shared" si="651"/>
        <v>0</v>
      </c>
      <c r="DY966" s="181">
        <f t="shared" si="651"/>
        <v>0</v>
      </c>
      <c r="DZ966" s="181">
        <f t="shared" si="651"/>
        <v>0</v>
      </c>
      <c r="EA966" s="181">
        <f t="shared" si="648"/>
        <v>0</v>
      </c>
      <c r="EB966" s="181">
        <f t="shared" si="648"/>
        <v>0</v>
      </c>
      <c r="EC966" s="181">
        <f t="shared" si="648"/>
        <v>0</v>
      </c>
      <c r="ED966" s="181">
        <f t="shared" si="648"/>
        <v>0</v>
      </c>
      <c r="EE966" s="181">
        <f t="shared" si="648"/>
        <v>0</v>
      </c>
    </row>
    <row r="967" spans="1:138" s="182" customFormat="1" ht="15.75" hidden="1" outlineLevel="1" x14ac:dyDescent="0.25">
      <c r="A967" s="122">
        <f t="shared" si="643"/>
        <v>1</v>
      </c>
      <c r="B967" s="232" t="str">
        <f t="shared" si="646"/>
        <v>ТМЦ рос НДС</v>
      </c>
      <c r="C967" s="170">
        <f t="shared" si="649"/>
        <v>628.70367945779697</v>
      </c>
      <c r="D967" s="240">
        <f t="shared" ref="D967:BA967" si="652">D56+D88+D216+D264+D296+D327+D359+D391+D423+D455+D487+D519+D551+D583+D615+D647+D679+D711+D743+D775+D807+D839+D871+D903+D935</f>
        <v>0</v>
      </c>
      <c r="E967" s="240">
        <f t="shared" si="652"/>
        <v>0</v>
      </c>
      <c r="F967" s="240">
        <f t="shared" si="652"/>
        <v>0</v>
      </c>
      <c r="G967" s="240">
        <f t="shared" si="652"/>
        <v>0</v>
      </c>
      <c r="H967" s="240">
        <f t="shared" si="652"/>
        <v>0</v>
      </c>
      <c r="I967" s="240">
        <f t="shared" si="652"/>
        <v>0</v>
      </c>
      <c r="J967" s="240">
        <f t="shared" si="652"/>
        <v>0</v>
      </c>
      <c r="K967" s="240">
        <f t="shared" si="652"/>
        <v>0</v>
      </c>
      <c r="L967" s="240">
        <f t="shared" si="652"/>
        <v>0</v>
      </c>
      <c r="M967" s="240">
        <f t="shared" si="652"/>
        <v>0</v>
      </c>
      <c r="N967" s="240">
        <f t="shared" si="652"/>
        <v>0</v>
      </c>
      <c r="O967" s="240">
        <f t="shared" si="652"/>
        <v>0</v>
      </c>
      <c r="P967" s="240">
        <f t="shared" si="652"/>
        <v>0</v>
      </c>
      <c r="Q967" s="240">
        <f t="shared" si="652"/>
        <v>0</v>
      </c>
      <c r="R967" s="240">
        <f t="shared" si="652"/>
        <v>0</v>
      </c>
      <c r="S967" s="240">
        <f t="shared" si="652"/>
        <v>0</v>
      </c>
      <c r="T967" s="240">
        <f t="shared" si="652"/>
        <v>0</v>
      </c>
      <c r="U967" s="240">
        <f t="shared" si="652"/>
        <v>0</v>
      </c>
      <c r="V967" s="240">
        <f t="shared" si="652"/>
        <v>0</v>
      </c>
      <c r="W967" s="240">
        <f t="shared" si="652"/>
        <v>0</v>
      </c>
      <c r="X967" s="240">
        <f t="shared" si="652"/>
        <v>0</v>
      </c>
      <c r="Y967" s="240">
        <f t="shared" si="652"/>
        <v>0</v>
      </c>
      <c r="Z967" s="240">
        <f t="shared" si="652"/>
        <v>0</v>
      </c>
      <c r="AA967" s="240">
        <f t="shared" si="652"/>
        <v>0</v>
      </c>
      <c r="AB967" s="240">
        <f t="shared" si="652"/>
        <v>0</v>
      </c>
      <c r="AC967" s="240">
        <f t="shared" si="652"/>
        <v>0</v>
      </c>
      <c r="AD967" s="240">
        <f t="shared" si="652"/>
        <v>0</v>
      </c>
      <c r="AE967" s="240">
        <f t="shared" si="652"/>
        <v>0</v>
      </c>
      <c r="AF967" s="240">
        <f t="shared" si="652"/>
        <v>0</v>
      </c>
      <c r="AG967" s="240">
        <f t="shared" si="652"/>
        <v>0</v>
      </c>
      <c r="AH967" s="240">
        <f t="shared" si="652"/>
        <v>0</v>
      </c>
      <c r="AI967" s="240">
        <f t="shared" si="652"/>
        <v>0</v>
      </c>
      <c r="AJ967" s="240">
        <f t="shared" si="652"/>
        <v>0</v>
      </c>
      <c r="AK967" s="240">
        <f t="shared" si="652"/>
        <v>0</v>
      </c>
      <c r="AL967" s="240">
        <f t="shared" si="652"/>
        <v>0</v>
      </c>
      <c r="AM967" s="240">
        <f t="shared" si="652"/>
        <v>0</v>
      </c>
      <c r="AN967" s="240">
        <f t="shared" si="652"/>
        <v>0</v>
      </c>
      <c r="AO967" s="240">
        <f t="shared" si="652"/>
        <v>0</v>
      </c>
      <c r="AP967" s="240">
        <f t="shared" si="652"/>
        <v>0</v>
      </c>
      <c r="AQ967" s="240">
        <f t="shared" si="652"/>
        <v>0</v>
      </c>
      <c r="AR967" s="240">
        <f t="shared" si="652"/>
        <v>0</v>
      </c>
      <c r="AS967" s="240">
        <f t="shared" si="652"/>
        <v>0</v>
      </c>
      <c r="AT967" s="240">
        <f t="shared" si="652"/>
        <v>0</v>
      </c>
      <c r="AU967" s="240">
        <f t="shared" si="652"/>
        <v>0</v>
      </c>
      <c r="AV967" s="240">
        <f t="shared" si="652"/>
        <v>0</v>
      </c>
      <c r="AW967" s="240">
        <f t="shared" si="652"/>
        <v>0</v>
      </c>
      <c r="AX967" s="240">
        <f t="shared" si="652"/>
        <v>0</v>
      </c>
      <c r="AY967" s="240">
        <f t="shared" si="652"/>
        <v>0</v>
      </c>
      <c r="AZ967" s="240">
        <f t="shared" si="652"/>
        <v>0</v>
      </c>
      <c r="BA967" s="240">
        <f t="shared" si="652"/>
        <v>0</v>
      </c>
      <c r="BB967" s="181">
        <f t="shared" ref="BB967:DM970" si="653">BB954*0.18</f>
        <v>81.973203425493097</v>
      </c>
      <c r="BC967" s="181">
        <f t="shared" si="653"/>
        <v>77.796807996896248</v>
      </c>
      <c r="BD967" s="181">
        <f t="shared" si="653"/>
        <v>55.853332102669455</v>
      </c>
      <c r="BE967" s="181">
        <f t="shared" si="653"/>
        <v>67.12429100677906</v>
      </c>
      <c r="BF967" s="181">
        <f t="shared" si="653"/>
        <v>42.925597274142348</v>
      </c>
      <c r="BG967" s="181">
        <f t="shared" si="653"/>
        <v>29.404729677157018</v>
      </c>
      <c r="BH967" s="181">
        <f t="shared" si="653"/>
        <v>90.792279058988115</v>
      </c>
      <c r="BI967" s="181">
        <f t="shared" si="653"/>
        <v>17.393778663923403</v>
      </c>
      <c r="BJ967" s="181">
        <f t="shared" si="653"/>
        <v>23.381505351302</v>
      </c>
      <c r="BK967" s="181">
        <f t="shared" si="653"/>
        <v>32.765516168203405</v>
      </c>
      <c r="BL967" s="181">
        <f t="shared" si="653"/>
        <v>22.368566646380863</v>
      </c>
      <c r="BM967" s="181">
        <f t="shared" si="653"/>
        <v>32.398787526921708</v>
      </c>
      <c r="BN967" s="181">
        <f t="shared" si="653"/>
        <v>13.502542125254099</v>
      </c>
      <c r="BO967" s="181">
        <f t="shared" si="653"/>
        <v>13.502542125254099</v>
      </c>
      <c r="BP967" s="181">
        <f t="shared" si="653"/>
        <v>10.91682022957124</v>
      </c>
      <c r="BQ967" s="181">
        <f t="shared" si="653"/>
        <v>10.91682022957124</v>
      </c>
      <c r="BR967" s="181">
        <f t="shared" si="653"/>
        <v>5.6865598492895488</v>
      </c>
      <c r="BS967" s="181">
        <f t="shared" si="653"/>
        <v>0</v>
      </c>
      <c r="BT967" s="181">
        <f t="shared" si="653"/>
        <v>0</v>
      </c>
      <c r="BU967" s="181">
        <f t="shared" si="653"/>
        <v>0</v>
      </c>
      <c r="BV967" s="181">
        <f t="shared" si="653"/>
        <v>0</v>
      </c>
      <c r="BW967" s="181">
        <f t="shared" si="653"/>
        <v>0</v>
      </c>
      <c r="BX967" s="181">
        <f t="shared" si="653"/>
        <v>0</v>
      </c>
      <c r="BY967" s="181">
        <f t="shared" si="653"/>
        <v>0</v>
      </c>
      <c r="BZ967" s="181">
        <f t="shared" si="653"/>
        <v>0</v>
      </c>
      <c r="CA967" s="181">
        <f t="shared" si="653"/>
        <v>0</v>
      </c>
      <c r="CB967" s="181">
        <f t="shared" si="653"/>
        <v>0</v>
      </c>
      <c r="CC967" s="181">
        <f t="shared" si="653"/>
        <v>0</v>
      </c>
      <c r="CD967" s="181">
        <f t="shared" si="653"/>
        <v>0</v>
      </c>
      <c r="CE967" s="181">
        <f t="shared" si="653"/>
        <v>0</v>
      </c>
      <c r="CF967" s="181">
        <f t="shared" si="653"/>
        <v>0</v>
      </c>
      <c r="CG967" s="181">
        <f t="shared" si="653"/>
        <v>0</v>
      </c>
      <c r="CH967" s="181">
        <f t="shared" si="653"/>
        <v>0</v>
      </c>
      <c r="CI967" s="181">
        <f t="shared" si="653"/>
        <v>0</v>
      </c>
      <c r="CJ967" s="181">
        <f t="shared" si="653"/>
        <v>0</v>
      </c>
      <c r="CK967" s="181">
        <f t="shared" si="653"/>
        <v>0</v>
      </c>
      <c r="CL967" s="181">
        <f t="shared" si="653"/>
        <v>0</v>
      </c>
      <c r="CM967" s="181">
        <f t="shared" si="653"/>
        <v>0</v>
      </c>
      <c r="CN967" s="181">
        <f t="shared" si="653"/>
        <v>0</v>
      </c>
      <c r="CO967" s="181">
        <f t="shared" si="653"/>
        <v>0</v>
      </c>
      <c r="CP967" s="181">
        <f t="shared" si="653"/>
        <v>0</v>
      </c>
      <c r="CQ967" s="181">
        <f t="shared" si="653"/>
        <v>0</v>
      </c>
      <c r="CR967" s="181">
        <f t="shared" si="653"/>
        <v>0</v>
      </c>
      <c r="CS967" s="181">
        <f t="shared" si="653"/>
        <v>0</v>
      </c>
      <c r="CT967" s="181">
        <f t="shared" si="653"/>
        <v>0</v>
      </c>
      <c r="CU967" s="181">
        <f t="shared" si="653"/>
        <v>0</v>
      </c>
      <c r="CV967" s="181">
        <f t="shared" si="653"/>
        <v>0</v>
      </c>
      <c r="CW967" s="181">
        <f t="shared" si="653"/>
        <v>0</v>
      </c>
      <c r="CX967" s="181">
        <f t="shared" si="653"/>
        <v>0</v>
      </c>
      <c r="CY967" s="181">
        <f t="shared" si="653"/>
        <v>0</v>
      </c>
      <c r="CZ967" s="181">
        <f t="shared" si="653"/>
        <v>0</v>
      </c>
      <c r="DA967" s="181">
        <f t="shared" si="653"/>
        <v>0</v>
      </c>
      <c r="DB967" s="181">
        <f t="shared" si="653"/>
        <v>0</v>
      </c>
      <c r="DC967" s="181">
        <f t="shared" si="653"/>
        <v>0</v>
      </c>
      <c r="DD967" s="181">
        <f t="shared" si="653"/>
        <v>0</v>
      </c>
      <c r="DE967" s="181">
        <f t="shared" si="653"/>
        <v>0</v>
      </c>
      <c r="DF967" s="181">
        <f t="shared" si="653"/>
        <v>0</v>
      </c>
      <c r="DG967" s="181">
        <f t="shared" si="653"/>
        <v>0</v>
      </c>
      <c r="DH967" s="181">
        <f t="shared" si="653"/>
        <v>0</v>
      </c>
      <c r="DI967" s="181">
        <f t="shared" si="653"/>
        <v>0</v>
      </c>
      <c r="DJ967" s="181">
        <f t="shared" si="653"/>
        <v>0</v>
      </c>
      <c r="DK967" s="181">
        <f t="shared" si="653"/>
        <v>0</v>
      </c>
      <c r="DL967" s="181">
        <f t="shared" si="653"/>
        <v>0</v>
      </c>
      <c r="DM967" s="181">
        <f t="shared" si="653"/>
        <v>0</v>
      </c>
      <c r="DN967" s="181">
        <f t="shared" si="651"/>
        <v>0</v>
      </c>
      <c r="DO967" s="181">
        <f t="shared" si="651"/>
        <v>0</v>
      </c>
      <c r="DP967" s="181">
        <f t="shared" si="651"/>
        <v>0</v>
      </c>
      <c r="DQ967" s="181">
        <f t="shared" si="651"/>
        <v>0</v>
      </c>
      <c r="DR967" s="181">
        <f t="shared" si="651"/>
        <v>0</v>
      </c>
      <c r="DS967" s="181">
        <f t="shared" si="651"/>
        <v>0</v>
      </c>
      <c r="DT967" s="181">
        <f t="shared" si="651"/>
        <v>0</v>
      </c>
      <c r="DU967" s="181">
        <f t="shared" si="651"/>
        <v>0</v>
      </c>
      <c r="DV967" s="181">
        <f t="shared" si="651"/>
        <v>0</v>
      </c>
      <c r="DW967" s="181">
        <f t="shared" si="651"/>
        <v>0</v>
      </c>
      <c r="DX967" s="181">
        <f t="shared" si="651"/>
        <v>0</v>
      </c>
      <c r="DY967" s="181">
        <f t="shared" si="651"/>
        <v>0</v>
      </c>
      <c r="DZ967" s="181">
        <f t="shared" si="651"/>
        <v>0</v>
      </c>
      <c r="EA967" s="181">
        <f t="shared" si="651"/>
        <v>0</v>
      </c>
      <c r="EB967" s="181">
        <f t="shared" si="648"/>
        <v>0</v>
      </c>
      <c r="EC967" s="181">
        <f t="shared" si="648"/>
        <v>0</v>
      </c>
      <c r="ED967" s="181">
        <f t="shared" si="648"/>
        <v>0</v>
      </c>
      <c r="EE967" s="181">
        <f t="shared" si="648"/>
        <v>0</v>
      </c>
    </row>
    <row r="968" spans="1:138" s="182" customFormat="1" ht="15.75" hidden="1" outlineLevel="1" x14ac:dyDescent="0.25">
      <c r="A968" s="122">
        <f t="shared" si="643"/>
        <v>1</v>
      </c>
      <c r="B968" s="232" t="str">
        <f t="shared" si="646"/>
        <v>Прочие имп НДС</v>
      </c>
      <c r="C968" s="170">
        <f t="shared" si="649"/>
        <v>653.5838116987328</v>
      </c>
      <c r="D968" s="240">
        <f t="shared" ref="D968:BA968" si="654">D57+D91+D217+D265+D297+D328+D360+D392+D424+D456+D488+D520+D552+D584+D616+D648+D680+D712+D744+D776+D808+D840+D872+D904+D936</f>
        <v>0</v>
      </c>
      <c r="E968" s="240">
        <f t="shared" si="654"/>
        <v>0</v>
      </c>
      <c r="F968" s="240">
        <f t="shared" si="654"/>
        <v>0</v>
      </c>
      <c r="G968" s="240">
        <f t="shared" si="654"/>
        <v>0</v>
      </c>
      <c r="H968" s="240">
        <f t="shared" si="654"/>
        <v>0</v>
      </c>
      <c r="I968" s="240">
        <f t="shared" si="654"/>
        <v>0</v>
      </c>
      <c r="J968" s="240">
        <f t="shared" si="654"/>
        <v>0</v>
      </c>
      <c r="K968" s="240">
        <f t="shared" si="654"/>
        <v>0</v>
      </c>
      <c r="L968" s="240">
        <f t="shared" si="654"/>
        <v>0</v>
      </c>
      <c r="M968" s="240">
        <f t="shared" si="654"/>
        <v>0</v>
      </c>
      <c r="N968" s="240">
        <f t="shared" si="654"/>
        <v>0</v>
      </c>
      <c r="O968" s="240">
        <f t="shared" si="654"/>
        <v>0</v>
      </c>
      <c r="P968" s="240">
        <f t="shared" si="654"/>
        <v>0</v>
      </c>
      <c r="Q968" s="240">
        <f t="shared" si="654"/>
        <v>0</v>
      </c>
      <c r="R968" s="240">
        <f t="shared" si="654"/>
        <v>0</v>
      </c>
      <c r="S968" s="240">
        <f t="shared" si="654"/>
        <v>0</v>
      </c>
      <c r="T968" s="240">
        <f t="shared" si="654"/>
        <v>0</v>
      </c>
      <c r="U968" s="240">
        <f t="shared" si="654"/>
        <v>0</v>
      </c>
      <c r="V968" s="240">
        <f t="shared" si="654"/>
        <v>0</v>
      </c>
      <c r="W968" s="240">
        <f t="shared" si="654"/>
        <v>0</v>
      </c>
      <c r="X968" s="240">
        <f t="shared" si="654"/>
        <v>0</v>
      </c>
      <c r="Y968" s="240">
        <f t="shared" si="654"/>
        <v>0</v>
      </c>
      <c r="Z968" s="240">
        <f t="shared" si="654"/>
        <v>0</v>
      </c>
      <c r="AA968" s="240">
        <f t="shared" si="654"/>
        <v>0</v>
      </c>
      <c r="AB968" s="240">
        <f t="shared" si="654"/>
        <v>0</v>
      </c>
      <c r="AC968" s="240">
        <f t="shared" si="654"/>
        <v>0</v>
      </c>
      <c r="AD968" s="240">
        <f t="shared" si="654"/>
        <v>0</v>
      </c>
      <c r="AE968" s="240">
        <f t="shared" si="654"/>
        <v>0</v>
      </c>
      <c r="AF968" s="240">
        <f t="shared" si="654"/>
        <v>0</v>
      </c>
      <c r="AG968" s="240">
        <f t="shared" si="654"/>
        <v>0</v>
      </c>
      <c r="AH968" s="240">
        <f t="shared" si="654"/>
        <v>0</v>
      </c>
      <c r="AI968" s="240">
        <f t="shared" si="654"/>
        <v>0</v>
      </c>
      <c r="AJ968" s="240">
        <f t="shared" si="654"/>
        <v>0</v>
      </c>
      <c r="AK968" s="240">
        <f t="shared" si="654"/>
        <v>0</v>
      </c>
      <c r="AL968" s="240">
        <f t="shared" si="654"/>
        <v>0</v>
      </c>
      <c r="AM968" s="240">
        <f t="shared" si="654"/>
        <v>0</v>
      </c>
      <c r="AN968" s="240">
        <f t="shared" si="654"/>
        <v>0</v>
      </c>
      <c r="AO968" s="240">
        <f t="shared" si="654"/>
        <v>0</v>
      </c>
      <c r="AP968" s="240">
        <f t="shared" si="654"/>
        <v>0</v>
      </c>
      <c r="AQ968" s="240">
        <f t="shared" si="654"/>
        <v>0</v>
      </c>
      <c r="AR968" s="240">
        <f t="shared" si="654"/>
        <v>0</v>
      </c>
      <c r="AS968" s="240">
        <f t="shared" si="654"/>
        <v>0</v>
      </c>
      <c r="AT968" s="240">
        <f t="shared" si="654"/>
        <v>0</v>
      </c>
      <c r="AU968" s="240">
        <f t="shared" si="654"/>
        <v>0</v>
      </c>
      <c r="AV968" s="240">
        <f t="shared" si="654"/>
        <v>0</v>
      </c>
      <c r="AW968" s="240">
        <f t="shared" si="654"/>
        <v>0</v>
      </c>
      <c r="AX968" s="240">
        <f t="shared" si="654"/>
        <v>0</v>
      </c>
      <c r="AY968" s="240">
        <f t="shared" si="654"/>
        <v>0</v>
      </c>
      <c r="AZ968" s="240">
        <f t="shared" si="654"/>
        <v>0</v>
      </c>
      <c r="BA968" s="240">
        <f t="shared" si="654"/>
        <v>0</v>
      </c>
      <c r="BB968" s="181">
        <f t="shared" si="653"/>
        <v>0</v>
      </c>
      <c r="BC968" s="181">
        <f t="shared" si="653"/>
        <v>232.61644225873295</v>
      </c>
      <c r="BD968" s="181">
        <f t="shared" si="653"/>
        <v>182.07518471999995</v>
      </c>
      <c r="BE968" s="181">
        <f t="shared" si="653"/>
        <v>205.43918471999996</v>
      </c>
      <c r="BF968" s="181">
        <f t="shared" si="653"/>
        <v>0</v>
      </c>
      <c r="BG968" s="181">
        <f t="shared" si="653"/>
        <v>0</v>
      </c>
      <c r="BH968" s="181">
        <f t="shared" si="653"/>
        <v>33.452999999999996</v>
      </c>
      <c r="BI968" s="181">
        <f t="shared" si="653"/>
        <v>0</v>
      </c>
      <c r="BJ968" s="181">
        <f t="shared" si="653"/>
        <v>0</v>
      </c>
      <c r="BK968" s="181">
        <f t="shared" si="653"/>
        <v>0</v>
      </c>
      <c r="BL968" s="181">
        <f t="shared" si="653"/>
        <v>0</v>
      </c>
      <c r="BM968" s="181">
        <f t="shared" si="653"/>
        <v>0</v>
      </c>
      <c r="BN968" s="181">
        <f t="shared" si="653"/>
        <v>0</v>
      </c>
      <c r="BO968" s="181">
        <f t="shared" si="653"/>
        <v>0</v>
      </c>
      <c r="BP968" s="181">
        <f t="shared" si="653"/>
        <v>0</v>
      </c>
      <c r="BQ968" s="181">
        <f t="shared" si="653"/>
        <v>0</v>
      </c>
      <c r="BR968" s="181">
        <f t="shared" si="653"/>
        <v>0</v>
      </c>
      <c r="BS968" s="181">
        <f t="shared" si="653"/>
        <v>0</v>
      </c>
      <c r="BT968" s="181">
        <f t="shared" si="653"/>
        <v>0</v>
      </c>
      <c r="BU968" s="181">
        <f t="shared" si="653"/>
        <v>0</v>
      </c>
      <c r="BV968" s="181">
        <f t="shared" si="653"/>
        <v>0</v>
      </c>
      <c r="BW968" s="181">
        <f t="shared" si="653"/>
        <v>0</v>
      </c>
      <c r="BX968" s="181">
        <f t="shared" si="653"/>
        <v>0</v>
      </c>
      <c r="BY968" s="181">
        <f t="shared" si="653"/>
        <v>0</v>
      </c>
      <c r="BZ968" s="181">
        <f t="shared" si="653"/>
        <v>0</v>
      </c>
      <c r="CA968" s="181">
        <f t="shared" si="653"/>
        <v>0</v>
      </c>
      <c r="CB968" s="181">
        <f t="shared" si="653"/>
        <v>0</v>
      </c>
      <c r="CC968" s="181">
        <f t="shared" si="653"/>
        <v>0</v>
      </c>
      <c r="CD968" s="181">
        <f t="shared" si="653"/>
        <v>0</v>
      </c>
      <c r="CE968" s="181">
        <f t="shared" si="653"/>
        <v>0</v>
      </c>
      <c r="CF968" s="181">
        <f t="shared" si="653"/>
        <v>0</v>
      </c>
      <c r="CG968" s="181">
        <f t="shared" si="653"/>
        <v>0</v>
      </c>
      <c r="CH968" s="181">
        <f t="shared" si="653"/>
        <v>0</v>
      </c>
      <c r="CI968" s="181">
        <f t="shared" si="653"/>
        <v>0</v>
      </c>
      <c r="CJ968" s="181">
        <f t="shared" si="653"/>
        <v>0</v>
      </c>
      <c r="CK968" s="181">
        <f t="shared" si="653"/>
        <v>0</v>
      </c>
      <c r="CL968" s="181">
        <f t="shared" si="653"/>
        <v>0</v>
      </c>
      <c r="CM968" s="181">
        <f t="shared" si="653"/>
        <v>0</v>
      </c>
      <c r="CN968" s="181">
        <f t="shared" si="653"/>
        <v>0</v>
      </c>
      <c r="CO968" s="181">
        <f t="shared" si="653"/>
        <v>0</v>
      </c>
      <c r="CP968" s="181">
        <f t="shared" si="653"/>
        <v>0</v>
      </c>
      <c r="CQ968" s="181">
        <f t="shared" si="653"/>
        <v>0</v>
      </c>
      <c r="CR968" s="181">
        <f t="shared" si="653"/>
        <v>0</v>
      </c>
      <c r="CS968" s="181">
        <f t="shared" si="653"/>
        <v>0</v>
      </c>
      <c r="CT968" s="181">
        <f t="shared" si="653"/>
        <v>0</v>
      </c>
      <c r="CU968" s="181">
        <f t="shared" si="653"/>
        <v>0</v>
      </c>
      <c r="CV968" s="181">
        <f t="shared" si="653"/>
        <v>0</v>
      </c>
      <c r="CW968" s="181">
        <f t="shared" si="653"/>
        <v>0</v>
      </c>
      <c r="CX968" s="181">
        <f t="shared" si="653"/>
        <v>0</v>
      </c>
      <c r="CY968" s="181">
        <f t="shared" si="653"/>
        <v>0</v>
      </c>
      <c r="CZ968" s="181">
        <f t="shared" si="653"/>
        <v>0</v>
      </c>
      <c r="DA968" s="181">
        <f t="shared" si="653"/>
        <v>0</v>
      </c>
      <c r="DB968" s="181">
        <f t="shared" si="653"/>
        <v>0</v>
      </c>
      <c r="DC968" s="181">
        <f t="shared" si="653"/>
        <v>0</v>
      </c>
      <c r="DD968" s="181">
        <f t="shared" si="653"/>
        <v>0</v>
      </c>
      <c r="DE968" s="181">
        <f t="shared" si="653"/>
        <v>0</v>
      </c>
      <c r="DF968" s="181">
        <f t="shared" si="653"/>
        <v>0</v>
      </c>
      <c r="DG968" s="181">
        <f t="shared" si="653"/>
        <v>0</v>
      </c>
      <c r="DH968" s="181">
        <f t="shared" si="653"/>
        <v>0</v>
      </c>
      <c r="DI968" s="181">
        <f t="shared" si="653"/>
        <v>0</v>
      </c>
      <c r="DJ968" s="181">
        <f t="shared" si="653"/>
        <v>0</v>
      </c>
      <c r="DK968" s="181">
        <f t="shared" si="653"/>
        <v>0</v>
      </c>
      <c r="DL968" s="181">
        <f t="shared" si="653"/>
        <v>0</v>
      </c>
      <c r="DM968" s="181">
        <f t="shared" si="653"/>
        <v>0</v>
      </c>
      <c r="DN968" s="181">
        <f t="shared" si="651"/>
        <v>0</v>
      </c>
      <c r="DO968" s="181">
        <f t="shared" si="651"/>
        <v>0</v>
      </c>
      <c r="DP968" s="181">
        <f t="shared" si="651"/>
        <v>0</v>
      </c>
      <c r="DQ968" s="181">
        <f t="shared" si="651"/>
        <v>0</v>
      </c>
      <c r="DR968" s="181">
        <f t="shared" si="651"/>
        <v>0</v>
      </c>
      <c r="DS968" s="181">
        <f t="shared" si="651"/>
        <v>0</v>
      </c>
      <c r="DT968" s="181">
        <f t="shared" si="651"/>
        <v>0</v>
      </c>
      <c r="DU968" s="181">
        <f t="shared" si="651"/>
        <v>0</v>
      </c>
      <c r="DV968" s="181">
        <f t="shared" si="651"/>
        <v>0</v>
      </c>
      <c r="DW968" s="181">
        <f t="shared" si="651"/>
        <v>0</v>
      </c>
      <c r="DX968" s="181">
        <f t="shared" si="651"/>
        <v>0</v>
      </c>
      <c r="DY968" s="181">
        <f t="shared" si="651"/>
        <v>0</v>
      </c>
      <c r="DZ968" s="181">
        <f t="shared" si="651"/>
        <v>0</v>
      </c>
      <c r="EA968" s="181">
        <f t="shared" si="651"/>
        <v>0</v>
      </c>
      <c r="EB968" s="181">
        <f t="shared" si="648"/>
        <v>0</v>
      </c>
      <c r="EC968" s="181">
        <f t="shared" si="648"/>
        <v>0</v>
      </c>
      <c r="ED968" s="181">
        <f t="shared" si="648"/>
        <v>0</v>
      </c>
      <c r="EE968" s="181">
        <f t="shared" si="648"/>
        <v>0</v>
      </c>
    </row>
    <row r="969" spans="1:138" s="182" customFormat="1" ht="15.75" hidden="1" outlineLevel="1" x14ac:dyDescent="0.25">
      <c r="A969" s="122">
        <f t="shared" si="643"/>
        <v>1</v>
      </c>
      <c r="B969" s="232" t="str">
        <f t="shared" si="646"/>
        <v>Прочие рос НДС</v>
      </c>
      <c r="C969" s="170">
        <f t="shared" si="649"/>
        <v>837.89030899330612</v>
      </c>
      <c r="D969" s="240">
        <f t="shared" ref="D969:BA972" si="655">D60+D92+D218+D266+D298+D329+D361+D393+D425+D457+D489+D521+D553+D585+D617+D649+D681+D713+D745+D777+D809+D841+D873+D905+D937</f>
        <v>0</v>
      </c>
      <c r="E969" s="240">
        <f t="shared" si="655"/>
        <v>0</v>
      </c>
      <c r="F969" s="240">
        <f t="shared" si="655"/>
        <v>0</v>
      </c>
      <c r="G969" s="240">
        <f t="shared" si="655"/>
        <v>0</v>
      </c>
      <c r="H969" s="240">
        <f t="shared" si="655"/>
        <v>0</v>
      </c>
      <c r="I969" s="240">
        <f t="shared" si="655"/>
        <v>0</v>
      </c>
      <c r="J969" s="240">
        <f t="shared" si="655"/>
        <v>0</v>
      </c>
      <c r="K969" s="240">
        <f t="shared" si="655"/>
        <v>0</v>
      </c>
      <c r="L969" s="240">
        <f t="shared" si="655"/>
        <v>0</v>
      </c>
      <c r="M969" s="240">
        <f t="shared" si="655"/>
        <v>0</v>
      </c>
      <c r="N969" s="240">
        <f t="shared" si="655"/>
        <v>0</v>
      </c>
      <c r="O969" s="240">
        <f t="shared" si="655"/>
        <v>0</v>
      </c>
      <c r="P969" s="240">
        <f t="shared" si="655"/>
        <v>0</v>
      </c>
      <c r="Q969" s="240">
        <f t="shared" si="655"/>
        <v>0</v>
      </c>
      <c r="R969" s="240">
        <f t="shared" si="655"/>
        <v>0</v>
      </c>
      <c r="S969" s="240">
        <f t="shared" si="655"/>
        <v>0</v>
      </c>
      <c r="T969" s="240">
        <f t="shared" si="655"/>
        <v>0</v>
      </c>
      <c r="U969" s="240">
        <f t="shared" si="655"/>
        <v>0</v>
      </c>
      <c r="V969" s="240">
        <f t="shared" si="655"/>
        <v>0</v>
      </c>
      <c r="W969" s="240">
        <f t="shared" si="655"/>
        <v>0</v>
      </c>
      <c r="X969" s="240">
        <f t="shared" si="655"/>
        <v>0</v>
      </c>
      <c r="Y969" s="240">
        <f t="shared" si="655"/>
        <v>0</v>
      </c>
      <c r="Z969" s="240">
        <f t="shared" si="655"/>
        <v>0</v>
      </c>
      <c r="AA969" s="240">
        <f t="shared" si="655"/>
        <v>0</v>
      </c>
      <c r="AB969" s="240">
        <f t="shared" si="655"/>
        <v>0</v>
      </c>
      <c r="AC969" s="240">
        <f t="shared" si="655"/>
        <v>0</v>
      </c>
      <c r="AD969" s="240">
        <f t="shared" si="655"/>
        <v>0</v>
      </c>
      <c r="AE969" s="240">
        <f t="shared" si="655"/>
        <v>0</v>
      </c>
      <c r="AF969" s="240">
        <f t="shared" si="655"/>
        <v>0</v>
      </c>
      <c r="AG969" s="240">
        <f t="shared" si="655"/>
        <v>0</v>
      </c>
      <c r="AH969" s="240">
        <f t="shared" si="655"/>
        <v>0</v>
      </c>
      <c r="AI969" s="240">
        <f t="shared" si="655"/>
        <v>0</v>
      </c>
      <c r="AJ969" s="240">
        <f t="shared" si="655"/>
        <v>0</v>
      </c>
      <c r="AK969" s="240">
        <f t="shared" si="655"/>
        <v>0</v>
      </c>
      <c r="AL969" s="240">
        <f t="shared" si="655"/>
        <v>0</v>
      </c>
      <c r="AM969" s="240">
        <f t="shared" si="655"/>
        <v>0</v>
      </c>
      <c r="AN969" s="240">
        <f t="shared" si="655"/>
        <v>0</v>
      </c>
      <c r="AO969" s="240">
        <f t="shared" si="655"/>
        <v>0</v>
      </c>
      <c r="AP969" s="240">
        <f t="shared" si="655"/>
        <v>0</v>
      </c>
      <c r="AQ969" s="240">
        <f t="shared" si="655"/>
        <v>0</v>
      </c>
      <c r="AR969" s="240">
        <f t="shared" si="655"/>
        <v>0</v>
      </c>
      <c r="AS969" s="240">
        <f t="shared" si="655"/>
        <v>0</v>
      </c>
      <c r="AT969" s="240">
        <f t="shared" si="655"/>
        <v>0</v>
      </c>
      <c r="AU969" s="240">
        <f t="shared" si="655"/>
        <v>0</v>
      </c>
      <c r="AV969" s="240">
        <f t="shared" si="655"/>
        <v>0</v>
      </c>
      <c r="AW969" s="240">
        <f t="shared" si="655"/>
        <v>0</v>
      </c>
      <c r="AX969" s="240">
        <f t="shared" si="655"/>
        <v>0</v>
      </c>
      <c r="AY969" s="240">
        <f t="shared" si="655"/>
        <v>0</v>
      </c>
      <c r="AZ969" s="240">
        <f t="shared" si="655"/>
        <v>0</v>
      </c>
      <c r="BA969" s="240">
        <f t="shared" si="655"/>
        <v>0</v>
      </c>
      <c r="BB969" s="181">
        <f t="shared" si="653"/>
        <v>46.734718235431117</v>
      </c>
      <c r="BC969" s="181">
        <f t="shared" si="653"/>
        <v>79.915849018918379</v>
      </c>
      <c r="BD969" s="181">
        <f t="shared" si="653"/>
        <v>39.964922088353397</v>
      </c>
      <c r="BE969" s="181">
        <f t="shared" si="653"/>
        <v>43.816881742120351</v>
      </c>
      <c r="BF969" s="181">
        <f t="shared" si="653"/>
        <v>43.046038368931313</v>
      </c>
      <c r="BG969" s="181">
        <f t="shared" si="653"/>
        <v>33.425161199154324</v>
      </c>
      <c r="BH969" s="181">
        <f t="shared" si="653"/>
        <v>14.428044323753069</v>
      </c>
      <c r="BI969" s="181">
        <f t="shared" si="653"/>
        <v>22.710770361490116</v>
      </c>
      <c r="BJ969" s="181">
        <f t="shared" si="653"/>
        <v>101.67313717016617</v>
      </c>
      <c r="BK969" s="181">
        <f t="shared" si="653"/>
        <v>251.9193906912929</v>
      </c>
      <c r="BL969" s="181">
        <f t="shared" si="653"/>
        <v>144.58474215961047</v>
      </c>
      <c r="BM969" s="181">
        <f t="shared" si="653"/>
        <v>9.9025198738644225</v>
      </c>
      <c r="BN969" s="181">
        <f t="shared" si="653"/>
        <v>5.7681337602200493</v>
      </c>
      <c r="BO969" s="181">
        <f t="shared" si="653"/>
        <v>0</v>
      </c>
      <c r="BP969" s="181">
        <f t="shared" si="653"/>
        <v>0</v>
      </c>
      <c r="BQ969" s="181">
        <f t="shared" si="653"/>
        <v>0</v>
      </c>
      <c r="BR969" s="181">
        <f t="shared" si="653"/>
        <v>0</v>
      </c>
      <c r="BS969" s="181">
        <f t="shared" si="653"/>
        <v>0</v>
      </c>
      <c r="BT969" s="181">
        <f t="shared" si="653"/>
        <v>0</v>
      </c>
      <c r="BU969" s="181">
        <f t="shared" si="653"/>
        <v>0</v>
      </c>
      <c r="BV969" s="181">
        <f t="shared" si="653"/>
        <v>0</v>
      </c>
      <c r="BW969" s="181">
        <f t="shared" si="653"/>
        <v>0</v>
      </c>
      <c r="BX969" s="181">
        <f t="shared" si="653"/>
        <v>0</v>
      </c>
      <c r="BY969" s="181">
        <f t="shared" si="653"/>
        <v>0</v>
      </c>
      <c r="BZ969" s="181">
        <f t="shared" si="653"/>
        <v>0</v>
      </c>
      <c r="CA969" s="181">
        <f t="shared" si="653"/>
        <v>0</v>
      </c>
      <c r="CB969" s="181">
        <f t="shared" si="653"/>
        <v>0</v>
      </c>
      <c r="CC969" s="181">
        <f t="shared" si="653"/>
        <v>0</v>
      </c>
      <c r="CD969" s="181">
        <f t="shared" si="653"/>
        <v>0</v>
      </c>
      <c r="CE969" s="181">
        <f t="shared" si="653"/>
        <v>0</v>
      </c>
      <c r="CF969" s="181">
        <f t="shared" si="653"/>
        <v>0</v>
      </c>
      <c r="CG969" s="181">
        <f t="shared" si="653"/>
        <v>0</v>
      </c>
      <c r="CH969" s="181">
        <f t="shared" si="653"/>
        <v>0</v>
      </c>
      <c r="CI969" s="181">
        <f t="shared" si="653"/>
        <v>0</v>
      </c>
      <c r="CJ969" s="181">
        <f t="shared" si="653"/>
        <v>0</v>
      </c>
      <c r="CK969" s="181">
        <f t="shared" si="653"/>
        <v>0</v>
      </c>
      <c r="CL969" s="181">
        <f t="shared" si="653"/>
        <v>0</v>
      </c>
      <c r="CM969" s="181">
        <f t="shared" si="653"/>
        <v>0</v>
      </c>
      <c r="CN969" s="181">
        <f t="shared" si="653"/>
        <v>0</v>
      </c>
      <c r="CO969" s="181">
        <f t="shared" si="653"/>
        <v>0</v>
      </c>
      <c r="CP969" s="181">
        <f t="shared" si="653"/>
        <v>0</v>
      </c>
      <c r="CQ969" s="181">
        <f t="shared" si="653"/>
        <v>0</v>
      </c>
      <c r="CR969" s="181">
        <f t="shared" si="653"/>
        <v>0</v>
      </c>
      <c r="CS969" s="181">
        <f t="shared" si="653"/>
        <v>0</v>
      </c>
      <c r="CT969" s="181">
        <f t="shared" si="653"/>
        <v>0</v>
      </c>
      <c r="CU969" s="181">
        <f t="shared" si="653"/>
        <v>0</v>
      </c>
      <c r="CV969" s="181">
        <f t="shared" si="653"/>
        <v>0</v>
      </c>
      <c r="CW969" s="181">
        <f t="shared" si="653"/>
        <v>0</v>
      </c>
      <c r="CX969" s="181">
        <f t="shared" si="653"/>
        <v>0</v>
      </c>
      <c r="CY969" s="181">
        <f t="shared" si="653"/>
        <v>0</v>
      </c>
      <c r="CZ969" s="181">
        <f t="shared" si="653"/>
        <v>0</v>
      </c>
      <c r="DA969" s="181">
        <f t="shared" si="653"/>
        <v>0</v>
      </c>
      <c r="DB969" s="181">
        <f t="shared" si="653"/>
        <v>0</v>
      </c>
      <c r="DC969" s="181">
        <f t="shared" si="653"/>
        <v>0</v>
      </c>
      <c r="DD969" s="181">
        <f t="shared" si="653"/>
        <v>0</v>
      </c>
      <c r="DE969" s="181">
        <f t="shared" si="653"/>
        <v>0</v>
      </c>
      <c r="DF969" s="181">
        <f t="shared" si="653"/>
        <v>0</v>
      </c>
      <c r="DG969" s="181">
        <f t="shared" si="653"/>
        <v>0</v>
      </c>
      <c r="DH969" s="181">
        <f t="shared" si="653"/>
        <v>0</v>
      </c>
      <c r="DI969" s="181">
        <f t="shared" si="653"/>
        <v>0</v>
      </c>
      <c r="DJ969" s="181">
        <f t="shared" si="653"/>
        <v>0</v>
      </c>
      <c r="DK969" s="181">
        <f t="shared" si="653"/>
        <v>0</v>
      </c>
      <c r="DL969" s="181">
        <f t="shared" si="653"/>
        <v>0</v>
      </c>
      <c r="DM969" s="181">
        <f t="shared" si="653"/>
        <v>0</v>
      </c>
      <c r="DN969" s="181">
        <f t="shared" si="651"/>
        <v>0</v>
      </c>
      <c r="DO969" s="181">
        <f t="shared" si="651"/>
        <v>0</v>
      </c>
      <c r="DP969" s="181">
        <f t="shared" si="651"/>
        <v>0</v>
      </c>
      <c r="DQ969" s="181">
        <f t="shared" si="651"/>
        <v>0</v>
      </c>
      <c r="DR969" s="181">
        <f t="shared" si="651"/>
        <v>0</v>
      </c>
      <c r="DS969" s="181">
        <f t="shared" si="651"/>
        <v>0</v>
      </c>
      <c r="DT969" s="181">
        <f t="shared" si="651"/>
        <v>0</v>
      </c>
      <c r="DU969" s="181">
        <f t="shared" si="651"/>
        <v>0</v>
      </c>
      <c r="DV969" s="181">
        <f t="shared" si="651"/>
        <v>0</v>
      </c>
      <c r="DW969" s="181">
        <f t="shared" si="651"/>
        <v>0</v>
      </c>
      <c r="DX969" s="181">
        <f t="shared" si="651"/>
        <v>0</v>
      </c>
      <c r="DY969" s="181">
        <f t="shared" si="651"/>
        <v>0</v>
      </c>
      <c r="DZ969" s="181">
        <f t="shared" si="651"/>
        <v>0</v>
      </c>
      <c r="EA969" s="181">
        <f t="shared" si="651"/>
        <v>0</v>
      </c>
      <c r="EB969" s="181">
        <f t="shared" si="648"/>
        <v>0</v>
      </c>
      <c r="EC969" s="181">
        <f t="shared" si="648"/>
        <v>0</v>
      </c>
      <c r="ED969" s="181">
        <f t="shared" si="648"/>
        <v>0</v>
      </c>
      <c r="EE969" s="181">
        <f t="shared" si="648"/>
        <v>0</v>
      </c>
    </row>
    <row r="970" spans="1:138" s="182" customFormat="1" ht="15.75" hidden="1" outlineLevel="1" x14ac:dyDescent="0.25">
      <c r="A970" s="122">
        <f t="shared" si="643"/>
        <v>1</v>
      </c>
      <c r="B970" s="232" t="str">
        <f t="shared" si="646"/>
        <v>Таможенные платежи НДС</v>
      </c>
      <c r="C970" s="170">
        <f t="shared" si="649"/>
        <v>1.2744</v>
      </c>
      <c r="D970" s="240">
        <f t="shared" si="655"/>
        <v>0</v>
      </c>
      <c r="E970" s="240">
        <f t="shared" si="655"/>
        <v>0</v>
      </c>
      <c r="F970" s="240">
        <f t="shared" si="655"/>
        <v>0</v>
      </c>
      <c r="G970" s="240">
        <f t="shared" si="655"/>
        <v>0</v>
      </c>
      <c r="H970" s="240">
        <f t="shared" si="655"/>
        <v>0</v>
      </c>
      <c r="I970" s="240">
        <f t="shared" si="655"/>
        <v>0</v>
      </c>
      <c r="J970" s="240">
        <f t="shared" si="655"/>
        <v>0</v>
      </c>
      <c r="K970" s="240">
        <f t="shared" si="655"/>
        <v>0</v>
      </c>
      <c r="L970" s="240">
        <f t="shared" si="655"/>
        <v>0</v>
      </c>
      <c r="M970" s="240">
        <f t="shared" si="655"/>
        <v>0</v>
      </c>
      <c r="N970" s="240">
        <f t="shared" si="655"/>
        <v>0</v>
      </c>
      <c r="O970" s="240">
        <f t="shared" si="655"/>
        <v>0</v>
      </c>
      <c r="P970" s="240">
        <f t="shared" si="655"/>
        <v>0</v>
      </c>
      <c r="Q970" s="240">
        <f t="shared" si="655"/>
        <v>0</v>
      </c>
      <c r="R970" s="240">
        <f t="shared" si="655"/>
        <v>0</v>
      </c>
      <c r="S970" s="240">
        <f t="shared" si="655"/>
        <v>0</v>
      </c>
      <c r="T970" s="240">
        <f t="shared" si="655"/>
        <v>0</v>
      </c>
      <c r="U970" s="240">
        <f t="shared" si="655"/>
        <v>0</v>
      </c>
      <c r="V970" s="240">
        <f t="shared" si="655"/>
        <v>0</v>
      </c>
      <c r="W970" s="240">
        <f t="shared" si="655"/>
        <v>0</v>
      </c>
      <c r="X970" s="240">
        <f t="shared" si="655"/>
        <v>0</v>
      </c>
      <c r="Y970" s="240">
        <f t="shared" si="655"/>
        <v>0</v>
      </c>
      <c r="Z970" s="240">
        <f t="shared" si="655"/>
        <v>0</v>
      </c>
      <c r="AA970" s="240">
        <f t="shared" si="655"/>
        <v>0</v>
      </c>
      <c r="AB970" s="240">
        <f t="shared" si="655"/>
        <v>0</v>
      </c>
      <c r="AC970" s="240">
        <f t="shared" si="655"/>
        <v>0</v>
      </c>
      <c r="AD970" s="240">
        <f t="shared" si="655"/>
        <v>0</v>
      </c>
      <c r="AE970" s="240">
        <f t="shared" si="655"/>
        <v>0</v>
      </c>
      <c r="AF970" s="240">
        <f t="shared" si="655"/>
        <v>0</v>
      </c>
      <c r="AG970" s="240">
        <f t="shared" si="655"/>
        <v>0</v>
      </c>
      <c r="AH970" s="240">
        <f t="shared" si="655"/>
        <v>0</v>
      </c>
      <c r="AI970" s="240">
        <f t="shared" si="655"/>
        <v>0</v>
      </c>
      <c r="AJ970" s="240">
        <f t="shared" si="655"/>
        <v>0</v>
      </c>
      <c r="AK970" s="240">
        <f t="shared" si="655"/>
        <v>0</v>
      </c>
      <c r="AL970" s="240">
        <f t="shared" si="655"/>
        <v>0</v>
      </c>
      <c r="AM970" s="240">
        <f t="shared" si="655"/>
        <v>0</v>
      </c>
      <c r="AN970" s="240">
        <f t="shared" si="655"/>
        <v>0</v>
      </c>
      <c r="AO970" s="240">
        <f t="shared" si="655"/>
        <v>0</v>
      </c>
      <c r="AP970" s="240">
        <f t="shared" si="655"/>
        <v>0</v>
      </c>
      <c r="AQ970" s="240">
        <f t="shared" si="655"/>
        <v>0</v>
      </c>
      <c r="AR970" s="240">
        <f t="shared" si="655"/>
        <v>0</v>
      </c>
      <c r="AS970" s="240">
        <f t="shared" si="655"/>
        <v>0</v>
      </c>
      <c r="AT970" s="240">
        <f t="shared" si="655"/>
        <v>0</v>
      </c>
      <c r="AU970" s="240">
        <f t="shared" si="655"/>
        <v>0</v>
      </c>
      <c r="AV970" s="240">
        <f t="shared" si="655"/>
        <v>0</v>
      </c>
      <c r="AW970" s="240">
        <f t="shared" si="655"/>
        <v>0</v>
      </c>
      <c r="AX970" s="240">
        <f t="shared" si="655"/>
        <v>0</v>
      </c>
      <c r="AY970" s="240">
        <f t="shared" si="655"/>
        <v>0</v>
      </c>
      <c r="AZ970" s="240">
        <f t="shared" si="655"/>
        <v>0</v>
      </c>
      <c r="BA970" s="240">
        <f t="shared" si="655"/>
        <v>0</v>
      </c>
      <c r="BB970" s="181">
        <f t="shared" si="653"/>
        <v>0</v>
      </c>
      <c r="BC970" s="181">
        <f t="shared" si="653"/>
        <v>0</v>
      </c>
      <c r="BD970" s="181">
        <f t="shared" si="653"/>
        <v>0</v>
      </c>
      <c r="BE970" s="181">
        <f t="shared" si="653"/>
        <v>0</v>
      </c>
      <c r="BF970" s="181">
        <f t="shared" si="653"/>
        <v>0</v>
      </c>
      <c r="BG970" s="181">
        <f t="shared" si="653"/>
        <v>0</v>
      </c>
      <c r="BH970" s="181">
        <f t="shared" si="653"/>
        <v>1.2744</v>
      </c>
      <c r="BI970" s="181">
        <f t="shared" si="653"/>
        <v>0</v>
      </c>
      <c r="BJ970" s="181">
        <f t="shared" si="653"/>
        <v>0</v>
      </c>
      <c r="BK970" s="181">
        <f t="shared" si="653"/>
        <v>0</v>
      </c>
      <c r="BL970" s="181">
        <f t="shared" si="653"/>
        <v>0</v>
      </c>
      <c r="BM970" s="181">
        <f t="shared" si="653"/>
        <v>0</v>
      </c>
      <c r="BN970" s="181">
        <f t="shared" si="653"/>
        <v>0</v>
      </c>
      <c r="BO970" s="181">
        <f t="shared" si="653"/>
        <v>0</v>
      </c>
      <c r="BP970" s="181">
        <f t="shared" si="653"/>
        <v>0</v>
      </c>
      <c r="BQ970" s="181">
        <f t="shared" si="653"/>
        <v>0</v>
      </c>
      <c r="BR970" s="181">
        <f t="shared" si="653"/>
        <v>0</v>
      </c>
      <c r="BS970" s="181">
        <f t="shared" si="653"/>
        <v>0</v>
      </c>
      <c r="BT970" s="181">
        <f t="shared" si="653"/>
        <v>0</v>
      </c>
      <c r="BU970" s="181">
        <f t="shared" si="653"/>
        <v>0</v>
      </c>
      <c r="BV970" s="181">
        <f t="shared" si="653"/>
        <v>0</v>
      </c>
      <c r="BW970" s="181">
        <f t="shared" si="653"/>
        <v>0</v>
      </c>
      <c r="BX970" s="181">
        <f t="shared" si="653"/>
        <v>0</v>
      </c>
      <c r="BY970" s="181">
        <f t="shared" si="653"/>
        <v>0</v>
      </c>
      <c r="BZ970" s="181">
        <f t="shared" si="653"/>
        <v>0</v>
      </c>
      <c r="CA970" s="181">
        <f t="shared" si="653"/>
        <v>0</v>
      </c>
      <c r="CB970" s="181">
        <f t="shared" si="653"/>
        <v>0</v>
      </c>
      <c r="CC970" s="181">
        <f t="shared" si="653"/>
        <v>0</v>
      </c>
      <c r="CD970" s="181">
        <f t="shared" si="653"/>
        <v>0</v>
      </c>
      <c r="CE970" s="181">
        <f t="shared" si="653"/>
        <v>0</v>
      </c>
      <c r="CF970" s="181">
        <f t="shared" si="653"/>
        <v>0</v>
      </c>
      <c r="CG970" s="181">
        <f t="shared" si="653"/>
        <v>0</v>
      </c>
      <c r="CH970" s="181">
        <f t="shared" si="653"/>
        <v>0</v>
      </c>
      <c r="CI970" s="181">
        <f t="shared" si="653"/>
        <v>0</v>
      </c>
      <c r="CJ970" s="181">
        <f t="shared" si="653"/>
        <v>0</v>
      </c>
      <c r="CK970" s="181">
        <f t="shared" si="653"/>
        <v>0</v>
      </c>
      <c r="CL970" s="181">
        <f t="shared" si="653"/>
        <v>0</v>
      </c>
      <c r="CM970" s="181">
        <f t="shared" si="653"/>
        <v>0</v>
      </c>
      <c r="CN970" s="181">
        <f t="shared" si="653"/>
        <v>0</v>
      </c>
      <c r="CO970" s="181">
        <f t="shared" si="653"/>
        <v>0</v>
      </c>
      <c r="CP970" s="181">
        <f t="shared" si="653"/>
        <v>0</v>
      </c>
      <c r="CQ970" s="181">
        <f t="shared" si="653"/>
        <v>0</v>
      </c>
      <c r="CR970" s="181">
        <f t="shared" si="653"/>
        <v>0</v>
      </c>
      <c r="CS970" s="181">
        <f t="shared" si="653"/>
        <v>0</v>
      </c>
      <c r="CT970" s="181">
        <f t="shared" si="653"/>
        <v>0</v>
      </c>
      <c r="CU970" s="181">
        <f t="shared" si="653"/>
        <v>0</v>
      </c>
      <c r="CV970" s="181">
        <f t="shared" si="653"/>
        <v>0</v>
      </c>
      <c r="CW970" s="181">
        <f t="shared" si="653"/>
        <v>0</v>
      </c>
      <c r="CX970" s="181">
        <f t="shared" si="653"/>
        <v>0</v>
      </c>
      <c r="CY970" s="181">
        <f t="shared" si="653"/>
        <v>0</v>
      </c>
      <c r="CZ970" s="181">
        <f t="shared" si="653"/>
        <v>0</v>
      </c>
      <c r="DA970" s="181">
        <f t="shared" si="653"/>
        <v>0</v>
      </c>
      <c r="DB970" s="181">
        <f t="shared" si="653"/>
        <v>0</v>
      </c>
      <c r="DC970" s="181">
        <f t="shared" si="653"/>
        <v>0</v>
      </c>
      <c r="DD970" s="181">
        <f t="shared" si="653"/>
        <v>0</v>
      </c>
      <c r="DE970" s="181">
        <f t="shared" si="653"/>
        <v>0</v>
      </c>
      <c r="DF970" s="181">
        <f t="shared" si="653"/>
        <v>0</v>
      </c>
      <c r="DG970" s="181">
        <f t="shared" si="653"/>
        <v>0</v>
      </c>
      <c r="DH970" s="181">
        <f t="shared" si="653"/>
        <v>0</v>
      </c>
      <c r="DI970" s="181">
        <f t="shared" si="653"/>
        <v>0</v>
      </c>
      <c r="DJ970" s="181">
        <f t="shared" si="653"/>
        <v>0</v>
      </c>
      <c r="DK970" s="181">
        <f t="shared" si="653"/>
        <v>0</v>
      </c>
      <c r="DL970" s="181">
        <f t="shared" si="653"/>
        <v>0</v>
      </c>
      <c r="DM970" s="181">
        <f t="shared" ref="DM970:EE971" si="656">DM957*0.18</f>
        <v>0</v>
      </c>
      <c r="DN970" s="181">
        <f t="shared" si="656"/>
        <v>0</v>
      </c>
      <c r="DO970" s="181">
        <f t="shared" si="656"/>
        <v>0</v>
      </c>
      <c r="DP970" s="181">
        <f t="shared" si="656"/>
        <v>0</v>
      </c>
      <c r="DQ970" s="181">
        <f t="shared" si="656"/>
        <v>0</v>
      </c>
      <c r="DR970" s="181">
        <f t="shared" si="656"/>
        <v>0</v>
      </c>
      <c r="DS970" s="181">
        <f t="shared" si="656"/>
        <v>0</v>
      </c>
      <c r="DT970" s="181">
        <f t="shared" si="656"/>
        <v>0</v>
      </c>
      <c r="DU970" s="181">
        <f t="shared" si="656"/>
        <v>0</v>
      </c>
      <c r="DV970" s="181">
        <f t="shared" si="656"/>
        <v>0</v>
      </c>
      <c r="DW970" s="181">
        <f t="shared" si="656"/>
        <v>0</v>
      </c>
      <c r="DX970" s="181">
        <f t="shared" si="656"/>
        <v>0</v>
      </c>
      <c r="DY970" s="181">
        <f t="shared" si="656"/>
        <v>0</v>
      </c>
      <c r="DZ970" s="181">
        <f t="shared" si="656"/>
        <v>0</v>
      </c>
      <c r="EA970" s="181">
        <f t="shared" si="656"/>
        <v>0</v>
      </c>
      <c r="EB970" s="181">
        <f t="shared" si="656"/>
        <v>0</v>
      </c>
      <c r="EC970" s="181">
        <f t="shared" si="656"/>
        <v>0</v>
      </c>
      <c r="ED970" s="181">
        <f t="shared" si="656"/>
        <v>0</v>
      </c>
      <c r="EE970" s="181">
        <f t="shared" si="656"/>
        <v>0</v>
      </c>
    </row>
    <row r="971" spans="1:138" s="182" customFormat="1" ht="15.75" hidden="1" outlineLevel="1" x14ac:dyDescent="0.25">
      <c r="A971" s="122">
        <f t="shared" si="643"/>
        <v>1</v>
      </c>
      <c r="B971" s="232" t="str">
        <f t="shared" si="646"/>
        <v>Менеджмент резерв НДС</v>
      </c>
      <c r="C971" s="170">
        <f t="shared" si="649"/>
        <v>2184.8450704225352</v>
      </c>
      <c r="D971" s="240">
        <f t="shared" si="655"/>
        <v>0</v>
      </c>
      <c r="E971" s="240">
        <f t="shared" si="655"/>
        <v>0</v>
      </c>
      <c r="F971" s="240">
        <f t="shared" si="655"/>
        <v>0</v>
      </c>
      <c r="G971" s="240">
        <f t="shared" si="655"/>
        <v>0</v>
      </c>
      <c r="H971" s="240">
        <f t="shared" si="655"/>
        <v>0</v>
      </c>
      <c r="I971" s="240">
        <f t="shared" si="655"/>
        <v>0</v>
      </c>
      <c r="J971" s="240">
        <f t="shared" si="655"/>
        <v>0</v>
      </c>
      <c r="K971" s="240">
        <f t="shared" si="655"/>
        <v>0</v>
      </c>
      <c r="L971" s="240">
        <f t="shared" si="655"/>
        <v>0</v>
      </c>
      <c r="M971" s="240">
        <f t="shared" si="655"/>
        <v>0</v>
      </c>
      <c r="N971" s="240">
        <f t="shared" si="655"/>
        <v>0</v>
      </c>
      <c r="O971" s="240">
        <f t="shared" si="655"/>
        <v>0</v>
      </c>
      <c r="P971" s="240">
        <f t="shared" si="655"/>
        <v>0</v>
      </c>
      <c r="Q971" s="240">
        <f t="shared" si="655"/>
        <v>0</v>
      </c>
      <c r="R971" s="240">
        <f t="shared" si="655"/>
        <v>0</v>
      </c>
      <c r="S971" s="240">
        <f t="shared" si="655"/>
        <v>0</v>
      </c>
      <c r="T971" s="240">
        <f t="shared" si="655"/>
        <v>0</v>
      </c>
      <c r="U971" s="240">
        <f t="shared" si="655"/>
        <v>0</v>
      </c>
      <c r="V971" s="240">
        <f t="shared" si="655"/>
        <v>0</v>
      </c>
      <c r="W971" s="240">
        <f t="shared" si="655"/>
        <v>0</v>
      </c>
      <c r="X971" s="240">
        <f t="shared" si="655"/>
        <v>0</v>
      </c>
      <c r="Y971" s="240">
        <f t="shared" si="655"/>
        <v>0</v>
      </c>
      <c r="Z971" s="240">
        <f t="shared" si="655"/>
        <v>0</v>
      </c>
      <c r="AA971" s="240">
        <f t="shared" si="655"/>
        <v>0</v>
      </c>
      <c r="AB971" s="240">
        <f t="shared" si="655"/>
        <v>0</v>
      </c>
      <c r="AC971" s="240">
        <f t="shared" si="655"/>
        <v>0</v>
      </c>
      <c r="AD971" s="240">
        <f t="shared" si="655"/>
        <v>0</v>
      </c>
      <c r="AE971" s="240">
        <f t="shared" si="655"/>
        <v>0</v>
      </c>
      <c r="AF971" s="240">
        <f t="shared" si="655"/>
        <v>0</v>
      </c>
      <c r="AG971" s="240">
        <f t="shared" si="655"/>
        <v>0</v>
      </c>
      <c r="AH971" s="240">
        <f t="shared" si="655"/>
        <v>0</v>
      </c>
      <c r="AI971" s="240">
        <f t="shared" si="655"/>
        <v>0</v>
      </c>
      <c r="AJ971" s="240">
        <f t="shared" si="655"/>
        <v>0</v>
      </c>
      <c r="AK971" s="240">
        <f t="shared" si="655"/>
        <v>0</v>
      </c>
      <c r="AL971" s="240">
        <f t="shared" si="655"/>
        <v>0</v>
      </c>
      <c r="AM971" s="240">
        <f t="shared" si="655"/>
        <v>0</v>
      </c>
      <c r="AN971" s="240">
        <f t="shared" si="655"/>
        <v>0</v>
      </c>
      <c r="AO971" s="240">
        <f t="shared" si="655"/>
        <v>0</v>
      </c>
      <c r="AP971" s="240">
        <f t="shared" si="655"/>
        <v>0</v>
      </c>
      <c r="AQ971" s="240">
        <f t="shared" si="655"/>
        <v>0</v>
      </c>
      <c r="AR971" s="240">
        <f t="shared" si="655"/>
        <v>0</v>
      </c>
      <c r="AS971" s="240">
        <f t="shared" si="655"/>
        <v>0</v>
      </c>
      <c r="AT971" s="240">
        <f t="shared" si="655"/>
        <v>0</v>
      </c>
      <c r="AU971" s="240">
        <f t="shared" si="655"/>
        <v>0</v>
      </c>
      <c r="AV971" s="240">
        <f t="shared" si="655"/>
        <v>0</v>
      </c>
      <c r="AW971" s="240">
        <f t="shared" si="655"/>
        <v>0</v>
      </c>
      <c r="AX971" s="240">
        <f t="shared" si="655"/>
        <v>0</v>
      </c>
      <c r="AY971" s="240">
        <f t="shared" si="655"/>
        <v>0</v>
      </c>
      <c r="AZ971" s="240">
        <f t="shared" si="655"/>
        <v>0</v>
      </c>
      <c r="BA971" s="240">
        <f t="shared" si="655"/>
        <v>0</v>
      </c>
      <c r="BB971" s="181">
        <f t="shared" ref="BB971:DM971" si="657">BB958*0.18</f>
        <v>0</v>
      </c>
      <c r="BC971" s="181">
        <f t="shared" si="657"/>
        <v>0</v>
      </c>
      <c r="BD971" s="181">
        <f t="shared" si="657"/>
        <v>0</v>
      </c>
      <c r="BE971" s="181">
        <f t="shared" si="657"/>
        <v>0</v>
      </c>
      <c r="BF971" s="181">
        <f t="shared" si="657"/>
        <v>0</v>
      </c>
      <c r="BG971" s="181">
        <f t="shared" si="657"/>
        <v>0</v>
      </c>
      <c r="BH971" s="181">
        <f t="shared" si="657"/>
        <v>0</v>
      </c>
      <c r="BI971" s="181">
        <f t="shared" si="657"/>
        <v>0</v>
      </c>
      <c r="BJ971" s="181">
        <f t="shared" si="657"/>
        <v>0</v>
      </c>
      <c r="BK971" s="181">
        <f t="shared" si="657"/>
        <v>0</v>
      </c>
      <c r="BL971" s="181">
        <f t="shared" si="657"/>
        <v>0</v>
      </c>
      <c r="BM971" s="181">
        <f t="shared" si="657"/>
        <v>0</v>
      </c>
      <c r="BN971" s="181">
        <f t="shared" si="657"/>
        <v>0</v>
      </c>
      <c r="BO971" s="181">
        <f t="shared" si="657"/>
        <v>0</v>
      </c>
      <c r="BP971" s="181">
        <f t="shared" si="657"/>
        <v>0</v>
      </c>
      <c r="BQ971" s="181">
        <f t="shared" si="657"/>
        <v>0</v>
      </c>
      <c r="BR971" s="181">
        <f t="shared" si="657"/>
        <v>0</v>
      </c>
      <c r="BS971" s="181">
        <f t="shared" si="657"/>
        <v>0</v>
      </c>
      <c r="BT971" s="181">
        <f t="shared" si="657"/>
        <v>2184.8450704225352</v>
      </c>
      <c r="BU971" s="181">
        <f t="shared" si="657"/>
        <v>0</v>
      </c>
      <c r="BV971" s="181">
        <f>BV958*0.18</f>
        <v>0</v>
      </c>
      <c r="BW971" s="181">
        <f>BW958*0.18</f>
        <v>0</v>
      </c>
      <c r="BX971" s="181">
        <f>BX958*0.18</f>
        <v>0</v>
      </c>
      <c r="BY971" s="181">
        <f t="shared" si="657"/>
        <v>0</v>
      </c>
      <c r="BZ971" s="181">
        <f t="shared" si="657"/>
        <v>0</v>
      </c>
      <c r="CA971" s="181">
        <f t="shared" si="657"/>
        <v>0</v>
      </c>
      <c r="CB971" s="181">
        <f t="shared" si="657"/>
        <v>0</v>
      </c>
      <c r="CC971" s="181">
        <f t="shared" si="657"/>
        <v>0</v>
      </c>
      <c r="CD971" s="181">
        <f t="shared" si="657"/>
        <v>0</v>
      </c>
      <c r="CE971" s="181">
        <f t="shared" si="657"/>
        <v>0</v>
      </c>
      <c r="CF971" s="181">
        <f t="shared" si="657"/>
        <v>0</v>
      </c>
      <c r="CG971" s="181">
        <f t="shared" si="657"/>
        <v>0</v>
      </c>
      <c r="CH971" s="181">
        <f t="shared" si="657"/>
        <v>0</v>
      </c>
      <c r="CI971" s="181">
        <f t="shared" si="657"/>
        <v>0</v>
      </c>
      <c r="CJ971" s="181">
        <f t="shared" si="657"/>
        <v>0</v>
      </c>
      <c r="CK971" s="181">
        <f t="shared" si="657"/>
        <v>0</v>
      </c>
      <c r="CL971" s="181">
        <f t="shared" si="657"/>
        <v>0</v>
      </c>
      <c r="CM971" s="181">
        <f t="shared" si="657"/>
        <v>0</v>
      </c>
      <c r="CN971" s="181">
        <f t="shared" si="657"/>
        <v>0</v>
      </c>
      <c r="CO971" s="181">
        <f t="shared" si="657"/>
        <v>0</v>
      </c>
      <c r="CP971" s="181">
        <f t="shared" si="657"/>
        <v>0</v>
      </c>
      <c r="CQ971" s="181">
        <f t="shared" si="657"/>
        <v>0</v>
      </c>
      <c r="CR971" s="181">
        <f t="shared" si="657"/>
        <v>0</v>
      </c>
      <c r="CS971" s="181">
        <f t="shared" si="657"/>
        <v>0</v>
      </c>
      <c r="CT971" s="181">
        <f t="shared" si="657"/>
        <v>0</v>
      </c>
      <c r="CU971" s="181">
        <f t="shared" si="657"/>
        <v>0</v>
      </c>
      <c r="CV971" s="181">
        <f t="shared" si="657"/>
        <v>0</v>
      </c>
      <c r="CW971" s="181">
        <f t="shared" si="657"/>
        <v>0</v>
      </c>
      <c r="CX971" s="181">
        <f t="shared" si="657"/>
        <v>0</v>
      </c>
      <c r="CY971" s="181">
        <f t="shared" si="657"/>
        <v>0</v>
      </c>
      <c r="CZ971" s="181">
        <f t="shared" si="657"/>
        <v>0</v>
      </c>
      <c r="DA971" s="181">
        <f t="shared" si="657"/>
        <v>0</v>
      </c>
      <c r="DB971" s="181">
        <f t="shared" si="657"/>
        <v>0</v>
      </c>
      <c r="DC971" s="181">
        <f t="shared" si="657"/>
        <v>0</v>
      </c>
      <c r="DD971" s="181">
        <f t="shared" si="657"/>
        <v>0</v>
      </c>
      <c r="DE971" s="181">
        <f t="shared" si="657"/>
        <v>0</v>
      </c>
      <c r="DF971" s="181">
        <f t="shared" si="657"/>
        <v>0</v>
      </c>
      <c r="DG971" s="181">
        <f t="shared" si="657"/>
        <v>0</v>
      </c>
      <c r="DH971" s="181">
        <f t="shared" si="657"/>
        <v>0</v>
      </c>
      <c r="DI971" s="181">
        <f t="shared" si="657"/>
        <v>0</v>
      </c>
      <c r="DJ971" s="181">
        <f t="shared" si="657"/>
        <v>0</v>
      </c>
      <c r="DK971" s="181">
        <f t="shared" si="657"/>
        <v>0</v>
      </c>
      <c r="DL971" s="181">
        <f t="shared" si="657"/>
        <v>0</v>
      </c>
      <c r="DM971" s="181">
        <f t="shared" si="657"/>
        <v>0</v>
      </c>
      <c r="DN971" s="181">
        <f t="shared" si="656"/>
        <v>0</v>
      </c>
      <c r="DO971" s="181">
        <f t="shared" si="656"/>
        <v>0</v>
      </c>
      <c r="DP971" s="181">
        <f t="shared" si="656"/>
        <v>0</v>
      </c>
      <c r="DQ971" s="181">
        <f t="shared" si="656"/>
        <v>0</v>
      </c>
      <c r="DR971" s="181">
        <f t="shared" si="656"/>
        <v>0</v>
      </c>
      <c r="DS971" s="181">
        <f t="shared" si="656"/>
        <v>0</v>
      </c>
      <c r="DT971" s="181">
        <f t="shared" si="656"/>
        <v>0</v>
      </c>
      <c r="DU971" s="181">
        <f t="shared" si="656"/>
        <v>0</v>
      </c>
      <c r="DV971" s="181">
        <f t="shared" si="656"/>
        <v>0</v>
      </c>
      <c r="DW971" s="181">
        <f t="shared" si="656"/>
        <v>0</v>
      </c>
      <c r="DX971" s="181">
        <f t="shared" si="656"/>
        <v>0</v>
      </c>
      <c r="DY971" s="181">
        <f t="shared" si="656"/>
        <v>0</v>
      </c>
      <c r="DZ971" s="181">
        <f t="shared" si="656"/>
        <v>0</v>
      </c>
      <c r="EA971" s="181">
        <f t="shared" si="656"/>
        <v>0</v>
      </c>
      <c r="EB971" s="181">
        <f t="shared" si="656"/>
        <v>0</v>
      </c>
      <c r="EC971" s="181">
        <f t="shared" si="656"/>
        <v>0</v>
      </c>
      <c r="ED971" s="181">
        <f t="shared" si="656"/>
        <v>0</v>
      </c>
      <c r="EE971" s="181">
        <f t="shared" si="656"/>
        <v>0</v>
      </c>
    </row>
    <row r="972" spans="1:138" ht="17.25" hidden="1" thickTop="1" thickBot="1" x14ac:dyDescent="0.3">
      <c r="A972" s="122">
        <f>IF(B945="Объект",,1)</f>
        <v>1</v>
      </c>
      <c r="B972" s="228" t="str">
        <f>B301</f>
        <v>НДС, тыс. руб</v>
      </c>
      <c r="C972" s="243">
        <f>SUM(D972:EE972)</f>
        <v>11796.939151171066</v>
      </c>
      <c r="D972" s="175">
        <f t="shared" si="655"/>
        <v>0</v>
      </c>
      <c r="E972" s="175">
        <f t="shared" si="655"/>
        <v>0</v>
      </c>
      <c r="F972" s="175">
        <f t="shared" si="655"/>
        <v>0</v>
      </c>
      <c r="G972" s="175">
        <f t="shared" si="655"/>
        <v>0</v>
      </c>
      <c r="H972" s="175">
        <f t="shared" si="655"/>
        <v>0</v>
      </c>
      <c r="I972" s="175">
        <f t="shared" si="655"/>
        <v>0</v>
      </c>
      <c r="J972" s="175">
        <f t="shared" si="655"/>
        <v>0</v>
      </c>
      <c r="K972" s="175">
        <f t="shared" si="655"/>
        <v>0</v>
      </c>
      <c r="L972" s="175">
        <f t="shared" si="655"/>
        <v>0</v>
      </c>
      <c r="M972" s="175">
        <f t="shared" si="655"/>
        <v>0</v>
      </c>
      <c r="N972" s="175">
        <f t="shared" si="655"/>
        <v>0</v>
      </c>
      <c r="O972" s="175">
        <f t="shared" si="655"/>
        <v>0</v>
      </c>
      <c r="P972" s="175">
        <f t="shared" si="655"/>
        <v>0</v>
      </c>
      <c r="Q972" s="175">
        <f t="shared" si="655"/>
        <v>0</v>
      </c>
      <c r="R972" s="175">
        <f t="shared" si="655"/>
        <v>0</v>
      </c>
      <c r="S972" s="175">
        <f t="shared" si="655"/>
        <v>0</v>
      </c>
      <c r="T972" s="175">
        <f t="shared" si="655"/>
        <v>0</v>
      </c>
      <c r="U972" s="175">
        <f t="shared" si="655"/>
        <v>0</v>
      </c>
      <c r="V972" s="175">
        <f t="shared" si="655"/>
        <v>0</v>
      </c>
      <c r="W972" s="175">
        <f t="shared" si="655"/>
        <v>0</v>
      </c>
      <c r="X972" s="175">
        <f t="shared" si="655"/>
        <v>0</v>
      </c>
      <c r="Y972" s="175">
        <f t="shared" si="655"/>
        <v>0</v>
      </c>
      <c r="Z972" s="175">
        <f t="shared" si="655"/>
        <v>0</v>
      </c>
      <c r="AA972" s="175">
        <f t="shared" si="655"/>
        <v>0</v>
      </c>
      <c r="AB972" s="175">
        <f t="shared" si="655"/>
        <v>0</v>
      </c>
      <c r="AC972" s="175">
        <f t="shared" si="655"/>
        <v>0</v>
      </c>
      <c r="AD972" s="175">
        <f t="shared" si="655"/>
        <v>0</v>
      </c>
      <c r="AE972" s="175">
        <f t="shared" si="655"/>
        <v>0</v>
      </c>
      <c r="AF972" s="175">
        <f t="shared" si="655"/>
        <v>0</v>
      </c>
      <c r="AG972" s="175">
        <f t="shared" si="655"/>
        <v>0</v>
      </c>
      <c r="AH972" s="175">
        <f t="shared" si="655"/>
        <v>0</v>
      </c>
      <c r="AI972" s="175">
        <f t="shared" si="655"/>
        <v>0</v>
      </c>
      <c r="AJ972" s="175">
        <f t="shared" si="655"/>
        <v>0</v>
      </c>
      <c r="AK972" s="175">
        <f t="shared" si="655"/>
        <v>0</v>
      </c>
      <c r="AL972" s="175">
        <f t="shared" si="655"/>
        <v>0</v>
      </c>
      <c r="AM972" s="175">
        <f t="shared" si="655"/>
        <v>0</v>
      </c>
      <c r="AN972" s="175">
        <f t="shared" si="655"/>
        <v>0</v>
      </c>
      <c r="AO972" s="175">
        <f t="shared" si="655"/>
        <v>0</v>
      </c>
      <c r="AP972" s="175">
        <f t="shared" si="655"/>
        <v>0</v>
      </c>
      <c r="AQ972" s="175">
        <f t="shared" si="655"/>
        <v>0</v>
      </c>
      <c r="AR972" s="175">
        <f t="shared" si="655"/>
        <v>0</v>
      </c>
      <c r="AS972" s="175">
        <f t="shared" si="655"/>
        <v>0</v>
      </c>
      <c r="AT972" s="175">
        <f t="shared" si="655"/>
        <v>0</v>
      </c>
      <c r="AU972" s="175">
        <f t="shared" si="655"/>
        <v>0</v>
      </c>
      <c r="AV972" s="175">
        <f t="shared" si="655"/>
        <v>0</v>
      </c>
      <c r="AW972" s="175">
        <f t="shared" si="655"/>
        <v>0</v>
      </c>
      <c r="AX972" s="175">
        <f t="shared" si="655"/>
        <v>0</v>
      </c>
      <c r="AY972" s="175">
        <f t="shared" si="655"/>
        <v>0</v>
      </c>
      <c r="AZ972" s="175">
        <f t="shared" si="655"/>
        <v>0</v>
      </c>
      <c r="BA972" s="175">
        <f t="shared" si="655"/>
        <v>0</v>
      </c>
      <c r="BB972" s="175">
        <f t="shared" ref="BB972:CG972" si="658">SUM(BB949:BB958)*0.18</f>
        <v>1009.4798201828777</v>
      </c>
      <c r="BC972" s="175">
        <f t="shared" si="658"/>
        <v>1161.7736573829905</v>
      </c>
      <c r="BD972" s="175">
        <f t="shared" si="658"/>
        <v>908.27992734405586</v>
      </c>
      <c r="BE972" s="175">
        <f t="shared" si="658"/>
        <v>822.77282064623409</v>
      </c>
      <c r="BF972" s="175">
        <f t="shared" si="658"/>
        <v>695.43193152740866</v>
      </c>
      <c r="BG972" s="175">
        <f t="shared" si="658"/>
        <v>483.93527463047496</v>
      </c>
      <c r="BH972" s="175">
        <f t="shared" si="658"/>
        <v>798.63625279347866</v>
      </c>
      <c r="BI972" s="175">
        <f t="shared" si="658"/>
        <v>181.64058058001683</v>
      </c>
      <c r="BJ972" s="175">
        <f t="shared" si="658"/>
        <v>354.71668514064316</v>
      </c>
      <c r="BK972" s="175">
        <f t="shared" si="658"/>
        <v>574.57099759134735</v>
      </c>
      <c r="BL972" s="176">
        <f t="shared" si="658"/>
        <v>533.95147645786017</v>
      </c>
      <c r="BM972" s="175">
        <f t="shared" si="658"/>
        <v>335.52185445962095</v>
      </c>
      <c r="BN972" s="175">
        <f t="shared" si="658"/>
        <v>333.69461902020549</v>
      </c>
      <c r="BO972" s="175">
        <f t="shared" si="658"/>
        <v>325.20556181305875</v>
      </c>
      <c r="BP972" s="175">
        <f t="shared" si="658"/>
        <v>264.4752956638103</v>
      </c>
      <c r="BQ972" s="175">
        <f t="shared" si="658"/>
        <v>229.1543097483173</v>
      </c>
      <c r="BR972" s="175">
        <f t="shared" si="658"/>
        <v>223.92404936803564</v>
      </c>
      <c r="BS972" s="175">
        <f t="shared" si="658"/>
        <v>188.75666763271494</v>
      </c>
      <c r="BT972" s="175">
        <f t="shared" si="658"/>
        <v>2371.0173691879172</v>
      </c>
      <c r="BU972" s="175">
        <f t="shared" si="658"/>
        <v>0</v>
      </c>
      <c r="BV972" s="175">
        <f>SUM(BV949:BV958)*0.18</f>
        <v>0</v>
      </c>
      <c r="BW972" s="175">
        <f>SUM(BW949:BW958)*0.18</f>
        <v>0</v>
      </c>
      <c r="BX972" s="175">
        <f>SUM(BX949:BX958)*0.18</f>
        <v>0</v>
      </c>
      <c r="BY972" s="175">
        <f t="shared" si="658"/>
        <v>0</v>
      </c>
      <c r="BZ972" s="175">
        <f t="shared" si="658"/>
        <v>0</v>
      </c>
      <c r="CA972" s="175">
        <f t="shared" si="658"/>
        <v>0</v>
      </c>
      <c r="CB972" s="175">
        <f t="shared" si="658"/>
        <v>0</v>
      </c>
      <c r="CC972" s="175">
        <f t="shared" si="658"/>
        <v>0</v>
      </c>
      <c r="CD972" s="175">
        <f t="shared" si="658"/>
        <v>0</v>
      </c>
      <c r="CE972" s="175">
        <f t="shared" si="658"/>
        <v>0</v>
      </c>
      <c r="CF972" s="175">
        <f t="shared" si="658"/>
        <v>0</v>
      </c>
      <c r="CG972" s="175">
        <f t="shared" si="658"/>
        <v>0</v>
      </c>
      <c r="CH972" s="175">
        <f t="shared" ref="CH972:EE972" si="659">SUM(CH949:CH958)*0.18</f>
        <v>0</v>
      </c>
      <c r="CI972" s="175">
        <f t="shared" si="659"/>
        <v>0</v>
      </c>
      <c r="CJ972" s="176">
        <f t="shared" si="659"/>
        <v>0</v>
      </c>
      <c r="CK972" s="175">
        <f t="shared" si="659"/>
        <v>0</v>
      </c>
      <c r="CL972" s="175">
        <f t="shared" si="659"/>
        <v>0</v>
      </c>
      <c r="CM972" s="175">
        <f t="shared" si="659"/>
        <v>0</v>
      </c>
      <c r="CN972" s="175">
        <f t="shared" si="659"/>
        <v>0</v>
      </c>
      <c r="CO972" s="175">
        <f t="shared" si="659"/>
        <v>0</v>
      </c>
      <c r="CP972" s="175">
        <f t="shared" si="659"/>
        <v>0</v>
      </c>
      <c r="CQ972" s="175">
        <f t="shared" si="659"/>
        <v>0</v>
      </c>
      <c r="CR972" s="175">
        <f t="shared" si="659"/>
        <v>0</v>
      </c>
      <c r="CS972" s="175">
        <f t="shared" si="659"/>
        <v>0</v>
      </c>
      <c r="CT972" s="175">
        <f t="shared" si="659"/>
        <v>0</v>
      </c>
      <c r="CU972" s="175">
        <f t="shared" si="659"/>
        <v>0</v>
      </c>
      <c r="CV972" s="176">
        <f t="shared" si="659"/>
        <v>0</v>
      </c>
      <c r="CW972" s="175">
        <f t="shared" si="659"/>
        <v>0</v>
      </c>
      <c r="CX972" s="175">
        <f t="shared" si="659"/>
        <v>0</v>
      </c>
      <c r="CY972" s="175">
        <f t="shared" si="659"/>
        <v>0</v>
      </c>
      <c r="CZ972" s="175">
        <f t="shared" si="659"/>
        <v>0</v>
      </c>
      <c r="DA972" s="175">
        <f t="shared" si="659"/>
        <v>0</v>
      </c>
      <c r="DB972" s="175">
        <f t="shared" si="659"/>
        <v>0</v>
      </c>
      <c r="DC972" s="175">
        <f t="shared" si="659"/>
        <v>0</v>
      </c>
      <c r="DD972" s="175">
        <f t="shared" si="659"/>
        <v>0</v>
      </c>
      <c r="DE972" s="175">
        <f t="shared" si="659"/>
        <v>0</v>
      </c>
      <c r="DF972" s="175">
        <f t="shared" si="659"/>
        <v>0</v>
      </c>
      <c r="DG972" s="175">
        <f t="shared" si="659"/>
        <v>0</v>
      </c>
      <c r="DH972" s="176">
        <f t="shared" si="659"/>
        <v>0</v>
      </c>
      <c r="DI972" s="175">
        <f t="shared" si="659"/>
        <v>0</v>
      </c>
      <c r="DJ972" s="175">
        <f t="shared" si="659"/>
        <v>0</v>
      </c>
      <c r="DK972" s="175">
        <f t="shared" si="659"/>
        <v>0</v>
      </c>
      <c r="DL972" s="175">
        <f t="shared" si="659"/>
        <v>0</v>
      </c>
      <c r="DM972" s="175">
        <f t="shared" si="659"/>
        <v>0</v>
      </c>
      <c r="DN972" s="175">
        <f t="shared" si="659"/>
        <v>0</v>
      </c>
      <c r="DO972" s="175">
        <f t="shared" si="659"/>
        <v>0</v>
      </c>
      <c r="DP972" s="175">
        <f t="shared" si="659"/>
        <v>0</v>
      </c>
      <c r="DQ972" s="175">
        <f t="shared" si="659"/>
        <v>0</v>
      </c>
      <c r="DR972" s="175">
        <f t="shared" si="659"/>
        <v>0</v>
      </c>
      <c r="DS972" s="175">
        <f t="shared" si="659"/>
        <v>0</v>
      </c>
      <c r="DT972" s="176">
        <f t="shared" si="659"/>
        <v>0</v>
      </c>
      <c r="DU972" s="175">
        <f t="shared" si="659"/>
        <v>0</v>
      </c>
      <c r="DV972" s="175">
        <f t="shared" si="659"/>
        <v>0</v>
      </c>
      <c r="DW972" s="175">
        <f t="shared" si="659"/>
        <v>0</v>
      </c>
      <c r="DX972" s="175">
        <f t="shared" si="659"/>
        <v>0</v>
      </c>
      <c r="DY972" s="175">
        <f t="shared" si="659"/>
        <v>0</v>
      </c>
      <c r="DZ972" s="175">
        <f t="shared" si="659"/>
        <v>0</v>
      </c>
      <c r="EA972" s="175">
        <f t="shared" si="659"/>
        <v>0</v>
      </c>
      <c r="EB972" s="175">
        <f t="shared" si="659"/>
        <v>0</v>
      </c>
      <c r="EC972" s="175">
        <f t="shared" si="659"/>
        <v>0</v>
      </c>
      <c r="ED972" s="175">
        <f t="shared" si="659"/>
        <v>0</v>
      </c>
      <c r="EE972" s="175">
        <f t="shared" si="659"/>
        <v>0</v>
      </c>
      <c r="EF972" s="169"/>
      <c r="EG972" s="169"/>
      <c r="EH972" s="169"/>
    </row>
    <row r="973" spans="1:138" ht="17.25" hidden="1" thickTop="1" thickBot="1" x14ac:dyDescent="0.3">
      <c r="A973" s="122">
        <f>IF(B945="Объект",,1)</f>
        <v>1</v>
      </c>
      <c r="B973" s="233">
        <f>B302</f>
        <v>0</v>
      </c>
      <c r="C973" s="243">
        <f t="shared" si="627"/>
        <v>204548.60778373605</v>
      </c>
      <c r="D973" s="188">
        <f t="shared" ref="D973:BO973" si="660">D961+D972</f>
        <v>7.7890216392985074</v>
      </c>
      <c r="E973" s="234">
        <f t="shared" si="660"/>
        <v>7.3873040484605479</v>
      </c>
      <c r="F973" s="188">
        <f t="shared" si="660"/>
        <v>17.168402286314844</v>
      </c>
      <c r="G973" s="188">
        <f t="shared" si="660"/>
        <v>17.292986941395963</v>
      </c>
      <c r="H973" s="188">
        <f t="shared" si="660"/>
        <v>116.31409239818251</v>
      </c>
      <c r="I973" s="188">
        <f t="shared" si="660"/>
        <v>5.4463077960582664</v>
      </c>
      <c r="J973" s="188">
        <f t="shared" si="660"/>
        <v>238.3716108166935</v>
      </c>
      <c r="K973" s="188">
        <f t="shared" si="660"/>
        <v>220.74435501225099</v>
      </c>
      <c r="L973" s="188">
        <f t="shared" si="660"/>
        <v>260.83342195940008</v>
      </c>
      <c r="M973" s="188">
        <f t="shared" si="660"/>
        <v>244.83785118146571</v>
      </c>
      <c r="N973" s="188">
        <f t="shared" si="660"/>
        <v>183.93298292264078</v>
      </c>
      <c r="O973" s="235">
        <f t="shared" si="660"/>
        <v>107.64775682743766</v>
      </c>
      <c r="P973" s="235">
        <f t="shared" si="660"/>
        <v>126.00098959773642</v>
      </c>
      <c r="Q973" s="235">
        <f t="shared" si="660"/>
        <v>217.54338480352354</v>
      </c>
      <c r="R973" s="235">
        <f t="shared" si="660"/>
        <v>258.34132413295032</v>
      </c>
      <c r="S973" s="235">
        <f t="shared" si="660"/>
        <v>964.04153750641763</v>
      </c>
      <c r="T973" s="235">
        <f t="shared" si="660"/>
        <v>698.41537474577046</v>
      </c>
      <c r="U973" s="235">
        <f t="shared" si="660"/>
        <v>414.09296614309119</v>
      </c>
      <c r="V973" s="235">
        <f t="shared" si="660"/>
        <v>545.36139039087857</v>
      </c>
      <c r="W973" s="235">
        <f t="shared" si="660"/>
        <v>808.88367051693649</v>
      </c>
      <c r="X973" s="235">
        <f t="shared" si="660"/>
        <v>1046.5427930039232</v>
      </c>
      <c r="Y973" s="235">
        <f t="shared" si="660"/>
        <v>950.46812455716156</v>
      </c>
      <c r="Z973" s="235">
        <f t="shared" si="660"/>
        <v>1008.9289551524364</v>
      </c>
      <c r="AA973" s="235">
        <f t="shared" si="660"/>
        <v>1125.1017542446029</v>
      </c>
      <c r="AB973" s="235">
        <f t="shared" si="660"/>
        <v>842.8122054555256</v>
      </c>
      <c r="AC973" s="235">
        <f t="shared" si="660"/>
        <v>3377.1641666909709</v>
      </c>
      <c r="AD973" s="235">
        <f t="shared" si="660"/>
        <v>498.46769267526128</v>
      </c>
      <c r="AE973" s="235">
        <f t="shared" si="660"/>
        <v>1266.8864681624141</v>
      </c>
      <c r="AF973" s="188">
        <f t="shared" si="660"/>
        <v>2544.8801922261246</v>
      </c>
      <c r="AG973" s="188">
        <f t="shared" si="660"/>
        <v>1749.8645385960806</v>
      </c>
      <c r="AH973" s="188">
        <f t="shared" si="660"/>
        <v>2950.595825009354</v>
      </c>
      <c r="AI973" s="188">
        <f t="shared" si="660"/>
        <v>5286.4057392295781</v>
      </c>
      <c r="AJ973" s="188">
        <f t="shared" si="660"/>
        <v>5183.9989637665667</v>
      </c>
      <c r="AK973" s="188">
        <f t="shared" si="660"/>
        <v>4626.4237296444444</v>
      </c>
      <c r="AL973" s="188">
        <f t="shared" si="660"/>
        <v>1544.6310187333336</v>
      </c>
      <c r="AM973" s="188">
        <f t="shared" si="660"/>
        <v>2766.4894839111112</v>
      </c>
      <c r="AN973" s="189">
        <f t="shared" si="660"/>
        <v>2515.9648350717002</v>
      </c>
      <c r="AO973" s="188">
        <f t="shared" si="660"/>
        <v>3160.0732465194073</v>
      </c>
      <c r="AP973" s="188">
        <f t="shared" si="660"/>
        <v>2379.4208731381732</v>
      </c>
      <c r="AQ973" s="188">
        <f t="shared" si="660"/>
        <v>4405.7178893382352</v>
      </c>
      <c r="AR973" s="188">
        <f t="shared" si="660"/>
        <v>5249.3159746705278</v>
      </c>
      <c r="AS973" s="188">
        <f t="shared" si="660"/>
        <v>6155.082693815164</v>
      </c>
      <c r="AT973" s="188">
        <f t="shared" si="660"/>
        <v>6041.7375109257937</v>
      </c>
      <c r="AU973" s="188">
        <f t="shared" si="660"/>
        <v>6743.501657574232</v>
      </c>
      <c r="AV973" s="188">
        <f t="shared" si="660"/>
        <v>5803.7623852785027</v>
      </c>
      <c r="AW973" s="188">
        <f t="shared" si="660"/>
        <v>8747.8251986237428</v>
      </c>
      <c r="AX973" s="188">
        <f t="shared" si="660"/>
        <v>6217.853045806909</v>
      </c>
      <c r="AY973" s="188">
        <f t="shared" si="660"/>
        <v>6846.2467780190736</v>
      </c>
      <c r="AZ973" s="189">
        <f t="shared" si="660"/>
        <v>6249.4096191600447</v>
      </c>
      <c r="BA973" s="188">
        <f t="shared" si="660"/>
        <v>8476.9136063836013</v>
      </c>
      <c r="BB973" s="188">
        <f t="shared" si="660"/>
        <v>6759.2881630837928</v>
      </c>
      <c r="BC973" s="188">
        <f t="shared" si="660"/>
        <v>7757.6588736178655</v>
      </c>
      <c r="BD973" s="188">
        <f t="shared" si="660"/>
        <v>6095.8666433626267</v>
      </c>
      <c r="BE973" s="188">
        <f t="shared" si="660"/>
        <v>5535.3200550102401</v>
      </c>
      <c r="BF973" s="188">
        <f t="shared" si="660"/>
        <v>4700.5297818979398</v>
      </c>
      <c r="BG973" s="188">
        <f t="shared" si="660"/>
        <v>3314.0516977958187</v>
      </c>
      <c r="BH973" s="188">
        <f t="shared" si="660"/>
        <v>5377.0914435310651</v>
      </c>
      <c r="BI973" s="188">
        <f t="shared" si="660"/>
        <v>1336.3304063663347</v>
      </c>
      <c r="BJ973" s="188">
        <f t="shared" si="660"/>
        <v>2470.940425152663</v>
      </c>
      <c r="BK973" s="188">
        <f t="shared" si="660"/>
        <v>3912.2075845517234</v>
      </c>
      <c r="BL973" s="189">
        <f t="shared" si="660"/>
        <v>3645.9240571210853</v>
      </c>
      <c r="BM973" s="188">
        <f t="shared" si="660"/>
        <v>2345.1076462437395</v>
      </c>
      <c r="BN973" s="188">
        <f t="shared" si="660"/>
        <v>2333.1291028075716</v>
      </c>
      <c r="BO973" s="188">
        <f t="shared" si="660"/>
        <v>2277.4786166718318</v>
      </c>
      <c r="BP973" s="188">
        <f t="shared" ref="BP973:EA973" si="661">BP961+BP972</f>
        <v>1879.3579830267583</v>
      </c>
      <c r="BQ973" s="188">
        <f t="shared" si="661"/>
        <v>1647.8092975807488</v>
      </c>
      <c r="BR973" s="188">
        <f t="shared" si="661"/>
        <v>1613.5220350877912</v>
      </c>
      <c r="BS973" s="188">
        <f t="shared" si="661"/>
        <v>1382.9803103784666</v>
      </c>
      <c r="BT973" s="188">
        <f t="shared" si="661"/>
        <v>18941.079963397071</v>
      </c>
      <c r="BU973" s="188">
        <f t="shared" si="661"/>
        <v>0</v>
      </c>
      <c r="BV973" s="188">
        <f>BV961+BV972</f>
        <v>0</v>
      </c>
      <c r="BW973" s="188">
        <f>BW961+BW972</f>
        <v>0</v>
      </c>
      <c r="BX973" s="188">
        <f>BX961+BX972</f>
        <v>0</v>
      </c>
      <c r="BY973" s="188">
        <f t="shared" si="661"/>
        <v>0</v>
      </c>
      <c r="BZ973" s="188">
        <f t="shared" si="661"/>
        <v>0</v>
      </c>
      <c r="CA973" s="188">
        <f t="shared" si="661"/>
        <v>0</v>
      </c>
      <c r="CB973" s="188">
        <f t="shared" si="661"/>
        <v>0</v>
      </c>
      <c r="CC973" s="188">
        <f t="shared" si="661"/>
        <v>0</v>
      </c>
      <c r="CD973" s="188">
        <f t="shared" si="661"/>
        <v>0</v>
      </c>
      <c r="CE973" s="188">
        <f t="shared" si="661"/>
        <v>0</v>
      </c>
      <c r="CF973" s="188">
        <f t="shared" si="661"/>
        <v>0</v>
      </c>
      <c r="CG973" s="188">
        <f t="shared" si="661"/>
        <v>0</v>
      </c>
      <c r="CH973" s="188">
        <f t="shared" si="661"/>
        <v>0</v>
      </c>
      <c r="CI973" s="188">
        <f t="shared" si="661"/>
        <v>0</v>
      </c>
      <c r="CJ973" s="189">
        <f t="shared" si="661"/>
        <v>0</v>
      </c>
      <c r="CK973" s="188">
        <f t="shared" si="661"/>
        <v>0</v>
      </c>
      <c r="CL973" s="188">
        <f t="shared" si="661"/>
        <v>0</v>
      </c>
      <c r="CM973" s="188">
        <f t="shared" si="661"/>
        <v>0</v>
      </c>
      <c r="CN973" s="188">
        <f t="shared" si="661"/>
        <v>0</v>
      </c>
      <c r="CO973" s="188">
        <f t="shared" si="661"/>
        <v>0</v>
      </c>
      <c r="CP973" s="188">
        <f t="shared" si="661"/>
        <v>0</v>
      </c>
      <c r="CQ973" s="188">
        <f t="shared" si="661"/>
        <v>0</v>
      </c>
      <c r="CR973" s="188">
        <f t="shared" si="661"/>
        <v>0</v>
      </c>
      <c r="CS973" s="188">
        <f t="shared" si="661"/>
        <v>0</v>
      </c>
      <c r="CT973" s="188">
        <f t="shared" si="661"/>
        <v>0</v>
      </c>
      <c r="CU973" s="188">
        <f t="shared" si="661"/>
        <v>0</v>
      </c>
      <c r="CV973" s="189">
        <f t="shared" si="661"/>
        <v>0</v>
      </c>
      <c r="CW973" s="188">
        <f t="shared" si="661"/>
        <v>0</v>
      </c>
      <c r="CX973" s="188">
        <f t="shared" si="661"/>
        <v>0</v>
      </c>
      <c r="CY973" s="188">
        <f t="shared" si="661"/>
        <v>0</v>
      </c>
      <c r="CZ973" s="188">
        <f t="shared" si="661"/>
        <v>0</v>
      </c>
      <c r="DA973" s="188">
        <f t="shared" si="661"/>
        <v>0</v>
      </c>
      <c r="DB973" s="188">
        <f t="shared" si="661"/>
        <v>0</v>
      </c>
      <c r="DC973" s="188">
        <f t="shared" si="661"/>
        <v>0</v>
      </c>
      <c r="DD973" s="188">
        <f t="shared" si="661"/>
        <v>0</v>
      </c>
      <c r="DE973" s="188">
        <f t="shared" si="661"/>
        <v>0</v>
      </c>
      <c r="DF973" s="188">
        <f t="shared" si="661"/>
        <v>0</v>
      </c>
      <c r="DG973" s="188">
        <f t="shared" si="661"/>
        <v>0</v>
      </c>
      <c r="DH973" s="189">
        <f t="shared" si="661"/>
        <v>0</v>
      </c>
      <c r="DI973" s="188">
        <f t="shared" si="661"/>
        <v>0</v>
      </c>
      <c r="DJ973" s="188">
        <f t="shared" si="661"/>
        <v>0</v>
      </c>
      <c r="DK973" s="188">
        <f t="shared" si="661"/>
        <v>0</v>
      </c>
      <c r="DL973" s="188">
        <f t="shared" si="661"/>
        <v>0</v>
      </c>
      <c r="DM973" s="188">
        <f t="shared" si="661"/>
        <v>0</v>
      </c>
      <c r="DN973" s="188">
        <f t="shared" si="661"/>
        <v>0</v>
      </c>
      <c r="DO973" s="188">
        <f t="shared" si="661"/>
        <v>0</v>
      </c>
      <c r="DP973" s="188">
        <f t="shared" si="661"/>
        <v>0</v>
      </c>
      <c r="DQ973" s="188">
        <f t="shared" si="661"/>
        <v>0</v>
      </c>
      <c r="DR973" s="188">
        <f t="shared" si="661"/>
        <v>0</v>
      </c>
      <c r="DS973" s="188">
        <f t="shared" si="661"/>
        <v>0</v>
      </c>
      <c r="DT973" s="189">
        <f t="shared" si="661"/>
        <v>0</v>
      </c>
      <c r="DU973" s="188">
        <f t="shared" si="661"/>
        <v>0</v>
      </c>
      <c r="DV973" s="188">
        <f t="shared" si="661"/>
        <v>0</v>
      </c>
      <c r="DW973" s="188">
        <f t="shared" si="661"/>
        <v>0</v>
      </c>
      <c r="DX973" s="188">
        <f t="shared" si="661"/>
        <v>0</v>
      </c>
      <c r="DY973" s="188">
        <f t="shared" si="661"/>
        <v>0</v>
      </c>
      <c r="DZ973" s="188">
        <f t="shared" si="661"/>
        <v>0</v>
      </c>
      <c r="EA973" s="188">
        <f t="shared" si="661"/>
        <v>0</v>
      </c>
      <c r="EB973" s="188">
        <f>EB961+EB972</f>
        <v>0</v>
      </c>
      <c r="EC973" s="188">
        <f>EC961+EC972</f>
        <v>0</v>
      </c>
      <c r="ED973" s="188">
        <f>ED961+ED972</f>
        <v>0</v>
      </c>
      <c r="EE973" s="188">
        <f>EE961+EE972</f>
        <v>0</v>
      </c>
      <c r="EF973" s="169"/>
      <c r="EG973" s="169"/>
      <c r="EH973" s="169"/>
    </row>
    <row r="974" spans="1:138" ht="15.75" hidden="1" x14ac:dyDescent="0.25">
      <c r="A974" s="122"/>
      <c r="B974" s="244" t="s">
        <v>272</v>
      </c>
      <c r="C974" s="226" t="str">
        <f>IF(C972/(C961-C960-C959)&lt;&gt;0.18,"ПроверьНДС",)</f>
        <v>ПроверьНДС</v>
      </c>
      <c r="D974" s="245">
        <f>(C972/(C961-C960-C959))</f>
        <v>6.4096418896759835E-2</v>
      </c>
      <c r="E974" s="246"/>
      <c r="F974" s="246"/>
      <c r="G974" s="246"/>
      <c r="H974" s="246"/>
      <c r="I974" s="246"/>
      <c r="J974" s="246"/>
      <c r="K974" s="246"/>
      <c r="L974" s="246"/>
      <c r="M974" s="246"/>
      <c r="N974" s="246"/>
      <c r="O974" s="247"/>
      <c r="P974" s="247"/>
      <c r="Q974" s="247"/>
      <c r="R974" s="247"/>
      <c r="S974" s="247"/>
      <c r="T974" s="247"/>
      <c r="U974" s="247"/>
      <c r="V974" s="247"/>
      <c r="W974" s="247"/>
      <c r="X974" s="247"/>
      <c r="Y974" s="247"/>
      <c r="Z974" s="247"/>
      <c r="AA974" s="247"/>
      <c r="AB974" s="247"/>
      <c r="AC974" s="247"/>
      <c r="AD974" s="247"/>
      <c r="AE974" s="247"/>
      <c r="AF974" s="246"/>
      <c r="AG974" s="246"/>
      <c r="AH974" s="246"/>
      <c r="AI974" s="246"/>
      <c r="AJ974" s="246"/>
      <c r="AK974" s="246"/>
      <c r="AL974" s="246"/>
      <c r="AM974" s="246"/>
      <c r="AN974" s="246"/>
      <c r="AO974" s="246"/>
      <c r="AP974" s="246"/>
      <c r="AQ974" s="246"/>
      <c r="AR974" s="246"/>
      <c r="AS974" s="246"/>
      <c r="AT974" s="246"/>
      <c r="AU974" s="246"/>
      <c r="AV974" s="246"/>
      <c r="AW974" s="246"/>
      <c r="AX974" s="246"/>
      <c r="AY974" s="246"/>
      <c r="AZ974" s="246"/>
      <c r="BA974" s="246"/>
      <c r="BB974" s="246"/>
      <c r="BC974" s="246"/>
      <c r="BD974" s="246"/>
      <c r="BE974" s="246"/>
      <c r="BF974" s="246"/>
      <c r="BG974" s="246"/>
      <c r="BH974" s="246"/>
      <c r="BI974" s="246"/>
      <c r="BJ974" s="246"/>
      <c r="BK974" s="246"/>
      <c r="BL974" s="246"/>
      <c r="BM974" s="246"/>
      <c r="BN974" s="246"/>
      <c r="BO974" s="246"/>
      <c r="BP974" s="246"/>
      <c r="BQ974" s="246"/>
      <c r="BR974" s="246"/>
      <c r="BS974" s="246"/>
      <c r="BT974" s="246"/>
      <c r="BU974" s="246"/>
      <c r="BV974" s="246"/>
      <c r="BW974" s="246"/>
      <c r="BX974" s="246"/>
      <c r="BY974" s="246"/>
      <c r="BZ974" s="246"/>
      <c r="CA974" s="246"/>
      <c r="CB974" s="246"/>
      <c r="CC974" s="246"/>
      <c r="CD974" s="246"/>
      <c r="CE974" s="246"/>
      <c r="CF974" s="246"/>
      <c r="CG974" s="246"/>
      <c r="CH974" s="246"/>
      <c r="CI974" s="246"/>
      <c r="CJ974" s="246"/>
      <c r="CK974" s="246"/>
      <c r="CL974" s="246"/>
      <c r="CM974" s="246"/>
      <c r="CN974" s="246"/>
      <c r="CO974" s="246"/>
      <c r="CP974" s="246"/>
      <c r="CQ974" s="246"/>
      <c r="CR974" s="246"/>
      <c r="CS974" s="246"/>
      <c r="CT974" s="246"/>
      <c r="CU974" s="246"/>
      <c r="CV974" s="246"/>
      <c r="CW974" s="246"/>
      <c r="CX974" s="246"/>
      <c r="CY974" s="246"/>
      <c r="CZ974" s="246"/>
      <c r="DA974" s="246"/>
      <c r="DB974" s="246"/>
      <c r="DC974" s="246"/>
      <c r="DD974" s="246"/>
      <c r="DE974" s="246"/>
      <c r="DF974" s="246"/>
      <c r="DG974" s="246"/>
      <c r="DH974" s="246"/>
      <c r="DI974" s="246"/>
      <c r="DJ974" s="246"/>
      <c r="DK974" s="246"/>
      <c r="DL974" s="246"/>
      <c r="DM974" s="246"/>
      <c r="DN974" s="246"/>
      <c r="DO974" s="246"/>
      <c r="DP974" s="246"/>
      <c r="DQ974" s="246"/>
      <c r="DR974" s="246"/>
      <c r="DS974" s="246"/>
      <c r="DT974" s="246"/>
      <c r="DU974" s="246"/>
      <c r="DV974" s="246"/>
      <c r="DW974" s="246"/>
      <c r="DX974" s="246"/>
      <c r="DY974" s="246"/>
      <c r="DZ974" s="246"/>
      <c r="EA974" s="246"/>
      <c r="EB974" s="246"/>
      <c r="EC974" s="246"/>
      <c r="ED974" s="246"/>
      <c r="EE974" s="246"/>
      <c r="EF974" s="169"/>
      <c r="EG974" s="169"/>
      <c r="EH974" s="169"/>
    </row>
    <row r="975" spans="1:138" ht="15" hidden="1" x14ac:dyDescent="0.2">
      <c r="A975" s="122">
        <f>IF(B945="Объект",,1)</f>
        <v>1</v>
      </c>
      <c r="C975" s="248"/>
    </row>
    <row r="976" spans="1:138" ht="16.5" hidden="1" x14ac:dyDescent="0.3">
      <c r="A976" s="122"/>
      <c r="B976" s="128"/>
      <c r="C976" s="129"/>
      <c r="D976" s="129"/>
      <c r="E976" s="129"/>
      <c r="F976" s="129"/>
      <c r="G976" s="129"/>
      <c r="H976" s="129"/>
      <c r="I976" s="129"/>
      <c r="J976" s="129"/>
      <c r="K976" s="129"/>
      <c r="L976" s="129"/>
      <c r="M976" s="129"/>
      <c r="N976" s="129"/>
    </row>
    <row r="977" spans="1:138" ht="21" hidden="1" x14ac:dyDescent="0.2">
      <c r="A977" s="122">
        <f t="shared" ref="A977:A987" si="662">IF(EG977=0,,1)</f>
        <v>0</v>
      </c>
      <c r="C977" s="130"/>
      <c r="ED977" s="35" t="e">
        <f>IF(SUM(#REF!,#REF!,#REF!,#REF!)=#REF!,"ок","ош")</f>
        <v>#REF!</v>
      </c>
      <c r="EE977" s="35" t="e">
        <f>IF(SUM(#REF!,#REF!,#REF!,#REF!)=#REF!,"ок","ош")</f>
        <v>#REF!</v>
      </c>
      <c r="EG977" s="249"/>
      <c r="EH977" s="250"/>
    </row>
    <row r="978" spans="1:138" ht="21" hidden="1" x14ac:dyDescent="0.2">
      <c r="A978" s="122">
        <f t="shared" si="662"/>
        <v>0</v>
      </c>
      <c r="ED978" s="35" t="e">
        <f>IF(SUM(#REF!,#REF!,#REF!,#REF!)=#REF!,"ок","ош")</f>
        <v>#REF!</v>
      </c>
      <c r="EE978" s="35" t="e">
        <f>IF(SUM(#REF!,#REF!,#REF!,#REF!)=#REF!,"ок","ош")</f>
        <v>#REF!</v>
      </c>
      <c r="EG978" s="249"/>
      <c r="EH978" s="250"/>
    </row>
    <row r="979" spans="1:138" ht="21" hidden="1" x14ac:dyDescent="0.2">
      <c r="A979" s="122">
        <f t="shared" si="662"/>
        <v>0</v>
      </c>
      <c r="ED979" s="35" t="e">
        <f>IF(SUM(#REF!,#REF!,#REF!,#REF!)=#REF!,"ок","ош")</f>
        <v>#REF!</v>
      </c>
      <c r="EE979" s="35" t="e">
        <f>IF(SUM(#REF!,#REF!,#REF!,#REF!)=#REF!,"ок","ош")</f>
        <v>#REF!</v>
      </c>
      <c r="EG979" s="249"/>
      <c r="EH979" s="250"/>
    </row>
    <row r="980" spans="1:138" ht="21" hidden="1" x14ac:dyDescent="0.2">
      <c r="A980" s="122">
        <f t="shared" si="662"/>
        <v>0</v>
      </c>
      <c r="ED980" s="35" t="e">
        <f>IF(SUM(#REF!,#REF!,#REF!,#REF!)=#REF!,"ок","ош")</f>
        <v>#REF!</v>
      </c>
      <c r="EE980" s="35" t="e">
        <f>IF(SUM(#REF!,#REF!,#REF!,#REF!)=#REF!,"ок","ош")</f>
        <v>#REF!</v>
      </c>
      <c r="EG980" s="249"/>
      <c r="EH980" s="250"/>
    </row>
    <row r="981" spans="1:138" ht="21" hidden="1" x14ac:dyDescent="0.2">
      <c r="A981" s="122">
        <f t="shared" si="662"/>
        <v>0</v>
      </c>
      <c r="ED981" s="35" t="e">
        <f>IF(SUM(#REF!,#REF!,#REF!,#REF!)=#REF!,"ок","ош")</f>
        <v>#REF!</v>
      </c>
      <c r="EE981" s="35" t="e">
        <f>IF(SUM(#REF!,#REF!,#REF!,#REF!)=#REF!,"ок","ош")</f>
        <v>#REF!</v>
      </c>
      <c r="EG981" s="249"/>
      <c r="EH981" s="250"/>
    </row>
    <row r="982" spans="1:138" ht="21" hidden="1" x14ac:dyDescent="0.2">
      <c r="A982" s="122" t="e">
        <f t="shared" si="662"/>
        <v>#REF!</v>
      </c>
      <c r="ED982" s="35" t="e">
        <f>IF(SUM(#REF!,#REF!,#REF!,#REF!)=#REF!,"ок","ош")</f>
        <v>#REF!</v>
      </c>
      <c r="EE982" s="35" t="e">
        <f>IF(SUM(#REF!,#REF!,#REF!,#REF!)=#REF!,"ок","ош")</f>
        <v>#REF!</v>
      </c>
      <c r="EG982" s="249" t="e">
        <f>#REF!</f>
        <v>#REF!</v>
      </c>
      <c r="EH982" s="250"/>
    </row>
    <row r="983" spans="1:138" ht="21" hidden="1" x14ac:dyDescent="0.2">
      <c r="A983" s="122">
        <f t="shared" si="662"/>
        <v>1</v>
      </c>
      <c r="ED983" s="35" t="e">
        <f>IF(SUM(#REF!,#REF!,#REF!,#REF!)=#REF!,"ок","ош")</f>
        <v>#REF!</v>
      </c>
      <c r="EE983" s="35" t="e">
        <f>IF(SUM(#REF!,#REF!,#REF!,#REF!)=#REF!,"ок","ош")</f>
        <v>#REF!</v>
      </c>
      <c r="EG983" s="249" t="str">
        <f>B43</f>
        <v>Таможенные платежи</v>
      </c>
      <c r="EH983" s="250"/>
    </row>
    <row r="984" spans="1:138" ht="21" hidden="1" x14ac:dyDescent="0.2">
      <c r="A984" s="122">
        <f t="shared" si="662"/>
        <v>0</v>
      </c>
      <c r="ED984" s="35" t="e">
        <f>IF(SUM(#REF!,#REF!,#REF!,#REF!)=#REF!,"ок","ош")</f>
        <v>#REF!</v>
      </c>
      <c r="EE984" s="35" t="e">
        <f>IF(SUM(#REF!,#REF!,#REF!,#REF!)=#REF!,"ок","ош")</f>
        <v>#REF!</v>
      </c>
      <c r="EG984" s="249"/>
      <c r="EH984" s="250"/>
    </row>
    <row r="985" spans="1:138" ht="21" hidden="1" x14ac:dyDescent="0.2">
      <c r="A985" s="122">
        <f t="shared" si="662"/>
        <v>0</v>
      </c>
      <c r="ED985" s="35" t="e">
        <f>IF(SUM(#REF!,#REF!,#REF!,#REF!)=#REF!,"ок","ош")</f>
        <v>#REF!</v>
      </c>
      <c r="EE985" s="35" t="e">
        <f>IF(SUM(#REF!,#REF!,#REF!,#REF!)=#REF!,"ок","ош")</f>
        <v>#REF!</v>
      </c>
      <c r="EG985" s="249"/>
      <c r="EH985" s="250"/>
    </row>
    <row r="986" spans="1:138" ht="21" hidden="1" x14ac:dyDescent="0.2">
      <c r="A986" s="122">
        <f t="shared" si="662"/>
        <v>0</v>
      </c>
      <c r="ED986" s="35" t="e">
        <f>IF(SUM(#REF!,#REF!,#REF!,#REF!)=#REF!,"ок","ош")</f>
        <v>#REF!</v>
      </c>
      <c r="EE986" s="35" t="e">
        <f>IF(SUM(#REF!,#REF!,#REF!,#REF!)=#REF!,"ок","ош")</f>
        <v>#REF!</v>
      </c>
      <c r="EG986" s="249"/>
      <c r="EH986" s="250"/>
    </row>
    <row r="987" spans="1:138" ht="21" hidden="1" x14ac:dyDescent="0.2">
      <c r="A987" s="122">
        <f t="shared" si="662"/>
        <v>0</v>
      </c>
      <c r="ED987" s="35" t="e">
        <f>IF(SUM(#REF!,#REF!,#REF!,#REF!)=#REF!,"ок","ош")</f>
        <v>#REF!</v>
      </c>
      <c r="EE987" s="35" t="e">
        <f>IF(SUM(#REF!,#REF!,#REF!,#REF!)=#REF!,"ок","ош")</f>
        <v>#REF!</v>
      </c>
      <c r="EG987" s="249"/>
      <c r="EH987" s="250"/>
    </row>
    <row r="988" spans="1:138" ht="34.5" hidden="1" customHeight="1" thickTop="1" thickBot="1" x14ac:dyDescent="0.25">
      <c r="A988" s="122"/>
      <c r="EC988" s="35" t="s">
        <v>272</v>
      </c>
      <c r="EG988" s="251"/>
      <c r="EH988" s="252"/>
    </row>
    <row r="989" spans="1:138" ht="21" hidden="1" x14ac:dyDescent="0.2">
      <c r="A989" s="122"/>
      <c r="EC989" s="35" t="s">
        <v>273</v>
      </c>
      <c r="ED989" s="35" t="s">
        <v>274</v>
      </c>
      <c r="EG989" s="253"/>
      <c r="EH989" s="254"/>
    </row>
    <row r="990" spans="1:138" ht="19.5" hidden="1" x14ac:dyDescent="0.35">
      <c r="A990" s="122"/>
      <c r="EC990" s="255" t="e">
        <f>IF(SUM(#REF!,#REF!,#REF!,#REF!)=#REF!,"ок","ош")</f>
        <v>#REF!</v>
      </c>
      <c r="ED990" s="255" t="e">
        <f>IF(SUM(#REF!,#REF!,#REF!,#REF!)=#REF!,"ок","ош")</f>
        <v>#REF!</v>
      </c>
      <c r="EE990" s="256">
        <v>41</v>
      </c>
      <c r="EG990" s="257"/>
    </row>
    <row r="991" spans="1:138" ht="19.5" hidden="1" x14ac:dyDescent="0.35">
      <c r="A991" s="122"/>
      <c r="EC991" s="255" t="e">
        <f>IF(SUM(#REF!,#REF!,#REF!,#REF!)=#REF!,"ок","ош")</f>
        <v>#REF!</v>
      </c>
      <c r="ED991" s="255" t="e">
        <f>IF(SUM(#REF!,#REF!,#REF!,#REF!)=#REF!,"ок","ош")</f>
        <v>#REF!</v>
      </c>
      <c r="EE991" s="256">
        <f>EE990+38</f>
        <v>79</v>
      </c>
      <c r="EG991" s="258"/>
    </row>
    <row r="992" spans="1:138" ht="19.5" hidden="1" x14ac:dyDescent="0.35">
      <c r="A992" s="122"/>
      <c r="C992" s="154"/>
      <c r="EC992" s="255" t="e">
        <f>IF(SUM(#REF!,#REF!,#REF!,#REF!)=#REF!,"ок","ош")</f>
        <v>#REF!</v>
      </c>
      <c r="ED992" s="255" t="e">
        <f>IF(SUM(#REF!,#REF!,#REF!,#REF!)=#REF!,"ок","ош")</f>
        <v>#REF!</v>
      </c>
      <c r="EE992" s="256">
        <f>EE991+38</f>
        <v>117</v>
      </c>
      <c r="EG992" s="258">
        <f>B194</f>
        <v>0</v>
      </c>
    </row>
    <row r="993" spans="1:137" ht="19.5" hidden="1" x14ac:dyDescent="0.35">
      <c r="A993" s="122">
        <f>IF(EG993="Объект",,1)</f>
        <v>0</v>
      </c>
      <c r="B993" s="35" t="s">
        <v>275</v>
      </c>
      <c r="C993" s="35" t="e">
        <f>SUM(#REF!)</f>
        <v>#REF!</v>
      </c>
      <c r="EC993" s="255" t="e">
        <f>IF(SUM(#REF!,#REF!,#REF!,#REF!)=#REF!,"ок","ош")</f>
        <v>#REF!</v>
      </c>
      <c r="ED993" s="255" t="e">
        <f>IF(SUM(#REF!,#REF!,#REF!,#REF!)=#REF!,"ок","ош")</f>
        <v>#REF!</v>
      </c>
      <c r="EE993" s="256">
        <f>EE992+38</f>
        <v>155</v>
      </c>
      <c r="EG993" s="257" t="str">
        <f>B242</f>
        <v>Объект</v>
      </c>
    </row>
    <row r="994" spans="1:137" ht="19.5" hidden="1" x14ac:dyDescent="0.35">
      <c r="A994" s="122">
        <f>IF(EG994="Объект",,1)</f>
        <v>0</v>
      </c>
      <c r="B994" s="35">
        <v>2015</v>
      </c>
      <c r="C994" s="35" t="e">
        <f>SUM(#REF!)</f>
        <v>#REF!</v>
      </c>
      <c r="EC994" s="255" t="e">
        <f>IF(SUM(#REF!,#REF!,#REF!,#REF!)=#REF!,"ок","ош")</f>
        <v>#REF!</v>
      </c>
      <c r="ED994" s="255" t="e">
        <f>IF(SUM(#REF!,#REF!,#REF!,#REF!)=#REF!,"ок","ош")</f>
        <v>#REF!</v>
      </c>
      <c r="EE994" s="256">
        <f>EE993+38</f>
        <v>193</v>
      </c>
      <c r="EG994" s="257" t="str">
        <f>B274</f>
        <v>Объект</v>
      </c>
    </row>
    <row r="995" spans="1:137" s="260" customFormat="1" ht="19.5" hidden="1" x14ac:dyDescent="0.35">
      <c r="A995" s="259"/>
      <c r="ED995" s="261"/>
      <c r="EE995" s="262"/>
      <c r="EG995" s="263"/>
    </row>
    <row r="996" spans="1:137" s="260" customFormat="1" ht="19.5" hidden="1" x14ac:dyDescent="0.35">
      <c r="A996" s="259"/>
      <c r="ED996" s="261"/>
      <c r="EE996" s="262"/>
      <c r="EG996" s="263"/>
    </row>
    <row r="997" spans="1:137" s="260" customFormat="1" ht="19.5" hidden="1" x14ac:dyDescent="0.35">
      <c r="A997" s="259"/>
      <c r="ED997" s="261"/>
      <c r="EE997" s="262"/>
      <c r="EG997" s="263"/>
    </row>
    <row r="998" spans="1:137" s="260" customFormat="1" ht="19.5" hidden="1" x14ac:dyDescent="0.35">
      <c r="A998" s="259"/>
      <c r="ED998" s="261"/>
      <c r="EE998" s="262"/>
      <c r="EG998" s="263"/>
    </row>
    <row r="999" spans="1:137" s="260" customFormat="1" ht="19.5" hidden="1" x14ac:dyDescent="0.35">
      <c r="A999" s="259"/>
      <c r="ED999" s="261"/>
      <c r="EE999" s="262"/>
      <c r="EG999" s="263"/>
    </row>
    <row r="1000" spans="1:137" s="260" customFormat="1" ht="19.5" hidden="1" x14ac:dyDescent="0.35">
      <c r="A1000" s="259"/>
      <c r="ED1000" s="261"/>
      <c r="EE1000" s="262"/>
      <c r="EG1000" s="263"/>
    </row>
    <row r="1001" spans="1:137" s="260" customFormat="1" ht="19.5" hidden="1" x14ac:dyDescent="0.35">
      <c r="A1001" s="259"/>
      <c r="ED1001" s="261"/>
      <c r="EE1001" s="262"/>
      <c r="EG1001" s="263"/>
    </row>
    <row r="1002" spans="1:137" s="260" customFormat="1" ht="19.5" hidden="1" x14ac:dyDescent="0.35">
      <c r="A1002" s="259"/>
      <c r="ED1002" s="261"/>
      <c r="EE1002" s="262"/>
      <c r="EG1002" s="263"/>
    </row>
    <row r="1003" spans="1:137" s="260" customFormat="1" ht="19.5" hidden="1" x14ac:dyDescent="0.35">
      <c r="A1003" s="259"/>
      <c r="ED1003" s="261"/>
      <c r="EE1003" s="262"/>
      <c r="EG1003" s="263"/>
    </row>
    <row r="1004" spans="1:137" s="260" customFormat="1" ht="19.5" hidden="1" x14ac:dyDescent="0.35">
      <c r="A1004" s="259"/>
      <c r="ED1004" s="261"/>
      <c r="EE1004" s="262"/>
      <c r="EG1004" s="263"/>
    </row>
    <row r="1005" spans="1:137" s="260" customFormat="1" ht="19.5" hidden="1" x14ac:dyDescent="0.35">
      <c r="A1005" s="259"/>
      <c r="ED1005" s="261"/>
      <c r="EE1005" s="262"/>
      <c r="EG1005" s="263"/>
    </row>
    <row r="1006" spans="1:137" s="260" customFormat="1" ht="19.5" hidden="1" x14ac:dyDescent="0.35">
      <c r="A1006" s="259"/>
      <c r="ED1006" s="261"/>
      <c r="EE1006" s="262"/>
      <c r="EG1006" s="263"/>
    </row>
    <row r="1007" spans="1:137" s="260" customFormat="1" ht="19.5" hidden="1" x14ac:dyDescent="0.35">
      <c r="A1007" s="259"/>
      <c r="ED1007" s="261"/>
      <c r="EE1007" s="262"/>
      <c r="EG1007" s="263"/>
    </row>
    <row r="1008" spans="1:137" s="260" customFormat="1" ht="19.5" hidden="1" x14ac:dyDescent="0.35">
      <c r="A1008" s="259"/>
      <c r="ED1008" s="261"/>
      <c r="EE1008" s="262"/>
      <c r="EG1008" s="263"/>
    </row>
    <row r="1009" spans="1:138" s="260" customFormat="1" ht="19.5" hidden="1" x14ac:dyDescent="0.35">
      <c r="A1009" s="259"/>
      <c r="ED1009" s="261"/>
      <c r="EE1009" s="262"/>
      <c r="EG1009" s="263"/>
    </row>
    <row r="1010" spans="1:138" s="260" customFormat="1" ht="19.5" hidden="1" x14ac:dyDescent="0.35">
      <c r="A1010" s="259"/>
      <c r="ED1010" s="261"/>
      <c r="EE1010" s="262"/>
      <c r="EG1010" s="263"/>
    </row>
    <row r="1011" spans="1:138" s="260" customFormat="1" ht="19.5" hidden="1" x14ac:dyDescent="0.35">
      <c r="A1011" s="259"/>
      <c r="ED1011" s="261"/>
      <c r="EE1011" s="262"/>
      <c r="EG1011" s="263"/>
    </row>
    <row r="1012" spans="1:138" s="260" customFormat="1" ht="19.5" hidden="1" x14ac:dyDescent="0.35">
      <c r="A1012" s="259"/>
      <c r="ED1012" s="261"/>
      <c r="EE1012" s="262"/>
      <c r="EG1012" s="263"/>
    </row>
    <row r="1013" spans="1:138" s="260" customFormat="1" ht="19.5" hidden="1" x14ac:dyDescent="0.35">
      <c r="A1013" s="259"/>
      <c r="ED1013" s="261"/>
      <c r="EE1013" s="262"/>
      <c r="EG1013" s="263"/>
    </row>
    <row r="1014" spans="1:138" s="260" customFormat="1" ht="19.5" hidden="1" x14ac:dyDescent="0.35">
      <c r="A1014" s="259"/>
      <c r="ED1014" s="261"/>
      <c r="EE1014" s="262"/>
      <c r="EG1014" s="263"/>
    </row>
    <row r="1015" spans="1:138" s="260" customFormat="1" hidden="1" x14ac:dyDescent="0.2">
      <c r="A1015" s="259"/>
    </row>
    <row r="1016" spans="1:138" s="260" customFormat="1" hidden="1" x14ac:dyDescent="0.2">
      <c r="A1016" s="259"/>
    </row>
    <row r="1017" spans="1:138" ht="11.25" hidden="1" customHeight="1" x14ac:dyDescent="0.2">
      <c r="A1017" s="122"/>
      <c r="EH1017" s="264"/>
    </row>
    <row r="1018" spans="1:138" hidden="1" x14ac:dyDescent="0.2">
      <c r="A1018" s="122"/>
      <c r="D1018" s="51"/>
      <c r="EH1018" s="265"/>
    </row>
    <row r="1019" spans="1:138" hidden="1" x14ac:dyDescent="0.2">
      <c r="A1019" s="266"/>
    </row>
    <row r="1020" spans="1:138" ht="21" hidden="1" customHeight="1" x14ac:dyDescent="0.2">
      <c r="A1020" s="266">
        <v>1</v>
      </c>
      <c r="E1020" s="154" t="e">
        <f>#REF!-#REF!-#REF!</f>
        <v>#REF!</v>
      </c>
      <c r="P1020" s="35">
        <f>N951+N964</f>
        <v>0</v>
      </c>
    </row>
    <row r="1021" spans="1:138" ht="21.75" hidden="1" customHeight="1" thickBot="1" x14ac:dyDescent="0.25">
      <c r="A1021" s="266">
        <v>0</v>
      </c>
    </row>
    <row r="1022" spans="1:138" ht="51" hidden="1" customHeight="1" x14ac:dyDescent="0.2">
      <c r="A1022" s="266">
        <v>1</v>
      </c>
    </row>
    <row r="1023" spans="1:138" ht="19.5" hidden="1" customHeight="1" x14ac:dyDescent="0.2">
      <c r="A1023" s="266">
        <v>1</v>
      </c>
    </row>
    <row r="1024" spans="1:138" s="267" customFormat="1" hidden="1" x14ac:dyDescent="0.2">
      <c r="A1024" s="266" t="e">
        <f>IF(#REF!=0,,1)</f>
        <v>#REF!</v>
      </c>
      <c r="AT1024" s="35"/>
      <c r="AU1024" s="35"/>
      <c r="AV1024" s="35"/>
      <c r="AW1024" s="35"/>
      <c r="AX1024" s="35"/>
      <c r="AY1024" s="35"/>
      <c r="AZ1024" s="35"/>
      <c r="BA1024" s="35"/>
      <c r="BB1024" s="35"/>
      <c r="BC1024" s="35"/>
      <c r="BD1024" s="35"/>
      <c r="BE1024" s="35"/>
      <c r="BF1024" s="35"/>
      <c r="BG1024" s="35"/>
      <c r="BH1024" s="35"/>
      <c r="BI1024" s="35"/>
      <c r="BJ1024" s="35"/>
      <c r="BK1024" s="35"/>
      <c r="BL1024" s="35"/>
      <c r="BM1024" s="35"/>
      <c r="BN1024" s="35"/>
      <c r="BO1024" s="35"/>
      <c r="BP1024" s="35"/>
      <c r="BQ1024" s="35"/>
      <c r="BR1024" s="35"/>
      <c r="BS1024" s="35"/>
      <c r="BT1024" s="35"/>
      <c r="BU1024" s="35"/>
      <c r="BV1024" s="35"/>
      <c r="BW1024" s="35"/>
      <c r="BX1024" s="35"/>
      <c r="BY1024" s="35"/>
      <c r="BZ1024" s="35"/>
      <c r="CA1024" s="35"/>
      <c r="CB1024" s="35"/>
      <c r="CC1024" s="35"/>
      <c r="CD1024" s="35"/>
      <c r="CE1024" s="35"/>
      <c r="CF1024" s="35"/>
      <c r="CG1024" s="35"/>
      <c r="CH1024" s="35"/>
      <c r="CI1024" s="35"/>
      <c r="CJ1024" s="35"/>
      <c r="CK1024" s="35"/>
      <c r="CL1024" s="35"/>
      <c r="CM1024" s="35"/>
      <c r="CN1024" s="35"/>
      <c r="CO1024" s="35"/>
      <c r="CP1024" s="35"/>
      <c r="CQ1024" s="35"/>
      <c r="CR1024" s="35"/>
      <c r="CS1024" s="35"/>
      <c r="CT1024" s="35"/>
      <c r="CU1024" s="35"/>
      <c r="CV1024" s="35"/>
      <c r="CW1024" s="35"/>
      <c r="CX1024" s="35"/>
      <c r="CY1024" s="35"/>
      <c r="CZ1024" s="35"/>
      <c r="DA1024" s="35"/>
      <c r="DB1024" s="35"/>
      <c r="DC1024" s="35"/>
      <c r="DD1024" s="35"/>
      <c r="DE1024" s="35"/>
      <c r="DF1024" s="35"/>
      <c r="DG1024" s="35"/>
      <c r="DH1024" s="35"/>
      <c r="DI1024" s="35"/>
      <c r="DJ1024" s="35"/>
      <c r="DK1024" s="35"/>
      <c r="DL1024" s="35"/>
      <c r="DM1024" s="35"/>
      <c r="DN1024" s="35"/>
      <c r="DO1024" s="35"/>
      <c r="DP1024" s="35"/>
      <c r="DQ1024" s="35"/>
      <c r="DR1024" s="35"/>
      <c r="DS1024" s="35"/>
      <c r="DT1024" s="35"/>
      <c r="DU1024" s="35"/>
      <c r="DV1024" s="35"/>
      <c r="DW1024" s="35"/>
      <c r="DX1024" s="35"/>
      <c r="DY1024" s="35"/>
      <c r="DZ1024" s="35"/>
      <c r="EA1024" s="35"/>
      <c r="EB1024" s="35"/>
      <c r="EC1024" s="35"/>
      <c r="ED1024" s="35"/>
      <c r="EE1024" s="35"/>
      <c r="EG1024" s="35"/>
      <c r="EH1024" s="35"/>
    </row>
    <row r="1025" spans="1:138" s="267" customFormat="1" hidden="1" x14ac:dyDescent="0.2">
      <c r="A1025" s="266" t="e">
        <f>IF(#REF!=0,,1)</f>
        <v>#REF!</v>
      </c>
      <c r="AT1025" s="35"/>
      <c r="AU1025" s="35"/>
      <c r="AV1025" s="35"/>
      <c r="AW1025" s="35"/>
      <c r="AX1025" s="35"/>
      <c r="AY1025" s="35"/>
      <c r="AZ1025" s="35"/>
      <c r="BA1025" s="35"/>
      <c r="BB1025" s="35"/>
      <c r="BC1025" s="35"/>
      <c r="BD1025" s="35"/>
      <c r="BE1025" s="35"/>
      <c r="BF1025" s="35"/>
      <c r="BG1025" s="35"/>
      <c r="BH1025" s="35"/>
      <c r="BI1025" s="35"/>
      <c r="BJ1025" s="35"/>
      <c r="BK1025" s="35"/>
      <c r="BL1025" s="35"/>
      <c r="BM1025" s="35"/>
      <c r="BN1025" s="35"/>
      <c r="BO1025" s="35"/>
      <c r="BP1025" s="35"/>
      <c r="BQ1025" s="35"/>
      <c r="BR1025" s="35"/>
      <c r="BS1025" s="35"/>
      <c r="BT1025" s="35"/>
      <c r="BU1025" s="35"/>
      <c r="BV1025" s="35"/>
      <c r="BW1025" s="35"/>
      <c r="BX1025" s="35"/>
      <c r="BY1025" s="35"/>
      <c r="BZ1025" s="35"/>
      <c r="CA1025" s="35"/>
      <c r="CB1025" s="35"/>
      <c r="CC1025" s="35"/>
      <c r="CD1025" s="35"/>
      <c r="CE1025" s="35"/>
      <c r="CF1025" s="35"/>
      <c r="CG1025" s="35"/>
      <c r="CH1025" s="35"/>
      <c r="CI1025" s="35"/>
      <c r="CJ1025" s="35"/>
      <c r="CK1025" s="35"/>
      <c r="CL1025" s="35"/>
      <c r="CM1025" s="35"/>
      <c r="CN1025" s="35"/>
      <c r="CO1025" s="35"/>
      <c r="CP1025" s="35"/>
      <c r="CQ1025" s="35"/>
      <c r="CR1025" s="35"/>
      <c r="CS1025" s="35"/>
      <c r="CT1025" s="35"/>
      <c r="CU1025" s="35"/>
      <c r="CV1025" s="35"/>
      <c r="CW1025" s="35"/>
      <c r="CX1025" s="35"/>
      <c r="CY1025" s="35"/>
      <c r="CZ1025" s="35"/>
      <c r="DA1025" s="35"/>
      <c r="DB1025" s="35"/>
      <c r="DC1025" s="35"/>
      <c r="DD1025" s="35"/>
      <c r="DE1025" s="35"/>
      <c r="DF1025" s="35"/>
      <c r="DG1025" s="35"/>
      <c r="DH1025" s="35"/>
      <c r="DI1025" s="35"/>
      <c r="DJ1025" s="35"/>
      <c r="DK1025" s="35"/>
      <c r="DL1025" s="35"/>
      <c r="DM1025" s="35"/>
      <c r="DN1025" s="35"/>
      <c r="DO1025" s="35"/>
      <c r="DP1025" s="35"/>
      <c r="DQ1025" s="35"/>
      <c r="DR1025" s="35"/>
      <c r="DS1025" s="35"/>
      <c r="DT1025" s="35"/>
      <c r="DU1025" s="35"/>
      <c r="DV1025" s="35"/>
      <c r="DW1025" s="35"/>
      <c r="DX1025" s="35"/>
      <c r="DY1025" s="35"/>
      <c r="DZ1025" s="35"/>
      <c r="EA1025" s="35"/>
      <c r="EB1025" s="35"/>
      <c r="EC1025" s="35"/>
      <c r="ED1025" s="35"/>
      <c r="EE1025" s="35"/>
      <c r="EG1025" s="35"/>
      <c r="EH1025" s="35"/>
    </row>
    <row r="1026" spans="1:138" hidden="1" x14ac:dyDescent="0.2">
      <c r="A1026" s="266" t="e">
        <f>IF(#REF!=0,,1)</f>
        <v>#REF!</v>
      </c>
      <c r="P1026" s="193"/>
    </row>
    <row r="1027" spans="1:138" s="267" customFormat="1" hidden="1" x14ac:dyDescent="0.2">
      <c r="A1027" s="266" t="e">
        <f>IF(#REF!=0,,1)</f>
        <v>#REF!</v>
      </c>
      <c r="AT1027" s="35"/>
      <c r="AU1027" s="35"/>
      <c r="AV1027" s="35"/>
      <c r="AW1027" s="35"/>
      <c r="AX1027" s="35"/>
      <c r="AY1027" s="35"/>
      <c r="AZ1027" s="35"/>
      <c r="BA1027" s="35"/>
      <c r="BB1027" s="35"/>
      <c r="BC1027" s="35"/>
      <c r="BD1027" s="35"/>
      <c r="BE1027" s="35"/>
      <c r="BF1027" s="35"/>
      <c r="BG1027" s="35"/>
      <c r="BH1027" s="35"/>
      <c r="BI1027" s="35"/>
      <c r="BJ1027" s="35"/>
      <c r="BK1027" s="35"/>
      <c r="BL1027" s="35"/>
      <c r="BM1027" s="35"/>
      <c r="BN1027" s="35"/>
      <c r="BO1027" s="35"/>
      <c r="BP1027" s="35"/>
      <c r="BQ1027" s="35"/>
      <c r="BR1027" s="35"/>
      <c r="BS1027" s="35"/>
      <c r="BT1027" s="35"/>
      <c r="BU1027" s="35"/>
      <c r="BV1027" s="35"/>
      <c r="BW1027" s="35"/>
      <c r="BX1027" s="35"/>
      <c r="BY1027" s="35"/>
      <c r="BZ1027" s="35"/>
      <c r="CA1027" s="35"/>
      <c r="CB1027" s="35"/>
      <c r="CC1027" s="35"/>
      <c r="CD1027" s="35"/>
      <c r="CE1027" s="35"/>
      <c r="CF1027" s="35"/>
      <c r="CG1027" s="35"/>
      <c r="CH1027" s="35"/>
      <c r="CI1027" s="35"/>
      <c r="CJ1027" s="35"/>
      <c r="CK1027" s="35"/>
      <c r="CL1027" s="35"/>
      <c r="CM1027" s="35"/>
      <c r="CN1027" s="35"/>
      <c r="CO1027" s="35"/>
      <c r="CP1027" s="35"/>
      <c r="CQ1027" s="35"/>
      <c r="CR1027" s="35"/>
      <c r="CS1027" s="35"/>
      <c r="CT1027" s="35"/>
      <c r="CU1027" s="35"/>
      <c r="CV1027" s="35"/>
      <c r="CW1027" s="35"/>
      <c r="CX1027" s="35"/>
      <c r="CY1027" s="35"/>
      <c r="CZ1027" s="35"/>
      <c r="DA1027" s="35"/>
      <c r="DB1027" s="35"/>
      <c r="DC1027" s="35"/>
      <c r="DD1027" s="35"/>
      <c r="DE1027" s="35"/>
      <c r="DF1027" s="35"/>
      <c r="DG1027" s="35"/>
      <c r="DH1027" s="35"/>
      <c r="DI1027" s="35"/>
      <c r="DJ1027" s="35"/>
      <c r="DK1027" s="35"/>
      <c r="DL1027" s="35"/>
      <c r="DM1027" s="35"/>
      <c r="DN1027" s="35"/>
      <c r="DO1027" s="35"/>
      <c r="DP1027" s="35"/>
      <c r="DQ1027" s="35"/>
      <c r="DR1027" s="35"/>
      <c r="DS1027" s="35"/>
      <c r="DT1027" s="35"/>
      <c r="DU1027" s="35"/>
      <c r="DV1027" s="35"/>
      <c r="DW1027" s="35"/>
      <c r="DX1027" s="35"/>
      <c r="DY1027" s="35"/>
      <c r="DZ1027" s="35"/>
      <c r="EA1027" s="35"/>
      <c r="EB1027" s="35"/>
      <c r="EC1027" s="35"/>
      <c r="ED1027" s="35"/>
      <c r="EE1027" s="35"/>
      <c r="EG1027" s="35"/>
      <c r="EH1027" s="35"/>
    </row>
    <row r="1028" spans="1:138" s="267" customFormat="1" hidden="1" x14ac:dyDescent="0.2">
      <c r="A1028" s="266" t="e">
        <f>IF(#REF!=0,,1)</f>
        <v>#REF!</v>
      </c>
      <c r="AT1028" s="35"/>
      <c r="AU1028" s="35"/>
      <c r="AV1028" s="35"/>
      <c r="AW1028" s="35"/>
      <c r="AX1028" s="35"/>
      <c r="AY1028" s="35"/>
      <c r="AZ1028" s="35"/>
      <c r="BA1028" s="35"/>
      <c r="BB1028" s="35"/>
      <c r="BC1028" s="35"/>
      <c r="BD1028" s="35"/>
      <c r="BE1028" s="35"/>
      <c r="BF1028" s="35"/>
      <c r="BG1028" s="35"/>
      <c r="BH1028" s="35"/>
      <c r="BI1028" s="35"/>
      <c r="BJ1028" s="35"/>
      <c r="BK1028" s="35"/>
      <c r="BL1028" s="35"/>
      <c r="BM1028" s="35"/>
      <c r="BN1028" s="35"/>
      <c r="BO1028" s="35"/>
      <c r="BP1028" s="35"/>
      <c r="BQ1028" s="35"/>
      <c r="BR1028" s="35"/>
      <c r="BS1028" s="35"/>
      <c r="BT1028" s="35"/>
      <c r="BU1028" s="35"/>
      <c r="BV1028" s="35"/>
      <c r="BW1028" s="35"/>
      <c r="BX1028" s="35"/>
      <c r="BY1028" s="35"/>
      <c r="BZ1028" s="35"/>
      <c r="CA1028" s="35"/>
      <c r="CB1028" s="35"/>
      <c r="CC1028" s="35"/>
      <c r="CD1028" s="35"/>
      <c r="CE1028" s="35"/>
      <c r="CF1028" s="35"/>
      <c r="CG1028" s="35"/>
      <c r="CH1028" s="35"/>
      <c r="CI1028" s="35"/>
      <c r="CJ1028" s="35"/>
      <c r="CK1028" s="35"/>
      <c r="CL1028" s="35"/>
      <c r="CM1028" s="35"/>
      <c r="CN1028" s="35"/>
      <c r="CO1028" s="35"/>
      <c r="CP1028" s="35"/>
      <c r="CQ1028" s="35"/>
      <c r="CR1028" s="35"/>
      <c r="CS1028" s="35"/>
      <c r="CT1028" s="35"/>
      <c r="CU1028" s="35"/>
      <c r="CV1028" s="35"/>
      <c r="CW1028" s="35"/>
      <c r="CX1028" s="35"/>
      <c r="CY1028" s="35"/>
      <c r="CZ1028" s="35"/>
      <c r="DA1028" s="35"/>
      <c r="DB1028" s="35"/>
      <c r="DC1028" s="35"/>
      <c r="DD1028" s="35"/>
      <c r="DE1028" s="35"/>
      <c r="DF1028" s="35"/>
      <c r="DG1028" s="35"/>
      <c r="DH1028" s="35"/>
      <c r="DI1028" s="35"/>
      <c r="DJ1028" s="35"/>
      <c r="DK1028" s="35"/>
      <c r="DL1028" s="35"/>
      <c r="DM1028" s="35"/>
      <c r="DN1028" s="35"/>
      <c r="DO1028" s="35"/>
      <c r="DP1028" s="35"/>
      <c r="DQ1028" s="35"/>
      <c r="DR1028" s="35"/>
      <c r="DS1028" s="35"/>
      <c r="DT1028" s="35"/>
      <c r="DU1028" s="35"/>
      <c r="DV1028" s="35"/>
      <c r="DW1028" s="35"/>
      <c r="DX1028" s="35"/>
      <c r="DY1028" s="35"/>
      <c r="DZ1028" s="35"/>
      <c r="EA1028" s="35"/>
      <c r="EB1028" s="35"/>
      <c r="EC1028" s="35"/>
      <c r="ED1028" s="35"/>
      <c r="EE1028" s="35"/>
      <c r="EG1028" s="35"/>
      <c r="EH1028" s="35"/>
    </row>
    <row r="1029" spans="1:138" s="267" customFormat="1" hidden="1" x14ac:dyDescent="0.2">
      <c r="A1029" s="266" t="e">
        <f>IF(#REF!=0,,1)</f>
        <v>#REF!</v>
      </c>
      <c r="AT1029" s="35"/>
      <c r="AU1029" s="35"/>
      <c r="AV1029" s="35"/>
      <c r="AW1029" s="35"/>
      <c r="AX1029" s="35"/>
      <c r="AY1029" s="35"/>
      <c r="AZ1029" s="35"/>
      <c r="BA1029" s="35"/>
      <c r="BB1029" s="35"/>
      <c r="BC1029" s="35"/>
      <c r="BD1029" s="35"/>
      <c r="BE1029" s="35"/>
      <c r="BF1029" s="35"/>
      <c r="BG1029" s="35"/>
      <c r="BH1029" s="35"/>
      <c r="BI1029" s="35"/>
      <c r="BJ1029" s="35"/>
      <c r="BK1029" s="35"/>
      <c r="BL1029" s="35"/>
      <c r="BM1029" s="35"/>
      <c r="BN1029" s="35"/>
      <c r="BO1029" s="35"/>
      <c r="BP1029" s="35"/>
      <c r="BQ1029" s="35"/>
      <c r="BR1029" s="35"/>
      <c r="BS1029" s="35"/>
      <c r="BT1029" s="35"/>
      <c r="BU1029" s="35"/>
      <c r="BV1029" s="35"/>
      <c r="BW1029" s="35"/>
      <c r="BX1029" s="35"/>
      <c r="BY1029" s="35"/>
      <c r="BZ1029" s="35"/>
      <c r="CA1029" s="35"/>
      <c r="CB1029" s="35"/>
      <c r="CC1029" s="35"/>
      <c r="CD1029" s="35"/>
      <c r="CE1029" s="35"/>
      <c r="CF1029" s="35"/>
      <c r="CG1029" s="35"/>
      <c r="CH1029" s="35"/>
      <c r="CI1029" s="35"/>
      <c r="CJ1029" s="35"/>
      <c r="CK1029" s="35"/>
      <c r="CL1029" s="35"/>
      <c r="CM1029" s="35"/>
      <c r="CN1029" s="35"/>
      <c r="CO1029" s="35"/>
      <c r="CP1029" s="35"/>
      <c r="CQ1029" s="35"/>
      <c r="CR1029" s="35"/>
      <c r="CS1029" s="35"/>
      <c r="CT1029" s="35"/>
      <c r="CU1029" s="35"/>
      <c r="CV1029" s="35"/>
      <c r="CW1029" s="35"/>
      <c r="CX1029" s="35"/>
      <c r="CY1029" s="35"/>
      <c r="CZ1029" s="35"/>
      <c r="DA1029" s="35"/>
      <c r="DB1029" s="35"/>
      <c r="DC1029" s="35"/>
      <c r="DD1029" s="35"/>
      <c r="DE1029" s="35"/>
      <c r="DF1029" s="35"/>
      <c r="DG1029" s="35"/>
      <c r="DH1029" s="35"/>
      <c r="DI1029" s="35"/>
      <c r="DJ1029" s="35"/>
      <c r="DK1029" s="35"/>
      <c r="DL1029" s="35"/>
      <c r="DM1029" s="35"/>
      <c r="DN1029" s="35"/>
      <c r="DO1029" s="35"/>
      <c r="DP1029" s="35"/>
      <c r="DQ1029" s="35"/>
      <c r="DR1029" s="35"/>
      <c r="DS1029" s="35"/>
      <c r="DT1029" s="35"/>
      <c r="DU1029" s="35"/>
      <c r="DV1029" s="35"/>
      <c r="DW1029" s="35"/>
      <c r="DX1029" s="35"/>
      <c r="DY1029" s="35"/>
      <c r="DZ1029" s="35"/>
      <c r="EA1029" s="35"/>
      <c r="EB1029" s="35"/>
      <c r="EC1029" s="35"/>
      <c r="ED1029" s="35"/>
      <c r="EE1029" s="35"/>
      <c r="EG1029" s="35"/>
      <c r="EH1029" s="35"/>
    </row>
    <row r="1030" spans="1:138" s="267" customFormat="1" hidden="1" x14ac:dyDescent="0.2">
      <c r="A1030" s="266" t="e">
        <f>IF(#REF!=0,,1)</f>
        <v>#REF!</v>
      </c>
      <c r="AT1030" s="35"/>
      <c r="AU1030" s="35"/>
      <c r="AV1030" s="35"/>
      <c r="AW1030" s="35"/>
      <c r="AX1030" s="35"/>
      <c r="AY1030" s="35"/>
      <c r="AZ1030" s="35"/>
      <c r="BA1030" s="35"/>
      <c r="BB1030" s="35"/>
      <c r="BC1030" s="35"/>
      <c r="BD1030" s="35"/>
      <c r="BE1030" s="35"/>
      <c r="BF1030" s="35"/>
      <c r="BG1030" s="35"/>
      <c r="BH1030" s="35"/>
      <c r="BI1030" s="35"/>
      <c r="BJ1030" s="35"/>
      <c r="BK1030" s="35"/>
      <c r="BL1030" s="35"/>
      <c r="BM1030" s="35"/>
      <c r="BN1030" s="35"/>
      <c r="BO1030" s="35"/>
      <c r="BP1030" s="35"/>
      <c r="BQ1030" s="35"/>
      <c r="BR1030" s="35"/>
      <c r="BS1030" s="35"/>
      <c r="BT1030" s="35"/>
      <c r="BU1030" s="35"/>
      <c r="BV1030" s="35"/>
      <c r="BW1030" s="35"/>
      <c r="BX1030" s="35"/>
      <c r="BY1030" s="35"/>
      <c r="BZ1030" s="35"/>
      <c r="CA1030" s="35"/>
      <c r="CB1030" s="35"/>
      <c r="CC1030" s="35"/>
      <c r="CD1030" s="35"/>
      <c r="CE1030" s="35"/>
      <c r="CF1030" s="35"/>
      <c r="CG1030" s="35"/>
      <c r="CH1030" s="35"/>
      <c r="CI1030" s="35"/>
      <c r="CJ1030" s="35"/>
      <c r="CK1030" s="35"/>
      <c r="CL1030" s="35"/>
      <c r="CM1030" s="35"/>
      <c r="CN1030" s="35"/>
      <c r="CO1030" s="35"/>
      <c r="CP1030" s="35"/>
      <c r="CQ1030" s="35"/>
      <c r="CR1030" s="35"/>
      <c r="CS1030" s="35"/>
      <c r="CT1030" s="35"/>
      <c r="CU1030" s="35"/>
      <c r="CV1030" s="35"/>
      <c r="CW1030" s="35"/>
      <c r="CX1030" s="35"/>
      <c r="CY1030" s="35"/>
      <c r="CZ1030" s="35"/>
      <c r="DA1030" s="35"/>
      <c r="DB1030" s="35"/>
      <c r="DC1030" s="35"/>
      <c r="DD1030" s="35"/>
      <c r="DE1030" s="35"/>
      <c r="DF1030" s="35"/>
      <c r="DG1030" s="35"/>
      <c r="DH1030" s="35"/>
      <c r="DI1030" s="35"/>
      <c r="DJ1030" s="35"/>
      <c r="DK1030" s="35"/>
      <c r="DL1030" s="35"/>
      <c r="DM1030" s="35"/>
      <c r="DN1030" s="35"/>
      <c r="DO1030" s="35"/>
      <c r="DP1030" s="35"/>
      <c r="DQ1030" s="35"/>
      <c r="DR1030" s="35"/>
      <c r="DS1030" s="35"/>
      <c r="DT1030" s="35"/>
      <c r="DU1030" s="35"/>
      <c r="DV1030" s="35"/>
      <c r="DW1030" s="35"/>
      <c r="DX1030" s="35"/>
      <c r="DY1030" s="35"/>
      <c r="DZ1030" s="35"/>
      <c r="EA1030" s="35"/>
      <c r="EB1030" s="35"/>
      <c r="EC1030" s="35"/>
      <c r="ED1030" s="35"/>
      <c r="EE1030" s="35"/>
      <c r="EG1030" s="35"/>
      <c r="EH1030" s="35"/>
    </row>
    <row r="1031" spans="1:138" hidden="1" x14ac:dyDescent="0.2">
      <c r="A1031" s="266" t="e">
        <f>IF(#REF!=0,,1)</f>
        <v>#REF!</v>
      </c>
    </row>
    <row r="1032" spans="1:138" s="267" customFormat="1" hidden="1" x14ac:dyDescent="0.2">
      <c r="A1032" s="266" t="e">
        <f>IF(#REF!=0,,1)</f>
        <v>#REF!</v>
      </c>
      <c r="AT1032" s="35"/>
      <c r="AU1032" s="35"/>
      <c r="AV1032" s="35"/>
      <c r="AW1032" s="35"/>
      <c r="AX1032" s="35"/>
      <c r="AY1032" s="35"/>
      <c r="AZ1032" s="35"/>
      <c r="BA1032" s="35"/>
      <c r="BB1032" s="35"/>
      <c r="BC1032" s="35"/>
      <c r="BD1032" s="35"/>
      <c r="BE1032" s="35"/>
      <c r="BF1032" s="35"/>
      <c r="BG1032" s="35"/>
      <c r="BH1032" s="35"/>
      <c r="BI1032" s="35"/>
      <c r="BJ1032" s="35"/>
      <c r="BK1032" s="35"/>
      <c r="BL1032" s="35"/>
      <c r="BM1032" s="35"/>
      <c r="BN1032" s="35"/>
      <c r="BO1032" s="35"/>
      <c r="BP1032" s="35"/>
      <c r="BQ1032" s="35"/>
      <c r="BR1032" s="35"/>
      <c r="BS1032" s="35"/>
      <c r="BT1032" s="35"/>
      <c r="BU1032" s="35"/>
      <c r="BV1032" s="35"/>
      <c r="BW1032" s="35"/>
      <c r="BX1032" s="35"/>
      <c r="BY1032" s="35"/>
      <c r="BZ1032" s="35"/>
      <c r="CA1032" s="35"/>
      <c r="CB1032" s="35"/>
      <c r="CC1032" s="35"/>
      <c r="CD1032" s="35"/>
      <c r="CE1032" s="35"/>
      <c r="CF1032" s="35"/>
      <c r="CG1032" s="35"/>
      <c r="CH1032" s="35"/>
      <c r="CI1032" s="35"/>
      <c r="CJ1032" s="35"/>
      <c r="CK1032" s="35"/>
      <c r="CL1032" s="35"/>
      <c r="CM1032" s="35"/>
      <c r="CN1032" s="35"/>
      <c r="CO1032" s="35"/>
      <c r="CP1032" s="35"/>
      <c r="CQ1032" s="35"/>
      <c r="CR1032" s="35"/>
      <c r="CS1032" s="35"/>
      <c r="CT1032" s="35"/>
      <c r="CU1032" s="35"/>
      <c r="CV1032" s="35"/>
      <c r="CW1032" s="35"/>
      <c r="CX1032" s="35"/>
      <c r="CY1032" s="35"/>
      <c r="CZ1032" s="35"/>
      <c r="DA1032" s="35"/>
      <c r="DB1032" s="35"/>
      <c r="DC1032" s="35"/>
      <c r="DD1032" s="35"/>
      <c r="DE1032" s="35"/>
      <c r="DF1032" s="35"/>
      <c r="DG1032" s="35"/>
      <c r="DH1032" s="35"/>
      <c r="DI1032" s="35"/>
      <c r="DJ1032" s="35"/>
      <c r="DK1032" s="35"/>
      <c r="DL1032" s="35"/>
      <c r="DM1032" s="35"/>
      <c r="DN1032" s="35"/>
      <c r="DO1032" s="35"/>
      <c r="DP1032" s="35"/>
      <c r="DQ1032" s="35"/>
      <c r="DR1032" s="35"/>
      <c r="DS1032" s="35"/>
      <c r="DT1032" s="35"/>
      <c r="DU1032" s="35"/>
      <c r="DV1032" s="35"/>
      <c r="DW1032" s="35"/>
      <c r="DX1032" s="35"/>
      <c r="DY1032" s="35"/>
      <c r="DZ1032" s="35"/>
      <c r="EA1032" s="35"/>
      <c r="EB1032" s="35"/>
      <c r="EC1032" s="35"/>
      <c r="ED1032" s="35"/>
      <c r="EE1032" s="35"/>
      <c r="EG1032" s="35"/>
      <c r="EH1032" s="35"/>
    </row>
    <row r="1033" spans="1:138" s="267" customFormat="1" hidden="1" x14ac:dyDescent="0.2">
      <c r="A1033" s="266" t="e">
        <f>IF(#REF!=0,,1)</f>
        <v>#REF!</v>
      </c>
      <c r="AT1033" s="35"/>
      <c r="AU1033" s="35"/>
      <c r="AV1033" s="35"/>
      <c r="AW1033" s="35"/>
      <c r="AX1033" s="35"/>
      <c r="AY1033" s="35"/>
      <c r="AZ1033" s="35"/>
      <c r="BA1033" s="35"/>
      <c r="BB1033" s="35"/>
      <c r="BC1033" s="35"/>
      <c r="BD1033" s="35"/>
      <c r="BE1033" s="35"/>
      <c r="BF1033" s="35"/>
      <c r="BG1033" s="35"/>
      <c r="BH1033" s="35"/>
      <c r="BI1033" s="35"/>
      <c r="BJ1033" s="35"/>
      <c r="BK1033" s="35"/>
      <c r="BL1033" s="35"/>
      <c r="BM1033" s="35"/>
      <c r="BN1033" s="35"/>
      <c r="BO1033" s="35"/>
      <c r="BP1033" s="35"/>
      <c r="BQ1033" s="35"/>
      <c r="BR1033" s="35"/>
      <c r="BS1033" s="35"/>
      <c r="BT1033" s="35"/>
      <c r="BU1033" s="35"/>
      <c r="BV1033" s="35"/>
      <c r="BW1033" s="35"/>
      <c r="BX1033" s="35"/>
      <c r="BY1033" s="35"/>
      <c r="BZ1033" s="35"/>
      <c r="CA1033" s="35"/>
      <c r="CB1033" s="35"/>
      <c r="CC1033" s="35"/>
      <c r="CD1033" s="35"/>
      <c r="CE1033" s="35"/>
      <c r="CF1033" s="35"/>
      <c r="CG1033" s="35"/>
      <c r="CH1033" s="35"/>
      <c r="CI1033" s="35"/>
      <c r="CJ1033" s="35"/>
      <c r="CK1033" s="35"/>
      <c r="CL1033" s="35"/>
      <c r="CM1033" s="35"/>
      <c r="CN1033" s="35"/>
      <c r="CO1033" s="35"/>
      <c r="CP1033" s="35"/>
      <c r="CQ1033" s="35"/>
      <c r="CR1033" s="35"/>
      <c r="CS1033" s="35"/>
      <c r="CT1033" s="35"/>
      <c r="CU1033" s="35"/>
      <c r="CV1033" s="35"/>
      <c r="CW1033" s="35"/>
      <c r="CX1033" s="35"/>
      <c r="CY1033" s="35"/>
      <c r="CZ1033" s="35"/>
      <c r="DA1033" s="35"/>
      <c r="DB1033" s="35"/>
      <c r="DC1033" s="35"/>
      <c r="DD1033" s="35"/>
      <c r="DE1033" s="35"/>
      <c r="DF1033" s="35"/>
      <c r="DG1033" s="35"/>
      <c r="DH1033" s="35"/>
      <c r="DI1033" s="35"/>
      <c r="DJ1033" s="35"/>
      <c r="DK1033" s="35"/>
      <c r="DL1033" s="35"/>
      <c r="DM1033" s="35"/>
      <c r="DN1033" s="35"/>
      <c r="DO1033" s="35"/>
      <c r="DP1033" s="35"/>
      <c r="DQ1033" s="35"/>
      <c r="DR1033" s="35"/>
      <c r="DS1033" s="35"/>
      <c r="DT1033" s="35"/>
      <c r="DU1033" s="35"/>
      <c r="DV1033" s="35"/>
      <c r="DW1033" s="35"/>
      <c r="DX1033" s="35"/>
      <c r="DY1033" s="35"/>
      <c r="DZ1033" s="35"/>
      <c r="EA1033" s="35"/>
      <c r="EB1033" s="35"/>
      <c r="EC1033" s="35"/>
      <c r="ED1033" s="35"/>
      <c r="EE1033" s="35"/>
      <c r="EG1033" s="35"/>
      <c r="EH1033" s="35"/>
    </row>
    <row r="1034" spans="1:138" s="267" customFormat="1" ht="18" hidden="1" customHeight="1" x14ac:dyDescent="0.2">
      <c r="A1034" s="266" t="e">
        <f>IF(#REF!=0,,1)</f>
        <v>#REF!</v>
      </c>
      <c r="AT1034" s="35"/>
      <c r="AU1034" s="35"/>
      <c r="AV1034" s="35"/>
      <c r="AW1034" s="35"/>
      <c r="AX1034" s="35"/>
      <c r="AY1034" s="35"/>
      <c r="AZ1034" s="35"/>
      <c r="BA1034" s="35"/>
      <c r="BB1034" s="35"/>
      <c r="BC1034" s="35"/>
      <c r="BD1034" s="35"/>
      <c r="BE1034" s="35"/>
      <c r="BF1034" s="35"/>
      <c r="BG1034" s="35"/>
      <c r="BH1034" s="35"/>
      <c r="BI1034" s="35"/>
      <c r="BJ1034" s="35"/>
      <c r="BK1034" s="35"/>
      <c r="BL1034" s="35"/>
      <c r="BM1034" s="35"/>
      <c r="BN1034" s="35"/>
      <c r="BO1034" s="35"/>
      <c r="BP1034" s="35"/>
      <c r="BQ1034" s="35"/>
      <c r="BR1034" s="35"/>
      <c r="BS1034" s="35"/>
      <c r="BT1034" s="35"/>
      <c r="BU1034" s="35"/>
      <c r="BV1034" s="35"/>
      <c r="BW1034" s="35"/>
      <c r="BX1034" s="35"/>
      <c r="BY1034" s="35"/>
      <c r="BZ1034" s="35"/>
      <c r="CA1034" s="35"/>
      <c r="CB1034" s="35"/>
      <c r="CC1034" s="35"/>
      <c r="CD1034" s="35"/>
      <c r="CE1034" s="35"/>
      <c r="CF1034" s="35"/>
      <c r="CG1034" s="35"/>
      <c r="CH1034" s="35"/>
      <c r="CI1034" s="35"/>
      <c r="CJ1034" s="35"/>
      <c r="CK1034" s="35"/>
      <c r="CL1034" s="35"/>
      <c r="CM1034" s="35"/>
      <c r="CN1034" s="35"/>
      <c r="CO1034" s="35"/>
      <c r="CP1034" s="35"/>
      <c r="CQ1034" s="35"/>
      <c r="CR1034" s="35"/>
      <c r="CS1034" s="35"/>
      <c r="CT1034" s="35"/>
      <c r="CU1034" s="35"/>
      <c r="CV1034" s="35"/>
      <c r="CW1034" s="35"/>
      <c r="CX1034" s="35"/>
      <c r="CY1034" s="35"/>
      <c r="CZ1034" s="35"/>
      <c r="DA1034" s="35"/>
      <c r="DB1034" s="35"/>
      <c r="DC1034" s="35"/>
      <c r="DD1034" s="35"/>
      <c r="DE1034" s="35"/>
      <c r="DF1034" s="35"/>
      <c r="DG1034" s="35"/>
      <c r="DH1034" s="35"/>
      <c r="DI1034" s="35"/>
      <c r="DJ1034" s="35"/>
      <c r="DK1034" s="35"/>
      <c r="DL1034" s="35"/>
      <c r="DM1034" s="35"/>
      <c r="DN1034" s="35"/>
      <c r="DO1034" s="35"/>
      <c r="DP1034" s="35"/>
      <c r="DQ1034" s="35"/>
      <c r="DR1034" s="35"/>
      <c r="DS1034" s="35"/>
      <c r="DT1034" s="35"/>
      <c r="DU1034" s="35"/>
      <c r="DV1034" s="35"/>
      <c r="DW1034" s="35"/>
      <c r="DX1034" s="35"/>
      <c r="DY1034" s="35"/>
      <c r="DZ1034" s="35"/>
      <c r="EA1034" s="35"/>
      <c r="EB1034" s="35"/>
      <c r="EC1034" s="35"/>
      <c r="ED1034" s="35"/>
      <c r="EE1034" s="35"/>
      <c r="EG1034" s="35"/>
      <c r="EH1034" s="35"/>
    </row>
    <row r="1035" spans="1:138" s="267" customFormat="1" ht="16.5" hidden="1" customHeight="1" thickBot="1" x14ac:dyDescent="0.25">
      <c r="A1035" s="266" t="e">
        <f>IF(#REF!=0,,1)</f>
        <v>#REF!</v>
      </c>
      <c r="AT1035" s="35"/>
      <c r="AU1035" s="35"/>
      <c r="AV1035" s="35"/>
      <c r="AW1035" s="35"/>
      <c r="AX1035" s="35"/>
      <c r="AY1035" s="35"/>
      <c r="AZ1035" s="35"/>
      <c r="BA1035" s="35"/>
      <c r="BB1035" s="35"/>
      <c r="BC1035" s="35"/>
      <c r="BD1035" s="35"/>
      <c r="BE1035" s="35"/>
      <c r="BF1035" s="35"/>
      <c r="BG1035" s="35"/>
      <c r="BH1035" s="35"/>
      <c r="BI1035" s="35"/>
      <c r="BJ1035" s="35"/>
      <c r="BK1035" s="35"/>
      <c r="BL1035" s="35"/>
      <c r="BM1035" s="35"/>
      <c r="BN1035" s="35"/>
      <c r="BO1035" s="35"/>
      <c r="BP1035" s="35"/>
      <c r="BQ1035" s="35"/>
      <c r="BR1035" s="35"/>
      <c r="BS1035" s="35"/>
      <c r="BT1035" s="35"/>
      <c r="BU1035" s="35"/>
      <c r="BV1035" s="35"/>
      <c r="BW1035" s="35"/>
      <c r="BX1035" s="35"/>
      <c r="BY1035" s="35"/>
      <c r="BZ1035" s="35"/>
      <c r="CA1035" s="35"/>
      <c r="CB1035" s="35"/>
      <c r="CC1035" s="35"/>
      <c r="CD1035" s="35"/>
      <c r="CE1035" s="35"/>
      <c r="CF1035" s="35"/>
      <c r="CG1035" s="35"/>
      <c r="CH1035" s="35"/>
      <c r="CI1035" s="35"/>
      <c r="CJ1035" s="35"/>
      <c r="CK1035" s="35"/>
      <c r="CL1035" s="35"/>
      <c r="CM1035" s="35"/>
      <c r="CN1035" s="35"/>
      <c r="CO1035" s="35"/>
      <c r="CP1035" s="35"/>
      <c r="CQ1035" s="35"/>
      <c r="CR1035" s="35"/>
      <c r="CS1035" s="35"/>
      <c r="CT1035" s="35"/>
      <c r="CU1035" s="35"/>
      <c r="CV1035" s="35"/>
      <c r="CW1035" s="35"/>
      <c r="CX1035" s="35"/>
      <c r="CY1035" s="35"/>
      <c r="CZ1035" s="35"/>
      <c r="DA1035" s="35"/>
      <c r="DB1035" s="35"/>
      <c r="DC1035" s="35"/>
      <c r="DD1035" s="35"/>
      <c r="DE1035" s="35"/>
      <c r="DF1035" s="35"/>
      <c r="DG1035" s="35"/>
      <c r="DH1035" s="35"/>
      <c r="DI1035" s="35"/>
      <c r="DJ1035" s="35"/>
      <c r="DK1035" s="35"/>
      <c r="DL1035" s="35"/>
      <c r="DM1035" s="35"/>
      <c r="DN1035" s="35"/>
      <c r="DO1035" s="35"/>
      <c r="DP1035" s="35"/>
      <c r="DQ1035" s="35"/>
      <c r="DR1035" s="35"/>
      <c r="DS1035" s="35"/>
      <c r="DT1035" s="35"/>
      <c r="DU1035" s="35"/>
      <c r="DV1035" s="35"/>
      <c r="DW1035" s="35"/>
      <c r="DX1035" s="35"/>
      <c r="DY1035" s="35"/>
      <c r="DZ1035" s="35"/>
      <c r="EA1035" s="35"/>
      <c r="EB1035" s="35"/>
      <c r="EC1035" s="35"/>
      <c r="ED1035" s="35"/>
      <c r="EE1035" s="35"/>
      <c r="EG1035" s="35"/>
      <c r="EH1035" s="35"/>
    </row>
    <row r="1036" spans="1:138" s="267" customFormat="1" hidden="1" x14ac:dyDescent="0.2">
      <c r="A1036" s="266" t="e">
        <f>IF(#REF!=0,,1)</f>
        <v>#REF!</v>
      </c>
      <c r="AT1036" s="35"/>
      <c r="AU1036" s="35"/>
      <c r="AV1036" s="35"/>
      <c r="AW1036" s="35"/>
      <c r="AX1036" s="35"/>
      <c r="AY1036" s="35"/>
      <c r="AZ1036" s="35"/>
      <c r="BA1036" s="35"/>
      <c r="BB1036" s="35"/>
      <c r="BC1036" s="35"/>
      <c r="BD1036" s="35"/>
      <c r="BE1036" s="35"/>
      <c r="BF1036" s="35"/>
      <c r="BG1036" s="35"/>
      <c r="BH1036" s="35"/>
      <c r="BI1036" s="35"/>
      <c r="BJ1036" s="35"/>
      <c r="BK1036" s="35"/>
      <c r="BL1036" s="35"/>
      <c r="BM1036" s="35"/>
      <c r="BN1036" s="35"/>
      <c r="BO1036" s="35"/>
      <c r="BP1036" s="35"/>
      <c r="BQ1036" s="35"/>
      <c r="BR1036" s="35"/>
      <c r="BS1036" s="35"/>
      <c r="BT1036" s="35"/>
      <c r="BU1036" s="35"/>
      <c r="BV1036" s="35"/>
      <c r="BW1036" s="35"/>
      <c r="BX1036" s="35"/>
      <c r="BY1036" s="35"/>
      <c r="BZ1036" s="35"/>
      <c r="CA1036" s="35"/>
      <c r="CB1036" s="35"/>
      <c r="CC1036" s="35"/>
      <c r="CD1036" s="35"/>
      <c r="CE1036" s="35"/>
      <c r="CF1036" s="35"/>
      <c r="CG1036" s="35"/>
      <c r="CH1036" s="35"/>
      <c r="CI1036" s="35"/>
      <c r="CJ1036" s="35"/>
      <c r="CK1036" s="35"/>
      <c r="CL1036" s="35"/>
      <c r="CM1036" s="35"/>
      <c r="CN1036" s="35"/>
      <c r="CO1036" s="35"/>
      <c r="CP1036" s="35"/>
      <c r="CQ1036" s="35"/>
      <c r="CR1036" s="35"/>
      <c r="CS1036" s="35"/>
      <c r="CT1036" s="35"/>
      <c r="CU1036" s="35"/>
      <c r="CV1036" s="35"/>
      <c r="CW1036" s="35"/>
      <c r="CX1036" s="35"/>
      <c r="CY1036" s="35"/>
      <c r="CZ1036" s="35"/>
      <c r="DA1036" s="35"/>
      <c r="DB1036" s="35"/>
      <c r="DC1036" s="35"/>
      <c r="DD1036" s="35"/>
      <c r="DE1036" s="35"/>
      <c r="DF1036" s="35"/>
      <c r="DG1036" s="35"/>
      <c r="DH1036" s="35"/>
      <c r="DI1036" s="35"/>
      <c r="DJ1036" s="35"/>
      <c r="DK1036" s="35"/>
      <c r="DL1036" s="35"/>
      <c r="DM1036" s="35"/>
      <c r="DN1036" s="35"/>
      <c r="DO1036" s="35"/>
      <c r="DP1036" s="35"/>
      <c r="DQ1036" s="35"/>
      <c r="DR1036" s="35"/>
      <c r="DS1036" s="35"/>
      <c r="DT1036" s="35"/>
      <c r="DU1036" s="35"/>
      <c r="DV1036" s="35"/>
      <c r="DW1036" s="35"/>
      <c r="DX1036" s="35"/>
      <c r="DY1036" s="35"/>
      <c r="DZ1036" s="35"/>
      <c r="EA1036" s="35"/>
      <c r="EB1036" s="35"/>
      <c r="EC1036" s="35"/>
      <c r="ED1036" s="35"/>
      <c r="EE1036" s="35"/>
      <c r="EG1036" s="35"/>
      <c r="EH1036" s="35"/>
    </row>
    <row r="1037" spans="1:138" s="268" customFormat="1" ht="21" hidden="1" outlineLevel="1" x14ac:dyDescent="0.2">
      <c r="A1037" s="266" t="e">
        <f>IF(#REF!=0,,1)</f>
        <v>#REF!</v>
      </c>
      <c r="AT1037" s="269"/>
      <c r="AU1037" s="269"/>
      <c r="AV1037" s="269"/>
      <c r="AW1037" s="269"/>
      <c r="AX1037" s="269"/>
      <c r="AY1037" s="269"/>
      <c r="AZ1037" s="269"/>
      <c r="BA1037" s="269"/>
      <c r="BB1037" s="269"/>
      <c r="BC1037" s="269"/>
      <c r="BD1037" s="269"/>
      <c r="BE1037" s="269"/>
      <c r="BF1037" s="269"/>
      <c r="BG1037" s="269"/>
      <c r="BH1037" s="269"/>
      <c r="BI1037" s="269"/>
      <c r="BJ1037" s="269"/>
      <c r="BK1037" s="269"/>
      <c r="BL1037" s="269"/>
      <c r="BM1037" s="269"/>
      <c r="BN1037" s="269"/>
      <c r="BO1037" s="269"/>
      <c r="BP1037" s="269"/>
      <c r="BQ1037" s="269"/>
      <c r="BR1037" s="269"/>
      <c r="BS1037" s="269"/>
      <c r="BT1037" s="269"/>
      <c r="BU1037" s="269"/>
      <c r="BV1037" s="269"/>
      <c r="BW1037" s="269"/>
      <c r="BX1037" s="269"/>
      <c r="BY1037" s="269"/>
      <c r="BZ1037" s="269"/>
      <c r="CA1037" s="269"/>
      <c r="CB1037" s="269"/>
      <c r="CC1037" s="269"/>
      <c r="CD1037" s="269"/>
      <c r="CE1037" s="269"/>
      <c r="CF1037" s="269"/>
      <c r="CG1037" s="269"/>
      <c r="CH1037" s="269"/>
      <c r="CI1037" s="269"/>
      <c r="CJ1037" s="269"/>
      <c r="CK1037" s="269"/>
      <c r="CL1037" s="269"/>
      <c r="CM1037" s="269"/>
      <c r="CN1037" s="269"/>
      <c r="CO1037" s="269"/>
      <c r="CP1037" s="269"/>
      <c r="CQ1037" s="269"/>
      <c r="CR1037" s="269"/>
      <c r="CS1037" s="269"/>
      <c r="CT1037" s="269"/>
      <c r="CU1037" s="269"/>
      <c r="CV1037" s="269"/>
      <c r="CW1037" s="269"/>
      <c r="CX1037" s="269"/>
      <c r="CY1037" s="269"/>
      <c r="CZ1037" s="269"/>
      <c r="DA1037" s="269"/>
      <c r="DB1037" s="269"/>
      <c r="DC1037" s="269"/>
      <c r="DD1037" s="269"/>
      <c r="DE1037" s="269"/>
      <c r="DF1037" s="269"/>
      <c r="DG1037" s="269"/>
      <c r="DH1037" s="269"/>
      <c r="DI1037" s="269"/>
      <c r="DJ1037" s="269"/>
      <c r="DK1037" s="269"/>
      <c r="DL1037" s="269"/>
      <c r="DM1037" s="269"/>
      <c r="DN1037" s="269"/>
      <c r="DO1037" s="269"/>
      <c r="DP1037" s="269"/>
      <c r="DQ1037" s="269"/>
      <c r="DR1037" s="269"/>
      <c r="DS1037" s="269"/>
      <c r="DT1037" s="269"/>
      <c r="DU1037" s="269"/>
      <c r="DV1037" s="269"/>
      <c r="DW1037" s="269"/>
      <c r="DX1037" s="269"/>
      <c r="DY1037" s="269"/>
      <c r="DZ1037" s="269"/>
      <c r="EA1037" s="269"/>
      <c r="EB1037" s="269"/>
      <c r="EC1037" s="269"/>
      <c r="ED1037" s="269"/>
      <c r="EE1037" s="269"/>
      <c r="EG1037" s="270"/>
      <c r="EH1037" s="271"/>
    </row>
    <row r="1038" spans="1:138" s="267" customFormat="1" ht="21" hidden="1" x14ac:dyDescent="0.2">
      <c r="A1038" s="266" t="e">
        <f>IF(#REF!=0,,1)</f>
        <v>#REF!</v>
      </c>
      <c r="AT1038" s="35"/>
      <c r="AU1038" s="35"/>
      <c r="AV1038" s="35"/>
      <c r="AW1038" s="35"/>
      <c r="AX1038" s="35"/>
      <c r="AY1038" s="35"/>
      <c r="AZ1038" s="35"/>
      <c r="BA1038" s="35"/>
      <c r="BB1038" s="35"/>
      <c r="BC1038" s="35"/>
      <c r="BD1038" s="35"/>
      <c r="BE1038" s="35"/>
      <c r="BF1038" s="35"/>
      <c r="BG1038" s="35"/>
      <c r="BH1038" s="35"/>
      <c r="BI1038" s="35"/>
      <c r="BJ1038" s="35"/>
      <c r="BK1038" s="35"/>
      <c r="BL1038" s="35"/>
      <c r="BM1038" s="35"/>
      <c r="BN1038" s="35"/>
      <c r="BO1038" s="35"/>
      <c r="BP1038" s="35"/>
      <c r="BQ1038" s="35"/>
      <c r="BR1038" s="35"/>
      <c r="BS1038" s="35"/>
      <c r="BT1038" s="35"/>
      <c r="BU1038" s="35"/>
      <c r="BV1038" s="35"/>
      <c r="BW1038" s="35"/>
      <c r="BX1038" s="35"/>
      <c r="BY1038" s="35"/>
      <c r="BZ1038" s="35"/>
      <c r="CA1038" s="35"/>
      <c r="CB1038" s="35"/>
      <c r="CC1038" s="35"/>
      <c r="CD1038" s="35"/>
      <c r="CE1038" s="35"/>
      <c r="CF1038" s="35"/>
      <c r="CG1038" s="35"/>
      <c r="CH1038" s="35"/>
      <c r="CI1038" s="35"/>
      <c r="CJ1038" s="35"/>
      <c r="CK1038" s="35"/>
      <c r="CL1038" s="35"/>
      <c r="CM1038" s="35"/>
      <c r="CN1038" s="35"/>
      <c r="CO1038" s="35"/>
      <c r="CP1038" s="35"/>
      <c r="CQ1038" s="35"/>
      <c r="CR1038" s="35"/>
      <c r="CS1038" s="35"/>
      <c r="CT1038" s="35"/>
      <c r="CU1038" s="35"/>
      <c r="CV1038" s="35"/>
      <c r="CW1038" s="35"/>
      <c r="CX1038" s="35"/>
      <c r="CY1038" s="35"/>
      <c r="CZ1038" s="35"/>
      <c r="DA1038" s="35"/>
      <c r="DB1038" s="35"/>
      <c r="DC1038" s="35"/>
      <c r="DD1038" s="35"/>
      <c r="DE1038" s="35"/>
      <c r="DF1038" s="35"/>
      <c r="DG1038" s="35"/>
      <c r="DH1038" s="35"/>
      <c r="DI1038" s="35"/>
      <c r="DJ1038" s="35"/>
      <c r="DK1038" s="35"/>
      <c r="DL1038" s="35"/>
      <c r="DM1038" s="35"/>
      <c r="DN1038" s="35"/>
      <c r="DO1038" s="35"/>
      <c r="DP1038" s="35"/>
      <c r="DQ1038" s="35"/>
      <c r="DR1038" s="35"/>
      <c r="DS1038" s="35"/>
      <c r="DT1038" s="35"/>
      <c r="DU1038" s="35"/>
      <c r="DV1038" s="35"/>
      <c r="DW1038" s="35"/>
      <c r="DX1038" s="35"/>
      <c r="DY1038" s="35"/>
      <c r="DZ1038" s="35"/>
      <c r="EA1038" s="35"/>
      <c r="EB1038" s="35"/>
      <c r="EC1038" s="35"/>
      <c r="ED1038" s="35"/>
      <c r="EE1038" s="35"/>
      <c r="EG1038" s="264"/>
      <c r="EH1038" s="272"/>
    </row>
    <row r="1039" spans="1:138" s="267" customFormat="1" ht="21" hidden="1" x14ac:dyDescent="0.2">
      <c r="A1039" s="266" t="e">
        <f>IF(#REF!=0,,1)</f>
        <v>#REF!</v>
      </c>
      <c r="AT1039" s="35"/>
      <c r="AU1039" s="35"/>
      <c r="AV1039" s="35"/>
      <c r="AW1039" s="35"/>
      <c r="AX1039" s="35"/>
      <c r="AY1039" s="35"/>
      <c r="AZ1039" s="35"/>
      <c r="BA1039" s="35"/>
      <c r="BB1039" s="35"/>
      <c r="BC1039" s="35"/>
      <c r="BD1039" s="35"/>
      <c r="BE1039" s="35"/>
      <c r="BF1039" s="35"/>
      <c r="BG1039" s="35"/>
      <c r="BH1039" s="35"/>
      <c r="BI1039" s="35"/>
      <c r="BJ1039" s="35"/>
      <c r="BK1039" s="35"/>
      <c r="BL1039" s="35"/>
      <c r="BM1039" s="35"/>
      <c r="BN1039" s="35"/>
      <c r="BO1039" s="35"/>
      <c r="BP1039" s="35"/>
      <c r="BQ1039" s="35"/>
      <c r="BR1039" s="35"/>
      <c r="BS1039" s="35"/>
      <c r="BT1039" s="35"/>
      <c r="BU1039" s="35"/>
      <c r="BV1039" s="35"/>
      <c r="BW1039" s="35"/>
      <c r="BX1039" s="35"/>
      <c r="BY1039" s="35"/>
      <c r="BZ1039" s="35"/>
      <c r="CA1039" s="35"/>
      <c r="CB1039" s="35"/>
      <c r="CC1039" s="35"/>
      <c r="CD1039" s="35"/>
      <c r="CE1039" s="35"/>
      <c r="CF1039" s="35"/>
      <c r="CG1039" s="35"/>
      <c r="CH1039" s="35"/>
      <c r="CI1039" s="35"/>
      <c r="CJ1039" s="35"/>
      <c r="CK1039" s="35"/>
      <c r="CL1039" s="35"/>
      <c r="CM1039" s="35"/>
      <c r="CN1039" s="35"/>
      <c r="CO1039" s="35"/>
      <c r="CP1039" s="35"/>
      <c r="CQ1039" s="35"/>
      <c r="CR1039" s="35"/>
      <c r="CS1039" s="35"/>
      <c r="CT1039" s="35"/>
      <c r="CU1039" s="35"/>
      <c r="CV1039" s="35"/>
      <c r="CW1039" s="35"/>
      <c r="CX1039" s="35"/>
      <c r="CY1039" s="35"/>
      <c r="CZ1039" s="35"/>
      <c r="DA1039" s="35"/>
      <c r="DB1039" s="35"/>
      <c r="DC1039" s="35"/>
      <c r="DD1039" s="35"/>
      <c r="DE1039" s="35"/>
      <c r="DF1039" s="35"/>
      <c r="DG1039" s="35"/>
      <c r="DH1039" s="35"/>
      <c r="DI1039" s="35"/>
      <c r="DJ1039" s="35"/>
      <c r="DK1039" s="35"/>
      <c r="DL1039" s="35"/>
      <c r="DM1039" s="35"/>
      <c r="DN1039" s="35"/>
      <c r="DO1039" s="35"/>
      <c r="DP1039" s="35"/>
      <c r="DQ1039" s="35"/>
      <c r="DR1039" s="35"/>
      <c r="DS1039" s="35"/>
      <c r="DT1039" s="35"/>
      <c r="DU1039" s="35"/>
      <c r="DV1039" s="35"/>
      <c r="DW1039" s="35"/>
      <c r="DX1039" s="35"/>
      <c r="DY1039" s="35"/>
      <c r="DZ1039" s="35"/>
      <c r="EA1039" s="35"/>
      <c r="EB1039" s="35"/>
      <c r="EC1039" s="35"/>
      <c r="ED1039" s="35"/>
      <c r="EE1039" s="35"/>
      <c r="EG1039" s="273"/>
      <c r="EH1039" s="272"/>
    </row>
    <row r="1040" spans="1:138" s="267" customFormat="1" ht="21" hidden="1" x14ac:dyDescent="0.2">
      <c r="A1040" s="266" t="e">
        <f>IF(#REF!=0,,1)</f>
        <v>#REF!</v>
      </c>
      <c r="AT1040" s="35"/>
      <c r="AU1040" s="35"/>
      <c r="AV1040" s="35"/>
      <c r="AW1040" s="35"/>
      <c r="AX1040" s="35"/>
      <c r="AY1040" s="35"/>
      <c r="AZ1040" s="35"/>
      <c r="BA1040" s="35"/>
      <c r="BB1040" s="35"/>
      <c r="BC1040" s="35"/>
      <c r="BD1040" s="35"/>
      <c r="BE1040" s="35"/>
      <c r="BF1040" s="35"/>
      <c r="BG1040" s="35"/>
      <c r="BH1040" s="35"/>
      <c r="BI1040" s="35"/>
      <c r="BJ1040" s="35"/>
      <c r="BK1040" s="35"/>
      <c r="BL1040" s="35"/>
      <c r="BM1040" s="35"/>
      <c r="BN1040" s="35"/>
      <c r="BO1040" s="35"/>
      <c r="BP1040" s="35"/>
      <c r="BQ1040" s="35"/>
      <c r="BR1040" s="35"/>
      <c r="BS1040" s="35"/>
      <c r="BT1040" s="35"/>
      <c r="BU1040" s="35"/>
      <c r="BV1040" s="35"/>
      <c r="BW1040" s="35"/>
      <c r="BX1040" s="35"/>
      <c r="BY1040" s="35"/>
      <c r="BZ1040" s="35"/>
      <c r="CA1040" s="35"/>
      <c r="CB1040" s="35"/>
      <c r="CC1040" s="35"/>
      <c r="CD1040" s="35"/>
      <c r="CE1040" s="35"/>
      <c r="CF1040" s="35"/>
      <c r="CG1040" s="35"/>
      <c r="CH1040" s="35"/>
      <c r="CI1040" s="35"/>
      <c r="CJ1040" s="35"/>
      <c r="CK1040" s="35"/>
      <c r="CL1040" s="35"/>
      <c r="CM1040" s="35"/>
      <c r="CN1040" s="35"/>
      <c r="CO1040" s="35"/>
      <c r="CP1040" s="35"/>
      <c r="CQ1040" s="35"/>
      <c r="CR1040" s="35"/>
      <c r="CS1040" s="35"/>
      <c r="CT1040" s="35"/>
      <c r="CU1040" s="35"/>
      <c r="CV1040" s="35"/>
      <c r="CW1040" s="35"/>
      <c r="CX1040" s="35"/>
      <c r="CY1040" s="35"/>
      <c r="CZ1040" s="35"/>
      <c r="DA1040" s="35"/>
      <c r="DB1040" s="35"/>
      <c r="DC1040" s="35"/>
      <c r="DD1040" s="35"/>
      <c r="DE1040" s="35"/>
      <c r="DF1040" s="35"/>
      <c r="DG1040" s="35"/>
      <c r="DH1040" s="35"/>
      <c r="DI1040" s="35"/>
      <c r="DJ1040" s="35"/>
      <c r="DK1040" s="35"/>
      <c r="DL1040" s="35"/>
      <c r="DM1040" s="35"/>
      <c r="DN1040" s="35"/>
      <c r="DO1040" s="35"/>
      <c r="DP1040" s="35"/>
      <c r="DQ1040" s="35"/>
      <c r="DR1040" s="35"/>
      <c r="DS1040" s="35"/>
      <c r="DT1040" s="35"/>
      <c r="DU1040" s="35"/>
      <c r="DV1040" s="35"/>
      <c r="DW1040" s="35"/>
      <c r="DX1040" s="35"/>
      <c r="DY1040" s="35"/>
      <c r="DZ1040" s="35"/>
      <c r="EA1040" s="35"/>
      <c r="EB1040" s="35"/>
      <c r="EC1040" s="35"/>
      <c r="ED1040" s="35"/>
      <c r="EE1040" s="35"/>
      <c r="EG1040" s="264"/>
      <c r="EH1040" s="264"/>
    </row>
    <row r="1041" spans="1:1" hidden="1" x14ac:dyDescent="0.2">
      <c r="A1041" s="266" t="e">
        <f>IF(#REF!=0,,1)</f>
        <v>#REF!</v>
      </c>
    </row>
    <row r="1042" spans="1:1" hidden="1" x14ac:dyDescent="0.2">
      <c r="A1042" s="266" t="e">
        <f>IF(#REF!=0,,1)</f>
        <v>#REF!</v>
      </c>
    </row>
    <row r="1043" spans="1:1" hidden="1" x14ac:dyDescent="0.2">
      <c r="A1043" s="266" t="e">
        <f>IF(#REF!=0,,1)</f>
        <v>#REF!</v>
      </c>
    </row>
    <row r="1044" spans="1:1" hidden="1" x14ac:dyDescent="0.2">
      <c r="A1044" s="266" t="e">
        <f>IF(#REF!=0,,1)</f>
        <v>#REF!</v>
      </c>
    </row>
    <row r="1045" spans="1:1" hidden="1" x14ac:dyDescent="0.2">
      <c r="A1045" s="266" t="e">
        <f>IF(#REF!=0,,1)</f>
        <v>#REF!</v>
      </c>
    </row>
    <row r="1046" spans="1:1" ht="20.25" hidden="1" customHeight="1" x14ac:dyDescent="0.2">
      <c r="A1046" s="266" t="e">
        <f>IF(#REF!=0,,1)</f>
        <v>#REF!</v>
      </c>
    </row>
    <row r="1047" spans="1:1" hidden="1" x14ac:dyDescent="0.2">
      <c r="A1047" s="122" t="e">
        <f>IF(#REF!=0,,1)</f>
        <v>#REF!</v>
      </c>
    </row>
    <row r="1048" spans="1:1" hidden="1" x14ac:dyDescent="0.2">
      <c r="A1048" s="122" t="e">
        <f>IF(#REF!="Объект",,1)</f>
        <v>#REF!</v>
      </c>
    </row>
    <row r="1049" spans="1:1" hidden="1" collapsed="1" x14ac:dyDescent="0.2">
      <c r="A1049" s="122" t="e">
        <f>IF(#REF!="Объект",,1)</f>
        <v>#REF!</v>
      </c>
    </row>
    <row r="1050" spans="1:1" hidden="1" x14ac:dyDescent="0.2">
      <c r="A1050" s="122"/>
    </row>
    <row r="1051" spans="1:1" hidden="1" x14ac:dyDescent="0.2">
      <c r="A1051" s="122"/>
    </row>
    <row r="1052" spans="1:1" hidden="1" x14ac:dyDescent="0.2">
      <c r="A1052" s="122"/>
    </row>
    <row r="1053" spans="1:1" hidden="1" x14ac:dyDescent="0.2">
      <c r="A1053" s="122"/>
    </row>
    <row r="1054" spans="1:1" hidden="1" x14ac:dyDescent="0.2">
      <c r="A1054" s="122"/>
    </row>
    <row r="1055" spans="1:1" hidden="1" x14ac:dyDescent="0.2">
      <c r="A1055" s="122"/>
    </row>
    <row r="1056" spans="1:1" hidden="1" x14ac:dyDescent="0.2">
      <c r="A1056" s="122"/>
    </row>
    <row r="1057" spans="1:2" hidden="1" x14ac:dyDescent="0.2">
      <c r="A1057" s="122" t="e">
        <f>IF(#REF!="Объект",,1)</f>
        <v>#REF!</v>
      </c>
    </row>
    <row r="1058" spans="1:2" ht="18" hidden="1" x14ac:dyDescent="0.2">
      <c r="A1058" s="122" t="e">
        <f>IF(#REF!="Объект",,1)</f>
        <v>#REF!</v>
      </c>
      <c r="B1058" s="274"/>
    </row>
    <row r="1059" spans="1:2" hidden="1" x14ac:dyDescent="0.2">
      <c r="A1059" s="122" t="e">
        <f>IF(#REF!="Объект",,1)</f>
        <v>#REF!</v>
      </c>
    </row>
    <row r="1060" spans="1:2" hidden="1" x14ac:dyDescent="0.2">
      <c r="A1060" s="122" t="e">
        <f>IF(#REF!="Объект",,1)</f>
        <v>#REF!</v>
      </c>
    </row>
    <row r="1061" spans="1:2" hidden="1" x14ac:dyDescent="0.2">
      <c r="A1061" s="122" t="e">
        <f>IF(#REF!="Объект",,1)</f>
        <v>#REF!</v>
      </c>
    </row>
    <row r="1062" spans="1:2" hidden="1" x14ac:dyDescent="0.2">
      <c r="A1062" s="122" t="e">
        <f>IF(#REF!="Объект",,1)</f>
        <v>#REF!</v>
      </c>
    </row>
    <row r="1063" spans="1:2" hidden="1" x14ac:dyDescent="0.2">
      <c r="A1063" s="122" t="e">
        <f>IF(#REF!="Объект",,1)</f>
        <v>#REF!</v>
      </c>
    </row>
    <row r="1064" spans="1:2" hidden="1" x14ac:dyDescent="0.2">
      <c r="A1064" s="122"/>
    </row>
    <row r="1065" spans="1:2" hidden="1" x14ac:dyDescent="0.2"/>
    <row r="1066" spans="1:2" hidden="1" x14ac:dyDescent="0.2"/>
    <row r="1067" spans="1:2" hidden="1" x14ac:dyDescent="0.2"/>
    <row r="1068" spans="1:2" hidden="1" x14ac:dyDescent="0.2"/>
    <row r="1069" spans="1:2" hidden="1" x14ac:dyDescent="0.2"/>
    <row r="1070" spans="1:2" hidden="1" x14ac:dyDescent="0.2"/>
    <row r="1071" spans="1:2" hidden="1" x14ac:dyDescent="0.2"/>
    <row r="1072" spans="1:2" hidden="1" x14ac:dyDescent="0.2"/>
    <row r="1073" hidden="1" x14ac:dyDescent="0.2"/>
    <row r="1074" hidden="1" x14ac:dyDescent="0.2"/>
    <row r="1075" hidden="1" x14ac:dyDescent="0.2"/>
    <row r="1076" hidden="1" x14ac:dyDescent="0.2"/>
    <row r="1077" hidden="1" x14ac:dyDescent="0.2"/>
    <row r="1078" hidden="1" x14ac:dyDescent="0.2"/>
    <row r="1079" hidden="1" x14ac:dyDescent="0.2"/>
    <row r="1080" hidden="1" x14ac:dyDescent="0.2"/>
    <row r="1081" hidden="1" x14ac:dyDescent="0.2"/>
    <row r="1082" hidden="1" x14ac:dyDescent="0.2"/>
    <row r="1083" hidden="1" x14ac:dyDescent="0.2"/>
    <row r="1084" hidden="1" x14ac:dyDescent="0.2"/>
    <row r="1085" hidden="1" x14ac:dyDescent="0.2"/>
    <row r="1086" hidden="1" x14ac:dyDescent="0.2"/>
    <row r="1087" hidden="1" x14ac:dyDescent="0.2"/>
    <row r="1088" hidden="1" x14ac:dyDescent="0.2"/>
    <row r="1089" hidden="1" x14ac:dyDescent="0.2"/>
    <row r="1090" hidden="1" x14ac:dyDescent="0.2"/>
    <row r="1091" hidden="1" x14ac:dyDescent="0.2"/>
    <row r="1092" hidden="1" x14ac:dyDescent="0.2"/>
    <row r="1093" hidden="1" x14ac:dyDescent="0.2"/>
    <row r="1094" hidden="1" x14ac:dyDescent="0.2"/>
    <row r="1095" hidden="1" x14ac:dyDescent="0.2"/>
    <row r="1096" hidden="1" x14ac:dyDescent="0.2"/>
    <row r="1097" hidden="1" x14ac:dyDescent="0.2"/>
    <row r="1098" hidden="1" x14ac:dyDescent="0.2"/>
    <row r="1099" hidden="1" x14ac:dyDescent="0.2"/>
    <row r="1100" hidden="1" x14ac:dyDescent="0.2"/>
    <row r="1101" hidden="1" x14ac:dyDescent="0.2"/>
    <row r="1102" hidden="1" x14ac:dyDescent="0.2"/>
    <row r="1103" hidden="1" x14ac:dyDescent="0.2"/>
    <row r="1104" hidden="1" x14ac:dyDescent="0.2"/>
    <row r="1105" hidden="1" x14ac:dyDescent="0.2"/>
    <row r="1106" hidden="1" x14ac:dyDescent="0.2"/>
    <row r="1107" hidden="1" x14ac:dyDescent="0.2"/>
    <row r="1108" hidden="1" x14ac:dyDescent="0.2"/>
    <row r="1109" hidden="1" x14ac:dyDescent="0.2"/>
    <row r="1110" hidden="1" x14ac:dyDescent="0.2"/>
    <row r="1111" hidden="1" x14ac:dyDescent="0.2"/>
    <row r="1112" hidden="1" x14ac:dyDescent="0.2"/>
    <row r="1113" hidden="1" x14ac:dyDescent="0.2"/>
    <row r="1114" hidden="1" x14ac:dyDescent="0.2"/>
    <row r="1115" hidden="1" x14ac:dyDescent="0.2"/>
    <row r="1116" hidden="1" x14ac:dyDescent="0.2"/>
    <row r="1117" hidden="1" x14ac:dyDescent="0.2"/>
    <row r="1118" hidden="1" x14ac:dyDescent="0.2"/>
    <row r="1119" hidden="1" x14ac:dyDescent="0.2"/>
    <row r="1120" hidden="1" x14ac:dyDescent="0.2"/>
    <row r="1121" hidden="1" x14ac:dyDescent="0.2"/>
    <row r="1122" hidden="1" x14ac:dyDescent="0.2"/>
    <row r="1123" hidden="1" x14ac:dyDescent="0.2"/>
    <row r="1124" hidden="1" x14ac:dyDescent="0.2"/>
    <row r="1125" hidden="1" x14ac:dyDescent="0.2"/>
    <row r="1126" hidden="1" x14ac:dyDescent="0.2"/>
    <row r="1127" hidden="1" x14ac:dyDescent="0.2"/>
    <row r="1128" hidden="1" x14ac:dyDescent="0.2"/>
    <row r="1129" hidden="1" x14ac:dyDescent="0.2"/>
    <row r="1130" hidden="1" x14ac:dyDescent="0.2"/>
    <row r="1131" hidden="1" x14ac:dyDescent="0.2"/>
    <row r="1132" hidden="1" x14ac:dyDescent="0.2"/>
    <row r="1133" hidden="1" x14ac:dyDescent="0.2"/>
    <row r="1134" hidden="1" x14ac:dyDescent="0.2"/>
    <row r="1135" hidden="1" x14ac:dyDescent="0.2"/>
    <row r="1136" hidden="1" x14ac:dyDescent="0.2"/>
    <row r="1137" hidden="1" x14ac:dyDescent="0.2"/>
    <row r="1138" hidden="1" x14ac:dyDescent="0.2"/>
    <row r="1139" hidden="1" x14ac:dyDescent="0.2"/>
    <row r="1140" hidden="1" x14ac:dyDescent="0.2"/>
    <row r="1141" hidden="1" x14ac:dyDescent="0.2"/>
    <row r="1142" hidden="1" x14ac:dyDescent="0.2"/>
    <row r="1143" hidden="1" x14ac:dyDescent="0.2"/>
    <row r="1144" hidden="1" x14ac:dyDescent="0.2"/>
    <row r="1145" hidden="1" x14ac:dyDescent="0.2"/>
    <row r="1146" hidden="1" x14ac:dyDescent="0.2"/>
    <row r="1147" hidden="1" x14ac:dyDescent="0.2"/>
    <row r="1148" hidden="1" x14ac:dyDescent="0.2"/>
    <row r="1149" hidden="1" x14ac:dyDescent="0.2"/>
    <row r="1150" hidden="1" x14ac:dyDescent="0.2"/>
    <row r="1151" hidden="1" x14ac:dyDescent="0.2"/>
    <row r="1152" hidden="1" x14ac:dyDescent="0.2"/>
    <row r="1153" hidden="1" x14ac:dyDescent="0.2"/>
    <row r="1154" hidden="1" x14ac:dyDescent="0.2"/>
    <row r="1155" hidden="1" x14ac:dyDescent="0.2"/>
    <row r="1156" hidden="1" x14ac:dyDescent="0.2"/>
    <row r="1157" hidden="1" x14ac:dyDescent="0.2"/>
    <row r="1158" hidden="1" x14ac:dyDescent="0.2"/>
    <row r="1159" hidden="1" x14ac:dyDescent="0.2"/>
    <row r="1160" hidden="1" x14ac:dyDescent="0.2"/>
    <row r="1161" hidden="1" x14ac:dyDescent="0.2"/>
    <row r="1162" hidden="1" x14ac:dyDescent="0.2"/>
    <row r="1163" hidden="1" x14ac:dyDescent="0.2"/>
    <row r="1164" hidden="1" x14ac:dyDescent="0.2"/>
    <row r="1165" hidden="1" x14ac:dyDescent="0.2"/>
    <row r="1166" hidden="1" x14ac:dyDescent="0.2"/>
    <row r="1167" hidden="1" x14ac:dyDescent="0.2"/>
    <row r="1168" hidden="1" x14ac:dyDescent="0.2"/>
    <row r="1202" spans="1:1" s="260" customFormat="1" x14ac:dyDescent="0.2">
      <c r="A1202" s="275"/>
    </row>
  </sheetData>
  <protectedRanges>
    <protectedRange password="C763" sqref="JL223 JL70 JL72 JL76:JL80 JL179 JL181 JL183 JL185:JL189 JL191 JL66 JL177 EJ225 JL149 JL738:JL748 JL914 JL920 JL750 JL634 JL700 JL922 GC225 JL958 HS225 JL702 JL225 JL38 JL40 JL50:JL62 JL64 JL133 JL135 JL137 JL139:JL143 JL145:JL146 JL34 JL131 JL193 JL195 JL197 JL199 JL201 JL203 JL205 JL207 JL209 JL68 JL271 JL151 JL770:JL780 JL450:JL460 JL576 JL654 JL766 JL658 JL462 JL768 JL153 JL960 JL155:JL159 JL482:JL492 JL161 JL243 JL245 JL247 JL249 JL251 JL253 JL255 JL257 JL303 JL802:JL812 JL674:JL684 JL670 JL704 IC225:IE225 JL828 JL786 JL788 JL790 JL924 JL834:JL844 FC225 JL866:JL876 IP225 JL898:JL908 JL275 JL277 JL279 JL281 JL283 JL285 JL287 JL289 JL975 JL718 JL574 JL732 JL850 JL792 JL794 JL926 JL562 JL668 JL572 JL706:JL716 JL946 JL948 JL950 JL952 JL954 JL956 JL4 JL514:JL524 JL334 JL546:JL556 JL636 JL638 JL852 JL854 JL796 JL798 JL622 JL578:JL588 JL610:JL620 JL642:JL652 JL930:JL940 JL306 JL308 JL310 JL312 JL314 JL316 JL318 JL320 JL82:JL94 JL211:JL221 JL366 JL259:JL269 JL564 JL856 JL858 JL800 JL598 JL826 JL291:JL301 JL322:JL332 JL354:JL364 JL338 JL340 JL342 JL344 JL346 JL348 JL350 JL352 JL818 JL814 JL398 JL820 JL832 JL640 JL860 JL862 JL600 JL846 JL882 JL660 JL566 JL692 JL370 JL372 JL374 JL376 JL378 JL380 JL382 JL384 JL754 JL756 JL430 JL758 JL864 JL386:JL396 JL602 JL728 JL884 JL886 JL760 JL762 JL764 JL402 JL404 JL406 JL408 JL410 JL412 JL414 JL416 JL662 JL878 JL928 JL686 JL830 JL822 JL910 JL604 JL606 JL888 JL890 JL568 JL626 JL628 JL434 JL436 JL438 JL440 JL442 JL444 JL446 JL448 JL734 JL736 JL494 JL630 JL418:JL428 JL666 JL596 JL892 JL894 JL632 JL782 JL466 JL468 JL470 JL472 JL474 JL476 JL478 JL480 JL664 JL730 JL526 JL7 ER225 EV225 JL916 JL896 JL722 JL724 JL726 JL498 JL500 JL502 JL504 JL506 JL508 JL510 JL512 JL558 EZ225 A175:A65517 JL962:JL972 JL918 JL608 JL570 JL942 JL824 JL672 JL690 JL594 JL530 JL532 JL534 JL536 JL538 JL540 JL542 JL544 JL694 JL696 JL590 JL698 JL36 JL42:JL48 A1:A100 JL96:JL129 A102:A173" name="Диапазон5_1"/>
    <protectedRange password="C763" sqref="EY946:EY948 EY306:EY308 JM66:KH67 EY195:EY197 EY243:EY245 EY275:EY277 EY338:EY340 GD946:HQ948 GD275:HQ277 GD195:HQ197 GD243:HQ245 B4:B5 EY370:EY372 GD306:HQ308 IQ35:JI35 IQ66:JK67 EY402:EY404 GD338:HQ340 EY434:EY436 GD370:HQ372 EY466:EY468 GD402:HQ404 EY498:EY500 GD434:HQ436 EY530:EY532 GD466:HQ468 EY562:EY564 GD498:HQ500 EY594:EY596 GD530:HQ532 EY626:EY628 GD562:HQ564 EY658:EY660 GD594:HQ596 EY690:EY692 GD626:HQ628 EY722:EY724 GD658:HQ660 EY754:EY756 GD690:HQ692 EY786:EY788 GD722:HQ724 EY818:EY820 GD754:HQ756 EY850:EY852 GD786:HQ788 EY882:EY884 GD818:HQ820 EY914:EY916 GD850:HQ852 GD882:HQ884 GD914:HQ916 HR7:JI7 EU243:EU245 D6 B8:B14 C946:C947 EF7:FD14 EQ946:EQ948 EQ306:EQ308 EQ195:EQ197 EQ275:EQ277 EQ338:EQ340 EQ370:EQ372 EQ402:EQ404 EQ434:EQ436 EQ466:EQ468 EQ498:EQ500 EQ530:EQ532 EQ562:EQ564 EQ594:EQ596 EQ626:EQ628 EQ658:EQ660 EQ690:EQ692 EQ722:EQ724 EQ754:EQ756 EQ786:EQ788 EQ818:EQ820 EQ850:EQ852 EQ882:EQ884 EQ914:EQ916 EQ243:EQ245 EU946:EU948 EU306:EU308 EU195:EU197 EU275:EU277 EU338:EU340 EU370:EU372 EU402:EU404 EU434:EU436 EU466:EU468 EU498:EU500 EU530:EU532 EU562:EU564 EU594:EU596 EU626:EU628 EU658:EU660 EU690:EU692 EU722:EU724 EU754:EU756 EU786:EU788 EU818:EU820 EU850:EU852 EU882:EU884 EU914:EU916 B66:B67 B195:B197 EF195:EI197 B243:B245 EF243:EI245 B275:B277 EF275:EI277 B306:B308 EF306:EI308 B338:B340 EF338:EI340 B370:B372 EF370:EI372 B402:B404 EF402:EI404 B434:B436 EF434:EI436 B466:B468 EF466:EI468 B498:B500 EF498:EI500 B530:B532 EF530:EI532 B562:B564 EF562:EI564 B594:B596 EF594:EI596 B626:B628 EF626:EI628 B658:B660 EF658:EI660 B690:B692 EF690:EI692 B722:B724 EF722:EI724 B754:B756 EF754:EI756 B786:B788 EF786:EI788 B818:B820 EF818:EI820 B850:B852 EF850:EI852 B882:B884 EF882:EI884 B914:B916 EF914:EI916 B946:B948 B147 EF66:HQ67 B131 C98:AT98 B98:B99 CC11:EE11 B34:B35 EF34:FD35 GD7:HQ35 JJ7:JK35 JM6:KH35 B15:C18 B20:C20 B22:C33 C914:EE915 C275:EE276 C243:EE244 C306:EE307 C338:EE339 C370:EE371 C402:EE403 C434:EE435 C466:EE467 C498:EE499 C530:EE531 C562:EE563 C594:EE595 C626:EE627 C658:EE659 C690:EE691 C722:EE723 C754:EE755 C786:EE787 C818:EE819 C850:EE851 C882:EE883 C195:EE196 D946:EI948 C7:EE10 H6:JK6 C34:EE34 C66:EE66 C12:EE14 D15:FD33" name="Диапазон1_1"/>
    <protectedRange password="C763" sqref="EY290 EY258 EY210 EY321 EY929 EG133:EG140 EF290:EI290 EY353 EF321:EI321 IQ50:JI63 EY385 EF353:EI353 EY417 EF385:EI385 EY449 EF417:EI417 EY481 EF449:EI449 EY513 EF481:EI481 EY545 EF513:EI513 EY577 EF545:EI545 EY609 EF577:EI577 EY641 EF609:EI609 EY673 EF641:EI641 EY705 EF673:EI673 EY737 EF705:EI705 EY769 EF737:EI737 EY801 EF769:EI769 EY833 EF801:EI801 EY865 EF833:EI833 EY897 EF865:EI865 EF897:EI897 EF929:EI929 EF258:EI258 B145 EF210:EI210 EQ290 EQ258 EQ210 EQ321 EQ929 EQ353 EQ385 EQ417 EQ449 EQ481 EQ513 EQ545 EQ577 EQ609 EQ641 EQ673 EQ705 EQ737 EQ769 EQ801 EQ833 EQ865 EQ897 EU290 EU258 EU210 EU321 EU929 EU353 EU385 EU417 EU449 EU481 EU513 EU545 EU577 EU609 EU641 EU673 EU705 EU737 EU769 EU801 EU833 EU865 EU897 EF82:HQ82 EF83:FD94 GD83:HQ94 EY221:EY226 EF221:EI226 EQ221:EQ226 EU221:EU226 JM211:KH220 EF211:FD220 GD210:HQ226 IQ211:JK220 B210:B226 EF269:EI271 EQ269:EQ271 EU269:EU271 GD258:HQ271 JM259:KH268 EF259:FD268 B258:B271 IQ259:JK268 EF301:EI303 EQ301:EQ303 EU301:EU303 GD290:HQ303 JM291:KH300 EF291:FD300 B290:B303 IQ291:JK300 EY269:EY271 EF332:EI334 EQ332:EQ334 EU332:EU334 GD321:HQ334 JM322:KH331 EF322:FD331 B321:B334 IQ322:JK331 EY301:EY303 EF364:EI366 EQ364:EQ366 EU364:EU366 GD353:HQ366 JM354:KH363 EF354:FD363 B353:B366 IQ354:JK363 EY332:EY334 EF396:EI398 EQ396:EQ398 EU396:EU398 GD385:HQ398 JM386:KH395 EF386:FD395 B385:B398 IQ386:JK395 EY364:EY366 EF428:EI430 EQ428:EQ430 EU428:EU430 GD417:HQ430 JM418:KH427 EF418:FD427 B417:B430 IQ418:JK427 EY396:EY398 JM450:KH459 EF450:FD459 IQ450:JK459 EF492:EI494 EQ492:EQ494 EU492:EU494 GD481:HQ494 JM482:KH491 EF482:FD491 B481:B494 IQ482:JK491 B449:B462 EF524:EI526 EQ524:EQ526 EU524:EU526 GD513:HQ526 JM514:KH523 EF514:FD523 B513:B526 IQ514:JK523 EY492:EY494 EF556:EI558 EQ556:EQ558 EU556:EU558 GD545:HQ558 JM546:KH555 EF546:FD555 B545:B558 IQ546:JK555 EY524:EY526 EF588:EI590 EQ588:EQ590 EU588:EU590 GD577:HQ590 JM578:KH587 EF578:FD587 B577:B590 IQ578:JK587 EY556:EY558 EF620:EI622 EQ620:EQ622 EU620:EU622 GD609:HQ622 JM610:KH619 EF610:FD619 B609:B622 IQ610:JK619 EY588:EY590 EF652:EI654 EQ652:EQ654 EU652:EU654 GD641:HQ654 JM642:KH651 EF642:FD651 B641:B654 IQ642:JK651 EY620:EY622 EF684:EI686 EQ684:EQ686 EU684:EU686 GD673:HQ686 JM674:KH683 EF674:FD683 B673:B686 IQ674:JK683 EY652:EY654 EF716:EI718 EQ716:EQ718 EU716:EU718 GD705:HQ718 JM706:KH715 EF706:FD715 B705:B718 IQ706:JK715 EY684:EY686 EF748:EI750 EQ748:EQ750 EU748:EU750 GD737:HQ750 JM738:KH747 EF738:FD747 B737:B750 IQ738:JK747 EY716:EY718 EF780:EI782 EQ780:EQ782 EU780:EU782 GD769:HQ782 JM770:KH779 EF770:FD779 B769:B782 IQ770:JK779 EY748:EY750 EF812:EI814 EQ812:EQ814 EU812:EU814 GD801:HQ814 JM802:KH811 EF802:FD811 B801:B814 IQ802:JK811 EY780:EY782 EF844:EI846 EQ844:EQ846 EU844:EU846 GD833:HQ846 JM834:KH843 EF834:FD843 B833:B846 IQ834:JK843 EY812:EY814 EF876:EI878 EQ876:EQ878 EU876:EU878 GD865:HQ878 JM866:KH875 EF866:FD875 B865:B878 IQ866:JK875 EY844:EY846 EF908:EI910 EQ908:EQ910 EU908:EU910 GD897:HQ910 JM898:KH907 EF898:FD907 B897:B910 IQ898:JK907 EY876:EY878 EF940:EI942 EQ940:EQ942 EU940:EU942 GD929:HQ942 JM930:KH939 EF930:FD939 B929:B942 IQ930:JK939 EY908:EY910 EY961 EQ961 EU961 EY972:EY976 EQ972:EQ976 EU972:EU976 GD961:HQ976 JM962:KH971 EF962:FD971 EY940:EY942 IQ962:JK971 B175:B178 EF175:JK178 JM175:KH178 FE65:GC65 HR65:JI65 JJ50:JK65 GD50:HQ65 EF50:FD65 JM50:KH65 EG149:EG156 EF148:JK148 B161 B148 JM148:KH148 B132 EF130:JK132 EY428:EY430 GD449:HQ462 EU460:EU462 EQ460:EQ462 EF460:EI462 EY460:EY462 B961:B976 B50:B65 B82:B97 B115:B130 IQ82:JK129 EF95:HQ129 JM82:KH132 D961:EI961 D972:EI976" name="Диапазон2_1"/>
    <protectedRange password="C763" sqref="B191 JM191:KH191 EF239:EI239 EF161:JK161 GD239:HQ239 JM145:KH146 B239 EF191:JK191 JM161:KH161 EU239 EY239 EQ239 EF145:JK146 C146:EE146" name="Диапазон3_1"/>
    <protectedRange password="C763" sqref="C8:C10 C275:C276 C66 C306:C307 C338:C339 C370:C371 C402:C403 C434:C435 C466:C467 C498:C499 C530:C531 C562:C563 C594:C595 C626:C627 C658:C659 C690:C691 C722:C723 C754:C755 C786:C787 C818:C819 C850:C851 C882:C883 C914:C915 C195:C196 C243:C244 C946:C947 C98 C12:C18 C20 C22:C34" name="Диапазон4_1"/>
    <protectedRange password="C763" sqref="C35:EE35 D197:EE197 D245:EE245 D277:EE277 D308:EE308 D340:EE340 D372:EE372 D404:EE404 D436:EE436 D468:EE468 D500:EE500 D532:EE532 D564:EE564 D596:EE596 D628:EE628 D660:EE660 D692:EE692 D724:EE724 D756:EE756 D788:EE788 D820:EE820 D852:EE852 D884:EE884 D916:EE916 C99:CD99 C67:EE67 C11:CB11" name="Диапазон1_1_2"/>
    <protectedRange password="C763" sqref="C145 C942 C974 C910 C878 C846 C814 C782 C750 C718 C686 C654 C622 C590 C558 C526 C494 C430 C398 C366 C334 C303 C271 C223 C175 C161 C63:L65 C462 CE99:EE114 D210:EE226 D290:EE303 D321:EE334 D353:EE366 D385:EE398 D449:EE462 D481:EE494 D513:EE526 D545:EE558 D577:EE590 D609:EE622 D641:EE654 D673:EE686 D705:EE718 D737:EE750 D769:EE782 D833:EE846 D865:EE878 D897:EE910 BB963:EE971 D801:EE814 D417:EE430 D258:EE271 D175:EE178 N65:EE65 C148:EE148 C130:EE132 AU98:EE98 D929:EE942 M63:EE64 D51:EE62 D115:EE129 C50:EE50 D82:EE97" name="Диапазон2_1_2"/>
    <protectedRange password="C763" sqref="D145:EE145 D191:EE191 D239:EE239 D161:EE161" name="Диапазон3_1_2"/>
    <protectedRange password="C763" sqref="C133:C145 C99 C67 C11 C83:C94 C130:C131 C462 C149:C161 C175 C223 C271 C303 C334 C366 C398 C430 C494 C526 C558 C590 C622 C211:C220 C259:C268 C291:C300 C322:C331 C354:C363 C386:C395 C418:C427 C450:C459 C482:C491 C514:C523 C546:C555 C578:C587 C610:C619 C642:C651 C674:C683 C706:C715 C738:C747 C770:C779 C802:C811 C834:C843 C866:C875 C898:C907 C930:C939 C942 C974 C962:C971 C910 C878 C846 C814 C782 C750 C718 C686 C654 C35:C64 C115:C126 C132:EE132 D178:EE178 D226:EE226 C148:EE148" name="Диапазон4_1_2"/>
    <protectedRange password="C763" sqref="C191 C82 C176:C178 C127:C129 C114 C95:C97" name="Диапазон2_1_3"/>
    <protectedRange password="C763" sqref="C176:C191 C127:C129 C95:C97 C68:C82 C100:C114" name="Диапазон4_1_3"/>
    <protectedRange password="C763" sqref="C197" name="Диапазон1_1_4"/>
    <protectedRange password="C763" sqref="C239 C210 C221:C222 C224:C226" name="Диапазон2_1_4"/>
    <protectedRange password="C763" sqref="C197:C210 C221:C222 C224:C239" name="Диапазон4_1_4"/>
    <protectedRange password="C763" sqref="C245" name="Диапазон1_1_5"/>
    <protectedRange password="C763" sqref="C269:C270 C258" name="Диапазон2_1_5"/>
    <protectedRange password="C763" sqref="C245:C258 C269:C270" name="Диапазон4_1_5"/>
    <protectedRange password="C763" sqref="C277" name="Диапазон1_1_6"/>
    <protectedRange password="C763" sqref="C301:C302 C290" name="Диапазон2_1_6"/>
    <protectedRange password="C763" sqref="C277:C290 C301:C302" name="Диапазон4_1_6"/>
    <protectedRange password="C763" sqref="C308" name="Диапазон1_1_7"/>
    <protectedRange password="C763" sqref="C332:C333 C321" name="Диапазон2_1_7"/>
    <protectedRange password="C763" sqref="C308:C321 C332:C333" name="Диапазон4_1_7"/>
    <protectedRange password="C763" sqref="C340" name="Диапазон1_1_8"/>
    <protectedRange password="C763" sqref="C364:C365 C353" name="Диапазон2_1_8"/>
    <protectedRange password="C763" sqref="C340:C353 C364:C365" name="Диапазон4_1_8"/>
    <protectedRange password="C763" sqref="C372" name="Диапазон1_1_9"/>
    <protectedRange password="C763" sqref="C396:C397 C385" name="Диапазон2_1_9"/>
    <protectedRange password="C763" sqref="C372:C385 C396:C397" name="Диапазон4_1_9"/>
    <protectedRange password="C763" sqref="C404" name="Диапазон1_1_10"/>
    <protectedRange password="C763" sqref="C428:C429 C417" name="Диапазон2_1_10"/>
    <protectedRange password="C763" sqref="C404:C417 C428:C429" name="Диапазон4_1_10"/>
    <protectedRange password="C763" sqref="C436" name="Диапазон1_1_11"/>
    <protectedRange password="C763" sqref="C460:C461 C449" name="Диапазон2_1_11"/>
    <protectedRange password="C763" sqref="C436:C449 C460:C461" name="Диапазон4_1_11"/>
    <protectedRange password="C763" sqref="C468" name="Диапазон1_1_12"/>
    <protectedRange password="C763" sqref="C492:C493 C481" name="Диапазон2_1_12"/>
    <protectedRange password="C763" sqref="C468:C481 C492:C493" name="Диапазон4_1_12"/>
    <protectedRange password="C763" sqref="C500" name="Диапазон1_1_13"/>
    <protectedRange password="C763" sqref="C524:C525 C513" name="Диапазон2_1_13"/>
    <protectedRange password="C763" sqref="C500:C513 C524:C525" name="Диапазон4_1_13"/>
    <protectedRange password="C763" sqref="C532" name="Диапазон1_1_14"/>
    <protectedRange password="C763" sqref="C556:C557 C545" name="Диапазон2_1_14"/>
    <protectedRange password="C763" sqref="C532:C545 C556:C557" name="Диапазон4_1_14"/>
    <protectedRange password="C763" sqref="C564" name="Диапазон1_1_15"/>
    <protectedRange password="C763" sqref="C588:C589 C577" name="Диапазон2_1_15"/>
    <protectedRange password="C763" sqref="C564:C577 C588:C589" name="Диапазон4_1_15"/>
    <protectedRange password="C763" sqref="C596" name="Диапазон1_1_16"/>
    <protectedRange password="C763" sqref="C620:C621 C609" name="Диапазон2_1_16"/>
    <protectedRange password="C763" sqref="C596:C609 C620:C621" name="Диапазон4_1_16"/>
    <protectedRange password="C763" sqref="C628" name="Диапазон1_1_17"/>
    <protectedRange password="C763" sqref="C652:C653 C641" name="Диапазон2_1_17"/>
    <protectedRange password="C763" sqref="C628:C641 C652:C653" name="Диапазон4_1_17"/>
    <protectedRange password="C763" sqref="C660" name="Диапазон1_1_18"/>
    <protectedRange password="C763" sqref="C684:C685 C673" name="Диапазон2_1_18"/>
    <protectedRange password="C763" sqref="C660:C673 C684:C685" name="Диапазон4_1_18"/>
    <protectedRange password="C763" sqref="C692" name="Диапазон1_1_19"/>
    <protectedRange password="C763" sqref="C716:C717 C705" name="Диапазон2_1_19"/>
    <protectedRange password="C763" sqref="C692:C705 C716:C717" name="Диапазон4_1_19"/>
    <protectedRange password="C763" sqref="C724" name="Диапазон1_1_20"/>
    <protectedRange password="C763" sqref="C748:C749 C737" name="Диапазон2_1_20"/>
    <protectedRange password="C763" sqref="C724:C737 C748:C749" name="Диапазон4_1_20"/>
    <protectedRange password="C763" sqref="C756" name="Диапазон1_1_21"/>
    <protectedRange password="C763" sqref="C780:C781 C769" name="Диапазон2_1_21"/>
    <protectedRange password="C763" sqref="C756:C769 C780:C781" name="Диапазон4_1_21"/>
    <protectedRange password="C763" sqref="C788" name="Диапазон1_1_22"/>
    <protectedRange password="C763" sqref="C812:C813 C801" name="Диапазон2_1_22"/>
    <protectedRange password="C763" sqref="C788:C801 C812:C813" name="Диапазон4_1_22"/>
    <protectedRange password="C763" sqref="C820" name="Диапазон1_1_23"/>
    <protectedRange password="C763" sqref="C844:C845 C833" name="Диапазон2_1_23"/>
    <protectedRange password="C763" sqref="C820:C833 C844:C845" name="Диапазон4_1_23"/>
    <protectedRange password="C763" sqref="C852" name="Диапазон1_1_24"/>
    <protectedRange password="C763" sqref="C876:C877 C865" name="Диапазон2_1_24"/>
    <protectedRange password="C763" sqref="C852:C865 C876:C877" name="Диапазон4_1_24"/>
    <protectedRange password="C763" sqref="C884" name="Диапазон1_1_25"/>
    <protectedRange password="C763" sqref="C908:C909 C897" name="Диапазон2_1_25"/>
    <protectedRange password="C763" sqref="C884:C897 C908:C909" name="Диапазон4_1_25"/>
    <protectedRange password="C763" sqref="C948 C916" name="Диапазон1_1_26"/>
    <protectedRange password="C763" sqref="C961 C972:C973 C929 C940:C941 C975:C976" name="Диапазон2_1_26"/>
    <protectedRange password="C763" sqref="C916:C929 C940:C941 C948:C961 C972:C973 C975:C976" name="Диапазон4_1_26"/>
    <protectedRange password="C763" sqref="C913 C194 C242 C274 C305 C337 C369 C401 C433 C465 C497 C529 C561 C593 C625 C657 C689 C721 C753 C785 C817 C849 C881" name="Диапазон1_1_28"/>
  </protectedRanges>
  <autoFilter ref="A1:A1063"/>
  <conditionalFormatting sqref="D132:EE132 D948:EE948 D178:EE178 D197:EE197 D226:EE226 D245:EE245 D277:EE277 D35:EE35 D308:EE308 D340:EE340 D372:EE372 D404:EE404 D436:EE436 D468:EE468 D500:EE500 D532:EE532 D564:EE564 D596:EE596 D628:EE628 D660:EE660 D692:EE692 D724:EE724 D756:EE756 D788:EE788 D820:EE820 D852:EE852 D884:EE884 D916:EE916 D67:EE67">
    <cfRule type="expression" dxfId="209" priority="178" stopIfTrue="1">
      <formula>AND(D35&gt;=$E$4,D35&lt;=$F$4)</formula>
    </cfRule>
    <cfRule type="expression" dxfId="208" priority="179" stopIfTrue="1">
      <formula>AND(D35&gt;=$E$5,D35&lt;=$F$5)</formula>
    </cfRule>
    <cfRule type="expression" dxfId="207" priority="180" stopIfTrue="1">
      <formula>AND(D35&gt;=$E$6,D35&lt;=$F$6)</formula>
    </cfRule>
  </conditionalFormatting>
  <conditionalFormatting sqref="D35:EE35 D132:EE132 D178:EE178 D197:EE197 D226:EE226 D245:EE245 D277:EE277 D948:EE948 D67:EE67">
    <cfRule type="expression" dxfId="206" priority="177" stopIfTrue="1">
      <formula>AND(D35&gt;=$E$3,D35&lt;=$F$3)</formula>
    </cfRule>
  </conditionalFormatting>
  <conditionalFormatting sqref="C211">
    <cfRule type="expression" dxfId="205" priority="171">
      <formula>C211/C198=0.18</formula>
    </cfRule>
    <cfRule type="expression" dxfId="204" priority="172">
      <formula>C211/C198&lt;&gt;0.18</formula>
    </cfRule>
  </conditionalFormatting>
  <conditionalFormatting sqref="C942">
    <cfRule type="expression" dxfId="203" priority="175">
      <formula>SUM(D930:BP939)/(C929-C928-C927)=0.18</formula>
    </cfRule>
    <cfRule type="expression" dxfId="202" priority="176">
      <formula>SUM(D930:BP939)/(C929-C928-C927)&lt;&gt;0.18</formula>
    </cfRule>
  </conditionalFormatting>
  <conditionalFormatting sqref="C83:C94">
    <cfRule type="expression" dxfId="201" priority="173">
      <formula>C83/C68=0.18</formula>
    </cfRule>
    <cfRule type="expression" dxfId="200" priority="174">
      <formula>C83/C68&lt;&gt;0.18</formula>
    </cfRule>
  </conditionalFormatting>
  <conditionalFormatting sqref="C291">
    <cfRule type="expression" dxfId="199" priority="163">
      <formula>C291/C278=0.18</formula>
    </cfRule>
    <cfRule type="expression" dxfId="198" priority="164">
      <formula>C291/C278&lt;&gt;0.18</formula>
    </cfRule>
  </conditionalFormatting>
  <conditionalFormatting sqref="C212:C220">
    <cfRule type="expression" dxfId="197" priority="169">
      <formula>C212/C199=0.18</formula>
    </cfRule>
    <cfRule type="expression" dxfId="196" priority="170">
      <formula>C212/C199&lt;&gt;0.18</formula>
    </cfRule>
  </conditionalFormatting>
  <conditionalFormatting sqref="C292:C300">
    <cfRule type="expression" dxfId="195" priority="161">
      <formula>C292/C279=0.18</formula>
    </cfRule>
    <cfRule type="expression" dxfId="194" priority="162">
      <formula>C292/C279&lt;&gt;0.18</formula>
    </cfRule>
  </conditionalFormatting>
  <conditionalFormatting sqref="C259">
    <cfRule type="expression" dxfId="193" priority="167">
      <formula>C259/C246=0.18</formula>
    </cfRule>
    <cfRule type="expression" dxfId="192" priority="168">
      <formula>C259/C246&lt;&gt;0.18</formula>
    </cfRule>
  </conditionalFormatting>
  <conditionalFormatting sqref="C260:C268">
    <cfRule type="expression" dxfId="191" priority="165">
      <formula>C260/C247=0.18</formula>
    </cfRule>
    <cfRule type="expression" dxfId="190" priority="166">
      <formula>C260/C247&lt;&gt;0.18</formula>
    </cfRule>
  </conditionalFormatting>
  <conditionalFormatting sqref="C322">
    <cfRule type="expression" dxfId="189" priority="159">
      <formula>C322/C309=0.18</formula>
    </cfRule>
    <cfRule type="expression" dxfId="188" priority="160">
      <formula>C322/C309&lt;&gt;0.18</formula>
    </cfRule>
  </conditionalFormatting>
  <conditionalFormatting sqref="C323:C331">
    <cfRule type="expression" dxfId="187" priority="157">
      <formula>C323/C310=0.18</formula>
    </cfRule>
    <cfRule type="expression" dxfId="186" priority="158">
      <formula>C323/C310&lt;&gt;0.18</formula>
    </cfRule>
  </conditionalFormatting>
  <conditionalFormatting sqref="C354">
    <cfRule type="expression" dxfId="185" priority="155">
      <formula>C354/C341=0.18</formula>
    </cfRule>
    <cfRule type="expression" dxfId="184" priority="156">
      <formula>C354/C341&lt;&gt;0.18</formula>
    </cfRule>
  </conditionalFormatting>
  <conditionalFormatting sqref="C355:C363">
    <cfRule type="expression" dxfId="183" priority="153">
      <formula>C355/C342=0.18</formula>
    </cfRule>
    <cfRule type="expression" dxfId="182" priority="154">
      <formula>C355/C342&lt;&gt;0.18</formula>
    </cfRule>
  </conditionalFormatting>
  <conditionalFormatting sqref="C386">
    <cfRule type="expression" dxfId="181" priority="151">
      <formula>C386/C373=0.18</formula>
    </cfRule>
    <cfRule type="expression" dxfId="180" priority="152">
      <formula>C386/C373&lt;&gt;0.18</formula>
    </cfRule>
  </conditionalFormatting>
  <conditionalFormatting sqref="C387:C395">
    <cfRule type="expression" dxfId="179" priority="149">
      <formula>C387/C374=0.18</formula>
    </cfRule>
    <cfRule type="expression" dxfId="178" priority="150">
      <formula>C387/C374&lt;&gt;0.18</formula>
    </cfRule>
  </conditionalFormatting>
  <conditionalFormatting sqref="C418">
    <cfRule type="expression" dxfId="177" priority="147">
      <formula>C418/C405=0.18</formula>
    </cfRule>
    <cfRule type="expression" dxfId="176" priority="148">
      <formula>C418/C405&lt;&gt;0.18</formula>
    </cfRule>
  </conditionalFormatting>
  <conditionalFormatting sqref="C419:C427">
    <cfRule type="expression" dxfId="175" priority="145">
      <formula>C419/C406=0.18</formula>
    </cfRule>
    <cfRule type="expression" dxfId="174" priority="146">
      <formula>C419/C406&lt;&gt;0.18</formula>
    </cfRule>
  </conditionalFormatting>
  <conditionalFormatting sqref="C450">
    <cfRule type="expression" dxfId="173" priority="143">
      <formula>C450/C437=0.18</formula>
    </cfRule>
    <cfRule type="expression" dxfId="172" priority="144">
      <formula>C450/C437&lt;&gt;0.18</formula>
    </cfRule>
  </conditionalFormatting>
  <conditionalFormatting sqref="C451:C459">
    <cfRule type="expression" dxfId="171" priority="141">
      <formula>C451/C438=0.18</formula>
    </cfRule>
    <cfRule type="expression" dxfId="170" priority="142">
      <formula>C451/C438&lt;&gt;0.18</formula>
    </cfRule>
  </conditionalFormatting>
  <conditionalFormatting sqref="C482">
    <cfRule type="expression" dxfId="169" priority="139">
      <formula>C482/C469=0.18</formula>
    </cfRule>
    <cfRule type="expression" dxfId="168" priority="140">
      <formula>C482/C469&lt;&gt;0.18</formula>
    </cfRule>
  </conditionalFormatting>
  <conditionalFormatting sqref="C483:C491">
    <cfRule type="expression" dxfId="167" priority="137">
      <formula>C483/C470=0.18</formula>
    </cfRule>
    <cfRule type="expression" dxfId="166" priority="138">
      <formula>C483/C470&lt;&gt;0.18</formula>
    </cfRule>
  </conditionalFormatting>
  <conditionalFormatting sqref="C514">
    <cfRule type="expression" dxfId="165" priority="135">
      <formula>C514/C501=0.18</formula>
    </cfRule>
    <cfRule type="expression" dxfId="164" priority="136">
      <formula>C514/C501&lt;&gt;0.18</formula>
    </cfRule>
  </conditionalFormatting>
  <conditionalFormatting sqref="C515:C523">
    <cfRule type="expression" dxfId="163" priority="133">
      <formula>C515/C502=0.18</formula>
    </cfRule>
    <cfRule type="expression" dxfId="162" priority="134">
      <formula>C515/C502&lt;&gt;0.18</formula>
    </cfRule>
  </conditionalFormatting>
  <conditionalFormatting sqref="C546">
    <cfRule type="expression" dxfId="161" priority="131">
      <formula>C546/C533=0.18</formula>
    </cfRule>
    <cfRule type="expression" dxfId="160" priority="132">
      <formula>C546/C533&lt;&gt;0.18</formula>
    </cfRule>
  </conditionalFormatting>
  <conditionalFormatting sqref="C547:C555">
    <cfRule type="expression" dxfId="159" priority="129">
      <formula>C547/C534=0.18</formula>
    </cfRule>
    <cfRule type="expression" dxfId="158" priority="130">
      <formula>C547/C534&lt;&gt;0.18</formula>
    </cfRule>
  </conditionalFormatting>
  <conditionalFormatting sqref="C578">
    <cfRule type="expression" dxfId="157" priority="127">
      <formula>C578/C565=0.18</formula>
    </cfRule>
    <cfRule type="expression" dxfId="156" priority="128">
      <formula>C578/C565&lt;&gt;0.18</formula>
    </cfRule>
  </conditionalFormatting>
  <conditionalFormatting sqref="C579:C587">
    <cfRule type="expression" dxfId="155" priority="125">
      <formula>C579/C566=0.18</formula>
    </cfRule>
    <cfRule type="expression" dxfId="154" priority="126">
      <formula>C579/C566&lt;&gt;0.18</formula>
    </cfRule>
  </conditionalFormatting>
  <conditionalFormatting sqref="C610">
    <cfRule type="expression" dxfId="153" priority="123">
      <formula>C610/C597=0.18</formula>
    </cfRule>
    <cfRule type="expression" dxfId="152" priority="124">
      <formula>C610/C597&lt;&gt;0.18</formula>
    </cfRule>
  </conditionalFormatting>
  <conditionalFormatting sqref="C611:C619">
    <cfRule type="expression" dxfId="151" priority="121">
      <formula>C611/C598=0.18</formula>
    </cfRule>
    <cfRule type="expression" dxfId="150" priority="122">
      <formula>C611/C598&lt;&gt;0.18</formula>
    </cfRule>
  </conditionalFormatting>
  <conditionalFormatting sqref="C642">
    <cfRule type="expression" dxfId="149" priority="119">
      <formula>C642/C629=0.18</formula>
    </cfRule>
    <cfRule type="expression" dxfId="148" priority="120">
      <formula>C642/C629&lt;&gt;0.18</formula>
    </cfRule>
  </conditionalFormatting>
  <conditionalFormatting sqref="C643:C651">
    <cfRule type="expression" dxfId="147" priority="117">
      <formula>C643/C630=0.18</formula>
    </cfRule>
    <cfRule type="expression" dxfId="146" priority="118">
      <formula>C643/C630&lt;&gt;0.18</formula>
    </cfRule>
  </conditionalFormatting>
  <conditionalFormatting sqref="C674">
    <cfRule type="expression" dxfId="145" priority="115">
      <formula>C674/C661=0.18</formula>
    </cfRule>
    <cfRule type="expression" dxfId="144" priority="116">
      <formula>C674/C661&lt;&gt;0.18</formula>
    </cfRule>
  </conditionalFormatting>
  <conditionalFormatting sqref="C675:C683">
    <cfRule type="expression" dxfId="143" priority="113">
      <formula>C675/C662=0.18</formula>
    </cfRule>
    <cfRule type="expression" dxfId="142" priority="114">
      <formula>C675/C662&lt;&gt;0.18</formula>
    </cfRule>
  </conditionalFormatting>
  <conditionalFormatting sqref="C706">
    <cfRule type="expression" dxfId="141" priority="111">
      <formula>C706/C693=0.18</formula>
    </cfRule>
    <cfRule type="expression" dxfId="140" priority="112">
      <formula>C706/C693&lt;&gt;0.18</formula>
    </cfRule>
  </conditionalFormatting>
  <conditionalFormatting sqref="C707:C715">
    <cfRule type="expression" dxfId="139" priority="109">
      <formula>C707/C694=0.18</formula>
    </cfRule>
    <cfRule type="expression" dxfId="138" priority="110">
      <formula>C707/C694&lt;&gt;0.18</formula>
    </cfRule>
  </conditionalFormatting>
  <conditionalFormatting sqref="C738">
    <cfRule type="expression" dxfId="137" priority="107">
      <formula>C738/C725=0.18</formula>
    </cfRule>
    <cfRule type="expression" dxfId="136" priority="108">
      <formula>C738/C725&lt;&gt;0.18</formula>
    </cfRule>
  </conditionalFormatting>
  <conditionalFormatting sqref="C739:C747">
    <cfRule type="expression" dxfId="135" priority="105">
      <formula>C739/C726=0.18</formula>
    </cfRule>
    <cfRule type="expression" dxfId="134" priority="106">
      <formula>C739/C726&lt;&gt;0.18</formula>
    </cfRule>
  </conditionalFormatting>
  <conditionalFormatting sqref="C770">
    <cfRule type="expression" dxfId="133" priority="103">
      <formula>C770/C757=0.18</formula>
    </cfRule>
    <cfRule type="expression" dxfId="132" priority="104">
      <formula>C770/C757&lt;&gt;0.18</formula>
    </cfRule>
  </conditionalFormatting>
  <conditionalFormatting sqref="C771:C779">
    <cfRule type="expression" dxfId="131" priority="101">
      <formula>C771/C758=0.18</formula>
    </cfRule>
    <cfRule type="expression" dxfId="130" priority="102">
      <formula>C771/C758&lt;&gt;0.18</formula>
    </cfRule>
  </conditionalFormatting>
  <conditionalFormatting sqref="C802">
    <cfRule type="expression" dxfId="129" priority="99">
      <formula>C802/C789=0.18</formula>
    </cfRule>
    <cfRule type="expression" dxfId="128" priority="100">
      <formula>C802/C789&lt;&gt;0.18</formula>
    </cfRule>
  </conditionalFormatting>
  <conditionalFormatting sqref="C803:C811">
    <cfRule type="expression" dxfId="127" priority="97">
      <formula>C803/C790=0.18</formula>
    </cfRule>
    <cfRule type="expression" dxfId="126" priority="98">
      <formula>C803/C790&lt;&gt;0.18</formula>
    </cfRule>
  </conditionalFormatting>
  <conditionalFormatting sqref="C834">
    <cfRule type="expression" dxfId="125" priority="95">
      <formula>C834/C821=0.18</formula>
    </cfRule>
    <cfRule type="expression" dxfId="124" priority="96">
      <formula>C834/C821&lt;&gt;0.18</formula>
    </cfRule>
  </conditionalFormatting>
  <conditionalFormatting sqref="C835:C843">
    <cfRule type="expression" dxfId="123" priority="93">
      <formula>C835/C822=0.18</formula>
    </cfRule>
    <cfRule type="expression" dxfId="122" priority="94">
      <formula>C835/C822&lt;&gt;0.18</formula>
    </cfRule>
  </conditionalFormatting>
  <conditionalFormatting sqref="C866">
    <cfRule type="expression" dxfId="121" priority="91">
      <formula>C866/C853=0.18</formula>
    </cfRule>
    <cfRule type="expression" dxfId="120" priority="92">
      <formula>C866/C853&lt;&gt;0.18</formula>
    </cfRule>
  </conditionalFormatting>
  <conditionalFormatting sqref="C867:C875">
    <cfRule type="expression" dxfId="119" priority="89">
      <formula>C867/C854=0.18</formula>
    </cfRule>
    <cfRule type="expression" dxfId="118" priority="90">
      <formula>C867/C854&lt;&gt;0.18</formula>
    </cfRule>
  </conditionalFormatting>
  <conditionalFormatting sqref="C898">
    <cfRule type="expression" dxfId="117" priority="87">
      <formula>C898/C885=0.18</formula>
    </cfRule>
    <cfRule type="expression" dxfId="116" priority="88">
      <formula>C898/C885&lt;&gt;0.18</formula>
    </cfRule>
  </conditionalFormatting>
  <conditionalFormatting sqref="C899:C907">
    <cfRule type="expression" dxfId="115" priority="85">
      <formula>C899/C886=0.18</formula>
    </cfRule>
    <cfRule type="expression" dxfId="114" priority="86">
      <formula>C899/C886&lt;&gt;0.18</formula>
    </cfRule>
  </conditionalFormatting>
  <conditionalFormatting sqref="C930">
    <cfRule type="expression" dxfId="113" priority="83">
      <formula>C930/C917=0.18</formula>
    </cfRule>
    <cfRule type="expression" dxfId="112" priority="84">
      <formula>C930/C917&lt;&gt;0.18</formula>
    </cfRule>
  </conditionalFormatting>
  <conditionalFormatting sqref="C931:C939">
    <cfRule type="expression" dxfId="111" priority="81">
      <formula>C931/C918=0.18</formula>
    </cfRule>
    <cfRule type="expression" dxfId="110" priority="82">
      <formula>C931/C918&lt;&gt;0.18</formula>
    </cfRule>
  </conditionalFormatting>
  <conditionalFormatting sqref="C974">
    <cfRule type="expression" dxfId="109" priority="79">
      <formula>C972/(C961-C960-C959)=0.18</formula>
    </cfRule>
    <cfRule type="expression" dxfId="108" priority="80">
      <formula>C972/(C961-C960-C959)&lt;&gt;0.18</formula>
    </cfRule>
  </conditionalFormatting>
  <conditionalFormatting sqref="C962">
    <cfRule type="expression" dxfId="107" priority="77">
      <formula>C962/C949=0.18</formula>
    </cfRule>
    <cfRule type="expression" dxfId="106" priority="78">
      <formula>C962/C949&lt;&gt;0.18</formula>
    </cfRule>
  </conditionalFormatting>
  <conditionalFormatting sqref="C963:C971">
    <cfRule type="expression" dxfId="105" priority="75">
      <formula>C963/C950=0.18</formula>
    </cfRule>
    <cfRule type="expression" dxfId="104" priority="76">
      <formula>C963/C950&lt;&gt;0.18</formula>
    </cfRule>
  </conditionalFormatting>
  <conditionalFormatting sqref="C910">
    <cfRule type="expression" dxfId="103" priority="73">
      <formula>SUM(D898:BP907)/(C897-C896-C895)=0.18</formula>
    </cfRule>
    <cfRule type="expression" dxfId="102" priority="74">
      <formula>SUM(D898:BP907)/(C897-C896-C895)&lt;&gt;0.18</formula>
    </cfRule>
  </conditionalFormatting>
  <conditionalFormatting sqref="C878 C462">
    <cfRule type="expression" dxfId="101" priority="71">
      <formula>SUM(D450:BP459)/(C449-C448-C447)=0.18</formula>
    </cfRule>
    <cfRule type="expression" dxfId="100" priority="72">
      <formula>SUM(D450:BP459)/(C449-C448-C447)&lt;&gt;0.18</formula>
    </cfRule>
  </conditionalFormatting>
  <conditionalFormatting sqref="C846">
    <cfRule type="expression" dxfId="99" priority="69">
      <formula>SUM(D834:BP843)/(C833-C832-C831)=0.18</formula>
    </cfRule>
    <cfRule type="expression" dxfId="98" priority="70">
      <formula>SUM(D834:BP843)/(C833-C832-C831)&lt;&gt;0.18</formula>
    </cfRule>
  </conditionalFormatting>
  <conditionalFormatting sqref="C814">
    <cfRule type="expression" dxfId="97" priority="67">
      <formula>SUM(D802:BP811)/(C801-C800-C799)=0.18</formula>
    </cfRule>
    <cfRule type="expression" dxfId="96" priority="68">
      <formula>SUM(D802:BP811)/(C801-C800-C799)&lt;&gt;0.18</formula>
    </cfRule>
  </conditionalFormatting>
  <conditionalFormatting sqref="C782">
    <cfRule type="expression" dxfId="95" priority="65">
      <formula>SUM(D770:BP779)/(C769-C768-C767)=0.18</formula>
    </cfRule>
    <cfRule type="expression" dxfId="94" priority="66">
      <formula>SUM(D770:BP779)/(C769-C768-C767)&lt;&gt;0.18</formula>
    </cfRule>
  </conditionalFormatting>
  <conditionalFormatting sqref="C750">
    <cfRule type="expression" dxfId="93" priority="63">
      <formula>SUM(D738:BP747)/(C737-C736-C735)=0.18</formula>
    </cfRule>
    <cfRule type="expression" dxfId="92" priority="64">
      <formula>SUM(D738:BP747)/(C737-C736-C735)&lt;&gt;0.18</formula>
    </cfRule>
  </conditionalFormatting>
  <conditionalFormatting sqref="C718">
    <cfRule type="expression" dxfId="91" priority="61">
      <formula>SUM(D706:BP715)/(C705-C704-C703)=0.18</formula>
    </cfRule>
    <cfRule type="expression" dxfId="90" priority="62">
      <formula>SUM(D706:BP715)/(C705-C704-C703)&lt;&gt;0.18</formula>
    </cfRule>
  </conditionalFormatting>
  <conditionalFormatting sqref="C686">
    <cfRule type="expression" dxfId="89" priority="59">
      <formula>SUM(D674:BP683)/(C673-C672-C671)=0.18</formula>
    </cfRule>
    <cfRule type="expression" dxfId="88" priority="60">
      <formula>SUM(D674:BP683)/(C673-C672-C671)&lt;&gt;0.18</formula>
    </cfRule>
  </conditionalFormatting>
  <conditionalFormatting sqref="C654">
    <cfRule type="expression" dxfId="87" priority="57">
      <formula>SUM(D642:BP651)/(C641-C640-C639)=0.18</formula>
    </cfRule>
    <cfRule type="expression" dxfId="86" priority="58">
      <formula>SUM(D642:BP651)/(C641-C640-C639)&lt;&gt;0.18</formula>
    </cfRule>
  </conditionalFormatting>
  <conditionalFormatting sqref="C622">
    <cfRule type="expression" dxfId="85" priority="55">
      <formula>SUM(D610:BP619)/(C609-C608-C607)=0.18</formula>
    </cfRule>
    <cfRule type="expression" dxfId="84" priority="56">
      <formula>SUM(D610:BP619)/(C609-C608-C607)&lt;&gt;0.18</formula>
    </cfRule>
  </conditionalFormatting>
  <conditionalFormatting sqref="C590">
    <cfRule type="expression" dxfId="83" priority="53">
      <formula>SUM(D578:BP587)/(C577-C576-C575)=0.18</formula>
    </cfRule>
    <cfRule type="expression" dxfId="82" priority="54">
      <formula>SUM(D578:BP587)/(C577-C576-C575)&lt;&gt;0.18</formula>
    </cfRule>
  </conditionalFormatting>
  <conditionalFormatting sqref="C558">
    <cfRule type="expression" dxfId="81" priority="51">
      <formula>SUM(D546:BP555)/(C545-C544-C543)=0.18</formula>
    </cfRule>
    <cfRule type="expression" dxfId="80" priority="52">
      <formula>SUM(D546:BP555)/(C545-C544-C543)&lt;&gt;0.18</formula>
    </cfRule>
  </conditionalFormatting>
  <conditionalFormatting sqref="C526">
    <cfRule type="expression" dxfId="79" priority="49">
      <formula>SUM(D514:BP523)/(C513-C512-C511)=0.18</formula>
    </cfRule>
    <cfRule type="expression" dxfId="78" priority="50">
      <formula>SUM(D514:BP523)/(C513-C512-C511)&lt;&gt;0.18</formula>
    </cfRule>
  </conditionalFormatting>
  <conditionalFormatting sqref="C494">
    <cfRule type="expression" dxfId="77" priority="47">
      <formula>SUM(D482:BP491)/(C481-C480-C479)=0.18</formula>
    </cfRule>
    <cfRule type="expression" dxfId="76" priority="48">
      <formula>SUM(D482:BP491)/(C481-C480-C479)&lt;&gt;0.18</formula>
    </cfRule>
  </conditionalFormatting>
  <conditionalFormatting sqref="C430">
    <cfRule type="expression" dxfId="75" priority="45">
      <formula>SUM(D418:BP427)/(C417-C416-C415)=0.18</formula>
    </cfRule>
    <cfRule type="expression" dxfId="74" priority="46">
      <formula>SUM(D418:BP427)/(C417-C416-C415)&lt;&gt;0.18</formula>
    </cfRule>
  </conditionalFormatting>
  <conditionalFormatting sqref="C398">
    <cfRule type="expression" dxfId="73" priority="43">
      <formula>SUM(D386:BP395)/(C385-C384-C383)=0.18</formula>
    </cfRule>
    <cfRule type="expression" dxfId="72" priority="44">
      <formula>SUM(D386:BP395)/(C385-C384-C383)&lt;&gt;0.18</formula>
    </cfRule>
  </conditionalFormatting>
  <conditionalFormatting sqref="C366">
    <cfRule type="expression" dxfId="71" priority="41">
      <formula>SUM(D354:BP363)/(C353-C352-C351)=0.18</formula>
    </cfRule>
    <cfRule type="expression" dxfId="70" priority="42">
      <formula>SUM(D354:BP363)/(C353-C352-C351)&lt;&gt;0.18</formula>
    </cfRule>
  </conditionalFormatting>
  <conditionalFormatting sqref="C334">
    <cfRule type="expression" dxfId="69" priority="39">
      <formula>SUM(D322:BP331)/(C321-C320-C319)=0.18</formula>
    </cfRule>
    <cfRule type="expression" dxfId="68" priority="40">
      <formula>SUM(D322:BP331)/(C321-C320-C319)&lt;&gt;0.18</formula>
    </cfRule>
  </conditionalFormatting>
  <conditionalFormatting sqref="C303">
    <cfRule type="expression" dxfId="67" priority="37">
      <formula>SUM(D291:BP300)/(C290-C289-C288)=0.18</formula>
    </cfRule>
    <cfRule type="expression" dxfId="66" priority="38">
      <formula>SUM(D291:BP300)/(C290-C289-C288)&lt;&gt;0.18</formula>
    </cfRule>
  </conditionalFormatting>
  <conditionalFormatting sqref="C271">
    <cfRule type="expression" dxfId="65" priority="35">
      <formula>SUM(D259:BP268)/(C258-C257-C256)=0.18</formula>
    </cfRule>
    <cfRule type="expression" dxfId="64" priority="36">
      <formula>SUM(D259:BP268)/(C258-C257-C256)&lt;&gt;0.18</formula>
    </cfRule>
  </conditionalFormatting>
  <conditionalFormatting sqref="C223">
    <cfRule type="expression" dxfId="63" priority="33">
      <formula>SUM(D211:BP220)/(C210-C209-C208)=0.18</formula>
    </cfRule>
    <cfRule type="expression" dxfId="62" priority="34">
      <formula>SUM(D211:BP220)/(C210-C209-C208)&lt;&gt;0.18</formula>
    </cfRule>
  </conditionalFormatting>
  <conditionalFormatting sqref="D308:J308">
    <cfRule type="expression" dxfId="61" priority="32" stopIfTrue="1">
      <formula>AND(D308&gt;=$E$3,D308&lt;=$F$3)</formula>
    </cfRule>
  </conditionalFormatting>
  <conditionalFormatting sqref="D340:J340">
    <cfRule type="expression" dxfId="60" priority="31" stopIfTrue="1">
      <formula>AND(D340&gt;=$E$3,D340&lt;=$F$3)</formula>
    </cfRule>
  </conditionalFormatting>
  <conditionalFormatting sqref="D372:J372">
    <cfRule type="expression" dxfId="59" priority="30" stopIfTrue="1">
      <formula>AND(D372&gt;=$E$3,D372&lt;=$F$3)</formula>
    </cfRule>
  </conditionalFormatting>
  <conditionalFormatting sqref="D404:J404">
    <cfRule type="expression" dxfId="58" priority="29" stopIfTrue="1">
      <formula>AND(D404&gt;=$E$3,D404&lt;=$F$3)</formula>
    </cfRule>
  </conditionalFormatting>
  <conditionalFormatting sqref="D436:J436">
    <cfRule type="expression" dxfId="57" priority="28" stopIfTrue="1">
      <formula>AND(D436&gt;=$E$3,D436&lt;=$F$3)</formula>
    </cfRule>
  </conditionalFormatting>
  <conditionalFormatting sqref="D468:J468">
    <cfRule type="expression" dxfId="56" priority="27" stopIfTrue="1">
      <formula>AND(D468&gt;=$E$3,D468&lt;=$F$3)</formula>
    </cfRule>
  </conditionalFormatting>
  <conditionalFormatting sqref="D500:J500">
    <cfRule type="expression" dxfId="55" priority="26" stopIfTrue="1">
      <formula>AND(D500&gt;=$E$3,D500&lt;=$F$3)</formula>
    </cfRule>
  </conditionalFormatting>
  <conditionalFormatting sqref="D532:J532">
    <cfRule type="expression" dxfId="54" priority="25" stopIfTrue="1">
      <formula>AND(D532&gt;=$E$3,D532&lt;=$F$3)</formula>
    </cfRule>
  </conditionalFormatting>
  <conditionalFormatting sqref="D564:J564">
    <cfRule type="expression" dxfId="53" priority="24" stopIfTrue="1">
      <formula>AND(D564&gt;=$E$3,D564&lt;=$F$3)</formula>
    </cfRule>
  </conditionalFormatting>
  <conditionalFormatting sqref="D596:J596">
    <cfRule type="expression" dxfId="52" priority="23" stopIfTrue="1">
      <formula>AND(D596&gt;=$E$3,D596&lt;=$F$3)</formula>
    </cfRule>
  </conditionalFormatting>
  <conditionalFormatting sqref="D628:J628">
    <cfRule type="expression" dxfId="51" priority="22" stopIfTrue="1">
      <formula>AND(D628&gt;=$E$3,D628&lt;=$F$3)</formula>
    </cfRule>
  </conditionalFormatting>
  <conditionalFormatting sqref="D660:J660">
    <cfRule type="expression" dxfId="50" priority="21" stopIfTrue="1">
      <formula>AND(D660&gt;=$E$3,D660&lt;=$F$3)</formula>
    </cfRule>
  </conditionalFormatting>
  <conditionalFormatting sqref="D692:J692">
    <cfRule type="expression" dxfId="49" priority="20" stopIfTrue="1">
      <formula>AND(D692&gt;=$E$3,D692&lt;=$F$3)</formula>
    </cfRule>
  </conditionalFormatting>
  <conditionalFormatting sqref="D724:J724">
    <cfRule type="expression" dxfId="48" priority="19" stopIfTrue="1">
      <formula>AND(D724&gt;=$E$3,D724&lt;=$F$3)</formula>
    </cfRule>
  </conditionalFormatting>
  <conditionalFormatting sqref="D756:J756">
    <cfRule type="expression" dxfId="47" priority="18" stopIfTrue="1">
      <formula>AND(D756&gt;=$E$3,D756&lt;=$F$3)</formula>
    </cfRule>
  </conditionalFormatting>
  <conditionalFormatting sqref="D788:J788">
    <cfRule type="expression" dxfId="46" priority="17" stopIfTrue="1">
      <formula>AND(D788&gt;=$E$3,D788&lt;=$F$3)</formula>
    </cfRule>
  </conditionalFormatting>
  <conditionalFormatting sqref="D820:J820">
    <cfRule type="expression" dxfId="45" priority="16" stopIfTrue="1">
      <formula>AND(D820&gt;=$E$3,D820&lt;=$F$3)</formula>
    </cfRule>
  </conditionalFormatting>
  <conditionalFormatting sqref="D852:J852">
    <cfRule type="expression" dxfId="44" priority="15" stopIfTrue="1">
      <formula>AND(D852&gt;=$E$3,D852&lt;=$F$3)</formula>
    </cfRule>
  </conditionalFormatting>
  <conditionalFormatting sqref="D884:J884">
    <cfRule type="expression" dxfId="43" priority="14" stopIfTrue="1">
      <formula>AND(D884&gt;=$E$3,D884&lt;=$F$3)</formula>
    </cfRule>
  </conditionalFormatting>
  <conditionalFormatting sqref="D916:J916">
    <cfRule type="expression" dxfId="42" priority="13" stopIfTrue="1">
      <formula>AND(D916&gt;=$E$3,D916&lt;=$F$3)</formula>
    </cfRule>
  </conditionalFormatting>
  <conditionalFormatting sqref="C175">
    <cfRule type="expression" dxfId="41" priority="181">
      <formula>SUM(D83:BP94)/(C82-C81-C80)=0.18</formula>
    </cfRule>
    <cfRule type="expression" dxfId="40" priority="182">
      <formula>SUM(D83:BP94)/(C82-C81-C80)&lt;&gt;0.18</formula>
    </cfRule>
  </conditionalFormatting>
  <conditionalFormatting sqref="D148:EE148">
    <cfRule type="expression" dxfId="39" priority="10" stopIfTrue="1">
      <formula>AND(D148&gt;=$E$4,D148&lt;=$F$4)</formula>
    </cfRule>
    <cfRule type="expression" dxfId="38" priority="11" stopIfTrue="1">
      <formula>AND(D148&gt;=$E$5,D148&lt;=$F$5)</formula>
    </cfRule>
    <cfRule type="expression" dxfId="37" priority="12" stopIfTrue="1">
      <formula>AND(D148&gt;=$E$6,D148&lt;=$F$6)</formula>
    </cfRule>
  </conditionalFormatting>
  <conditionalFormatting sqref="D148:EE148">
    <cfRule type="expression" dxfId="36" priority="9" stopIfTrue="1">
      <formula>AND(D148&gt;=$E$3,D148&lt;=$F$3)</formula>
    </cfRule>
  </conditionalFormatting>
  <conditionalFormatting sqref="D99:CD99">
    <cfRule type="expression" dxfId="35" priority="6" stopIfTrue="1">
      <formula>AND(D99&gt;=$E$4,D99&lt;=$F$4)</formula>
    </cfRule>
    <cfRule type="expression" dxfId="34" priority="7" stopIfTrue="1">
      <formula>AND(D99&gt;=$E$5,D99&lt;=$F$5)</formula>
    </cfRule>
    <cfRule type="expression" dxfId="33" priority="8" stopIfTrue="1">
      <formula>AND(D99&gt;=$E$6,D99&lt;=$F$6)</formula>
    </cfRule>
  </conditionalFormatting>
  <conditionalFormatting sqref="D99:CD99">
    <cfRule type="expression" dxfId="32" priority="5" stopIfTrue="1">
      <formula>AND(D99&gt;=$E$3,D99&lt;=$F$3)</formula>
    </cfRule>
  </conditionalFormatting>
  <conditionalFormatting sqref="D11:CB11">
    <cfRule type="expression" dxfId="31" priority="2" stopIfTrue="1">
      <formula>AND(D11&gt;=$E$4,D11&lt;=$F$4)</formula>
    </cfRule>
    <cfRule type="expression" dxfId="30" priority="3" stopIfTrue="1">
      <formula>AND(D11&gt;=$E$5,D11&lt;=$F$5)</formula>
    </cfRule>
    <cfRule type="expression" dxfId="29" priority="4" stopIfTrue="1">
      <formula>AND(D11&gt;=$E$6,D11&lt;=$F$6)</formula>
    </cfRule>
  </conditionalFormatting>
  <conditionalFormatting sqref="D11:CB11">
    <cfRule type="expression" dxfId="28" priority="1" stopIfTrue="1">
      <formula>AND(D11&gt;=$E$3,D11&lt;=$F$3)</formula>
    </cfRule>
  </conditionalFormatting>
  <pageMargins left="0.4" right="0.24" top="0.54" bottom="0.51" header="0.5" footer="0.5"/>
  <pageSetup paperSize="9" scale="10" orientation="landscape" horizontalDpi="4294967295" verticalDpi="300"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Лист17">
    <tabColor rgb="FF00FF00"/>
    <pageSetUpPr fitToPage="1"/>
  </sheetPr>
  <dimension ref="A1:DX345"/>
  <sheetViews>
    <sheetView showGridLines="0" showZeros="0" topLeftCell="A10" zoomScale="80" zoomScaleNormal="80" zoomScaleSheetLayoutView="75" workbookViewId="0">
      <pane xSplit="3" topLeftCell="J1" activePane="topRight" state="frozen"/>
      <selection activeCell="BG25" sqref="BG25"/>
      <selection pane="topRight" activeCell="BG25" sqref="BG25"/>
    </sheetView>
  </sheetViews>
  <sheetFormatPr defaultColWidth="9.140625" defaultRowHeight="12.75" outlineLevelRow="1" outlineLevelCol="1" x14ac:dyDescent="0.2"/>
  <cols>
    <col min="1" max="1" width="6.7109375" style="120" customWidth="1"/>
    <col min="2" max="2" width="54.85546875" style="35" customWidth="1"/>
    <col min="3" max="3" width="21.140625" style="35" bestFit="1" customWidth="1"/>
    <col min="4" max="4" width="14.7109375" style="35" customWidth="1"/>
    <col min="5" max="5" width="16.7109375" style="35" customWidth="1"/>
    <col min="6" max="6" width="15.85546875" style="35" customWidth="1"/>
    <col min="7" max="9" width="15.7109375" style="35" customWidth="1"/>
    <col min="10" max="10" width="16.7109375" style="35" customWidth="1"/>
    <col min="11" max="11" width="19.28515625" style="35" customWidth="1"/>
    <col min="12" max="19" width="14.140625" style="35" customWidth="1"/>
    <col min="20" max="20" width="16.140625" style="35" customWidth="1"/>
    <col min="21" max="21" width="15.140625" style="35" customWidth="1"/>
    <col min="22" max="22" width="14.140625" style="35" customWidth="1"/>
    <col min="23" max="23" width="17.140625" style="35" customWidth="1"/>
    <col min="24" max="24" width="17" style="35" customWidth="1"/>
    <col min="25" max="30" width="14.140625" style="35" customWidth="1"/>
    <col min="31" max="31" width="15.7109375" style="35" customWidth="1"/>
    <col min="32" max="32" width="14.140625" style="35" customWidth="1"/>
    <col min="33" max="34" width="15.28515625" style="35" customWidth="1"/>
    <col min="35" max="35" width="14.140625" style="35" customWidth="1"/>
    <col min="36" max="36" width="15.140625" style="35" customWidth="1"/>
    <col min="37" max="37" width="16.28515625" style="35" customWidth="1"/>
    <col min="38" max="38" width="15.140625" style="35" customWidth="1"/>
    <col min="39" max="39" width="15.7109375" style="35" customWidth="1"/>
    <col min="40" max="40" width="16.140625" style="35" customWidth="1"/>
    <col min="41" max="41" width="15.7109375" style="35" customWidth="1"/>
    <col min="42" max="42" width="14.85546875" style="35" customWidth="1"/>
    <col min="43" max="43" width="12" style="35" customWidth="1"/>
    <col min="44" max="44" width="12.28515625" style="35" customWidth="1"/>
    <col min="45" max="45" width="13.28515625" style="35" customWidth="1"/>
    <col min="46" max="46" width="12.7109375" style="35" customWidth="1"/>
    <col min="47" max="47" width="19.28515625" style="35" customWidth="1" outlineLevel="1"/>
    <col min="48" max="48" width="18" style="35" customWidth="1" outlineLevel="1"/>
    <col min="49" max="49" width="16.7109375" style="35" customWidth="1" outlineLevel="1"/>
    <col min="50" max="127" width="14.140625" style="35" customWidth="1" outlineLevel="1"/>
    <col min="128" max="128" width="3.7109375" style="35" customWidth="1"/>
    <col min="129" max="16384" width="9.140625" style="35"/>
  </cols>
  <sheetData>
    <row r="1" spans="1:128" ht="16.5" customHeight="1" x14ac:dyDescent="0.2">
      <c r="D1" s="121" t="s">
        <v>242</v>
      </c>
      <c r="E1" s="40">
        <v>3</v>
      </c>
      <c r="F1" s="35" t="s">
        <v>243</v>
      </c>
    </row>
    <row r="2" spans="1:128" x14ac:dyDescent="0.2">
      <c r="A2" s="122">
        <v>1</v>
      </c>
      <c r="B2" s="37"/>
      <c r="E2" s="38" t="s">
        <v>92</v>
      </c>
      <c r="F2" s="38" t="s">
        <v>190</v>
      </c>
      <c r="G2" s="38" t="s">
        <v>191</v>
      </c>
    </row>
    <row r="3" spans="1:128" x14ac:dyDescent="0.2">
      <c r="A3" s="122">
        <v>1</v>
      </c>
      <c r="B3" s="37"/>
      <c r="E3" s="123">
        <f>C4</f>
        <v>42826</v>
      </c>
      <c r="F3" s="123"/>
      <c r="G3" s="40">
        <v>3</v>
      </c>
      <c r="H3" s="276"/>
    </row>
    <row r="4" spans="1:128" x14ac:dyDescent="0.2">
      <c r="A4" s="122">
        <v>1</v>
      </c>
      <c r="B4" s="37" t="s">
        <v>244</v>
      </c>
      <c r="C4" s="277">
        <v>42826</v>
      </c>
      <c r="E4" s="123"/>
      <c r="F4" s="123"/>
      <c r="G4" s="40">
        <v>14</v>
      </c>
      <c r="H4" s="278"/>
    </row>
    <row r="5" spans="1:128" x14ac:dyDescent="0.2">
      <c r="A5" s="122">
        <v>1</v>
      </c>
      <c r="B5" s="37" t="s">
        <v>245</v>
      </c>
      <c r="C5" s="46">
        <f>F6</f>
        <v>44926</v>
      </c>
      <c r="E5" s="123"/>
      <c r="F5" s="123"/>
      <c r="G5" s="40">
        <f>14+3+1</f>
        <v>18</v>
      </c>
      <c r="H5" s="278"/>
    </row>
    <row r="6" spans="1:128" x14ac:dyDescent="0.2">
      <c r="A6" s="122">
        <v>1</v>
      </c>
      <c r="B6" s="37" t="s">
        <v>197</v>
      </c>
      <c r="C6" s="125"/>
      <c r="D6" s="51"/>
      <c r="E6" s="123"/>
      <c r="F6" s="123">
        <v>44926</v>
      </c>
      <c r="G6" s="40">
        <v>39</v>
      </c>
      <c r="H6" s="278"/>
    </row>
    <row r="7" spans="1:128" ht="16.5" x14ac:dyDescent="0.3">
      <c r="A7" s="126">
        <f>IF(B7="Объект",,1)</f>
        <v>0</v>
      </c>
      <c r="B7" s="127" t="s">
        <v>247</v>
      </c>
      <c r="C7" s="54"/>
      <c r="D7" s="55">
        <v>60</v>
      </c>
      <c r="E7" s="55">
        <v>60</v>
      </c>
      <c r="F7" s="55">
        <v>60</v>
      </c>
      <c r="G7" s="55">
        <v>60</v>
      </c>
      <c r="H7" s="55">
        <v>61.292850146914795</v>
      </c>
      <c r="I7" s="55">
        <v>61.292850146914795</v>
      </c>
      <c r="J7" s="55">
        <v>61.292850146914795</v>
      </c>
      <c r="K7" s="55">
        <v>61.292850146914795</v>
      </c>
      <c r="L7" s="55">
        <v>61.292850146914795</v>
      </c>
      <c r="M7" s="55">
        <v>61.292850146914795</v>
      </c>
      <c r="N7" s="55">
        <v>61.292850146914795</v>
      </c>
      <c r="O7" s="55">
        <v>61.292850146914795</v>
      </c>
      <c r="P7" s="55">
        <v>61.292850146914795</v>
      </c>
      <c r="Q7" s="55">
        <v>61.292850146914795</v>
      </c>
      <c r="R7" s="55">
        <v>61.292850146914795</v>
      </c>
      <c r="S7" s="55">
        <v>61.292850146914795</v>
      </c>
      <c r="T7" s="55">
        <v>63.289557012510251</v>
      </c>
      <c r="U7" s="55">
        <v>63.289557012510251</v>
      </c>
      <c r="V7" s="55">
        <v>63.289557012510251</v>
      </c>
      <c r="W7" s="55">
        <v>63.289557012510251</v>
      </c>
      <c r="X7" s="55">
        <v>63.289557012510251</v>
      </c>
      <c r="Y7" s="55">
        <v>63.289557012510251</v>
      </c>
      <c r="Z7" s="55">
        <v>63.289557012510251</v>
      </c>
      <c r="AA7" s="55">
        <v>63.289557012510251</v>
      </c>
      <c r="AB7" s="55">
        <v>63.289557012510251</v>
      </c>
      <c r="AC7" s="55">
        <v>63.289557012510251</v>
      </c>
      <c r="AD7" s="55">
        <v>63.289557012510251</v>
      </c>
      <c r="AE7" s="55">
        <v>63.289557012510251</v>
      </c>
      <c r="AF7" s="55">
        <v>65.156505596950083</v>
      </c>
      <c r="AG7" s="55">
        <v>65.156505596950083</v>
      </c>
      <c r="AH7" s="55">
        <v>65.156505596950083</v>
      </c>
      <c r="AI7" s="55">
        <v>65.156505596950083</v>
      </c>
      <c r="AJ7" s="55">
        <v>65.156505596950083</v>
      </c>
      <c r="AK7" s="55">
        <v>65.156505596950083</v>
      </c>
      <c r="AL7" s="55">
        <v>65.156505596950083</v>
      </c>
      <c r="AM7" s="55">
        <v>65.156505596950083</v>
      </c>
      <c r="AN7" s="55">
        <v>65.156505596950083</v>
      </c>
      <c r="AO7" s="55">
        <v>65.156505596950083</v>
      </c>
      <c r="AP7" s="55">
        <v>65.156505596950083</v>
      </c>
      <c r="AQ7" s="55">
        <v>65.156505596950083</v>
      </c>
      <c r="AR7" s="55">
        <v>65.156505596950083</v>
      </c>
      <c r="AS7" s="55">
        <v>65.156505596950083</v>
      </c>
      <c r="AT7" s="55">
        <v>65.156505596950083</v>
      </c>
    </row>
    <row r="8" spans="1:128" ht="16.5" x14ac:dyDescent="0.3">
      <c r="A8" s="126">
        <f>IF(B7="Объект",,1)</f>
        <v>0</v>
      </c>
      <c r="B8" s="128" t="s">
        <v>276</v>
      </c>
      <c r="C8" s="129"/>
      <c r="D8" s="129"/>
      <c r="E8" s="129"/>
      <c r="F8" s="129"/>
      <c r="G8" s="129"/>
      <c r="H8" s="129"/>
      <c r="I8" s="129"/>
      <c r="J8" s="129"/>
      <c r="K8" s="129"/>
      <c r="L8" s="129"/>
      <c r="M8" s="129"/>
      <c r="N8" s="129"/>
      <c r="AO8" s="130"/>
      <c r="AP8" s="131"/>
    </row>
    <row r="9" spans="1:128" ht="16.5" x14ac:dyDescent="0.3">
      <c r="A9" s="126"/>
      <c r="B9" s="128"/>
      <c r="C9" s="129"/>
      <c r="D9" s="129"/>
      <c r="E9" s="129"/>
      <c r="F9" s="129"/>
      <c r="G9" s="129"/>
      <c r="H9" s="129"/>
      <c r="I9" s="129"/>
      <c r="J9" s="129"/>
      <c r="K9" s="129"/>
      <c r="L9" s="129"/>
      <c r="M9" s="129"/>
      <c r="N9" s="129"/>
      <c r="AO9" s="130"/>
      <c r="AP9" s="131"/>
    </row>
    <row r="10" spans="1:128" ht="17.25" thickBot="1" x14ac:dyDescent="0.35">
      <c r="A10" s="126"/>
      <c r="B10" s="128"/>
      <c r="C10" s="129"/>
      <c r="D10" s="129"/>
      <c r="E10" s="129"/>
      <c r="F10" s="129"/>
      <c r="G10" s="129"/>
      <c r="H10" s="129"/>
      <c r="I10" s="129"/>
      <c r="J10" s="129"/>
      <c r="K10" s="129"/>
      <c r="L10" s="129"/>
      <c r="M10" s="129"/>
      <c r="N10" s="129"/>
      <c r="AO10" s="130"/>
      <c r="AP10" s="131"/>
    </row>
    <row r="11" spans="1:128" s="136" customFormat="1" ht="33" thickTop="1" thickBot="1" x14ac:dyDescent="0.25">
      <c r="A11" s="126"/>
      <c r="B11" s="133" t="s">
        <v>249</v>
      </c>
      <c r="C11" s="134" t="s">
        <v>250</v>
      </c>
      <c r="D11" s="135">
        <f>$C$4</f>
        <v>42826</v>
      </c>
      <c r="E11" s="135">
        <f>'S-фин.$'!E11</f>
        <v>42856</v>
      </c>
      <c r="F11" s="135">
        <f>'S-фин.$'!F11</f>
        <v>42887</v>
      </c>
      <c r="G11" s="135">
        <f>'S-фин.$'!G11</f>
        <v>42917</v>
      </c>
      <c r="H11" s="135">
        <f>'S-фин.$'!H11</f>
        <v>42948</v>
      </c>
      <c r="I11" s="135">
        <f>'S-фин.$'!I11</f>
        <v>42979</v>
      </c>
      <c r="J11" s="135">
        <f>'S-фин.$'!J11</f>
        <v>43009</v>
      </c>
      <c r="K11" s="135">
        <f>'S-фин.$'!K11</f>
        <v>43040</v>
      </c>
      <c r="L11" s="135">
        <f>'S-фин.$'!L11</f>
        <v>43070</v>
      </c>
      <c r="M11" s="135">
        <f>'S-фин.$'!M11</f>
        <v>43101</v>
      </c>
      <c r="N11" s="135">
        <f>'S-фин.$'!N11</f>
        <v>43132</v>
      </c>
      <c r="O11" s="135">
        <f>'S-фин.$'!O11</f>
        <v>43160</v>
      </c>
      <c r="P11" s="135">
        <f>'S-фин.$'!P11</f>
        <v>43191</v>
      </c>
      <c r="Q11" s="135">
        <f>'S-фин.$'!Q11</f>
        <v>43221</v>
      </c>
      <c r="R11" s="135">
        <f>'S-фин.$'!R11</f>
        <v>43252</v>
      </c>
      <c r="S11" s="135">
        <f>'S-фин.$'!S11</f>
        <v>43282</v>
      </c>
      <c r="T11" s="135">
        <f>'S-фин.$'!T11</f>
        <v>43313</v>
      </c>
      <c r="U11" s="135">
        <f>'S-фин.$'!U11</f>
        <v>43344</v>
      </c>
      <c r="V11" s="135">
        <f>'S-фин.$'!V11</f>
        <v>43374</v>
      </c>
      <c r="W11" s="135">
        <f>'S-фин.$'!W11</f>
        <v>43405</v>
      </c>
      <c r="X11" s="135">
        <f>'S-фин.$'!X11</f>
        <v>43435</v>
      </c>
      <c r="Y11" s="135">
        <f>'S-фин.$'!Y11</f>
        <v>43466</v>
      </c>
      <c r="Z11" s="135">
        <f>'S-фин.$'!Z11</f>
        <v>43497</v>
      </c>
      <c r="AA11" s="135">
        <f>'S-фин.$'!AA11</f>
        <v>43525</v>
      </c>
      <c r="AB11" s="135">
        <f>'S-фин.$'!AB11</f>
        <v>43556</v>
      </c>
      <c r="AC11" s="135">
        <f>'S-фин.$'!AC11</f>
        <v>43586</v>
      </c>
      <c r="AD11" s="135">
        <f>'S-фин.$'!AD11</f>
        <v>43617</v>
      </c>
      <c r="AE11" s="135">
        <f>'S-фин.$'!AE11</f>
        <v>43647</v>
      </c>
      <c r="AF11" s="135">
        <f>'S-фин.$'!AF11</f>
        <v>43678</v>
      </c>
      <c r="AG11" s="135">
        <f>'S-фин.$'!AG11</f>
        <v>43709</v>
      </c>
      <c r="AH11" s="135">
        <f>'S-фин.$'!AH11</f>
        <v>43739</v>
      </c>
      <c r="AI11" s="135">
        <f>'S-фин.$'!AI11</f>
        <v>43770</v>
      </c>
      <c r="AJ11" s="135">
        <f>'S-фин.$'!AJ11</f>
        <v>43800</v>
      </c>
      <c r="AK11" s="135">
        <f>'S-фин.$'!AK11</f>
        <v>43831</v>
      </c>
      <c r="AL11" s="135">
        <f>'S-фин.$'!AL11</f>
        <v>43862</v>
      </c>
      <c r="AM11" s="135">
        <f>'S-фин.$'!AM11</f>
        <v>43891</v>
      </c>
      <c r="AN11" s="135">
        <f>'S-фин.$'!AN11</f>
        <v>43922</v>
      </c>
      <c r="AO11" s="135">
        <f>'S-фин.$'!AO11</f>
        <v>43952</v>
      </c>
      <c r="AP11" s="135">
        <f>'S-фин.$'!AP11</f>
        <v>43983</v>
      </c>
      <c r="AQ11" s="135">
        <f>'S-фин.$'!AQ11</f>
        <v>44013</v>
      </c>
      <c r="AR11" s="135">
        <f>'S-фин.$'!AR11</f>
        <v>44044</v>
      </c>
      <c r="AS11" s="135">
        <f>'S-фин.$'!AS11</f>
        <v>44075</v>
      </c>
      <c r="AT11" s="135">
        <f>'S-фин.$'!AT11</f>
        <v>44105</v>
      </c>
      <c r="AU11" s="135">
        <f>'S-фин.$'!AU11</f>
        <v>44136</v>
      </c>
      <c r="AV11" s="135">
        <f>'S-фин.$'!AV11</f>
        <v>44166</v>
      </c>
      <c r="AW11" s="135">
        <f>'S-фин.$'!AW11</f>
        <v>44197</v>
      </c>
      <c r="AX11" s="135">
        <f>'S-фин.$'!AX11</f>
        <v>44228</v>
      </c>
      <c r="AY11" s="135">
        <f>'S-фин.$'!AY11</f>
        <v>44256</v>
      </c>
      <c r="AZ11" s="135">
        <f>'S-фин.$'!AZ11</f>
        <v>44287</v>
      </c>
      <c r="BA11" s="135">
        <f>'S-фин.$'!BA11</f>
        <v>44317</v>
      </c>
      <c r="BB11" s="135">
        <f>'S-фин.$'!BB11</f>
        <v>44348</v>
      </c>
      <c r="BC11" s="135">
        <f>'S-фин.$'!BC11</f>
        <v>44378</v>
      </c>
      <c r="BD11" s="135">
        <f>'S-фин.$'!BD11</f>
        <v>44409</v>
      </c>
      <c r="BE11" s="135">
        <f>'S-фин.$'!BE11</f>
        <v>44440</v>
      </c>
      <c r="BF11" s="135">
        <f>'S-фин.$'!BF11</f>
        <v>44470</v>
      </c>
      <c r="BG11" s="135">
        <f>'S-фин.$'!BG11</f>
        <v>44501</v>
      </c>
      <c r="BH11" s="135">
        <f>'S-фин.$'!BH11</f>
        <v>44531</v>
      </c>
      <c r="BI11" s="135">
        <f>'S-фин.$'!BI11</f>
        <v>44562</v>
      </c>
      <c r="BJ11" s="135">
        <f>'S-фин.$'!BJ11</f>
        <v>44593</v>
      </c>
      <c r="BK11" s="135">
        <f>'S-фин.$'!BK11</f>
        <v>44621</v>
      </c>
      <c r="BL11" s="135">
        <f>'S-фин.$'!BL11</f>
        <v>44652</v>
      </c>
      <c r="BM11" s="135">
        <f>'S-фин.$'!BM11</f>
        <v>44682</v>
      </c>
      <c r="BN11" s="135">
        <f>'S-фин.$'!BN11</f>
        <v>44713</v>
      </c>
      <c r="BO11" s="135">
        <f>'S-фин.$'!BO11</f>
        <v>44743</v>
      </c>
      <c r="BP11" s="135">
        <f>'S-фин.$'!BP11</f>
        <v>44774</v>
      </c>
      <c r="BQ11" s="135">
        <f>'S-фин.$'!BQ11</f>
        <v>44805</v>
      </c>
      <c r="BR11" s="135">
        <f>'S-фин.$'!BR11</f>
        <v>44835</v>
      </c>
      <c r="BS11" s="135">
        <f>'S-фин.$'!BS11</f>
        <v>44866</v>
      </c>
      <c r="BT11" s="135">
        <f>'S-фин.$'!BT11</f>
        <v>44896</v>
      </c>
      <c r="BU11" s="135">
        <f>'S-фин.$'!BU11</f>
        <v>44927</v>
      </c>
      <c r="BV11" s="135">
        <f>'S-фин.$'!BV11</f>
        <v>44958</v>
      </c>
      <c r="BW11" s="135">
        <f>'S-фин.$'!BW11</f>
        <v>44986</v>
      </c>
      <c r="BX11" s="135">
        <f>'S-фин.$'!BX11</f>
        <v>45017</v>
      </c>
      <c r="BY11" s="135">
        <f>'S-фин.$'!BY11</f>
        <v>45047</v>
      </c>
      <c r="BZ11" s="135">
        <f>'S-фин.$'!$D$11</f>
        <v>42826</v>
      </c>
      <c r="CA11" s="135">
        <f>'S-фин.$'!$D$11</f>
        <v>42826</v>
      </c>
    </row>
    <row r="12" spans="1:128" ht="17.25" thickTop="1" x14ac:dyDescent="0.3">
      <c r="A12" s="126"/>
      <c r="B12" s="137" t="s">
        <v>251</v>
      </c>
      <c r="C12" s="279">
        <f>SUM(D12:BU12)</f>
        <v>147.64006932268975</v>
      </c>
      <c r="D12" s="280">
        <f>D66/1000</f>
        <v>3.8945108196492538E-3</v>
      </c>
      <c r="E12" s="280">
        <f>E66/1000</f>
        <v>8.157855687428885E-3</v>
      </c>
      <c r="F12" s="280">
        <f t="shared" ref="F12:BQ12" si="0">F66/1000</f>
        <v>4.4589695884855486E-3</v>
      </c>
      <c r="G12" s="280">
        <f t="shared" si="0"/>
        <v>4.7119402056088305E-2</v>
      </c>
      <c r="H12" s="280">
        <f t="shared" si="0"/>
        <v>3.8571077950806561E-2</v>
      </c>
      <c r="I12" s="280">
        <f t="shared" si="0"/>
        <v>0.10834986079770843</v>
      </c>
      <c r="J12" s="280">
        <f t="shared" si="0"/>
        <v>0.12211207743255172</v>
      </c>
      <c r="K12" s="280">
        <f t="shared" si="0"/>
        <v>0.12297705185475521</v>
      </c>
      <c r="L12" s="280">
        <f t="shared" si="0"/>
        <v>0.12535922001915561</v>
      </c>
      <c r="M12" s="280">
        <f t="shared" si="0"/>
        <v>7.9943117498673263E-2</v>
      </c>
      <c r="N12" s="280">
        <f t="shared" si="0"/>
        <v>8.7451426991172171E-2</v>
      </c>
      <c r="O12" s="280">
        <f t="shared" si="0"/>
        <v>0.1224574306692829</v>
      </c>
      <c r="P12" s="280">
        <f t="shared" si="0"/>
        <v>9.141154513029276E-2</v>
      </c>
      <c r="Q12" s="280">
        <f t="shared" si="0"/>
        <v>0.34354603111610815</v>
      </c>
      <c r="R12" s="280">
        <f t="shared" si="0"/>
        <v>0.49086558997810914</v>
      </c>
      <c r="S12" s="280">
        <f t="shared" si="0"/>
        <v>0.36912705754017516</v>
      </c>
      <c r="T12" s="280">
        <f t="shared" si="0"/>
        <v>0.36237779463149483</v>
      </c>
      <c r="U12" s="280">
        <f t="shared" si="0"/>
        <v>0.20929432915239327</v>
      </c>
      <c r="V12" s="280">
        <f t="shared" si="0"/>
        <v>0.50372477899989321</v>
      </c>
      <c r="W12" s="280">
        <f t="shared" si="0"/>
        <v>0.58557258501976417</v>
      </c>
      <c r="X12" s="280">
        <f t="shared" si="0"/>
        <v>0.4373196159481032</v>
      </c>
      <c r="Y12" s="280">
        <f t="shared" si="0"/>
        <v>0.33711264788365969</v>
      </c>
      <c r="Z12" s="280">
        <f t="shared" si="0"/>
        <v>0.4890186389402934</v>
      </c>
      <c r="AA12" s="280">
        <f t="shared" si="0"/>
        <v>0.49649181135034692</v>
      </c>
      <c r="AB12" s="280">
        <f t="shared" si="0"/>
        <v>0.53950765747702845</v>
      </c>
      <c r="AC12" s="280">
        <f t="shared" si="0"/>
        <v>0.48793389115895797</v>
      </c>
      <c r="AD12" s="280">
        <f t="shared" si="0"/>
        <v>0.47376913574072177</v>
      </c>
      <c r="AE12" s="280">
        <f t="shared" si="0"/>
        <v>1.1618742987762387</v>
      </c>
      <c r="AF12" s="280">
        <f t="shared" si="0"/>
        <v>0.58603025157368405</v>
      </c>
      <c r="AG12" s="280">
        <f t="shared" si="0"/>
        <v>5.0495346203370977</v>
      </c>
      <c r="AH12" s="280">
        <f t="shared" si="0"/>
        <v>1.8471132736923173</v>
      </c>
      <c r="AI12" s="280">
        <f t="shared" si="0"/>
        <v>1.4693110917199457</v>
      </c>
      <c r="AJ12" s="280">
        <f t="shared" si="0"/>
        <v>1.1749185242881293</v>
      </c>
      <c r="AK12" s="280">
        <f t="shared" si="0"/>
        <v>1.1592154440719771</v>
      </c>
      <c r="AL12" s="280">
        <f t="shared" si="0"/>
        <v>1.5110747916836116</v>
      </c>
      <c r="AM12" s="280">
        <f t="shared" si="0"/>
        <v>0.85967517209888344</v>
      </c>
      <c r="AN12" s="281">
        <f t="shared" si="0"/>
        <v>1.4177872865766548</v>
      </c>
      <c r="AO12" s="281">
        <f t="shared" si="0"/>
        <v>0.71032562828791501</v>
      </c>
      <c r="AP12" s="280">
        <f t="shared" si="0"/>
        <v>1.1251326389761049</v>
      </c>
      <c r="AQ12" s="282">
        <f t="shared" si="0"/>
        <v>0.68250614962078537</v>
      </c>
      <c r="AR12" s="280">
        <f t="shared" si="0"/>
        <v>2.2705320834351026</v>
      </c>
      <c r="AS12" s="280">
        <f t="shared" si="0"/>
        <v>1.3276461368131443</v>
      </c>
      <c r="AT12" s="280">
        <f t="shared" si="0"/>
        <v>3.3098656771262873</v>
      </c>
      <c r="AU12" s="282">
        <f t="shared" si="0"/>
        <v>1.2955471610142384</v>
      </c>
      <c r="AV12" s="280">
        <f t="shared" si="0"/>
        <v>1.1785109422655002</v>
      </c>
      <c r="AW12" s="282">
        <f t="shared" si="0"/>
        <v>1.4110390711753493</v>
      </c>
      <c r="AX12" s="281">
        <f t="shared" si="0"/>
        <v>1.5261799435041161</v>
      </c>
      <c r="AY12" s="280">
        <f t="shared" si="0"/>
        <v>2.9527867448739795</v>
      </c>
      <c r="AZ12" s="280">
        <f t="shared" si="0"/>
        <v>1.5668197723287669</v>
      </c>
      <c r="BA12" s="280">
        <f t="shared" si="0"/>
        <v>3.2589041095890394</v>
      </c>
      <c r="BB12" s="282">
        <f t="shared" si="0"/>
        <v>7.3477498909865675</v>
      </c>
      <c r="BC12" s="282">
        <f t="shared" si="0"/>
        <v>7.3701803063483871</v>
      </c>
      <c r="BD12" s="282">
        <f t="shared" si="0"/>
        <v>7.7754261831035203</v>
      </c>
      <c r="BE12" s="282">
        <f t="shared" si="0"/>
        <v>7.0925098393801784</v>
      </c>
      <c r="BF12" s="282">
        <f t="shared" si="0"/>
        <v>13.315149571016526</v>
      </c>
      <c r="BG12" s="282">
        <f t="shared" si="0"/>
        <v>14.926770017585103</v>
      </c>
      <c r="BH12" s="282">
        <f t="shared" si="0"/>
        <v>7.0287142988744575</v>
      </c>
      <c r="BI12" s="282">
        <f t="shared" si="0"/>
        <v>4.1610062655632403</v>
      </c>
      <c r="BJ12" s="282">
        <f t="shared" si="0"/>
        <v>4.8050105865513473</v>
      </c>
      <c r="BK12" s="282">
        <f t="shared" si="0"/>
        <v>4.0870314334564339</v>
      </c>
      <c r="BL12" s="282">
        <f t="shared" si="0"/>
        <v>3.1794387184251631</v>
      </c>
      <c r="BM12" s="282">
        <f t="shared" si="0"/>
        <v>2.0194284635352333</v>
      </c>
      <c r="BN12" s="282">
        <f t="shared" si="0"/>
        <v>1.8619614387845138</v>
      </c>
      <c r="BO12" s="282">
        <f t="shared" si="0"/>
        <v>1.6210138381095929</v>
      </c>
      <c r="BP12" s="282">
        <f t="shared" si="0"/>
        <v>2.097125572983777</v>
      </c>
      <c r="BQ12" s="282">
        <f t="shared" si="0"/>
        <v>1.477891477875021</v>
      </c>
      <c r="BR12" s="282">
        <f t="shared" ref="BR12:CA12" si="1">BR66/1000</f>
        <v>1.2548214801588093</v>
      </c>
      <c r="BS12" s="282">
        <f t="shared" si="1"/>
        <v>1.2478624676239327</v>
      </c>
      <c r="BT12" s="282">
        <f t="shared" si="1"/>
        <v>9.0307215470659621</v>
      </c>
      <c r="BU12" s="282">
        <f t="shared" si="1"/>
        <v>0</v>
      </c>
      <c r="BV12" s="282">
        <f t="shared" si="1"/>
        <v>0</v>
      </c>
      <c r="BW12" s="282">
        <f t="shared" si="1"/>
        <v>0</v>
      </c>
      <c r="BX12" s="282">
        <f t="shared" si="1"/>
        <v>0</v>
      </c>
      <c r="BY12" s="282">
        <f t="shared" si="1"/>
        <v>0</v>
      </c>
      <c r="BZ12" s="282">
        <f t="shared" si="1"/>
        <v>0</v>
      </c>
      <c r="CA12" s="282">
        <f t="shared" si="1"/>
        <v>0</v>
      </c>
      <c r="CB12" s="141"/>
      <c r="CC12" s="141"/>
      <c r="CD12" s="141"/>
      <c r="CE12" s="141"/>
      <c r="CF12" s="141"/>
      <c r="CG12" s="141"/>
      <c r="CH12" s="141"/>
      <c r="CI12" s="141"/>
      <c r="CJ12" s="141"/>
      <c r="CK12" s="141"/>
      <c r="CL12" s="141"/>
      <c r="CM12" s="141"/>
      <c r="CN12" s="141"/>
      <c r="CO12" s="141"/>
      <c r="CP12" s="141"/>
      <c r="CQ12" s="141"/>
      <c r="CR12" s="141"/>
      <c r="CS12" s="141"/>
      <c r="CT12" s="141"/>
      <c r="CU12" s="141"/>
      <c r="CV12" s="141"/>
      <c r="CW12" s="141"/>
      <c r="CX12" s="141"/>
      <c r="CY12" s="141"/>
      <c r="CZ12" s="141"/>
      <c r="DA12" s="141"/>
      <c r="DB12" s="141"/>
      <c r="DC12" s="141"/>
      <c r="DD12" s="141"/>
      <c r="DE12" s="141"/>
      <c r="DF12" s="141"/>
      <c r="DG12" s="141"/>
      <c r="DH12" s="141"/>
      <c r="DI12" s="141"/>
      <c r="DJ12" s="141"/>
      <c r="DK12" s="141"/>
      <c r="DL12" s="141"/>
      <c r="DM12" s="141"/>
      <c r="DN12" s="141"/>
      <c r="DO12" s="141"/>
      <c r="DP12" s="141"/>
      <c r="DQ12" s="141"/>
      <c r="DR12" s="141"/>
      <c r="DS12" s="141"/>
      <c r="DT12" s="141"/>
      <c r="DU12" s="141"/>
      <c r="DV12" s="141"/>
      <c r="DW12" s="141"/>
      <c r="DX12" s="141"/>
    </row>
    <row r="13" spans="1:128" ht="16.5" x14ac:dyDescent="0.3">
      <c r="A13" s="126"/>
      <c r="B13" s="137" t="s">
        <v>252</v>
      </c>
      <c r="C13" s="283">
        <f>SUM(D13:BX13)</f>
        <v>46.199898277889659</v>
      </c>
      <c r="D13" s="280">
        <f>D84/1000</f>
        <v>3.8945108196492538E-3</v>
      </c>
      <c r="E13" s="280">
        <f>E84/1000</f>
        <v>8.157855687428885E-3</v>
      </c>
      <c r="F13" s="280">
        <f t="shared" ref="F13:BB13" si="2">F84/1000</f>
        <v>4.4589695884855486E-3</v>
      </c>
      <c r="G13" s="280">
        <f t="shared" si="2"/>
        <v>4.7119402056088305E-2</v>
      </c>
      <c r="H13" s="280">
        <f t="shared" si="2"/>
        <v>3.8571077950806561E-2</v>
      </c>
      <c r="I13" s="280">
        <f t="shared" si="2"/>
        <v>0.10834986079770843</v>
      </c>
      <c r="J13" s="280">
        <f t="shared" si="2"/>
        <v>0.12211207743255172</v>
      </c>
      <c r="K13" s="280">
        <f t="shared" si="2"/>
        <v>0.12297705185475521</v>
      </c>
      <c r="L13" s="280">
        <f t="shared" si="2"/>
        <v>0.12535922001915561</v>
      </c>
      <c r="M13" s="280">
        <f t="shared" si="2"/>
        <v>7.9943117498673263E-2</v>
      </c>
      <c r="N13" s="280">
        <f t="shared" si="2"/>
        <v>8.7451426991172171E-2</v>
      </c>
      <c r="O13" s="280">
        <f t="shared" si="2"/>
        <v>0.1224574306692829</v>
      </c>
      <c r="P13" s="280">
        <f t="shared" si="2"/>
        <v>9.141154513029276E-2</v>
      </c>
      <c r="Q13" s="280">
        <f t="shared" si="2"/>
        <v>0.34354603111610815</v>
      </c>
      <c r="R13" s="280">
        <f t="shared" si="2"/>
        <v>0.49086558997810914</v>
      </c>
      <c r="S13" s="280">
        <f t="shared" si="2"/>
        <v>0.36912705754017516</v>
      </c>
      <c r="T13" s="280">
        <f t="shared" si="2"/>
        <v>0.36237779463149483</v>
      </c>
      <c r="U13" s="280">
        <f t="shared" si="2"/>
        <v>0.20929432915239327</v>
      </c>
      <c r="V13" s="280">
        <f t="shared" si="2"/>
        <v>0.50372477899989321</v>
      </c>
      <c r="W13" s="280">
        <f t="shared" si="2"/>
        <v>0.58557258501976417</v>
      </c>
      <c r="X13" s="280">
        <f t="shared" si="2"/>
        <v>0.4373196159481032</v>
      </c>
      <c r="Y13" s="280">
        <f t="shared" si="2"/>
        <v>0.33711264788365969</v>
      </c>
      <c r="Z13" s="280">
        <f t="shared" si="2"/>
        <v>0.4890186389402934</v>
      </c>
      <c r="AA13" s="280">
        <f t="shared" si="2"/>
        <v>0.49649181135034692</v>
      </c>
      <c r="AB13" s="280">
        <f t="shared" si="2"/>
        <v>0.53950765747702845</v>
      </c>
      <c r="AC13" s="280">
        <f t="shared" si="2"/>
        <v>0.48793389115895797</v>
      </c>
      <c r="AD13" s="280">
        <f t="shared" si="2"/>
        <v>0.47376913574072177</v>
      </c>
      <c r="AE13" s="280">
        <f t="shared" si="2"/>
        <v>1.1618742987762387</v>
      </c>
      <c r="AF13" s="280">
        <f t="shared" si="2"/>
        <v>0.58603025157368405</v>
      </c>
      <c r="AG13" s="280">
        <f t="shared" si="2"/>
        <v>5.0495346203370977</v>
      </c>
      <c r="AH13" s="280">
        <f t="shared" si="2"/>
        <v>1.8471132736923173</v>
      </c>
      <c r="AI13" s="280">
        <f t="shared" si="2"/>
        <v>1.4693110917199457</v>
      </c>
      <c r="AJ13" s="280">
        <f t="shared" si="2"/>
        <v>1.1749185242881293</v>
      </c>
      <c r="AK13" s="280">
        <f t="shared" si="2"/>
        <v>1.1592154440719771</v>
      </c>
      <c r="AL13" s="280">
        <f t="shared" si="2"/>
        <v>1.5110747916836116</v>
      </c>
      <c r="AM13" s="280">
        <f t="shared" si="2"/>
        <v>0.85967517209888344</v>
      </c>
      <c r="AN13" s="280">
        <f t="shared" si="2"/>
        <v>1.4177872865766548</v>
      </c>
      <c r="AO13" s="280">
        <f t="shared" si="2"/>
        <v>0.71032562828791501</v>
      </c>
      <c r="AP13" s="280">
        <f t="shared" si="2"/>
        <v>1.1251326389761049</v>
      </c>
      <c r="AQ13" s="280">
        <f t="shared" si="2"/>
        <v>0.68250614962078537</v>
      </c>
      <c r="AR13" s="280">
        <f t="shared" si="2"/>
        <v>2.2705320834351026</v>
      </c>
      <c r="AS13" s="280">
        <f t="shared" si="2"/>
        <v>1.3276461368131443</v>
      </c>
      <c r="AT13" s="280">
        <f t="shared" si="2"/>
        <v>3.3098656771262873</v>
      </c>
      <c r="AU13" s="280">
        <f t="shared" si="2"/>
        <v>1.2955471610142384</v>
      </c>
      <c r="AV13" s="280">
        <f t="shared" si="2"/>
        <v>1.1785109422655002</v>
      </c>
      <c r="AW13" s="280">
        <f t="shared" si="2"/>
        <v>1.4098553507132638</v>
      </c>
      <c r="AX13" s="280">
        <f t="shared" si="2"/>
        <v>1.5248996313817553</v>
      </c>
      <c r="AY13" s="280">
        <f t="shared" si="2"/>
        <v>2.9503096525230421</v>
      </c>
      <c r="AZ13" s="280">
        <f t="shared" si="2"/>
        <v>1.5655053674601895</v>
      </c>
      <c r="BA13" s="280">
        <f t="shared" si="2"/>
        <v>2.0606427941656662</v>
      </c>
      <c r="BB13" s="280">
        <f t="shared" si="2"/>
        <v>1.4641591978550257</v>
      </c>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141"/>
      <c r="CC13" s="141"/>
      <c r="CD13" s="141"/>
      <c r="CE13" s="141"/>
      <c r="CF13" s="141"/>
      <c r="CG13" s="141"/>
      <c r="CH13" s="141"/>
      <c r="CI13" s="141"/>
      <c r="CJ13" s="141"/>
      <c r="CK13" s="141"/>
      <c r="CL13" s="141"/>
      <c r="CM13" s="141"/>
      <c r="CN13" s="141"/>
      <c r="CO13" s="141"/>
      <c r="CP13" s="141"/>
      <c r="CQ13" s="141"/>
      <c r="CR13" s="141"/>
      <c r="CS13" s="141"/>
      <c r="CT13" s="141"/>
      <c r="CU13" s="141"/>
      <c r="CV13" s="141"/>
      <c r="CW13" s="141"/>
      <c r="CX13" s="141"/>
      <c r="CY13" s="141"/>
      <c r="CZ13" s="141"/>
      <c r="DA13" s="141"/>
      <c r="DB13" s="141"/>
      <c r="DC13" s="141"/>
      <c r="DD13" s="141"/>
      <c r="DE13" s="141"/>
      <c r="DF13" s="141"/>
      <c r="DG13" s="141"/>
      <c r="DH13" s="141"/>
      <c r="DI13" s="141"/>
      <c r="DJ13" s="141"/>
      <c r="DK13" s="141"/>
      <c r="DL13" s="141"/>
      <c r="DM13" s="141"/>
      <c r="DN13" s="141"/>
      <c r="DO13" s="141"/>
      <c r="DP13" s="141"/>
      <c r="DQ13" s="141"/>
      <c r="DR13" s="141"/>
      <c r="DS13" s="141"/>
      <c r="DT13" s="141"/>
      <c r="DU13" s="141"/>
      <c r="DV13" s="141"/>
      <c r="DW13" s="141"/>
      <c r="DX13" s="141"/>
    </row>
    <row r="14" spans="1:128" s="149" customFormat="1" ht="15.75" x14ac:dyDescent="0.3">
      <c r="A14" s="143"/>
      <c r="B14" s="144" t="s">
        <v>253</v>
      </c>
      <c r="C14" s="279">
        <f>SUM(D14:BX14)</f>
        <v>148.63551325392729</v>
      </c>
      <c r="D14" s="284">
        <f>D102/1000</f>
        <v>3.8945108196492538E-3</v>
      </c>
      <c r="E14" s="284">
        <f t="shared" ref="E14:BP14" si="3">E102/1000</f>
        <v>8.157855687428885E-3</v>
      </c>
      <c r="F14" s="284">
        <f t="shared" si="3"/>
        <v>4.4589695884855486E-3</v>
      </c>
      <c r="G14" s="284">
        <f t="shared" si="3"/>
        <v>4.7119402056088305E-2</v>
      </c>
      <c r="H14" s="284">
        <f t="shared" si="3"/>
        <v>3.8571077950806561E-2</v>
      </c>
      <c r="I14" s="284">
        <f t="shared" si="3"/>
        <v>0.10834986079770843</v>
      </c>
      <c r="J14" s="284">
        <f t="shared" si="3"/>
        <v>0.12211207743255172</v>
      </c>
      <c r="K14" s="284">
        <f t="shared" si="3"/>
        <v>0.12297705185475521</v>
      </c>
      <c r="L14" s="284">
        <f t="shared" si="3"/>
        <v>0.12535922001915561</v>
      </c>
      <c r="M14" s="284">
        <f t="shared" si="3"/>
        <v>7.9943117498673263E-2</v>
      </c>
      <c r="N14" s="284">
        <f t="shared" si="3"/>
        <v>8.7451426991172171E-2</v>
      </c>
      <c r="O14" s="284">
        <f t="shared" si="3"/>
        <v>0.1224574306692829</v>
      </c>
      <c r="P14" s="284">
        <f t="shared" si="3"/>
        <v>9.141154513029276E-2</v>
      </c>
      <c r="Q14" s="284">
        <f t="shared" si="3"/>
        <v>0.34354603111610815</v>
      </c>
      <c r="R14" s="284">
        <f t="shared" si="3"/>
        <v>0.49086558997810914</v>
      </c>
      <c r="S14" s="284">
        <f t="shared" si="3"/>
        <v>0.36912705754017516</v>
      </c>
      <c r="T14" s="284">
        <f t="shared" si="3"/>
        <v>0.36237779463149483</v>
      </c>
      <c r="U14" s="284">
        <f t="shared" si="3"/>
        <v>0.20929432915239327</v>
      </c>
      <c r="V14" s="284">
        <f t="shared" si="3"/>
        <v>0.50372477899989321</v>
      </c>
      <c r="W14" s="284">
        <f t="shared" si="3"/>
        <v>0.58557258501976417</v>
      </c>
      <c r="X14" s="284">
        <f t="shared" si="3"/>
        <v>0.4373196159481032</v>
      </c>
      <c r="Y14" s="284">
        <f t="shared" si="3"/>
        <v>0.33711264788365969</v>
      </c>
      <c r="Z14" s="284">
        <f t="shared" si="3"/>
        <v>0.4890186389402934</v>
      </c>
      <c r="AA14" s="284">
        <f t="shared" si="3"/>
        <v>0.49649181135034692</v>
      </c>
      <c r="AB14" s="284">
        <f t="shared" si="3"/>
        <v>0.53950765747702845</v>
      </c>
      <c r="AC14" s="284">
        <f t="shared" si="3"/>
        <v>0.48793389115895797</v>
      </c>
      <c r="AD14" s="284">
        <f t="shared" si="3"/>
        <v>0.47376913574072177</v>
      </c>
      <c r="AE14" s="284">
        <f t="shared" si="3"/>
        <v>1.1618742987762387</v>
      </c>
      <c r="AF14" s="284">
        <f t="shared" si="3"/>
        <v>0.58603025157368405</v>
      </c>
      <c r="AG14" s="284">
        <f t="shared" si="3"/>
        <v>5.0495346203370977</v>
      </c>
      <c r="AH14" s="285">
        <f t="shared" si="3"/>
        <v>1.8471132736923173</v>
      </c>
      <c r="AI14" s="285">
        <f t="shared" si="3"/>
        <v>1.4693110917199457</v>
      </c>
      <c r="AJ14" s="285">
        <f t="shared" si="3"/>
        <v>1.1749185242881293</v>
      </c>
      <c r="AK14" s="285">
        <f t="shared" si="3"/>
        <v>1.1592154440719771</v>
      </c>
      <c r="AL14" s="285">
        <f t="shared" si="3"/>
        <v>1.5110747916836116</v>
      </c>
      <c r="AM14" s="285">
        <f t="shared" si="3"/>
        <v>0.85967517209888344</v>
      </c>
      <c r="AN14" s="285">
        <f t="shared" si="3"/>
        <v>1.4177872865766548</v>
      </c>
      <c r="AO14" s="285">
        <f t="shared" si="3"/>
        <v>0.71032562828791501</v>
      </c>
      <c r="AP14" s="285">
        <f t="shared" si="3"/>
        <v>1.1251326389761049</v>
      </c>
      <c r="AQ14" s="285">
        <f t="shared" si="3"/>
        <v>0.68250614962078537</v>
      </c>
      <c r="AR14" s="285">
        <f t="shared" si="3"/>
        <v>2.2705320834351026</v>
      </c>
      <c r="AS14" s="285">
        <f t="shared" si="3"/>
        <v>1.3276461368131443</v>
      </c>
      <c r="AT14" s="285">
        <f t="shared" si="3"/>
        <v>3.3098656771262873</v>
      </c>
      <c r="AU14" s="285">
        <f t="shared" si="3"/>
        <v>1.2955471610142384</v>
      </c>
      <c r="AV14" s="285">
        <f t="shared" si="3"/>
        <v>1.1785109422655002</v>
      </c>
      <c r="AW14" s="284">
        <f t="shared" si="3"/>
        <v>1.4098553507132638</v>
      </c>
      <c r="AX14" s="284">
        <f t="shared" si="3"/>
        <v>1.5248996313817553</v>
      </c>
      <c r="AY14" s="284">
        <f t="shared" si="3"/>
        <v>2.9503096525230421</v>
      </c>
      <c r="AZ14" s="284">
        <f t="shared" si="3"/>
        <v>1.5655053674601895</v>
      </c>
      <c r="BA14" s="285">
        <f t="shared" si="3"/>
        <v>2.0606427941656662</v>
      </c>
      <c r="BB14" s="284">
        <f t="shared" si="3"/>
        <v>1.4641591978550257</v>
      </c>
      <c r="BC14" s="284">
        <f t="shared" si="3"/>
        <v>1.23830997838172</v>
      </c>
      <c r="BD14" s="284">
        <f t="shared" si="3"/>
        <v>0.76430583370051064</v>
      </c>
      <c r="BE14" s="284">
        <f t="shared" si="3"/>
        <v>1.3077474227265928</v>
      </c>
      <c r="BF14" s="284">
        <f t="shared" si="3"/>
        <v>6.1088490388086729</v>
      </c>
      <c r="BG14" s="284">
        <f t="shared" si="3"/>
        <v>5.2155302571757867</v>
      </c>
      <c r="BH14" s="284">
        <f t="shared" si="3"/>
        <v>5.6443667105767314</v>
      </c>
      <c r="BI14" s="284">
        <f t="shared" si="3"/>
        <v>7.9047799079047918</v>
      </c>
      <c r="BJ14" s="286">
        <f t="shared" si="3"/>
        <v>10.483180732023879</v>
      </c>
      <c r="BK14" s="286">
        <f t="shared" si="3"/>
        <v>7.6665215115283951</v>
      </c>
      <c r="BL14" s="286">
        <f t="shared" si="3"/>
        <v>8.6550331291561431</v>
      </c>
      <c r="BM14" s="286">
        <f t="shared" si="3"/>
        <v>4.6021535943122043</v>
      </c>
      <c r="BN14" s="286">
        <f t="shared" si="3"/>
        <v>4.6360481316216644</v>
      </c>
      <c r="BO14" s="286">
        <f t="shared" si="3"/>
        <v>5.2224620437858054</v>
      </c>
      <c r="BP14" s="286">
        <f t="shared" si="3"/>
        <v>4.8590185346872641</v>
      </c>
      <c r="BQ14" s="286">
        <f t="shared" ref="BQ14:CA14" si="4">BQ102/1000</f>
        <v>4.2290989747354413</v>
      </c>
      <c r="BR14" s="286">
        <f t="shared" si="4"/>
        <v>4.8418737106074881</v>
      </c>
      <c r="BS14" s="286">
        <f t="shared" si="4"/>
        <v>4.9203754287597254</v>
      </c>
      <c r="BT14" s="286">
        <f t="shared" si="4"/>
        <v>10.003904327343205</v>
      </c>
      <c r="BU14" s="284">
        <f t="shared" si="4"/>
        <v>0.28310919019176728</v>
      </c>
      <c r="BV14" s="284">
        <f t="shared" si="4"/>
        <v>0.28310919019176728</v>
      </c>
      <c r="BW14" s="284">
        <f t="shared" si="4"/>
        <v>3.5658373278180857</v>
      </c>
      <c r="BX14" s="284">
        <f t="shared" si="4"/>
        <v>0</v>
      </c>
      <c r="BY14" s="284">
        <f t="shared" si="4"/>
        <v>0</v>
      </c>
      <c r="BZ14" s="284">
        <f t="shared" si="4"/>
        <v>0</v>
      </c>
      <c r="CA14" s="284">
        <f t="shared" si="4"/>
        <v>0</v>
      </c>
      <c r="CB14" s="148"/>
      <c r="CC14" s="148"/>
      <c r="CD14" s="148"/>
      <c r="CE14" s="148"/>
      <c r="CF14" s="148"/>
      <c r="CG14" s="148"/>
      <c r="CH14" s="148"/>
      <c r="CI14" s="148"/>
      <c r="CJ14" s="148"/>
      <c r="CK14" s="148"/>
      <c r="CL14" s="148"/>
      <c r="CM14" s="148"/>
      <c r="CN14" s="148"/>
      <c r="CO14" s="148"/>
      <c r="CP14" s="148"/>
      <c r="CQ14" s="148"/>
      <c r="CR14" s="148"/>
      <c r="CS14" s="148"/>
      <c r="CT14" s="148"/>
      <c r="CU14" s="148"/>
      <c r="CV14" s="148"/>
      <c r="CW14" s="148"/>
      <c r="CX14" s="148"/>
      <c r="CY14" s="148"/>
      <c r="CZ14" s="148"/>
      <c r="DA14" s="148"/>
      <c r="DB14" s="148"/>
      <c r="DC14" s="148"/>
      <c r="DD14" s="148"/>
      <c r="DE14" s="148"/>
      <c r="DF14" s="148"/>
      <c r="DG14" s="148"/>
      <c r="DH14" s="148"/>
      <c r="DI14" s="148"/>
      <c r="DJ14" s="148"/>
      <c r="DK14" s="148"/>
      <c r="DL14" s="148"/>
      <c r="DM14" s="148"/>
      <c r="DN14" s="148"/>
      <c r="DO14" s="148"/>
      <c r="DP14" s="148"/>
      <c r="DQ14" s="148"/>
      <c r="DR14" s="148"/>
      <c r="DS14" s="148"/>
      <c r="DT14" s="148"/>
      <c r="DU14" s="148"/>
      <c r="DV14" s="148"/>
      <c r="DW14" s="148"/>
      <c r="DX14" s="148"/>
    </row>
    <row r="15" spans="1:128" ht="16.5" x14ac:dyDescent="0.3">
      <c r="A15" s="126"/>
      <c r="B15" s="137" t="s">
        <v>254</v>
      </c>
      <c r="C15" s="150"/>
      <c r="D15" s="282">
        <f>D12</f>
        <v>3.8945108196492538E-3</v>
      </c>
      <c r="E15" s="282">
        <f t="shared" ref="E15:AD16" si="5">D15+E12</f>
        <v>1.2052366507078138E-2</v>
      </c>
      <c r="F15" s="282">
        <f t="shared" si="5"/>
        <v>1.6511336095563687E-2</v>
      </c>
      <c r="G15" s="282">
        <f t="shared" si="5"/>
        <v>6.3630738151651989E-2</v>
      </c>
      <c r="H15" s="282">
        <f t="shared" si="5"/>
        <v>0.10220181610245854</v>
      </c>
      <c r="I15" s="282">
        <f t="shared" si="5"/>
        <v>0.21055167690016696</v>
      </c>
      <c r="J15" s="282">
        <f t="shared" si="5"/>
        <v>0.33266375433271866</v>
      </c>
      <c r="K15" s="282">
        <f t="shared" si="5"/>
        <v>0.45564080618747388</v>
      </c>
      <c r="L15" s="282">
        <f t="shared" si="5"/>
        <v>0.58100002620662949</v>
      </c>
      <c r="M15" s="282">
        <f t="shared" si="5"/>
        <v>0.66094314370530272</v>
      </c>
      <c r="N15" s="282">
        <f t="shared" si="5"/>
        <v>0.74839457069647486</v>
      </c>
      <c r="O15" s="282">
        <f t="shared" si="5"/>
        <v>0.8708520013657578</v>
      </c>
      <c r="P15" s="282">
        <f t="shared" si="5"/>
        <v>0.9622635464960505</v>
      </c>
      <c r="Q15" s="282">
        <f t="shared" si="5"/>
        <v>1.3058095776121585</v>
      </c>
      <c r="R15" s="282">
        <f t="shared" si="5"/>
        <v>1.7966751675902677</v>
      </c>
      <c r="S15" s="282">
        <f t="shared" si="5"/>
        <v>2.165802225130443</v>
      </c>
      <c r="T15" s="282">
        <f t="shared" si="5"/>
        <v>2.5281800197619377</v>
      </c>
      <c r="U15" s="282">
        <f t="shared" si="5"/>
        <v>2.7374743489143309</v>
      </c>
      <c r="V15" s="282">
        <f t="shared" si="5"/>
        <v>3.241199127914224</v>
      </c>
      <c r="W15" s="282">
        <f t="shared" si="5"/>
        <v>3.8267717129339882</v>
      </c>
      <c r="X15" s="282">
        <f t="shared" si="5"/>
        <v>4.2640913288820919</v>
      </c>
      <c r="Y15" s="282">
        <f t="shared" si="5"/>
        <v>4.6012039767657518</v>
      </c>
      <c r="Z15" s="282">
        <f t="shared" si="5"/>
        <v>5.0902226157060451</v>
      </c>
      <c r="AA15" s="282">
        <f t="shared" si="5"/>
        <v>5.5867144270563918</v>
      </c>
      <c r="AB15" s="282">
        <f t="shared" si="5"/>
        <v>6.1262220845334205</v>
      </c>
      <c r="AC15" s="282">
        <f t="shared" si="5"/>
        <v>6.6141559756923787</v>
      </c>
      <c r="AD15" s="282">
        <f t="shared" si="5"/>
        <v>7.0879251114331003</v>
      </c>
      <c r="AE15" s="282">
        <f>AD15+AE12</f>
        <v>8.2497994102093397</v>
      </c>
      <c r="AF15" s="282">
        <f>AE15+AF12</f>
        <v>8.8358296617830234</v>
      </c>
      <c r="AG15" s="282">
        <f t="shared" ref="AG15:BT17" si="6">AF15+AG12</f>
        <v>13.885364282120122</v>
      </c>
      <c r="AH15" s="282">
        <f t="shared" si="6"/>
        <v>15.732477555812439</v>
      </c>
      <c r="AI15" s="282">
        <f t="shared" si="6"/>
        <v>17.201788647532386</v>
      </c>
      <c r="AJ15" s="282">
        <f t="shared" si="6"/>
        <v>18.376707171820513</v>
      </c>
      <c r="AK15" s="282">
        <f t="shared" si="6"/>
        <v>19.535922615892488</v>
      </c>
      <c r="AL15" s="282">
        <f t="shared" si="6"/>
        <v>21.0469974075761</v>
      </c>
      <c r="AM15" s="282">
        <f t="shared" si="6"/>
        <v>21.906672579674982</v>
      </c>
      <c r="AN15" s="281">
        <f t="shared" si="6"/>
        <v>23.324459866251637</v>
      </c>
      <c r="AO15" s="281">
        <f t="shared" si="6"/>
        <v>24.034785494539552</v>
      </c>
      <c r="AP15" s="280">
        <f t="shared" si="6"/>
        <v>25.159918133515657</v>
      </c>
      <c r="AQ15" s="280">
        <f t="shared" si="6"/>
        <v>25.842424283136442</v>
      </c>
      <c r="AR15" s="280">
        <f t="shared" si="6"/>
        <v>28.112956366571545</v>
      </c>
      <c r="AS15" s="282">
        <f t="shared" si="6"/>
        <v>29.440602503384689</v>
      </c>
      <c r="AT15" s="282">
        <f t="shared" si="6"/>
        <v>32.750468180510978</v>
      </c>
      <c r="AU15" s="282">
        <f t="shared" si="6"/>
        <v>34.046015341525219</v>
      </c>
      <c r="AV15" s="282">
        <f t="shared" si="6"/>
        <v>35.224526283790716</v>
      </c>
      <c r="AW15" s="282">
        <f t="shared" si="6"/>
        <v>36.635565354966069</v>
      </c>
      <c r="AX15" s="282">
        <f t="shared" si="6"/>
        <v>38.161745298470187</v>
      </c>
      <c r="AY15" s="282">
        <f t="shared" si="6"/>
        <v>41.11453204334417</v>
      </c>
      <c r="AZ15" s="280">
        <f t="shared" si="6"/>
        <v>42.68135181567294</v>
      </c>
      <c r="BA15" s="280">
        <f t="shared" si="6"/>
        <v>45.94025592526198</v>
      </c>
      <c r="BB15" s="282">
        <f t="shared" si="6"/>
        <v>53.28800581624855</v>
      </c>
      <c r="BC15" s="282">
        <f t="shared" si="6"/>
        <v>60.658186122596938</v>
      </c>
      <c r="BD15" s="282">
        <f t="shared" si="6"/>
        <v>68.433612305700464</v>
      </c>
      <c r="BE15" s="282">
        <f t="shared" si="6"/>
        <v>75.526122145080649</v>
      </c>
      <c r="BF15" s="282">
        <f t="shared" si="6"/>
        <v>88.841271716097168</v>
      </c>
      <c r="BG15" s="282">
        <f t="shared" si="6"/>
        <v>103.76804173368227</v>
      </c>
      <c r="BH15" s="282">
        <f t="shared" si="6"/>
        <v>110.79675603255673</v>
      </c>
      <c r="BI15" s="282">
        <f t="shared" si="6"/>
        <v>114.95776229811997</v>
      </c>
      <c r="BJ15" s="282">
        <f t="shared" si="6"/>
        <v>119.76277288467132</v>
      </c>
      <c r="BK15" s="282">
        <f t="shared" si="6"/>
        <v>123.84980431812775</v>
      </c>
      <c r="BL15" s="282">
        <f t="shared" si="6"/>
        <v>127.02924303655291</v>
      </c>
      <c r="BM15" s="282">
        <f t="shared" si="6"/>
        <v>129.04867150008815</v>
      </c>
      <c r="BN15" s="282">
        <f t="shared" si="6"/>
        <v>130.91063293887265</v>
      </c>
      <c r="BO15" s="282">
        <f t="shared" si="6"/>
        <v>132.53164677698226</v>
      </c>
      <c r="BP15" s="282">
        <f t="shared" si="6"/>
        <v>134.62877234996603</v>
      </c>
      <c r="BQ15" s="282">
        <f t="shared" si="6"/>
        <v>136.10666382784106</v>
      </c>
      <c r="BR15" s="282">
        <f t="shared" si="6"/>
        <v>137.36148530799986</v>
      </c>
      <c r="BS15" s="282">
        <f t="shared" si="6"/>
        <v>138.6093477756238</v>
      </c>
      <c r="BT15" s="282">
        <f t="shared" si="6"/>
        <v>147.64006932268975</v>
      </c>
      <c r="BU15" s="282"/>
      <c r="BV15" s="282"/>
      <c r="BW15" s="282"/>
      <c r="BX15" s="282"/>
      <c r="BY15" s="282"/>
      <c r="BZ15" s="282"/>
      <c r="CA15" s="282"/>
      <c r="CB15" s="141"/>
      <c r="CC15" s="141"/>
      <c r="CD15" s="141"/>
      <c r="CE15" s="141"/>
      <c r="CF15" s="141"/>
      <c r="CG15" s="141"/>
      <c r="CH15" s="141"/>
      <c r="CI15" s="141"/>
      <c r="CJ15" s="141"/>
      <c r="CK15" s="141"/>
      <c r="CL15" s="141"/>
      <c r="CM15" s="141"/>
      <c r="CN15" s="141"/>
      <c r="CO15" s="141"/>
      <c r="CP15" s="141"/>
      <c r="CQ15" s="141"/>
      <c r="CR15" s="141"/>
      <c r="CS15" s="141"/>
      <c r="CT15" s="141"/>
      <c r="CU15" s="141"/>
      <c r="CV15" s="141"/>
      <c r="CW15" s="141"/>
      <c r="CX15" s="141"/>
      <c r="CY15" s="141"/>
      <c r="CZ15" s="141"/>
      <c r="DA15" s="141"/>
      <c r="DB15" s="141"/>
      <c r="DC15" s="141"/>
      <c r="DD15" s="141"/>
      <c r="DE15" s="141"/>
      <c r="DF15" s="141"/>
      <c r="DG15" s="141"/>
      <c r="DH15" s="141"/>
      <c r="DI15" s="141"/>
      <c r="DJ15" s="141"/>
      <c r="DK15" s="141"/>
      <c r="DL15" s="141"/>
      <c r="DM15" s="141"/>
      <c r="DN15" s="141"/>
      <c r="DO15" s="141"/>
      <c r="DP15" s="141"/>
      <c r="DQ15" s="141"/>
      <c r="DR15" s="141"/>
      <c r="DS15" s="141"/>
      <c r="DT15" s="141"/>
      <c r="DU15" s="141"/>
      <c r="DV15" s="141"/>
      <c r="DW15" s="141"/>
      <c r="DX15" s="141"/>
    </row>
    <row r="16" spans="1:128" ht="16.5" x14ac:dyDescent="0.3">
      <c r="A16" s="126"/>
      <c r="B16" s="137" t="s">
        <v>255</v>
      </c>
      <c r="C16" s="150"/>
      <c r="D16" s="282">
        <f>D13</f>
        <v>3.8945108196492538E-3</v>
      </c>
      <c r="E16" s="282">
        <f t="shared" si="5"/>
        <v>1.2052366507078138E-2</v>
      </c>
      <c r="F16" s="282">
        <f t="shared" si="5"/>
        <v>1.6511336095563687E-2</v>
      </c>
      <c r="G16" s="282">
        <f t="shared" si="5"/>
        <v>6.3630738151651989E-2</v>
      </c>
      <c r="H16" s="282">
        <f t="shared" si="5"/>
        <v>0.10220181610245854</v>
      </c>
      <c r="I16" s="282">
        <f t="shared" si="5"/>
        <v>0.21055167690016696</v>
      </c>
      <c r="J16" s="282">
        <f t="shared" si="5"/>
        <v>0.33266375433271866</v>
      </c>
      <c r="K16" s="282">
        <f t="shared" si="5"/>
        <v>0.45564080618747388</v>
      </c>
      <c r="L16" s="282">
        <f t="shared" si="5"/>
        <v>0.58100002620662949</v>
      </c>
      <c r="M16" s="282">
        <f t="shared" si="5"/>
        <v>0.66094314370530272</v>
      </c>
      <c r="N16" s="282">
        <f t="shared" si="5"/>
        <v>0.74839457069647486</v>
      </c>
      <c r="O16" s="282">
        <f t="shared" si="5"/>
        <v>0.8708520013657578</v>
      </c>
      <c r="P16" s="282">
        <f t="shared" si="5"/>
        <v>0.9622635464960505</v>
      </c>
      <c r="Q16" s="282">
        <f t="shared" si="5"/>
        <v>1.3058095776121585</v>
      </c>
      <c r="R16" s="282">
        <f t="shared" si="5"/>
        <v>1.7966751675902677</v>
      </c>
      <c r="S16" s="282">
        <f t="shared" si="5"/>
        <v>2.165802225130443</v>
      </c>
      <c r="T16" s="282">
        <f t="shared" si="5"/>
        <v>2.5281800197619377</v>
      </c>
      <c r="U16" s="282">
        <f t="shared" si="5"/>
        <v>2.7374743489143309</v>
      </c>
      <c r="V16" s="282">
        <f t="shared" si="5"/>
        <v>3.241199127914224</v>
      </c>
      <c r="W16" s="282">
        <f t="shared" si="5"/>
        <v>3.8267717129339882</v>
      </c>
      <c r="X16" s="282">
        <f t="shared" si="5"/>
        <v>4.2640913288820919</v>
      </c>
      <c r="Y16" s="282">
        <f t="shared" si="5"/>
        <v>4.6012039767657518</v>
      </c>
      <c r="Z16" s="282">
        <f t="shared" si="5"/>
        <v>5.0902226157060451</v>
      </c>
      <c r="AA16" s="282">
        <f t="shared" si="5"/>
        <v>5.5867144270563918</v>
      </c>
      <c r="AB16" s="282">
        <f t="shared" si="5"/>
        <v>6.1262220845334205</v>
      </c>
      <c r="AC16" s="282">
        <f t="shared" si="5"/>
        <v>6.6141559756923787</v>
      </c>
      <c r="AD16" s="282">
        <f t="shared" si="5"/>
        <v>7.0879251114331003</v>
      </c>
      <c r="AE16" s="282">
        <f>AD16+AE13</f>
        <v>8.2497994102093397</v>
      </c>
      <c r="AF16" s="282">
        <f>AE16+AF13</f>
        <v>8.8358296617830234</v>
      </c>
      <c r="AG16" s="282">
        <f t="shared" si="6"/>
        <v>13.885364282120122</v>
      </c>
      <c r="AH16" s="282">
        <f t="shared" si="6"/>
        <v>15.732477555812439</v>
      </c>
      <c r="AI16" s="282">
        <f t="shared" si="6"/>
        <v>17.201788647532386</v>
      </c>
      <c r="AJ16" s="282">
        <f t="shared" si="6"/>
        <v>18.376707171820513</v>
      </c>
      <c r="AK16" s="282">
        <f t="shared" si="6"/>
        <v>19.535922615892488</v>
      </c>
      <c r="AL16" s="282">
        <f t="shared" si="6"/>
        <v>21.0469974075761</v>
      </c>
      <c r="AM16" s="282">
        <f t="shared" si="6"/>
        <v>21.906672579674982</v>
      </c>
      <c r="AN16" s="281">
        <f t="shared" si="6"/>
        <v>23.324459866251637</v>
      </c>
      <c r="AO16" s="281">
        <f t="shared" si="6"/>
        <v>24.034785494539552</v>
      </c>
      <c r="AP16" s="280">
        <f t="shared" si="6"/>
        <v>25.159918133515657</v>
      </c>
      <c r="AQ16" s="280">
        <f t="shared" si="6"/>
        <v>25.842424283136442</v>
      </c>
      <c r="AR16" s="280">
        <f t="shared" si="6"/>
        <v>28.112956366571545</v>
      </c>
      <c r="AS16" s="280">
        <f t="shared" si="6"/>
        <v>29.440602503384689</v>
      </c>
      <c r="AT16" s="280">
        <f t="shared" si="6"/>
        <v>32.750468180510978</v>
      </c>
      <c r="AU16" s="280">
        <f t="shared" si="6"/>
        <v>34.046015341525219</v>
      </c>
      <c r="AV16" s="280">
        <f t="shared" si="6"/>
        <v>35.224526283790716</v>
      </c>
      <c r="AW16" s="280">
        <f t="shared" si="6"/>
        <v>36.634381634503981</v>
      </c>
      <c r="AX16" s="280">
        <f t="shared" si="6"/>
        <v>38.159281265885738</v>
      </c>
      <c r="AY16" s="280">
        <f t="shared" si="6"/>
        <v>41.109590918408777</v>
      </c>
      <c r="AZ16" s="280">
        <f t="shared" si="6"/>
        <v>42.675096285868968</v>
      </c>
      <c r="BA16" s="280">
        <f t="shared" si="6"/>
        <v>44.735739080034634</v>
      </c>
      <c r="BB16" s="280">
        <f t="shared" si="6"/>
        <v>46.199898277889659</v>
      </c>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141"/>
      <c r="CC16" s="141"/>
      <c r="CD16" s="141"/>
      <c r="CE16" s="141"/>
      <c r="CF16" s="141"/>
      <c r="CG16" s="141"/>
      <c r="CH16" s="141"/>
      <c r="CI16" s="141"/>
      <c r="CJ16" s="141"/>
      <c r="CK16" s="141"/>
      <c r="CL16" s="141"/>
      <c r="CM16" s="141"/>
      <c r="CN16" s="141"/>
      <c r="CO16" s="141"/>
      <c r="CP16" s="141"/>
      <c r="CQ16" s="141"/>
      <c r="CR16" s="141"/>
      <c r="CS16" s="141"/>
      <c r="CT16" s="141"/>
      <c r="CU16" s="141"/>
      <c r="CV16" s="141"/>
      <c r="CW16" s="141"/>
      <c r="CX16" s="141"/>
      <c r="CY16" s="141"/>
      <c r="CZ16" s="141"/>
      <c r="DA16" s="141"/>
      <c r="DB16" s="141"/>
      <c r="DC16" s="141"/>
      <c r="DD16" s="141"/>
      <c r="DE16" s="141"/>
      <c r="DF16" s="141"/>
      <c r="DG16" s="141"/>
      <c r="DH16" s="141"/>
      <c r="DI16" s="141"/>
      <c r="DJ16" s="141"/>
      <c r="DK16" s="141"/>
      <c r="DL16" s="141"/>
      <c r="DM16" s="141"/>
      <c r="DN16" s="141"/>
      <c r="DO16" s="141"/>
      <c r="DP16" s="141"/>
      <c r="DQ16" s="141"/>
      <c r="DR16" s="141"/>
      <c r="DS16" s="141"/>
      <c r="DT16" s="141"/>
      <c r="DU16" s="141"/>
      <c r="DV16" s="141"/>
      <c r="DW16" s="141"/>
      <c r="DX16" s="141"/>
    </row>
    <row r="17" spans="1:128" s="149" customFormat="1" ht="16.5" x14ac:dyDescent="0.3">
      <c r="A17" s="143"/>
      <c r="B17" s="137" t="s">
        <v>277</v>
      </c>
      <c r="C17" s="150"/>
      <c r="D17" s="282"/>
      <c r="E17" s="282"/>
      <c r="F17" s="282"/>
      <c r="G17" s="282"/>
      <c r="H17" s="282"/>
      <c r="I17" s="282"/>
      <c r="J17" s="282"/>
      <c r="K17" s="282"/>
      <c r="L17" s="282"/>
      <c r="M17" s="282"/>
      <c r="N17" s="282"/>
      <c r="O17" s="282"/>
      <c r="P17" s="282"/>
      <c r="Q17" s="282"/>
      <c r="R17" s="282"/>
      <c r="S17" s="282"/>
      <c r="T17" s="282"/>
      <c r="U17" s="282"/>
      <c r="V17" s="282"/>
      <c r="W17" s="282"/>
      <c r="X17" s="282"/>
      <c r="Y17" s="282"/>
      <c r="Z17" s="282"/>
      <c r="AA17" s="282"/>
      <c r="AB17" s="282"/>
      <c r="AC17" s="282"/>
      <c r="AD17" s="282"/>
      <c r="AE17" s="282"/>
      <c r="AF17" s="282"/>
      <c r="AG17" s="282"/>
      <c r="AH17" s="282"/>
      <c r="AI17" s="282"/>
      <c r="AJ17" s="282"/>
      <c r="AK17" s="282"/>
      <c r="AL17" s="282"/>
      <c r="AM17" s="282"/>
      <c r="AN17" s="280"/>
      <c r="AO17" s="282"/>
      <c r="AP17" s="280"/>
      <c r="AQ17" s="282"/>
      <c r="AR17" s="280"/>
      <c r="AS17" s="280"/>
      <c r="AT17" s="282"/>
      <c r="AU17" s="282"/>
      <c r="AV17" s="282"/>
      <c r="AW17" s="282"/>
      <c r="AX17" s="282"/>
      <c r="AY17" s="282"/>
      <c r="AZ17" s="282"/>
      <c r="BA17" s="280"/>
      <c r="BB17" s="282">
        <f>BB16</f>
        <v>46.199898277889659</v>
      </c>
      <c r="BC17" s="282">
        <f t="shared" si="6"/>
        <v>47.43820825627138</v>
      </c>
      <c r="BD17" s="282">
        <f t="shared" si="6"/>
        <v>48.202514089971892</v>
      </c>
      <c r="BE17" s="282">
        <f t="shared" si="6"/>
        <v>49.510261512698484</v>
      </c>
      <c r="BF17" s="282">
        <f t="shared" si="6"/>
        <v>55.619110551507156</v>
      </c>
      <c r="BG17" s="282">
        <f t="shared" si="6"/>
        <v>60.834640808682941</v>
      </c>
      <c r="BH17" s="282">
        <f t="shared" si="6"/>
        <v>66.479007519259667</v>
      </c>
      <c r="BI17" s="282">
        <f t="shared" si="6"/>
        <v>74.383787427164464</v>
      </c>
      <c r="BJ17" s="282">
        <f t="shared" si="6"/>
        <v>84.866968159188346</v>
      </c>
      <c r="BK17" s="282">
        <f t="shared" si="6"/>
        <v>92.533489670716747</v>
      </c>
      <c r="BL17" s="282">
        <f t="shared" si="6"/>
        <v>101.18852279987289</v>
      </c>
      <c r="BM17" s="282">
        <f t="shared" si="6"/>
        <v>105.79067639418508</v>
      </c>
      <c r="BN17" s="282">
        <f t="shared" si="6"/>
        <v>110.42672452580675</v>
      </c>
      <c r="BO17" s="282">
        <f t="shared" si="6"/>
        <v>115.64918656959256</v>
      </c>
      <c r="BP17" s="282">
        <f t="shared" si="6"/>
        <v>120.50820510427982</v>
      </c>
      <c r="BQ17" s="282">
        <f t="shared" si="6"/>
        <v>124.73730407901526</v>
      </c>
      <c r="BR17" s="282">
        <f t="shared" si="6"/>
        <v>129.57917778962275</v>
      </c>
      <c r="BS17" s="282">
        <f t="shared" si="6"/>
        <v>134.49955321838246</v>
      </c>
      <c r="BT17" s="282">
        <f t="shared" si="6"/>
        <v>144.50345754572567</v>
      </c>
      <c r="BU17" s="282">
        <f t="shared" ref="BU17:BW17" si="7">BT17+BU14</f>
        <v>144.78656673591743</v>
      </c>
      <c r="BV17" s="282">
        <f t="shared" si="7"/>
        <v>145.0696759261092</v>
      </c>
      <c r="BW17" s="282">
        <f t="shared" si="7"/>
        <v>148.63551325392729</v>
      </c>
      <c r="BX17" s="282"/>
      <c r="BY17" s="282"/>
      <c r="BZ17" s="282"/>
      <c r="CA17" s="282"/>
      <c r="CB17" s="148"/>
      <c r="CC17" s="148"/>
      <c r="CD17" s="148"/>
      <c r="CE17" s="148"/>
      <c r="CF17" s="148"/>
      <c r="CG17" s="148"/>
      <c r="CH17" s="148"/>
      <c r="CI17" s="148"/>
      <c r="CJ17" s="148"/>
      <c r="CK17" s="148"/>
      <c r="CL17" s="148"/>
      <c r="CM17" s="148"/>
      <c r="CN17" s="148"/>
      <c r="CO17" s="148"/>
      <c r="CP17" s="148"/>
      <c r="CQ17" s="148"/>
      <c r="CR17" s="148"/>
      <c r="CS17" s="148"/>
      <c r="CT17" s="148"/>
      <c r="CU17" s="148"/>
      <c r="CV17" s="148"/>
      <c r="CW17" s="148"/>
      <c r="CX17" s="148"/>
      <c r="CY17" s="148"/>
      <c r="CZ17" s="148"/>
      <c r="DA17" s="148"/>
      <c r="DB17" s="148"/>
      <c r="DC17" s="148"/>
      <c r="DD17" s="148"/>
      <c r="DE17" s="148"/>
      <c r="DF17" s="148"/>
      <c r="DG17" s="148"/>
      <c r="DH17" s="148"/>
      <c r="DI17" s="148"/>
      <c r="DJ17" s="148"/>
      <c r="DK17" s="148"/>
      <c r="DL17" s="148"/>
      <c r="DM17" s="148"/>
      <c r="DN17" s="148"/>
      <c r="DO17" s="148"/>
      <c r="DP17" s="148"/>
      <c r="DQ17" s="148"/>
      <c r="DR17" s="148"/>
      <c r="DS17" s="148"/>
      <c r="DT17" s="148"/>
      <c r="DU17" s="148"/>
      <c r="DV17" s="148"/>
      <c r="DW17" s="148"/>
      <c r="DX17" s="148"/>
    </row>
    <row r="18" spans="1:128" ht="16.5" x14ac:dyDescent="0.3">
      <c r="A18" s="126"/>
      <c r="B18" s="128"/>
      <c r="C18" s="287">
        <f>SUM(D12:AS12)</f>
        <v>29.440602503384689</v>
      </c>
      <c r="D18" s="129"/>
      <c r="E18" s="129"/>
      <c r="F18" s="129"/>
      <c r="G18" s="129"/>
      <c r="H18" s="129"/>
      <c r="I18" s="129"/>
      <c r="J18" s="129"/>
      <c r="K18" s="129"/>
      <c r="L18" s="129"/>
      <c r="M18" s="129"/>
      <c r="N18" s="129"/>
      <c r="AO18" s="130"/>
      <c r="AP18" s="131"/>
    </row>
    <row r="19" spans="1:128" ht="16.5" x14ac:dyDescent="0.3">
      <c r="A19" s="126"/>
      <c r="B19" s="128"/>
      <c r="C19" s="288">
        <f>C13/C18</f>
        <v>1.5692579074282942</v>
      </c>
      <c r="D19" s="129"/>
      <c r="E19" s="129"/>
      <c r="F19" s="129"/>
      <c r="G19" s="129"/>
      <c r="H19" s="129"/>
      <c r="I19" s="129"/>
      <c r="J19" s="129"/>
      <c r="K19" s="129"/>
      <c r="L19" s="129"/>
      <c r="M19" s="129"/>
      <c r="N19" s="129"/>
      <c r="AO19" s="130"/>
      <c r="AP19" s="130"/>
      <c r="AQ19" s="289">
        <f t="shared" ref="AQ19:AV19" si="8">AQ12-AQ14</f>
        <v>0</v>
      </c>
      <c r="AR19" s="289">
        <f t="shared" si="8"/>
        <v>0</v>
      </c>
      <c r="AS19" s="289">
        <f t="shared" si="8"/>
        <v>0</v>
      </c>
      <c r="AT19" s="289">
        <f t="shared" si="8"/>
        <v>0</v>
      </c>
      <c r="AU19" s="289">
        <f t="shared" si="8"/>
        <v>0</v>
      </c>
      <c r="AV19" s="289">
        <f t="shared" si="8"/>
        <v>0</v>
      </c>
    </row>
    <row r="20" spans="1:128" ht="16.5" x14ac:dyDescent="0.3">
      <c r="A20" s="126"/>
      <c r="C20" s="290">
        <f>SUM(D12:Z12)</f>
        <v>5.0902226157060451</v>
      </c>
      <c r="D20" s="129"/>
      <c r="E20" s="129"/>
      <c r="F20" s="129"/>
      <c r="G20" s="129"/>
      <c r="H20" s="129"/>
      <c r="I20" s="129"/>
      <c r="J20" s="129"/>
      <c r="K20" s="129"/>
      <c r="L20" s="129"/>
      <c r="M20" s="129"/>
      <c r="N20" s="129"/>
      <c r="AO20" s="130"/>
      <c r="AP20" s="131"/>
    </row>
    <row r="21" spans="1:128" ht="16.5" x14ac:dyDescent="0.3">
      <c r="A21" s="126"/>
      <c r="B21" s="128" t="s">
        <v>257</v>
      </c>
      <c r="C21" s="291">
        <f>C20/C12</f>
        <v>3.4477243468238911E-2</v>
      </c>
      <c r="D21" s="129"/>
      <c r="E21" s="129"/>
      <c r="F21" s="129"/>
      <c r="G21" s="129"/>
      <c r="H21" s="129"/>
      <c r="I21" s="129"/>
      <c r="J21" s="129"/>
      <c r="K21" s="129"/>
      <c r="L21" s="129"/>
      <c r="M21" s="129"/>
      <c r="N21" s="129"/>
      <c r="AO21" s="130"/>
      <c r="AP21" s="131"/>
    </row>
    <row r="22" spans="1:128" ht="16.5" x14ac:dyDescent="0.3">
      <c r="A22" s="126"/>
      <c r="C22" s="290">
        <f>C13</f>
        <v>46.199898277889659</v>
      </c>
      <c r="D22" s="129"/>
      <c r="E22" s="129"/>
      <c r="F22" s="129"/>
      <c r="G22" s="129"/>
      <c r="H22" s="129"/>
      <c r="I22" s="129"/>
      <c r="J22" s="129"/>
      <c r="K22" s="129"/>
      <c r="L22" s="129"/>
      <c r="M22" s="129"/>
      <c r="N22" s="129"/>
      <c r="AO22" s="130"/>
      <c r="AP22" s="131"/>
    </row>
    <row r="23" spans="1:128" ht="16.5" x14ac:dyDescent="0.3">
      <c r="A23" s="126"/>
      <c r="B23" s="128" t="s">
        <v>258</v>
      </c>
      <c r="C23" s="291">
        <f>C22/C12</f>
        <v>0.31292249109496678</v>
      </c>
      <c r="D23" s="129"/>
      <c r="E23" s="129"/>
      <c r="F23" s="129"/>
      <c r="G23" s="129"/>
      <c r="H23" s="129"/>
      <c r="I23" s="129"/>
      <c r="J23" s="129"/>
      <c r="K23" s="129"/>
      <c r="L23" s="129"/>
      <c r="M23" s="129"/>
      <c r="N23" s="129"/>
      <c r="AO23" s="130"/>
      <c r="AP23" s="131"/>
    </row>
    <row r="24" spans="1:128" ht="16.5" x14ac:dyDescent="0.3">
      <c r="A24" s="126"/>
      <c r="B24" s="128"/>
      <c r="C24" s="292">
        <f>C20-C22</f>
        <v>-41.109675662183612</v>
      </c>
      <c r="D24" s="129"/>
      <c r="E24" s="129"/>
      <c r="F24" s="129"/>
      <c r="G24" s="129"/>
      <c r="H24" s="129"/>
      <c r="I24" s="129"/>
      <c r="J24" s="129"/>
      <c r="K24" s="129"/>
      <c r="L24" s="129"/>
      <c r="M24" s="129"/>
      <c r="N24" s="129"/>
      <c r="AO24" s="130"/>
      <c r="AP24" s="131"/>
    </row>
    <row r="25" spans="1:128" ht="16.5" x14ac:dyDescent="0.3">
      <c r="A25" s="126"/>
      <c r="B25" s="128"/>
      <c r="C25" s="129"/>
      <c r="D25" s="129"/>
      <c r="E25" s="129"/>
      <c r="F25" s="129"/>
      <c r="G25" s="129"/>
      <c r="H25" s="129"/>
      <c r="I25" s="129"/>
      <c r="J25" s="129"/>
      <c r="K25" s="129"/>
      <c r="L25" s="129"/>
      <c r="M25" s="129"/>
      <c r="N25" s="129"/>
      <c r="AO25" s="130"/>
      <c r="AP25" s="131"/>
    </row>
    <row r="26" spans="1:128" ht="16.5" x14ac:dyDescent="0.3">
      <c r="A26" s="126"/>
      <c r="B26" s="128"/>
      <c r="C26" s="129"/>
      <c r="D26" s="129"/>
      <c r="E26" s="129"/>
      <c r="F26" s="129"/>
      <c r="G26" s="129"/>
      <c r="H26" s="129"/>
      <c r="I26" s="129"/>
      <c r="J26" s="129"/>
      <c r="K26" s="129"/>
      <c r="L26" s="129"/>
      <c r="M26" s="129"/>
      <c r="N26" s="129"/>
      <c r="AO26" s="130"/>
      <c r="AP26" s="131"/>
    </row>
    <row r="27" spans="1:128" ht="16.5" x14ac:dyDescent="0.3">
      <c r="A27" s="126"/>
      <c r="B27" s="128"/>
      <c r="C27" s="129"/>
      <c r="D27" s="129"/>
      <c r="E27" s="129"/>
      <c r="F27" s="129"/>
      <c r="G27" s="129"/>
      <c r="H27" s="129"/>
      <c r="I27" s="129"/>
      <c r="J27" s="129"/>
      <c r="K27" s="129"/>
      <c r="L27" s="129"/>
      <c r="M27" s="129"/>
      <c r="N27" s="129"/>
      <c r="AO27" s="130"/>
      <c r="AP27" s="131"/>
    </row>
    <row r="28" spans="1:128" ht="16.5" x14ac:dyDescent="0.3">
      <c r="A28" s="126"/>
      <c r="B28" s="128"/>
      <c r="C28" s="129"/>
      <c r="D28" s="129"/>
      <c r="E28" s="129"/>
      <c r="F28" s="129"/>
      <c r="G28" s="129"/>
      <c r="H28" s="129"/>
      <c r="I28" s="129"/>
      <c r="J28" s="129"/>
      <c r="K28" s="129"/>
      <c r="L28" s="129"/>
      <c r="M28" s="129"/>
      <c r="N28" s="129"/>
      <c r="AO28" s="130"/>
      <c r="AP28" s="131"/>
    </row>
    <row r="29" spans="1:128" ht="16.5" x14ac:dyDescent="0.3">
      <c r="A29" s="126"/>
      <c r="B29" s="128"/>
      <c r="C29" s="129"/>
      <c r="D29" s="129"/>
      <c r="E29" s="129"/>
      <c r="F29" s="129"/>
      <c r="G29" s="129"/>
      <c r="H29" s="129"/>
      <c r="I29" s="129"/>
      <c r="J29" s="129"/>
      <c r="K29" s="129"/>
      <c r="L29" s="129"/>
      <c r="M29" s="129"/>
      <c r="N29" s="129"/>
      <c r="AO29" s="130"/>
      <c r="AP29" s="131"/>
    </row>
    <row r="30" spans="1:128" ht="16.5" x14ac:dyDescent="0.3">
      <c r="A30" s="126"/>
      <c r="B30" s="128"/>
      <c r="C30" s="129"/>
      <c r="D30" s="129"/>
      <c r="E30" s="129"/>
      <c r="F30" s="129"/>
      <c r="G30" s="129"/>
      <c r="H30" s="129"/>
      <c r="I30" s="129"/>
      <c r="J30" s="129"/>
      <c r="K30" s="129"/>
      <c r="L30" s="129"/>
      <c r="M30" s="129"/>
      <c r="N30" s="129"/>
      <c r="AO30" s="130"/>
      <c r="AP30" s="131"/>
    </row>
    <row r="31" spans="1:128" ht="16.5" x14ac:dyDescent="0.3">
      <c r="A31" s="126"/>
      <c r="B31" s="128"/>
      <c r="C31" s="129"/>
      <c r="D31" s="129"/>
      <c r="E31" s="129"/>
      <c r="F31" s="129"/>
      <c r="G31" s="129"/>
      <c r="H31" s="129"/>
      <c r="I31" s="129"/>
      <c r="J31" s="129"/>
      <c r="K31" s="129"/>
      <c r="L31" s="129"/>
      <c r="M31" s="129"/>
      <c r="N31" s="129"/>
      <c r="AO31" s="130"/>
      <c r="AP31" s="131"/>
    </row>
    <row r="32" spans="1:128" ht="16.5" x14ac:dyDescent="0.3">
      <c r="A32" s="126"/>
      <c r="B32" s="128"/>
      <c r="C32" s="129"/>
      <c r="D32" s="129"/>
      <c r="E32" s="129"/>
      <c r="F32" s="129"/>
      <c r="G32" s="129"/>
      <c r="H32" s="129"/>
      <c r="I32" s="129"/>
      <c r="J32" s="129"/>
      <c r="K32" s="129"/>
      <c r="L32" s="129"/>
      <c r="M32" s="129"/>
      <c r="N32" s="129"/>
      <c r="AO32" s="130"/>
      <c r="AP32" s="131"/>
    </row>
    <row r="33" spans="1:42" ht="16.5" x14ac:dyDescent="0.3">
      <c r="A33" s="126"/>
      <c r="B33" s="128"/>
      <c r="C33" s="129"/>
      <c r="D33" s="129"/>
      <c r="E33" s="129"/>
      <c r="F33" s="129"/>
      <c r="G33" s="129"/>
      <c r="H33" s="129"/>
      <c r="I33" s="129"/>
      <c r="J33" s="129"/>
      <c r="K33" s="129"/>
      <c r="L33" s="129"/>
      <c r="M33" s="129"/>
      <c r="N33" s="129"/>
      <c r="AO33" s="130"/>
      <c r="AP33" s="131"/>
    </row>
    <row r="34" spans="1:42" ht="16.5" x14ac:dyDescent="0.3">
      <c r="A34" s="126"/>
      <c r="B34" s="128"/>
      <c r="C34" s="129"/>
      <c r="D34" s="129"/>
      <c r="E34" s="129"/>
      <c r="F34" s="129"/>
      <c r="G34" s="129"/>
      <c r="H34" s="129"/>
      <c r="I34" s="129"/>
      <c r="J34" s="129"/>
      <c r="K34" s="129"/>
      <c r="L34" s="129"/>
      <c r="M34" s="129"/>
      <c r="N34" s="129"/>
      <c r="AO34" s="130"/>
      <c r="AP34" s="131"/>
    </row>
    <row r="35" spans="1:42" ht="16.5" x14ac:dyDescent="0.3">
      <c r="A35" s="126"/>
      <c r="B35" s="128"/>
      <c r="C35" s="129"/>
      <c r="D35" s="129"/>
      <c r="E35" s="129"/>
      <c r="F35" s="129"/>
      <c r="G35" s="129"/>
      <c r="H35" s="129"/>
      <c r="I35" s="129"/>
      <c r="J35" s="129"/>
      <c r="K35" s="129"/>
      <c r="L35" s="129"/>
      <c r="M35" s="129"/>
      <c r="N35" s="129"/>
      <c r="AO35" s="130"/>
      <c r="AP35" s="131"/>
    </row>
    <row r="36" spans="1:42" ht="16.5" x14ac:dyDescent="0.3">
      <c r="A36" s="126"/>
      <c r="B36" s="128"/>
      <c r="C36" s="129"/>
      <c r="D36" s="129"/>
      <c r="E36" s="129"/>
      <c r="F36" s="129"/>
      <c r="G36" s="129"/>
      <c r="H36" s="129"/>
      <c r="I36" s="129"/>
      <c r="J36" s="129"/>
      <c r="K36" s="129"/>
      <c r="L36" s="129"/>
      <c r="M36" s="129"/>
      <c r="N36" s="129"/>
      <c r="AO36" s="130"/>
      <c r="AP36" s="131"/>
    </row>
    <row r="37" spans="1:42" ht="16.5" x14ac:dyDescent="0.3">
      <c r="A37" s="126"/>
      <c r="B37" s="128"/>
      <c r="C37" s="129"/>
      <c r="D37" s="129"/>
      <c r="E37" s="129"/>
      <c r="F37" s="129"/>
      <c r="G37" s="129"/>
      <c r="H37" s="129"/>
      <c r="I37" s="129"/>
      <c r="J37" s="129"/>
      <c r="K37" s="129"/>
      <c r="L37" s="129"/>
      <c r="M37" s="129"/>
      <c r="N37" s="129"/>
      <c r="AO37" s="130"/>
      <c r="AP37" s="131"/>
    </row>
    <row r="38" spans="1:42" ht="206.25" customHeight="1" x14ac:dyDescent="0.3">
      <c r="A38" s="126"/>
      <c r="B38" s="128"/>
      <c r="C38" s="129"/>
      <c r="D38" s="129"/>
      <c r="E38" s="129"/>
      <c r="F38" s="129"/>
      <c r="G38" s="129"/>
      <c r="H38" s="129"/>
      <c r="I38" s="129"/>
      <c r="J38" s="129"/>
      <c r="K38" s="129"/>
      <c r="L38" s="129"/>
      <c r="M38" s="129"/>
      <c r="N38" s="129"/>
      <c r="AO38" s="130"/>
      <c r="AP38" s="131"/>
    </row>
    <row r="39" spans="1:42" ht="16.5" x14ac:dyDescent="0.3">
      <c r="A39" s="126"/>
      <c r="B39" s="128"/>
      <c r="C39" s="129"/>
      <c r="D39" s="129"/>
      <c r="E39" s="129"/>
      <c r="F39" s="129"/>
      <c r="G39" s="129"/>
      <c r="H39" s="129"/>
      <c r="I39" s="129"/>
      <c r="J39" s="129"/>
      <c r="K39" s="129"/>
      <c r="L39" s="129"/>
      <c r="M39" s="129"/>
      <c r="N39" s="129"/>
      <c r="AO39" s="130"/>
      <c r="AP39" s="131"/>
    </row>
    <row r="40" spans="1:42" ht="16.5" x14ac:dyDescent="0.3">
      <c r="A40" s="126"/>
      <c r="B40" s="128"/>
      <c r="C40" s="129"/>
      <c r="D40" s="129"/>
      <c r="E40" s="129"/>
      <c r="F40" s="129"/>
      <c r="G40" s="129"/>
      <c r="H40" s="129"/>
      <c r="I40" s="129"/>
      <c r="J40" s="129"/>
      <c r="K40" s="129"/>
      <c r="L40" s="129"/>
      <c r="M40" s="129"/>
      <c r="N40" s="129"/>
      <c r="AO40" s="130"/>
      <c r="AP40" s="131"/>
    </row>
    <row r="41" spans="1:42" ht="16.5" x14ac:dyDescent="0.3">
      <c r="A41" s="126"/>
      <c r="B41" s="128"/>
      <c r="C41" s="129"/>
      <c r="D41" s="129"/>
      <c r="E41" s="129"/>
      <c r="F41" s="129"/>
      <c r="G41" s="129"/>
      <c r="H41" s="129"/>
      <c r="I41" s="129"/>
      <c r="J41" s="129"/>
      <c r="K41" s="129"/>
      <c r="L41" s="129"/>
      <c r="M41" s="129"/>
      <c r="N41" s="129"/>
      <c r="AO41" s="130"/>
      <c r="AP41" s="131"/>
    </row>
    <row r="42" spans="1:42" ht="16.5" x14ac:dyDescent="0.3">
      <c r="A42" s="126"/>
      <c r="B42" s="128"/>
      <c r="C42" s="129"/>
      <c r="D42" s="129"/>
      <c r="E42" s="129"/>
      <c r="F42" s="129"/>
      <c r="G42" s="129"/>
      <c r="H42" s="129"/>
      <c r="I42" s="129"/>
      <c r="J42" s="129"/>
      <c r="K42" s="129"/>
      <c r="L42" s="129"/>
      <c r="M42" s="129"/>
      <c r="N42" s="129"/>
      <c r="AO42" s="130"/>
      <c r="AP42" s="131"/>
    </row>
    <row r="43" spans="1:42" ht="16.5" x14ac:dyDescent="0.3">
      <c r="A43" s="126"/>
      <c r="B43" s="128"/>
      <c r="C43" s="129"/>
      <c r="D43" s="129"/>
      <c r="E43" s="129"/>
      <c r="F43" s="129"/>
      <c r="G43" s="129"/>
      <c r="H43" s="129"/>
      <c r="I43" s="129"/>
      <c r="J43" s="129"/>
      <c r="K43" s="129"/>
      <c r="L43" s="129"/>
      <c r="M43" s="129"/>
      <c r="N43" s="129"/>
      <c r="AO43" s="130"/>
      <c r="AP43" s="131"/>
    </row>
    <row r="44" spans="1:42" ht="16.5" x14ac:dyDescent="0.3">
      <c r="A44" s="126"/>
      <c r="B44" s="128"/>
      <c r="C44" s="129"/>
      <c r="D44" s="129"/>
      <c r="E44" s="129"/>
      <c r="F44" s="129"/>
      <c r="G44" s="129"/>
      <c r="H44" s="129"/>
      <c r="I44" s="129"/>
      <c r="J44" s="129"/>
      <c r="K44" s="129"/>
      <c r="L44" s="129"/>
      <c r="M44" s="129"/>
      <c r="N44" s="129"/>
      <c r="AO44" s="130"/>
      <c r="AP44" s="131"/>
    </row>
    <row r="45" spans="1:42" ht="16.5" x14ac:dyDescent="0.3">
      <c r="A45" s="126"/>
      <c r="B45" s="128"/>
      <c r="C45" s="129"/>
      <c r="D45" s="129"/>
      <c r="E45" s="129"/>
      <c r="F45" s="129"/>
      <c r="G45" s="129"/>
      <c r="H45" s="129"/>
      <c r="I45" s="129"/>
      <c r="J45" s="129"/>
      <c r="K45" s="129"/>
      <c r="L45" s="129"/>
      <c r="M45" s="129"/>
      <c r="N45" s="129"/>
      <c r="AO45" s="130"/>
      <c r="AP45" s="131"/>
    </row>
    <row r="46" spans="1:42" ht="16.5" x14ac:dyDescent="0.3">
      <c r="A46" s="126"/>
      <c r="B46" s="128"/>
      <c r="C46" s="129"/>
      <c r="D46" s="129"/>
      <c r="E46" s="129"/>
      <c r="F46" s="129"/>
      <c r="G46" s="129"/>
      <c r="H46" s="129"/>
      <c r="I46" s="129"/>
      <c r="J46" s="129"/>
      <c r="K46" s="129"/>
      <c r="L46" s="129"/>
      <c r="M46" s="129"/>
      <c r="N46" s="129"/>
      <c r="AO46" s="130"/>
      <c r="AP46" s="131"/>
    </row>
    <row r="47" spans="1:42" ht="16.5" x14ac:dyDescent="0.3">
      <c r="A47" s="126"/>
      <c r="B47" s="128"/>
      <c r="C47" s="129"/>
      <c r="D47" s="129"/>
      <c r="E47" s="129"/>
      <c r="F47" s="129"/>
      <c r="G47" s="129"/>
      <c r="H47" s="129"/>
      <c r="I47" s="129"/>
      <c r="J47" s="129"/>
      <c r="K47" s="129"/>
      <c r="L47" s="129"/>
      <c r="M47" s="129"/>
      <c r="N47" s="129"/>
      <c r="AO47" s="130"/>
      <c r="AP47" s="131"/>
    </row>
    <row r="48" spans="1:42" ht="16.5" x14ac:dyDescent="0.3">
      <c r="A48" s="126"/>
      <c r="B48" s="128"/>
      <c r="C48" s="129"/>
      <c r="D48" s="129"/>
      <c r="E48" s="129"/>
      <c r="F48" s="129"/>
      <c r="G48" s="129"/>
      <c r="H48" s="129"/>
      <c r="I48" s="129"/>
      <c r="J48" s="129"/>
      <c r="K48" s="129"/>
      <c r="L48" s="129"/>
      <c r="M48" s="129"/>
      <c r="N48" s="129"/>
      <c r="AO48" s="130"/>
      <c r="AP48" s="131"/>
    </row>
    <row r="49" spans="1:127" ht="16.5" x14ac:dyDescent="0.3">
      <c r="A49" s="126"/>
      <c r="B49" s="128"/>
      <c r="C49" s="129"/>
      <c r="D49" s="129"/>
      <c r="E49" s="129"/>
      <c r="F49" s="129"/>
      <c r="G49" s="129"/>
      <c r="H49" s="129"/>
      <c r="I49" s="129"/>
      <c r="J49" s="129"/>
      <c r="K49" s="129"/>
      <c r="L49" s="129"/>
      <c r="M49" s="129"/>
      <c r="N49" s="129"/>
      <c r="AO49" s="130"/>
      <c r="AP49" s="131"/>
    </row>
    <row r="50" spans="1:127" ht="17.25" thickBot="1" x14ac:dyDescent="0.35">
      <c r="A50" s="126">
        <f>IF(B7="Объект",,1)</f>
        <v>0</v>
      </c>
      <c r="B50" s="158" t="s">
        <v>259</v>
      </c>
      <c r="H50" s="159"/>
    </row>
    <row r="51" spans="1:127" s="164" customFormat="1" ht="17.25" thickTop="1" thickBot="1" x14ac:dyDescent="0.25">
      <c r="A51" s="126">
        <f>IF(B7="Объект",,1)</f>
        <v>0</v>
      </c>
      <c r="B51" s="160" t="s">
        <v>207</v>
      </c>
      <c r="C51" s="161" t="s">
        <v>260</v>
      </c>
      <c r="D51" s="162">
        <f>$C$4</f>
        <v>42826</v>
      </c>
      <c r="E51" s="162">
        <f t="shared" ref="E51:BP51" si="9">DATE(YEAR(D51),(MONTH(D51)+1),DAY(D51))</f>
        <v>42856</v>
      </c>
      <c r="F51" s="162">
        <f t="shared" si="9"/>
        <v>42887</v>
      </c>
      <c r="G51" s="162">
        <f>DATE(YEAR(F51),(MONTH(F51)+1),DAY(F51))</f>
        <v>42917</v>
      </c>
      <c r="H51" s="162">
        <f>DATE(YEAR(G51),(MONTH(G51)+1),DAY(G51))</f>
        <v>42948</v>
      </c>
      <c r="I51" s="162">
        <f>DATE(YEAR(H51),(MONTH(H51)+1),DAY(H51))</f>
        <v>42979</v>
      </c>
      <c r="J51" s="162">
        <f t="shared" si="9"/>
        <v>43009</v>
      </c>
      <c r="K51" s="162">
        <f t="shared" si="9"/>
        <v>43040</v>
      </c>
      <c r="L51" s="162">
        <f t="shared" si="9"/>
        <v>43070</v>
      </c>
      <c r="M51" s="162">
        <f t="shared" si="9"/>
        <v>43101</v>
      </c>
      <c r="N51" s="162">
        <f t="shared" si="9"/>
        <v>43132</v>
      </c>
      <c r="O51" s="162">
        <f t="shared" si="9"/>
        <v>43160</v>
      </c>
      <c r="P51" s="162">
        <f t="shared" si="9"/>
        <v>43191</v>
      </c>
      <c r="Q51" s="162">
        <f t="shared" si="9"/>
        <v>43221</v>
      </c>
      <c r="R51" s="162">
        <f t="shared" si="9"/>
        <v>43252</v>
      </c>
      <c r="S51" s="162">
        <f t="shared" si="9"/>
        <v>43282</v>
      </c>
      <c r="T51" s="162">
        <f t="shared" si="9"/>
        <v>43313</v>
      </c>
      <c r="U51" s="162">
        <f t="shared" si="9"/>
        <v>43344</v>
      </c>
      <c r="V51" s="162">
        <f t="shared" si="9"/>
        <v>43374</v>
      </c>
      <c r="W51" s="162">
        <f t="shared" si="9"/>
        <v>43405</v>
      </c>
      <c r="X51" s="162">
        <f t="shared" si="9"/>
        <v>43435</v>
      </c>
      <c r="Y51" s="162">
        <f t="shared" si="9"/>
        <v>43466</v>
      </c>
      <c r="Z51" s="162">
        <f t="shared" si="9"/>
        <v>43497</v>
      </c>
      <c r="AA51" s="162">
        <f t="shared" si="9"/>
        <v>43525</v>
      </c>
      <c r="AB51" s="162">
        <f t="shared" si="9"/>
        <v>43556</v>
      </c>
      <c r="AC51" s="162">
        <f t="shared" si="9"/>
        <v>43586</v>
      </c>
      <c r="AD51" s="162">
        <f t="shared" si="9"/>
        <v>43617</v>
      </c>
      <c r="AE51" s="162">
        <f t="shared" si="9"/>
        <v>43647</v>
      </c>
      <c r="AF51" s="162">
        <f t="shared" si="9"/>
        <v>43678</v>
      </c>
      <c r="AG51" s="162">
        <f t="shared" si="9"/>
        <v>43709</v>
      </c>
      <c r="AH51" s="162">
        <f t="shared" si="9"/>
        <v>43739</v>
      </c>
      <c r="AI51" s="162">
        <f t="shared" si="9"/>
        <v>43770</v>
      </c>
      <c r="AJ51" s="162">
        <f t="shared" si="9"/>
        <v>43800</v>
      </c>
      <c r="AK51" s="162">
        <f t="shared" si="9"/>
        <v>43831</v>
      </c>
      <c r="AL51" s="162">
        <f t="shared" si="9"/>
        <v>43862</v>
      </c>
      <c r="AM51" s="162">
        <f t="shared" si="9"/>
        <v>43891</v>
      </c>
      <c r="AN51" s="162">
        <f t="shared" si="9"/>
        <v>43922</v>
      </c>
      <c r="AO51" s="162">
        <f t="shared" si="9"/>
        <v>43952</v>
      </c>
      <c r="AP51" s="162">
        <f t="shared" si="9"/>
        <v>43983</v>
      </c>
      <c r="AQ51" s="162">
        <f t="shared" si="9"/>
        <v>44013</v>
      </c>
      <c r="AR51" s="162">
        <f t="shared" si="9"/>
        <v>44044</v>
      </c>
      <c r="AS51" s="162">
        <f t="shared" si="9"/>
        <v>44075</v>
      </c>
      <c r="AT51" s="162">
        <f t="shared" si="9"/>
        <v>44105</v>
      </c>
      <c r="AU51" s="162">
        <f t="shared" si="9"/>
        <v>44136</v>
      </c>
      <c r="AV51" s="162">
        <f t="shared" si="9"/>
        <v>44166</v>
      </c>
      <c r="AW51" s="162">
        <f t="shared" si="9"/>
        <v>44197</v>
      </c>
      <c r="AX51" s="162">
        <f t="shared" si="9"/>
        <v>44228</v>
      </c>
      <c r="AY51" s="162">
        <f t="shared" si="9"/>
        <v>44256</v>
      </c>
      <c r="AZ51" s="162">
        <f t="shared" si="9"/>
        <v>44287</v>
      </c>
      <c r="BA51" s="162">
        <f t="shared" si="9"/>
        <v>44317</v>
      </c>
      <c r="BB51" s="162">
        <f t="shared" si="9"/>
        <v>44348</v>
      </c>
      <c r="BC51" s="162">
        <f t="shared" si="9"/>
        <v>44378</v>
      </c>
      <c r="BD51" s="162">
        <f t="shared" si="9"/>
        <v>44409</v>
      </c>
      <c r="BE51" s="162">
        <f t="shared" si="9"/>
        <v>44440</v>
      </c>
      <c r="BF51" s="162">
        <f t="shared" si="9"/>
        <v>44470</v>
      </c>
      <c r="BG51" s="162">
        <f t="shared" si="9"/>
        <v>44501</v>
      </c>
      <c r="BH51" s="162">
        <f t="shared" si="9"/>
        <v>44531</v>
      </c>
      <c r="BI51" s="162">
        <f t="shared" si="9"/>
        <v>44562</v>
      </c>
      <c r="BJ51" s="162">
        <f t="shared" si="9"/>
        <v>44593</v>
      </c>
      <c r="BK51" s="162">
        <f t="shared" si="9"/>
        <v>44621</v>
      </c>
      <c r="BL51" s="162">
        <f t="shared" si="9"/>
        <v>44652</v>
      </c>
      <c r="BM51" s="162">
        <f t="shared" si="9"/>
        <v>44682</v>
      </c>
      <c r="BN51" s="162">
        <f t="shared" si="9"/>
        <v>44713</v>
      </c>
      <c r="BO51" s="162">
        <f t="shared" si="9"/>
        <v>44743</v>
      </c>
      <c r="BP51" s="162">
        <f t="shared" si="9"/>
        <v>44774</v>
      </c>
      <c r="BQ51" s="162">
        <f t="shared" ref="BQ51:DT51" si="10">DATE(YEAR(BP51),(MONTH(BP51)+1),DAY(BP51))</f>
        <v>44805</v>
      </c>
      <c r="BR51" s="162">
        <f t="shared" si="10"/>
        <v>44835</v>
      </c>
      <c r="BS51" s="162">
        <f t="shared" si="10"/>
        <v>44866</v>
      </c>
      <c r="BT51" s="162">
        <f t="shared" si="10"/>
        <v>44896</v>
      </c>
      <c r="BU51" s="162">
        <f t="shared" si="10"/>
        <v>44927</v>
      </c>
      <c r="BV51" s="162">
        <f>DATE(YEAR(BU51),(MONTH(BU51)+1),DAY(BU51))</f>
        <v>44958</v>
      </c>
      <c r="BW51" s="162">
        <f>DATE(YEAR(BV51),(MONTH(BV51)+1),DAY(BV51))</f>
        <v>44986</v>
      </c>
      <c r="BX51" s="162">
        <f>DATE(YEAR(BW51),(MONTH(BW51)+1),DAY(BW51))</f>
        <v>45017</v>
      </c>
      <c r="BY51" s="162" t="e">
        <f>DATE(YEAR(#REF!),(MONTH(#REF!)+1),DAY(#REF!))</f>
        <v>#REF!</v>
      </c>
      <c r="BZ51" s="162" t="e">
        <f t="shared" si="10"/>
        <v>#REF!</v>
      </c>
      <c r="CA51" s="162" t="e">
        <f t="shared" si="10"/>
        <v>#REF!</v>
      </c>
      <c r="CB51" s="162" t="e">
        <f t="shared" si="10"/>
        <v>#REF!</v>
      </c>
      <c r="CC51" s="162" t="e">
        <f t="shared" si="10"/>
        <v>#REF!</v>
      </c>
      <c r="CD51" s="162" t="e">
        <f t="shared" si="10"/>
        <v>#REF!</v>
      </c>
      <c r="CE51" s="162" t="e">
        <f t="shared" si="10"/>
        <v>#REF!</v>
      </c>
      <c r="CF51" s="162" t="e">
        <f t="shared" si="10"/>
        <v>#REF!</v>
      </c>
      <c r="CG51" s="162" t="e">
        <f t="shared" si="10"/>
        <v>#REF!</v>
      </c>
      <c r="CH51" s="162" t="e">
        <f t="shared" si="10"/>
        <v>#REF!</v>
      </c>
      <c r="CI51" s="162" t="e">
        <f t="shared" si="10"/>
        <v>#REF!</v>
      </c>
      <c r="CJ51" s="162" t="e">
        <f t="shared" si="10"/>
        <v>#REF!</v>
      </c>
      <c r="CK51" s="162" t="e">
        <f t="shared" si="10"/>
        <v>#REF!</v>
      </c>
      <c r="CL51" s="162" t="e">
        <f t="shared" si="10"/>
        <v>#REF!</v>
      </c>
      <c r="CM51" s="162" t="e">
        <f t="shared" si="10"/>
        <v>#REF!</v>
      </c>
      <c r="CN51" s="162" t="e">
        <f t="shared" si="10"/>
        <v>#REF!</v>
      </c>
      <c r="CO51" s="162" t="e">
        <f t="shared" si="10"/>
        <v>#REF!</v>
      </c>
      <c r="CP51" s="162" t="e">
        <f t="shared" si="10"/>
        <v>#REF!</v>
      </c>
      <c r="CQ51" s="162" t="e">
        <f t="shared" si="10"/>
        <v>#REF!</v>
      </c>
      <c r="CR51" s="162" t="e">
        <f t="shared" si="10"/>
        <v>#REF!</v>
      </c>
      <c r="CS51" s="162" t="e">
        <f t="shared" si="10"/>
        <v>#REF!</v>
      </c>
      <c r="CT51" s="162" t="e">
        <f t="shared" si="10"/>
        <v>#REF!</v>
      </c>
      <c r="CU51" s="162" t="e">
        <f t="shared" si="10"/>
        <v>#REF!</v>
      </c>
      <c r="CV51" s="162" t="e">
        <f t="shared" si="10"/>
        <v>#REF!</v>
      </c>
      <c r="CW51" s="162" t="e">
        <f t="shared" si="10"/>
        <v>#REF!</v>
      </c>
      <c r="CX51" s="162" t="e">
        <f t="shared" si="10"/>
        <v>#REF!</v>
      </c>
      <c r="CY51" s="162" t="e">
        <f t="shared" si="10"/>
        <v>#REF!</v>
      </c>
      <c r="CZ51" s="162" t="e">
        <f t="shared" si="10"/>
        <v>#REF!</v>
      </c>
      <c r="DA51" s="162" t="e">
        <f t="shared" si="10"/>
        <v>#REF!</v>
      </c>
      <c r="DB51" s="162" t="e">
        <f t="shared" si="10"/>
        <v>#REF!</v>
      </c>
      <c r="DC51" s="162" t="e">
        <f t="shared" si="10"/>
        <v>#REF!</v>
      </c>
      <c r="DD51" s="162" t="e">
        <f t="shared" si="10"/>
        <v>#REF!</v>
      </c>
      <c r="DE51" s="162" t="e">
        <f t="shared" si="10"/>
        <v>#REF!</v>
      </c>
      <c r="DF51" s="162" t="e">
        <f t="shared" si="10"/>
        <v>#REF!</v>
      </c>
      <c r="DG51" s="162" t="e">
        <f t="shared" si="10"/>
        <v>#REF!</v>
      </c>
      <c r="DH51" s="162" t="e">
        <f t="shared" si="10"/>
        <v>#REF!</v>
      </c>
      <c r="DI51" s="162" t="e">
        <f t="shared" si="10"/>
        <v>#REF!</v>
      </c>
      <c r="DJ51" s="162" t="e">
        <f t="shared" si="10"/>
        <v>#REF!</v>
      </c>
      <c r="DK51" s="162" t="e">
        <f t="shared" si="10"/>
        <v>#REF!</v>
      </c>
      <c r="DL51" s="162" t="e">
        <f t="shared" si="10"/>
        <v>#REF!</v>
      </c>
      <c r="DM51" s="162" t="e">
        <f t="shared" si="10"/>
        <v>#REF!</v>
      </c>
      <c r="DN51" s="162" t="e">
        <f t="shared" si="10"/>
        <v>#REF!</v>
      </c>
      <c r="DO51" s="162" t="e">
        <f t="shared" si="10"/>
        <v>#REF!</v>
      </c>
      <c r="DP51" s="162" t="e">
        <f t="shared" si="10"/>
        <v>#REF!</v>
      </c>
      <c r="DQ51" s="162" t="e">
        <f t="shared" si="10"/>
        <v>#REF!</v>
      </c>
      <c r="DR51" s="162" t="e">
        <f t="shared" si="10"/>
        <v>#REF!</v>
      </c>
      <c r="DS51" s="162" t="e">
        <f t="shared" si="10"/>
        <v>#REF!</v>
      </c>
      <c r="DT51" s="162" t="e">
        <f t="shared" si="10"/>
        <v>#REF!</v>
      </c>
      <c r="DU51" s="162" t="e">
        <f>DATE(YEAR(DT51),(MONTH(DT51)+1),DAY(DT51))</f>
        <v>#REF!</v>
      </c>
      <c r="DV51" s="162" t="e">
        <f>DATE(YEAR(DU51),(MONTH(DU51)+1),DAY(DU51))</f>
        <v>#REF!</v>
      </c>
      <c r="DW51" s="162" t="e">
        <f>DATE(YEAR(DV51),(MONTH(DV51)+1),DAY(DV51))</f>
        <v>#REF!</v>
      </c>
    </row>
    <row r="52" spans="1:127" s="182" customFormat="1" ht="17.25" hidden="1" outlineLevel="1" thickTop="1" thickBot="1" x14ac:dyDescent="0.3">
      <c r="A52" s="293">
        <v>0</v>
      </c>
      <c r="B52" s="232" t="str">
        <f>'S-фин.$'!B36</f>
        <v xml:space="preserve">Проектно-изыскательские работы </v>
      </c>
      <c r="C52" s="294">
        <f t="shared" ref="C52:C66" si="11">SUM(D52:DW52)</f>
        <v>0</v>
      </c>
      <c r="D52" s="295">
        <v>0</v>
      </c>
      <c r="E52" s="295">
        <v>0</v>
      </c>
      <c r="F52" s="295">
        <v>0</v>
      </c>
      <c r="G52" s="295">
        <v>0</v>
      </c>
      <c r="H52" s="295">
        <v>0</v>
      </c>
      <c r="I52" s="295">
        <v>0</v>
      </c>
      <c r="J52" s="295">
        <v>0</v>
      </c>
      <c r="K52" s="295">
        <v>0</v>
      </c>
      <c r="L52" s="295">
        <v>0</v>
      </c>
      <c r="M52" s="295">
        <v>0</v>
      </c>
      <c r="N52" s="295">
        <v>0</v>
      </c>
      <c r="O52" s="295">
        <v>0</v>
      </c>
      <c r="P52" s="295">
        <v>0</v>
      </c>
      <c r="Q52" s="295">
        <v>0</v>
      </c>
      <c r="R52" s="295">
        <v>0</v>
      </c>
      <c r="S52" s="295">
        <v>0</v>
      </c>
      <c r="T52" s="295">
        <v>0</v>
      </c>
      <c r="U52" s="295">
        <v>0</v>
      </c>
      <c r="V52" s="295">
        <v>0</v>
      </c>
      <c r="W52" s="295">
        <v>0</v>
      </c>
      <c r="X52" s="295">
        <v>0</v>
      </c>
      <c r="Y52" s="295">
        <v>0</v>
      </c>
      <c r="Z52" s="295">
        <v>0</v>
      </c>
      <c r="AA52" s="295">
        <v>0</v>
      </c>
      <c r="AB52" s="295">
        <v>0</v>
      </c>
      <c r="AC52" s="295">
        <v>0</v>
      </c>
      <c r="AD52" s="295">
        <v>0</v>
      </c>
      <c r="AE52" s="295">
        <v>0</v>
      </c>
      <c r="AF52" s="295">
        <v>0</v>
      </c>
      <c r="AG52" s="295">
        <v>0</v>
      </c>
      <c r="AH52" s="295">
        <v>0</v>
      </c>
      <c r="AI52" s="295">
        <v>0</v>
      </c>
      <c r="AJ52" s="295">
        <v>0</v>
      </c>
      <c r="AK52" s="295">
        <v>0</v>
      </c>
      <c r="AL52" s="295">
        <v>0</v>
      </c>
      <c r="AM52" s="295">
        <v>0</v>
      </c>
      <c r="AN52" s="295">
        <v>0</v>
      </c>
      <c r="AO52" s="295">
        <v>0</v>
      </c>
      <c r="AP52" s="295">
        <v>0</v>
      </c>
      <c r="AQ52" s="295">
        <v>0</v>
      </c>
      <c r="AR52" s="295">
        <v>0</v>
      </c>
      <c r="AS52" s="295">
        <v>0</v>
      </c>
      <c r="AT52" s="295">
        <v>0</v>
      </c>
      <c r="AU52" s="295">
        <v>0</v>
      </c>
      <c r="AV52" s="295">
        <v>0</v>
      </c>
      <c r="AW52" s="295">
        <v>0</v>
      </c>
      <c r="AX52" s="295">
        <v>0</v>
      </c>
      <c r="AY52" s="295">
        <v>0</v>
      </c>
      <c r="AZ52" s="295">
        <v>0</v>
      </c>
      <c r="BA52" s="295">
        <v>0</v>
      </c>
      <c r="BB52" s="295">
        <v>0</v>
      </c>
      <c r="BC52" s="295">
        <v>0</v>
      </c>
      <c r="BD52" s="295">
        <v>0</v>
      </c>
      <c r="BE52" s="295">
        <v>0</v>
      </c>
      <c r="BF52" s="295">
        <v>0</v>
      </c>
      <c r="BG52" s="295">
        <v>0</v>
      </c>
      <c r="BH52" s="295">
        <v>0</v>
      </c>
      <c r="BI52" s="295">
        <v>0</v>
      </c>
      <c r="BJ52" s="181">
        <v>0</v>
      </c>
      <c r="BK52" s="181">
        <v>0</v>
      </c>
      <c r="BL52" s="181">
        <v>0</v>
      </c>
      <c r="BM52" s="181">
        <v>0</v>
      </c>
      <c r="BN52" s="181">
        <v>0</v>
      </c>
      <c r="BO52" s="181">
        <v>0</v>
      </c>
      <c r="BP52" s="181">
        <v>0</v>
      </c>
      <c r="BQ52" s="181">
        <v>0</v>
      </c>
      <c r="BR52" s="181">
        <v>0</v>
      </c>
      <c r="BS52" s="181">
        <v>0</v>
      </c>
      <c r="BT52" s="181">
        <v>0</v>
      </c>
      <c r="BU52" s="181"/>
      <c r="BV52" s="181"/>
      <c r="BW52" s="181"/>
      <c r="BX52" s="181"/>
      <c r="BY52" s="181"/>
      <c r="BZ52" s="181"/>
      <c r="CA52" s="181"/>
      <c r="CB52" s="181"/>
      <c r="CC52" s="181"/>
      <c r="CD52" s="181"/>
      <c r="CE52" s="181"/>
      <c r="CF52" s="181"/>
      <c r="CG52" s="181"/>
      <c r="CH52" s="181"/>
      <c r="CI52" s="181"/>
      <c r="CJ52" s="181"/>
      <c r="CK52" s="181"/>
      <c r="CL52" s="181"/>
      <c r="CM52" s="181"/>
      <c r="CN52" s="181"/>
      <c r="CO52" s="181"/>
      <c r="CP52" s="181"/>
      <c r="CQ52" s="181"/>
      <c r="CR52" s="181"/>
      <c r="CS52" s="181"/>
      <c r="CT52" s="181"/>
      <c r="CU52" s="181"/>
      <c r="CV52" s="181"/>
      <c r="CW52" s="181"/>
      <c r="CX52" s="181"/>
      <c r="CY52" s="181"/>
      <c r="CZ52" s="181"/>
      <c r="DA52" s="181"/>
      <c r="DB52" s="181"/>
      <c r="DC52" s="181"/>
      <c r="DD52" s="181"/>
      <c r="DE52" s="181"/>
      <c r="DF52" s="181"/>
      <c r="DG52" s="181"/>
      <c r="DH52" s="181"/>
      <c r="DI52" s="181"/>
      <c r="DJ52" s="181"/>
      <c r="DK52" s="181"/>
      <c r="DL52" s="181"/>
      <c r="DM52" s="181"/>
      <c r="DN52" s="181"/>
      <c r="DO52" s="181"/>
      <c r="DP52" s="181"/>
      <c r="DQ52" s="181"/>
      <c r="DR52" s="181"/>
      <c r="DS52" s="181"/>
      <c r="DT52" s="181"/>
      <c r="DU52" s="181"/>
      <c r="DV52" s="181"/>
      <c r="DW52" s="181"/>
    </row>
    <row r="53" spans="1:127" s="182" customFormat="1" ht="17.25" hidden="1" outlineLevel="1" thickTop="1" thickBot="1" x14ac:dyDescent="0.3">
      <c r="A53" s="293">
        <f>IF(B7="Объект",,IF(B53=0,,1))</f>
        <v>0</v>
      </c>
      <c r="B53" s="232" t="str">
        <f>'S-фин.$'!B37</f>
        <v>Строительно-монтажные работы (привязка в валюте)</v>
      </c>
      <c r="C53" s="294">
        <f t="shared" si="11"/>
        <v>2741.705119294852</v>
      </c>
      <c r="D53" s="295">
        <v>0</v>
      </c>
      <c r="E53" s="295">
        <v>4.3061700502856954</v>
      </c>
      <c r="F53" s="295">
        <v>0</v>
      </c>
      <c r="G53" s="295">
        <v>43.646139900726574</v>
      </c>
      <c r="H53" s="295">
        <v>0</v>
      </c>
      <c r="I53" s="295">
        <v>27.426661185948994</v>
      </c>
      <c r="J53" s="295">
        <v>49.437248774203532</v>
      </c>
      <c r="K53" s="295">
        <v>31.516125906420513</v>
      </c>
      <c r="L53" s="295">
        <v>20.773960783182073</v>
      </c>
      <c r="M53" s="295">
        <v>1.8661545009077167</v>
      </c>
      <c r="N53" s="295">
        <v>31.155773674193515</v>
      </c>
      <c r="O53" s="295">
        <v>4.4795160514132268</v>
      </c>
      <c r="P53" s="295">
        <v>0</v>
      </c>
      <c r="Q53" s="295">
        <v>154.1213452046824</v>
      </c>
      <c r="R53" s="295">
        <v>28.145639261276145</v>
      </c>
      <c r="S53" s="295">
        <v>12.104022803025726</v>
      </c>
      <c r="T53" s="295">
        <v>35.116701879101946</v>
      </c>
      <c r="U53" s="295">
        <v>30.318235269593892</v>
      </c>
      <c r="V53" s="295">
        <v>43.986457399500026</v>
      </c>
      <c r="W53" s="295">
        <v>252.91202522695156</v>
      </c>
      <c r="X53" s="295">
        <v>30.166775448409421</v>
      </c>
      <c r="Y53" s="295">
        <v>1.9307424256636121</v>
      </c>
      <c r="Z53" s="295">
        <v>11.069589958624507</v>
      </c>
      <c r="AA53" s="295">
        <v>11.270299901335882</v>
      </c>
      <c r="AB53" s="295">
        <v>0.98854012193976937</v>
      </c>
      <c r="AC53" s="295">
        <v>8.4952666729198931</v>
      </c>
      <c r="AD53" s="295">
        <v>14.802358545267893</v>
      </c>
      <c r="AE53" s="295">
        <v>70.914779160077984</v>
      </c>
      <c r="AF53" s="295">
        <v>114.29755315381497</v>
      </c>
      <c r="AG53" s="295">
        <v>1.8535127286370676</v>
      </c>
      <c r="AH53" s="295">
        <v>86.589781846767622</v>
      </c>
      <c r="AI53" s="295">
        <v>67.496936132916119</v>
      </c>
      <c r="AJ53" s="295">
        <v>72.743444005993751</v>
      </c>
      <c r="AK53" s="295">
        <v>32.866666666666667</v>
      </c>
      <c r="AL53" s="295">
        <v>21.6</v>
      </c>
      <c r="AM53" s="295">
        <v>60.903018666666675</v>
      </c>
      <c r="AN53" s="295">
        <v>76.407651733333338</v>
      </c>
      <c r="AO53" s="295">
        <v>4.6182400000000001</v>
      </c>
      <c r="AP53" s="295">
        <v>29.368477777777777</v>
      </c>
      <c r="AQ53" s="295">
        <v>50.245233333333289</v>
      </c>
      <c r="AR53" s="295">
        <v>87.753479365079372</v>
      </c>
      <c r="AS53" s="295">
        <v>76.642368253968257</v>
      </c>
      <c r="AT53" s="295">
        <v>151.11601269841273</v>
      </c>
      <c r="AU53" s="295">
        <v>224.10759047619047</v>
      </c>
      <c r="AV53" s="295">
        <v>233.0257378095238</v>
      </c>
      <c r="AW53" s="295">
        <v>73.88307240704502</v>
      </c>
      <c r="AX53" s="295">
        <v>73.88307240704502</v>
      </c>
      <c r="AY53" s="295">
        <v>56.270547945205479</v>
      </c>
      <c r="AZ53" s="295">
        <v>56.270547945205479</v>
      </c>
      <c r="BA53" s="295">
        <v>56.270547945205479</v>
      </c>
      <c r="BB53" s="295">
        <v>56.270547945205479</v>
      </c>
      <c r="BC53" s="295">
        <v>56.270547945205479</v>
      </c>
      <c r="BD53" s="295">
        <v>0</v>
      </c>
      <c r="BE53" s="295">
        <v>0</v>
      </c>
      <c r="BF53" s="295">
        <v>0</v>
      </c>
      <c r="BG53" s="295">
        <v>0</v>
      </c>
      <c r="BH53" s="295">
        <v>0</v>
      </c>
      <c r="BI53" s="295">
        <v>0</v>
      </c>
      <c r="BJ53" s="181">
        <v>0</v>
      </c>
      <c r="BK53" s="181">
        <v>0</v>
      </c>
      <c r="BL53" s="181">
        <v>0</v>
      </c>
      <c r="BM53" s="181">
        <v>0</v>
      </c>
      <c r="BN53" s="181">
        <v>0</v>
      </c>
      <c r="BO53" s="181">
        <v>0</v>
      </c>
      <c r="BP53" s="181">
        <v>0</v>
      </c>
      <c r="BQ53" s="181">
        <v>0</v>
      </c>
      <c r="BR53" s="181">
        <v>0</v>
      </c>
      <c r="BS53" s="181">
        <v>0</v>
      </c>
      <c r="BT53" s="181">
        <v>0</v>
      </c>
      <c r="BU53" s="181"/>
      <c r="BV53" s="181"/>
      <c r="BW53" s="181"/>
      <c r="BX53" s="181"/>
      <c r="BY53" s="181"/>
      <c r="BZ53" s="181"/>
      <c r="CA53" s="181"/>
      <c r="CB53" s="181"/>
      <c r="CC53" s="181"/>
      <c r="CD53" s="181"/>
      <c r="CE53" s="181"/>
      <c r="CF53" s="181"/>
      <c r="CG53" s="181"/>
      <c r="CH53" s="181"/>
      <c r="CI53" s="181"/>
      <c r="CJ53" s="181"/>
      <c r="CK53" s="181"/>
      <c r="CL53" s="181"/>
      <c r="CM53" s="181"/>
      <c r="CN53" s="181"/>
      <c r="CO53" s="181"/>
      <c r="CP53" s="181"/>
      <c r="CQ53" s="181"/>
      <c r="CR53" s="181"/>
      <c r="CS53" s="181"/>
      <c r="CT53" s="181"/>
      <c r="CU53" s="181"/>
      <c r="CV53" s="181"/>
      <c r="CW53" s="181"/>
      <c r="CX53" s="181"/>
      <c r="CY53" s="181"/>
      <c r="CZ53" s="181"/>
      <c r="DA53" s="181"/>
      <c r="DB53" s="181"/>
      <c r="DC53" s="181"/>
      <c r="DD53" s="181"/>
      <c r="DE53" s="181"/>
      <c r="DF53" s="181"/>
      <c r="DG53" s="181"/>
      <c r="DH53" s="181"/>
      <c r="DI53" s="181"/>
      <c r="DJ53" s="181"/>
      <c r="DK53" s="181"/>
      <c r="DL53" s="181"/>
      <c r="DM53" s="181"/>
      <c r="DN53" s="181"/>
      <c r="DO53" s="181"/>
      <c r="DP53" s="181"/>
      <c r="DQ53" s="181"/>
      <c r="DR53" s="181"/>
      <c r="DS53" s="181"/>
      <c r="DT53" s="181"/>
      <c r="DU53" s="181"/>
      <c r="DV53" s="181"/>
      <c r="DW53" s="181"/>
    </row>
    <row r="54" spans="1:127" s="182" customFormat="1" ht="17.25" hidden="1" outlineLevel="1" thickTop="1" thickBot="1" x14ac:dyDescent="0.3">
      <c r="A54" s="293">
        <f>IF(B7="Объект",,IF(B54=0,,1))</f>
        <v>0</v>
      </c>
      <c r="B54" s="232" t="str">
        <f>'S-фин.$'!B38</f>
        <v>Строительно-монтажные работы рос</v>
      </c>
      <c r="C54" s="294">
        <f t="shared" si="11"/>
        <v>377.59999999999997</v>
      </c>
      <c r="D54" s="295">
        <v>0</v>
      </c>
      <c r="E54" s="295">
        <v>0</v>
      </c>
      <c r="F54" s="295">
        <v>0</v>
      </c>
      <c r="G54" s="295">
        <v>0</v>
      </c>
      <c r="H54" s="295">
        <v>0</v>
      </c>
      <c r="I54" s="295">
        <v>0</v>
      </c>
      <c r="J54" s="295">
        <v>0</v>
      </c>
      <c r="K54" s="295">
        <v>0</v>
      </c>
      <c r="L54" s="295">
        <v>0</v>
      </c>
      <c r="M54" s="295">
        <v>0</v>
      </c>
      <c r="N54" s="295">
        <v>0</v>
      </c>
      <c r="O54" s="295">
        <v>0</v>
      </c>
      <c r="P54" s="295">
        <v>0</v>
      </c>
      <c r="Q54" s="295">
        <v>0</v>
      </c>
      <c r="R54" s="295">
        <v>0</v>
      </c>
      <c r="S54" s="295">
        <v>0</v>
      </c>
      <c r="T54" s="295">
        <v>0</v>
      </c>
      <c r="U54" s="295">
        <v>0</v>
      </c>
      <c r="V54" s="295">
        <v>0</v>
      </c>
      <c r="W54" s="295">
        <v>0</v>
      </c>
      <c r="X54" s="295">
        <v>0</v>
      </c>
      <c r="Y54" s="295">
        <v>0</v>
      </c>
      <c r="Z54" s="295">
        <v>0</v>
      </c>
      <c r="AA54" s="295">
        <v>0</v>
      </c>
      <c r="AB54" s="295">
        <v>0</v>
      </c>
      <c r="AC54" s="295">
        <v>0</v>
      </c>
      <c r="AD54" s="295">
        <v>0</v>
      </c>
      <c r="AE54" s="295">
        <v>0</v>
      </c>
      <c r="AF54" s="295">
        <v>0</v>
      </c>
      <c r="AG54" s="295">
        <v>0</v>
      </c>
      <c r="AH54" s="295">
        <v>0</v>
      </c>
      <c r="AI54" s="295">
        <v>0</v>
      </c>
      <c r="AJ54" s="295">
        <v>0</v>
      </c>
      <c r="AK54" s="295">
        <v>0</v>
      </c>
      <c r="AL54" s="295">
        <v>0</v>
      </c>
      <c r="AM54" s="295">
        <v>0</v>
      </c>
      <c r="AN54" s="295">
        <v>0</v>
      </c>
      <c r="AO54" s="295">
        <v>0</v>
      </c>
      <c r="AP54" s="295">
        <v>0</v>
      </c>
      <c r="AQ54" s="295">
        <v>0</v>
      </c>
      <c r="AR54" s="295">
        <v>0</v>
      </c>
      <c r="AS54" s="295">
        <v>0</v>
      </c>
      <c r="AT54" s="295">
        <v>0</v>
      </c>
      <c r="AU54" s="295">
        <v>0</v>
      </c>
      <c r="AV54" s="295">
        <v>0</v>
      </c>
      <c r="AW54" s="295">
        <v>0</v>
      </c>
      <c r="AX54" s="295">
        <v>0</v>
      </c>
      <c r="AY54" s="295">
        <v>0</v>
      </c>
      <c r="AZ54" s="295">
        <v>0</v>
      </c>
      <c r="BA54" s="295">
        <v>0</v>
      </c>
      <c r="BB54" s="295">
        <v>62.93333333333333</v>
      </c>
      <c r="BC54" s="295">
        <v>62.93333333333333</v>
      </c>
      <c r="BD54" s="295">
        <v>62.93333333333333</v>
      </c>
      <c r="BE54" s="295">
        <v>62.93333333333333</v>
      </c>
      <c r="BF54" s="295">
        <v>62.93333333333333</v>
      </c>
      <c r="BG54" s="295">
        <v>62.93333333333333</v>
      </c>
      <c r="BH54" s="295">
        <v>0</v>
      </c>
      <c r="BI54" s="295">
        <v>0</v>
      </c>
      <c r="BJ54" s="181">
        <v>0</v>
      </c>
      <c r="BK54" s="181">
        <v>0</v>
      </c>
      <c r="BL54" s="181">
        <v>0</v>
      </c>
      <c r="BM54" s="181">
        <v>0</v>
      </c>
      <c r="BN54" s="181">
        <v>0</v>
      </c>
      <c r="BO54" s="181">
        <v>0</v>
      </c>
      <c r="BP54" s="181">
        <v>0</v>
      </c>
      <c r="BQ54" s="181">
        <v>0</v>
      </c>
      <c r="BR54" s="181">
        <v>0</v>
      </c>
      <c r="BS54" s="181">
        <v>0</v>
      </c>
      <c r="BT54" s="181">
        <v>0</v>
      </c>
      <c r="BU54" s="181"/>
      <c r="BV54" s="181"/>
      <c r="BW54" s="181"/>
      <c r="BX54" s="181"/>
      <c r="BY54" s="181"/>
      <c r="BZ54" s="181"/>
      <c r="CA54" s="181"/>
      <c r="CB54" s="181"/>
      <c r="CC54" s="181"/>
      <c r="CD54" s="181"/>
      <c r="CE54" s="181"/>
      <c r="CF54" s="181"/>
      <c r="CG54" s="181"/>
      <c r="CH54" s="181"/>
      <c r="CI54" s="181"/>
      <c r="CJ54" s="181"/>
      <c r="CK54" s="181"/>
      <c r="CL54" s="181"/>
      <c r="CM54" s="181"/>
      <c r="CN54" s="181"/>
      <c r="CO54" s="181"/>
      <c r="CP54" s="181"/>
      <c r="CQ54" s="181"/>
      <c r="CR54" s="181"/>
      <c r="CS54" s="181"/>
      <c r="CT54" s="181"/>
      <c r="CU54" s="181"/>
      <c r="CV54" s="181"/>
      <c r="CW54" s="181"/>
      <c r="CX54" s="181"/>
      <c r="CY54" s="181"/>
      <c r="CZ54" s="181"/>
      <c r="DA54" s="181"/>
      <c r="DB54" s="181"/>
      <c r="DC54" s="181"/>
      <c r="DD54" s="181"/>
      <c r="DE54" s="181"/>
      <c r="DF54" s="181"/>
      <c r="DG54" s="181"/>
      <c r="DH54" s="181"/>
      <c r="DI54" s="181"/>
      <c r="DJ54" s="181"/>
      <c r="DK54" s="181"/>
      <c r="DL54" s="181"/>
      <c r="DM54" s="181"/>
      <c r="DN54" s="181"/>
      <c r="DO54" s="181"/>
      <c r="DP54" s="181"/>
      <c r="DQ54" s="181"/>
      <c r="DR54" s="181"/>
      <c r="DS54" s="181"/>
      <c r="DT54" s="181"/>
      <c r="DU54" s="181"/>
      <c r="DV54" s="181"/>
      <c r="DW54" s="181"/>
    </row>
    <row r="55" spans="1:127" s="182" customFormat="1" ht="17.25" hidden="1" outlineLevel="1" thickTop="1" thickBot="1" x14ac:dyDescent="0.3">
      <c r="A55" s="293"/>
      <c r="B55" s="232" t="str">
        <f>'S-фин.$'!B39</f>
        <v>ТМЦ</v>
      </c>
      <c r="C55" s="294">
        <f t="shared" si="11"/>
        <v>50714.707870171325</v>
      </c>
      <c r="D55" s="295">
        <v>0</v>
      </c>
      <c r="E55" s="295">
        <v>0.15803361291291468</v>
      </c>
      <c r="F55" s="295">
        <v>0.18093849561382142</v>
      </c>
      <c r="G55" s="295">
        <v>0</v>
      </c>
      <c r="H55" s="295">
        <v>28.795330504155039</v>
      </c>
      <c r="I55" s="295">
        <v>78.200045713730304</v>
      </c>
      <c r="J55" s="295">
        <v>68.910214550876105</v>
      </c>
      <c r="K55" s="295">
        <v>88.213365547547724</v>
      </c>
      <c r="L55" s="295">
        <v>98.6694304465437</v>
      </c>
      <c r="M55" s="295">
        <v>67.607192362244731</v>
      </c>
      <c r="N55" s="295">
        <v>41.268331293068002</v>
      </c>
      <c r="O55" s="295">
        <v>55.482084478377089</v>
      </c>
      <c r="P55" s="295">
        <v>39.105689172409171</v>
      </c>
      <c r="Q55" s="295">
        <v>136.82500154336353</v>
      </c>
      <c r="R55" s="295">
        <v>393.14431504653754</v>
      </c>
      <c r="S55" s="295">
        <v>288.05041368328045</v>
      </c>
      <c r="T55" s="295">
        <v>179.80236754685455</v>
      </c>
      <c r="U55" s="295">
        <v>114.30023240267042</v>
      </c>
      <c r="V55" s="295">
        <v>366.40159319003953</v>
      </c>
      <c r="W55" s="295">
        <v>305.75730718654825</v>
      </c>
      <c r="X55" s="295">
        <v>267.22558692516048</v>
      </c>
      <c r="Y55" s="295">
        <v>188.22495281980989</v>
      </c>
      <c r="Z55" s="295">
        <v>300.66905502874545</v>
      </c>
      <c r="AA55" s="295">
        <v>320.04869044223591</v>
      </c>
      <c r="AB55" s="295">
        <v>410.27383353013767</v>
      </c>
      <c r="AC55" s="295">
        <v>325.15211902603613</v>
      </c>
      <c r="AD55" s="295">
        <v>232.17626388590597</v>
      </c>
      <c r="AE55" s="295">
        <v>267.8002291182458</v>
      </c>
      <c r="AF55" s="295">
        <v>95.055287438100763</v>
      </c>
      <c r="AG55" s="295">
        <v>999.58399440928383</v>
      </c>
      <c r="AH55" s="295">
        <v>597.58654484380691</v>
      </c>
      <c r="AI55" s="295">
        <v>637.75582651547063</v>
      </c>
      <c r="AJ55" s="295">
        <v>867.07619598112058</v>
      </c>
      <c r="AK55" s="295">
        <v>860.40489359999992</v>
      </c>
      <c r="AL55" s="295">
        <v>734.13175431111597</v>
      </c>
      <c r="AM55" s="295">
        <v>650.21669840000004</v>
      </c>
      <c r="AN55" s="295">
        <v>867.39460300602082</v>
      </c>
      <c r="AO55" s="295">
        <v>1084.6227834068648</v>
      </c>
      <c r="AP55" s="295">
        <v>1562.5760512549025</v>
      </c>
      <c r="AQ55" s="295">
        <v>1326.9491496133396</v>
      </c>
      <c r="AR55" s="295">
        <v>1677.6212973311169</v>
      </c>
      <c r="AS55" s="295">
        <v>1465.0378735877807</v>
      </c>
      <c r="AT55" s="295">
        <v>1387.2410216328124</v>
      </c>
      <c r="AU55" s="295">
        <v>1082.7604613551566</v>
      </c>
      <c r="AV55" s="295">
        <v>977.2312041916008</v>
      </c>
      <c r="AW55" s="295">
        <v>1823.3395833079692</v>
      </c>
      <c r="AX55" s="295">
        <v>1790.4771029320179</v>
      </c>
      <c r="AY55" s="295">
        <v>2071.4840320845237</v>
      </c>
      <c r="AZ55" s="295">
        <v>2475.2976315341348</v>
      </c>
      <c r="BA55" s="295">
        <v>2440.1608853117777</v>
      </c>
      <c r="BB55" s="295">
        <v>1996.2575709399669</v>
      </c>
      <c r="BC55" s="295">
        <v>1744.6458572869988</v>
      </c>
      <c r="BD55" s="295">
        <v>1450.8486677137632</v>
      </c>
      <c r="BE55" s="295">
        <v>1638.8943645751797</v>
      </c>
      <c r="BF55" s="295">
        <v>1415.7065213114643</v>
      </c>
      <c r="BG55" s="295">
        <v>1342.2630343301057</v>
      </c>
      <c r="BH55" s="295">
        <v>852.68396863230566</v>
      </c>
      <c r="BI55" s="295">
        <v>668.93353817034495</v>
      </c>
      <c r="BJ55" s="181">
        <v>836.22256070555625</v>
      </c>
      <c r="BK55" s="181">
        <v>1069.6358088138763</v>
      </c>
      <c r="BL55" s="181">
        <v>864.69797383322668</v>
      </c>
      <c r="BM55" s="181">
        <v>873.39984204092048</v>
      </c>
      <c r="BN55" s="181">
        <v>865.84172135501296</v>
      </c>
      <c r="BO55" s="181">
        <v>704.32909842844185</v>
      </c>
      <c r="BP55" s="181">
        <v>606.21524866318362</v>
      </c>
      <c r="BQ55" s="181">
        <v>606.21524866318362</v>
      </c>
      <c r="BR55" s="181">
        <v>524.32407675754155</v>
      </c>
      <c r="BS55" s="181">
        <v>517.1452743482846</v>
      </c>
      <c r="BT55" s="181">
        <v>0</v>
      </c>
      <c r="BU55" s="181"/>
      <c r="BV55" s="181"/>
      <c r="BW55" s="181"/>
      <c r="BX55" s="181"/>
      <c r="BY55" s="181"/>
      <c r="BZ55" s="181"/>
      <c r="CA55" s="181"/>
      <c r="CB55" s="181"/>
      <c r="CC55" s="181"/>
      <c r="CD55" s="181"/>
      <c r="CE55" s="181"/>
      <c r="CF55" s="181"/>
      <c r="CG55" s="181"/>
      <c r="CH55" s="181"/>
      <c r="CI55" s="181"/>
      <c r="CJ55" s="181"/>
      <c r="CK55" s="181"/>
      <c r="CL55" s="181"/>
      <c r="CM55" s="181"/>
      <c r="CN55" s="181"/>
      <c r="CO55" s="181"/>
      <c r="CP55" s="181"/>
      <c r="CQ55" s="181"/>
      <c r="CR55" s="181"/>
      <c r="CS55" s="181"/>
      <c r="CT55" s="181"/>
      <c r="CU55" s="181"/>
      <c r="CV55" s="181"/>
      <c r="CW55" s="181"/>
      <c r="CX55" s="181"/>
      <c r="CY55" s="181"/>
      <c r="CZ55" s="181"/>
      <c r="DA55" s="181"/>
      <c r="DB55" s="181"/>
      <c r="DC55" s="181"/>
      <c r="DD55" s="181"/>
      <c r="DE55" s="181"/>
      <c r="DF55" s="181"/>
      <c r="DG55" s="181"/>
      <c r="DH55" s="181"/>
      <c r="DI55" s="181"/>
      <c r="DJ55" s="181"/>
      <c r="DK55" s="181"/>
      <c r="DL55" s="181"/>
      <c r="DM55" s="181"/>
      <c r="DN55" s="181"/>
      <c r="DO55" s="181"/>
      <c r="DP55" s="181"/>
      <c r="DQ55" s="181"/>
      <c r="DR55" s="181"/>
      <c r="DS55" s="181"/>
      <c r="DT55" s="181"/>
      <c r="DU55" s="181"/>
      <c r="DV55" s="181"/>
      <c r="DW55" s="181"/>
    </row>
    <row r="56" spans="1:127" s="182" customFormat="1" ht="17.25" hidden="1" outlineLevel="1" thickTop="1" thickBot="1" x14ac:dyDescent="0.3">
      <c r="A56" s="293"/>
      <c r="B56" s="232" t="str">
        <f>'S-фин.$'!B40</f>
        <v>Оборудование (привязка к валюте)</v>
      </c>
      <c r="C56" s="294">
        <f t="shared" si="11"/>
        <v>2008.7547762393069</v>
      </c>
      <c r="D56" s="295">
        <v>0</v>
      </c>
      <c r="E56" s="295">
        <v>0</v>
      </c>
      <c r="F56" s="295">
        <v>0</v>
      </c>
      <c r="G56" s="295">
        <v>0</v>
      </c>
      <c r="H56" s="295">
        <v>0</v>
      </c>
      <c r="I56" s="295">
        <v>0</v>
      </c>
      <c r="J56" s="295">
        <v>0</v>
      </c>
      <c r="K56" s="295">
        <v>0</v>
      </c>
      <c r="L56" s="295">
        <v>0</v>
      </c>
      <c r="M56" s="295">
        <v>0</v>
      </c>
      <c r="N56" s="295">
        <v>0</v>
      </c>
      <c r="O56" s="295">
        <v>0</v>
      </c>
      <c r="P56" s="295">
        <v>0</v>
      </c>
      <c r="Q56" s="295">
        <v>0</v>
      </c>
      <c r="R56" s="295">
        <v>0</v>
      </c>
      <c r="S56" s="295">
        <v>0</v>
      </c>
      <c r="T56" s="295">
        <v>0</v>
      </c>
      <c r="U56" s="295">
        <v>0</v>
      </c>
      <c r="V56" s="295">
        <v>0</v>
      </c>
      <c r="W56" s="295">
        <v>0</v>
      </c>
      <c r="X56" s="295">
        <v>0</v>
      </c>
      <c r="Y56" s="295">
        <v>0</v>
      </c>
      <c r="Z56" s="295">
        <v>0</v>
      </c>
      <c r="AA56" s="295">
        <v>0</v>
      </c>
      <c r="AB56" s="295">
        <v>0</v>
      </c>
      <c r="AC56" s="295">
        <v>0</v>
      </c>
      <c r="AD56" s="295">
        <v>0</v>
      </c>
      <c r="AE56" s="295">
        <v>0</v>
      </c>
      <c r="AF56" s="295">
        <v>0</v>
      </c>
      <c r="AG56" s="295">
        <v>0</v>
      </c>
      <c r="AH56" s="295">
        <v>0</v>
      </c>
      <c r="AI56" s="295">
        <v>0</v>
      </c>
      <c r="AJ56" s="295">
        <v>0</v>
      </c>
      <c r="AK56" s="295">
        <v>0</v>
      </c>
      <c r="AL56" s="295">
        <v>0</v>
      </c>
      <c r="AM56" s="295">
        <v>0</v>
      </c>
      <c r="AN56" s="295">
        <v>0</v>
      </c>
      <c r="AO56" s="295">
        <v>0</v>
      </c>
      <c r="AP56" s="295">
        <v>0</v>
      </c>
      <c r="AQ56" s="295">
        <v>0</v>
      </c>
      <c r="AR56" s="295">
        <v>0</v>
      </c>
      <c r="AS56" s="295">
        <v>0</v>
      </c>
      <c r="AT56" s="295">
        <v>0</v>
      </c>
      <c r="AU56" s="295">
        <v>0</v>
      </c>
      <c r="AV56" s="295">
        <v>419.81723946666659</v>
      </c>
      <c r="AW56" s="295">
        <v>0</v>
      </c>
      <c r="AX56" s="295">
        <v>130.66643835616438</v>
      </c>
      <c r="AY56" s="295">
        <v>347.68561643835613</v>
      </c>
      <c r="AZ56" s="295">
        <v>0</v>
      </c>
      <c r="BA56" s="295">
        <v>428.25117808219176</v>
      </c>
      <c r="BB56" s="295">
        <v>0</v>
      </c>
      <c r="BC56" s="295">
        <v>56.391503895928274</v>
      </c>
      <c r="BD56" s="295">
        <v>0</v>
      </c>
      <c r="BE56" s="295">
        <v>0</v>
      </c>
      <c r="BF56" s="295">
        <v>0</v>
      </c>
      <c r="BG56" s="295">
        <v>312.97140000000002</v>
      </c>
      <c r="BH56" s="295">
        <v>312.97140000000002</v>
      </c>
      <c r="BI56" s="295">
        <v>0</v>
      </c>
      <c r="BJ56" s="181">
        <v>0</v>
      </c>
      <c r="BK56" s="181">
        <v>0</v>
      </c>
      <c r="BL56" s="181">
        <v>0</v>
      </c>
      <c r="BM56" s="181">
        <v>0</v>
      </c>
      <c r="BN56" s="181">
        <v>0</v>
      </c>
      <c r="BO56" s="181">
        <v>0</v>
      </c>
      <c r="BP56" s="181">
        <v>0</v>
      </c>
      <c r="BQ56" s="181">
        <v>0</v>
      </c>
      <c r="BR56" s="181">
        <v>0</v>
      </c>
      <c r="BS56" s="181">
        <v>0</v>
      </c>
      <c r="BT56" s="181">
        <v>0</v>
      </c>
      <c r="BU56" s="181"/>
      <c r="BV56" s="181"/>
      <c r="BW56" s="181"/>
      <c r="BX56" s="181"/>
      <c r="BY56" s="181"/>
      <c r="BZ56" s="181"/>
      <c r="CA56" s="181"/>
      <c r="CB56" s="181"/>
      <c r="CC56" s="181"/>
      <c r="CD56" s="181"/>
      <c r="CE56" s="181"/>
      <c r="CF56" s="181"/>
      <c r="CG56" s="181"/>
      <c r="CH56" s="181"/>
      <c r="CI56" s="181"/>
      <c r="CJ56" s="181"/>
      <c r="CK56" s="181"/>
      <c r="CL56" s="181"/>
      <c r="CM56" s="181"/>
      <c r="CN56" s="181"/>
      <c r="CO56" s="181"/>
      <c r="CP56" s="181"/>
      <c r="CQ56" s="181"/>
      <c r="CR56" s="181"/>
      <c r="CS56" s="181"/>
      <c r="CT56" s="181"/>
      <c r="CU56" s="181"/>
      <c r="CV56" s="181"/>
      <c r="CW56" s="181"/>
      <c r="CX56" s="181"/>
      <c r="CY56" s="181"/>
      <c r="CZ56" s="181"/>
      <c r="DA56" s="181"/>
      <c r="DB56" s="181"/>
      <c r="DC56" s="181"/>
      <c r="DD56" s="181"/>
      <c r="DE56" s="181"/>
      <c r="DF56" s="181"/>
      <c r="DG56" s="181"/>
      <c r="DH56" s="181"/>
      <c r="DI56" s="181"/>
      <c r="DJ56" s="181"/>
      <c r="DK56" s="181"/>
      <c r="DL56" s="181"/>
      <c r="DM56" s="181"/>
      <c r="DN56" s="181"/>
      <c r="DO56" s="181"/>
      <c r="DP56" s="181"/>
      <c r="DQ56" s="181"/>
      <c r="DR56" s="181"/>
      <c r="DS56" s="181"/>
      <c r="DT56" s="181"/>
      <c r="DU56" s="181"/>
      <c r="DV56" s="181"/>
      <c r="DW56" s="181"/>
    </row>
    <row r="57" spans="1:127" s="182" customFormat="1" ht="17.25" hidden="1" outlineLevel="1" thickTop="1" thickBot="1" x14ac:dyDescent="0.3">
      <c r="A57" s="293"/>
      <c r="B57" s="232" t="str">
        <f>'S-фин.$'!B41</f>
        <v>Оборудование рос</v>
      </c>
      <c r="C57" s="294">
        <f t="shared" si="11"/>
        <v>5279.0124082092507</v>
      </c>
      <c r="D57" s="295">
        <v>0</v>
      </c>
      <c r="E57" s="295">
        <v>0</v>
      </c>
      <c r="F57" s="295">
        <v>0</v>
      </c>
      <c r="G57" s="295">
        <v>0</v>
      </c>
      <c r="H57" s="295">
        <v>6.1977998550619438</v>
      </c>
      <c r="I57" s="295">
        <v>0</v>
      </c>
      <c r="J57" s="295">
        <v>0</v>
      </c>
      <c r="K57" s="295">
        <v>0</v>
      </c>
      <c r="L57" s="295">
        <v>0</v>
      </c>
      <c r="M57" s="295">
        <v>1.5581409659426522</v>
      </c>
      <c r="N57" s="295">
        <v>5.7895075297798257</v>
      </c>
      <c r="O57" s="295">
        <v>52.913199836169703</v>
      </c>
      <c r="P57" s="295">
        <v>32.686775187059311</v>
      </c>
      <c r="Q57" s="295">
        <v>42.924786922930693</v>
      </c>
      <c r="R57" s="295">
        <v>21.618077318935168</v>
      </c>
      <c r="S57" s="295">
        <v>13.491813770329241</v>
      </c>
      <c r="T57" s="295">
        <v>22.195045574928418</v>
      </c>
      <c r="U57" s="295">
        <v>7.4765675190842051</v>
      </c>
      <c r="V57" s="295">
        <v>14.704862060353083</v>
      </c>
      <c r="W57" s="295">
        <v>8.3270052290524355</v>
      </c>
      <c r="X57" s="295">
        <v>21.431496490784866</v>
      </c>
      <c r="Y57" s="295">
        <v>6.4969632449192787</v>
      </c>
      <c r="Z57" s="295">
        <v>12.862139726860336</v>
      </c>
      <c r="AA57" s="295">
        <v>70.158335129721195</v>
      </c>
      <c r="AB57" s="295">
        <v>76.560965388910418</v>
      </c>
      <c r="AC57" s="295">
        <v>111.82944278921522</v>
      </c>
      <c r="AD57" s="295">
        <v>73.65039574126618</v>
      </c>
      <c r="AE57" s="295">
        <v>59.624480010859507</v>
      </c>
      <c r="AF57" s="295">
        <v>151.4447929143621</v>
      </c>
      <c r="AG57" s="295">
        <v>49.858634996240731</v>
      </c>
      <c r="AH57" s="295">
        <v>44.223933595653108</v>
      </c>
      <c r="AI57" s="295">
        <v>16.304075330306613</v>
      </c>
      <c r="AJ57" s="295">
        <v>59.328937097359535</v>
      </c>
      <c r="AK57" s="295">
        <v>80.481697600000004</v>
      </c>
      <c r="AL57" s="295">
        <v>69.01679224444446</v>
      </c>
      <c r="AM57" s="295">
        <v>53.023541733333339</v>
      </c>
      <c r="AN57" s="295">
        <v>90.370716180202024</v>
      </c>
      <c r="AO57" s="295">
        <v>125.26863151213203</v>
      </c>
      <c r="AP57" s="295">
        <v>261.04050049462506</v>
      </c>
      <c r="AQ57" s="295">
        <v>281.55510207240286</v>
      </c>
      <c r="AR57" s="295">
        <v>292.82060084943657</v>
      </c>
      <c r="AS57" s="295">
        <v>311.21539412152549</v>
      </c>
      <c r="AT57" s="295">
        <v>249.19488769631118</v>
      </c>
      <c r="AU57" s="295">
        <v>258.55615677119488</v>
      </c>
      <c r="AV57" s="295">
        <v>261.63702532568379</v>
      </c>
      <c r="AW57" s="295">
        <v>183.83082831213326</v>
      </c>
      <c r="AX57" s="295">
        <v>165.50246250235188</v>
      </c>
      <c r="AY57" s="295">
        <v>236.5223635659537</v>
      </c>
      <c r="AZ57" s="295">
        <v>269.73732594486245</v>
      </c>
      <c r="BA57" s="295">
        <v>142.20452473731945</v>
      </c>
      <c r="BB57" s="295">
        <v>160.83413868684318</v>
      </c>
      <c r="BC57" s="295">
        <v>161.92133275077009</v>
      </c>
      <c r="BD57" s="295">
        <v>133.98708617542763</v>
      </c>
      <c r="BE57" s="295">
        <v>128.08593275077013</v>
      </c>
      <c r="BF57" s="295">
        <v>103.13092754278806</v>
      </c>
      <c r="BG57" s="295">
        <v>84.961122089204409</v>
      </c>
      <c r="BH57" s="295">
        <v>112.05951183495782</v>
      </c>
      <c r="BI57" s="295">
        <v>39.197815244244303</v>
      </c>
      <c r="BJ57" s="181">
        <v>39.197815244244303</v>
      </c>
      <c r="BK57" s="181">
        <v>0</v>
      </c>
      <c r="BL57" s="181">
        <v>0</v>
      </c>
      <c r="BM57" s="181">
        <v>0</v>
      </c>
      <c r="BN57" s="181">
        <v>0</v>
      </c>
      <c r="BO57" s="181">
        <v>0</v>
      </c>
      <c r="BP57" s="181">
        <v>0</v>
      </c>
      <c r="BQ57" s="181">
        <v>0</v>
      </c>
      <c r="BR57" s="181">
        <v>0</v>
      </c>
      <c r="BS57" s="181">
        <v>0</v>
      </c>
      <c r="BT57" s="181">
        <v>0</v>
      </c>
      <c r="BU57" s="181"/>
      <c r="BV57" s="181"/>
      <c r="BW57" s="181"/>
      <c r="BX57" s="181"/>
      <c r="BY57" s="181"/>
      <c r="BZ57" s="181"/>
      <c r="CA57" s="181"/>
      <c r="CB57" s="181"/>
      <c r="CC57" s="181"/>
      <c r="CD57" s="181"/>
      <c r="CE57" s="181"/>
      <c r="CF57" s="181"/>
      <c r="CG57" s="181"/>
      <c r="CH57" s="181"/>
      <c r="CI57" s="181"/>
      <c r="CJ57" s="181"/>
      <c r="CK57" s="181"/>
      <c r="CL57" s="181"/>
      <c r="CM57" s="181"/>
      <c r="CN57" s="181"/>
      <c r="CO57" s="181"/>
      <c r="CP57" s="181"/>
      <c r="CQ57" s="181"/>
      <c r="CR57" s="181"/>
      <c r="CS57" s="181"/>
      <c r="CT57" s="181"/>
      <c r="CU57" s="181"/>
      <c r="CV57" s="181"/>
      <c r="CW57" s="181"/>
      <c r="CX57" s="181"/>
      <c r="CY57" s="181"/>
      <c r="CZ57" s="181"/>
      <c r="DA57" s="181"/>
      <c r="DB57" s="181"/>
      <c r="DC57" s="181"/>
      <c r="DD57" s="181"/>
      <c r="DE57" s="181"/>
      <c r="DF57" s="181"/>
      <c r="DG57" s="181"/>
      <c r="DH57" s="181"/>
      <c r="DI57" s="181"/>
      <c r="DJ57" s="181"/>
      <c r="DK57" s="181"/>
      <c r="DL57" s="181"/>
      <c r="DM57" s="181"/>
      <c r="DN57" s="181"/>
      <c r="DO57" s="181"/>
      <c r="DP57" s="181"/>
      <c r="DQ57" s="181"/>
      <c r="DR57" s="181"/>
      <c r="DS57" s="181"/>
      <c r="DT57" s="181"/>
      <c r="DU57" s="181"/>
      <c r="DV57" s="181"/>
      <c r="DW57" s="181"/>
    </row>
    <row r="58" spans="1:127" s="182" customFormat="1" ht="17.25" hidden="1" outlineLevel="1" thickTop="1" thickBot="1" x14ac:dyDescent="0.3">
      <c r="A58" s="293">
        <f>IF(B7="Объект",,IF(B58=0,,1))</f>
        <v>0</v>
      </c>
      <c r="B58" s="232" t="str">
        <f>'S-фин.$'!B42</f>
        <v>Прочие</v>
      </c>
      <c r="C58" s="294">
        <f t="shared" si="11"/>
        <v>28476.007241064992</v>
      </c>
      <c r="D58" s="295">
        <v>0</v>
      </c>
      <c r="E58" s="295">
        <v>0</v>
      </c>
      <c r="F58" s="295">
        <v>0</v>
      </c>
      <c r="G58" s="295">
        <v>0</v>
      </c>
      <c r="H58" s="295">
        <v>0</v>
      </c>
      <c r="I58" s="295">
        <v>0</v>
      </c>
      <c r="J58" s="295">
        <v>0</v>
      </c>
      <c r="K58" s="295">
        <v>0</v>
      </c>
      <c r="L58" s="295">
        <v>0</v>
      </c>
      <c r="M58" s="295">
        <v>0</v>
      </c>
      <c r="N58" s="295">
        <v>0</v>
      </c>
      <c r="O58" s="295">
        <v>0</v>
      </c>
      <c r="P58" s="295">
        <v>0</v>
      </c>
      <c r="Q58" s="295">
        <v>0</v>
      </c>
      <c r="R58" s="295">
        <v>0</v>
      </c>
      <c r="S58" s="295">
        <v>0</v>
      </c>
      <c r="T58" s="295">
        <v>0</v>
      </c>
      <c r="U58" s="295">
        <v>0</v>
      </c>
      <c r="V58" s="295">
        <v>0</v>
      </c>
      <c r="W58" s="295">
        <v>0</v>
      </c>
      <c r="X58" s="295">
        <v>0</v>
      </c>
      <c r="Y58" s="295">
        <v>0</v>
      </c>
      <c r="Z58" s="295">
        <v>0</v>
      </c>
      <c r="AA58" s="295">
        <v>0</v>
      </c>
      <c r="AB58" s="295">
        <v>0</v>
      </c>
      <c r="AC58" s="295">
        <v>0</v>
      </c>
      <c r="AD58" s="295">
        <v>0</v>
      </c>
      <c r="AE58" s="295">
        <v>537.65478547684984</v>
      </c>
      <c r="AF58" s="295">
        <v>48.068498656036972</v>
      </c>
      <c r="AG58" s="295">
        <v>1882.9420861240219</v>
      </c>
      <c r="AH58" s="295">
        <v>534.94115634486434</v>
      </c>
      <c r="AI58" s="295">
        <v>545.28576843196993</v>
      </c>
      <c r="AJ58" s="295">
        <v>0</v>
      </c>
      <c r="AK58" s="295">
        <v>0</v>
      </c>
      <c r="AL58" s="295">
        <v>533.88452746666667</v>
      </c>
      <c r="AM58" s="295">
        <v>0</v>
      </c>
      <c r="AN58" s="295">
        <v>0</v>
      </c>
      <c r="AO58" s="295">
        <v>0</v>
      </c>
      <c r="AP58" s="295">
        <v>368.05389096888075</v>
      </c>
      <c r="AQ58" s="295">
        <v>4326.6008609463806</v>
      </c>
      <c r="AR58" s="295">
        <v>562.79650498661965</v>
      </c>
      <c r="AS58" s="295">
        <v>0</v>
      </c>
      <c r="AT58" s="295">
        <v>0</v>
      </c>
      <c r="AU58" s="295">
        <v>0</v>
      </c>
      <c r="AV58" s="295">
        <v>2147.1318638493567</v>
      </c>
      <c r="AW58" s="295">
        <v>0</v>
      </c>
      <c r="AX58" s="295">
        <v>0</v>
      </c>
      <c r="AY58" s="295">
        <v>0</v>
      </c>
      <c r="AZ58" s="295">
        <v>0</v>
      </c>
      <c r="BA58" s="295">
        <v>0</v>
      </c>
      <c r="BB58" s="295">
        <v>1335.762612170927</v>
      </c>
      <c r="BC58" s="295">
        <v>4651.1337882749986</v>
      </c>
      <c r="BD58" s="295">
        <v>2987.1752243418541</v>
      </c>
      <c r="BE58" s="295">
        <v>2671.525224341854</v>
      </c>
      <c r="BF58" s="295">
        <v>2671.525224341854</v>
      </c>
      <c r="BG58" s="295">
        <v>2671.525224341854</v>
      </c>
      <c r="BH58" s="295">
        <v>0</v>
      </c>
      <c r="BI58" s="295">
        <v>0</v>
      </c>
      <c r="BJ58" s="181">
        <v>0</v>
      </c>
      <c r="BK58" s="181">
        <v>0</v>
      </c>
      <c r="BL58" s="181">
        <v>0</v>
      </c>
      <c r="BM58" s="181">
        <v>0</v>
      </c>
      <c r="BN58" s="181">
        <v>0</v>
      </c>
      <c r="BO58" s="181">
        <v>0</v>
      </c>
      <c r="BP58" s="181">
        <v>0</v>
      </c>
      <c r="BQ58" s="181">
        <v>0</v>
      </c>
      <c r="BR58" s="181">
        <v>0</v>
      </c>
      <c r="BS58" s="181">
        <v>0</v>
      </c>
      <c r="BT58" s="181">
        <v>0</v>
      </c>
      <c r="BU58" s="181"/>
      <c r="BV58" s="181"/>
      <c r="BW58" s="181"/>
      <c r="BX58" s="181"/>
      <c r="BY58" s="181"/>
      <c r="BZ58" s="181"/>
      <c r="CA58" s="181"/>
      <c r="CB58" s="181"/>
      <c r="CC58" s="181"/>
      <c r="CD58" s="181"/>
      <c r="CE58" s="181"/>
      <c r="CF58" s="181"/>
      <c r="CG58" s="181"/>
      <c r="CH58" s="181"/>
      <c r="CI58" s="181"/>
      <c r="CJ58" s="181"/>
      <c r="CK58" s="181"/>
      <c r="CL58" s="181"/>
      <c r="CM58" s="181"/>
      <c r="CN58" s="181"/>
      <c r="CO58" s="181"/>
      <c r="CP58" s="181"/>
      <c r="CQ58" s="181"/>
      <c r="CR58" s="181"/>
      <c r="CS58" s="181"/>
      <c r="CT58" s="181"/>
      <c r="CU58" s="181"/>
      <c r="CV58" s="181"/>
      <c r="CW58" s="181"/>
      <c r="CX58" s="181"/>
      <c r="CY58" s="181"/>
      <c r="CZ58" s="181"/>
      <c r="DA58" s="181"/>
      <c r="DB58" s="181"/>
      <c r="DC58" s="181"/>
      <c r="DD58" s="181"/>
      <c r="DE58" s="181"/>
      <c r="DF58" s="181"/>
      <c r="DG58" s="181"/>
      <c r="DH58" s="181"/>
      <c r="DI58" s="181"/>
      <c r="DJ58" s="181"/>
      <c r="DK58" s="181"/>
      <c r="DL58" s="181"/>
      <c r="DM58" s="181"/>
      <c r="DN58" s="181"/>
      <c r="DO58" s="181"/>
      <c r="DP58" s="181"/>
      <c r="DQ58" s="181"/>
      <c r="DR58" s="181"/>
      <c r="DS58" s="181"/>
      <c r="DT58" s="181"/>
      <c r="DU58" s="181"/>
      <c r="DV58" s="181"/>
      <c r="DW58" s="181"/>
    </row>
    <row r="59" spans="1:127" s="182" customFormat="1" ht="17.25" hidden="1" outlineLevel="1" thickTop="1" thickBot="1" x14ac:dyDescent="0.3">
      <c r="A59" s="293">
        <f>IF(B7="Объект",,IF(B59=0,,1))</f>
        <v>0</v>
      </c>
      <c r="B59" s="232" t="str">
        <f>'S-фин.$'!B43</f>
        <v>Таможенные платежи</v>
      </c>
      <c r="C59" s="294">
        <f t="shared" si="11"/>
        <v>17401.940854948021</v>
      </c>
      <c r="D59" s="295">
        <v>0</v>
      </c>
      <c r="E59" s="295">
        <v>0</v>
      </c>
      <c r="F59" s="295">
        <v>0</v>
      </c>
      <c r="G59" s="295">
        <v>0</v>
      </c>
      <c r="H59" s="295">
        <v>0</v>
      </c>
      <c r="I59" s="295">
        <v>0</v>
      </c>
      <c r="J59" s="295">
        <v>0</v>
      </c>
      <c r="K59" s="295">
        <v>0</v>
      </c>
      <c r="L59" s="295">
        <v>0</v>
      </c>
      <c r="M59" s="295">
        <v>0</v>
      </c>
      <c r="N59" s="295">
        <v>0</v>
      </c>
      <c r="O59" s="295">
        <v>0</v>
      </c>
      <c r="P59" s="295">
        <v>7.9419237332474646</v>
      </c>
      <c r="Q59" s="295">
        <v>0</v>
      </c>
      <c r="R59" s="295">
        <v>37.224170188242582</v>
      </c>
      <c r="S59" s="295">
        <v>47.096050117209721</v>
      </c>
      <c r="T59" s="295">
        <v>114.94643783858116</v>
      </c>
      <c r="U59" s="295">
        <v>44.63518002598579</v>
      </c>
      <c r="V59" s="295">
        <v>65.654048401105072</v>
      </c>
      <c r="W59" s="295">
        <v>0</v>
      </c>
      <c r="X59" s="295">
        <v>105.40426344644195</v>
      </c>
      <c r="Y59" s="295">
        <v>123.49028554544462</v>
      </c>
      <c r="Z59" s="295">
        <v>127.81514857893112</v>
      </c>
      <c r="AA59" s="295">
        <v>76.946482598499657</v>
      </c>
      <c r="AB59" s="295">
        <v>29.965122446299258</v>
      </c>
      <c r="AC59" s="295">
        <v>20.189001248194128</v>
      </c>
      <c r="AD59" s="295">
        <v>130.82710676296634</v>
      </c>
      <c r="AE59" s="295">
        <v>124.26165575934574</v>
      </c>
      <c r="AF59" s="295">
        <v>89.192773877224241</v>
      </c>
      <c r="AG59" s="295">
        <v>151.49891733955127</v>
      </c>
      <c r="AH59" s="295">
        <v>556.22855773131562</v>
      </c>
      <c r="AI59" s="295">
        <v>123.1255556355664</v>
      </c>
      <c r="AJ59" s="295">
        <v>110.46421003178725</v>
      </c>
      <c r="AK59" s="295">
        <v>83.503811066666671</v>
      </c>
      <c r="AL59" s="295">
        <v>29.162840000000045</v>
      </c>
      <c r="AM59" s="295">
        <v>2.7573000000000003</v>
      </c>
      <c r="AN59" s="295">
        <v>322.25483306666666</v>
      </c>
      <c r="AO59" s="295">
        <v>363.09446666666668</v>
      </c>
      <c r="AP59" s="295">
        <v>1495.0496171733334</v>
      </c>
      <c r="AQ59" s="295">
        <v>976.77255560000003</v>
      </c>
      <c r="AR59" s="295">
        <v>1239.6026666666667</v>
      </c>
      <c r="AS59" s="295">
        <v>776.60395024426668</v>
      </c>
      <c r="AT59" s="295">
        <v>783.81726852259999</v>
      </c>
      <c r="AU59" s="295">
        <v>578.25817690811618</v>
      </c>
      <c r="AV59" s="295">
        <v>730.45390747415547</v>
      </c>
      <c r="AW59" s="295">
        <v>206.92155130708477</v>
      </c>
      <c r="AX59" s="295">
        <v>157.88765730767332</v>
      </c>
      <c r="AY59" s="295">
        <v>351.85304765996023</v>
      </c>
      <c r="AZ59" s="295">
        <v>483.35989697502873</v>
      </c>
      <c r="BA59" s="295">
        <v>657.8986075667658</v>
      </c>
      <c r="BB59" s="295">
        <v>735.61093633388907</v>
      </c>
      <c r="BC59" s="295">
        <v>503.92547336361508</v>
      </c>
      <c r="BD59" s="295">
        <v>497.81916996233667</v>
      </c>
      <c r="BE59" s="295">
        <v>303.69999993645717</v>
      </c>
      <c r="BF59" s="295">
        <v>288.92051285761994</v>
      </c>
      <c r="BG59" s="295">
        <v>118.50483308533681</v>
      </c>
      <c r="BH59" s="295">
        <v>146.28565500314502</v>
      </c>
      <c r="BI59" s="295">
        <v>117.39937569492379</v>
      </c>
      <c r="BJ59" s="181">
        <v>86.126139655487165</v>
      </c>
      <c r="BK59" s="181">
        <v>648.99781227546305</v>
      </c>
      <c r="BL59" s="181">
        <v>1468.6076642954679</v>
      </c>
      <c r="BM59" s="181">
        <v>277.78687470703619</v>
      </c>
      <c r="BN59" s="181">
        <v>122.9046130838552</v>
      </c>
      <c r="BO59" s="181">
        <v>63.70326736473411</v>
      </c>
      <c r="BP59" s="181">
        <v>652.96612027677804</v>
      </c>
      <c r="BQ59" s="181">
        <v>14.174453846760564</v>
      </c>
      <c r="BR59" s="181">
        <v>14.174453846760564</v>
      </c>
      <c r="BS59" s="181">
        <v>14.174453846760564</v>
      </c>
      <c r="BT59" s="181">
        <v>0</v>
      </c>
      <c r="BU59" s="181"/>
      <c r="BV59" s="181"/>
      <c r="BW59" s="181"/>
      <c r="BX59" s="181"/>
      <c r="BY59" s="181"/>
      <c r="BZ59" s="181"/>
      <c r="CA59" s="181"/>
      <c r="CB59" s="181"/>
      <c r="CC59" s="181"/>
      <c r="CD59" s="181"/>
      <c r="CE59" s="181"/>
      <c r="CF59" s="181"/>
      <c r="CG59" s="181"/>
      <c r="CH59" s="181"/>
      <c r="CI59" s="181"/>
      <c r="CJ59" s="181"/>
      <c r="CK59" s="181"/>
      <c r="CL59" s="181"/>
      <c r="CM59" s="181"/>
      <c r="CN59" s="181"/>
      <c r="CO59" s="181"/>
      <c r="CP59" s="181"/>
      <c r="CQ59" s="181"/>
      <c r="CR59" s="181"/>
      <c r="CS59" s="181"/>
      <c r="CT59" s="181"/>
      <c r="CU59" s="181"/>
      <c r="CV59" s="181"/>
      <c r="CW59" s="181"/>
      <c r="CX59" s="181"/>
      <c r="CY59" s="181"/>
      <c r="CZ59" s="181"/>
      <c r="DA59" s="181"/>
      <c r="DB59" s="181"/>
      <c r="DC59" s="181"/>
      <c r="DD59" s="181"/>
      <c r="DE59" s="181"/>
      <c r="DF59" s="181"/>
      <c r="DG59" s="181"/>
      <c r="DH59" s="181"/>
      <c r="DI59" s="181"/>
      <c r="DJ59" s="181"/>
      <c r="DK59" s="181"/>
      <c r="DL59" s="181"/>
      <c r="DM59" s="181"/>
      <c r="DN59" s="181"/>
      <c r="DO59" s="181"/>
      <c r="DP59" s="181"/>
      <c r="DQ59" s="181"/>
      <c r="DR59" s="181"/>
      <c r="DS59" s="181"/>
      <c r="DT59" s="181"/>
      <c r="DU59" s="181"/>
      <c r="DV59" s="181"/>
      <c r="DW59" s="181"/>
    </row>
    <row r="60" spans="1:127" s="182" customFormat="1" ht="17.25" hidden="1" outlineLevel="1" thickTop="1" thickBot="1" x14ac:dyDescent="0.3">
      <c r="A60" s="293">
        <f>IF(B7="Объект",,IF(B60=0,,1))</f>
        <v>0</v>
      </c>
      <c r="B60" s="232">
        <f>'S-фин.$'!B44</f>
        <v>0</v>
      </c>
      <c r="C60" s="296">
        <f t="shared" si="11"/>
        <v>0</v>
      </c>
      <c r="D60" s="181">
        <v>0</v>
      </c>
      <c r="E60" s="181">
        <v>0</v>
      </c>
      <c r="F60" s="181">
        <v>0</v>
      </c>
      <c r="G60" s="181">
        <v>0</v>
      </c>
      <c r="H60" s="181">
        <v>0</v>
      </c>
      <c r="I60" s="181">
        <v>0</v>
      </c>
      <c r="J60" s="181">
        <v>0</v>
      </c>
      <c r="K60" s="181">
        <v>0</v>
      </c>
      <c r="L60" s="181">
        <v>0</v>
      </c>
      <c r="M60" s="181">
        <v>0</v>
      </c>
      <c r="N60" s="181">
        <v>0</v>
      </c>
      <c r="O60" s="181">
        <v>0</v>
      </c>
      <c r="P60" s="181">
        <v>0</v>
      </c>
      <c r="Q60" s="181">
        <v>0</v>
      </c>
      <c r="R60" s="181">
        <v>0</v>
      </c>
      <c r="S60" s="181">
        <v>0</v>
      </c>
      <c r="T60" s="181">
        <v>0</v>
      </c>
      <c r="U60" s="181">
        <v>0</v>
      </c>
      <c r="V60" s="181">
        <v>0</v>
      </c>
      <c r="W60" s="181">
        <v>0</v>
      </c>
      <c r="X60" s="181">
        <v>0</v>
      </c>
      <c r="Y60" s="181">
        <v>0</v>
      </c>
      <c r="Z60" s="181">
        <v>0</v>
      </c>
      <c r="AA60" s="181">
        <v>0</v>
      </c>
      <c r="AB60" s="181">
        <v>0</v>
      </c>
      <c r="AC60" s="181">
        <v>0</v>
      </c>
      <c r="AD60" s="181">
        <v>0</v>
      </c>
      <c r="AE60" s="181">
        <v>0</v>
      </c>
      <c r="AF60" s="181">
        <v>0</v>
      </c>
      <c r="AG60" s="181">
        <v>0</v>
      </c>
      <c r="AH60" s="181">
        <v>0</v>
      </c>
      <c r="AI60" s="181">
        <v>0</v>
      </c>
      <c r="AJ60" s="181">
        <v>0</v>
      </c>
      <c r="AK60" s="181">
        <v>0</v>
      </c>
      <c r="AL60" s="181">
        <v>0</v>
      </c>
      <c r="AM60" s="181">
        <v>0</v>
      </c>
      <c r="AN60" s="181">
        <v>0</v>
      </c>
      <c r="AO60" s="181">
        <v>0</v>
      </c>
      <c r="AP60" s="181">
        <v>0</v>
      </c>
      <c r="AQ60" s="181">
        <v>0</v>
      </c>
      <c r="AR60" s="181">
        <v>0</v>
      </c>
      <c r="AS60" s="181">
        <v>0</v>
      </c>
      <c r="AT60" s="181">
        <v>0</v>
      </c>
      <c r="AU60" s="181">
        <v>0</v>
      </c>
      <c r="AV60" s="181">
        <v>0</v>
      </c>
      <c r="AW60" s="181">
        <v>0</v>
      </c>
      <c r="AX60" s="181">
        <v>0</v>
      </c>
      <c r="AY60" s="181">
        <v>0</v>
      </c>
      <c r="AZ60" s="181">
        <v>0</v>
      </c>
      <c r="BA60" s="181">
        <v>0</v>
      </c>
      <c r="BB60" s="181">
        <v>0</v>
      </c>
      <c r="BC60" s="181">
        <v>0</v>
      </c>
      <c r="BD60" s="181">
        <v>0</v>
      </c>
      <c r="BE60" s="181">
        <v>0</v>
      </c>
      <c r="BF60" s="181">
        <v>0</v>
      </c>
      <c r="BG60" s="181">
        <v>0</v>
      </c>
      <c r="BH60" s="181">
        <v>0</v>
      </c>
      <c r="BI60" s="181">
        <v>0</v>
      </c>
      <c r="BJ60" s="181">
        <v>0</v>
      </c>
      <c r="BK60" s="181">
        <v>0</v>
      </c>
      <c r="BL60" s="181">
        <v>0</v>
      </c>
      <c r="BM60" s="181">
        <v>0</v>
      </c>
      <c r="BN60" s="181">
        <v>0</v>
      </c>
      <c r="BO60" s="181">
        <v>0</v>
      </c>
      <c r="BP60" s="181">
        <v>0</v>
      </c>
      <c r="BQ60" s="181">
        <v>0</v>
      </c>
      <c r="BR60" s="181">
        <v>0</v>
      </c>
      <c r="BS60" s="181">
        <v>0</v>
      </c>
      <c r="BT60" s="181">
        <v>0</v>
      </c>
      <c r="BU60" s="181"/>
      <c r="BV60" s="181"/>
      <c r="BW60" s="181"/>
      <c r="BX60" s="181"/>
      <c r="BY60" s="181"/>
      <c r="BZ60" s="181"/>
      <c r="CA60" s="181"/>
      <c r="CB60" s="181"/>
      <c r="CC60" s="181"/>
      <c r="CD60" s="181"/>
      <c r="CE60" s="181"/>
      <c r="CF60" s="181"/>
      <c r="CG60" s="181"/>
      <c r="CH60" s="181"/>
      <c r="CI60" s="181"/>
      <c r="CJ60" s="181"/>
      <c r="CK60" s="181"/>
      <c r="CL60" s="181"/>
      <c r="CM60" s="181"/>
      <c r="CN60" s="181"/>
      <c r="CO60" s="181"/>
      <c r="CP60" s="181"/>
      <c r="CQ60" s="181"/>
      <c r="CR60" s="181"/>
      <c r="CS60" s="181"/>
      <c r="CT60" s="181"/>
      <c r="CU60" s="181"/>
      <c r="CV60" s="181"/>
      <c r="CW60" s="181"/>
      <c r="CX60" s="181"/>
      <c r="CY60" s="181"/>
      <c r="CZ60" s="181"/>
      <c r="DA60" s="181"/>
      <c r="DB60" s="181"/>
      <c r="DC60" s="181"/>
      <c r="DD60" s="181"/>
      <c r="DE60" s="181"/>
      <c r="DF60" s="181"/>
      <c r="DG60" s="181"/>
      <c r="DH60" s="181"/>
      <c r="DI60" s="181"/>
      <c r="DJ60" s="181"/>
      <c r="DK60" s="181"/>
      <c r="DL60" s="181"/>
      <c r="DM60" s="181"/>
      <c r="DN60" s="181"/>
      <c r="DO60" s="181"/>
      <c r="DP60" s="181"/>
      <c r="DQ60" s="181"/>
      <c r="DR60" s="181"/>
      <c r="DS60" s="181"/>
      <c r="DT60" s="181"/>
      <c r="DU60" s="181"/>
      <c r="DV60" s="181"/>
      <c r="DW60" s="181"/>
    </row>
    <row r="61" spans="1:127" s="182" customFormat="1" ht="17.25" hidden="1" outlineLevel="1" thickTop="1" thickBot="1" x14ac:dyDescent="0.3">
      <c r="A61" s="293">
        <f>IF(B7="Объект",,IF(B61=0,,1))</f>
        <v>0</v>
      </c>
      <c r="B61" s="232">
        <f>'S-фин.$'!B45</f>
        <v>0</v>
      </c>
      <c r="C61" s="296">
        <f t="shared" si="11"/>
        <v>2893.6725003713423</v>
      </c>
      <c r="D61" s="181">
        <v>0</v>
      </c>
      <c r="E61" s="181">
        <v>0</v>
      </c>
      <c r="F61" s="181">
        <v>0</v>
      </c>
      <c r="G61" s="181">
        <v>0</v>
      </c>
      <c r="H61" s="181">
        <v>0</v>
      </c>
      <c r="I61" s="181">
        <v>0</v>
      </c>
      <c r="J61" s="181">
        <v>0</v>
      </c>
      <c r="K61" s="181">
        <v>0</v>
      </c>
      <c r="L61" s="181">
        <v>0</v>
      </c>
      <c r="M61" s="181">
        <v>0</v>
      </c>
      <c r="N61" s="181">
        <v>0</v>
      </c>
      <c r="O61" s="181">
        <v>0</v>
      </c>
      <c r="P61" s="181">
        <v>2.0281539108730624</v>
      </c>
      <c r="Q61" s="181">
        <v>0</v>
      </c>
      <c r="R61" s="181">
        <v>9.7644561846451455E-2</v>
      </c>
      <c r="S61" s="181">
        <v>0</v>
      </c>
      <c r="T61" s="181">
        <v>8.6414927477889689E-2</v>
      </c>
      <c r="U61" s="181">
        <v>2.4043900593065697</v>
      </c>
      <c r="V61" s="181">
        <v>1.437468505885195</v>
      </c>
      <c r="W61" s="181">
        <v>5.4149032394436372</v>
      </c>
      <c r="X61" s="181">
        <v>1.7869138138682317</v>
      </c>
      <c r="Y61" s="181">
        <v>1.4844063662877982</v>
      </c>
      <c r="Z61" s="181">
        <v>1.6466488147478284</v>
      </c>
      <c r="AA61" s="181">
        <v>1.0077213528714652</v>
      </c>
      <c r="AB61" s="181">
        <v>5.2540039419304172</v>
      </c>
      <c r="AC61" s="181">
        <v>3.7508355475063819</v>
      </c>
      <c r="AD61" s="181">
        <v>3.085748688193791</v>
      </c>
      <c r="AE61" s="181">
        <v>27.044778299280548</v>
      </c>
      <c r="AF61" s="181">
        <v>76.392171390792228</v>
      </c>
      <c r="AG61" s="181">
        <v>1954.2046760208725</v>
      </c>
      <c r="AH61" s="181">
        <v>18.182507919742633</v>
      </c>
      <c r="AI61" s="181">
        <v>68.096588432369629</v>
      </c>
      <c r="AJ61" s="181">
        <v>53.514471374650512</v>
      </c>
      <c r="AK61" s="181">
        <v>48.6764984</v>
      </c>
      <c r="AL61" s="181">
        <v>53.189646666666668</v>
      </c>
      <c r="AM61" s="181">
        <v>50.380815466666668</v>
      </c>
      <c r="AN61" s="181">
        <v>68.144562666666673</v>
      </c>
      <c r="AO61" s="181">
        <v>22.366670799999998</v>
      </c>
      <c r="AP61" s="181">
        <v>17.800581911111113</v>
      </c>
      <c r="AQ61" s="181">
        <v>12.942526355555556</v>
      </c>
      <c r="AR61" s="181">
        <v>30.482443155555558</v>
      </c>
      <c r="AS61" s="181">
        <v>29.486526355555554</v>
      </c>
      <c r="AT61" s="181">
        <v>113.92652635555557</v>
      </c>
      <c r="AU61" s="181">
        <v>32.926526355555552</v>
      </c>
      <c r="AV61" s="181">
        <v>17.759451369696972</v>
      </c>
      <c r="AW61" s="181">
        <v>24.891916725486968</v>
      </c>
      <c r="AX61" s="181">
        <v>20.237298767123288</v>
      </c>
      <c r="AY61" s="181">
        <v>11.057218858447488</v>
      </c>
      <c r="AZ61" s="181">
        <v>24.687355844748858</v>
      </c>
      <c r="BA61" s="181">
        <v>10.988725707762557</v>
      </c>
      <c r="BB61" s="181">
        <v>10.988725707762557</v>
      </c>
      <c r="BC61" s="181">
        <v>10.988725707762557</v>
      </c>
      <c r="BD61" s="181">
        <v>10.988725707762557</v>
      </c>
      <c r="BE61" s="181">
        <v>10.988725707762557</v>
      </c>
      <c r="BF61" s="181">
        <v>10.988725707762557</v>
      </c>
      <c r="BG61" s="181">
        <v>12.043356966353638</v>
      </c>
      <c r="BH61" s="181">
        <v>9.8197759360730608</v>
      </c>
      <c r="BI61" s="181">
        <v>0</v>
      </c>
      <c r="BJ61" s="181">
        <v>0</v>
      </c>
      <c r="BK61" s="181">
        <v>0</v>
      </c>
      <c r="BL61" s="181">
        <v>0</v>
      </c>
      <c r="BM61" s="181">
        <v>0</v>
      </c>
      <c r="BN61" s="181">
        <v>0</v>
      </c>
      <c r="BO61" s="181">
        <v>0</v>
      </c>
      <c r="BP61" s="181">
        <v>0</v>
      </c>
      <c r="BQ61" s="181">
        <v>0</v>
      </c>
      <c r="BR61" s="181">
        <v>0</v>
      </c>
      <c r="BS61" s="181">
        <v>0</v>
      </c>
      <c r="BT61" s="181">
        <v>0</v>
      </c>
      <c r="BU61" s="181"/>
      <c r="BV61" s="181"/>
      <c r="BW61" s="181"/>
      <c r="BX61" s="181"/>
      <c r="BY61" s="181"/>
      <c r="BZ61" s="181"/>
      <c r="CA61" s="181"/>
      <c r="CB61" s="181"/>
      <c r="CC61" s="181"/>
      <c r="CD61" s="181"/>
      <c r="CE61" s="181"/>
      <c r="CF61" s="181"/>
      <c r="CG61" s="181"/>
      <c r="CH61" s="181"/>
      <c r="CI61" s="181"/>
      <c r="CJ61" s="181"/>
      <c r="CK61" s="181"/>
      <c r="CL61" s="181"/>
      <c r="CM61" s="181"/>
      <c r="CN61" s="181"/>
      <c r="CO61" s="181"/>
      <c r="CP61" s="181"/>
      <c r="CQ61" s="181"/>
      <c r="CR61" s="181"/>
      <c r="CS61" s="181"/>
      <c r="CT61" s="181"/>
      <c r="CU61" s="181"/>
      <c r="CV61" s="181"/>
      <c r="CW61" s="181"/>
      <c r="CX61" s="181"/>
      <c r="CY61" s="181"/>
      <c r="CZ61" s="181"/>
      <c r="DA61" s="181"/>
      <c r="DB61" s="181"/>
      <c r="DC61" s="181"/>
      <c r="DD61" s="181"/>
      <c r="DE61" s="181"/>
      <c r="DF61" s="181"/>
      <c r="DG61" s="181"/>
      <c r="DH61" s="181"/>
      <c r="DI61" s="181"/>
      <c r="DJ61" s="181"/>
      <c r="DK61" s="181"/>
      <c r="DL61" s="181"/>
      <c r="DM61" s="181"/>
      <c r="DN61" s="181"/>
      <c r="DO61" s="181"/>
      <c r="DP61" s="181"/>
      <c r="DQ61" s="181"/>
      <c r="DR61" s="181"/>
      <c r="DS61" s="181"/>
      <c r="DT61" s="181"/>
      <c r="DU61" s="181"/>
      <c r="DV61" s="181"/>
      <c r="DW61" s="181"/>
    </row>
    <row r="62" spans="1:127" s="182" customFormat="1" ht="17.25" hidden="1" outlineLevel="1" thickTop="1" thickBot="1" x14ac:dyDescent="0.3">
      <c r="A62" s="293">
        <f>IF(B7="Объект",,IF(B62=0,,1))</f>
        <v>0</v>
      </c>
      <c r="B62" s="232">
        <f>'S-фин.$'!B46</f>
        <v>0</v>
      </c>
      <c r="C62" s="296">
        <f t="shared" si="11"/>
        <v>151.34545444920181</v>
      </c>
      <c r="D62" s="181">
        <v>0</v>
      </c>
      <c r="E62" s="181">
        <v>0</v>
      </c>
      <c r="F62" s="181">
        <v>0</v>
      </c>
      <c r="G62" s="181">
        <v>0</v>
      </c>
      <c r="H62" s="181">
        <v>0</v>
      </c>
      <c r="I62" s="181">
        <v>0</v>
      </c>
      <c r="J62" s="181">
        <v>0</v>
      </c>
      <c r="K62" s="181">
        <v>0</v>
      </c>
      <c r="L62" s="181">
        <v>0</v>
      </c>
      <c r="M62" s="181">
        <v>0</v>
      </c>
      <c r="N62" s="181">
        <v>0</v>
      </c>
      <c r="O62" s="181">
        <v>0</v>
      </c>
      <c r="P62" s="181">
        <v>0</v>
      </c>
      <c r="Q62" s="181">
        <v>0</v>
      </c>
      <c r="R62" s="181">
        <v>0</v>
      </c>
      <c r="S62" s="181">
        <v>0</v>
      </c>
      <c r="T62" s="181">
        <v>0</v>
      </c>
      <c r="U62" s="181">
        <v>0</v>
      </c>
      <c r="V62" s="181">
        <v>0</v>
      </c>
      <c r="W62" s="181">
        <v>0</v>
      </c>
      <c r="X62" s="181">
        <v>0</v>
      </c>
      <c r="Y62" s="181">
        <v>0</v>
      </c>
      <c r="Z62" s="181">
        <v>0</v>
      </c>
      <c r="AA62" s="181">
        <v>0</v>
      </c>
      <c r="AB62" s="181">
        <v>0</v>
      </c>
      <c r="AC62" s="181">
        <v>0</v>
      </c>
      <c r="AD62" s="181">
        <v>0</v>
      </c>
      <c r="AE62" s="181">
        <v>53.605131161530579</v>
      </c>
      <c r="AF62" s="181">
        <v>0</v>
      </c>
      <c r="AG62" s="181">
        <v>0</v>
      </c>
      <c r="AH62" s="181">
        <v>0</v>
      </c>
      <c r="AI62" s="181">
        <v>0</v>
      </c>
      <c r="AJ62" s="181">
        <v>0</v>
      </c>
      <c r="AK62" s="181">
        <v>0</v>
      </c>
      <c r="AL62" s="181">
        <v>0</v>
      </c>
      <c r="AM62" s="181">
        <v>0</v>
      </c>
      <c r="AN62" s="181">
        <v>0</v>
      </c>
      <c r="AO62" s="181">
        <v>0</v>
      </c>
      <c r="AP62" s="181">
        <v>0</v>
      </c>
      <c r="AQ62" s="181">
        <v>0</v>
      </c>
      <c r="AR62" s="181">
        <v>0</v>
      </c>
      <c r="AS62" s="181">
        <v>0</v>
      </c>
      <c r="AT62" s="181">
        <v>0</v>
      </c>
      <c r="AU62" s="181">
        <v>0</v>
      </c>
      <c r="AV62" s="181">
        <v>0</v>
      </c>
      <c r="AW62" s="181">
        <v>0</v>
      </c>
      <c r="AX62" s="181">
        <v>26.133287671232878</v>
      </c>
      <c r="AY62" s="181">
        <v>43.403835616438357</v>
      </c>
      <c r="AZ62" s="181">
        <v>21.123200000000001</v>
      </c>
      <c r="BA62" s="181">
        <v>3.54</v>
      </c>
      <c r="BB62" s="181">
        <v>0</v>
      </c>
      <c r="BC62" s="181">
        <v>0</v>
      </c>
      <c r="BD62" s="181">
        <v>0</v>
      </c>
      <c r="BE62" s="181">
        <v>0</v>
      </c>
      <c r="BF62" s="181">
        <v>0</v>
      </c>
      <c r="BG62" s="181">
        <v>0</v>
      </c>
      <c r="BH62" s="181">
        <v>3.54</v>
      </c>
      <c r="BI62" s="181">
        <v>0</v>
      </c>
      <c r="BJ62" s="181">
        <v>0</v>
      </c>
      <c r="BK62" s="181">
        <v>0</v>
      </c>
      <c r="BL62" s="181">
        <v>0</v>
      </c>
      <c r="BM62" s="181">
        <v>0</v>
      </c>
      <c r="BN62" s="181">
        <v>0</v>
      </c>
      <c r="BO62" s="181">
        <v>0</v>
      </c>
      <c r="BP62" s="181">
        <v>0</v>
      </c>
      <c r="BQ62" s="181">
        <v>0</v>
      </c>
      <c r="BR62" s="181">
        <v>0</v>
      </c>
      <c r="BS62" s="181">
        <v>0</v>
      </c>
      <c r="BT62" s="181">
        <v>0</v>
      </c>
      <c r="BU62" s="181"/>
      <c r="BV62" s="181"/>
      <c r="BW62" s="181"/>
      <c r="BX62" s="181"/>
      <c r="BY62" s="181"/>
      <c r="BZ62" s="181"/>
      <c r="CA62" s="181"/>
      <c r="CB62" s="181"/>
      <c r="CC62" s="181"/>
      <c r="CD62" s="181"/>
      <c r="CE62" s="181"/>
      <c r="CF62" s="181"/>
      <c r="CG62" s="181"/>
      <c r="CH62" s="181"/>
      <c r="CI62" s="181"/>
      <c r="CJ62" s="181"/>
      <c r="CK62" s="181"/>
      <c r="CL62" s="181"/>
      <c r="CM62" s="181"/>
      <c r="CN62" s="181"/>
      <c r="CO62" s="181"/>
      <c r="CP62" s="181"/>
      <c r="CQ62" s="181"/>
      <c r="CR62" s="181"/>
      <c r="CS62" s="181"/>
      <c r="CT62" s="181"/>
      <c r="CU62" s="181"/>
      <c r="CV62" s="181"/>
      <c r="CW62" s="181"/>
      <c r="CX62" s="181"/>
      <c r="CY62" s="181"/>
      <c r="CZ62" s="181"/>
      <c r="DA62" s="181"/>
      <c r="DB62" s="181"/>
      <c r="DC62" s="181"/>
      <c r="DD62" s="181"/>
      <c r="DE62" s="181"/>
      <c r="DF62" s="181"/>
      <c r="DG62" s="181"/>
      <c r="DH62" s="181"/>
      <c r="DI62" s="181"/>
      <c r="DJ62" s="181"/>
      <c r="DK62" s="181"/>
      <c r="DL62" s="181"/>
      <c r="DM62" s="181"/>
      <c r="DN62" s="181"/>
      <c r="DO62" s="181"/>
      <c r="DP62" s="181"/>
      <c r="DQ62" s="181"/>
      <c r="DR62" s="181"/>
      <c r="DS62" s="181"/>
      <c r="DT62" s="181"/>
      <c r="DU62" s="181"/>
      <c r="DV62" s="181"/>
      <c r="DW62" s="181"/>
    </row>
    <row r="63" spans="1:127" s="182" customFormat="1" ht="17.25" hidden="1" outlineLevel="1" thickTop="1" thickBot="1" x14ac:dyDescent="0.3">
      <c r="A63" s="293">
        <f>IF(B7="Объект",,IF(B63=0,,1))</f>
        <v>0</v>
      </c>
      <c r="B63" s="232" t="str">
        <f>'S-фин.$'!B47</f>
        <v>Менеджмент резерв</v>
      </c>
      <c r="C63" s="294">
        <f t="shared" si="11"/>
        <v>6069.0140845070418</v>
      </c>
      <c r="D63" s="295">
        <v>0</v>
      </c>
      <c r="E63" s="295">
        <v>0</v>
      </c>
      <c r="F63" s="295">
        <v>0</v>
      </c>
      <c r="G63" s="295">
        <v>0</v>
      </c>
      <c r="H63" s="295">
        <v>0</v>
      </c>
      <c r="I63" s="295">
        <v>0</v>
      </c>
      <c r="J63" s="295">
        <v>0</v>
      </c>
      <c r="K63" s="295">
        <v>0</v>
      </c>
      <c r="L63" s="295">
        <v>0</v>
      </c>
      <c r="M63" s="295">
        <v>0</v>
      </c>
      <c r="N63" s="295">
        <v>0</v>
      </c>
      <c r="O63" s="295">
        <v>0</v>
      </c>
      <c r="P63" s="295">
        <v>0</v>
      </c>
      <c r="Q63" s="295">
        <v>0</v>
      </c>
      <c r="R63" s="295">
        <v>0</v>
      </c>
      <c r="S63" s="295">
        <v>0</v>
      </c>
      <c r="T63" s="295">
        <v>0</v>
      </c>
      <c r="U63" s="295">
        <v>0</v>
      </c>
      <c r="V63" s="295">
        <v>0</v>
      </c>
      <c r="W63" s="295">
        <v>0</v>
      </c>
      <c r="X63" s="295">
        <v>0</v>
      </c>
      <c r="Y63" s="295">
        <v>0</v>
      </c>
      <c r="Z63" s="295">
        <v>0</v>
      </c>
      <c r="AA63" s="295">
        <v>0</v>
      </c>
      <c r="AB63" s="295">
        <v>0</v>
      </c>
      <c r="AC63" s="295">
        <v>0</v>
      </c>
      <c r="AD63" s="295">
        <v>0</v>
      </c>
      <c r="AE63" s="295">
        <v>0</v>
      </c>
      <c r="AF63" s="295">
        <v>0</v>
      </c>
      <c r="AG63" s="295">
        <v>0</v>
      </c>
      <c r="AH63" s="295">
        <v>0</v>
      </c>
      <c r="AI63" s="295">
        <v>0</v>
      </c>
      <c r="AJ63" s="295">
        <v>0</v>
      </c>
      <c r="AK63" s="295">
        <v>0</v>
      </c>
      <c r="AL63" s="295">
        <v>0</v>
      </c>
      <c r="AM63" s="295">
        <v>0</v>
      </c>
      <c r="AN63" s="295">
        <v>0</v>
      </c>
      <c r="AO63" s="295">
        <v>0</v>
      </c>
      <c r="AP63" s="295">
        <v>0</v>
      </c>
      <c r="AQ63" s="295">
        <v>0</v>
      </c>
      <c r="AR63" s="295">
        <v>0</v>
      </c>
      <c r="AS63" s="295">
        <v>0</v>
      </c>
      <c r="AT63" s="295">
        <v>0</v>
      </c>
      <c r="AU63" s="295">
        <v>0</v>
      </c>
      <c r="AV63" s="295">
        <v>0</v>
      </c>
      <c r="AW63" s="295">
        <v>0</v>
      </c>
      <c r="AX63" s="295">
        <v>0</v>
      </c>
      <c r="AY63" s="295">
        <v>0</v>
      </c>
      <c r="AZ63" s="295">
        <v>0</v>
      </c>
      <c r="BA63" s="295">
        <v>0</v>
      </c>
      <c r="BB63" s="295">
        <v>0</v>
      </c>
      <c r="BC63" s="295">
        <v>0</v>
      </c>
      <c r="BD63" s="295">
        <v>0</v>
      </c>
      <c r="BE63" s="295">
        <v>0</v>
      </c>
      <c r="BF63" s="295">
        <v>0</v>
      </c>
      <c r="BG63" s="295">
        <v>0</v>
      </c>
      <c r="BH63" s="295">
        <v>0</v>
      </c>
      <c r="BI63" s="295">
        <v>0</v>
      </c>
      <c r="BJ63" s="295">
        <v>0</v>
      </c>
      <c r="BK63" s="181">
        <v>0</v>
      </c>
      <c r="BL63" s="181">
        <v>0</v>
      </c>
      <c r="BM63" s="181">
        <v>0</v>
      </c>
      <c r="BN63" s="181">
        <v>0</v>
      </c>
      <c r="BO63" s="181">
        <v>0</v>
      </c>
      <c r="BP63" s="181">
        <v>0</v>
      </c>
      <c r="BQ63" s="181">
        <v>0</v>
      </c>
      <c r="BR63" s="181">
        <v>0</v>
      </c>
      <c r="BS63" s="181">
        <v>0</v>
      </c>
      <c r="BT63" s="181">
        <v>6069.0140845070418</v>
      </c>
      <c r="BU63" s="181"/>
      <c r="BV63" s="181"/>
      <c r="BW63" s="181"/>
      <c r="BX63" s="181"/>
      <c r="BY63" s="181"/>
      <c r="BZ63" s="181"/>
      <c r="CA63" s="181"/>
      <c r="CB63" s="181"/>
      <c r="CC63" s="181"/>
      <c r="CD63" s="181"/>
      <c r="CE63" s="181"/>
      <c r="CF63" s="181"/>
      <c r="CG63" s="181"/>
      <c r="CH63" s="181"/>
      <c r="CI63" s="181"/>
      <c r="CJ63" s="181"/>
      <c r="CK63" s="181"/>
      <c r="CL63" s="181"/>
      <c r="CM63" s="181"/>
      <c r="CN63" s="181"/>
      <c r="CO63" s="181"/>
      <c r="CP63" s="181"/>
      <c r="CQ63" s="181"/>
      <c r="CR63" s="181"/>
      <c r="CS63" s="181"/>
      <c r="CT63" s="181"/>
      <c r="CU63" s="181"/>
      <c r="CV63" s="181"/>
      <c r="CW63" s="181"/>
      <c r="CX63" s="181"/>
      <c r="CY63" s="181"/>
      <c r="CZ63" s="181"/>
      <c r="DA63" s="181"/>
      <c r="DB63" s="181"/>
      <c r="DC63" s="181"/>
      <c r="DD63" s="181"/>
      <c r="DE63" s="181"/>
      <c r="DF63" s="181"/>
      <c r="DG63" s="181"/>
      <c r="DH63" s="181"/>
      <c r="DI63" s="181"/>
      <c r="DJ63" s="181"/>
      <c r="DK63" s="181"/>
      <c r="DL63" s="181"/>
      <c r="DM63" s="181"/>
      <c r="DN63" s="181"/>
      <c r="DO63" s="181"/>
      <c r="DP63" s="181"/>
      <c r="DQ63" s="181"/>
      <c r="DR63" s="181"/>
      <c r="DS63" s="181"/>
      <c r="DT63" s="181"/>
      <c r="DU63" s="181"/>
      <c r="DV63" s="181"/>
      <c r="DW63" s="181"/>
    </row>
    <row r="64" spans="1:127" s="182" customFormat="1" ht="17.25" hidden="1" outlineLevel="1" thickTop="1" thickBot="1" x14ac:dyDescent="0.3">
      <c r="A64" s="293">
        <f>IF(B7="Объект",,IF(B64=0,,1))</f>
        <v>0</v>
      </c>
      <c r="B64" s="232" t="str">
        <f>'S-фин.$'!B48</f>
        <v>ФОТ МП и РГ</v>
      </c>
      <c r="C64" s="294">
        <f t="shared" si="11"/>
        <v>2709.910985560568</v>
      </c>
      <c r="D64" s="295">
        <v>3.8945108196492537</v>
      </c>
      <c r="E64" s="295">
        <v>3.6936520242302739</v>
      </c>
      <c r="F64" s="295">
        <v>4.2780310928717276</v>
      </c>
      <c r="G64" s="295">
        <v>3.4732621553617258</v>
      </c>
      <c r="H64" s="295">
        <v>3.5779475915895724</v>
      </c>
      <c r="I64" s="295">
        <v>2.7231538980291332</v>
      </c>
      <c r="J64" s="295">
        <v>3.7646141074720743</v>
      </c>
      <c r="K64" s="295">
        <v>3.2475604007869681</v>
      </c>
      <c r="L64" s="295">
        <v>5.9158287894298569</v>
      </c>
      <c r="M64" s="295">
        <v>8.8795737921611639</v>
      </c>
      <c r="N64" s="295">
        <v>9.2027479078969936</v>
      </c>
      <c r="O64" s="295">
        <v>9.5335268844275696</v>
      </c>
      <c r="P64" s="295">
        <v>9.612348598122944</v>
      </c>
      <c r="Q64" s="295">
        <v>9.5371411278259419</v>
      </c>
      <c r="R64" s="295">
        <v>10.438914559911776</v>
      </c>
      <c r="S64" s="295">
        <v>8.2367432774796541</v>
      </c>
      <c r="T64" s="295">
        <v>10.085519319301119</v>
      </c>
      <c r="U64" s="295">
        <v>10.075800286464176</v>
      </c>
      <c r="V64" s="295">
        <v>11.33836407800638</v>
      </c>
      <c r="W64" s="295">
        <v>12.926539146526082</v>
      </c>
      <c r="X64" s="295">
        <v>11.129221838417163</v>
      </c>
      <c r="Y64" s="295">
        <v>15.485297481534474</v>
      </c>
      <c r="Z64" s="295">
        <v>20.031400273633512</v>
      </c>
      <c r="AA64" s="295">
        <v>17.060281925682887</v>
      </c>
      <c r="AB64" s="295">
        <v>16.465192047810909</v>
      </c>
      <c r="AC64" s="295">
        <v>18.517225875086229</v>
      </c>
      <c r="AD64" s="295">
        <v>19.227262117121601</v>
      </c>
      <c r="AE64" s="295">
        <v>20.968459790048602</v>
      </c>
      <c r="AF64" s="295">
        <v>11.579174143352818</v>
      </c>
      <c r="AG64" s="295">
        <v>9.5927987184904335</v>
      </c>
      <c r="AH64" s="295">
        <v>9.3607914101671721</v>
      </c>
      <c r="AI64" s="295">
        <v>11.246341241346126</v>
      </c>
      <c r="AJ64" s="295">
        <v>11.791265797217539</v>
      </c>
      <c r="AK64" s="295">
        <v>8.8465465333333331</v>
      </c>
      <c r="AL64" s="295">
        <v>11.711920800000001</v>
      </c>
      <c r="AM64" s="295">
        <v>9.3018986666666663</v>
      </c>
      <c r="AN64" s="295">
        <v>68.905731569183146</v>
      </c>
      <c r="AO64" s="295">
        <v>68.905731569183146</v>
      </c>
      <c r="AP64" s="295">
        <v>68.905731569183146</v>
      </c>
      <c r="AQ64" s="295">
        <v>68.905731569183146</v>
      </c>
      <c r="AR64" s="295">
        <v>68.905731569183146</v>
      </c>
      <c r="AS64" s="295">
        <v>68.905731569183146</v>
      </c>
      <c r="AT64" s="295">
        <v>68.905731569183146</v>
      </c>
      <c r="AU64" s="295">
        <v>68.905731569183146</v>
      </c>
      <c r="AV64" s="295">
        <v>68.905731569183146</v>
      </c>
      <c r="AW64" s="295">
        <v>70.793559831352553</v>
      </c>
      <c r="AX64" s="295">
        <v>70.793559831352553</v>
      </c>
      <c r="AY64" s="295">
        <v>70.793559831352553</v>
      </c>
      <c r="AZ64" s="295">
        <v>70.793559831352553</v>
      </c>
      <c r="BA64" s="295">
        <v>70.793559831352553</v>
      </c>
      <c r="BB64" s="295">
        <v>70.793559831352553</v>
      </c>
      <c r="BC64" s="295">
        <v>70.793559831352553</v>
      </c>
      <c r="BD64" s="295">
        <v>70.793559831352553</v>
      </c>
      <c r="BE64" s="295">
        <v>70.793559831352553</v>
      </c>
      <c r="BF64" s="295">
        <v>70.793559831352553</v>
      </c>
      <c r="BG64" s="295">
        <v>70.793559831352553</v>
      </c>
      <c r="BH64" s="295">
        <v>70.793559831352553</v>
      </c>
      <c r="BI64" s="295">
        <v>72.787744615334319</v>
      </c>
      <c r="BJ64" s="295">
        <v>72.787744615334319</v>
      </c>
      <c r="BK64" s="181">
        <v>72.787744615334319</v>
      </c>
      <c r="BL64" s="181">
        <v>72.787744615334319</v>
      </c>
      <c r="BM64" s="181">
        <v>72.787744615334319</v>
      </c>
      <c r="BN64" s="181">
        <v>72.787744615334319</v>
      </c>
      <c r="BO64" s="181">
        <v>72.787744615334319</v>
      </c>
      <c r="BP64" s="181">
        <v>72.787744615334319</v>
      </c>
      <c r="BQ64" s="181">
        <v>72.787744615334319</v>
      </c>
      <c r="BR64" s="181">
        <v>72.787744615334319</v>
      </c>
      <c r="BS64" s="181">
        <v>72.787744615334319</v>
      </c>
      <c r="BT64" s="181">
        <v>72.820634175558951</v>
      </c>
      <c r="BU64" s="181"/>
      <c r="BV64" s="181"/>
      <c r="BW64" s="181"/>
      <c r="BX64" s="181"/>
      <c r="BY64" s="181"/>
      <c r="BZ64" s="181"/>
      <c r="CA64" s="181"/>
      <c r="CB64" s="181"/>
      <c r="CC64" s="181"/>
      <c r="CD64" s="181"/>
      <c r="CE64" s="181"/>
      <c r="CF64" s="181"/>
      <c r="CG64" s="181"/>
      <c r="CH64" s="181"/>
      <c r="CI64" s="181"/>
      <c r="CJ64" s="181"/>
      <c r="CK64" s="181"/>
      <c r="CL64" s="181"/>
      <c r="CM64" s="181"/>
      <c r="CN64" s="181"/>
      <c r="CO64" s="181"/>
      <c r="CP64" s="181"/>
      <c r="CQ64" s="181"/>
      <c r="CR64" s="181"/>
      <c r="CS64" s="181"/>
      <c r="CT64" s="181"/>
      <c r="CU64" s="181"/>
      <c r="CV64" s="181"/>
      <c r="CW64" s="181"/>
      <c r="CX64" s="181"/>
      <c r="CY64" s="181"/>
      <c r="CZ64" s="181"/>
      <c r="DA64" s="181"/>
      <c r="DB64" s="181"/>
      <c r="DC64" s="181"/>
      <c r="DD64" s="181"/>
      <c r="DE64" s="181"/>
      <c r="DF64" s="181"/>
      <c r="DG64" s="181"/>
      <c r="DH64" s="181"/>
      <c r="DI64" s="181"/>
      <c r="DJ64" s="181"/>
      <c r="DK64" s="181"/>
      <c r="DL64" s="181"/>
      <c r="DM64" s="181"/>
      <c r="DN64" s="181"/>
      <c r="DO64" s="181"/>
      <c r="DP64" s="181"/>
      <c r="DQ64" s="181"/>
      <c r="DR64" s="181"/>
      <c r="DS64" s="181"/>
      <c r="DT64" s="181"/>
      <c r="DU64" s="181"/>
      <c r="DV64" s="181"/>
      <c r="DW64" s="181"/>
    </row>
    <row r="65" spans="1:127" s="182" customFormat="1" ht="17.25" hidden="1" outlineLevel="1" thickTop="1" thickBot="1" x14ac:dyDescent="0.3">
      <c r="A65" s="293">
        <f>IF(B7="Объект",,IF(B65=0,,1))</f>
        <v>0</v>
      </c>
      <c r="B65" s="232" t="str">
        <f>'S-фин.$'!B49</f>
        <v>Мотивационный фонд</v>
      </c>
      <c r="C65" s="294">
        <f t="shared" si="11"/>
        <v>1640.9759606324435</v>
      </c>
      <c r="D65" s="295">
        <v>0</v>
      </c>
      <c r="E65" s="295">
        <v>0</v>
      </c>
      <c r="F65" s="295">
        <v>0</v>
      </c>
      <c r="G65" s="295">
        <v>0</v>
      </c>
      <c r="H65" s="295">
        <v>0</v>
      </c>
      <c r="I65" s="295">
        <v>0</v>
      </c>
      <c r="J65" s="295">
        <v>0</v>
      </c>
      <c r="K65" s="295">
        <v>0</v>
      </c>
      <c r="L65" s="295">
        <v>0</v>
      </c>
      <c r="M65" s="295">
        <v>0</v>
      </c>
      <c r="N65" s="295">
        <v>0</v>
      </c>
      <c r="O65" s="295">
        <v>0</v>
      </c>
      <c r="P65" s="295">
        <v>0</v>
      </c>
      <c r="Q65" s="295">
        <v>0</v>
      </c>
      <c r="R65" s="295">
        <v>0</v>
      </c>
      <c r="S65" s="295">
        <v>0</v>
      </c>
      <c r="T65" s="295">
        <v>0</v>
      </c>
      <c r="U65" s="295">
        <v>0</v>
      </c>
      <c r="V65" s="295">
        <v>0</v>
      </c>
      <c r="W65" s="295">
        <v>0</v>
      </c>
      <c r="X65" s="295">
        <v>0</v>
      </c>
      <c r="Y65" s="295">
        <v>0</v>
      </c>
      <c r="Z65" s="295">
        <v>14.924656558750643</v>
      </c>
      <c r="AA65" s="295">
        <v>0</v>
      </c>
      <c r="AB65" s="295">
        <v>0</v>
      </c>
      <c r="AC65" s="295">
        <v>0</v>
      </c>
      <c r="AD65" s="295">
        <v>0</v>
      </c>
      <c r="AE65" s="295">
        <v>0</v>
      </c>
      <c r="AF65" s="295">
        <v>0</v>
      </c>
      <c r="AG65" s="295">
        <v>0</v>
      </c>
      <c r="AH65" s="295">
        <v>0</v>
      </c>
      <c r="AI65" s="295">
        <v>0</v>
      </c>
      <c r="AJ65" s="295">
        <v>0</v>
      </c>
      <c r="AK65" s="295">
        <v>0</v>
      </c>
      <c r="AL65" s="295">
        <v>0</v>
      </c>
      <c r="AM65" s="295">
        <v>0</v>
      </c>
      <c r="AN65" s="295">
        <v>0</v>
      </c>
      <c r="AO65" s="295">
        <v>0</v>
      </c>
      <c r="AP65" s="295">
        <v>0</v>
      </c>
      <c r="AQ65" s="295">
        <v>0</v>
      </c>
      <c r="AR65" s="295">
        <v>0</v>
      </c>
      <c r="AS65" s="295">
        <v>0</v>
      </c>
      <c r="AT65" s="295">
        <v>0</v>
      </c>
      <c r="AU65" s="295">
        <v>0</v>
      </c>
      <c r="AV65" s="295">
        <v>0</v>
      </c>
      <c r="AW65" s="295">
        <v>0</v>
      </c>
      <c r="AX65" s="295">
        <v>0</v>
      </c>
      <c r="AY65" s="295">
        <v>0</v>
      </c>
      <c r="AZ65" s="295">
        <v>0</v>
      </c>
      <c r="BA65" s="295">
        <v>0</v>
      </c>
      <c r="BB65" s="295">
        <v>0</v>
      </c>
      <c r="BC65" s="295">
        <v>0</v>
      </c>
      <c r="BD65" s="295">
        <v>0</v>
      </c>
      <c r="BE65" s="295">
        <v>0</v>
      </c>
      <c r="BF65" s="295">
        <v>0</v>
      </c>
      <c r="BG65" s="295">
        <v>0</v>
      </c>
      <c r="BH65" s="295">
        <v>0</v>
      </c>
      <c r="BI65" s="295">
        <v>0</v>
      </c>
      <c r="BJ65" s="295">
        <v>0</v>
      </c>
      <c r="BK65" s="181">
        <v>0</v>
      </c>
      <c r="BL65" s="181">
        <v>0</v>
      </c>
      <c r="BM65" s="181">
        <v>0</v>
      </c>
      <c r="BN65" s="181">
        <v>0</v>
      </c>
      <c r="BO65" s="181">
        <v>0</v>
      </c>
      <c r="BP65" s="181">
        <v>0</v>
      </c>
      <c r="BQ65" s="181">
        <v>0</v>
      </c>
      <c r="BR65" s="181">
        <v>0</v>
      </c>
      <c r="BS65" s="181">
        <v>0</v>
      </c>
      <c r="BT65" s="181">
        <v>1626.0513040736928</v>
      </c>
      <c r="BU65" s="181"/>
      <c r="BV65" s="181"/>
      <c r="BW65" s="181"/>
      <c r="BX65" s="181"/>
      <c r="BY65" s="181"/>
      <c r="BZ65" s="181"/>
      <c r="CA65" s="181"/>
      <c r="CB65" s="181"/>
      <c r="CC65" s="181"/>
      <c r="CD65" s="181"/>
      <c r="CE65" s="181"/>
      <c r="CF65" s="181"/>
      <c r="CG65" s="181"/>
      <c r="CH65" s="181"/>
      <c r="CI65" s="181"/>
      <c r="CJ65" s="181"/>
      <c r="CK65" s="181"/>
      <c r="CL65" s="181"/>
      <c r="CM65" s="181"/>
      <c r="CN65" s="181"/>
      <c r="CO65" s="181"/>
      <c r="CP65" s="181"/>
      <c r="CQ65" s="181"/>
      <c r="CR65" s="181"/>
      <c r="CS65" s="181"/>
      <c r="CT65" s="181"/>
      <c r="CU65" s="181"/>
      <c r="CV65" s="181"/>
      <c r="CW65" s="181"/>
      <c r="CX65" s="181"/>
      <c r="CY65" s="181"/>
      <c r="CZ65" s="181"/>
      <c r="DA65" s="181"/>
      <c r="DB65" s="181"/>
      <c r="DC65" s="181"/>
      <c r="DD65" s="181"/>
      <c r="DE65" s="181"/>
      <c r="DF65" s="181"/>
      <c r="DG65" s="181"/>
      <c r="DH65" s="181"/>
      <c r="DI65" s="181"/>
      <c r="DJ65" s="181"/>
      <c r="DK65" s="181"/>
      <c r="DL65" s="181"/>
      <c r="DM65" s="181"/>
      <c r="DN65" s="181"/>
      <c r="DO65" s="181"/>
      <c r="DP65" s="181"/>
      <c r="DQ65" s="181"/>
      <c r="DR65" s="181"/>
      <c r="DS65" s="181"/>
      <c r="DT65" s="181"/>
      <c r="DU65" s="181"/>
      <c r="DV65" s="181"/>
      <c r="DW65" s="181"/>
    </row>
    <row r="66" spans="1:127" s="169" customFormat="1" ht="22.5" customHeight="1" collapsed="1" thickTop="1" thickBot="1" x14ac:dyDescent="0.3">
      <c r="A66" s="126">
        <f>IF(B7="Объект",,1)</f>
        <v>0</v>
      </c>
      <c r="B66" s="171" t="s">
        <v>266</v>
      </c>
      <c r="C66" s="200">
        <f t="shared" si="11"/>
        <v>147640.06932268979</v>
      </c>
      <c r="D66" s="220">
        <v>3.8945108196492537</v>
      </c>
      <c r="E66" s="297">
        <v>8.157855687428885</v>
      </c>
      <c r="F66" s="220">
        <v>4.4589695884855489</v>
      </c>
      <c r="G66" s="220">
        <v>47.119402056088305</v>
      </c>
      <c r="H66" s="220">
        <v>38.571077950806561</v>
      </c>
      <c r="I66" s="220">
        <v>108.34986079770843</v>
      </c>
      <c r="J66" s="220">
        <v>122.11207743255171</v>
      </c>
      <c r="K66" s="220">
        <v>122.97705185475522</v>
      </c>
      <c r="L66" s="220">
        <v>125.35922001915563</v>
      </c>
      <c r="M66" s="220">
        <v>79.94311749867326</v>
      </c>
      <c r="N66" s="220">
        <v>87.45142699117217</v>
      </c>
      <c r="O66" s="220">
        <v>122.4574306692829</v>
      </c>
      <c r="P66" s="220">
        <v>91.411545130292765</v>
      </c>
      <c r="Q66" s="220">
        <v>343.54603111610817</v>
      </c>
      <c r="R66" s="220">
        <v>490.86558997810914</v>
      </c>
      <c r="S66" s="220">
        <v>369.12705754017514</v>
      </c>
      <c r="T66" s="220">
        <v>362.37779463149485</v>
      </c>
      <c r="U66" s="220">
        <v>209.29432915239326</v>
      </c>
      <c r="V66" s="220">
        <v>503.7247789998932</v>
      </c>
      <c r="W66" s="220">
        <v>585.57258501976412</v>
      </c>
      <c r="X66" s="220">
        <v>437.31961594810321</v>
      </c>
      <c r="Y66" s="220">
        <v>337.11264788365969</v>
      </c>
      <c r="Z66" s="220">
        <v>489.01863894029339</v>
      </c>
      <c r="AA66" s="220">
        <v>496.49181135034695</v>
      </c>
      <c r="AB66" s="220">
        <v>539.50765747702849</v>
      </c>
      <c r="AC66" s="298">
        <v>487.93389115895798</v>
      </c>
      <c r="AD66" s="298">
        <v>473.76913574072177</v>
      </c>
      <c r="AE66" s="220">
        <v>1161.8742987762387</v>
      </c>
      <c r="AF66" s="220">
        <v>586.03025157368404</v>
      </c>
      <c r="AG66" s="220">
        <v>5049.5346203370973</v>
      </c>
      <c r="AH66" s="220">
        <v>1847.1132736923173</v>
      </c>
      <c r="AI66" s="220">
        <v>1469.3110917199456</v>
      </c>
      <c r="AJ66" s="220">
        <v>1174.9185242881292</v>
      </c>
      <c r="AK66" s="220">
        <v>1159.2154440719771</v>
      </c>
      <c r="AL66" s="220">
        <v>1511.0747916836117</v>
      </c>
      <c r="AM66" s="220">
        <v>859.67517209888342</v>
      </c>
      <c r="AN66" s="298">
        <v>1417.7872865766547</v>
      </c>
      <c r="AO66" s="220">
        <v>710.32562828791504</v>
      </c>
      <c r="AP66" s="220">
        <v>1125.132638976105</v>
      </c>
      <c r="AQ66" s="220">
        <v>682.50614962078532</v>
      </c>
      <c r="AR66" s="220">
        <v>2270.5320834351028</v>
      </c>
      <c r="AS66" s="220">
        <v>1327.6461368131443</v>
      </c>
      <c r="AT66" s="220">
        <v>3309.8656771262872</v>
      </c>
      <c r="AU66" s="175">
        <v>1295.5471610142383</v>
      </c>
      <c r="AV66" s="175">
        <v>1178.5109422655003</v>
      </c>
      <c r="AW66" s="175">
        <f>'ФинОсв_утв.ИК 04.2021'!BD110</f>
        <v>1411.0390711753494</v>
      </c>
      <c r="AX66" s="175">
        <f>'ФинОсв_утв.ИК 04.2021'!BE110</f>
        <v>1526.1799435041162</v>
      </c>
      <c r="AY66" s="175">
        <f>'ФинОсв_утв.ИК 04.2021'!BF110</f>
        <v>2952.7867448739794</v>
      </c>
      <c r="AZ66" s="175">
        <f>'ФинОсв_утв.ИК 04.2021'!BG110</f>
        <v>1566.8197723287669</v>
      </c>
      <c r="BA66" s="175">
        <f>'ФинОсв_утв.ИК 04.2021'!BH110</f>
        <v>3258.9041095890393</v>
      </c>
      <c r="BB66" s="175">
        <f>'ФинОсв_утв.ИК 04.2021'!BI110</f>
        <v>7347.7498909865672</v>
      </c>
      <c r="BC66" s="175">
        <f>'ФинОсв_утв.ИК 04.2021'!BJ110</f>
        <v>7370.1803063483867</v>
      </c>
      <c r="BD66" s="175">
        <f>'ФинОсв_утв.ИК 04.2021'!BK110</f>
        <v>7775.4261831035201</v>
      </c>
      <c r="BE66" s="175">
        <f>'ФинОсв_утв.ИК 04.2021'!BL110</f>
        <v>7092.5098393801782</v>
      </c>
      <c r="BF66" s="175">
        <f>'ФинОсв_утв.ИК 04.2021'!BM110</f>
        <v>13315.149571016527</v>
      </c>
      <c r="BG66" s="175">
        <f>'ФинОсв_утв.ИК 04.2021'!BN110</f>
        <v>14926.770017585102</v>
      </c>
      <c r="BH66" s="175">
        <f>'ФинОсв_утв.ИК 04.2021'!BO110</f>
        <v>7028.7142988744572</v>
      </c>
      <c r="BI66" s="175">
        <f>'ФинОсв_утв.ИК 04.2021'!BP110</f>
        <v>4161.00626556324</v>
      </c>
      <c r="BJ66" s="175">
        <f>'ФинОсв_утв.ИК 04.2021'!BQ110</f>
        <v>4805.0105865513469</v>
      </c>
      <c r="BK66" s="175">
        <f>'ФинОсв_утв.ИК 04.2021'!BR110</f>
        <v>4087.0314334564337</v>
      </c>
      <c r="BL66" s="175">
        <f>'ФинОсв_утв.ИК 04.2021'!BS110</f>
        <v>3179.4387184251632</v>
      </c>
      <c r="BM66" s="175">
        <f>'ФинОсв_утв.ИК 04.2021'!BT110</f>
        <v>2019.4284635352335</v>
      </c>
      <c r="BN66" s="175">
        <f>'ФинОсв_утв.ИК 04.2021'!BU110</f>
        <v>1861.9614387845138</v>
      </c>
      <c r="BO66" s="175">
        <f>'ФинОсв_утв.ИК 04.2021'!BV110</f>
        <v>1621.0138381095928</v>
      </c>
      <c r="BP66" s="175">
        <f>'ФинОсв_утв.ИК 04.2021'!BW110</f>
        <v>2097.1255729837771</v>
      </c>
      <c r="BQ66" s="175">
        <f>'ФинОсв_утв.ИК 04.2021'!BX110</f>
        <v>1477.8914778750209</v>
      </c>
      <c r="BR66" s="175">
        <f>'ФинОсв_утв.ИК 04.2021'!BY110</f>
        <v>1254.8214801588094</v>
      </c>
      <c r="BS66" s="175">
        <f>'ФинОсв_утв.ИК 04.2021'!BZ110</f>
        <v>1247.8624676239326</v>
      </c>
      <c r="BT66" s="175">
        <f>'ФинОсв_утв.ИК 04.2021'!CA110</f>
        <v>9030.7215470659612</v>
      </c>
      <c r="BU66" s="175">
        <v>0</v>
      </c>
      <c r="BV66" s="175">
        <v>0</v>
      </c>
      <c r="BW66" s="175">
        <v>0</v>
      </c>
      <c r="BX66" s="175">
        <v>0</v>
      </c>
      <c r="BY66" s="175">
        <v>0</v>
      </c>
      <c r="BZ66" s="175">
        <v>0</v>
      </c>
      <c r="CA66" s="175">
        <v>0</v>
      </c>
      <c r="CB66" s="176">
        <v>0</v>
      </c>
      <c r="CC66" s="175">
        <v>0</v>
      </c>
      <c r="CD66" s="175">
        <v>0</v>
      </c>
      <c r="CE66" s="175">
        <v>0</v>
      </c>
      <c r="CF66" s="175">
        <v>0</v>
      </c>
      <c r="CG66" s="175">
        <v>0</v>
      </c>
      <c r="CH66" s="175">
        <v>0</v>
      </c>
      <c r="CI66" s="175">
        <v>0</v>
      </c>
      <c r="CJ66" s="175">
        <v>0</v>
      </c>
      <c r="CK66" s="175">
        <v>0</v>
      </c>
      <c r="CL66" s="175">
        <v>0</v>
      </c>
      <c r="CM66" s="175">
        <v>0</v>
      </c>
      <c r="CN66" s="176">
        <v>0</v>
      </c>
      <c r="CO66" s="175">
        <v>0</v>
      </c>
      <c r="CP66" s="175">
        <v>0</v>
      </c>
      <c r="CQ66" s="175">
        <v>0</v>
      </c>
      <c r="CR66" s="175">
        <v>0</v>
      </c>
      <c r="CS66" s="175">
        <v>0</v>
      </c>
      <c r="CT66" s="175">
        <v>0</v>
      </c>
      <c r="CU66" s="175">
        <v>0</v>
      </c>
      <c r="CV66" s="175">
        <v>0</v>
      </c>
      <c r="CW66" s="175">
        <v>0</v>
      </c>
      <c r="CX66" s="175">
        <v>0</v>
      </c>
      <c r="CY66" s="175">
        <v>0</v>
      </c>
      <c r="CZ66" s="176">
        <v>0</v>
      </c>
      <c r="DA66" s="175">
        <v>0</v>
      </c>
      <c r="DB66" s="175">
        <v>0</v>
      </c>
      <c r="DC66" s="175">
        <v>0</v>
      </c>
      <c r="DD66" s="175">
        <f t="shared" ref="DD66:DS66" si="12">SUM(DD52:DD65)</f>
        <v>0</v>
      </c>
      <c r="DE66" s="175">
        <f t="shared" si="12"/>
        <v>0</v>
      </c>
      <c r="DF66" s="175">
        <f t="shared" si="12"/>
        <v>0</v>
      </c>
      <c r="DG66" s="175">
        <f t="shared" si="12"/>
        <v>0</v>
      </c>
      <c r="DH66" s="175">
        <f t="shared" si="12"/>
        <v>0</v>
      </c>
      <c r="DI66" s="175">
        <f t="shared" si="12"/>
        <v>0</v>
      </c>
      <c r="DJ66" s="175">
        <f t="shared" si="12"/>
        <v>0</v>
      </c>
      <c r="DK66" s="175">
        <f t="shared" si="12"/>
        <v>0</v>
      </c>
      <c r="DL66" s="176">
        <f t="shared" si="12"/>
        <v>0</v>
      </c>
      <c r="DM66" s="175">
        <f t="shared" si="12"/>
        <v>0</v>
      </c>
      <c r="DN66" s="175">
        <f t="shared" si="12"/>
        <v>0</v>
      </c>
      <c r="DO66" s="175">
        <f t="shared" si="12"/>
        <v>0</v>
      </c>
      <c r="DP66" s="175">
        <f t="shared" si="12"/>
        <v>0</v>
      </c>
      <c r="DQ66" s="175">
        <f t="shared" si="12"/>
        <v>0</v>
      </c>
      <c r="DR66" s="175">
        <f t="shared" si="12"/>
        <v>0</v>
      </c>
      <c r="DS66" s="175">
        <f t="shared" si="12"/>
        <v>0</v>
      </c>
      <c r="DT66" s="175">
        <f>SUM(DT52:DT65)</f>
        <v>0</v>
      </c>
      <c r="DU66" s="175">
        <f>SUM(DU52:DU65)</f>
        <v>0</v>
      </c>
      <c r="DV66" s="175">
        <f>SUM(DV52:DV65)</f>
        <v>0</v>
      </c>
      <c r="DW66" s="175">
        <f>SUM(DW52:DW65)</f>
        <v>0</v>
      </c>
    </row>
    <row r="67" spans="1:127" ht="13.5" thickTop="1" x14ac:dyDescent="0.2">
      <c r="A67" s="126">
        <f>IF(B7="Объект",,1)</f>
        <v>0</v>
      </c>
      <c r="B67" s="190"/>
      <c r="C67" s="35">
        <v>147640.06932268976</v>
      </c>
      <c r="T67" s="35">
        <f>SUM(D66:T66)</f>
        <v>2528.1800197619377</v>
      </c>
      <c r="BA67" s="35">
        <v>3.2589041095890412</v>
      </c>
    </row>
    <row r="68" spans="1:127" ht="17.25" thickBot="1" x14ac:dyDescent="0.35">
      <c r="A68" s="122" t="e">
        <f>IF(#REF!="Объект",,1)</f>
        <v>#REF!</v>
      </c>
      <c r="B68" s="191" t="s">
        <v>115</v>
      </c>
      <c r="C68" s="255">
        <f>C66-C67</f>
        <v>0</v>
      </c>
    </row>
    <row r="69" spans="1:127" s="164" customFormat="1" ht="17.25" thickTop="1" thickBot="1" x14ac:dyDescent="0.25">
      <c r="A69" s="122" t="e">
        <f>IF(#REF!="Объект",,1)</f>
        <v>#REF!</v>
      </c>
      <c r="B69" s="160" t="s">
        <v>207</v>
      </c>
      <c r="C69" s="161" t="s">
        <v>269</v>
      </c>
      <c r="D69" s="162">
        <f>$C$4</f>
        <v>42826</v>
      </c>
      <c r="E69" s="162">
        <f t="shared" ref="E69:BP69" si="13">DATE(YEAR(D69),(MONTH(D69)+1),DAY(D69))</f>
        <v>42856</v>
      </c>
      <c r="F69" s="162">
        <f t="shared" si="13"/>
        <v>42887</v>
      </c>
      <c r="G69" s="162">
        <f t="shared" si="13"/>
        <v>42917</v>
      </c>
      <c r="H69" s="162">
        <f t="shared" si="13"/>
        <v>42948</v>
      </c>
      <c r="I69" s="162">
        <f t="shared" si="13"/>
        <v>42979</v>
      </c>
      <c r="J69" s="162">
        <f t="shared" si="13"/>
        <v>43009</v>
      </c>
      <c r="K69" s="162">
        <f t="shared" si="13"/>
        <v>43040</v>
      </c>
      <c r="L69" s="162">
        <f t="shared" si="13"/>
        <v>43070</v>
      </c>
      <c r="M69" s="162">
        <f t="shared" si="13"/>
        <v>43101</v>
      </c>
      <c r="N69" s="162">
        <f t="shared" si="13"/>
        <v>43132</v>
      </c>
      <c r="O69" s="162">
        <f t="shared" si="13"/>
        <v>43160</v>
      </c>
      <c r="P69" s="162">
        <f t="shared" si="13"/>
        <v>43191</v>
      </c>
      <c r="Q69" s="162">
        <f t="shared" si="13"/>
        <v>43221</v>
      </c>
      <c r="R69" s="162">
        <f t="shared" si="13"/>
        <v>43252</v>
      </c>
      <c r="S69" s="162">
        <f t="shared" si="13"/>
        <v>43282</v>
      </c>
      <c r="T69" s="162">
        <f t="shared" si="13"/>
        <v>43313</v>
      </c>
      <c r="U69" s="162">
        <f t="shared" si="13"/>
        <v>43344</v>
      </c>
      <c r="V69" s="162">
        <f t="shared" si="13"/>
        <v>43374</v>
      </c>
      <c r="W69" s="162">
        <f t="shared" si="13"/>
        <v>43405</v>
      </c>
      <c r="X69" s="162">
        <f t="shared" si="13"/>
        <v>43435</v>
      </c>
      <c r="Y69" s="162">
        <f t="shared" si="13"/>
        <v>43466</v>
      </c>
      <c r="Z69" s="162">
        <f t="shared" si="13"/>
        <v>43497</v>
      </c>
      <c r="AA69" s="162">
        <f t="shared" si="13"/>
        <v>43525</v>
      </c>
      <c r="AB69" s="162">
        <f t="shared" si="13"/>
        <v>43556</v>
      </c>
      <c r="AC69" s="162">
        <f t="shared" si="13"/>
        <v>43586</v>
      </c>
      <c r="AD69" s="162">
        <f t="shared" si="13"/>
        <v>43617</v>
      </c>
      <c r="AE69" s="162">
        <f t="shared" si="13"/>
        <v>43647</v>
      </c>
      <c r="AF69" s="162">
        <f t="shared" si="13"/>
        <v>43678</v>
      </c>
      <c r="AG69" s="162">
        <f t="shared" si="13"/>
        <v>43709</v>
      </c>
      <c r="AH69" s="162">
        <f t="shared" si="13"/>
        <v>43739</v>
      </c>
      <c r="AI69" s="162">
        <f t="shared" si="13"/>
        <v>43770</v>
      </c>
      <c r="AJ69" s="162">
        <f t="shared" si="13"/>
        <v>43800</v>
      </c>
      <c r="AK69" s="162">
        <f t="shared" si="13"/>
        <v>43831</v>
      </c>
      <c r="AL69" s="162">
        <f t="shared" si="13"/>
        <v>43862</v>
      </c>
      <c r="AM69" s="162">
        <f t="shared" si="13"/>
        <v>43891</v>
      </c>
      <c r="AN69" s="162">
        <f t="shared" si="13"/>
        <v>43922</v>
      </c>
      <c r="AO69" s="162">
        <f t="shared" si="13"/>
        <v>43952</v>
      </c>
      <c r="AP69" s="162">
        <f t="shared" si="13"/>
        <v>43983</v>
      </c>
      <c r="AQ69" s="162">
        <f t="shared" si="13"/>
        <v>44013</v>
      </c>
      <c r="AR69" s="162">
        <f t="shared" si="13"/>
        <v>44044</v>
      </c>
      <c r="AS69" s="162">
        <f t="shared" si="13"/>
        <v>44075</v>
      </c>
      <c r="AT69" s="162">
        <f t="shared" si="13"/>
        <v>44105</v>
      </c>
      <c r="AU69" s="162">
        <f t="shared" si="13"/>
        <v>44136</v>
      </c>
      <c r="AV69" s="162">
        <f t="shared" si="13"/>
        <v>44166</v>
      </c>
      <c r="AW69" s="162">
        <f t="shared" si="13"/>
        <v>44197</v>
      </c>
      <c r="AX69" s="162">
        <f t="shared" si="13"/>
        <v>44228</v>
      </c>
      <c r="AY69" s="162">
        <f t="shared" si="13"/>
        <v>44256</v>
      </c>
      <c r="AZ69" s="162">
        <f t="shared" si="13"/>
        <v>44287</v>
      </c>
      <c r="BA69" s="162">
        <f t="shared" si="13"/>
        <v>44317</v>
      </c>
      <c r="BB69" s="162">
        <f t="shared" si="13"/>
        <v>44348</v>
      </c>
      <c r="BC69" s="162">
        <f t="shared" si="13"/>
        <v>44378</v>
      </c>
      <c r="BD69" s="162">
        <f t="shared" si="13"/>
        <v>44409</v>
      </c>
      <c r="BE69" s="162">
        <f t="shared" si="13"/>
        <v>44440</v>
      </c>
      <c r="BF69" s="162">
        <f t="shared" si="13"/>
        <v>44470</v>
      </c>
      <c r="BG69" s="162">
        <f t="shared" si="13"/>
        <v>44501</v>
      </c>
      <c r="BH69" s="162">
        <f t="shared" si="13"/>
        <v>44531</v>
      </c>
      <c r="BI69" s="162">
        <f t="shared" si="13"/>
        <v>44562</v>
      </c>
      <c r="BJ69" s="162">
        <f t="shared" si="13"/>
        <v>44593</v>
      </c>
      <c r="BK69" s="162">
        <f t="shared" si="13"/>
        <v>44621</v>
      </c>
      <c r="BL69" s="162">
        <f t="shared" si="13"/>
        <v>44652</v>
      </c>
      <c r="BM69" s="162">
        <f t="shared" si="13"/>
        <v>44682</v>
      </c>
      <c r="BN69" s="162">
        <f t="shared" si="13"/>
        <v>44713</v>
      </c>
      <c r="BO69" s="162">
        <f t="shared" si="13"/>
        <v>44743</v>
      </c>
      <c r="BP69" s="162">
        <f t="shared" si="13"/>
        <v>44774</v>
      </c>
      <c r="BQ69" s="162">
        <f t="shared" ref="BQ69:DT69" si="14">DATE(YEAR(BP69),(MONTH(BP69)+1),DAY(BP69))</f>
        <v>44805</v>
      </c>
      <c r="BR69" s="162">
        <f t="shared" si="14"/>
        <v>44835</v>
      </c>
      <c r="BS69" s="162">
        <f t="shared" si="14"/>
        <v>44866</v>
      </c>
      <c r="BT69" s="162">
        <f t="shared" si="14"/>
        <v>44896</v>
      </c>
      <c r="BU69" s="162">
        <f t="shared" si="14"/>
        <v>44927</v>
      </c>
      <c r="BV69" s="162">
        <f t="shared" si="14"/>
        <v>44958</v>
      </c>
      <c r="BW69" s="162">
        <f t="shared" si="14"/>
        <v>44986</v>
      </c>
      <c r="BX69" s="162">
        <f t="shared" si="14"/>
        <v>45017</v>
      </c>
      <c r="BY69" s="162">
        <f t="shared" si="14"/>
        <v>45047</v>
      </c>
      <c r="BZ69" s="162">
        <f t="shared" si="14"/>
        <v>45078</v>
      </c>
      <c r="CA69" s="162">
        <f t="shared" si="14"/>
        <v>45108</v>
      </c>
      <c r="CB69" s="162">
        <f t="shared" si="14"/>
        <v>45139</v>
      </c>
      <c r="CC69" s="162">
        <f t="shared" si="14"/>
        <v>45170</v>
      </c>
      <c r="CD69" s="162">
        <f t="shared" si="14"/>
        <v>45200</v>
      </c>
      <c r="CE69" s="162">
        <f t="shared" si="14"/>
        <v>45231</v>
      </c>
      <c r="CF69" s="162">
        <f t="shared" si="14"/>
        <v>45261</v>
      </c>
      <c r="CG69" s="162">
        <f t="shared" si="14"/>
        <v>45292</v>
      </c>
      <c r="CH69" s="162">
        <f t="shared" si="14"/>
        <v>45323</v>
      </c>
      <c r="CI69" s="162">
        <f t="shared" si="14"/>
        <v>45352</v>
      </c>
      <c r="CJ69" s="162">
        <f t="shared" si="14"/>
        <v>45383</v>
      </c>
      <c r="CK69" s="162">
        <f t="shared" si="14"/>
        <v>45413</v>
      </c>
      <c r="CL69" s="162">
        <f t="shared" si="14"/>
        <v>45444</v>
      </c>
      <c r="CM69" s="162">
        <f t="shared" si="14"/>
        <v>45474</v>
      </c>
      <c r="CN69" s="162">
        <f t="shared" si="14"/>
        <v>45505</v>
      </c>
      <c r="CO69" s="162">
        <f t="shared" si="14"/>
        <v>45536</v>
      </c>
      <c r="CP69" s="162">
        <f t="shared" si="14"/>
        <v>45566</v>
      </c>
      <c r="CQ69" s="162">
        <f t="shared" si="14"/>
        <v>45597</v>
      </c>
      <c r="CR69" s="162">
        <f t="shared" si="14"/>
        <v>45627</v>
      </c>
      <c r="CS69" s="162">
        <f t="shared" si="14"/>
        <v>45658</v>
      </c>
      <c r="CT69" s="162">
        <f t="shared" si="14"/>
        <v>45689</v>
      </c>
      <c r="CU69" s="162">
        <f t="shared" si="14"/>
        <v>45717</v>
      </c>
      <c r="CV69" s="162">
        <f t="shared" si="14"/>
        <v>45748</v>
      </c>
      <c r="CW69" s="162">
        <f t="shared" si="14"/>
        <v>45778</v>
      </c>
      <c r="CX69" s="162">
        <f t="shared" si="14"/>
        <v>45809</v>
      </c>
      <c r="CY69" s="162">
        <f t="shared" si="14"/>
        <v>45839</v>
      </c>
      <c r="CZ69" s="162">
        <f t="shared" si="14"/>
        <v>45870</v>
      </c>
      <c r="DA69" s="162">
        <f t="shared" si="14"/>
        <v>45901</v>
      </c>
      <c r="DB69" s="162">
        <f t="shared" si="14"/>
        <v>45931</v>
      </c>
      <c r="DC69" s="162">
        <f t="shared" si="14"/>
        <v>45962</v>
      </c>
      <c r="DD69" s="162">
        <f t="shared" si="14"/>
        <v>45992</v>
      </c>
      <c r="DE69" s="162">
        <f t="shared" si="14"/>
        <v>46023</v>
      </c>
      <c r="DF69" s="162">
        <f t="shared" si="14"/>
        <v>46054</v>
      </c>
      <c r="DG69" s="162">
        <f t="shared" si="14"/>
        <v>46082</v>
      </c>
      <c r="DH69" s="162">
        <f t="shared" si="14"/>
        <v>46113</v>
      </c>
      <c r="DI69" s="162">
        <f t="shared" si="14"/>
        <v>46143</v>
      </c>
      <c r="DJ69" s="162">
        <f t="shared" si="14"/>
        <v>46174</v>
      </c>
      <c r="DK69" s="162">
        <f t="shared" si="14"/>
        <v>46204</v>
      </c>
      <c r="DL69" s="162">
        <f t="shared" si="14"/>
        <v>46235</v>
      </c>
      <c r="DM69" s="162">
        <f t="shared" si="14"/>
        <v>46266</v>
      </c>
      <c r="DN69" s="162">
        <f t="shared" si="14"/>
        <v>46296</v>
      </c>
      <c r="DO69" s="162">
        <f t="shared" si="14"/>
        <v>46327</v>
      </c>
      <c r="DP69" s="162">
        <f t="shared" si="14"/>
        <v>46357</v>
      </c>
      <c r="DQ69" s="162">
        <f t="shared" si="14"/>
        <v>46388</v>
      </c>
      <c r="DR69" s="162">
        <f t="shared" si="14"/>
        <v>46419</v>
      </c>
      <c r="DS69" s="162">
        <f t="shared" si="14"/>
        <v>46447</v>
      </c>
      <c r="DT69" s="162">
        <f t="shared" si="14"/>
        <v>46478</v>
      </c>
      <c r="DU69" s="162">
        <f>DATE(YEAR(DT69),(MONTH(DT69)+1),DAY(DT69))</f>
        <v>46508</v>
      </c>
      <c r="DV69" s="162">
        <f>DATE(YEAR(DU69),(MONTH(DU69)+1),DAY(DU69))</f>
        <v>46539</v>
      </c>
      <c r="DW69" s="162">
        <f>DATE(YEAR(DV69),(MONTH(DV69)+1),DAY(DV69))</f>
        <v>46569</v>
      </c>
    </row>
    <row r="70" spans="1:127" s="182" customFormat="1" ht="17.25" hidden="1" outlineLevel="1" thickTop="1" thickBot="1" x14ac:dyDescent="0.3">
      <c r="A70" s="212" t="e">
        <f>IF(#REF!="Объект",,IF(B70=0,,1))</f>
        <v>#REF!</v>
      </c>
      <c r="B70" s="299" t="s">
        <v>209</v>
      </c>
      <c r="C70" s="296">
        <f>SUM(D70:DW70)</f>
        <v>0</v>
      </c>
      <c r="D70" s="181">
        <v>0</v>
      </c>
      <c r="E70" s="181">
        <v>0</v>
      </c>
      <c r="F70" s="181">
        <v>0</v>
      </c>
      <c r="G70" s="181">
        <v>0</v>
      </c>
      <c r="H70" s="181">
        <v>0</v>
      </c>
      <c r="I70" s="181">
        <v>0</v>
      </c>
      <c r="J70" s="181">
        <v>0</v>
      </c>
      <c r="K70" s="181">
        <v>0</v>
      </c>
      <c r="L70" s="181">
        <v>0</v>
      </c>
      <c r="M70" s="181">
        <v>0</v>
      </c>
      <c r="N70" s="300">
        <v>0</v>
      </c>
      <c r="O70" s="300">
        <v>0</v>
      </c>
      <c r="P70" s="300">
        <v>0</v>
      </c>
      <c r="Q70" s="300">
        <v>0</v>
      </c>
      <c r="R70" s="300">
        <v>0</v>
      </c>
      <c r="S70" s="300">
        <v>0</v>
      </c>
      <c r="T70" s="300">
        <v>0</v>
      </c>
      <c r="U70" s="300">
        <v>0</v>
      </c>
      <c r="V70" s="300">
        <v>0</v>
      </c>
      <c r="W70" s="300">
        <v>0</v>
      </c>
      <c r="X70" s="300">
        <v>0</v>
      </c>
      <c r="Y70" s="300">
        <v>0</v>
      </c>
      <c r="Z70" s="300">
        <v>0</v>
      </c>
      <c r="AA70" s="300">
        <v>0</v>
      </c>
      <c r="AB70" s="300">
        <v>0</v>
      </c>
      <c r="AC70" s="300">
        <v>0</v>
      </c>
      <c r="AD70" s="300">
        <v>0</v>
      </c>
      <c r="AE70" s="300">
        <v>0</v>
      </c>
      <c r="AF70" s="300">
        <v>0</v>
      </c>
      <c r="AG70" s="300">
        <v>0</v>
      </c>
      <c r="AH70" s="300">
        <v>0</v>
      </c>
      <c r="AI70" s="300">
        <v>0</v>
      </c>
      <c r="AJ70" s="300">
        <v>0</v>
      </c>
      <c r="AK70" s="300">
        <v>0</v>
      </c>
      <c r="AL70" s="300">
        <v>0</v>
      </c>
      <c r="AM70" s="300">
        <v>0</v>
      </c>
      <c r="AN70" s="300">
        <v>0</v>
      </c>
      <c r="AO70" s="300">
        <v>0</v>
      </c>
      <c r="AP70" s="300">
        <v>0</v>
      </c>
      <c r="AQ70" s="300">
        <v>0</v>
      </c>
      <c r="AR70" s="300">
        <v>0</v>
      </c>
      <c r="AS70" s="300">
        <v>0</v>
      </c>
      <c r="AT70" s="300">
        <v>0</v>
      </c>
      <c r="AU70" s="300">
        <v>0</v>
      </c>
      <c r="AV70" s="300">
        <v>0</v>
      </c>
      <c r="AW70" s="300">
        <v>0</v>
      </c>
      <c r="AX70" s="300">
        <v>0</v>
      </c>
      <c r="AY70" s="300">
        <v>0</v>
      </c>
      <c r="AZ70" s="300">
        <v>0</v>
      </c>
      <c r="BA70" s="300">
        <v>0</v>
      </c>
      <c r="BB70" s="300">
        <v>0</v>
      </c>
      <c r="BC70" s="300">
        <v>0</v>
      </c>
      <c r="BD70" s="300">
        <v>0</v>
      </c>
      <c r="BE70" s="300">
        <v>0</v>
      </c>
      <c r="BF70" s="300">
        <v>0</v>
      </c>
      <c r="BG70" s="300">
        <v>0</v>
      </c>
      <c r="BH70" s="300">
        <v>0</v>
      </c>
      <c r="BI70" s="300">
        <v>0</v>
      </c>
      <c r="BJ70" s="300">
        <v>0</v>
      </c>
      <c r="BK70" s="300">
        <v>0</v>
      </c>
      <c r="BL70" s="300">
        <v>0</v>
      </c>
      <c r="BM70" s="300">
        <v>0</v>
      </c>
      <c r="BN70" s="300">
        <v>0</v>
      </c>
      <c r="BO70" s="300">
        <v>0</v>
      </c>
      <c r="BP70" s="300">
        <v>0</v>
      </c>
      <c r="BQ70" s="300">
        <v>0</v>
      </c>
      <c r="BR70" s="300">
        <v>0</v>
      </c>
      <c r="BS70" s="300">
        <v>0</v>
      </c>
      <c r="BT70" s="300">
        <v>0</v>
      </c>
      <c r="BU70" s="300"/>
      <c r="BV70" s="300"/>
      <c r="BW70" s="300"/>
      <c r="BX70" s="300"/>
      <c r="BY70" s="300"/>
      <c r="BZ70" s="300">
        <v>0</v>
      </c>
      <c r="CA70" s="300">
        <v>0</v>
      </c>
      <c r="CB70" s="300">
        <v>0</v>
      </c>
      <c r="CC70" s="300">
        <v>0</v>
      </c>
      <c r="CD70" s="300">
        <v>0</v>
      </c>
      <c r="CE70" s="181"/>
      <c r="CF70" s="181"/>
      <c r="CG70" s="181"/>
      <c r="CH70" s="181"/>
      <c r="CI70" s="181"/>
      <c r="CJ70" s="181"/>
      <c r="CK70" s="181"/>
      <c r="CL70" s="181"/>
      <c r="CM70" s="181"/>
      <c r="CN70" s="181"/>
      <c r="CO70" s="181"/>
      <c r="CP70" s="181"/>
      <c r="CQ70" s="181"/>
      <c r="CR70" s="181"/>
      <c r="CS70" s="181"/>
      <c r="CT70" s="181"/>
      <c r="CU70" s="181"/>
      <c r="CV70" s="181"/>
      <c r="CW70" s="181"/>
      <c r="CX70" s="181"/>
      <c r="CY70" s="181"/>
      <c r="CZ70" s="181"/>
      <c r="DA70" s="181"/>
      <c r="DB70" s="181"/>
      <c r="DC70" s="181"/>
      <c r="DD70" s="181"/>
      <c r="DE70" s="181"/>
      <c r="DF70" s="181"/>
      <c r="DG70" s="181"/>
      <c r="DH70" s="181"/>
      <c r="DI70" s="181"/>
      <c r="DJ70" s="181"/>
      <c r="DK70" s="181"/>
      <c r="DL70" s="181"/>
      <c r="DM70" s="181"/>
      <c r="DN70" s="181"/>
      <c r="DO70" s="181"/>
      <c r="DP70" s="181"/>
      <c r="DQ70" s="181"/>
      <c r="DR70" s="181"/>
      <c r="DS70" s="181"/>
      <c r="DT70" s="181"/>
      <c r="DU70" s="181"/>
      <c r="DV70" s="181"/>
      <c r="DW70" s="181"/>
    </row>
    <row r="71" spans="1:127" s="182" customFormat="1" ht="17.25" hidden="1" outlineLevel="1" thickTop="1" thickBot="1" x14ac:dyDescent="0.3">
      <c r="A71" s="212" t="e">
        <f>IF(#REF!="Объект",,IF(B71=0,,1))</f>
        <v>#REF!</v>
      </c>
      <c r="B71" s="299" t="s">
        <v>210</v>
      </c>
      <c r="C71" s="296">
        <f>SUM(D71:DW71)</f>
        <v>2741.705119294852</v>
      </c>
      <c r="D71" s="181">
        <v>0</v>
      </c>
      <c r="E71" s="181">
        <v>4.3061700502856954</v>
      </c>
      <c r="F71" s="181">
        <v>0</v>
      </c>
      <c r="G71" s="181">
        <v>43.646139900726574</v>
      </c>
      <c r="H71" s="181">
        <v>0</v>
      </c>
      <c r="I71" s="181">
        <v>27.426661185948994</v>
      </c>
      <c r="J71" s="181">
        <v>49.437248774203532</v>
      </c>
      <c r="K71" s="181">
        <v>31.516125906420513</v>
      </c>
      <c r="L71" s="181">
        <v>20.773960783182073</v>
      </c>
      <c r="M71" s="181">
        <v>1.8661545009077167</v>
      </c>
      <c r="N71" s="300">
        <v>31.155773674193515</v>
      </c>
      <c r="O71" s="300">
        <v>4.4795160514132268</v>
      </c>
      <c r="P71" s="300">
        <v>0</v>
      </c>
      <c r="Q71" s="300">
        <v>154.1213452046824</v>
      </c>
      <c r="R71" s="300">
        <v>28.145639261276145</v>
      </c>
      <c r="S71" s="300">
        <v>12.104022803025726</v>
      </c>
      <c r="T71" s="300">
        <v>35.116701879101946</v>
      </c>
      <c r="U71" s="300">
        <v>30.318235269593892</v>
      </c>
      <c r="V71" s="300">
        <v>43.986457399500026</v>
      </c>
      <c r="W71" s="300">
        <v>252.91202522695156</v>
      </c>
      <c r="X71" s="300">
        <v>30.166775448409421</v>
      </c>
      <c r="Y71" s="300">
        <v>1.9307424256636121</v>
      </c>
      <c r="Z71" s="300">
        <v>11.069589958624507</v>
      </c>
      <c r="AA71" s="300">
        <v>11.270299901335882</v>
      </c>
      <c r="AB71" s="300">
        <v>0.98854012193976937</v>
      </c>
      <c r="AC71" s="300">
        <v>8.4952666729198931</v>
      </c>
      <c r="AD71" s="300">
        <v>14.802358545267893</v>
      </c>
      <c r="AE71" s="300">
        <v>70.914779160077984</v>
      </c>
      <c r="AF71" s="300">
        <v>114.29755315381497</v>
      </c>
      <c r="AG71" s="300">
        <v>1.8535127286370676</v>
      </c>
      <c r="AH71" s="300">
        <v>86.589781846767622</v>
      </c>
      <c r="AI71" s="300">
        <v>67.496936132916119</v>
      </c>
      <c r="AJ71" s="300">
        <v>72.743444005993751</v>
      </c>
      <c r="AK71" s="300">
        <v>32.866666666666667</v>
      </c>
      <c r="AL71" s="300">
        <v>21.6</v>
      </c>
      <c r="AM71" s="300">
        <v>60.903018666666675</v>
      </c>
      <c r="AN71" s="300">
        <v>76.407651733333338</v>
      </c>
      <c r="AO71" s="300">
        <v>4.6182400000000001</v>
      </c>
      <c r="AP71" s="300">
        <v>29.368477777777777</v>
      </c>
      <c r="AQ71" s="300">
        <v>50.245233333333289</v>
      </c>
      <c r="AR71" s="300">
        <v>87.753479365079372</v>
      </c>
      <c r="AS71" s="300">
        <v>76.642368253968257</v>
      </c>
      <c r="AT71" s="300">
        <v>151.11601269841273</v>
      </c>
      <c r="AU71" s="300">
        <v>224.10759047619047</v>
      </c>
      <c r="AV71" s="300">
        <v>233.0257378095238</v>
      </c>
      <c r="AW71" s="300">
        <v>73.88307240704502</v>
      </c>
      <c r="AX71" s="300">
        <v>73.88307240704502</v>
      </c>
      <c r="AY71" s="300">
        <v>56.270547945205479</v>
      </c>
      <c r="AZ71" s="300">
        <v>56.270547945205479</v>
      </c>
      <c r="BA71" s="300">
        <v>56.270547945205479</v>
      </c>
      <c r="BB71" s="300">
        <v>56.270547945205479</v>
      </c>
      <c r="BC71" s="300">
        <v>56.270547945205479</v>
      </c>
      <c r="BD71" s="300">
        <v>0</v>
      </c>
      <c r="BE71" s="300">
        <v>0</v>
      </c>
      <c r="BF71" s="300">
        <v>0</v>
      </c>
      <c r="BG71" s="300">
        <v>0</v>
      </c>
      <c r="BH71" s="300">
        <v>0</v>
      </c>
      <c r="BI71" s="300">
        <v>0</v>
      </c>
      <c r="BJ71" s="300">
        <v>0</v>
      </c>
      <c r="BK71" s="300">
        <v>0</v>
      </c>
      <c r="BL71" s="300">
        <v>0</v>
      </c>
      <c r="BM71" s="300">
        <v>0</v>
      </c>
      <c r="BN71" s="300">
        <v>0</v>
      </c>
      <c r="BO71" s="300">
        <v>0</v>
      </c>
      <c r="BP71" s="300">
        <v>0</v>
      </c>
      <c r="BQ71" s="300">
        <v>0</v>
      </c>
      <c r="BR71" s="300">
        <v>0</v>
      </c>
      <c r="BS71" s="300">
        <v>0</v>
      </c>
      <c r="BT71" s="300">
        <v>0</v>
      </c>
      <c r="BU71" s="300"/>
      <c r="BV71" s="300"/>
      <c r="BW71" s="300"/>
      <c r="BX71" s="300"/>
      <c r="BY71" s="300"/>
      <c r="BZ71" s="300">
        <v>0</v>
      </c>
      <c r="CA71" s="300">
        <v>0</v>
      </c>
      <c r="CB71" s="300">
        <v>0</v>
      </c>
      <c r="CC71" s="300">
        <v>0</v>
      </c>
      <c r="CD71" s="300">
        <v>0</v>
      </c>
      <c r="CE71" s="181"/>
      <c r="CF71" s="181"/>
      <c r="CG71" s="181"/>
      <c r="CH71" s="181"/>
      <c r="CI71" s="181"/>
      <c r="CJ71" s="181"/>
      <c r="CK71" s="181"/>
      <c r="CL71" s="181"/>
      <c r="CM71" s="181"/>
      <c r="CN71" s="181"/>
      <c r="CO71" s="181"/>
      <c r="CP71" s="181"/>
      <c r="CQ71" s="181"/>
      <c r="CR71" s="181"/>
      <c r="CS71" s="181"/>
      <c r="CT71" s="181"/>
      <c r="CU71" s="181"/>
      <c r="CV71" s="181"/>
      <c r="CW71" s="181"/>
      <c r="CX71" s="181"/>
      <c r="CY71" s="181"/>
      <c r="CZ71" s="181"/>
      <c r="DA71" s="181"/>
      <c r="DB71" s="181"/>
      <c r="DC71" s="181"/>
      <c r="DD71" s="181"/>
      <c r="DE71" s="181"/>
      <c r="DF71" s="181"/>
      <c r="DG71" s="181"/>
      <c r="DH71" s="181"/>
      <c r="DI71" s="181"/>
      <c r="DJ71" s="181"/>
      <c r="DK71" s="181"/>
      <c r="DL71" s="181"/>
      <c r="DM71" s="181"/>
      <c r="DN71" s="181"/>
      <c r="DO71" s="181"/>
      <c r="DP71" s="181"/>
      <c r="DQ71" s="181"/>
      <c r="DR71" s="181"/>
      <c r="DS71" s="181"/>
      <c r="DT71" s="181"/>
      <c r="DU71" s="181"/>
      <c r="DV71" s="181"/>
      <c r="DW71" s="181"/>
    </row>
    <row r="72" spans="1:127" s="182" customFormat="1" ht="17.25" hidden="1" outlineLevel="1" thickTop="1" thickBot="1" x14ac:dyDescent="0.3">
      <c r="A72" s="212" t="e">
        <f>IF(#REF!="Объект",,IF(B72=0,,1))</f>
        <v>#REF!</v>
      </c>
      <c r="B72" s="299" t="s">
        <v>211</v>
      </c>
      <c r="C72" s="296">
        <f>SUM(D72:DW72)</f>
        <v>377.59999999999997</v>
      </c>
      <c r="D72" s="181">
        <v>0</v>
      </c>
      <c r="E72" s="181">
        <v>0</v>
      </c>
      <c r="F72" s="181">
        <v>0</v>
      </c>
      <c r="G72" s="181">
        <v>0</v>
      </c>
      <c r="H72" s="181">
        <v>0</v>
      </c>
      <c r="I72" s="181">
        <v>0</v>
      </c>
      <c r="J72" s="181">
        <v>0</v>
      </c>
      <c r="K72" s="181">
        <v>0</v>
      </c>
      <c r="L72" s="181">
        <v>0</v>
      </c>
      <c r="M72" s="181">
        <v>0</v>
      </c>
      <c r="N72" s="300">
        <v>0</v>
      </c>
      <c r="O72" s="300">
        <v>0</v>
      </c>
      <c r="P72" s="300">
        <v>0</v>
      </c>
      <c r="Q72" s="300">
        <v>0</v>
      </c>
      <c r="R72" s="300">
        <v>0</v>
      </c>
      <c r="S72" s="300">
        <v>0</v>
      </c>
      <c r="T72" s="300">
        <v>0</v>
      </c>
      <c r="U72" s="300">
        <v>0</v>
      </c>
      <c r="V72" s="300">
        <v>0</v>
      </c>
      <c r="W72" s="300">
        <v>0</v>
      </c>
      <c r="X72" s="300">
        <v>0</v>
      </c>
      <c r="Y72" s="300">
        <v>0</v>
      </c>
      <c r="Z72" s="300">
        <v>0</v>
      </c>
      <c r="AA72" s="300">
        <v>0</v>
      </c>
      <c r="AB72" s="300">
        <v>0</v>
      </c>
      <c r="AC72" s="300">
        <v>0</v>
      </c>
      <c r="AD72" s="300">
        <v>0</v>
      </c>
      <c r="AE72" s="300">
        <v>0</v>
      </c>
      <c r="AF72" s="300">
        <v>0</v>
      </c>
      <c r="AG72" s="300">
        <v>0</v>
      </c>
      <c r="AH72" s="300">
        <v>0</v>
      </c>
      <c r="AI72" s="300">
        <v>0</v>
      </c>
      <c r="AJ72" s="300">
        <v>0</v>
      </c>
      <c r="AK72" s="300">
        <v>0</v>
      </c>
      <c r="AL72" s="300">
        <v>0</v>
      </c>
      <c r="AM72" s="300">
        <v>0</v>
      </c>
      <c r="AN72" s="300">
        <v>0</v>
      </c>
      <c r="AO72" s="300">
        <v>0</v>
      </c>
      <c r="AP72" s="300">
        <v>0</v>
      </c>
      <c r="AQ72" s="300">
        <v>0</v>
      </c>
      <c r="AR72" s="300">
        <v>0</v>
      </c>
      <c r="AS72" s="300">
        <v>0</v>
      </c>
      <c r="AT72" s="300">
        <v>0</v>
      </c>
      <c r="AU72" s="300">
        <v>0</v>
      </c>
      <c r="AV72" s="300">
        <v>0</v>
      </c>
      <c r="AW72" s="300">
        <v>0</v>
      </c>
      <c r="AX72" s="300">
        <v>0</v>
      </c>
      <c r="AY72" s="300">
        <v>0</v>
      </c>
      <c r="AZ72" s="300">
        <v>0</v>
      </c>
      <c r="BA72" s="300">
        <v>0</v>
      </c>
      <c r="BB72" s="300">
        <v>62.93333333333333</v>
      </c>
      <c r="BC72" s="300">
        <v>62.93333333333333</v>
      </c>
      <c r="BD72" s="300">
        <v>62.93333333333333</v>
      </c>
      <c r="BE72" s="300">
        <v>62.93333333333333</v>
      </c>
      <c r="BF72" s="300">
        <v>62.93333333333333</v>
      </c>
      <c r="BG72" s="300">
        <v>62.93333333333333</v>
      </c>
      <c r="BH72" s="300">
        <v>0</v>
      </c>
      <c r="BI72" s="300">
        <v>0</v>
      </c>
      <c r="BJ72" s="300">
        <v>0</v>
      </c>
      <c r="BK72" s="300">
        <v>0</v>
      </c>
      <c r="BL72" s="300">
        <v>0</v>
      </c>
      <c r="BM72" s="300">
        <v>0</v>
      </c>
      <c r="BN72" s="300">
        <v>0</v>
      </c>
      <c r="BO72" s="300">
        <v>0</v>
      </c>
      <c r="BP72" s="300">
        <v>0</v>
      </c>
      <c r="BQ72" s="300">
        <v>0</v>
      </c>
      <c r="BR72" s="300">
        <v>0</v>
      </c>
      <c r="BS72" s="300">
        <v>0</v>
      </c>
      <c r="BT72" s="300">
        <v>0</v>
      </c>
      <c r="BU72" s="300"/>
      <c r="BV72" s="300"/>
      <c r="BW72" s="300"/>
      <c r="BX72" s="300"/>
      <c r="BY72" s="300"/>
      <c r="BZ72" s="300">
        <v>0</v>
      </c>
      <c r="CA72" s="300">
        <v>0</v>
      </c>
      <c r="CB72" s="300">
        <v>0</v>
      </c>
      <c r="CC72" s="300">
        <v>0</v>
      </c>
      <c r="CD72" s="300">
        <v>0</v>
      </c>
      <c r="CE72" s="181"/>
      <c r="CF72" s="181"/>
      <c r="CG72" s="181"/>
      <c r="CH72" s="181"/>
      <c r="CI72" s="181"/>
      <c r="CJ72" s="181"/>
      <c r="CK72" s="181"/>
      <c r="CL72" s="181"/>
      <c r="CM72" s="181"/>
      <c r="CN72" s="181"/>
      <c r="CO72" s="181"/>
      <c r="CP72" s="181"/>
      <c r="CQ72" s="181"/>
      <c r="CR72" s="181"/>
      <c r="CS72" s="181"/>
      <c r="CT72" s="181"/>
      <c r="CU72" s="181"/>
      <c r="CV72" s="181"/>
      <c r="CW72" s="181"/>
      <c r="CX72" s="181"/>
      <c r="CY72" s="181"/>
      <c r="CZ72" s="181"/>
      <c r="DA72" s="181"/>
      <c r="DB72" s="181"/>
      <c r="DC72" s="181"/>
      <c r="DD72" s="181"/>
      <c r="DE72" s="181"/>
      <c r="DF72" s="181"/>
      <c r="DG72" s="181"/>
      <c r="DH72" s="181"/>
      <c r="DI72" s="181"/>
      <c r="DJ72" s="181"/>
      <c r="DK72" s="181"/>
      <c r="DL72" s="181"/>
      <c r="DM72" s="181"/>
      <c r="DN72" s="181"/>
      <c r="DO72" s="181"/>
      <c r="DP72" s="181"/>
      <c r="DQ72" s="181"/>
      <c r="DR72" s="181"/>
      <c r="DS72" s="181"/>
      <c r="DT72" s="181"/>
      <c r="DU72" s="181"/>
      <c r="DV72" s="181"/>
      <c r="DW72" s="181"/>
    </row>
    <row r="73" spans="1:127" s="182" customFormat="1" ht="17.25" hidden="1" outlineLevel="1" thickTop="1" thickBot="1" x14ac:dyDescent="0.3">
      <c r="A73" s="212" t="e">
        <f>IF(#REF!="Объект",,IF(B73=0,,1))</f>
        <v>#REF!</v>
      </c>
      <c r="B73" s="299" t="s">
        <v>212</v>
      </c>
      <c r="C73" s="296">
        <f>SUM(D73:DW73)</f>
        <v>50714.707870171325</v>
      </c>
      <c r="D73" s="181">
        <v>0</v>
      </c>
      <c r="E73" s="181">
        <v>0.15803361291291468</v>
      </c>
      <c r="F73" s="181">
        <v>0.18093849561382142</v>
      </c>
      <c r="G73" s="181">
        <v>0</v>
      </c>
      <c r="H73" s="181">
        <v>28.795330504155039</v>
      </c>
      <c r="I73" s="181">
        <v>78.200045713730304</v>
      </c>
      <c r="J73" s="181">
        <v>68.910214550876105</v>
      </c>
      <c r="K73" s="181">
        <v>88.213365547547724</v>
      </c>
      <c r="L73" s="181">
        <v>98.6694304465437</v>
      </c>
      <c r="M73" s="181">
        <v>67.607192362244731</v>
      </c>
      <c r="N73" s="300">
        <v>41.268331293068002</v>
      </c>
      <c r="O73" s="300">
        <v>55.482084478377089</v>
      </c>
      <c r="P73" s="300">
        <v>39.105689172409171</v>
      </c>
      <c r="Q73" s="300">
        <v>136.82500154336353</v>
      </c>
      <c r="R73" s="300">
        <v>393.14431504653754</v>
      </c>
      <c r="S73" s="300">
        <v>288.05041368328045</v>
      </c>
      <c r="T73" s="300">
        <v>179.80236754685455</v>
      </c>
      <c r="U73" s="300">
        <v>114.30023240267042</v>
      </c>
      <c r="V73" s="300">
        <v>366.40159319003953</v>
      </c>
      <c r="W73" s="300">
        <v>305.75730718654825</v>
      </c>
      <c r="X73" s="300">
        <v>267.22558692516048</v>
      </c>
      <c r="Y73" s="300">
        <v>188.22495281980989</v>
      </c>
      <c r="Z73" s="300">
        <v>300.66905502874545</v>
      </c>
      <c r="AA73" s="300">
        <v>320.04869044223591</v>
      </c>
      <c r="AB73" s="300">
        <v>410.27383353013767</v>
      </c>
      <c r="AC73" s="300">
        <v>325.15211902603613</v>
      </c>
      <c r="AD73" s="300">
        <v>232.17626388590597</v>
      </c>
      <c r="AE73" s="300">
        <v>267.8002291182458</v>
      </c>
      <c r="AF73" s="300">
        <v>95.055287438100763</v>
      </c>
      <c r="AG73" s="300">
        <v>999.58399440928383</v>
      </c>
      <c r="AH73" s="300">
        <v>597.58654484380691</v>
      </c>
      <c r="AI73" s="300">
        <v>637.75582651547063</v>
      </c>
      <c r="AJ73" s="300">
        <v>867.07619598112058</v>
      </c>
      <c r="AK73" s="300">
        <v>860.40489359999992</v>
      </c>
      <c r="AL73" s="300">
        <v>734.13175431111597</v>
      </c>
      <c r="AM73" s="300">
        <v>650.21669840000004</v>
      </c>
      <c r="AN73" s="300">
        <v>867.39460300602082</v>
      </c>
      <c r="AO73" s="300">
        <v>1084.6227834068648</v>
      </c>
      <c r="AP73" s="300">
        <v>1562.5760512549025</v>
      </c>
      <c r="AQ73" s="300">
        <v>1326.9491496133396</v>
      </c>
      <c r="AR73" s="300">
        <v>1677.6212973311169</v>
      </c>
      <c r="AS73" s="300">
        <v>1465.0378735877807</v>
      </c>
      <c r="AT73" s="300">
        <v>1387.2410216328124</v>
      </c>
      <c r="AU73" s="300">
        <v>1082.7604613551566</v>
      </c>
      <c r="AV73" s="300">
        <v>977.2312041916008</v>
      </c>
      <c r="AW73" s="300">
        <v>1823.3395833079692</v>
      </c>
      <c r="AX73" s="300">
        <v>1790.4771029320179</v>
      </c>
      <c r="AY73" s="300">
        <v>2071.4840320845237</v>
      </c>
      <c r="AZ73" s="300">
        <v>2475.2976315341348</v>
      </c>
      <c r="BA73" s="300">
        <v>2440.1608853117777</v>
      </c>
      <c r="BB73" s="300">
        <v>1996.2575709399669</v>
      </c>
      <c r="BC73" s="300">
        <v>1744.6458572869988</v>
      </c>
      <c r="BD73" s="300">
        <v>1450.8486677137632</v>
      </c>
      <c r="BE73" s="300">
        <v>1638.8943645751797</v>
      </c>
      <c r="BF73" s="300">
        <v>1415.7065213114643</v>
      </c>
      <c r="BG73" s="300">
        <v>1342.2630343301057</v>
      </c>
      <c r="BH73" s="300">
        <v>852.68396863230566</v>
      </c>
      <c r="BI73" s="300">
        <v>668.93353817034495</v>
      </c>
      <c r="BJ73" s="300">
        <v>836.22256070555625</v>
      </c>
      <c r="BK73" s="300">
        <v>1069.6358088138763</v>
      </c>
      <c r="BL73" s="300">
        <v>864.69797383322668</v>
      </c>
      <c r="BM73" s="300">
        <v>873.39984204092048</v>
      </c>
      <c r="BN73" s="300">
        <v>865.84172135501296</v>
      </c>
      <c r="BO73" s="300">
        <v>704.32909842844185</v>
      </c>
      <c r="BP73" s="300">
        <v>606.21524866318362</v>
      </c>
      <c r="BQ73" s="300">
        <v>606.21524866318362</v>
      </c>
      <c r="BR73" s="300">
        <v>524.32407675754155</v>
      </c>
      <c r="BS73" s="300">
        <v>517.1452743482846</v>
      </c>
      <c r="BT73" s="300">
        <v>0</v>
      </c>
      <c r="BU73" s="300"/>
      <c r="BV73" s="300"/>
      <c r="BW73" s="300"/>
      <c r="BX73" s="300"/>
      <c r="BY73" s="300"/>
      <c r="BZ73" s="300">
        <v>0</v>
      </c>
      <c r="CA73" s="300">
        <v>0</v>
      </c>
      <c r="CB73" s="300">
        <v>0</v>
      </c>
      <c r="CC73" s="300">
        <v>0</v>
      </c>
      <c r="CD73" s="300">
        <v>0</v>
      </c>
      <c r="CE73" s="181"/>
      <c r="CF73" s="181"/>
      <c r="CG73" s="181"/>
      <c r="CH73" s="181"/>
      <c r="CI73" s="181"/>
      <c r="CJ73" s="181"/>
      <c r="CK73" s="181"/>
      <c r="CL73" s="181"/>
      <c r="CM73" s="181"/>
      <c r="CN73" s="181"/>
      <c r="CO73" s="181"/>
      <c r="CP73" s="181"/>
      <c r="CQ73" s="181"/>
      <c r="CR73" s="181"/>
      <c r="CS73" s="181"/>
      <c r="CT73" s="181"/>
      <c r="CU73" s="181"/>
      <c r="CV73" s="181"/>
      <c r="CW73" s="181"/>
      <c r="CX73" s="181"/>
      <c r="CY73" s="181"/>
      <c r="CZ73" s="181"/>
      <c r="DA73" s="181"/>
      <c r="DB73" s="181"/>
      <c r="DC73" s="181"/>
      <c r="DD73" s="181"/>
      <c r="DE73" s="181"/>
      <c r="DF73" s="181"/>
      <c r="DG73" s="181"/>
      <c r="DH73" s="181"/>
      <c r="DI73" s="181"/>
      <c r="DJ73" s="181"/>
      <c r="DK73" s="181"/>
      <c r="DL73" s="181"/>
      <c r="DM73" s="181"/>
      <c r="DN73" s="181"/>
      <c r="DO73" s="181"/>
      <c r="DP73" s="181"/>
      <c r="DQ73" s="181"/>
      <c r="DR73" s="181"/>
      <c r="DS73" s="181"/>
      <c r="DT73" s="181"/>
      <c r="DU73" s="181"/>
      <c r="DV73" s="181"/>
      <c r="DW73" s="181"/>
    </row>
    <row r="74" spans="1:127" s="182" customFormat="1" ht="17.25" hidden="1" outlineLevel="1" thickTop="1" thickBot="1" x14ac:dyDescent="0.3">
      <c r="A74" s="212"/>
      <c r="B74" s="299" t="s">
        <v>213</v>
      </c>
      <c r="C74" s="296"/>
      <c r="D74" s="181">
        <v>0</v>
      </c>
      <c r="E74" s="181">
        <v>0</v>
      </c>
      <c r="F74" s="181">
        <v>0</v>
      </c>
      <c r="G74" s="181">
        <v>0</v>
      </c>
      <c r="H74" s="181">
        <v>0</v>
      </c>
      <c r="I74" s="181">
        <v>0</v>
      </c>
      <c r="J74" s="181">
        <v>0</v>
      </c>
      <c r="K74" s="181">
        <v>0</v>
      </c>
      <c r="L74" s="181">
        <v>0</v>
      </c>
      <c r="M74" s="181">
        <v>0</v>
      </c>
      <c r="N74" s="300">
        <v>0</v>
      </c>
      <c r="O74" s="300">
        <v>0</v>
      </c>
      <c r="P74" s="300">
        <v>0</v>
      </c>
      <c r="Q74" s="300">
        <v>0</v>
      </c>
      <c r="R74" s="300">
        <v>0</v>
      </c>
      <c r="S74" s="300">
        <v>0</v>
      </c>
      <c r="T74" s="300">
        <v>0</v>
      </c>
      <c r="U74" s="300">
        <v>0</v>
      </c>
      <c r="V74" s="300">
        <v>0</v>
      </c>
      <c r="W74" s="300">
        <v>0</v>
      </c>
      <c r="X74" s="300">
        <v>0</v>
      </c>
      <c r="Y74" s="300">
        <v>0</v>
      </c>
      <c r="Z74" s="300">
        <v>0</v>
      </c>
      <c r="AA74" s="300">
        <v>0</v>
      </c>
      <c r="AB74" s="300">
        <v>0</v>
      </c>
      <c r="AC74" s="300">
        <v>0</v>
      </c>
      <c r="AD74" s="300">
        <v>0</v>
      </c>
      <c r="AE74" s="300">
        <v>0</v>
      </c>
      <c r="AF74" s="300">
        <v>0</v>
      </c>
      <c r="AG74" s="300">
        <v>0</v>
      </c>
      <c r="AH74" s="300">
        <v>0</v>
      </c>
      <c r="AI74" s="300">
        <v>0</v>
      </c>
      <c r="AJ74" s="300">
        <v>0</v>
      </c>
      <c r="AK74" s="300">
        <v>0</v>
      </c>
      <c r="AL74" s="300">
        <v>0</v>
      </c>
      <c r="AM74" s="300">
        <v>0</v>
      </c>
      <c r="AN74" s="300">
        <v>0</v>
      </c>
      <c r="AO74" s="300">
        <v>0</v>
      </c>
      <c r="AP74" s="300">
        <v>0</v>
      </c>
      <c r="AQ74" s="300">
        <v>0</v>
      </c>
      <c r="AR74" s="300">
        <v>0</v>
      </c>
      <c r="AS74" s="300">
        <v>0</v>
      </c>
      <c r="AT74" s="300">
        <v>0</v>
      </c>
      <c r="AU74" s="300">
        <v>0</v>
      </c>
      <c r="AV74" s="300">
        <v>419.81723946666659</v>
      </c>
      <c r="AW74" s="300">
        <v>0</v>
      </c>
      <c r="AX74" s="300">
        <v>130.66643835616438</v>
      </c>
      <c r="AY74" s="300">
        <v>347.68561643835613</v>
      </c>
      <c r="AZ74" s="300">
        <v>0</v>
      </c>
      <c r="BA74" s="300">
        <v>428.25117808219176</v>
      </c>
      <c r="BB74" s="300">
        <v>0</v>
      </c>
      <c r="BC74" s="300">
        <v>56.391503895928274</v>
      </c>
      <c r="BD74" s="300">
        <v>0</v>
      </c>
      <c r="BE74" s="300">
        <v>0</v>
      </c>
      <c r="BF74" s="300">
        <v>0</v>
      </c>
      <c r="BG74" s="300">
        <v>312.97140000000002</v>
      </c>
      <c r="BH74" s="300">
        <v>312.97140000000002</v>
      </c>
      <c r="BI74" s="300">
        <v>0</v>
      </c>
      <c r="BJ74" s="300">
        <v>0</v>
      </c>
      <c r="BK74" s="300">
        <v>0</v>
      </c>
      <c r="BL74" s="300">
        <v>0</v>
      </c>
      <c r="BM74" s="300">
        <v>0</v>
      </c>
      <c r="BN74" s="300">
        <v>0</v>
      </c>
      <c r="BO74" s="300">
        <v>0</v>
      </c>
      <c r="BP74" s="300">
        <v>0</v>
      </c>
      <c r="BQ74" s="300">
        <v>0</v>
      </c>
      <c r="BR74" s="300">
        <v>0</v>
      </c>
      <c r="BS74" s="300">
        <v>0</v>
      </c>
      <c r="BT74" s="300">
        <v>0</v>
      </c>
      <c r="BU74" s="300"/>
      <c r="BV74" s="300"/>
      <c r="BW74" s="300"/>
      <c r="BX74" s="300"/>
      <c r="BY74" s="300"/>
      <c r="BZ74" s="300">
        <v>0</v>
      </c>
      <c r="CA74" s="300">
        <v>0</v>
      </c>
      <c r="CB74" s="300">
        <v>0</v>
      </c>
      <c r="CC74" s="300">
        <v>0</v>
      </c>
      <c r="CD74" s="300">
        <v>0</v>
      </c>
      <c r="CE74" s="181"/>
      <c r="CF74" s="181"/>
      <c r="CG74" s="181"/>
      <c r="CH74" s="181"/>
      <c r="CI74" s="181"/>
      <c r="CJ74" s="181"/>
      <c r="CK74" s="181"/>
      <c r="CL74" s="181"/>
      <c r="CM74" s="181"/>
      <c r="CN74" s="181"/>
      <c r="CO74" s="181"/>
      <c r="CP74" s="181"/>
      <c r="CQ74" s="181"/>
      <c r="CR74" s="181"/>
      <c r="CS74" s="181"/>
      <c r="CT74" s="181"/>
      <c r="CU74" s="181"/>
      <c r="CV74" s="181"/>
      <c r="CW74" s="181"/>
      <c r="CX74" s="181"/>
      <c r="CY74" s="181"/>
      <c r="CZ74" s="181"/>
      <c r="DA74" s="181"/>
      <c r="DB74" s="181"/>
      <c r="DC74" s="181"/>
      <c r="DD74" s="181"/>
      <c r="DE74" s="181"/>
      <c r="DF74" s="181"/>
      <c r="DG74" s="181"/>
      <c r="DH74" s="181"/>
      <c r="DI74" s="181"/>
      <c r="DJ74" s="181"/>
      <c r="DK74" s="181"/>
      <c r="DL74" s="181"/>
      <c r="DM74" s="181"/>
      <c r="DN74" s="181"/>
      <c r="DO74" s="181"/>
      <c r="DP74" s="181"/>
      <c r="DQ74" s="181"/>
      <c r="DR74" s="181"/>
      <c r="DS74" s="181"/>
      <c r="DT74" s="181"/>
      <c r="DU74" s="181"/>
      <c r="DV74" s="181"/>
      <c r="DW74" s="181"/>
    </row>
    <row r="75" spans="1:127" s="182" customFormat="1" ht="17.25" hidden="1" outlineLevel="1" thickTop="1" thickBot="1" x14ac:dyDescent="0.3">
      <c r="A75" s="212"/>
      <c r="B75" s="299" t="s">
        <v>214</v>
      </c>
      <c r="C75" s="296"/>
      <c r="D75" s="181">
        <v>0</v>
      </c>
      <c r="E75" s="181">
        <v>0</v>
      </c>
      <c r="F75" s="181">
        <v>0</v>
      </c>
      <c r="G75" s="181">
        <v>0</v>
      </c>
      <c r="H75" s="181">
        <v>6.1977998550619438</v>
      </c>
      <c r="I75" s="181">
        <v>0</v>
      </c>
      <c r="J75" s="181">
        <v>0</v>
      </c>
      <c r="K75" s="181">
        <v>0</v>
      </c>
      <c r="L75" s="181">
        <v>0</v>
      </c>
      <c r="M75" s="181">
        <v>1.5581409659426522</v>
      </c>
      <c r="N75" s="300">
        <v>5.7895075297798257</v>
      </c>
      <c r="O75" s="300">
        <v>52.913199836169703</v>
      </c>
      <c r="P75" s="300">
        <v>32.686775187059311</v>
      </c>
      <c r="Q75" s="300">
        <v>42.924786922930693</v>
      </c>
      <c r="R75" s="300">
        <v>21.618077318935168</v>
      </c>
      <c r="S75" s="300">
        <v>13.491813770329241</v>
      </c>
      <c r="T75" s="300">
        <v>22.195045574928418</v>
      </c>
      <c r="U75" s="300">
        <v>7.4765675190842051</v>
      </c>
      <c r="V75" s="300">
        <v>14.704862060353083</v>
      </c>
      <c r="W75" s="300">
        <v>8.3270052290524355</v>
      </c>
      <c r="X75" s="300">
        <v>21.431496490784866</v>
      </c>
      <c r="Y75" s="300">
        <v>6.4969632449192787</v>
      </c>
      <c r="Z75" s="300">
        <v>12.862139726860336</v>
      </c>
      <c r="AA75" s="300">
        <v>70.158335129721195</v>
      </c>
      <c r="AB75" s="300">
        <v>76.560965388910418</v>
      </c>
      <c r="AC75" s="300">
        <v>111.82944278921522</v>
      </c>
      <c r="AD75" s="300">
        <v>73.65039574126618</v>
      </c>
      <c r="AE75" s="300">
        <v>59.624480010859507</v>
      </c>
      <c r="AF75" s="300">
        <v>151.4447929143621</v>
      </c>
      <c r="AG75" s="300">
        <v>49.858634996240731</v>
      </c>
      <c r="AH75" s="300">
        <v>44.223933595653108</v>
      </c>
      <c r="AI75" s="300">
        <v>16.304075330306613</v>
      </c>
      <c r="AJ75" s="300">
        <v>59.328937097359535</v>
      </c>
      <c r="AK75" s="300">
        <v>80.481697600000004</v>
      </c>
      <c r="AL75" s="300">
        <v>69.01679224444446</v>
      </c>
      <c r="AM75" s="300">
        <v>53.023541733333339</v>
      </c>
      <c r="AN75" s="300">
        <v>90.370716180202024</v>
      </c>
      <c r="AO75" s="300">
        <v>125.26863151213203</v>
      </c>
      <c r="AP75" s="300">
        <v>261.04050049462506</v>
      </c>
      <c r="AQ75" s="300">
        <v>281.55510207240286</v>
      </c>
      <c r="AR75" s="300">
        <v>292.82060084943657</v>
      </c>
      <c r="AS75" s="300">
        <v>311.21539412152549</v>
      </c>
      <c r="AT75" s="300">
        <v>249.19488769631118</v>
      </c>
      <c r="AU75" s="300">
        <v>258.55615677119488</v>
      </c>
      <c r="AV75" s="300">
        <v>261.63702532568379</v>
      </c>
      <c r="AW75" s="300">
        <v>183.83082831213326</v>
      </c>
      <c r="AX75" s="300">
        <v>165.50246250235188</v>
      </c>
      <c r="AY75" s="300">
        <v>236.5223635659537</v>
      </c>
      <c r="AZ75" s="300">
        <v>269.73732594486245</v>
      </c>
      <c r="BA75" s="300">
        <v>142.20452473731945</v>
      </c>
      <c r="BB75" s="300">
        <v>160.83413868684318</v>
      </c>
      <c r="BC75" s="300">
        <v>161.92133275077009</v>
      </c>
      <c r="BD75" s="300">
        <v>133.98708617542763</v>
      </c>
      <c r="BE75" s="300">
        <v>128.08593275077013</v>
      </c>
      <c r="BF75" s="300">
        <v>103.13092754278806</v>
      </c>
      <c r="BG75" s="300">
        <v>84.961122089204409</v>
      </c>
      <c r="BH75" s="300">
        <v>112.05951183495782</v>
      </c>
      <c r="BI75" s="300">
        <v>39.197815244244303</v>
      </c>
      <c r="BJ75" s="300">
        <v>39.197815244244303</v>
      </c>
      <c r="BK75" s="300">
        <v>0</v>
      </c>
      <c r="BL75" s="300">
        <v>0</v>
      </c>
      <c r="BM75" s="300">
        <v>0</v>
      </c>
      <c r="BN75" s="300">
        <v>0</v>
      </c>
      <c r="BO75" s="300">
        <v>0</v>
      </c>
      <c r="BP75" s="300">
        <v>0</v>
      </c>
      <c r="BQ75" s="300">
        <v>0</v>
      </c>
      <c r="BR75" s="300">
        <v>0</v>
      </c>
      <c r="BS75" s="300">
        <v>0</v>
      </c>
      <c r="BT75" s="300">
        <v>0</v>
      </c>
      <c r="BU75" s="300"/>
      <c r="BV75" s="300"/>
      <c r="BW75" s="300"/>
      <c r="BX75" s="300"/>
      <c r="BY75" s="300"/>
      <c r="BZ75" s="300">
        <v>0</v>
      </c>
      <c r="CA75" s="300">
        <v>0</v>
      </c>
      <c r="CB75" s="300">
        <v>0</v>
      </c>
      <c r="CC75" s="300">
        <v>0</v>
      </c>
      <c r="CD75" s="300">
        <v>0</v>
      </c>
      <c r="CE75" s="181"/>
      <c r="CF75" s="181"/>
      <c r="CG75" s="181"/>
      <c r="CH75" s="181"/>
      <c r="CI75" s="181"/>
      <c r="CJ75" s="181"/>
      <c r="CK75" s="181"/>
      <c r="CL75" s="181"/>
      <c r="CM75" s="181"/>
      <c r="CN75" s="181"/>
      <c r="CO75" s="181"/>
      <c r="CP75" s="181"/>
      <c r="CQ75" s="181"/>
      <c r="CR75" s="181"/>
      <c r="CS75" s="181"/>
      <c r="CT75" s="181"/>
      <c r="CU75" s="181"/>
      <c r="CV75" s="181"/>
      <c r="CW75" s="181"/>
      <c r="CX75" s="181"/>
      <c r="CY75" s="181"/>
      <c r="CZ75" s="181"/>
      <c r="DA75" s="181"/>
      <c r="DB75" s="181"/>
      <c r="DC75" s="181"/>
      <c r="DD75" s="181"/>
      <c r="DE75" s="181"/>
      <c r="DF75" s="181"/>
      <c r="DG75" s="181"/>
      <c r="DH75" s="181"/>
      <c r="DI75" s="181"/>
      <c r="DJ75" s="181"/>
      <c r="DK75" s="181"/>
      <c r="DL75" s="181"/>
      <c r="DM75" s="181"/>
      <c r="DN75" s="181"/>
      <c r="DO75" s="181"/>
      <c r="DP75" s="181"/>
      <c r="DQ75" s="181"/>
      <c r="DR75" s="181"/>
      <c r="DS75" s="181"/>
      <c r="DT75" s="181"/>
      <c r="DU75" s="181"/>
      <c r="DV75" s="181"/>
      <c r="DW75" s="181"/>
    </row>
    <row r="76" spans="1:127" s="182" customFormat="1" ht="17.25" hidden="1" outlineLevel="1" thickTop="1" thickBot="1" x14ac:dyDescent="0.3">
      <c r="A76" s="212"/>
      <c r="B76" s="299" t="s">
        <v>215</v>
      </c>
      <c r="C76" s="296"/>
      <c r="D76" s="181">
        <v>0</v>
      </c>
      <c r="E76" s="181">
        <v>0</v>
      </c>
      <c r="F76" s="181">
        <v>0</v>
      </c>
      <c r="G76" s="181">
        <v>0</v>
      </c>
      <c r="H76" s="181">
        <v>0</v>
      </c>
      <c r="I76" s="181">
        <v>0</v>
      </c>
      <c r="J76" s="181">
        <v>0</v>
      </c>
      <c r="K76" s="181">
        <v>0</v>
      </c>
      <c r="L76" s="181">
        <v>0</v>
      </c>
      <c r="M76" s="181">
        <v>0</v>
      </c>
      <c r="N76" s="300">
        <v>0</v>
      </c>
      <c r="O76" s="300">
        <v>0</v>
      </c>
      <c r="P76" s="300">
        <v>0</v>
      </c>
      <c r="Q76" s="300">
        <v>0</v>
      </c>
      <c r="R76" s="300">
        <v>0</v>
      </c>
      <c r="S76" s="300">
        <v>0</v>
      </c>
      <c r="T76" s="300">
        <v>0</v>
      </c>
      <c r="U76" s="300">
        <v>0</v>
      </c>
      <c r="V76" s="300">
        <v>0</v>
      </c>
      <c r="W76" s="300">
        <v>0</v>
      </c>
      <c r="X76" s="300">
        <v>0</v>
      </c>
      <c r="Y76" s="300">
        <v>0</v>
      </c>
      <c r="Z76" s="300">
        <v>0</v>
      </c>
      <c r="AA76" s="300">
        <v>0</v>
      </c>
      <c r="AB76" s="300">
        <v>0</v>
      </c>
      <c r="AC76" s="300">
        <v>0</v>
      </c>
      <c r="AD76" s="300">
        <v>0</v>
      </c>
      <c r="AE76" s="300">
        <v>537.65478547684984</v>
      </c>
      <c r="AF76" s="300">
        <v>48.068498656036972</v>
      </c>
      <c r="AG76" s="300">
        <v>1882.9420861240219</v>
      </c>
      <c r="AH76" s="300">
        <v>534.94115634486434</v>
      </c>
      <c r="AI76" s="300">
        <v>545.28576843196993</v>
      </c>
      <c r="AJ76" s="300">
        <v>0</v>
      </c>
      <c r="AK76" s="300">
        <v>0</v>
      </c>
      <c r="AL76" s="300">
        <v>533.88452746666667</v>
      </c>
      <c r="AM76" s="300">
        <v>0</v>
      </c>
      <c r="AN76" s="300">
        <v>0</v>
      </c>
      <c r="AO76" s="300">
        <v>0</v>
      </c>
      <c r="AP76" s="300">
        <v>368.05389096888075</v>
      </c>
      <c r="AQ76" s="300">
        <v>4326.6008609463806</v>
      </c>
      <c r="AR76" s="300">
        <v>562.79650498661965</v>
      </c>
      <c r="AS76" s="300">
        <v>0</v>
      </c>
      <c r="AT76" s="300">
        <v>0</v>
      </c>
      <c r="AU76" s="300">
        <v>0</v>
      </c>
      <c r="AV76" s="300">
        <v>2147.1318638493567</v>
      </c>
      <c r="AW76" s="300">
        <v>0</v>
      </c>
      <c r="AX76" s="300">
        <v>0</v>
      </c>
      <c r="AY76" s="300">
        <v>0</v>
      </c>
      <c r="AZ76" s="300">
        <v>0</v>
      </c>
      <c r="BA76" s="300">
        <v>0</v>
      </c>
      <c r="BB76" s="300">
        <v>1335.762612170927</v>
      </c>
      <c r="BC76" s="300">
        <v>4651.1337882749986</v>
      </c>
      <c r="BD76" s="300">
        <v>2987.1752243418541</v>
      </c>
      <c r="BE76" s="300">
        <v>2671.525224341854</v>
      </c>
      <c r="BF76" s="300">
        <v>2671.525224341854</v>
      </c>
      <c r="BG76" s="300">
        <v>2671.525224341854</v>
      </c>
      <c r="BH76" s="300">
        <v>0</v>
      </c>
      <c r="BI76" s="300">
        <v>0</v>
      </c>
      <c r="BJ76" s="300">
        <v>0</v>
      </c>
      <c r="BK76" s="300">
        <v>0</v>
      </c>
      <c r="BL76" s="300">
        <v>0</v>
      </c>
      <c r="BM76" s="300">
        <v>0</v>
      </c>
      <c r="BN76" s="300">
        <v>0</v>
      </c>
      <c r="BO76" s="300">
        <v>0</v>
      </c>
      <c r="BP76" s="300">
        <v>0</v>
      </c>
      <c r="BQ76" s="300">
        <v>0</v>
      </c>
      <c r="BR76" s="300">
        <v>0</v>
      </c>
      <c r="BS76" s="300">
        <v>0</v>
      </c>
      <c r="BT76" s="300">
        <v>0</v>
      </c>
      <c r="BU76" s="300"/>
      <c r="BV76" s="300"/>
      <c r="BW76" s="300"/>
      <c r="BX76" s="300"/>
      <c r="BY76" s="300"/>
      <c r="BZ76" s="300">
        <v>0</v>
      </c>
      <c r="CA76" s="300">
        <v>0</v>
      </c>
      <c r="CB76" s="300">
        <v>0</v>
      </c>
      <c r="CC76" s="300">
        <v>0</v>
      </c>
      <c r="CD76" s="300">
        <v>0</v>
      </c>
      <c r="CE76" s="181"/>
      <c r="CF76" s="181"/>
      <c r="CG76" s="181"/>
      <c r="CH76" s="181"/>
      <c r="CI76" s="181"/>
      <c r="CJ76" s="181"/>
      <c r="CK76" s="181"/>
      <c r="CL76" s="181"/>
      <c r="CM76" s="181"/>
      <c r="CN76" s="181"/>
      <c r="CO76" s="181"/>
      <c r="CP76" s="181"/>
      <c r="CQ76" s="181"/>
      <c r="CR76" s="181"/>
      <c r="CS76" s="181"/>
      <c r="CT76" s="181"/>
      <c r="CU76" s="181"/>
      <c r="CV76" s="181"/>
      <c r="CW76" s="181"/>
      <c r="CX76" s="181"/>
      <c r="CY76" s="181"/>
      <c r="CZ76" s="181"/>
      <c r="DA76" s="181"/>
      <c r="DB76" s="181"/>
      <c r="DC76" s="181"/>
      <c r="DD76" s="181"/>
      <c r="DE76" s="181"/>
      <c r="DF76" s="181"/>
      <c r="DG76" s="181"/>
      <c r="DH76" s="181"/>
      <c r="DI76" s="181"/>
      <c r="DJ76" s="181"/>
      <c r="DK76" s="181"/>
      <c r="DL76" s="181"/>
      <c r="DM76" s="181"/>
      <c r="DN76" s="181"/>
      <c r="DO76" s="181"/>
      <c r="DP76" s="181"/>
      <c r="DQ76" s="181"/>
      <c r="DR76" s="181"/>
      <c r="DS76" s="181"/>
      <c r="DT76" s="181"/>
      <c r="DU76" s="181"/>
      <c r="DV76" s="181"/>
      <c r="DW76" s="181"/>
    </row>
    <row r="77" spans="1:127" s="182" customFormat="1" ht="17.25" hidden="1" outlineLevel="1" thickTop="1" thickBot="1" x14ac:dyDescent="0.3">
      <c r="A77" s="212"/>
      <c r="B77" s="299" t="s">
        <v>216</v>
      </c>
      <c r="C77" s="296"/>
      <c r="D77" s="181">
        <v>0</v>
      </c>
      <c r="E77" s="181">
        <v>0</v>
      </c>
      <c r="F77" s="181">
        <v>0</v>
      </c>
      <c r="G77" s="181">
        <v>0</v>
      </c>
      <c r="H77" s="181">
        <v>0</v>
      </c>
      <c r="I77" s="181">
        <v>0</v>
      </c>
      <c r="J77" s="181">
        <v>0</v>
      </c>
      <c r="K77" s="181">
        <v>0</v>
      </c>
      <c r="L77" s="181">
        <v>0</v>
      </c>
      <c r="M77" s="181">
        <v>0</v>
      </c>
      <c r="N77" s="300">
        <v>0</v>
      </c>
      <c r="O77" s="300">
        <v>0</v>
      </c>
      <c r="P77" s="300">
        <v>7.9419237332474646</v>
      </c>
      <c r="Q77" s="300">
        <v>0</v>
      </c>
      <c r="R77" s="300">
        <v>37.224170188242582</v>
      </c>
      <c r="S77" s="300">
        <v>47.096050117209721</v>
      </c>
      <c r="T77" s="300">
        <v>114.94643783858116</v>
      </c>
      <c r="U77" s="300">
        <v>44.63518002598579</v>
      </c>
      <c r="V77" s="300">
        <v>65.654048401105072</v>
      </c>
      <c r="W77" s="300">
        <v>0</v>
      </c>
      <c r="X77" s="300">
        <v>105.40426344644195</v>
      </c>
      <c r="Y77" s="300">
        <v>123.49028554544462</v>
      </c>
      <c r="Z77" s="300">
        <v>127.81514857893112</v>
      </c>
      <c r="AA77" s="300">
        <v>76.946482598499657</v>
      </c>
      <c r="AB77" s="300">
        <v>29.965122446299258</v>
      </c>
      <c r="AC77" s="300">
        <v>20.189001248194128</v>
      </c>
      <c r="AD77" s="300">
        <v>130.82710676296634</v>
      </c>
      <c r="AE77" s="300">
        <v>124.26165575934574</v>
      </c>
      <c r="AF77" s="300">
        <v>89.192773877224241</v>
      </c>
      <c r="AG77" s="300">
        <v>151.49891733955127</v>
      </c>
      <c r="AH77" s="300">
        <v>556.22855773131562</v>
      </c>
      <c r="AI77" s="300">
        <v>123.1255556355664</v>
      </c>
      <c r="AJ77" s="300">
        <v>110.46421003178725</v>
      </c>
      <c r="AK77" s="300">
        <v>83.503811066666671</v>
      </c>
      <c r="AL77" s="300">
        <v>29.162840000000045</v>
      </c>
      <c r="AM77" s="300">
        <v>2.7573000000000003</v>
      </c>
      <c r="AN77" s="300">
        <v>322.25483306666666</v>
      </c>
      <c r="AO77" s="300">
        <v>363.09446666666668</v>
      </c>
      <c r="AP77" s="300">
        <v>1495.0496171733334</v>
      </c>
      <c r="AQ77" s="300">
        <v>976.77255560000003</v>
      </c>
      <c r="AR77" s="300">
        <v>1239.6026666666667</v>
      </c>
      <c r="AS77" s="300">
        <v>776.60395024426668</v>
      </c>
      <c r="AT77" s="300">
        <v>783.81726852259999</v>
      </c>
      <c r="AU77" s="300">
        <v>578.25817690811618</v>
      </c>
      <c r="AV77" s="300">
        <v>730.45390747415547</v>
      </c>
      <c r="AW77" s="300">
        <v>206.92155130708477</v>
      </c>
      <c r="AX77" s="300">
        <v>157.88765730767332</v>
      </c>
      <c r="AY77" s="300">
        <v>351.85304765996023</v>
      </c>
      <c r="AZ77" s="300">
        <v>483.35989697502873</v>
      </c>
      <c r="BA77" s="300">
        <v>657.8986075667658</v>
      </c>
      <c r="BB77" s="300">
        <v>735.61093633388907</v>
      </c>
      <c r="BC77" s="300">
        <v>503.92547336361508</v>
      </c>
      <c r="BD77" s="300">
        <v>497.81916996233667</v>
      </c>
      <c r="BE77" s="300">
        <v>303.69999993645717</v>
      </c>
      <c r="BF77" s="300">
        <v>288.92051285761994</v>
      </c>
      <c r="BG77" s="300">
        <v>118.50483308533681</v>
      </c>
      <c r="BH77" s="300">
        <v>146.28565500314502</v>
      </c>
      <c r="BI77" s="300">
        <v>117.39937569492379</v>
      </c>
      <c r="BJ77" s="300">
        <v>86.126139655487165</v>
      </c>
      <c r="BK77" s="300">
        <v>648.99781227546305</v>
      </c>
      <c r="BL77" s="300">
        <v>1468.6076642954679</v>
      </c>
      <c r="BM77" s="300">
        <v>277.78687470703619</v>
      </c>
      <c r="BN77" s="300">
        <v>122.9046130838552</v>
      </c>
      <c r="BO77" s="300">
        <v>63.70326736473411</v>
      </c>
      <c r="BP77" s="300">
        <v>652.96612027677804</v>
      </c>
      <c r="BQ77" s="300">
        <v>14.174453846760564</v>
      </c>
      <c r="BR77" s="300">
        <v>14.174453846760564</v>
      </c>
      <c r="BS77" s="300">
        <v>14.174453846760564</v>
      </c>
      <c r="BT77" s="300">
        <v>0</v>
      </c>
      <c r="BU77" s="300"/>
      <c r="BV77" s="300"/>
      <c r="BW77" s="300"/>
      <c r="BX77" s="300"/>
      <c r="BY77" s="300"/>
      <c r="BZ77" s="300">
        <v>0</v>
      </c>
      <c r="CA77" s="300">
        <v>0</v>
      </c>
      <c r="CB77" s="300">
        <v>0</v>
      </c>
      <c r="CC77" s="300">
        <v>0</v>
      </c>
      <c r="CD77" s="300">
        <v>0</v>
      </c>
      <c r="CE77" s="181"/>
      <c r="CF77" s="181"/>
      <c r="CG77" s="181"/>
      <c r="CH77" s="181"/>
      <c r="CI77" s="181"/>
      <c r="CJ77" s="181"/>
      <c r="CK77" s="181"/>
      <c r="CL77" s="181"/>
      <c r="CM77" s="181"/>
      <c r="CN77" s="181"/>
      <c r="CO77" s="181"/>
      <c r="CP77" s="181"/>
      <c r="CQ77" s="181"/>
      <c r="CR77" s="181"/>
      <c r="CS77" s="181"/>
      <c r="CT77" s="181"/>
      <c r="CU77" s="181"/>
      <c r="CV77" s="181"/>
      <c r="CW77" s="181"/>
      <c r="CX77" s="181"/>
      <c r="CY77" s="181"/>
      <c r="CZ77" s="181"/>
      <c r="DA77" s="181"/>
      <c r="DB77" s="181"/>
      <c r="DC77" s="181"/>
      <c r="DD77" s="181"/>
      <c r="DE77" s="181"/>
      <c r="DF77" s="181"/>
      <c r="DG77" s="181"/>
      <c r="DH77" s="181"/>
      <c r="DI77" s="181"/>
      <c r="DJ77" s="181"/>
      <c r="DK77" s="181"/>
      <c r="DL77" s="181"/>
      <c r="DM77" s="181"/>
      <c r="DN77" s="181"/>
      <c r="DO77" s="181"/>
      <c r="DP77" s="181"/>
      <c r="DQ77" s="181"/>
      <c r="DR77" s="181"/>
      <c r="DS77" s="181"/>
      <c r="DT77" s="181"/>
      <c r="DU77" s="181"/>
      <c r="DV77" s="181"/>
      <c r="DW77" s="181"/>
    </row>
    <row r="78" spans="1:127" s="182" customFormat="1" ht="17.25" hidden="1" outlineLevel="1" thickTop="1" thickBot="1" x14ac:dyDescent="0.3">
      <c r="A78" s="212"/>
      <c r="B78" s="299" t="s">
        <v>217</v>
      </c>
      <c r="C78" s="296"/>
      <c r="D78" s="181">
        <v>0</v>
      </c>
      <c r="E78" s="181">
        <v>0</v>
      </c>
      <c r="F78" s="181">
        <v>0</v>
      </c>
      <c r="G78" s="181">
        <v>0</v>
      </c>
      <c r="H78" s="181">
        <v>0</v>
      </c>
      <c r="I78" s="181">
        <v>0</v>
      </c>
      <c r="J78" s="181">
        <v>0</v>
      </c>
      <c r="K78" s="181">
        <v>0</v>
      </c>
      <c r="L78" s="181">
        <v>0</v>
      </c>
      <c r="M78" s="181">
        <v>0</v>
      </c>
      <c r="N78" s="300">
        <v>0</v>
      </c>
      <c r="O78" s="300">
        <v>0</v>
      </c>
      <c r="P78" s="300">
        <v>0</v>
      </c>
      <c r="Q78" s="300">
        <v>0</v>
      </c>
      <c r="R78" s="300">
        <v>0</v>
      </c>
      <c r="S78" s="300">
        <v>0</v>
      </c>
      <c r="T78" s="300">
        <v>0</v>
      </c>
      <c r="U78" s="300">
        <v>0</v>
      </c>
      <c r="V78" s="300">
        <v>0</v>
      </c>
      <c r="W78" s="300">
        <v>0</v>
      </c>
      <c r="X78" s="300">
        <v>0</v>
      </c>
      <c r="Y78" s="300">
        <v>0</v>
      </c>
      <c r="Z78" s="300">
        <v>0</v>
      </c>
      <c r="AA78" s="300">
        <v>0</v>
      </c>
      <c r="AB78" s="300">
        <v>0</v>
      </c>
      <c r="AC78" s="300">
        <v>0</v>
      </c>
      <c r="AD78" s="300">
        <v>0</v>
      </c>
      <c r="AE78" s="300">
        <v>0</v>
      </c>
      <c r="AF78" s="300">
        <v>0</v>
      </c>
      <c r="AG78" s="300">
        <v>0</v>
      </c>
      <c r="AH78" s="300">
        <v>0</v>
      </c>
      <c r="AI78" s="300">
        <v>0</v>
      </c>
      <c r="AJ78" s="300">
        <v>0</v>
      </c>
      <c r="AK78" s="300">
        <v>0</v>
      </c>
      <c r="AL78" s="300">
        <v>0</v>
      </c>
      <c r="AM78" s="300">
        <v>0</v>
      </c>
      <c r="AN78" s="300">
        <v>0</v>
      </c>
      <c r="AO78" s="300">
        <v>0</v>
      </c>
      <c r="AP78" s="300">
        <v>0</v>
      </c>
      <c r="AQ78" s="300">
        <v>0</v>
      </c>
      <c r="AR78" s="300">
        <v>0</v>
      </c>
      <c r="AS78" s="300">
        <v>0</v>
      </c>
      <c r="AT78" s="300">
        <v>0</v>
      </c>
      <c r="AU78" s="300">
        <v>0</v>
      </c>
      <c r="AV78" s="300">
        <v>0</v>
      </c>
      <c r="AW78" s="300">
        <v>0</v>
      </c>
      <c r="AX78" s="300">
        <v>0</v>
      </c>
      <c r="AY78" s="300">
        <v>0</v>
      </c>
      <c r="AZ78" s="300">
        <v>0</v>
      </c>
      <c r="BA78" s="300">
        <v>0</v>
      </c>
      <c r="BB78" s="300">
        <v>0</v>
      </c>
      <c r="BC78" s="300">
        <v>0</v>
      </c>
      <c r="BD78" s="300">
        <v>0</v>
      </c>
      <c r="BE78" s="300">
        <v>0</v>
      </c>
      <c r="BF78" s="300">
        <v>0</v>
      </c>
      <c r="BG78" s="300">
        <v>0</v>
      </c>
      <c r="BH78" s="300">
        <v>0</v>
      </c>
      <c r="BI78" s="300">
        <v>0</v>
      </c>
      <c r="BJ78" s="300">
        <v>0</v>
      </c>
      <c r="BK78" s="300">
        <v>0</v>
      </c>
      <c r="BL78" s="300">
        <v>0</v>
      </c>
      <c r="BM78" s="300">
        <v>0</v>
      </c>
      <c r="BN78" s="300">
        <v>0</v>
      </c>
      <c r="BO78" s="300">
        <v>0</v>
      </c>
      <c r="BP78" s="300">
        <v>0</v>
      </c>
      <c r="BQ78" s="300">
        <v>0</v>
      </c>
      <c r="BR78" s="300">
        <v>0</v>
      </c>
      <c r="BS78" s="300">
        <v>0</v>
      </c>
      <c r="BT78" s="300">
        <v>0</v>
      </c>
      <c r="BU78" s="300"/>
      <c r="BV78" s="300"/>
      <c r="BW78" s="300"/>
      <c r="BX78" s="300"/>
      <c r="BY78" s="300"/>
      <c r="BZ78" s="300">
        <v>0</v>
      </c>
      <c r="CA78" s="300">
        <v>0</v>
      </c>
      <c r="CB78" s="300">
        <v>0</v>
      </c>
      <c r="CC78" s="300">
        <v>0</v>
      </c>
      <c r="CD78" s="300">
        <v>0</v>
      </c>
      <c r="CE78" s="181"/>
      <c r="CF78" s="181"/>
      <c r="CG78" s="181"/>
      <c r="CH78" s="181"/>
      <c r="CI78" s="181"/>
      <c r="CJ78" s="181"/>
      <c r="CK78" s="181"/>
      <c r="CL78" s="181"/>
      <c r="CM78" s="181"/>
      <c r="CN78" s="181"/>
      <c r="CO78" s="181"/>
      <c r="CP78" s="181"/>
      <c r="CQ78" s="181"/>
      <c r="CR78" s="181"/>
      <c r="CS78" s="181"/>
      <c r="CT78" s="181"/>
      <c r="CU78" s="181"/>
      <c r="CV78" s="181"/>
      <c r="CW78" s="181"/>
      <c r="CX78" s="181"/>
      <c r="CY78" s="181"/>
      <c r="CZ78" s="181"/>
      <c r="DA78" s="181"/>
      <c r="DB78" s="181"/>
      <c r="DC78" s="181"/>
      <c r="DD78" s="181"/>
      <c r="DE78" s="181"/>
      <c r="DF78" s="181"/>
      <c r="DG78" s="181"/>
      <c r="DH78" s="181"/>
      <c r="DI78" s="181"/>
      <c r="DJ78" s="181"/>
      <c r="DK78" s="181"/>
      <c r="DL78" s="181"/>
      <c r="DM78" s="181"/>
      <c r="DN78" s="181"/>
      <c r="DO78" s="181"/>
      <c r="DP78" s="181"/>
      <c r="DQ78" s="181"/>
      <c r="DR78" s="181"/>
      <c r="DS78" s="181"/>
      <c r="DT78" s="181"/>
      <c r="DU78" s="181"/>
      <c r="DV78" s="181"/>
      <c r="DW78" s="181"/>
    </row>
    <row r="79" spans="1:127" s="182" customFormat="1" ht="17.25" hidden="1" outlineLevel="1" thickTop="1" thickBot="1" x14ac:dyDescent="0.3">
      <c r="A79" s="212" t="e">
        <f>IF(#REF!="Объект",,IF(B79=0,,1))</f>
        <v>#REF!</v>
      </c>
      <c r="B79" s="299" t="s">
        <v>218</v>
      </c>
      <c r="C79" s="296">
        <f t="shared" ref="C79:C84" si="15">SUM(D79:DW79)</f>
        <v>2893.6725003713423</v>
      </c>
      <c r="D79" s="181">
        <v>0</v>
      </c>
      <c r="E79" s="181">
        <v>0</v>
      </c>
      <c r="F79" s="181">
        <v>0</v>
      </c>
      <c r="G79" s="181">
        <v>0</v>
      </c>
      <c r="H79" s="181">
        <v>0</v>
      </c>
      <c r="I79" s="181">
        <v>0</v>
      </c>
      <c r="J79" s="181">
        <v>0</v>
      </c>
      <c r="K79" s="181">
        <v>0</v>
      </c>
      <c r="L79" s="181">
        <v>0</v>
      </c>
      <c r="M79" s="181">
        <v>0</v>
      </c>
      <c r="N79" s="300">
        <v>0</v>
      </c>
      <c r="O79" s="300">
        <v>0</v>
      </c>
      <c r="P79" s="300">
        <v>2.0281539108730624</v>
      </c>
      <c r="Q79" s="300">
        <v>0</v>
      </c>
      <c r="R79" s="300">
        <v>9.7644561846451455E-2</v>
      </c>
      <c r="S79" s="300">
        <v>0</v>
      </c>
      <c r="T79" s="300">
        <v>8.6414927477889689E-2</v>
      </c>
      <c r="U79" s="300">
        <v>2.4043900593065697</v>
      </c>
      <c r="V79" s="300">
        <v>1.437468505885195</v>
      </c>
      <c r="W79" s="300">
        <v>5.4149032394436372</v>
      </c>
      <c r="X79" s="300">
        <v>1.7869138138682317</v>
      </c>
      <c r="Y79" s="300">
        <v>1.4844063662877982</v>
      </c>
      <c r="Z79" s="300">
        <v>1.6466488147478284</v>
      </c>
      <c r="AA79" s="300">
        <v>1.0077213528714652</v>
      </c>
      <c r="AB79" s="300">
        <v>5.2540039419304172</v>
      </c>
      <c r="AC79" s="300">
        <v>3.7508355475063819</v>
      </c>
      <c r="AD79" s="300">
        <v>3.085748688193791</v>
      </c>
      <c r="AE79" s="300">
        <v>27.044778299280548</v>
      </c>
      <c r="AF79" s="300">
        <v>76.392171390792228</v>
      </c>
      <c r="AG79" s="300">
        <v>1954.2046760208725</v>
      </c>
      <c r="AH79" s="300">
        <v>18.182507919742633</v>
      </c>
      <c r="AI79" s="300">
        <v>68.096588432369629</v>
      </c>
      <c r="AJ79" s="300">
        <v>53.514471374650512</v>
      </c>
      <c r="AK79" s="300">
        <v>48.6764984</v>
      </c>
      <c r="AL79" s="300">
        <v>53.189646666666668</v>
      </c>
      <c r="AM79" s="300">
        <v>50.380815466666668</v>
      </c>
      <c r="AN79" s="300">
        <v>68.144562666666673</v>
      </c>
      <c r="AO79" s="300">
        <v>22.366670799999998</v>
      </c>
      <c r="AP79" s="300">
        <v>17.800581911111113</v>
      </c>
      <c r="AQ79" s="300">
        <v>12.942526355555556</v>
      </c>
      <c r="AR79" s="300">
        <v>30.482443155555558</v>
      </c>
      <c r="AS79" s="300">
        <v>29.486526355555554</v>
      </c>
      <c r="AT79" s="300">
        <v>113.92652635555557</v>
      </c>
      <c r="AU79" s="300">
        <v>32.926526355555552</v>
      </c>
      <c r="AV79" s="300">
        <v>17.759451369696972</v>
      </c>
      <c r="AW79" s="300">
        <v>24.891916725486968</v>
      </c>
      <c r="AX79" s="300">
        <v>20.237298767123288</v>
      </c>
      <c r="AY79" s="300">
        <v>11.057218858447488</v>
      </c>
      <c r="AZ79" s="300">
        <v>24.687355844748858</v>
      </c>
      <c r="BA79" s="300">
        <v>10.988725707762557</v>
      </c>
      <c r="BB79" s="300">
        <v>10.988725707762557</v>
      </c>
      <c r="BC79" s="300">
        <v>10.988725707762557</v>
      </c>
      <c r="BD79" s="300">
        <v>10.988725707762557</v>
      </c>
      <c r="BE79" s="300">
        <v>10.988725707762557</v>
      </c>
      <c r="BF79" s="300">
        <v>10.988725707762557</v>
      </c>
      <c r="BG79" s="300">
        <v>12.043356966353638</v>
      </c>
      <c r="BH79" s="300">
        <v>9.8197759360730608</v>
      </c>
      <c r="BI79" s="300">
        <v>0</v>
      </c>
      <c r="BJ79" s="300">
        <v>0</v>
      </c>
      <c r="BK79" s="300">
        <v>0</v>
      </c>
      <c r="BL79" s="300">
        <v>0</v>
      </c>
      <c r="BM79" s="300">
        <v>0</v>
      </c>
      <c r="BN79" s="300">
        <v>0</v>
      </c>
      <c r="BO79" s="300">
        <v>0</v>
      </c>
      <c r="BP79" s="300">
        <v>0</v>
      </c>
      <c r="BQ79" s="300">
        <v>0</v>
      </c>
      <c r="BR79" s="300">
        <v>0</v>
      </c>
      <c r="BS79" s="300">
        <v>0</v>
      </c>
      <c r="BT79" s="300">
        <v>0</v>
      </c>
      <c r="BU79" s="300"/>
      <c r="BV79" s="300"/>
      <c r="BW79" s="300"/>
      <c r="BX79" s="300"/>
      <c r="BY79" s="300"/>
      <c r="BZ79" s="300">
        <v>0</v>
      </c>
      <c r="CA79" s="300">
        <v>0</v>
      </c>
      <c r="CB79" s="300">
        <v>0</v>
      </c>
      <c r="CC79" s="300">
        <v>0</v>
      </c>
      <c r="CD79" s="300">
        <v>0</v>
      </c>
      <c r="CE79" s="181"/>
      <c r="CF79" s="181"/>
      <c r="CG79" s="181"/>
      <c r="CH79" s="181"/>
      <c r="CI79" s="181"/>
      <c r="CJ79" s="181"/>
      <c r="CK79" s="181"/>
      <c r="CL79" s="181"/>
      <c r="CM79" s="181"/>
      <c r="CN79" s="181"/>
      <c r="CO79" s="181"/>
      <c r="CP79" s="181"/>
      <c r="CQ79" s="181"/>
      <c r="CR79" s="181"/>
      <c r="CS79" s="181"/>
      <c r="CT79" s="181"/>
      <c r="CU79" s="181"/>
      <c r="CV79" s="181"/>
      <c r="CW79" s="181"/>
      <c r="CX79" s="181"/>
      <c r="CY79" s="181"/>
      <c r="CZ79" s="181"/>
      <c r="DA79" s="181"/>
      <c r="DB79" s="181"/>
      <c r="DC79" s="181"/>
      <c r="DD79" s="181"/>
      <c r="DE79" s="181"/>
      <c r="DF79" s="181"/>
      <c r="DG79" s="181"/>
      <c r="DH79" s="181"/>
      <c r="DI79" s="181"/>
      <c r="DJ79" s="181"/>
      <c r="DK79" s="181"/>
      <c r="DL79" s="181"/>
      <c r="DM79" s="181"/>
      <c r="DN79" s="181"/>
      <c r="DO79" s="181"/>
      <c r="DP79" s="181"/>
      <c r="DQ79" s="181"/>
      <c r="DR79" s="181"/>
      <c r="DS79" s="181"/>
      <c r="DT79" s="181"/>
      <c r="DU79" s="181"/>
      <c r="DV79" s="181"/>
      <c r="DW79" s="181"/>
    </row>
    <row r="80" spans="1:127" s="182" customFormat="1" ht="17.25" hidden="1" outlineLevel="1" thickTop="1" thickBot="1" x14ac:dyDescent="0.3">
      <c r="A80" s="212" t="e">
        <f>IF(#REF!="Объект",,IF(B80=0,,1))</f>
        <v>#REF!</v>
      </c>
      <c r="B80" s="299" t="s">
        <v>219</v>
      </c>
      <c r="C80" s="296">
        <f t="shared" si="15"/>
        <v>151.34545444920181</v>
      </c>
      <c r="D80" s="181">
        <v>0</v>
      </c>
      <c r="E80" s="181">
        <v>0</v>
      </c>
      <c r="F80" s="181">
        <v>0</v>
      </c>
      <c r="G80" s="181">
        <v>0</v>
      </c>
      <c r="H80" s="181">
        <v>0</v>
      </c>
      <c r="I80" s="181">
        <v>0</v>
      </c>
      <c r="J80" s="181">
        <v>0</v>
      </c>
      <c r="K80" s="181">
        <v>0</v>
      </c>
      <c r="L80" s="181">
        <v>0</v>
      </c>
      <c r="M80" s="181">
        <v>0</v>
      </c>
      <c r="N80" s="300">
        <v>0</v>
      </c>
      <c r="O80" s="300">
        <v>0</v>
      </c>
      <c r="P80" s="300">
        <v>0</v>
      </c>
      <c r="Q80" s="300">
        <v>0</v>
      </c>
      <c r="R80" s="300">
        <v>0</v>
      </c>
      <c r="S80" s="300">
        <v>0</v>
      </c>
      <c r="T80" s="300">
        <v>0</v>
      </c>
      <c r="U80" s="300">
        <v>0</v>
      </c>
      <c r="V80" s="300">
        <v>0</v>
      </c>
      <c r="W80" s="300">
        <v>0</v>
      </c>
      <c r="X80" s="300">
        <v>0</v>
      </c>
      <c r="Y80" s="300">
        <v>0</v>
      </c>
      <c r="Z80" s="300">
        <v>0</v>
      </c>
      <c r="AA80" s="300">
        <v>0</v>
      </c>
      <c r="AB80" s="300">
        <v>0</v>
      </c>
      <c r="AC80" s="300">
        <v>0</v>
      </c>
      <c r="AD80" s="300">
        <v>0</v>
      </c>
      <c r="AE80" s="300">
        <v>53.605131161530579</v>
      </c>
      <c r="AF80" s="300">
        <v>0</v>
      </c>
      <c r="AG80" s="300">
        <v>0</v>
      </c>
      <c r="AH80" s="300">
        <v>0</v>
      </c>
      <c r="AI80" s="300">
        <v>0</v>
      </c>
      <c r="AJ80" s="300">
        <v>0</v>
      </c>
      <c r="AK80" s="300">
        <v>0</v>
      </c>
      <c r="AL80" s="300">
        <v>0</v>
      </c>
      <c r="AM80" s="300">
        <v>0</v>
      </c>
      <c r="AN80" s="300">
        <v>0</v>
      </c>
      <c r="AO80" s="300">
        <v>0</v>
      </c>
      <c r="AP80" s="300">
        <v>0</v>
      </c>
      <c r="AQ80" s="300">
        <v>0</v>
      </c>
      <c r="AR80" s="300">
        <v>0</v>
      </c>
      <c r="AS80" s="300">
        <v>0</v>
      </c>
      <c r="AT80" s="300">
        <v>0</v>
      </c>
      <c r="AU80" s="300">
        <v>0</v>
      </c>
      <c r="AV80" s="300">
        <v>0</v>
      </c>
      <c r="AW80" s="300">
        <v>0</v>
      </c>
      <c r="AX80" s="300">
        <v>26.133287671232878</v>
      </c>
      <c r="AY80" s="300">
        <v>43.403835616438357</v>
      </c>
      <c r="AZ80" s="300">
        <v>21.123200000000001</v>
      </c>
      <c r="BA80" s="300">
        <v>3.54</v>
      </c>
      <c r="BB80" s="300">
        <v>0</v>
      </c>
      <c r="BC80" s="300">
        <v>0</v>
      </c>
      <c r="BD80" s="300">
        <v>0</v>
      </c>
      <c r="BE80" s="300">
        <v>0</v>
      </c>
      <c r="BF80" s="300">
        <v>0</v>
      </c>
      <c r="BG80" s="300">
        <v>0</v>
      </c>
      <c r="BH80" s="300">
        <v>3.54</v>
      </c>
      <c r="BI80" s="300">
        <v>0</v>
      </c>
      <c r="BJ80" s="300">
        <v>0</v>
      </c>
      <c r="BK80" s="300">
        <v>0</v>
      </c>
      <c r="BL80" s="300">
        <v>0</v>
      </c>
      <c r="BM80" s="300">
        <v>0</v>
      </c>
      <c r="BN80" s="300">
        <v>0</v>
      </c>
      <c r="BO80" s="300">
        <v>0</v>
      </c>
      <c r="BP80" s="300">
        <v>0</v>
      </c>
      <c r="BQ80" s="300">
        <v>0</v>
      </c>
      <c r="BR80" s="300">
        <v>0</v>
      </c>
      <c r="BS80" s="300">
        <v>0</v>
      </c>
      <c r="BT80" s="300">
        <v>0</v>
      </c>
      <c r="BU80" s="300"/>
      <c r="BV80" s="300"/>
      <c r="BW80" s="300"/>
      <c r="BX80" s="300"/>
      <c r="BY80" s="300"/>
      <c r="BZ80" s="300">
        <v>0</v>
      </c>
      <c r="CA80" s="300">
        <v>0</v>
      </c>
      <c r="CB80" s="300">
        <v>0</v>
      </c>
      <c r="CC80" s="300">
        <v>0</v>
      </c>
      <c r="CD80" s="300">
        <v>0</v>
      </c>
      <c r="CE80" s="181"/>
      <c r="CF80" s="181"/>
      <c r="CG80" s="181"/>
      <c r="CH80" s="181"/>
      <c r="CI80" s="181"/>
      <c r="CJ80" s="181"/>
      <c r="CK80" s="181"/>
      <c r="CL80" s="181"/>
      <c r="CM80" s="181"/>
      <c r="CN80" s="181"/>
      <c r="CO80" s="181"/>
      <c r="CP80" s="181"/>
      <c r="CQ80" s="181"/>
      <c r="CR80" s="181"/>
      <c r="CS80" s="181"/>
      <c r="CT80" s="181"/>
      <c r="CU80" s="181"/>
      <c r="CV80" s="181"/>
      <c r="CW80" s="181"/>
      <c r="CX80" s="181"/>
      <c r="CY80" s="181"/>
      <c r="CZ80" s="181"/>
      <c r="DA80" s="181"/>
      <c r="DB80" s="181"/>
      <c r="DC80" s="181"/>
      <c r="DD80" s="181"/>
      <c r="DE80" s="181"/>
      <c r="DF80" s="181"/>
      <c r="DG80" s="181"/>
      <c r="DH80" s="181"/>
      <c r="DI80" s="181"/>
      <c r="DJ80" s="181"/>
      <c r="DK80" s="181"/>
      <c r="DL80" s="181"/>
      <c r="DM80" s="181"/>
      <c r="DN80" s="181"/>
      <c r="DO80" s="181"/>
      <c r="DP80" s="181"/>
      <c r="DQ80" s="181"/>
      <c r="DR80" s="181"/>
      <c r="DS80" s="181"/>
      <c r="DT80" s="181"/>
      <c r="DU80" s="181"/>
      <c r="DV80" s="181"/>
      <c r="DW80" s="181"/>
    </row>
    <row r="81" spans="1:127" s="182" customFormat="1" ht="17.25" hidden="1" outlineLevel="1" thickTop="1" thickBot="1" x14ac:dyDescent="0.3">
      <c r="A81" s="212" t="e">
        <f>IF(#REF!="Объект",,IF(B81=0,,1))</f>
        <v>#REF!</v>
      </c>
      <c r="B81" s="299" t="s">
        <v>220</v>
      </c>
      <c r="C81" s="296">
        <f t="shared" si="15"/>
        <v>6069.0140845070418</v>
      </c>
      <c r="D81" s="181">
        <v>0</v>
      </c>
      <c r="E81" s="181">
        <v>0</v>
      </c>
      <c r="F81" s="181">
        <v>0</v>
      </c>
      <c r="G81" s="181">
        <v>0</v>
      </c>
      <c r="H81" s="181">
        <v>0</v>
      </c>
      <c r="I81" s="181">
        <v>0</v>
      </c>
      <c r="J81" s="181">
        <v>0</v>
      </c>
      <c r="K81" s="181">
        <v>0</v>
      </c>
      <c r="L81" s="181">
        <v>0</v>
      </c>
      <c r="M81" s="181">
        <v>0</v>
      </c>
      <c r="N81" s="300">
        <v>0</v>
      </c>
      <c r="O81" s="300">
        <v>0</v>
      </c>
      <c r="P81" s="300">
        <v>0</v>
      </c>
      <c r="Q81" s="300">
        <v>0</v>
      </c>
      <c r="R81" s="300">
        <v>0</v>
      </c>
      <c r="S81" s="300">
        <v>0</v>
      </c>
      <c r="T81" s="300">
        <v>0</v>
      </c>
      <c r="U81" s="300">
        <v>0</v>
      </c>
      <c r="V81" s="300">
        <v>0</v>
      </c>
      <c r="W81" s="300">
        <v>0</v>
      </c>
      <c r="X81" s="300">
        <v>0</v>
      </c>
      <c r="Y81" s="300">
        <v>0</v>
      </c>
      <c r="Z81" s="300">
        <v>0</v>
      </c>
      <c r="AA81" s="300">
        <v>0</v>
      </c>
      <c r="AB81" s="300">
        <v>0</v>
      </c>
      <c r="AC81" s="300">
        <v>0</v>
      </c>
      <c r="AD81" s="300">
        <v>0</v>
      </c>
      <c r="AE81" s="300">
        <v>0</v>
      </c>
      <c r="AF81" s="300">
        <v>0</v>
      </c>
      <c r="AG81" s="300">
        <v>0</v>
      </c>
      <c r="AH81" s="300">
        <v>0</v>
      </c>
      <c r="AI81" s="300">
        <v>0</v>
      </c>
      <c r="AJ81" s="300">
        <v>0</v>
      </c>
      <c r="AK81" s="300">
        <v>0</v>
      </c>
      <c r="AL81" s="300">
        <v>0</v>
      </c>
      <c r="AM81" s="300">
        <v>0</v>
      </c>
      <c r="AN81" s="300">
        <v>0</v>
      </c>
      <c r="AO81" s="300">
        <v>0</v>
      </c>
      <c r="AP81" s="300">
        <v>0</v>
      </c>
      <c r="AQ81" s="300">
        <v>0</v>
      </c>
      <c r="AR81" s="300">
        <v>0</v>
      </c>
      <c r="AS81" s="300">
        <v>0</v>
      </c>
      <c r="AT81" s="300">
        <v>0</v>
      </c>
      <c r="AU81" s="300">
        <v>0</v>
      </c>
      <c r="AV81" s="300">
        <v>0</v>
      </c>
      <c r="AW81" s="300">
        <v>0</v>
      </c>
      <c r="AX81" s="300">
        <v>0</v>
      </c>
      <c r="AY81" s="300">
        <v>0</v>
      </c>
      <c r="AZ81" s="300">
        <v>0</v>
      </c>
      <c r="BA81" s="300">
        <v>0</v>
      </c>
      <c r="BB81" s="300">
        <v>0</v>
      </c>
      <c r="BC81" s="300">
        <v>0</v>
      </c>
      <c r="BD81" s="300">
        <v>0</v>
      </c>
      <c r="BE81" s="300">
        <v>0</v>
      </c>
      <c r="BF81" s="300">
        <v>0</v>
      </c>
      <c r="BG81" s="300">
        <v>0</v>
      </c>
      <c r="BH81" s="300">
        <v>0</v>
      </c>
      <c r="BI81" s="300">
        <v>0</v>
      </c>
      <c r="BJ81" s="300">
        <v>0</v>
      </c>
      <c r="BK81" s="300">
        <v>0</v>
      </c>
      <c r="BL81" s="300">
        <v>0</v>
      </c>
      <c r="BM81" s="300">
        <v>0</v>
      </c>
      <c r="BN81" s="300">
        <v>0</v>
      </c>
      <c r="BO81" s="300">
        <v>0</v>
      </c>
      <c r="BP81" s="300">
        <v>0</v>
      </c>
      <c r="BQ81" s="300">
        <v>0</v>
      </c>
      <c r="BR81" s="300">
        <v>0</v>
      </c>
      <c r="BS81" s="300">
        <v>0</v>
      </c>
      <c r="BT81" s="300">
        <v>6069.0140845070418</v>
      </c>
      <c r="BU81" s="300"/>
      <c r="BV81" s="300"/>
      <c r="BW81" s="300"/>
      <c r="BX81" s="300"/>
      <c r="BY81" s="300"/>
      <c r="BZ81" s="300">
        <v>0</v>
      </c>
      <c r="CA81" s="300">
        <v>0</v>
      </c>
      <c r="CB81" s="300">
        <v>0</v>
      </c>
      <c r="CC81" s="300">
        <v>0</v>
      </c>
      <c r="CD81" s="300">
        <v>0</v>
      </c>
      <c r="CE81" s="181"/>
      <c r="CF81" s="181"/>
      <c r="CG81" s="181"/>
      <c r="CH81" s="181"/>
      <c r="CI81" s="181"/>
      <c r="CJ81" s="181"/>
      <c r="CK81" s="181"/>
      <c r="CL81" s="181"/>
      <c r="CM81" s="181"/>
      <c r="CN81" s="181"/>
      <c r="CO81" s="181"/>
      <c r="CP81" s="181"/>
      <c r="CQ81" s="181"/>
      <c r="CR81" s="181"/>
      <c r="CS81" s="181"/>
      <c r="CT81" s="181"/>
      <c r="CU81" s="181"/>
      <c r="CV81" s="181"/>
      <c r="CW81" s="181"/>
      <c r="CX81" s="181"/>
      <c r="CY81" s="181"/>
      <c r="CZ81" s="181"/>
      <c r="DA81" s="181"/>
      <c r="DB81" s="181"/>
      <c r="DC81" s="181"/>
      <c r="DD81" s="181"/>
      <c r="DE81" s="181"/>
      <c r="DF81" s="181"/>
      <c r="DG81" s="181"/>
      <c r="DH81" s="181"/>
      <c r="DI81" s="181"/>
      <c r="DJ81" s="181"/>
      <c r="DK81" s="181"/>
      <c r="DL81" s="181"/>
      <c r="DM81" s="181"/>
      <c r="DN81" s="181"/>
      <c r="DO81" s="181"/>
      <c r="DP81" s="181"/>
      <c r="DQ81" s="181"/>
      <c r="DR81" s="181"/>
      <c r="DS81" s="181"/>
      <c r="DT81" s="181"/>
      <c r="DU81" s="181"/>
      <c r="DV81" s="181"/>
      <c r="DW81" s="181"/>
    </row>
    <row r="82" spans="1:127" s="182" customFormat="1" ht="17.25" hidden="1" outlineLevel="1" thickTop="1" thickBot="1" x14ac:dyDescent="0.3">
      <c r="A82" s="212" t="e">
        <f>IF(#REF!="Объект",,IF(B82=0,,1))</f>
        <v>#REF!</v>
      </c>
      <c r="B82" s="299" t="s">
        <v>221</v>
      </c>
      <c r="C82" s="296">
        <f t="shared" si="15"/>
        <v>2709.910985560568</v>
      </c>
      <c r="D82" s="181">
        <v>3.8945108196492537</v>
      </c>
      <c r="E82" s="181">
        <v>3.6936520242302739</v>
      </c>
      <c r="F82" s="181">
        <v>4.2780310928717276</v>
      </c>
      <c r="G82" s="181">
        <v>3.4732621553617258</v>
      </c>
      <c r="H82" s="181">
        <v>3.5779475915895724</v>
      </c>
      <c r="I82" s="181">
        <v>2.7231538980291332</v>
      </c>
      <c r="J82" s="181">
        <v>3.7646141074720743</v>
      </c>
      <c r="K82" s="181">
        <v>3.2475604007869681</v>
      </c>
      <c r="L82" s="181">
        <v>5.9158287894298569</v>
      </c>
      <c r="M82" s="181">
        <v>8.8795737921611639</v>
      </c>
      <c r="N82" s="300">
        <v>9.2027479078969936</v>
      </c>
      <c r="O82" s="300">
        <v>9.5335268844275696</v>
      </c>
      <c r="P82" s="300">
        <v>9.612348598122944</v>
      </c>
      <c r="Q82" s="300">
        <v>9.5371411278259419</v>
      </c>
      <c r="R82" s="300">
        <v>10.438914559911776</v>
      </c>
      <c r="S82" s="300">
        <v>8.2367432774796541</v>
      </c>
      <c r="T82" s="300">
        <v>10.085519319301119</v>
      </c>
      <c r="U82" s="300">
        <v>10.075800286464176</v>
      </c>
      <c r="V82" s="300">
        <v>11.33836407800638</v>
      </c>
      <c r="W82" s="300">
        <v>12.926539146526082</v>
      </c>
      <c r="X82" s="300">
        <v>11.129221838417163</v>
      </c>
      <c r="Y82" s="300">
        <v>15.485297481534474</v>
      </c>
      <c r="Z82" s="300">
        <v>20.031400273633512</v>
      </c>
      <c r="AA82" s="300">
        <v>17.060281925682887</v>
      </c>
      <c r="AB82" s="300">
        <v>16.465192047810909</v>
      </c>
      <c r="AC82" s="300">
        <v>18.517225875086229</v>
      </c>
      <c r="AD82" s="300">
        <v>19.227262117121601</v>
      </c>
      <c r="AE82" s="300">
        <v>20.968459790048602</v>
      </c>
      <c r="AF82" s="300">
        <v>11.579174143352818</v>
      </c>
      <c r="AG82" s="300">
        <v>9.5927987184904335</v>
      </c>
      <c r="AH82" s="300">
        <v>9.3607914101671721</v>
      </c>
      <c r="AI82" s="300">
        <v>11.246341241346126</v>
      </c>
      <c r="AJ82" s="300">
        <v>11.791265797217539</v>
      </c>
      <c r="AK82" s="300">
        <v>8.8465465333333331</v>
      </c>
      <c r="AL82" s="300">
        <v>11.711920800000001</v>
      </c>
      <c r="AM82" s="300">
        <v>9.3018986666666663</v>
      </c>
      <c r="AN82" s="300">
        <v>68.905731569183146</v>
      </c>
      <c r="AO82" s="300">
        <v>68.905731569183146</v>
      </c>
      <c r="AP82" s="300">
        <v>68.905731569183146</v>
      </c>
      <c r="AQ82" s="300">
        <v>68.905731569183146</v>
      </c>
      <c r="AR82" s="300">
        <v>68.905731569183146</v>
      </c>
      <c r="AS82" s="300">
        <v>68.905731569183146</v>
      </c>
      <c r="AT82" s="300">
        <v>68.905731569183146</v>
      </c>
      <c r="AU82" s="300">
        <v>68.905731569183146</v>
      </c>
      <c r="AV82" s="300">
        <v>68.905731569183146</v>
      </c>
      <c r="AW82" s="300">
        <v>70.793559831352553</v>
      </c>
      <c r="AX82" s="300">
        <v>70.793559831352553</v>
      </c>
      <c r="AY82" s="300">
        <v>70.793559831352553</v>
      </c>
      <c r="AZ82" s="300">
        <v>70.793559831352553</v>
      </c>
      <c r="BA82" s="300">
        <v>70.793559831352553</v>
      </c>
      <c r="BB82" s="300">
        <v>70.793559831352553</v>
      </c>
      <c r="BC82" s="300">
        <v>70.793559831352553</v>
      </c>
      <c r="BD82" s="300">
        <v>70.793559831352553</v>
      </c>
      <c r="BE82" s="300">
        <v>70.793559831352553</v>
      </c>
      <c r="BF82" s="300">
        <v>70.793559831352553</v>
      </c>
      <c r="BG82" s="300">
        <v>70.793559831352553</v>
      </c>
      <c r="BH82" s="300">
        <v>70.793559831352553</v>
      </c>
      <c r="BI82" s="300">
        <v>72.787744615334319</v>
      </c>
      <c r="BJ82" s="300">
        <v>72.787744615334319</v>
      </c>
      <c r="BK82" s="300">
        <v>72.787744615334319</v>
      </c>
      <c r="BL82" s="300">
        <v>72.787744615334319</v>
      </c>
      <c r="BM82" s="300">
        <v>72.787744615334319</v>
      </c>
      <c r="BN82" s="300">
        <v>72.787744615334319</v>
      </c>
      <c r="BO82" s="300">
        <v>72.787744615334319</v>
      </c>
      <c r="BP82" s="300">
        <v>72.787744615334319</v>
      </c>
      <c r="BQ82" s="300">
        <v>72.787744615334319</v>
      </c>
      <c r="BR82" s="300">
        <v>72.787744615334319</v>
      </c>
      <c r="BS82" s="300">
        <v>72.787744615334319</v>
      </c>
      <c r="BT82" s="300">
        <v>72.820634175558951</v>
      </c>
      <c r="BU82" s="300"/>
      <c r="BV82" s="300"/>
      <c r="BW82" s="300"/>
      <c r="BX82" s="300"/>
      <c r="BY82" s="300"/>
      <c r="BZ82" s="300">
        <v>0</v>
      </c>
      <c r="CA82" s="300">
        <v>0</v>
      </c>
      <c r="CB82" s="300">
        <v>0</v>
      </c>
      <c r="CC82" s="300">
        <v>0</v>
      </c>
      <c r="CD82" s="300">
        <v>0</v>
      </c>
      <c r="CE82" s="181"/>
      <c r="CF82" s="181"/>
      <c r="CG82" s="181"/>
      <c r="CH82" s="181"/>
      <c r="CI82" s="181"/>
      <c r="CJ82" s="181"/>
      <c r="CK82" s="181"/>
      <c r="CL82" s="181"/>
      <c r="CM82" s="181"/>
      <c r="CN82" s="181"/>
      <c r="CO82" s="181"/>
      <c r="CP82" s="181"/>
      <c r="CQ82" s="181"/>
      <c r="CR82" s="181"/>
      <c r="CS82" s="181"/>
      <c r="CT82" s="181"/>
      <c r="CU82" s="181"/>
      <c r="CV82" s="181"/>
      <c r="CW82" s="181"/>
      <c r="CX82" s="181"/>
      <c r="CY82" s="181"/>
      <c r="CZ82" s="181"/>
      <c r="DA82" s="181"/>
      <c r="DB82" s="181"/>
      <c r="DC82" s="181"/>
      <c r="DD82" s="181"/>
      <c r="DE82" s="181"/>
      <c r="DF82" s="181"/>
      <c r="DG82" s="181"/>
      <c r="DH82" s="181"/>
      <c r="DI82" s="181"/>
      <c r="DJ82" s="181"/>
      <c r="DK82" s="181"/>
      <c r="DL82" s="181"/>
      <c r="DM82" s="181"/>
      <c r="DN82" s="181"/>
      <c r="DO82" s="181"/>
      <c r="DP82" s="181"/>
      <c r="DQ82" s="181"/>
      <c r="DR82" s="181"/>
      <c r="DS82" s="181"/>
      <c r="DT82" s="181"/>
      <c r="DU82" s="181"/>
      <c r="DV82" s="181"/>
      <c r="DW82" s="181"/>
    </row>
    <row r="83" spans="1:127" s="182" customFormat="1" ht="17.25" hidden="1" outlineLevel="1" thickTop="1" thickBot="1" x14ac:dyDescent="0.3">
      <c r="A83" s="212" t="e">
        <f>IF(#REF!="Объект",,IF(B83=0,,1))</f>
        <v>#REF!</v>
      </c>
      <c r="B83" s="299" t="s">
        <v>222</v>
      </c>
      <c r="C83" s="296">
        <f t="shared" si="15"/>
        <v>1640.9759606324435</v>
      </c>
      <c r="D83" s="181">
        <v>0</v>
      </c>
      <c r="E83" s="181">
        <v>0</v>
      </c>
      <c r="F83" s="181">
        <v>0</v>
      </c>
      <c r="G83" s="181">
        <v>0</v>
      </c>
      <c r="H83" s="181">
        <v>0</v>
      </c>
      <c r="I83" s="181">
        <v>0</v>
      </c>
      <c r="J83" s="181">
        <v>0</v>
      </c>
      <c r="K83" s="181">
        <v>0</v>
      </c>
      <c r="L83" s="181">
        <v>0</v>
      </c>
      <c r="M83" s="181">
        <v>0</v>
      </c>
      <c r="N83" s="300">
        <v>0</v>
      </c>
      <c r="O83" s="300">
        <v>0</v>
      </c>
      <c r="P83" s="300">
        <v>0</v>
      </c>
      <c r="Q83" s="300">
        <v>0</v>
      </c>
      <c r="R83" s="300">
        <v>0</v>
      </c>
      <c r="S83" s="300">
        <v>0</v>
      </c>
      <c r="T83" s="300">
        <v>0</v>
      </c>
      <c r="U83" s="300">
        <v>0</v>
      </c>
      <c r="V83" s="300">
        <v>0</v>
      </c>
      <c r="W83" s="300">
        <v>0</v>
      </c>
      <c r="X83" s="300">
        <v>0</v>
      </c>
      <c r="Y83" s="300">
        <v>0</v>
      </c>
      <c r="Z83" s="300">
        <v>14.924656558750643</v>
      </c>
      <c r="AA83" s="300">
        <v>0</v>
      </c>
      <c r="AB83" s="300">
        <v>0</v>
      </c>
      <c r="AC83" s="300">
        <v>0</v>
      </c>
      <c r="AD83" s="300">
        <v>0</v>
      </c>
      <c r="AE83" s="300">
        <v>0</v>
      </c>
      <c r="AF83" s="300">
        <v>0</v>
      </c>
      <c r="AG83" s="300">
        <v>0</v>
      </c>
      <c r="AH83" s="300">
        <v>0</v>
      </c>
      <c r="AI83" s="300">
        <v>0</v>
      </c>
      <c r="AJ83" s="300">
        <v>0</v>
      </c>
      <c r="AK83" s="300">
        <v>0</v>
      </c>
      <c r="AL83" s="300">
        <v>0</v>
      </c>
      <c r="AM83" s="300">
        <v>0</v>
      </c>
      <c r="AN83" s="300">
        <v>0</v>
      </c>
      <c r="AO83" s="300">
        <v>0</v>
      </c>
      <c r="AP83" s="300">
        <v>0</v>
      </c>
      <c r="AQ83" s="300">
        <v>0</v>
      </c>
      <c r="AR83" s="300">
        <v>0</v>
      </c>
      <c r="AS83" s="300">
        <v>0</v>
      </c>
      <c r="AT83" s="300">
        <v>0</v>
      </c>
      <c r="AU83" s="300">
        <v>0</v>
      </c>
      <c r="AV83" s="300">
        <v>0</v>
      </c>
      <c r="AW83" s="300">
        <v>0</v>
      </c>
      <c r="AX83" s="300">
        <v>0</v>
      </c>
      <c r="AY83" s="300">
        <v>0</v>
      </c>
      <c r="AZ83" s="300">
        <v>0</v>
      </c>
      <c r="BA83" s="300">
        <v>0</v>
      </c>
      <c r="BB83" s="300">
        <v>0</v>
      </c>
      <c r="BC83" s="300">
        <v>0</v>
      </c>
      <c r="BD83" s="300">
        <v>0</v>
      </c>
      <c r="BE83" s="300">
        <v>0</v>
      </c>
      <c r="BF83" s="300">
        <v>0</v>
      </c>
      <c r="BG83" s="300">
        <v>0</v>
      </c>
      <c r="BH83" s="300">
        <v>0</v>
      </c>
      <c r="BI83" s="300">
        <v>0</v>
      </c>
      <c r="BJ83" s="300">
        <v>0</v>
      </c>
      <c r="BK83" s="300">
        <v>0</v>
      </c>
      <c r="BL83" s="300">
        <v>0</v>
      </c>
      <c r="BM83" s="300">
        <v>0</v>
      </c>
      <c r="BN83" s="300">
        <v>0</v>
      </c>
      <c r="BO83" s="300">
        <v>0</v>
      </c>
      <c r="BP83" s="300">
        <v>0</v>
      </c>
      <c r="BQ83" s="300">
        <v>0</v>
      </c>
      <c r="BR83" s="300">
        <v>0</v>
      </c>
      <c r="BS83" s="300">
        <v>0</v>
      </c>
      <c r="BT83" s="300">
        <v>1626.0513040736928</v>
      </c>
      <c r="BU83" s="300"/>
      <c r="BV83" s="300"/>
      <c r="BW83" s="300"/>
      <c r="BX83" s="300"/>
      <c r="BY83" s="300"/>
      <c r="BZ83" s="300">
        <v>0</v>
      </c>
      <c r="CA83" s="300">
        <v>0</v>
      </c>
      <c r="CB83" s="300">
        <v>0</v>
      </c>
      <c r="CC83" s="300">
        <v>0</v>
      </c>
      <c r="CD83" s="300">
        <v>0</v>
      </c>
      <c r="CE83" s="181"/>
      <c r="CF83" s="181"/>
      <c r="CG83" s="181"/>
      <c r="CH83" s="181"/>
      <c r="CI83" s="181"/>
      <c r="CJ83" s="181"/>
      <c r="CK83" s="181"/>
      <c r="CL83" s="181"/>
      <c r="CM83" s="181"/>
      <c r="CN83" s="181"/>
      <c r="CO83" s="181"/>
      <c r="CP83" s="181"/>
      <c r="CQ83" s="181"/>
      <c r="CR83" s="181"/>
      <c r="CS83" s="181"/>
      <c r="CT83" s="181"/>
      <c r="CU83" s="181"/>
      <c r="CV83" s="181"/>
      <c r="CW83" s="181"/>
      <c r="CX83" s="181"/>
      <c r="CY83" s="181"/>
      <c r="CZ83" s="181"/>
      <c r="DA83" s="181"/>
      <c r="DB83" s="181"/>
      <c r="DC83" s="181"/>
      <c r="DD83" s="181"/>
      <c r="DE83" s="181"/>
      <c r="DF83" s="181"/>
      <c r="DG83" s="181"/>
      <c r="DH83" s="181"/>
      <c r="DI83" s="181"/>
      <c r="DJ83" s="181"/>
      <c r="DK83" s="181"/>
      <c r="DL83" s="181"/>
      <c r="DM83" s="181"/>
      <c r="DN83" s="181"/>
      <c r="DO83" s="181"/>
      <c r="DP83" s="181"/>
      <c r="DQ83" s="181"/>
      <c r="DR83" s="181"/>
      <c r="DS83" s="181"/>
      <c r="DT83" s="181"/>
      <c r="DU83" s="181"/>
      <c r="DV83" s="181"/>
      <c r="DW83" s="181"/>
    </row>
    <row r="84" spans="1:127" s="169" customFormat="1" ht="17.25" collapsed="1" thickTop="1" thickBot="1" x14ac:dyDescent="0.3">
      <c r="A84" s="122" t="e">
        <f>IF(#REF!="Объект",,1)</f>
        <v>#REF!</v>
      </c>
      <c r="B84" s="199" t="str">
        <f>B66</f>
        <v>Итого без НДС, тыс. $</v>
      </c>
      <c r="C84" s="200">
        <f t="shared" si="15"/>
        <v>148635.51325392729</v>
      </c>
      <c r="D84" s="220">
        <f>ФинОсв_факт_прогноз!I110</f>
        <v>3.8945108196492537</v>
      </c>
      <c r="E84" s="297">
        <f>ФинОсв_факт_прогноз!J110</f>
        <v>8.157855687428885</v>
      </c>
      <c r="F84" s="220">
        <f>ФинОсв_факт_прогноз!K110</f>
        <v>4.4589695884855489</v>
      </c>
      <c r="G84" s="220">
        <f>ФинОсв_факт_прогноз!L110</f>
        <v>47.119402056088305</v>
      </c>
      <c r="H84" s="220">
        <f>ФинОсв_факт_прогноз!M110</f>
        <v>38.571077950806561</v>
      </c>
      <c r="I84" s="220">
        <f>ФинОсв_факт_прогноз!N110</f>
        <v>108.34986079770843</v>
      </c>
      <c r="J84" s="220">
        <f>ФинОсв_факт_прогноз!O110</f>
        <v>122.11207743255171</v>
      </c>
      <c r="K84" s="220">
        <f>ФинОсв_факт_прогноз!P110</f>
        <v>122.97705185475522</v>
      </c>
      <c r="L84" s="220">
        <f>ФинОсв_факт_прогноз!Q110</f>
        <v>125.35922001915563</v>
      </c>
      <c r="M84" s="220">
        <f>ФинОсв_факт_прогноз!R110</f>
        <v>79.94311749867326</v>
      </c>
      <c r="N84" s="220">
        <f>ФинОсв_факт_прогноз!S110</f>
        <v>87.45142699117217</v>
      </c>
      <c r="O84" s="220">
        <f>ФинОсв_факт_прогноз!T110</f>
        <v>122.4574306692829</v>
      </c>
      <c r="P84" s="220">
        <f>ФинОсв_факт_прогноз!U110</f>
        <v>91.411545130292765</v>
      </c>
      <c r="Q84" s="220">
        <f>ФинОсв_факт_прогноз!V110</f>
        <v>343.54603111610817</v>
      </c>
      <c r="R84" s="220">
        <f>ФинОсв_факт_прогноз!W110</f>
        <v>490.86558997810914</v>
      </c>
      <c r="S84" s="220">
        <f>ФинОсв_факт_прогноз!X110</f>
        <v>369.12705754017514</v>
      </c>
      <c r="T84" s="220">
        <f>ФинОсв_факт_прогноз!Y110</f>
        <v>362.37779463149485</v>
      </c>
      <c r="U84" s="220">
        <f>ФинОсв_факт_прогноз!Z110</f>
        <v>209.29432915239326</v>
      </c>
      <c r="V84" s="220">
        <f>ФинОсв_факт_прогноз!AA110</f>
        <v>503.7247789998932</v>
      </c>
      <c r="W84" s="220">
        <f>ФинОсв_факт_прогноз!AB110</f>
        <v>585.57258501976412</v>
      </c>
      <c r="X84" s="220">
        <f>ФинОсв_факт_прогноз!AC110</f>
        <v>437.31961594810321</v>
      </c>
      <c r="Y84" s="220">
        <f>ФинОсв_факт_прогноз!AD110</f>
        <v>337.11264788365969</v>
      </c>
      <c r="Z84" s="220">
        <f>ФинОсв_факт_прогноз!AE110</f>
        <v>489.01863894029339</v>
      </c>
      <c r="AA84" s="220">
        <f>ФинОсв_факт_прогноз!AF110</f>
        <v>496.49181135034695</v>
      </c>
      <c r="AB84" s="220">
        <f>ФинОсв_факт_прогноз!AG110</f>
        <v>539.50765747702849</v>
      </c>
      <c r="AC84" s="220">
        <f>ФинОсв_факт_прогноз!AH110</f>
        <v>487.93389115895798</v>
      </c>
      <c r="AD84" s="220">
        <f>ФинОсв_факт_прогноз!AI110</f>
        <v>473.76913574072177</v>
      </c>
      <c r="AE84" s="220">
        <f>ФинОсв_факт_прогноз!AJ110</f>
        <v>1161.8742987762387</v>
      </c>
      <c r="AF84" s="220">
        <f>ФинОсв_факт_прогноз!AK110</f>
        <v>586.03025157368404</v>
      </c>
      <c r="AG84" s="220">
        <f>ФинОсв_факт_прогноз!AL110</f>
        <v>5049.5346203370973</v>
      </c>
      <c r="AH84" s="220">
        <f>ФинОсв_факт_прогноз!AM110</f>
        <v>1847.1132736923173</v>
      </c>
      <c r="AI84" s="220">
        <f>ФинОсв_факт_прогноз!AN110</f>
        <v>1469.3110917199456</v>
      </c>
      <c r="AJ84" s="220">
        <f>ФинОсв_факт_прогноз!AO110</f>
        <v>1174.9185242881292</v>
      </c>
      <c r="AK84" s="220">
        <f>ФинОсв_факт_прогноз!AP110</f>
        <v>1159.2154440719771</v>
      </c>
      <c r="AL84" s="220">
        <f>ФинОсв_факт_прогноз!AQ110</f>
        <v>1511.0747916836117</v>
      </c>
      <c r="AM84" s="220">
        <f>ФинОсв_факт_прогноз!AR110</f>
        <v>859.67517209888342</v>
      </c>
      <c r="AN84" s="220">
        <f>ФинОсв_факт_прогноз!AS110</f>
        <v>1417.7872865766547</v>
      </c>
      <c r="AO84" s="220">
        <f>ФинОсв_факт_прогноз!AT110</f>
        <v>710.32562828791504</v>
      </c>
      <c r="AP84" s="220">
        <f>ФинОсв_факт_прогноз!AU110</f>
        <v>1125.132638976105</v>
      </c>
      <c r="AQ84" s="220">
        <f>ФинОсв_факт_прогноз!AV110</f>
        <v>682.50614962078532</v>
      </c>
      <c r="AR84" s="220">
        <f>ФинОсв_факт_прогноз!AW110</f>
        <v>2270.5320834351028</v>
      </c>
      <c r="AS84" s="220">
        <f>ФинОсв_факт_прогноз!AX110</f>
        <v>1327.6461368131443</v>
      </c>
      <c r="AT84" s="220">
        <f>ФинОсв_факт_прогноз!AY110</f>
        <v>3309.8656771262872</v>
      </c>
      <c r="AU84" s="220">
        <f>ФинОсв_факт_прогноз!AZ110</f>
        <v>1295.5471610142383</v>
      </c>
      <c r="AV84" s="220">
        <f>ФинОсв_факт_прогноз!BA110</f>
        <v>1178.5109422655003</v>
      </c>
      <c r="AW84" s="220">
        <f>ФинОсв_факт_прогноз!BB110</f>
        <v>1409.8553507132638</v>
      </c>
      <c r="AX84" s="220">
        <f>ФинОсв_факт_прогноз!BC110</f>
        <v>1524.8996313817554</v>
      </c>
      <c r="AY84" s="220">
        <f>ФинОсв_факт_прогноз!BD110</f>
        <v>2950.3096525230421</v>
      </c>
      <c r="AZ84" s="220">
        <f>ФинОсв_факт_прогноз!BE110</f>
        <v>1565.5053674601895</v>
      </c>
      <c r="BA84" s="220">
        <f>ФинОсв_факт_прогноз!BF110</f>
        <v>2060.6427941656661</v>
      </c>
      <c r="BB84" s="220">
        <f>ФинОсв_факт_прогноз!BG110</f>
        <v>1464.1591978550257</v>
      </c>
      <c r="BC84" s="220">
        <f>ФинОсв_факт_прогноз!BH110</f>
        <v>1238.3099783817199</v>
      </c>
      <c r="BD84" s="220">
        <f>ФинОсв_факт_прогноз!BI110</f>
        <v>764.30583370051068</v>
      </c>
      <c r="BE84" s="220">
        <f>ФинОсв_факт_прогноз!BJ110</f>
        <v>1307.7474227265927</v>
      </c>
      <c r="BF84" s="220">
        <f>ФинОсв_факт_прогноз!BK110</f>
        <v>6108.849038808673</v>
      </c>
      <c r="BG84" s="220">
        <f>ФинОсв_факт_прогноз!BL110</f>
        <v>5215.5302571757866</v>
      </c>
      <c r="BH84" s="220">
        <f>ФинОсв_факт_прогноз!BM110</f>
        <v>5644.3667105767317</v>
      </c>
      <c r="BI84" s="220">
        <f>ФинОсв_факт_прогноз!BN110</f>
        <v>7904.7799079047918</v>
      </c>
      <c r="BJ84" s="220">
        <f>ФинОсв_факт_прогноз!BO110</f>
        <v>10483.180732023879</v>
      </c>
      <c r="BK84" s="220">
        <f>ФинОсв_факт_прогноз!BP110</f>
        <v>7666.5215115283954</v>
      </c>
      <c r="BL84" s="220">
        <f>ФинОсв_факт_прогноз!BQ110</f>
        <v>8655.0331291561433</v>
      </c>
      <c r="BM84" s="220">
        <f>ФинОсв_факт_прогноз!BR110</f>
        <v>4602.1535943122044</v>
      </c>
      <c r="BN84" s="220">
        <f>ФинОсв_факт_прогноз!BS110</f>
        <v>4636.0481316216647</v>
      </c>
      <c r="BO84" s="220">
        <f>ФинОсв_факт_прогноз!BT110</f>
        <v>5222.4620437858057</v>
      </c>
      <c r="BP84" s="220">
        <f>ФинОсв_факт_прогноз!BU110</f>
        <v>4859.018534687264</v>
      </c>
      <c r="BQ84" s="220">
        <f>ФинОсв_факт_прогноз!BV110</f>
        <v>4229.0989747354415</v>
      </c>
      <c r="BR84" s="220">
        <f>ФинОсв_факт_прогноз!BW110</f>
        <v>4841.8737106074877</v>
      </c>
      <c r="BS84" s="220">
        <f>ФинОсв_факт_прогноз!BX110</f>
        <v>4920.3754287597258</v>
      </c>
      <c r="BT84" s="220">
        <f>ФинОсв_факт_прогноз!BY110</f>
        <v>10003.904327343205</v>
      </c>
      <c r="BU84" s="220">
        <f>ФинОсв_факт_прогноз!BZ110</f>
        <v>283.10919019176725</v>
      </c>
      <c r="BV84" s="220">
        <f>ФинОсв_факт_прогноз!CA110</f>
        <v>283.10919019176725</v>
      </c>
      <c r="BW84" s="220">
        <f>ФинОсв_факт_прогноз!CB110</f>
        <v>3565.8373278180857</v>
      </c>
      <c r="BX84" s="220">
        <v>0</v>
      </c>
      <c r="BY84" s="220">
        <v>0</v>
      </c>
      <c r="BZ84" s="220">
        <v>0</v>
      </c>
      <c r="CA84" s="220">
        <f t="shared" ref="CA84:DW84" si="16">SUM(CA70:CA83)</f>
        <v>0</v>
      </c>
      <c r="CB84" s="220">
        <f t="shared" si="16"/>
        <v>0</v>
      </c>
      <c r="CC84" s="220">
        <f t="shared" si="16"/>
        <v>0</v>
      </c>
      <c r="CD84" s="220">
        <f t="shared" si="16"/>
        <v>0</v>
      </c>
      <c r="CE84" s="175">
        <f t="shared" si="16"/>
        <v>0</v>
      </c>
      <c r="CF84" s="175">
        <f t="shared" si="16"/>
        <v>0</v>
      </c>
      <c r="CG84" s="175">
        <f t="shared" si="16"/>
        <v>0</v>
      </c>
      <c r="CH84" s="175">
        <f t="shared" si="16"/>
        <v>0</v>
      </c>
      <c r="CI84" s="175">
        <f t="shared" si="16"/>
        <v>0</v>
      </c>
      <c r="CJ84" s="175">
        <f t="shared" si="16"/>
        <v>0</v>
      </c>
      <c r="CK84" s="175">
        <f t="shared" si="16"/>
        <v>0</v>
      </c>
      <c r="CL84" s="175">
        <f t="shared" si="16"/>
        <v>0</v>
      </c>
      <c r="CM84" s="175">
        <f t="shared" si="16"/>
        <v>0</v>
      </c>
      <c r="CN84" s="176">
        <f t="shared" si="16"/>
        <v>0</v>
      </c>
      <c r="CO84" s="175">
        <f t="shared" si="16"/>
        <v>0</v>
      </c>
      <c r="CP84" s="175">
        <f t="shared" si="16"/>
        <v>0</v>
      </c>
      <c r="CQ84" s="175">
        <f t="shared" si="16"/>
        <v>0</v>
      </c>
      <c r="CR84" s="175">
        <f t="shared" si="16"/>
        <v>0</v>
      </c>
      <c r="CS84" s="175">
        <f t="shared" si="16"/>
        <v>0</v>
      </c>
      <c r="CT84" s="175">
        <f t="shared" si="16"/>
        <v>0</v>
      </c>
      <c r="CU84" s="175">
        <f t="shared" si="16"/>
        <v>0</v>
      </c>
      <c r="CV84" s="175">
        <f t="shared" si="16"/>
        <v>0</v>
      </c>
      <c r="CW84" s="175">
        <f t="shared" si="16"/>
        <v>0</v>
      </c>
      <c r="CX84" s="175">
        <f t="shared" si="16"/>
        <v>0</v>
      </c>
      <c r="CY84" s="175">
        <f t="shared" si="16"/>
        <v>0</v>
      </c>
      <c r="CZ84" s="176">
        <f t="shared" si="16"/>
        <v>0</v>
      </c>
      <c r="DA84" s="175">
        <f t="shared" si="16"/>
        <v>0</v>
      </c>
      <c r="DB84" s="175">
        <f t="shared" si="16"/>
        <v>0</v>
      </c>
      <c r="DC84" s="175">
        <f t="shared" si="16"/>
        <v>0</v>
      </c>
      <c r="DD84" s="175">
        <f t="shared" si="16"/>
        <v>0</v>
      </c>
      <c r="DE84" s="175">
        <f t="shared" si="16"/>
        <v>0</v>
      </c>
      <c r="DF84" s="175">
        <f t="shared" si="16"/>
        <v>0</v>
      </c>
      <c r="DG84" s="175">
        <f t="shared" si="16"/>
        <v>0</v>
      </c>
      <c r="DH84" s="175">
        <f t="shared" si="16"/>
        <v>0</v>
      </c>
      <c r="DI84" s="175">
        <f t="shared" si="16"/>
        <v>0</v>
      </c>
      <c r="DJ84" s="175">
        <f t="shared" si="16"/>
        <v>0</v>
      </c>
      <c r="DK84" s="175">
        <f t="shared" si="16"/>
        <v>0</v>
      </c>
      <c r="DL84" s="176">
        <f t="shared" si="16"/>
        <v>0</v>
      </c>
      <c r="DM84" s="175">
        <f t="shared" si="16"/>
        <v>0</v>
      </c>
      <c r="DN84" s="175">
        <f t="shared" si="16"/>
        <v>0</v>
      </c>
      <c r="DO84" s="175">
        <f t="shared" si="16"/>
        <v>0</v>
      </c>
      <c r="DP84" s="175">
        <f t="shared" si="16"/>
        <v>0</v>
      </c>
      <c r="DQ84" s="175">
        <f t="shared" si="16"/>
        <v>0</v>
      </c>
      <c r="DR84" s="175">
        <f t="shared" si="16"/>
        <v>0</v>
      </c>
      <c r="DS84" s="175">
        <f t="shared" si="16"/>
        <v>0</v>
      </c>
      <c r="DT84" s="175">
        <f t="shared" si="16"/>
        <v>0</v>
      </c>
      <c r="DU84" s="175">
        <f t="shared" si="16"/>
        <v>0</v>
      </c>
      <c r="DV84" s="175">
        <f t="shared" si="16"/>
        <v>0</v>
      </c>
      <c r="DW84" s="175">
        <f t="shared" si="16"/>
        <v>0</v>
      </c>
    </row>
    <row r="85" spans="1:127" s="182" customFormat="1" ht="16.5" thickTop="1" x14ac:dyDescent="0.25">
      <c r="A85" s="212"/>
      <c r="B85" s="213"/>
      <c r="C85" s="214">
        <v>147640.06932268976</v>
      </c>
      <c r="D85" s="214"/>
      <c r="E85" s="214"/>
      <c r="F85" s="214"/>
      <c r="G85" s="214"/>
      <c r="H85" s="214"/>
      <c r="I85" s="214"/>
      <c r="J85" s="214"/>
      <c r="K85" s="214"/>
      <c r="L85" s="214"/>
      <c r="M85" s="214"/>
      <c r="N85" s="214"/>
      <c r="O85" s="214"/>
      <c r="P85" s="214"/>
      <c r="Q85" s="214"/>
      <c r="R85" s="214"/>
      <c r="S85" s="214"/>
      <c r="T85" s="214"/>
      <c r="U85" s="214"/>
      <c r="V85" s="214"/>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14"/>
      <c r="AT85" s="21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14"/>
      <c r="BW85" s="214"/>
      <c r="BX85" s="214"/>
      <c r="BY85" s="214"/>
      <c r="BZ85" s="214"/>
      <c r="CA85" s="214"/>
      <c r="CB85" s="214"/>
      <c r="CC85" s="214"/>
      <c r="CD85" s="214"/>
      <c r="CE85" s="214"/>
      <c r="CF85" s="214"/>
      <c r="CG85" s="214"/>
      <c r="CH85" s="214"/>
      <c r="CI85" s="214"/>
      <c r="CJ85" s="214"/>
      <c r="CK85" s="214"/>
      <c r="CL85" s="214"/>
      <c r="CM85" s="214"/>
      <c r="CN85" s="214"/>
      <c r="CO85" s="214"/>
      <c r="CP85" s="214"/>
      <c r="CQ85" s="214"/>
      <c r="CR85" s="214"/>
      <c r="CS85" s="214"/>
      <c r="CT85" s="214"/>
      <c r="CU85" s="214"/>
      <c r="CV85" s="214"/>
      <c r="CW85" s="214"/>
      <c r="CX85" s="214"/>
      <c r="CY85" s="214"/>
      <c r="CZ85" s="214"/>
      <c r="DA85" s="214"/>
      <c r="DB85" s="214"/>
      <c r="DC85" s="214"/>
      <c r="DD85" s="214"/>
      <c r="DE85" s="214"/>
      <c r="DF85" s="214"/>
      <c r="DG85" s="214"/>
      <c r="DH85" s="214"/>
      <c r="DI85" s="214"/>
      <c r="DJ85" s="214"/>
      <c r="DK85" s="214"/>
      <c r="DL85" s="214"/>
      <c r="DM85" s="214"/>
      <c r="DN85" s="214"/>
      <c r="DO85" s="214"/>
      <c r="DP85" s="214"/>
      <c r="DQ85" s="214"/>
      <c r="DR85" s="214"/>
      <c r="DS85" s="214"/>
      <c r="DT85" s="214"/>
      <c r="DU85" s="214"/>
      <c r="DV85" s="214"/>
      <c r="DW85" s="214"/>
    </row>
    <row r="86" spans="1:127" s="182" customFormat="1" ht="17.25" thickBot="1" x14ac:dyDescent="0.35">
      <c r="A86" s="212"/>
      <c r="B86" s="215" t="s">
        <v>270</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14"/>
      <c r="BW86" s="214"/>
      <c r="BX86" s="214"/>
      <c r="BY86" s="214"/>
      <c r="BZ86" s="214"/>
      <c r="CA86" s="214"/>
      <c r="CB86" s="214"/>
      <c r="CC86" s="214"/>
      <c r="CD86" s="214"/>
      <c r="CE86" s="214"/>
      <c r="CF86" s="214"/>
      <c r="CG86" s="214"/>
      <c r="CH86" s="214"/>
      <c r="CI86" s="214"/>
      <c r="CJ86" s="214"/>
      <c r="CK86" s="214"/>
      <c r="CL86" s="214"/>
      <c r="CM86" s="214"/>
      <c r="CN86" s="214"/>
      <c r="CO86" s="214"/>
      <c r="CP86" s="214"/>
      <c r="CQ86" s="214"/>
      <c r="CR86" s="214"/>
      <c r="CS86" s="214"/>
      <c r="CT86" s="214"/>
      <c r="CU86" s="214"/>
      <c r="CV86" s="214"/>
      <c r="CW86" s="214"/>
      <c r="CX86" s="214"/>
      <c r="CY86" s="214"/>
      <c r="CZ86" s="214"/>
      <c r="DA86" s="214"/>
      <c r="DB86" s="214"/>
      <c r="DC86" s="214"/>
      <c r="DD86" s="214"/>
      <c r="DE86" s="214"/>
      <c r="DF86" s="214"/>
      <c r="DG86" s="214"/>
      <c r="DH86" s="214"/>
      <c r="DI86" s="214"/>
      <c r="DJ86" s="214"/>
      <c r="DK86" s="214"/>
      <c r="DL86" s="214"/>
      <c r="DM86" s="214"/>
      <c r="DN86" s="214"/>
      <c r="DO86" s="214"/>
      <c r="DP86" s="214"/>
      <c r="DQ86" s="214"/>
      <c r="DR86" s="214"/>
      <c r="DS86" s="214"/>
      <c r="DT86" s="214"/>
      <c r="DU86" s="214"/>
      <c r="DV86" s="214"/>
      <c r="DW86" s="214"/>
    </row>
    <row r="87" spans="1:127" s="182" customFormat="1" ht="17.25" thickTop="1" thickBot="1" x14ac:dyDescent="0.3">
      <c r="A87" s="212"/>
      <c r="B87" s="216" t="s">
        <v>207</v>
      </c>
      <c r="C87" s="161" t="s">
        <v>260</v>
      </c>
      <c r="D87" s="162">
        <f>$C$4</f>
        <v>42826</v>
      </c>
      <c r="E87" s="162">
        <f t="shared" ref="E87:BP87" si="17">DATE(YEAR(D87),(MONTH(D87)+1),DAY(D87))</f>
        <v>42856</v>
      </c>
      <c r="F87" s="162">
        <f t="shared" si="17"/>
        <v>42887</v>
      </c>
      <c r="G87" s="162">
        <f t="shared" si="17"/>
        <v>42917</v>
      </c>
      <c r="H87" s="162">
        <f t="shared" si="17"/>
        <v>42948</v>
      </c>
      <c r="I87" s="162">
        <f t="shared" si="17"/>
        <v>42979</v>
      </c>
      <c r="J87" s="162">
        <f t="shared" si="17"/>
        <v>43009</v>
      </c>
      <c r="K87" s="162">
        <f t="shared" si="17"/>
        <v>43040</v>
      </c>
      <c r="L87" s="162">
        <f t="shared" si="17"/>
        <v>43070</v>
      </c>
      <c r="M87" s="162">
        <f t="shared" si="17"/>
        <v>43101</v>
      </c>
      <c r="N87" s="162">
        <f t="shared" si="17"/>
        <v>43132</v>
      </c>
      <c r="O87" s="162">
        <f t="shared" si="17"/>
        <v>43160</v>
      </c>
      <c r="P87" s="162">
        <f t="shared" si="17"/>
        <v>43191</v>
      </c>
      <c r="Q87" s="162">
        <f t="shared" si="17"/>
        <v>43221</v>
      </c>
      <c r="R87" s="162">
        <f t="shared" si="17"/>
        <v>43252</v>
      </c>
      <c r="S87" s="162">
        <f t="shared" si="17"/>
        <v>43282</v>
      </c>
      <c r="T87" s="162">
        <f t="shared" si="17"/>
        <v>43313</v>
      </c>
      <c r="U87" s="162">
        <f t="shared" si="17"/>
        <v>43344</v>
      </c>
      <c r="V87" s="162">
        <f t="shared" si="17"/>
        <v>43374</v>
      </c>
      <c r="W87" s="162">
        <f t="shared" si="17"/>
        <v>43405</v>
      </c>
      <c r="X87" s="162">
        <f t="shared" si="17"/>
        <v>43435</v>
      </c>
      <c r="Y87" s="162">
        <f t="shared" si="17"/>
        <v>43466</v>
      </c>
      <c r="Z87" s="162">
        <f t="shared" si="17"/>
        <v>43497</v>
      </c>
      <c r="AA87" s="162">
        <f t="shared" si="17"/>
        <v>43525</v>
      </c>
      <c r="AB87" s="162">
        <f t="shared" si="17"/>
        <v>43556</v>
      </c>
      <c r="AC87" s="162">
        <f t="shared" si="17"/>
        <v>43586</v>
      </c>
      <c r="AD87" s="162">
        <f t="shared" si="17"/>
        <v>43617</v>
      </c>
      <c r="AE87" s="162">
        <f t="shared" si="17"/>
        <v>43647</v>
      </c>
      <c r="AF87" s="162">
        <f t="shared" si="17"/>
        <v>43678</v>
      </c>
      <c r="AG87" s="162">
        <f t="shared" si="17"/>
        <v>43709</v>
      </c>
      <c r="AH87" s="162">
        <f t="shared" si="17"/>
        <v>43739</v>
      </c>
      <c r="AI87" s="162">
        <f t="shared" si="17"/>
        <v>43770</v>
      </c>
      <c r="AJ87" s="162">
        <f t="shared" si="17"/>
        <v>43800</v>
      </c>
      <c r="AK87" s="162">
        <f t="shared" si="17"/>
        <v>43831</v>
      </c>
      <c r="AL87" s="162">
        <f t="shared" si="17"/>
        <v>43862</v>
      </c>
      <c r="AM87" s="162">
        <f t="shared" si="17"/>
        <v>43891</v>
      </c>
      <c r="AN87" s="162">
        <f t="shared" si="17"/>
        <v>43922</v>
      </c>
      <c r="AO87" s="162">
        <f t="shared" si="17"/>
        <v>43952</v>
      </c>
      <c r="AP87" s="162">
        <f t="shared" si="17"/>
        <v>43983</v>
      </c>
      <c r="AQ87" s="162">
        <f t="shared" si="17"/>
        <v>44013</v>
      </c>
      <c r="AR87" s="162">
        <f t="shared" si="17"/>
        <v>44044</v>
      </c>
      <c r="AS87" s="162">
        <f t="shared" si="17"/>
        <v>44075</v>
      </c>
      <c r="AT87" s="162">
        <f t="shared" si="17"/>
        <v>44105</v>
      </c>
      <c r="AU87" s="162">
        <f t="shared" si="17"/>
        <v>44136</v>
      </c>
      <c r="AV87" s="162">
        <f t="shared" si="17"/>
        <v>44166</v>
      </c>
      <c r="AW87" s="162">
        <f t="shared" si="17"/>
        <v>44197</v>
      </c>
      <c r="AX87" s="162">
        <f t="shared" si="17"/>
        <v>44228</v>
      </c>
      <c r="AY87" s="162">
        <f t="shared" si="17"/>
        <v>44256</v>
      </c>
      <c r="AZ87" s="162">
        <f t="shared" si="17"/>
        <v>44287</v>
      </c>
      <c r="BA87" s="162">
        <f t="shared" si="17"/>
        <v>44317</v>
      </c>
      <c r="BB87" s="162">
        <f t="shared" si="17"/>
        <v>44348</v>
      </c>
      <c r="BC87" s="162">
        <f t="shared" si="17"/>
        <v>44378</v>
      </c>
      <c r="BD87" s="162">
        <f t="shared" si="17"/>
        <v>44409</v>
      </c>
      <c r="BE87" s="162">
        <f t="shared" si="17"/>
        <v>44440</v>
      </c>
      <c r="BF87" s="162">
        <f t="shared" si="17"/>
        <v>44470</v>
      </c>
      <c r="BG87" s="162">
        <f t="shared" si="17"/>
        <v>44501</v>
      </c>
      <c r="BH87" s="162">
        <f t="shared" si="17"/>
        <v>44531</v>
      </c>
      <c r="BI87" s="162">
        <f t="shared" si="17"/>
        <v>44562</v>
      </c>
      <c r="BJ87" s="162">
        <f t="shared" si="17"/>
        <v>44593</v>
      </c>
      <c r="BK87" s="162">
        <f t="shared" si="17"/>
        <v>44621</v>
      </c>
      <c r="BL87" s="162">
        <f t="shared" si="17"/>
        <v>44652</v>
      </c>
      <c r="BM87" s="162">
        <f t="shared" si="17"/>
        <v>44682</v>
      </c>
      <c r="BN87" s="162">
        <f t="shared" si="17"/>
        <v>44713</v>
      </c>
      <c r="BO87" s="162">
        <f t="shared" si="17"/>
        <v>44743</v>
      </c>
      <c r="BP87" s="162">
        <f t="shared" si="17"/>
        <v>44774</v>
      </c>
      <c r="BQ87" s="162">
        <f t="shared" ref="BQ87:CD87" si="18">DATE(YEAR(BP87),(MONTH(BP87)+1),DAY(BP87))</f>
        <v>44805</v>
      </c>
      <c r="BR87" s="162">
        <f t="shared" si="18"/>
        <v>44835</v>
      </c>
      <c r="BS87" s="162">
        <f t="shared" si="18"/>
        <v>44866</v>
      </c>
      <c r="BT87" s="162">
        <f t="shared" si="18"/>
        <v>44896</v>
      </c>
      <c r="BU87" s="162">
        <f t="shared" si="18"/>
        <v>44927</v>
      </c>
      <c r="BV87" s="162">
        <f t="shared" si="18"/>
        <v>44958</v>
      </c>
      <c r="BW87" s="162">
        <f t="shared" si="18"/>
        <v>44986</v>
      </c>
      <c r="BX87" s="162">
        <f t="shared" si="18"/>
        <v>45017</v>
      </c>
      <c r="BY87" s="162">
        <f t="shared" si="18"/>
        <v>45047</v>
      </c>
      <c r="BZ87" s="162">
        <f t="shared" si="18"/>
        <v>45078</v>
      </c>
      <c r="CA87" s="162">
        <f t="shared" si="18"/>
        <v>45108</v>
      </c>
      <c r="CB87" s="162">
        <f t="shared" si="18"/>
        <v>45139</v>
      </c>
      <c r="CC87" s="162">
        <f t="shared" si="18"/>
        <v>45170</v>
      </c>
      <c r="CD87" s="162">
        <f t="shared" si="18"/>
        <v>45200</v>
      </c>
      <c r="CE87" s="214"/>
      <c r="CF87" s="214"/>
      <c r="CG87" s="214"/>
      <c r="CH87" s="214"/>
      <c r="CI87" s="214"/>
      <c r="CJ87" s="214"/>
      <c r="CK87" s="214"/>
      <c r="CL87" s="214"/>
      <c r="CM87" s="214"/>
      <c r="CN87" s="214"/>
      <c r="CO87" s="214"/>
      <c r="CP87" s="214"/>
      <c r="CQ87" s="214"/>
      <c r="CR87" s="214"/>
      <c r="CS87" s="214"/>
      <c r="CT87" s="214"/>
      <c r="CU87" s="214"/>
      <c r="CV87" s="214"/>
      <c r="CW87" s="214"/>
      <c r="CX87" s="214"/>
      <c r="CY87" s="214"/>
      <c r="CZ87" s="214"/>
      <c r="DA87" s="214"/>
      <c r="DB87" s="214"/>
      <c r="DC87" s="214"/>
      <c r="DD87" s="214"/>
      <c r="DE87" s="214"/>
      <c r="DF87" s="214"/>
      <c r="DG87" s="214"/>
      <c r="DH87" s="214"/>
      <c r="DI87" s="214"/>
      <c r="DJ87" s="214"/>
      <c r="DK87" s="214"/>
      <c r="DL87" s="214"/>
      <c r="DM87" s="214"/>
      <c r="DN87" s="214"/>
      <c r="DO87" s="214"/>
      <c r="DP87" s="214"/>
      <c r="DQ87" s="214"/>
      <c r="DR87" s="214"/>
      <c r="DS87" s="214"/>
      <c r="DT87" s="214"/>
      <c r="DU87" s="214"/>
      <c r="DV87" s="214"/>
      <c r="DW87" s="214"/>
    </row>
    <row r="88" spans="1:127" s="182" customFormat="1" ht="17.25" hidden="1" outlineLevel="1" thickTop="1" thickBot="1" x14ac:dyDescent="0.3">
      <c r="A88" s="212"/>
      <c r="B88" s="217" t="str">
        <f>B70</f>
        <v>Проектно-изыскательские работы имп</v>
      </c>
      <c r="C88" s="170">
        <f t="shared" ref="C88:C102" si="19">SUM(D88:DW88)</f>
        <v>0</v>
      </c>
      <c r="D88" s="181">
        <v>0</v>
      </c>
      <c r="E88" s="181">
        <v>0</v>
      </c>
      <c r="F88" s="181">
        <v>0</v>
      </c>
      <c r="G88" s="181">
        <v>0</v>
      </c>
      <c r="H88" s="181">
        <v>0</v>
      </c>
      <c r="I88" s="181">
        <v>0</v>
      </c>
      <c r="J88" s="181">
        <v>0</v>
      </c>
      <c r="K88" s="181">
        <v>0</v>
      </c>
      <c r="L88" s="181">
        <v>0</v>
      </c>
      <c r="M88" s="181">
        <v>0</v>
      </c>
      <c r="N88" s="300">
        <v>0</v>
      </c>
      <c r="O88" s="300">
        <v>0</v>
      </c>
      <c r="P88" s="300">
        <v>0</v>
      </c>
      <c r="Q88" s="300">
        <v>0</v>
      </c>
      <c r="R88" s="300">
        <v>0</v>
      </c>
      <c r="S88" s="300">
        <v>0</v>
      </c>
      <c r="T88" s="300">
        <v>0</v>
      </c>
      <c r="U88" s="300">
        <v>0</v>
      </c>
      <c r="V88" s="300">
        <v>0</v>
      </c>
      <c r="W88" s="300">
        <v>0</v>
      </c>
      <c r="X88" s="300">
        <v>0</v>
      </c>
      <c r="Y88" s="300">
        <v>0</v>
      </c>
      <c r="Z88" s="300">
        <v>0</v>
      </c>
      <c r="AA88" s="300">
        <v>0</v>
      </c>
      <c r="AB88" s="300">
        <v>0</v>
      </c>
      <c r="AC88" s="300">
        <v>0</v>
      </c>
      <c r="AD88" s="300">
        <v>0</v>
      </c>
      <c r="AE88" s="300">
        <v>0</v>
      </c>
      <c r="AF88" s="300">
        <v>0</v>
      </c>
      <c r="AG88" s="300">
        <v>0</v>
      </c>
      <c r="AH88" s="300">
        <v>0</v>
      </c>
      <c r="AI88" s="300">
        <v>0</v>
      </c>
      <c r="AJ88" s="300">
        <v>0</v>
      </c>
      <c r="AK88" s="300">
        <v>0</v>
      </c>
      <c r="AL88" s="300">
        <v>0</v>
      </c>
      <c r="AM88" s="300">
        <v>0</v>
      </c>
      <c r="AN88" s="300">
        <v>0</v>
      </c>
      <c r="AO88" s="300">
        <v>0</v>
      </c>
      <c r="AP88" s="300">
        <v>0</v>
      </c>
      <c r="AQ88" s="300">
        <v>0</v>
      </c>
      <c r="AR88" s="300">
        <v>0</v>
      </c>
      <c r="AS88" s="300">
        <v>0</v>
      </c>
      <c r="AT88" s="300">
        <v>0</v>
      </c>
      <c r="AU88" s="300">
        <v>0</v>
      </c>
      <c r="AV88" s="300">
        <v>0</v>
      </c>
      <c r="AW88" s="300">
        <v>0</v>
      </c>
      <c r="AX88" s="300">
        <v>0</v>
      </c>
      <c r="AY88" s="300">
        <v>0</v>
      </c>
      <c r="AZ88" s="300">
        <v>0</v>
      </c>
      <c r="BA88" s="300">
        <v>0</v>
      </c>
      <c r="BB88" s="300">
        <v>0</v>
      </c>
      <c r="BC88" s="300">
        <v>0</v>
      </c>
      <c r="BD88" s="300">
        <v>0</v>
      </c>
      <c r="BE88" s="300">
        <v>0</v>
      </c>
      <c r="BF88" s="300">
        <v>0</v>
      </c>
      <c r="BG88" s="300">
        <v>0</v>
      </c>
      <c r="BH88" s="300">
        <v>0</v>
      </c>
      <c r="BI88" s="300">
        <v>0</v>
      </c>
      <c r="BJ88" s="300">
        <v>0</v>
      </c>
      <c r="BK88" s="181">
        <v>0</v>
      </c>
      <c r="BL88" s="181">
        <v>0</v>
      </c>
      <c r="BM88" s="181">
        <v>0</v>
      </c>
      <c r="BN88" s="181">
        <v>0</v>
      </c>
      <c r="BO88" s="181">
        <v>0</v>
      </c>
      <c r="BP88" s="181">
        <v>0</v>
      </c>
      <c r="BQ88" s="181">
        <v>0</v>
      </c>
      <c r="BR88" s="181">
        <v>0</v>
      </c>
      <c r="BS88" s="181">
        <v>0</v>
      </c>
      <c r="BT88" s="181">
        <v>0</v>
      </c>
      <c r="BU88" s="181">
        <f t="shared" ref="BU88:CD102" si="20">BU70</f>
        <v>0</v>
      </c>
      <c r="BV88" s="181">
        <f t="shared" si="20"/>
        <v>0</v>
      </c>
      <c r="BW88" s="181">
        <f t="shared" si="20"/>
        <v>0</v>
      </c>
      <c r="BX88" s="181">
        <f t="shared" si="20"/>
        <v>0</v>
      </c>
      <c r="BY88" s="181">
        <f t="shared" si="20"/>
        <v>0</v>
      </c>
      <c r="BZ88" s="181">
        <f t="shared" si="20"/>
        <v>0</v>
      </c>
      <c r="CA88" s="181">
        <f t="shared" si="20"/>
        <v>0</v>
      </c>
      <c r="CB88" s="181">
        <f t="shared" si="20"/>
        <v>0</v>
      </c>
      <c r="CC88" s="181">
        <f t="shared" si="20"/>
        <v>0</v>
      </c>
      <c r="CD88" s="181">
        <f t="shared" si="20"/>
        <v>0</v>
      </c>
      <c r="CE88" s="214"/>
      <c r="CF88" s="214"/>
      <c r="CG88" s="214"/>
      <c r="CH88" s="214"/>
      <c r="CI88" s="214"/>
      <c r="CJ88" s="214"/>
      <c r="CK88" s="214"/>
      <c r="CL88" s="214"/>
      <c r="CM88" s="214"/>
      <c r="CN88" s="214"/>
      <c r="CO88" s="214"/>
      <c r="CP88" s="214"/>
      <c r="CQ88" s="214"/>
      <c r="CR88" s="214"/>
      <c r="CS88" s="214"/>
      <c r="CT88" s="214"/>
      <c r="CU88" s="214"/>
      <c r="CV88" s="214"/>
      <c r="CW88" s="214"/>
      <c r="CX88" s="214"/>
      <c r="CY88" s="214"/>
      <c r="CZ88" s="214"/>
      <c r="DA88" s="214"/>
      <c r="DB88" s="214"/>
      <c r="DC88" s="214"/>
      <c r="DD88" s="214"/>
      <c r="DE88" s="214"/>
      <c r="DF88" s="214"/>
      <c r="DG88" s="214"/>
      <c r="DH88" s="214"/>
      <c r="DI88" s="214"/>
      <c r="DJ88" s="214"/>
      <c r="DK88" s="214"/>
      <c r="DL88" s="214"/>
      <c r="DM88" s="214"/>
      <c r="DN88" s="214"/>
      <c r="DO88" s="214"/>
      <c r="DP88" s="214"/>
      <c r="DQ88" s="214"/>
      <c r="DR88" s="214"/>
      <c r="DS88" s="214"/>
      <c r="DT88" s="214"/>
      <c r="DU88" s="214"/>
      <c r="DV88" s="214"/>
      <c r="DW88" s="214"/>
    </row>
    <row r="89" spans="1:127" s="182" customFormat="1" ht="17.25" hidden="1" outlineLevel="1" thickTop="1" thickBot="1" x14ac:dyDescent="0.3">
      <c r="A89" s="218"/>
      <c r="B89" s="217" t="str">
        <f t="shared" ref="B89:B101" si="21">B71</f>
        <v>Проектно-изыскательские работы рос</v>
      </c>
      <c r="C89" s="170">
        <f t="shared" si="19"/>
        <v>2741.705119294852</v>
      </c>
      <c r="D89" s="181">
        <v>0</v>
      </c>
      <c r="E89" s="181">
        <v>4.3061700502856954</v>
      </c>
      <c r="F89" s="181">
        <v>0</v>
      </c>
      <c r="G89" s="181">
        <v>43.646139900726574</v>
      </c>
      <c r="H89" s="181">
        <v>0</v>
      </c>
      <c r="I89" s="181">
        <v>27.426661185948994</v>
      </c>
      <c r="J89" s="181">
        <v>49.437248774203532</v>
      </c>
      <c r="K89" s="181">
        <v>31.516125906420513</v>
      </c>
      <c r="L89" s="181">
        <v>20.773960783182073</v>
      </c>
      <c r="M89" s="181">
        <v>1.8661545009077167</v>
      </c>
      <c r="N89" s="300">
        <v>31.155773674193515</v>
      </c>
      <c r="O89" s="300">
        <v>4.4795160514132268</v>
      </c>
      <c r="P89" s="300">
        <v>0</v>
      </c>
      <c r="Q89" s="300">
        <v>154.1213452046824</v>
      </c>
      <c r="R89" s="300">
        <v>28.145639261276145</v>
      </c>
      <c r="S89" s="300">
        <v>12.104022803025726</v>
      </c>
      <c r="T89" s="300">
        <v>35.116701879101946</v>
      </c>
      <c r="U89" s="300">
        <v>30.318235269593892</v>
      </c>
      <c r="V89" s="300">
        <v>43.986457399500026</v>
      </c>
      <c r="W89" s="300">
        <v>252.91202522695156</v>
      </c>
      <c r="X89" s="300">
        <v>30.166775448409421</v>
      </c>
      <c r="Y89" s="300">
        <v>1.9307424256636121</v>
      </c>
      <c r="Z89" s="300">
        <v>11.069589958624507</v>
      </c>
      <c r="AA89" s="300">
        <v>11.270299901335882</v>
      </c>
      <c r="AB89" s="300">
        <v>0.98854012193976937</v>
      </c>
      <c r="AC89" s="300">
        <v>8.4952666729198931</v>
      </c>
      <c r="AD89" s="300">
        <v>14.802358545267893</v>
      </c>
      <c r="AE89" s="300">
        <v>70.914779160077984</v>
      </c>
      <c r="AF89" s="300">
        <v>114.29755315381497</v>
      </c>
      <c r="AG89" s="300">
        <v>1.8535127286370676</v>
      </c>
      <c r="AH89" s="300">
        <v>86.589781846767622</v>
      </c>
      <c r="AI89" s="300">
        <v>67.496936132916119</v>
      </c>
      <c r="AJ89" s="300">
        <v>72.743444005993751</v>
      </c>
      <c r="AK89" s="300">
        <v>32.866666666666667</v>
      </c>
      <c r="AL89" s="300">
        <v>21.6</v>
      </c>
      <c r="AM89" s="300">
        <v>60.903018666666675</v>
      </c>
      <c r="AN89" s="300">
        <v>76.407651733333338</v>
      </c>
      <c r="AO89" s="300">
        <v>4.6182400000000001</v>
      </c>
      <c r="AP89" s="300">
        <v>29.368477777777777</v>
      </c>
      <c r="AQ89" s="300">
        <v>50.245233333333289</v>
      </c>
      <c r="AR89" s="300">
        <v>87.753479365079372</v>
      </c>
      <c r="AS89" s="300">
        <v>76.642368253968257</v>
      </c>
      <c r="AT89" s="300">
        <v>151.11601269841273</v>
      </c>
      <c r="AU89" s="300">
        <v>224.10759047619047</v>
      </c>
      <c r="AV89" s="300">
        <v>233.0257378095238</v>
      </c>
      <c r="AW89" s="300">
        <v>73.88307240704502</v>
      </c>
      <c r="AX89" s="300">
        <v>73.88307240704502</v>
      </c>
      <c r="AY89" s="300">
        <v>56.270547945205479</v>
      </c>
      <c r="AZ89" s="300">
        <v>56.270547945205479</v>
      </c>
      <c r="BA89" s="300">
        <v>56.270547945205479</v>
      </c>
      <c r="BB89" s="300">
        <v>56.270547945205479</v>
      </c>
      <c r="BC89" s="300">
        <v>56.270547945205479</v>
      </c>
      <c r="BD89" s="300">
        <v>0</v>
      </c>
      <c r="BE89" s="300">
        <v>0</v>
      </c>
      <c r="BF89" s="300">
        <v>0</v>
      </c>
      <c r="BG89" s="300">
        <v>0</v>
      </c>
      <c r="BH89" s="300">
        <v>0</v>
      </c>
      <c r="BI89" s="300">
        <v>0</v>
      </c>
      <c r="BJ89" s="300">
        <v>0</v>
      </c>
      <c r="BK89" s="181">
        <v>0</v>
      </c>
      <c r="BL89" s="181">
        <v>0</v>
      </c>
      <c r="BM89" s="181">
        <v>0</v>
      </c>
      <c r="BN89" s="181">
        <v>0</v>
      </c>
      <c r="BO89" s="181">
        <v>0</v>
      </c>
      <c r="BP89" s="181">
        <v>0</v>
      </c>
      <c r="BQ89" s="181">
        <v>0</v>
      </c>
      <c r="BR89" s="181">
        <v>0</v>
      </c>
      <c r="BS89" s="181">
        <v>0</v>
      </c>
      <c r="BT89" s="181">
        <v>0</v>
      </c>
      <c r="BU89" s="181">
        <f t="shared" si="20"/>
        <v>0</v>
      </c>
      <c r="BV89" s="181">
        <f t="shared" si="20"/>
        <v>0</v>
      </c>
      <c r="BW89" s="181">
        <f t="shared" si="20"/>
        <v>0</v>
      </c>
      <c r="BX89" s="181">
        <f t="shared" si="20"/>
        <v>0</v>
      </c>
      <c r="BY89" s="181">
        <f t="shared" si="20"/>
        <v>0</v>
      </c>
      <c r="BZ89" s="181">
        <f t="shared" si="20"/>
        <v>0</v>
      </c>
      <c r="CA89" s="181">
        <f t="shared" si="20"/>
        <v>0</v>
      </c>
      <c r="CB89" s="181">
        <f t="shared" si="20"/>
        <v>0</v>
      </c>
      <c r="CC89" s="181">
        <f t="shared" si="20"/>
        <v>0</v>
      </c>
      <c r="CD89" s="181">
        <f t="shared" si="20"/>
        <v>0</v>
      </c>
      <c r="CE89" s="214"/>
      <c r="CF89" s="214"/>
      <c r="CG89" s="214"/>
      <c r="CH89" s="214"/>
      <c r="CI89" s="214"/>
      <c r="CJ89" s="214"/>
      <c r="CK89" s="214"/>
      <c r="CL89" s="214"/>
      <c r="CM89" s="214"/>
      <c r="CN89" s="214"/>
      <c r="CO89" s="214"/>
      <c r="CP89" s="214"/>
      <c r="CQ89" s="214"/>
      <c r="CR89" s="214"/>
      <c r="CS89" s="214"/>
      <c r="CT89" s="214"/>
      <c r="CU89" s="214"/>
      <c r="CV89" s="214"/>
      <c r="CW89" s="214"/>
      <c r="CX89" s="214"/>
      <c r="CY89" s="214"/>
      <c r="CZ89" s="214"/>
      <c r="DA89" s="214"/>
      <c r="DB89" s="214"/>
      <c r="DC89" s="214"/>
      <c r="DD89" s="214"/>
      <c r="DE89" s="214"/>
      <c r="DF89" s="214"/>
      <c r="DG89" s="214"/>
      <c r="DH89" s="214"/>
      <c r="DI89" s="214"/>
      <c r="DJ89" s="214"/>
      <c r="DK89" s="214"/>
      <c r="DL89" s="214"/>
      <c r="DM89" s="214"/>
      <c r="DN89" s="214"/>
      <c r="DO89" s="214"/>
      <c r="DP89" s="214"/>
      <c r="DQ89" s="214"/>
      <c r="DR89" s="214"/>
      <c r="DS89" s="214"/>
      <c r="DT89" s="214"/>
      <c r="DU89" s="214"/>
      <c r="DV89" s="214"/>
      <c r="DW89" s="214"/>
    </row>
    <row r="90" spans="1:127" s="182" customFormat="1" ht="17.25" hidden="1" outlineLevel="1" thickTop="1" thickBot="1" x14ac:dyDescent="0.3">
      <c r="A90" s="212"/>
      <c r="B90" s="217" t="str">
        <f t="shared" si="21"/>
        <v>Строительно-монтажные работы имп</v>
      </c>
      <c r="C90" s="170">
        <f t="shared" si="19"/>
        <v>377.59999999999997</v>
      </c>
      <c r="D90" s="181">
        <v>0</v>
      </c>
      <c r="E90" s="181">
        <v>0</v>
      </c>
      <c r="F90" s="181">
        <v>0</v>
      </c>
      <c r="G90" s="181">
        <v>0</v>
      </c>
      <c r="H90" s="181">
        <v>0</v>
      </c>
      <c r="I90" s="181">
        <v>0</v>
      </c>
      <c r="J90" s="181">
        <v>0</v>
      </c>
      <c r="K90" s="181">
        <v>0</v>
      </c>
      <c r="L90" s="181">
        <v>0</v>
      </c>
      <c r="M90" s="181">
        <v>0</v>
      </c>
      <c r="N90" s="300">
        <v>0</v>
      </c>
      <c r="O90" s="300">
        <v>0</v>
      </c>
      <c r="P90" s="300">
        <v>0</v>
      </c>
      <c r="Q90" s="300">
        <v>0</v>
      </c>
      <c r="R90" s="300">
        <v>0</v>
      </c>
      <c r="S90" s="300">
        <v>0</v>
      </c>
      <c r="T90" s="300">
        <v>0</v>
      </c>
      <c r="U90" s="300">
        <v>0</v>
      </c>
      <c r="V90" s="300">
        <v>0</v>
      </c>
      <c r="W90" s="300">
        <v>0</v>
      </c>
      <c r="X90" s="300">
        <v>0</v>
      </c>
      <c r="Y90" s="300">
        <v>0</v>
      </c>
      <c r="Z90" s="300">
        <v>0</v>
      </c>
      <c r="AA90" s="300">
        <v>0</v>
      </c>
      <c r="AB90" s="300">
        <v>0</v>
      </c>
      <c r="AC90" s="300">
        <v>0</v>
      </c>
      <c r="AD90" s="300">
        <v>0</v>
      </c>
      <c r="AE90" s="300">
        <v>0</v>
      </c>
      <c r="AF90" s="300">
        <v>0</v>
      </c>
      <c r="AG90" s="300">
        <v>0</v>
      </c>
      <c r="AH90" s="300">
        <v>0</v>
      </c>
      <c r="AI90" s="300">
        <v>0</v>
      </c>
      <c r="AJ90" s="300">
        <v>0</v>
      </c>
      <c r="AK90" s="300">
        <v>0</v>
      </c>
      <c r="AL90" s="300">
        <v>0</v>
      </c>
      <c r="AM90" s="300">
        <v>0</v>
      </c>
      <c r="AN90" s="300">
        <v>0</v>
      </c>
      <c r="AO90" s="300">
        <v>0</v>
      </c>
      <c r="AP90" s="300">
        <v>0</v>
      </c>
      <c r="AQ90" s="300">
        <v>0</v>
      </c>
      <c r="AR90" s="300">
        <v>0</v>
      </c>
      <c r="AS90" s="300">
        <v>0</v>
      </c>
      <c r="AT90" s="300">
        <v>0</v>
      </c>
      <c r="AU90" s="300">
        <v>0</v>
      </c>
      <c r="AV90" s="300">
        <v>0</v>
      </c>
      <c r="AW90" s="300">
        <v>0</v>
      </c>
      <c r="AX90" s="300">
        <v>0</v>
      </c>
      <c r="AY90" s="300">
        <v>0</v>
      </c>
      <c r="AZ90" s="300">
        <v>0</v>
      </c>
      <c r="BA90" s="300">
        <v>0</v>
      </c>
      <c r="BB90" s="300">
        <v>62.93333333333333</v>
      </c>
      <c r="BC90" s="300">
        <v>62.93333333333333</v>
      </c>
      <c r="BD90" s="300">
        <v>62.93333333333333</v>
      </c>
      <c r="BE90" s="300">
        <v>62.93333333333333</v>
      </c>
      <c r="BF90" s="300">
        <v>62.93333333333333</v>
      </c>
      <c r="BG90" s="300">
        <v>62.93333333333333</v>
      </c>
      <c r="BH90" s="300">
        <v>0</v>
      </c>
      <c r="BI90" s="300">
        <v>0</v>
      </c>
      <c r="BJ90" s="300">
        <v>0</v>
      </c>
      <c r="BK90" s="181">
        <v>0</v>
      </c>
      <c r="BL90" s="181">
        <v>0</v>
      </c>
      <c r="BM90" s="181">
        <v>0</v>
      </c>
      <c r="BN90" s="181">
        <v>0</v>
      </c>
      <c r="BO90" s="181">
        <v>0</v>
      </c>
      <c r="BP90" s="181">
        <v>0</v>
      </c>
      <c r="BQ90" s="181">
        <v>0</v>
      </c>
      <c r="BR90" s="181">
        <v>0</v>
      </c>
      <c r="BS90" s="181">
        <v>0</v>
      </c>
      <c r="BT90" s="181">
        <v>0</v>
      </c>
      <c r="BU90" s="181">
        <f t="shared" si="20"/>
        <v>0</v>
      </c>
      <c r="BV90" s="181">
        <f t="shared" si="20"/>
        <v>0</v>
      </c>
      <c r="BW90" s="181">
        <f t="shared" si="20"/>
        <v>0</v>
      </c>
      <c r="BX90" s="181">
        <f t="shared" si="20"/>
        <v>0</v>
      </c>
      <c r="BY90" s="181">
        <f t="shared" si="20"/>
        <v>0</v>
      </c>
      <c r="BZ90" s="181">
        <f t="shared" si="20"/>
        <v>0</v>
      </c>
      <c r="CA90" s="181">
        <f t="shared" si="20"/>
        <v>0</v>
      </c>
      <c r="CB90" s="181">
        <f t="shared" si="20"/>
        <v>0</v>
      </c>
      <c r="CC90" s="181">
        <f t="shared" si="20"/>
        <v>0</v>
      </c>
      <c r="CD90" s="181">
        <f t="shared" si="20"/>
        <v>0</v>
      </c>
      <c r="CE90" s="214"/>
      <c r="CF90" s="214"/>
      <c r="CG90" s="214"/>
      <c r="CH90" s="214"/>
      <c r="CI90" s="214"/>
      <c r="CJ90" s="214"/>
      <c r="CK90" s="214"/>
      <c r="CL90" s="214"/>
      <c r="CM90" s="214"/>
      <c r="CN90" s="214"/>
      <c r="CO90" s="214"/>
      <c r="CP90" s="214"/>
      <c r="CQ90" s="214"/>
      <c r="CR90" s="214"/>
      <c r="CS90" s="214"/>
      <c r="CT90" s="214"/>
      <c r="CU90" s="214"/>
      <c r="CV90" s="214"/>
      <c r="CW90" s="214"/>
      <c r="CX90" s="214"/>
      <c r="CY90" s="214"/>
      <c r="CZ90" s="214"/>
      <c r="DA90" s="214"/>
      <c r="DB90" s="214"/>
      <c r="DC90" s="214"/>
      <c r="DD90" s="214"/>
      <c r="DE90" s="214"/>
      <c r="DF90" s="214"/>
      <c r="DG90" s="214"/>
      <c r="DH90" s="214"/>
      <c r="DI90" s="214"/>
      <c r="DJ90" s="214"/>
      <c r="DK90" s="214"/>
      <c r="DL90" s="214"/>
      <c r="DM90" s="214"/>
      <c r="DN90" s="214"/>
      <c r="DO90" s="214"/>
      <c r="DP90" s="214"/>
      <c r="DQ90" s="214"/>
      <c r="DR90" s="214"/>
      <c r="DS90" s="214"/>
      <c r="DT90" s="214"/>
      <c r="DU90" s="214"/>
      <c r="DV90" s="214"/>
      <c r="DW90" s="214"/>
    </row>
    <row r="91" spans="1:127" s="182" customFormat="1" ht="17.25" hidden="1" outlineLevel="1" thickTop="1" thickBot="1" x14ac:dyDescent="0.3">
      <c r="A91" s="212"/>
      <c r="B91" s="217" t="str">
        <f t="shared" si="21"/>
        <v>Строительно-монтажные работы рос</v>
      </c>
      <c r="C91" s="170">
        <f t="shared" si="19"/>
        <v>50714.707870171325</v>
      </c>
      <c r="D91" s="181">
        <v>0</v>
      </c>
      <c r="E91" s="181">
        <v>0.15803361291291468</v>
      </c>
      <c r="F91" s="181">
        <v>0.18093849561382142</v>
      </c>
      <c r="G91" s="181">
        <v>0</v>
      </c>
      <c r="H91" s="181">
        <v>28.795330504155039</v>
      </c>
      <c r="I91" s="181">
        <v>78.200045713730304</v>
      </c>
      <c r="J91" s="181">
        <v>68.910214550876105</v>
      </c>
      <c r="K91" s="181">
        <v>88.213365547547724</v>
      </c>
      <c r="L91" s="181">
        <v>98.6694304465437</v>
      </c>
      <c r="M91" s="181">
        <v>67.607192362244731</v>
      </c>
      <c r="N91" s="300">
        <v>41.268331293068002</v>
      </c>
      <c r="O91" s="300">
        <v>55.482084478377089</v>
      </c>
      <c r="P91" s="300">
        <v>39.105689172409171</v>
      </c>
      <c r="Q91" s="300">
        <v>136.82500154336353</v>
      </c>
      <c r="R91" s="300">
        <v>393.14431504653754</v>
      </c>
      <c r="S91" s="300">
        <v>288.05041368328045</v>
      </c>
      <c r="T91" s="300">
        <v>179.80236754685455</v>
      </c>
      <c r="U91" s="300">
        <v>114.30023240267042</v>
      </c>
      <c r="V91" s="300">
        <v>366.40159319003953</v>
      </c>
      <c r="W91" s="300">
        <v>305.75730718654825</v>
      </c>
      <c r="X91" s="300">
        <v>267.22558692516048</v>
      </c>
      <c r="Y91" s="300">
        <v>188.22495281980989</v>
      </c>
      <c r="Z91" s="300">
        <v>300.66905502874545</v>
      </c>
      <c r="AA91" s="300">
        <v>320.04869044223591</v>
      </c>
      <c r="AB91" s="300">
        <v>410.27383353013767</v>
      </c>
      <c r="AC91" s="300">
        <v>325.15211902603613</v>
      </c>
      <c r="AD91" s="300">
        <v>232.17626388590597</v>
      </c>
      <c r="AE91" s="300">
        <v>267.8002291182458</v>
      </c>
      <c r="AF91" s="300">
        <v>95.055287438100763</v>
      </c>
      <c r="AG91" s="300">
        <v>999.58399440928383</v>
      </c>
      <c r="AH91" s="300">
        <v>597.58654484380691</v>
      </c>
      <c r="AI91" s="300">
        <v>637.75582651547063</v>
      </c>
      <c r="AJ91" s="300">
        <v>867.07619598112058</v>
      </c>
      <c r="AK91" s="300">
        <v>860.40489359999992</v>
      </c>
      <c r="AL91" s="300">
        <v>734.13175431111597</v>
      </c>
      <c r="AM91" s="300">
        <v>650.21669840000004</v>
      </c>
      <c r="AN91" s="300">
        <v>867.39460300602082</v>
      </c>
      <c r="AO91" s="300">
        <v>1084.6227834068648</v>
      </c>
      <c r="AP91" s="300">
        <v>1562.5760512549025</v>
      </c>
      <c r="AQ91" s="300">
        <v>1326.9491496133396</v>
      </c>
      <c r="AR91" s="300">
        <v>1677.6212973311169</v>
      </c>
      <c r="AS91" s="300">
        <v>1465.0378735877807</v>
      </c>
      <c r="AT91" s="300">
        <v>1387.2410216328124</v>
      </c>
      <c r="AU91" s="300">
        <v>1082.7604613551566</v>
      </c>
      <c r="AV91" s="300">
        <v>977.2312041916008</v>
      </c>
      <c r="AW91" s="300">
        <v>1823.3395833079692</v>
      </c>
      <c r="AX91" s="300">
        <v>1790.4771029320179</v>
      </c>
      <c r="AY91" s="300">
        <v>2071.4840320845237</v>
      </c>
      <c r="AZ91" s="300">
        <v>2475.2976315341348</v>
      </c>
      <c r="BA91" s="300">
        <v>2440.1608853117777</v>
      </c>
      <c r="BB91" s="300">
        <v>1996.2575709399669</v>
      </c>
      <c r="BC91" s="300">
        <v>1744.6458572869988</v>
      </c>
      <c r="BD91" s="300">
        <v>1450.8486677137632</v>
      </c>
      <c r="BE91" s="300">
        <v>1638.8943645751797</v>
      </c>
      <c r="BF91" s="300">
        <v>1415.7065213114643</v>
      </c>
      <c r="BG91" s="300">
        <v>1342.2630343301057</v>
      </c>
      <c r="BH91" s="300">
        <v>852.68396863230566</v>
      </c>
      <c r="BI91" s="300">
        <v>668.93353817034495</v>
      </c>
      <c r="BJ91" s="300">
        <v>836.22256070555625</v>
      </c>
      <c r="BK91" s="181">
        <v>1069.6358088138763</v>
      </c>
      <c r="BL91" s="181">
        <v>864.69797383322668</v>
      </c>
      <c r="BM91" s="181">
        <v>873.39984204092048</v>
      </c>
      <c r="BN91" s="181">
        <v>865.84172135501296</v>
      </c>
      <c r="BO91" s="181">
        <v>704.32909842844185</v>
      </c>
      <c r="BP91" s="181">
        <v>606.21524866318362</v>
      </c>
      <c r="BQ91" s="181">
        <v>606.21524866318362</v>
      </c>
      <c r="BR91" s="181">
        <v>524.32407675754155</v>
      </c>
      <c r="BS91" s="181">
        <v>517.1452743482846</v>
      </c>
      <c r="BT91" s="181">
        <v>0</v>
      </c>
      <c r="BU91" s="181">
        <f t="shared" si="20"/>
        <v>0</v>
      </c>
      <c r="BV91" s="181">
        <f t="shared" si="20"/>
        <v>0</v>
      </c>
      <c r="BW91" s="181">
        <f t="shared" si="20"/>
        <v>0</v>
      </c>
      <c r="BX91" s="181">
        <f t="shared" si="20"/>
        <v>0</v>
      </c>
      <c r="BY91" s="181">
        <f t="shared" si="20"/>
        <v>0</v>
      </c>
      <c r="BZ91" s="181">
        <f t="shared" si="20"/>
        <v>0</v>
      </c>
      <c r="CA91" s="181">
        <f t="shared" si="20"/>
        <v>0</v>
      </c>
      <c r="CB91" s="181">
        <f t="shared" si="20"/>
        <v>0</v>
      </c>
      <c r="CC91" s="181">
        <f t="shared" si="20"/>
        <v>0</v>
      </c>
      <c r="CD91" s="181">
        <f t="shared" si="20"/>
        <v>0</v>
      </c>
      <c r="CE91" s="214"/>
      <c r="CF91" s="214"/>
      <c r="CG91" s="214"/>
      <c r="CH91" s="214"/>
      <c r="CI91" s="214"/>
      <c r="CJ91" s="214"/>
      <c r="CK91" s="214"/>
      <c r="CL91" s="214"/>
      <c r="CM91" s="214"/>
      <c r="CN91" s="214"/>
      <c r="CO91" s="214"/>
      <c r="CP91" s="214"/>
      <c r="CQ91" s="214"/>
      <c r="CR91" s="214"/>
      <c r="CS91" s="214"/>
      <c r="CT91" s="214"/>
      <c r="CU91" s="214"/>
      <c r="CV91" s="214"/>
      <c r="CW91" s="214"/>
      <c r="CX91" s="214"/>
      <c r="CY91" s="214"/>
      <c r="CZ91" s="214"/>
      <c r="DA91" s="214"/>
      <c r="DB91" s="214"/>
      <c r="DC91" s="214"/>
      <c r="DD91" s="214"/>
      <c r="DE91" s="214"/>
      <c r="DF91" s="214"/>
      <c r="DG91" s="214"/>
      <c r="DH91" s="214"/>
      <c r="DI91" s="214"/>
      <c r="DJ91" s="214"/>
      <c r="DK91" s="214"/>
      <c r="DL91" s="214"/>
      <c r="DM91" s="214"/>
      <c r="DN91" s="214"/>
      <c r="DO91" s="214"/>
      <c r="DP91" s="214"/>
      <c r="DQ91" s="214"/>
      <c r="DR91" s="214"/>
      <c r="DS91" s="214"/>
      <c r="DT91" s="214"/>
      <c r="DU91" s="214"/>
      <c r="DV91" s="214"/>
      <c r="DW91" s="214"/>
    </row>
    <row r="92" spans="1:127" s="182" customFormat="1" ht="17.25" hidden="1" outlineLevel="1" thickTop="1" thickBot="1" x14ac:dyDescent="0.3">
      <c r="A92" s="212"/>
      <c r="B92" s="217" t="str">
        <f t="shared" si="21"/>
        <v>ТМЦ имп</v>
      </c>
      <c r="C92" s="170">
        <f t="shared" si="19"/>
        <v>2008.7547762393069</v>
      </c>
      <c r="D92" s="181">
        <v>0</v>
      </c>
      <c r="E92" s="181">
        <v>0</v>
      </c>
      <c r="F92" s="181">
        <v>0</v>
      </c>
      <c r="G92" s="181">
        <v>0</v>
      </c>
      <c r="H92" s="181">
        <v>0</v>
      </c>
      <c r="I92" s="181">
        <v>0</v>
      </c>
      <c r="J92" s="181">
        <v>0</v>
      </c>
      <c r="K92" s="181">
        <v>0</v>
      </c>
      <c r="L92" s="181">
        <v>0</v>
      </c>
      <c r="M92" s="181">
        <v>0</v>
      </c>
      <c r="N92" s="300">
        <v>0</v>
      </c>
      <c r="O92" s="300">
        <v>0</v>
      </c>
      <c r="P92" s="300">
        <v>0</v>
      </c>
      <c r="Q92" s="300">
        <v>0</v>
      </c>
      <c r="R92" s="300">
        <v>0</v>
      </c>
      <c r="S92" s="300">
        <v>0</v>
      </c>
      <c r="T92" s="300">
        <v>0</v>
      </c>
      <c r="U92" s="300">
        <v>0</v>
      </c>
      <c r="V92" s="300">
        <v>0</v>
      </c>
      <c r="W92" s="300">
        <v>0</v>
      </c>
      <c r="X92" s="300">
        <v>0</v>
      </c>
      <c r="Y92" s="300">
        <v>0</v>
      </c>
      <c r="Z92" s="300">
        <v>0</v>
      </c>
      <c r="AA92" s="300">
        <v>0</v>
      </c>
      <c r="AB92" s="300">
        <v>0</v>
      </c>
      <c r="AC92" s="300">
        <v>0</v>
      </c>
      <c r="AD92" s="300">
        <v>0</v>
      </c>
      <c r="AE92" s="300">
        <v>0</v>
      </c>
      <c r="AF92" s="300">
        <v>0</v>
      </c>
      <c r="AG92" s="300">
        <v>0</v>
      </c>
      <c r="AH92" s="300">
        <v>0</v>
      </c>
      <c r="AI92" s="300">
        <v>0</v>
      </c>
      <c r="AJ92" s="300">
        <v>0</v>
      </c>
      <c r="AK92" s="300">
        <v>0</v>
      </c>
      <c r="AL92" s="300">
        <v>0</v>
      </c>
      <c r="AM92" s="300">
        <v>0</v>
      </c>
      <c r="AN92" s="300">
        <v>0</v>
      </c>
      <c r="AO92" s="300">
        <v>0</v>
      </c>
      <c r="AP92" s="300">
        <v>0</v>
      </c>
      <c r="AQ92" s="300">
        <v>0</v>
      </c>
      <c r="AR92" s="300">
        <v>0</v>
      </c>
      <c r="AS92" s="300">
        <v>0</v>
      </c>
      <c r="AT92" s="300">
        <v>0</v>
      </c>
      <c r="AU92" s="300">
        <v>0</v>
      </c>
      <c r="AV92" s="300">
        <v>419.81723946666659</v>
      </c>
      <c r="AW92" s="300">
        <v>0</v>
      </c>
      <c r="AX92" s="300">
        <v>130.66643835616438</v>
      </c>
      <c r="AY92" s="300">
        <v>347.68561643835613</v>
      </c>
      <c r="AZ92" s="300">
        <v>0</v>
      </c>
      <c r="BA92" s="300">
        <v>428.25117808219176</v>
      </c>
      <c r="BB92" s="300">
        <v>0</v>
      </c>
      <c r="BC92" s="300">
        <v>56.391503895928274</v>
      </c>
      <c r="BD92" s="300">
        <v>0</v>
      </c>
      <c r="BE92" s="300">
        <v>0</v>
      </c>
      <c r="BF92" s="300">
        <v>0</v>
      </c>
      <c r="BG92" s="300">
        <v>312.97140000000002</v>
      </c>
      <c r="BH92" s="300">
        <v>312.97140000000002</v>
      </c>
      <c r="BI92" s="300">
        <v>0</v>
      </c>
      <c r="BJ92" s="300">
        <v>0</v>
      </c>
      <c r="BK92" s="181">
        <v>0</v>
      </c>
      <c r="BL92" s="181">
        <v>0</v>
      </c>
      <c r="BM92" s="181">
        <v>0</v>
      </c>
      <c r="BN92" s="181">
        <v>0</v>
      </c>
      <c r="BO92" s="181">
        <v>0</v>
      </c>
      <c r="BP92" s="181">
        <v>0</v>
      </c>
      <c r="BQ92" s="181">
        <v>0</v>
      </c>
      <c r="BR92" s="181">
        <v>0</v>
      </c>
      <c r="BS92" s="181">
        <v>0</v>
      </c>
      <c r="BT92" s="181">
        <v>0</v>
      </c>
      <c r="BU92" s="181">
        <f t="shared" si="20"/>
        <v>0</v>
      </c>
      <c r="BV92" s="181">
        <f t="shared" si="20"/>
        <v>0</v>
      </c>
      <c r="BW92" s="181">
        <f t="shared" si="20"/>
        <v>0</v>
      </c>
      <c r="BX92" s="181">
        <f t="shared" si="20"/>
        <v>0</v>
      </c>
      <c r="BY92" s="181">
        <f t="shared" si="20"/>
        <v>0</v>
      </c>
      <c r="BZ92" s="181">
        <f t="shared" si="20"/>
        <v>0</v>
      </c>
      <c r="CA92" s="181">
        <f t="shared" si="20"/>
        <v>0</v>
      </c>
      <c r="CB92" s="181">
        <f t="shared" si="20"/>
        <v>0</v>
      </c>
      <c r="CC92" s="181">
        <f t="shared" si="20"/>
        <v>0</v>
      </c>
      <c r="CD92" s="181">
        <f t="shared" si="20"/>
        <v>0</v>
      </c>
      <c r="CE92" s="214"/>
      <c r="CF92" s="214"/>
      <c r="CG92" s="214"/>
      <c r="CH92" s="214"/>
      <c r="CI92" s="214"/>
      <c r="CJ92" s="214"/>
      <c r="CK92" s="214"/>
      <c r="CL92" s="214"/>
      <c r="CM92" s="214"/>
      <c r="CN92" s="214"/>
      <c r="CO92" s="214"/>
      <c r="CP92" s="214"/>
      <c r="CQ92" s="214"/>
      <c r="CR92" s="214"/>
      <c r="CS92" s="214"/>
      <c r="CT92" s="214"/>
      <c r="CU92" s="214"/>
      <c r="CV92" s="214"/>
      <c r="CW92" s="214"/>
      <c r="CX92" s="214"/>
      <c r="CY92" s="214"/>
      <c r="CZ92" s="214"/>
      <c r="DA92" s="214"/>
      <c r="DB92" s="214"/>
      <c r="DC92" s="214"/>
      <c r="DD92" s="214"/>
      <c r="DE92" s="214"/>
      <c r="DF92" s="214"/>
      <c r="DG92" s="214"/>
      <c r="DH92" s="214"/>
      <c r="DI92" s="214"/>
      <c r="DJ92" s="214"/>
      <c r="DK92" s="214"/>
      <c r="DL92" s="214"/>
      <c r="DM92" s="214"/>
      <c r="DN92" s="214"/>
      <c r="DO92" s="214"/>
      <c r="DP92" s="214"/>
      <c r="DQ92" s="214"/>
      <c r="DR92" s="214"/>
      <c r="DS92" s="214"/>
      <c r="DT92" s="214"/>
      <c r="DU92" s="214"/>
      <c r="DV92" s="214"/>
      <c r="DW92" s="214"/>
    </row>
    <row r="93" spans="1:127" s="182" customFormat="1" ht="17.25" hidden="1" outlineLevel="1" thickTop="1" thickBot="1" x14ac:dyDescent="0.3">
      <c r="A93" s="212"/>
      <c r="B93" s="217" t="str">
        <f t="shared" si="21"/>
        <v>ТМЦ рос</v>
      </c>
      <c r="C93" s="170">
        <f t="shared" si="19"/>
        <v>5279.0124082092507</v>
      </c>
      <c r="D93" s="181">
        <v>0</v>
      </c>
      <c r="E93" s="181">
        <v>0</v>
      </c>
      <c r="F93" s="181">
        <v>0</v>
      </c>
      <c r="G93" s="181">
        <v>0</v>
      </c>
      <c r="H93" s="181">
        <v>6.1977998550619438</v>
      </c>
      <c r="I93" s="181">
        <v>0</v>
      </c>
      <c r="J93" s="181">
        <v>0</v>
      </c>
      <c r="K93" s="181">
        <v>0</v>
      </c>
      <c r="L93" s="181">
        <v>0</v>
      </c>
      <c r="M93" s="181">
        <v>1.5581409659426522</v>
      </c>
      <c r="N93" s="300">
        <v>5.7895075297798257</v>
      </c>
      <c r="O93" s="300">
        <v>52.913199836169703</v>
      </c>
      <c r="P93" s="300">
        <v>32.686775187059311</v>
      </c>
      <c r="Q93" s="300">
        <v>42.924786922930693</v>
      </c>
      <c r="R93" s="300">
        <v>21.618077318935168</v>
      </c>
      <c r="S93" s="300">
        <v>13.491813770329241</v>
      </c>
      <c r="T93" s="300">
        <v>22.195045574928418</v>
      </c>
      <c r="U93" s="300">
        <v>7.4765675190842051</v>
      </c>
      <c r="V93" s="300">
        <v>14.704862060353083</v>
      </c>
      <c r="W93" s="300">
        <v>8.3270052290524355</v>
      </c>
      <c r="X93" s="300">
        <v>21.431496490784866</v>
      </c>
      <c r="Y93" s="300">
        <v>6.4969632449192787</v>
      </c>
      <c r="Z93" s="300">
        <v>12.862139726860336</v>
      </c>
      <c r="AA93" s="300">
        <v>70.158335129721195</v>
      </c>
      <c r="AB93" s="300">
        <v>76.560965388910418</v>
      </c>
      <c r="AC93" s="300">
        <v>111.82944278921522</v>
      </c>
      <c r="AD93" s="300">
        <v>73.65039574126618</v>
      </c>
      <c r="AE93" s="300">
        <v>59.624480010859507</v>
      </c>
      <c r="AF93" s="300">
        <v>151.4447929143621</v>
      </c>
      <c r="AG93" s="300">
        <v>49.858634996240731</v>
      </c>
      <c r="AH93" s="300">
        <v>44.223933595653108</v>
      </c>
      <c r="AI93" s="300">
        <v>16.304075330306613</v>
      </c>
      <c r="AJ93" s="300">
        <v>59.328937097359535</v>
      </c>
      <c r="AK93" s="300">
        <v>80.481697600000004</v>
      </c>
      <c r="AL93" s="300">
        <v>69.01679224444446</v>
      </c>
      <c r="AM93" s="300">
        <v>53.023541733333339</v>
      </c>
      <c r="AN93" s="300">
        <v>90.370716180202024</v>
      </c>
      <c r="AO93" s="300">
        <v>125.26863151213203</v>
      </c>
      <c r="AP93" s="300">
        <v>261.04050049462506</v>
      </c>
      <c r="AQ93" s="300">
        <v>281.55510207240286</v>
      </c>
      <c r="AR93" s="300">
        <v>292.82060084943657</v>
      </c>
      <c r="AS93" s="300">
        <v>311.21539412152549</v>
      </c>
      <c r="AT93" s="300">
        <v>249.19488769631118</v>
      </c>
      <c r="AU93" s="300">
        <v>258.55615677119488</v>
      </c>
      <c r="AV93" s="300">
        <v>261.63702532568379</v>
      </c>
      <c r="AW93" s="300">
        <v>183.83082831213326</v>
      </c>
      <c r="AX93" s="300">
        <v>165.50246250235188</v>
      </c>
      <c r="AY93" s="300">
        <v>236.5223635659537</v>
      </c>
      <c r="AZ93" s="300">
        <v>269.73732594486245</v>
      </c>
      <c r="BA93" s="300">
        <v>142.20452473731945</v>
      </c>
      <c r="BB93" s="300">
        <v>160.83413868684318</v>
      </c>
      <c r="BC93" s="300">
        <v>161.92133275077009</v>
      </c>
      <c r="BD93" s="300">
        <v>133.98708617542763</v>
      </c>
      <c r="BE93" s="300">
        <v>128.08593275077013</v>
      </c>
      <c r="BF93" s="300">
        <v>103.13092754278806</v>
      </c>
      <c r="BG93" s="300">
        <v>84.961122089204409</v>
      </c>
      <c r="BH93" s="300">
        <v>112.05951183495782</v>
      </c>
      <c r="BI93" s="300">
        <v>39.197815244244303</v>
      </c>
      <c r="BJ93" s="300">
        <v>39.197815244244303</v>
      </c>
      <c r="BK93" s="181">
        <v>0</v>
      </c>
      <c r="BL93" s="181">
        <v>0</v>
      </c>
      <c r="BM93" s="181">
        <v>0</v>
      </c>
      <c r="BN93" s="181">
        <v>0</v>
      </c>
      <c r="BO93" s="181">
        <v>0</v>
      </c>
      <c r="BP93" s="181">
        <v>0</v>
      </c>
      <c r="BQ93" s="181">
        <v>0</v>
      </c>
      <c r="BR93" s="181">
        <v>0</v>
      </c>
      <c r="BS93" s="181">
        <v>0</v>
      </c>
      <c r="BT93" s="181">
        <v>0</v>
      </c>
      <c r="BU93" s="181">
        <f t="shared" si="20"/>
        <v>0</v>
      </c>
      <c r="BV93" s="181">
        <f t="shared" si="20"/>
        <v>0</v>
      </c>
      <c r="BW93" s="181">
        <f t="shared" si="20"/>
        <v>0</v>
      </c>
      <c r="BX93" s="181">
        <f t="shared" si="20"/>
        <v>0</v>
      </c>
      <c r="BY93" s="181">
        <f t="shared" si="20"/>
        <v>0</v>
      </c>
      <c r="BZ93" s="181">
        <f t="shared" si="20"/>
        <v>0</v>
      </c>
      <c r="CA93" s="181">
        <f t="shared" si="20"/>
        <v>0</v>
      </c>
      <c r="CB93" s="181">
        <f t="shared" si="20"/>
        <v>0</v>
      </c>
      <c r="CC93" s="181">
        <f t="shared" si="20"/>
        <v>0</v>
      </c>
      <c r="CD93" s="181">
        <f t="shared" si="20"/>
        <v>0</v>
      </c>
      <c r="CE93" s="214"/>
      <c r="CF93" s="214"/>
      <c r="CG93" s="214"/>
      <c r="CH93" s="214"/>
      <c r="CI93" s="214"/>
      <c r="CJ93" s="214"/>
      <c r="CK93" s="214"/>
      <c r="CL93" s="214"/>
      <c r="CM93" s="214"/>
      <c r="CN93" s="214"/>
      <c r="CO93" s="214"/>
      <c r="CP93" s="214"/>
      <c r="CQ93" s="214"/>
      <c r="CR93" s="214"/>
      <c r="CS93" s="214"/>
      <c r="CT93" s="214"/>
      <c r="CU93" s="214"/>
      <c r="CV93" s="214"/>
      <c r="CW93" s="214"/>
      <c r="CX93" s="214"/>
      <c r="CY93" s="214"/>
      <c r="CZ93" s="214"/>
      <c r="DA93" s="214"/>
      <c r="DB93" s="214"/>
      <c r="DC93" s="214"/>
      <c r="DD93" s="214"/>
      <c r="DE93" s="214"/>
      <c r="DF93" s="214"/>
      <c r="DG93" s="214"/>
      <c r="DH93" s="214"/>
      <c r="DI93" s="214"/>
      <c r="DJ93" s="214"/>
      <c r="DK93" s="214"/>
      <c r="DL93" s="214"/>
      <c r="DM93" s="214"/>
      <c r="DN93" s="214"/>
      <c r="DO93" s="214"/>
      <c r="DP93" s="214"/>
      <c r="DQ93" s="214"/>
      <c r="DR93" s="214"/>
      <c r="DS93" s="214"/>
      <c r="DT93" s="214"/>
      <c r="DU93" s="214"/>
      <c r="DV93" s="214"/>
      <c r="DW93" s="214"/>
    </row>
    <row r="94" spans="1:127" s="182" customFormat="1" ht="17.25" hidden="1" outlineLevel="1" thickTop="1" thickBot="1" x14ac:dyDescent="0.3">
      <c r="A94" s="212"/>
      <c r="B94" s="217" t="str">
        <f t="shared" si="21"/>
        <v>Оборудование имп</v>
      </c>
      <c r="C94" s="170">
        <f t="shared" si="19"/>
        <v>28476.007241064992</v>
      </c>
      <c r="D94" s="181">
        <v>0</v>
      </c>
      <c r="E94" s="181">
        <v>0</v>
      </c>
      <c r="F94" s="181">
        <v>0</v>
      </c>
      <c r="G94" s="181">
        <v>0</v>
      </c>
      <c r="H94" s="181">
        <v>0</v>
      </c>
      <c r="I94" s="181">
        <v>0</v>
      </c>
      <c r="J94" s="181">
        <v>0</v>
      </c>
      <c r="K94" s="181">
        <v>0</v>
      </c>
      <c r="L94" s="181">
        <v>0</v>
      </c>
      <c r="M94" s="181">
        <v>0</v>
      </c>
      <c r="N94" s="300">
        <v>0</v>
      </c>
      <c r="O94" s="300">
        <v>0</v>
      </c>
      <c r="P94" s="300">
        <v>0</v>
      </c>
      <c r="Q94" s="300">
        <v>0</v>
      </c>
      <c r="R94" s="300">
        <v>0</v>
      </c>
      <c r="S94" s="300">
        <v>0</v>
      </c>
      <c r="T94" s="300">
        <v>0</v>
      </c>
      <c r="U94" s="300">
        <v>0</v>
      </c>
      <c r="V94" s="300">
        <v>0</v>
      </c>
      <c r="W94" s="300">
        <v>0</v>
      </c>
      <c r="X94" s="300">
        <v>0</v>
      </c>
      <c r="Y94" s="300">
        <v>0</v>
      </c>
      <c r="Z94" s="300">
        <v>0</v>
      </c>
      <c r="AA94" s="300">
        <v>0</v>
      </c>
      <c r="AB94" s="300">
        <v>0</v>
      </c>
      <c r="AC94" s="300">
        <v>0</v>
      </c>
      <c r="AD94" s="300">
        <v>0</v>
      </c>
      <c r="AE94" s="300">
        <v>537.65478547684984</v>
      </c>
      <c r="AF94" s="300">
        <v>48.068498656036972</v>
      </c>
      <c r="AG94" s="300">
        <v>1882.9420861240219</v>
      </c>
      <c r="AH94" s="300">
        <v>534.94115634486434</v>
      </c>
      <c r="AI94" s="300">
        <v>545.28576843196993</v>
      </c>
      <c r="AJ94" s="300">
        <v>0</v>
      </c>
      <c r="AK94" s="300">
        <v>0</v>
      </c>
      <c r="AL94" s="300">
        <v>533.88452746666667</v>
      </c>
      <c r="AM94" s="300">
        <v>0</v>
      </c>
      <c r="AN94" s="300">
        <v>0</v>
      </c>
      <c r="AO94" s="300">
        <v>0</v>
      </c>
      <c r="AP94" s="300">
        <v>368.05389096888075</v>
      </c>
      <c r="AQ94" s="300">
        <v>4326.6008609463806</v>
      </c>
      <c r="AR94" s="300">
        <v>562.79650498661965</v>
      </c>
      <c r="AS94" s="300">
        <v>0</v>
      </c>
      <c r="AT94" s="300">
        <v>0</v>
      </c>
      <c r="AU94" s="300">
        <v>0</v>
      </c>
      <c r="AV94" s="300">
        <v>2147.1318638493567</v>
      </c>
      <c r="AW94" s="300">
        <v>0</v>
      </c>
      <c r="AX94" s="300">
        <v>0</v>
      </c>
      <c r="AY94" s="300">
        <v>0</v>
      </c>
      <c r="AZ94" s="300">
        <v>0</v>
      </c>
      <c r="BA94" s="300">
        <v>0</v>
      </c>
      <c r="BB94" s="300">
        <v>1335.762612170927</v>
      </c>
      <c r="BC94" s="300">
        <v>4651.1337882749986</v>
      </c>
      <c r="BD94" s="300">
        <v>2987.1752243418541</v>
      </c>
      <c r="BE94" s="300">
        <v>2671.525224341854</v>
      </c>
      <c r="BF94" s="300">
        <v>2671.525224341854</v>
      </c>
      <c r="BG94" s="300">
        <v>2671.525224341854</v>
      </c>
      <c r="BH94" s="300">
        <v>0</v>
      </c>
      <c r="BI94" s="300">
        <v>0</v>
      </c>
      <c r="BJ94" s="300">
        <v>0</v>
      </c>
      <c r="BK94" s="181">
        <v>0</v>
      </c>
      <c r="BL94" s="181">
        <v>0</v>
      </c>
      <c r="BM94" s="181">
        <v>0</v>
      </c>
      <c r="BN94" s="181">
        <v>0</v>
      </c>
      <c r="BO94" s="181">
        <v>0</v>
      </c>
      <c r="BP94" s="181">
        <v>0</v>
      </c>
      <c r="BQ94" s="181">
        <v>0</v>
      </c>
      <c r="BR94" s="181">
        <v>0</v>
      </c>
      <c r="BS94" s="181">
        <v>0</v>
      </c>
      <c r="BT94" s="181">
        <v>0</v>
      </c>
      <c r="BU94" s="181">
        <f t="shared" si="20"/>
        <v>0</v>
      </c>
      <c r="BV94" s="181">
        <f t="shared" si="20"/>
        <v>0</v>
      </c>
      <c r="BW94" s="181">
        <f t="shared" si="20"/>
        <v>0</v>
      </c>
      <c r="BX94" s="181">
        <f t="shared" si="20"/>
        <v>0</v>
      </c>
      <c r="BY94" s="181">
        <f t="shared" si="20"/>
        <v>0</v>
      </c>
      <c r="BZ94" s="181">
        <f t="shared" si="20"/>
        <v>0</v>
      </c>
      <c r="CA94" s="181">
        <f t="shared" si="20"/>
        <v>0</v>
      </c>
      <c r="CB94" s="181">
        <f t="shared" si="20"/>
        <v>0</v>
      </c>
      <c r="CC94" s="181">
        <f t="shared" si="20"/>
        <v>0</v>
      </c>
      <c r="CD94" s="181">
        <f t="shared" si="20"/>
        <v>0</v>
      </c>
      <c r="CE94" s="214"/>
      <c r="CF94" s="214"/>
      <c r="CG94" s="214"/>
      <c r="CH94" s="214"/>
      <c r="CI94" s="214"/>
      <c r="CJ94" s="214"/>
      <c r="CK94" s="214"/>
      <c r="CL94" s="214"/>
      <c r="CM94" s="214"/>
      <c r="CN94" s="214"/>
      <c r="CO94" s="214"/>
      <c r="CP94" s="214"/>
      <c r="CQ94" s="214"/>
      <c r="CR94" s="214"/>
      <c r="CS94" s="214"/>
      <c r="CT94" s="214"/>
      <c r="CU94" s="214"/>
      <c r="CV94" s="214"/>
      <c r="CW94" s="214"/>
      <c r="CX94" s="214"/>
      <c r="CY94" s="214"/>
      <c r="CZ94" s="214"/>
      <c r="DA94" s="214"/>
      <c r="DB94" s="214"/>
      <c r="DC94" s="214"/>
      <c r="DD94" s="214"/>
      <c r="DE94" s="214"/>
      <c r="DF94" s="214"/>
      <c r="DG94" s="214"/>
      <c r="DH94" s="214"/>
      <c r="DI94" s="214"/>
      <c r="DJ94" s="214"/>
      <c r="DK94" s="214"/>
      <c r="DL94" s="214"/>
      <c r="DM94" s="214"/>
      <c r="DN94" s="214"/>
      <c r="DO94" s="214"/>
      <c r="DP94" s="214"/>
      <c r="DQ94" s="214"/>
      <c r="DR94" s="214"/>
      <c r="DS94" s="214"/>
      <c r="DT94" s="214"/>
      <c r="DU94" s="214"/>
      <c r="DV94" s="214"/>
      <c r="DW94" s="214"/>
    </row>
    <row r="95" spans="1:127" s="182" customFormat="1" ht="17.25" hidden="1" outlineLevel="1" thickTop="1" thickBot="1" x14ac:dyDescent="0.3">
      <c r="A95" s="212"/>
      <c r="B95" s="217" t="str">
        <f t="shared" si="21"/>
        <v>Оборудование рос</v>
      </c>
      <c r="C95" s="170">
        <f t="shared" si="19"/>
        <v>17401.940854948021</v>
      </c>
      <c r="D95" s="181">
        <v>0</v>
      </c>
      <c r="E95" s="181">
        <v>0</v>
      </c>
      <c r="F95" s="181">
        <v>0</v>
      </c>
      <c r="G95" s="181">
        <v>0</v>
      </c>
      <c r="H95" s="181">
        <v>0</v>
      </c>
      <c r="I95" s="181">
        <v>0</v>
      </c>
      <c r="J95" s="181">
        <v>0</v>
      </c>
      <c r="K95" s="181">
        <v>0</v>
      </c>
      <c r="L95" s="181">
        <v>0</v>
      </c>
      <c r="M95" s="181">
        <v>0</v>
      </c>
      <c r="N95" s="300">
        <v>0</v>
      </c>
      <c r="O95" s="300">
        <v>0</v>
      </c>
      <c r="P95" s="300">
        <v>7.9419237332474646</v>
      </c>
      <c r="Q95" s="300">
        <v>0</v>
      </c>
      <c r="R95" s="300">
        <v>37.224170188242582</v>
      </c>
      <c r="S95" s="300">
        <v>47.096050117209721</v>
      </c>
      <c r="T95" s="300">
        <v>114.94643783858116</v>
      </c>
      <c r="U95" s="300">
        <v>44.63518002598579</v>
      </c>
      <c r="V95" s="300">
        <v>65.654048401105072</v>
      </c>
      <c r="W95" s="300">
        <v>0</v>
      </c>
      <c r="X95" s="300">
        <v>105.40426344644195</v>
      </c>
      <c r="Y95" s="300">
        <v>123.49028554544462</v>
      </c>
      <c r="Z95" s="300">
        <v>127.81514857893112</v>
      </c>
      <c r="AA95" s="300">
        <v>76.946482598499657</v>
      </c>
      <c r="AB95" s="300">
        <v>29.965122446299258</v>
      </c>
      <c r="AC95" s="300">
        <v>20.189001248194128</v>
      </c>
      <c r="AD95" s="300">
        <v>130.82710676296634</v>
      </c>
      <c r="AE95" s="300">
        <v>124.26165575934574</v>
      </c>
      <c r="AF95" s="300">
        <v>89.192773877224241</v>
      </c>
      <c r="AG95" s="300">
        <v>151.49891733955127</v>
      </c>
      <c r="AH95" s="300">
        <v>556.22855773131562</v>
      </c>
      <c r="AI95" s="300">
        <v>123.1255556355664</v>
      </c>
      <c r="AJ95" s="300">
        <v>110.46421003178725</v>
      </c>
      <c r="AK95" s="300">
        <v>83.503811066666671</v>
      </c>
      <c r="AL95" s="300">
        <v>29.162840000000045</v>
      </c>
      <c r="AM95" s="300">
        <v>2.7573000000000003</v>
      </c>
      <c r="AN95" s="300">
        <v>322.25483306666666</v>
      </c>
      <c r="AO95" s="300">
        <v>363.09446666666668</v>
      </c>
      <c r="AP95" s="300">
        <v>1495.0496171733334</v>
      </c>
      <c r="AQ95" s="300">
        <v>976.77255560000003</v>
      </c>
      <c r="AR95" s="300">
        <v>1239.6026666666667</v>
      </c>
      <c r="AS95" s="300">
        <v>776.60395024426668</v>
      </c>
      <c r="AT95" s="300">
        <v>783.81726852259999</v>
      </c>
      <c r="AU95" s="300">
        <v>578.25817690811618</v>
      </c>
      <c r="AV95" s="300">
        <v>730.45390747415547</v>
      </c>
      <c r="AW95" s="300">
        <v>206.92155130708477</v>
      </c>
      <c r="AX95" s="300">
        <v>157.88765730767332</v>
      </c>
      <c r="AY95" s="300">
        <v>351.85304765996023</v>
      </c>
      <c r="AZ95" s="300">
        <v>483.35989697502873</v>
      </c>
      <c r="BA95" s="300">
        <v>657.8986075667658</v>
      </c>
      <c r="BB95" s="300">
        <v>735.61093633388907</v>
      </c>
      <c r="BC95" s="300">
        <v>503.92547336361508</v>
      </c>
      <c r="BD95" s="300">
        <v>497.81916996233667</v>
      </c>
      <c r="BE95" s="300">
        <v>303.69999993645717</v>
      </c>
      <c r="BF95" s="300">
        <v>288.92051285761994</v>
      </c>
      <c r="BG95" s="300">
        <v>118.50483308533681</v>
      </c>
      <c r="BH95" s="300">
        <v>146.28565500314502</v>
      </c>
      <c r="BI95" s="300">
        <v>117.39937569492379</v>
      </c>
      <c r="BJ95" s="300">
        <v>86.126139655487165</v>
      </c>
      <c r="BK95" s="181">
        <v>648.99781227546305</v>
      </c>
      <c r="BL95" s="181">
        <v>1468.6076642954679</v>
      </c>
      <c r="BM95" s="181">
        <v>277.78687470703619</v>
      </c>
      <c r="BN95" s="181">
        <v>122.9046130838552</v>
      </c>
      <c r="BO95" s="181">
        <v>63.70326736473411</v>
      </c>
      <c r="BP95" s="181">
        <v>652.96612027677804</v>
      </c>
      <c r="BQ95" s="181">
        <v>14.174453846760564</v>
      </c>
      <c r="BR95" s="181">
        <v>14.174453846760564</v>
      </c>
      <c r="BS95" s="181">
        <v>14.174453846760564</v>
      </c>
      <c r="BT95" s="181">
        <v>0</v>
      </c>
      <c r="BU95" s="181">
        <f t="shared" si="20"/>
        <v>0</v>
      </c>
      <c r="BV95" s="181">
        <f t="shared" si="20"/>
        <v>0</v>
      </c>
      <c r="BW95" s="181">
        <f t="shared" si="20"/>
        <v>0</v>
      </c>
      <c r="BX95" s="181">
        <f t="shared" si="20"/>
        <v>0</v>
      </c>
      <c r="BY95" s="181">
        <f t="shared" si="20"/>
        <v>0</v>
      </c>
      <c r="BZ95" s="181">
        <f t="shared" si="20"/>
        <v>0</v>
      </c>
      <c r="CA95" s="181">
        <f t="shared" si="20"/>
        <v>0</v>
      </c>
      <c r="CB95" s="181">
        <f t="shared" si="20"/>
        <v>0</v>
      </c>
      <c r="CC95" s="181">
        <f t="shared" si="20"/>
        <v>0</v>
      </c>
      <c r="CD95" s="181">
        <f t="shared" si="20"/>
        <v>0</v>
      </c>
      <c r="CE95" s="214"/>
      <c r="CF95" s="214"/>
      <c r="CG95" s="214"/>
      <c r="CH95" s="214"/>
      <c r="CI95" s="214"/>
      <c r="CJ95" s="214"/>
      <c r="CK95" s="214"/>
      <c r="CL95" s="214"/>
      <c r="CM95" s="214"/>
      <c r="CN95" s="214"/>
      <c r="CO95" s="214"/>
      <c r="CP95" s="214"/>
      <c r="CQ95" s="214"/>
      <c r="CR95" s="214"/>
      <c r="CS95" s="214"/>
      <c r="CT95" s="214"/>
      <c r="CU95" s="214"/>
      <c r="CV95" s="214"/>
      <c r="CW95" s="214"/>
      <c r="CX95" s="214"/>
      <c r="CY95" s="214"/>
      <c r="CZ95" s="214"/>
      <c r="DA95" s="214"/>
      <c r="DB95" s="214"/>
      <c r="DC95" s="214"/>
      <c r="DD95" s="214"/>
      <c r="DE95" s="214"/>
      <c r="DF95" s="214"/>
      <c r="DG95" s="214"/>
      <c r="DH95" s="214"/>
      <c r="DI95" s="214"/>
      <c r="DJ95" s="214"/>
      <c r="DK95" s="214"/>
      <c r="DL95" s="214"/>
      <c r="DM95" s="214"/>
      <c r="DN95" s="214"/>
      <c r="DO95" s="214"/>
      <c r="DP95" s="214"/>
      <c r="DQ95" s="214"/>
      <c r="DR95" s="214"/>
      <c r="DS95" s="214"/>
      <c r="DT95" s="214"/>
      <c r="DU95" s="214"/>
      <c r="DV95" s="214"/>
      <c r="DW95" s="214"/>
    </row>
    <row r="96" spans="1:127" s="182" customFormat="1" ht="17.25" hidden="1" outlineLevel="1" thickTop="1" thickBot="1" x14ac:dyDescent="0.3">
      <c r="A96" s="212"/>
      <c r="B96" s="217" t="str">
        <f t="shared" si="21"/>
        <v>Прочие имп</v>
      </c>
      <c r="C96" s="170">
        <f t="shared" si="19"/>
        <v>0</v>
      </c>
      <c r="D96" s="181">
        <v>0</v>
      </c>
      <c r="E96" s="181">
        <v>0</v>
      </c>
      <c r="F96" s="181">
        <v>0</v>
      </c>
      <c r="G96" s="181">
        <v>0</v>
      </c>
      <c r="H96" s="181">
        <v>0</v>
      </c>
      <c r="I96" s="181">
        <v>0</v>
      </c>
      <c r="J96" s="181">
        <v>0</v>
      </c>
      <c r="K96" s="181">
        <v>0</v>
      </c>
      <c r="L96" s="181">
        <v>0</v>
      </c>
      <c r="M96" s="181">
        <v>0</v>
      </c>
      <c r="N96" s="300">
        <v>0</v>
      </c>
      <c r="O96" s="300">
        <v>0</v>
      </c>
      <c r="P96" s="300">
        <v>0</v>
      </c>
      <c r="Q96" s="300">
        <v>0</v>
      </c>
      <c r="R96" s="300">
        <v>0</v>
      </c>
      <c r="S96" s="300">
        <v>0</v>
      </c>
      <c r="T96" s="300">
        <v>0</v>
      </c>
      <c r="U96" s="300">
        <v>0</v>
      </c>
      <c r="V96" s="300">
        <v>0</v>
      </c>
      <c r="W96" s="300">
        <v>0</v>
      </c>
      <c r="X96" s="300">
        <v>0</v>
      </c>
      <c r="Y96" s="300">
        <v>0</v>
      </c>
      <c r="Z96" s="300">
        <v>0</v>
      </c>
      <c r="AA96" s="300">
        <v>0</v>
      </c>
      <c r="AB96" s="300">
        <v>0</v>
      </c>
      <c r="AC96" s="300">
        <v>0</v>
      </c>
      <c r="AD96" s="300">
        <v>0</v>
      </c>
      <c r="AE96" s="300">
        <v>0</v>
      </c>
      <c r="AF96" s="300">
        <v>0</v>
      </c>
      <c r="AG96" s="300">
        <v>0</v>
      </c>
      <c r="AH96" s="300">
        <v>0</v>
      </c>
      <c r="AI96" s="300">
        <v>0</v>
      </c>
      <c r="AJ96" s="300">
        <v>0</v>
      </c>
      <c r="AK96" s="300">
        <v>0</v>
      </c>
      <c r="AL96" s="300">
        <v>0</v>
      </c>
      <c r="AM96" s="300">
        <v>0</v>
      </c>
      <c r="AN96" s="300">
        <v>0</v>
      </c>
      <c r="AO96" s="300">
        <v>0</v>
      </c>
      <c r="AP96" s="300">
        <v>0</v>
      </c>
      <c r="AQ96" s="300">
        <v>0</v>
      </c>
      <c r="AR96" s="300">
        <v>0</v>
      </c>
      <c r="AS96" s="300">
        <v>0</v>
      </c>
      <c r="AT96" s="300">
        <v>0</v>
      </c>
      <c r="AU96" s="300">
        <v>0</v>
      </c>
      <c r="AV96" s="300">
        <v>0</v>
      </c>
      <c r="AW96" s="300">
        <v>0</v>
      </c>
      <c r="AX96" s="300">
        <v>0</v>
      </c>
      <c r="AY96" s="300">
        <v>0</v>
      </c>
      <c r="AZ96" s="300">
        <v>0</v>
      </c>
      <c r="BA96" s="300">
        <v>0</v>
      </c>
      <c r="BB96" s="300">
        <v>0</v>
      </c>
      <c r="BC96" s="300">
        <v>0</v>
      </c>
      <c r="BD96" s="300">
        <v>0</v>
      </c>
      <c r="BE96" s="300">
        <v>0</v>
      </c>
      <c r="BF96" s="300">
        <v>0</v>
      </c>
      <c r="BG96" s="300">
        <v>0</v>
      </c>
      <c r="BH96" s="300">
        <v>0</v>
      </c>
      <c r="BI96" s="300">
        <v>0</v>
      </c>
      <c r="BJ96" s="300">
        <v>0</v>
      </c>
      <c r="BK96" s="181">
        <v>0</v>
      </c>
      <c r="BL96" s="181">
        <v>0</v>
      </c>
      <c r="BM96" s="181">
        <v>0</v>
      </c>
      <c r="BN96" s="181">
        <v>0</v>
      </c>
      <c r="BO96" s="181">
        <v>0</v>
      </c>
      <c r="BP96" s="181">
        <v>0</v>
      </c>
      <c r="BQ96" s="181">
        <v>0</v>
      </c>
      <c r="BR96" s="181">
        <v>0</v>
      </c>
      <c r="BS96" s="181">
        <v>0</v>
      </c>
      <c r="BT96" s="181">
        <v>0</v>
      </c>
      <c r="BU96" s="181">
        <f t="shared" si="20"/>
        <v>0</v>
      </c>
      <c r="BV96" s="181">
        <f t="shared" si="20"/>
        <v>0</v>
      </c>
      <c r="BW96" s="181">
        <f t="shared" si="20"/>
        <v>0</v>
      </c>
      <c r="BX96" s="181">
        <f t="shared" si="20"/>
        <v>0</v>
      </c>
      <c r="BY96" s="181">
        <f t="shared" si="20"/>
        <v>0</v>
      </c>
      <c r="BZ96" s="181">
        <f t="shared" si="20"/>
        <v>0</v>
      </c>
      <c r="CA96" s="181">
        <f t="shared" si="20"/>
        <v>0</v>
      </c>
      <c r="CB96" s="181">
        <f t="shared" si="20"/>
        <v>0</v>
      </c>
      <c r="CC96" s="181">
        <f t="shared" si="20"/>
        <v>0</v>
      </c>
      <c r="CD96" s="181">
        <f t="shared" si="20"/>
        <v>0</v>
      </c>
      <c r="CE96" s="214"/>
      <c r="CF96" s="214"/>
      <c r="CG96" s="214"/>
      <c r="CH96" s="214"/>
      <c r="CI96" s="214"/>
      <c r="CJ96" s="214"/>
      <c r="CK96" s="214"/>
      <c r="CL96" s="214"/>
      <c r="CM96" s="214"/>
      <c r="CN96" s="214"/>
      <c r="CO96" s="214"/>
      <c r="CP96" s="214"/>
      <c r="CQ96" s="214"/>
      <c r="CR96" s="214"/>
      <c r="CS96" s="214"/>
      <c r="CT96" s="214"/>
      <c r="CU96" s="214"/>
      <c r="CV96" s="214"/>
      <c r="CW96" s="214"/>
      <c r="CX96" s="214"/>
      <c r="CY96" s="214"/>
      <c r="CZ96" s="214"/>
      <c r="DA96" s="214"/>
      <c r="DB96" s="214"/>
      <c r="DC96" s="214"/>
      <c r="DD96" s="214"/>
      <c r="DE96" s="214"/>
      <c r="DF96" s="214"/>
      <c r="DG96" s="214"/>
      <c r="DH96" s="214"/>
      <c r="DI96" s="214"/>
      <c r="DJ96" s="214"/>
      <c r="DK96" s="214"/>
      <c r="DL96" s="214"/>
      <c r="DM96" s="214"/>
      <c r="DN96" s="214"/>
      <c r="DO96" s="214"/>
      <c r="DP96" s="214"/>
      <c r="DQ96" s="214"/>
      <c r="DR96" s="214"/>
      <c r="DS96" s="214"/>
      <c r="DT96" s="214"/>
      <c r="DU96" s="214"/>
      <c r="DV96" s="214"/>
      <c r="DW96" s="214"/>
    </row>
    <row r="97" spans="1:127" s="182" customFormat="1" ht="17.25" hidden="1" outlineLevel="1" thickTop="1" thickBot="1" x14ac:dyDescent="0.3">
      <c r="A97" s="212"/>
      <c r="B97" s="217" t="str">
        <f t="shared" si="21"/>
        <v>Прочие рос</v>
      </c>
      <c r="C97" s="170">
        <f t="shared" si="19"/>
        <v>2893.6725003713423</v>
      </c>
      <c r="D97" s="181">
        <v>0</v>
      </c>
      <c r="E97" s="181">
        <v>0</v>
      </c>
      <c r="F97" s="181">
        <v>0</v>
      </c>
      <c r="G97" s="181">
        <v>0</v>
      </c>
      <c r="H97" s="181">
        <v>0</v>
      </c>
      <c r="I97" s="181">
        <v>0</v>
      </c>
      <c r="J97" s="181">
        <v>0</v>
      </c>
      <c r="K97" s="181">
        <v>0</v>
      </c>
      <c r="L97" s="181">
        <v>0</v>
      </c>
      <c r="M97" s="181">
        <v>0</v>
      </c>
      <c r="N97" s="300">
        <v>0</v>
      </c>
      <c r="O97" s="300">
        <v>0</v>
      </c>
      <c r="P97" s="300">
        <v>2.0281539108730624</v>
      </c>
      <c r="Q97" s="300">
        <v>0</v>
      </c>
      <c r="R97" s="300">
        <v>9.7644561846451455E-2</v>
      </c>
      <c r="S97" s="300">
        <v>0</v>
      </c>
      <c r="T97" s="300">
        <v>8.6414927477889689E-2</v>
      </c>
      <c r="U97" s="300">
        <v>2.4043900593065697</v>
      </c>
      <c r="V97" s="300">
        <v>1.437468505885195</v>
      </c>
      <c r="W97" s="300">
        <v>5.4149032394436372</v>
      </c>
      <c r="X97" s="300">
        <v>1.7869138138682317</v>
      </c>
      <c r="Y97" s="300">
        <v>1.4844063662877982</v>
      </c>
      <c r="Z97" s="300">
        <v>1.6466488147478284</v>
      </c>
      <c r="AA97" s="300">
        <v>1.0077213528714652</v>
      </c>
      <c r="AB97" s="300">
        <v>5.2540039419304172</v>
      </c>
      <c r="AC97" s="300">
        <v>3.7508355475063819</v>
      </c>
      <c r="AD97" s="300">
        <v>3.085748688193791</v>
      </c>
      <c r="AE97" s="300">
        <v>27.044778299280548</v>
      </c>
      <c r="AF97" s="300">
        <v>76.392171390792228</v>
      </c>
      <c r="AG97" s="300">
        <v>1954.2046760208725</v>
      </c>
      <c r="AH97" s="300">
        <v>18.182507919742633</v>
      </c>
      <c r="AI97" s="300">
        <v>68.096588432369629</v>
      </c>
      <c r="AJ97" s="300">
        <v>53.514471374650512</v>
      </c>
      <c r="AK97" s="300">
        <v>48.6764984</v>
      </c>
      <c r="AL97" s="300">
        <v>53.189646666666668</v>
      </c>
      <c r="AM97" s="300">
        <v>50.380815466666668</v>
      </c>
      <c r="AN97" s="300">
        <v>68.144562666666673</v>
      </c>
      <c r="AO97" s="300">
        <v>22.366670799999998</v>
      </c>
      <c r="AP97" s="300">
        <v>17.800581911111113</v>
      </c>
      <c r="AQ97" s="300">
        <v>12.942526355555556</v>
      </c>
      <c r="AR97" s="300">
        <v>30.482443155555558</v>
      </c>
      <c r="AS97" s="300">
        <v>29.486526355555554</v>
      </c>
      <c r="AT97" s="300">
        <v>113.92652635555557</v>
      </c>
      <c r="AU97" s="300">
        <v>32.926526355555552</v>
      </c>
      <c r="AV97" s="300">
        <v>17.759451369696972</v>
      </c>
      <c r="AW97" s="300">
        <v>24.891916725486968</v>
      </c>
      <c r="AX97" s="300">
        <v>20.237298767123288</v>
      </c>
      <c r="AY97" s="300">
        <v>11.057218858447488</v>
      </c>
      <c r="AZ97" s="300">
        <v>24.687355844748858</v>
      </c>
      <c r="BA97" s="300">
        <v>10.988725707762557</v>
      </c>
      <c r="BB97" s="300">
        <v>10.988725707762557</v>
      </c>
      <c r="BC97" s="300">
        <v>10.988725707762557</v>
      </c>
      <c r="BD97" s="300">
        <v>10.988725707762557</v>
      </c>
      <c r="BE97" s="300">
        <v>10.988725707762557</v>
      </c>
      <c r="BF97" s="300">
        <v>10.988725707762557</v>
      </c>
      <c r="BG97" s="300">
        <v>12.043356966353638</v>
      </c>
      <c r="BH97" s="300">
        <v>9.8197759360730608</v>
      </c>
      <c r="BI97" s="300">
        <v>0</v>
      </c>
      <c r="BJ97" s="300">
        <v>0</v>
      </c>
      <c r="BK97" s="181">
        <v>0</v>
      </c>
      <c r="BL97" s="181">
        <v>0</v>
      </c>
      <c r="BM97" s="181">
        <v>0</v>
      </c>
      <c r="BN97" s="181">
        <v>0</v>
      </c>
      <c r="BO97" s="181">
        <v>0</v>
      </c>
      <c r="BP97" s="181">
        <v>0</v>
      </c>
      <c r="BQ97" s="181">
        <v>0</v>
      </c>
      <c r="BR97" s="181">
        <v>0</v>
      </c>
      <c r="BS97" s="181">
        <v>0</v>
      </c>
      <c r="BT97" s="181">
        <v>0</v>
      </c>
      <c r="BU97" s="181">
        <f t="shared" si="20"/>
        <v>0</v>
      </c>
      <c r="BV97" s="181">
        <f t="shared" si="20"/>
        <v>0</v>
      </c>
      <c r="BW97" s="181">
        <f t="shared" si="20"/>
        <v>0</v>
      </c>
      <c r="BX97" s="181">
        <f t="shared" si="20"/>
        <v>0</v>
      </c>
      <c r="BY97" s="181">
        <f t="shared" si="20"/>
        <v>0</v>
      </c>
      <c r="BZ97" s="181">
        <f t="shared" si="20"/>
        <v>0</v>
      </c>
      <c r="CA97" s="181">
        <f t="shared" si="20"/>
        <v>0</v>
      </c>
      <c r="CB97" s="181">
        <f t="shared" si="20"/>
        <v>0</v>
      </c>
      <c r="CC97" s="181">
        <f t="shared" si="20"/>
        <v>0</v>
      </c>
      <c r="CD97" s="181">
        <f t="shared" si="20"/>
        <v>0</v>
      </c>
      <c r="CE97" s="214"/>
      <c r="CF97" s="214"/>
      <c r="CG97" s="214"/>
      <c r="CH97" s="214"/>
      <c r="CI97" s="214"/>
      <c r="CJ97" s="214"/>
      <c r="CK97" s="214"/>
      <c r="CL97" s="214"/>
      <c r="CM97" s="214"/>
      <c r="CN97" s="214"/>
      <c r="CO97" s="214"/>
      <c r="CP97" s="214"/>
      <c r="CQ97" s="214"/>
      <c r="CR97" s="214"/>
      <c r="CS97" s="214"/>
      <c r="CT97" s="214"/>
      <c r="CU97" s="214"/>
      <c r="CV97" s="214"/>
      <c r="CW97" s="214"/>
      <c r="CX97" s="214"/>
      <c r="CY97" s="214"/>
      <c r="CZ97" s="214"/>
      <c r="DA97" s="214"/>
      <c r="DB97" s="214"/>
      <c r="DC97" s="214"/>
      <c r="DD97" s="214"/>
      <c r="DE97" s="214"/>
      <c r="DF97" s="214"/>
      <c r="DG97" s="214"/>
      <c r="DH97" s="214"/>
      <c r="DI97" s="214"/>
      <c r="DJ97" s="214"/>
      <c r="DK97" s="214"/>
      <c r="DL97" s="214"/>
      <c r="DM97" s="214"/>
      <c r="DN97" s="214"/>
      <c r="DO97" s="214"/>
      <c r="DP97" s="214"/>
      <c r="DQ97" s="214"/>
      <c r="DR97" s="214"/>
      <c r="DS97" s="214"/>
      <c r="DT97" s="214"/>
      <c r="DU97" s="214"/>
      <c r="DV97" s="214"/>
      <c r="DW97" s="214"/>
    </row>
    <row r="98" spans="1:127" s="182" customFormat="1" ht="17.25" hidden="1" outlineLevel="1" thickTop="1" thickBot="1" x14ac:dyDescent="0.3">
      <c r="A98" s="212"/>
      <c r="B98" s="217" t="str">
        <f t="shared" si="21"/>
        <v>Таможенные платежи</v>
      </c>
      <c r="C98" s="170">
        <f t="shared" si="19"/>
        <v>151.34545444920181</v>
      </c>
      <c r="D98" s="181">
        <v>0</v>
      </c>
      <c r="E98" s="181">
        <v>0</v>
      </c>
      <c r="F98" s="181">
        <v>0</v>
      </c>
      <c r="G98" s="181">
        <v>0</v>
      </c>
      <c r="H98" s="181">
        <v>0</v>
      </c>
      <c r="I98" s="181">
        <v>0</v>
      </c>
      <c r="J98" s="181">
        <v>0</v>
      </c>
      <c r="K98" s="181">
        <v>0</v>
      </c>
      <c r="L98" s="181">
        <v>0</v>
      </c>
      <c r="M98" s="181">
        <v>0</v>
      </c>
      <c r="N98" s="300">
        <v>0</v>
      </c>
      <c r="O98" s="300">
        <v>0</v>
      </c>
      <c r="P98" s="300">
        <v>0</v>
      </c>
      <c r="Q98" s="300">
        <v>0</v>
      </c>
      <c r="R98" s="300">
        <v>0</v>
      </c>
      <c r="S98" s="300">
        <v>0</v>
      </c>
      <c r="T98" s="300">
        <v>0</v>
      </c>
      <c r="U98" s="300">
        <v>0</v>
      </c>
      <c r="V98" s="300">
        <v>0</v>
      </c>
      <c r="W98" s="300">
        <v>0</v>
      </c>
      <c r="X98" s="300">
        <v>0</v>
      </c>
      <c r="Y98" s="300">
        <v>0</v>
      </c>
      <c r="Z98" s="300">
        <v>0</v>
      </c>
      <c r="AA98" s="300">
        <v>0</v>
      </c>
      <c r="AB98" s="300">
        <v>0</v>
      </c>
      <c r="AC98" s="300">
        <v>0</v>
      </c>
      <c r="AD98" s="300">
        <v>0</v>
      </c>
      <c r="AE98" s="300">
        <v>53.605131161530579</v>
      </c>
      <c r="AF98" s="300">
        <v>0</v>
      </c>
      <c r="AG98" s="300">
        <v>0</v>
      </c>
      <c r="AH98" s="300">
        <v>0</v>
      </c>
      <c r="AI98" s="300">
        <v>0</v>
      </c>
      <c r="AJ98" s="300">
        <v>0</v>
      </c>
      <c r="AK98" s="300">
        <v>0</v>
      </c>
      <c r="AL98" s="300">
        <v>0</v>
      </c>
      <c r="AM98" s="300">
        <v>0</v>
      </c>
      <c r="AN98" s="300">
        <v>0</v>
      </c>
      <c r="AO98" s="300">
        <v>0</v>
      </c>
      <c r="AP98" s="300">
        <v>0</v>
      </c>
      <c r="AQ98" s="300">
        <v>0</v>
      </c>
      <c r="AR98" s="300">
        <v>0</v>
      </c>
      <c r="AS98" s="300">
        <v>0</v>
      </c>
      <c r="AT98" s="300">
        <v>0</v>
      </c>
      <c r="AU98" s="300">
        <v>0</v>
      </c>
      <c r="AV98" s="300">
        <v>0</v>
      </c>
      <c r="AW98" s="300">
        <v>0</v>
      </c>
      <c r="AX98" s="300">
        <v>26.133287671232878</v>
      </c>
      <c r="AY98" s="300">
        <v>43.403835616438357</v>
      </c>
      <c r="AZ98" s="300">
        <v>21.123200000000001</v>
      </c>
      <c r="BA98" s="300">
        <v>3.54</v>
      </c>
      <c r="BB98" s="300">
        <v>0</v>
      </c>
      <c r="BC98" s="300">
        <v>0</v>
      </c>
      <c r="BD98" s="300">
        <v>0</v>
      </c>
      <c r="BE98" s="300">
        <v>0</v>
      </c>
      <c r="BF98" s="300">
        <v>0</v>
      </c>
      <c r="BG98" s="300">
        <v>0</v>
      </c>
      <c r="BH98" s="300">
        <v>3.54</v>
      </c>
      <c r="BI98" s="300">
        <v>0</v>
      </c>
      <c r="BJ98" s="300">
        <v>0</v>
      </c>
      <c r="BK98" s="181">
        <v>0</v>
      </c>
      <c r="BL98" s="181">
        <v>0</v>
      </c>
      <c r="BM98" s="181">
        <v>0</v>
      </c>
      <c r="BN98" s="181">
        <v>0</v>
      </c>
      <c r="BO98" s="181">
        <v>0</v>
      </c>
      <c r="BP98" s="181">
        <v>0</v>
      </c>
      <c r="BQ98" s="181">
        <v>0</v>
      </c>
      <c r="BR98" s="181">
        <v>0</v>
      </c>
      <c r="BS98" s="181">
        <v>0</v>
      </c>
      <c r="BT98" s="181">
        <v>0</v>
      </c>
      <c r="BU98" s="181">
        <f t="shared" si="20"/>
        <v>0</v>
      </c>
      <c r="BV98" s="181">
        <f t="shared" si="20"/>
        <v>0</v>
      </c>
      <c r="BW98" s="181">
        <f t="shared" si="20"/>
        <v>0</v>
      </c>
      <c r="BX98" s="181">
        <f t="shared" si="20"/>
        <v>0</v>
      </c>
      <c r="BY98" s="181">
        <f t="shared" si="20"/>
        <v>0</v>
      </c>
      <c r="BZ98" s="181">
        <f t="shared" si="20"/>
        <v>0</v>
      </c>
      <c r="CA98" s="181">
        <f t="shared" si="20"/>
        <v>0</v>
      </c>
      <c r="CB98" s="181">
        <f t="shared" si="20"/>
        <v>0</v>
      </c>
      <c r="CC98" s="181">
        <f t="shared" si="20"/>
        <v>0</v>
      </c>
      <c r="CD98" s="181">
        <f t="shared" si="20"/>
        <v>0</v>
      </c>
      <c r="CE98" s="214"/>
      <c r="CF98" s="214"/>
      <c r="CG98" s="214"/>
      <c r="CH98" s="214"/>
      <c r="CI98" s="214"/>
      <c r="CJ98" s="214"/>
      <c r="CK98" s="214"/>
      <c r="CL98" s="214"/>
      <c r="CM98" s="214"/>
      <c r="CN98" s="214"/>
      <c r="CO98" s="214"/>
      <c r="CP98" s="214"/>
      <c r="CQ98" s="214"/>
      <c r="CR98" s="214"/>
      <c r="CS98" s="214"/>
      <c r="CT98" s="214"/>
      <c r="CU98" s="214"/>
      <c r="CV98" s="214"/>
      <c r="CW98" s="214"/>
      <c r="CX98" s="214"/>
      <c r="CY98" s="214"/>
      <c r="CZ98" s="214"/>
      <c r="DA98" s="214"/>
      <c r="DB98" s="214"/>
      <c r="DC98" s="214"/>
      <c r="DD98" s="214"/>
      <c r="DE98" s="214"/>
      <c r="DF98" s="214"/>
      <c r="DG98" s="214"/>
      <c r="DH98" s="214"/>
      <c r="DI98" s="214"/>
      <c r="DJ98" s="214"/>
      <c r="DK98" s="214"/>
      <c r="DL98" s="214"/>
      <c r="DM98" s="214"/>
      <c r="DN98" s="214"/>
      <c r="DO98" s="214"/>
      <c r="DP98" s="214"/>
      <c r="DQ98" s="214"/>
      <c r="DR98" s="214"/>
      <c r="DS98" s="214"/>
      <c r="DT98" s="214"/>
      <c r="DU98" s="214"/>
      <c r="DV98" s="214"/>
      <c r="DW98" s="214"/>
    </row>
    <row r="99" spans="1:127" s="182" customFormat="1" ht="17.25" hidden="1" outlineLevel="1" thickTop="1" thickBot="1" x14ac:dyDescent="0.3">
      <c r="A99" s="212"/>
      <c r="B99" s="217" t="str">
        <f t="shared" si="21"/>
        <v>Менеджмент резерв</v>
      </c>
      <c r="C99" s="170">
        <f t="shared" si="19"/>
        <v>6069.0140845070418</v>
      </c>
      <c r="D99" s="181">
        <v>0</v>
      </c>
      <c r="E99" s="181">
        <v>0</v>
      </c>
      <c r="F99" s="181">
        <v>0</v>
      </c>
      <c r="G99" s="181">
        <v>0</v>
      </c>
      <c r="H99" s="181">
        <v>0</v>
      </c>
      <c r="I99" s="181">
        <v>0</v>
      </c>
      <c r="J99" s="181">
        <v>0</v>
      </c>
      <c r="K99" s="181">
        <v>0</v>
      </c>
      <c r="L99" s="181">
        <v>0</v>
      </c>
      <c r="M99" s="181">
        <v>0</v>
      </c>
      <c r="N99" s="300">
        <v>0</v>
      </c>
      <c r="O99" s="300">
        <v>0</v>
      </c>
      <c r="P99" s="300">
        <v>0</v>
      </c>
      <c r="Q99" s="300">
        <v>0</v>
      </c>
      <c r="R99" s="300">
        <v>0</v>
      </c>
      <c r="S99" s="300">
        <v>0</v>
      </c>
      <c r="T99" s="300">
        <v>0</v>
      </c>
      <c r="U99" s="300">
        <v>0</v>
      </c>
      <c r="V99" s="300">
        <v>0</v>
      </c>
      <c r="W99" s="300">
        <v>0</v>
      </c>
      <c r="X99" s="300">
        <v>0</v>
      </c>
      <c r="Y99" s="300">
        <v>0</v>
      </c>
      <c r="Z99" s="300">
        <v>0</v>
      </c>
      <c r="AA99" s="300">
        <v>0</v>
      </c>
      <c r="AB99" s="300">
        <v>0</v>
      </c>
      <c r="AC99" s="300">
        <v>0</v>
      </c>
      <c r="AD99" s="300">
        <v>0</v>
      </c>
      <c r="AE99" s="300">
        <v>0</v>
      </c>
      <c r="AF99" s="300">
        <v>0</v>
      </c>
      <c r="AG99" s="300">
        <v>0</v>
      </c>
      <c r="AH99" s="300">
        <v>0</v>
      </c>
      <c r="AI99" s="300">
        <v>0</v>
      </c>
      <c r="AJ99" s="300">
        <v>0</v>
      </c>
      <c r="AK99" s="300">
        <v>0</v>
      </c>
      <c r="AL99" s="300">
        <v>0</v>
      </c>
      <c r="AM99" s="300">
        <v>0</v>
      </c>
      <c r="AN99" s="300">
        <v>0</v>
      </c>
      <c r="AO99" s="300">
        <v>0</v>
      </c>
      <c r="AP99" s="300">
        <v>0</v>
      </c>
      <c r="AQ99" s="300">
        <v>0</v>
      </c>
      <c r="AR99" s="300">
        <v>0</v>
      </c>
      <c r="AS99" s="300">
        <v>0</v>
      </c>
      <c r="AT99" s="300">
        <v>0</v>
      </c>
      <c r="AU99" s="300">
        <v>0</v>
      </c>
      <c r="AV99" s="300">
        <v>0</v>
      </c>
      <c r="AW99" s="300">
        <v>0</v>
      </c>
      <c r="AX99" s="300">
        <v>0</v>
      </c>
      <c r="AY99" s="300">
        <v>0</v>
      </c>
      <c r="AZ99" s="300">
        <v>0</v>
      </c>
      <c r="BA99" s="300">
        <v>0</v>
      </c>
      <c r="BB99" s="300">
        <v>0</v>
      </c>
      <c r="BC99" s="300">
        <v>0</v>
      </c>
      <c r="BD99" s="300">
        <v>0</v>
      </c>
      <c r="BE99" s="300">
        <v>0</v>
      </c>
      <c r="BF99" s="300">
        <v>0</v>
      </c>
      <c r="BG99" s="300">
        <v>0</v>
      </c>
      <c r="BH99" s="300">
        <v>0</v>
      </c>
      <c r="BI99" s="300">
        <v>0</v>
      </c>
      <c r="BJ99" s="300">
        <v>0</v>
      </c>
      <c r="BK99" s="181">
        <v>0</v>
      </c>
      <c r="BL99" s="181">
        <v>0</v>
      </c>
      <c r="BM99" s="181">
        <v>0</v>
      </c>
      <c r="BN99" s="181">
        <v>0</v>
      </c>
      <c r="BO99" s="181">
        <v>0</v>
      </c>
      <c r="BP99" s="181">
        <v>0</v>
      </c>
      <c r="BQ99" s="181">
        <v>0</v>
      </c>
      <c r="BR99" s="181">
        <v>0</v>
      </c>
      <c r="BS99" s="181">
        <v>0</v>
      </c>
      <c r="BT99" s="181">
        <v>6069.0140845070418</v>
      </c>
      <c r="BU99" s="181">
        <f t="shared" si="20"/>
        <v>0</v>
      </c>
      <c r="BV99" s="181">
        <f t="shared" si="20"/>
        <v>0</v>
      </c>
      <c r="BW99" s="181">
        <f t="shared" si="20"/>
        <v>0</v>
      </c>
      <c r="BX99" s="181">
        <f t="shared" si="20"/>
        <v>0</v>
      </c>
      <c r="BY99" s="181">
        <f t="shared" si="20"/>
        <v>0</v>
      </c>
      <c r="BZ99" s="181">
        <f t="shared" si="20"/>
        <v>0</v>
      </c>
      <c r="CA99" s="181">
        <f t="shared" si="20"/>
        <v>0</v>
      </c>
      <c r="CB99" s="181">
        <f t="shared" si="20"/>
        <v>0</v>
      </c>
      <c r="CC99" s="181">
        <f t="shared" si="20"/>
        <v>0</v>
      </c>
      <c r="CD99" s="181">
        <f t="shared" si="20"/>
        <v>0</v>
      </c>
      <c r="CE99" s="214"/>
      <c r="CF99" s="214"/>
      <c r="CG99" s="214"/>
      <c r="CH99" s="214"/>
      <c r="CI99" s="214"/>
      <c r="CJ99" s="214"/>
      <c r="CK99" s="214"/>
      <c r="CL99" s="214"/>
      <c r="CM99" s="214"/>
      <c r="CN99" s="214"/>
      <c r="CO99" s="214"/>
      <c r="CP99" s="214"/>
      <c r="CQ99" s="214"/>
      <c r="CR99" s="214"/>
      <c r="CS99" s="214"/>
      <c r="CT99" s="214"/>
      <c r="CU99" s="214"/>
      <c r="CV99" s="214"/>
      <c r="CW99" s="214"/>
      <c r="CX99" s="214"/>
      <c r="CY99" s="214"/>
      <c r="CZ99" s="214"/>
      <c r="DA99" s="214"/>
      <c r="DB99" s="214"/>
      <c r="DC99" s="214"/>
      <c r="DD99" s="214"/>
      <c r="DE99" s="214"/>
      <c r="DF99" s="214"/>
      <c r="DG99" s="214"/>
      <c r="DH99" s="214"/>
      <c r="DI99" s="214"/>
      <c r="DJ99" s="214"/>
      <c r="DK99" s="214"/>
      <c r="DL99" s="214"/>
      <c r="DM99" s="214"/>
      <c r="DN99" s="214"/>
      <c r="DO99" s="214"/>
      <c r="DP99" s="214"/>
      <c r="DQ99" s="214"/>
      <c r="DR99" s="214"/>
      <c r="DS99" s="214"/>
      <c r="DT99" s="214"/>
      <c r="DU99" s="214"/>
      <c r="DV99" s="214"/>
      <c r="DW99" s="214"/>
    </row>
    <row r="100" spans="1:127" s="182" customFormat="1" ht="17.25" hidden="1" outlineLevel="1" thickTop="1" thickBot="1" x14ac:dyDescent="0.3">
      <c r="A100" s="212"/>
      <c r="B100" s="217" t="str">
        <f t="shared" si="21"/>
        <v>ФОТ МП и РГ</v>
      </c>
      <c r="C100" s="170">
        <f t="shared" si="19"/>
        <v>2709.910985560568</v>
      </c>
      <c r="D100" s="181">
        <v>3.8945108196492537</v>
      </c>
      <c r="E100" s="181">
        <v>3.6936520242302739</v>
      </c>
      <c r="F100" s="181">
        <v>4.2780310928717276</v>
      </c>
      <c r="G100" s="181">
        <v>3.4732621553617258</v>
      </c>
      <c r="H100" s="181">
        <v>3.5779475915895724</v>
      </c>
      <c r="I100" s="181">
        <v>2.7231538980291332</v>
      </c>
      <c r="J100" s="181">
        <v>3.7646141074720743</v>
      </c>
      <c r="K100" s="181">
        <v>3.2475604007869681</v>
      </c>
      <c r="L100" s="181">
        <v>5.9158287894298569</v>
      </c>
      <c r="M100" s="181">
        <v>8.8795737921611639</v>
      </c>
      <c r="N100" s="300">
        <v>9.2027479078969936</v>
      </c>
      <c r="O100" s="300">
        <v>9.5335268844275696</v>
      </c>
      <c r="P100" s="300">
        <v>9.612348598122944</v>
      </c>
      <c r="Q100" s="300">
        <v>9.5371411278259419</v>
      </c>
      <c r="R100" s="300">
        <v>10.438914559911776</v>
      </c>
      <c r="S100" s="300">
        <v>8.2367432774796541</v>
      </c>
      <c r="T100" s="300">
        <v>10.085519319301119</v>
      </c>
      <c r="U100" s="300">
        <v>10.075800286464176</v>
      </c>
      <c r="V100" s="300">
        <v>11.33836407800638</v>
      </c>
      <c r="W100" s="300">
        <v>12.926539146526082</v>
      </c>
      <c r="X100" s="300">
        <v>11.129221838417163</v>
      </c>
      <c r="Y100" s="300">
        <v>15.485297481534474</v>
      </c>
      <c r="Z100" s="300">
        <v>20.031400273633512</v>
      </c>
      <c r="AA100" s="300">
        <v>17.060281925682887</v>
      </c>
      <c r="AB100" s="300">
        <v>16.465192047810909</v>
      </c>
      <c r="AC100" s="300">
        <v>18.517225875086229</v>
      </c>
      <c r="AD100" s="300">
        <v>19.227262117121601</v>
      </c>
      <c r="AE100" s="300">
        <v>20.968459790048602</v>
      </c>
      <c r="AF100" s="300">
        <v>11.579174143352818</v>
      </c>
      <c r="AG100" s="300">
        <v>9.5927987184904335</v>
      </c>
      <c r="AH100" s="300">
        <v>9.3607914101671721</v>
      </c>
      <c r="AI100" s="300">
        <v>11.246341241346126</v>
      </c>
      <c r="AJ100" s="300">
        <v>11.791265797217539</v>
      </c>
      <c r="AK100" s="300">
        <v>8.8465465333333331</v>
      </c>
      <c r="AL100" s="300">
        <v>11.711920800000001</v>
      </c>
      <c r="AM100" s="300">
        <v>9.3018986666666663</v>
      </c>
      <c r="AN100" s="300">
        <v>68.905731569183146</v>
      </c>
      <c r="AO100" s="300">
        <v>68.905731569183146</v>
      </c>
      <c r="AP100" s="300">
        <v>68.905731569183146</v>
      </c>
      <c r="AQ100" s="300">
        <v>68.905731569183146</v>
      </c>
      <c r="AR100" s="300">
        <v>68.905731569183146</v>
      </c>
      <c r="AS100" s="300">
        <v>68.905731569183146</v>
      </c>
      <c r="AT100" s="300">
        <v>68.905731569183146</v>
      </c>
      <c r="AU100" s="300">
        <v>68.905731569183146</v>
      </c>
      <c r="AV100" s="300">
        <v>68.905731569183146</v>
      </c>
      <c r="AW100" s="300">
        <v>70.793559831352553</v>
      </c>
      <c r="AX100" s="300">
        <v>70.793559831352553</v>
      </c>
      <c r="AY100" s="300">
        <v>70.793559831352553</v>
      </c>
      <c r="AZ100" s="300">
        <v>70.793559831352553</v>
      </c>
      <c r="BA100" s="300">
        <v>70.793559831352553</v>
      </c>
      <c r="BB100" s="300">
        <v>70.793559831352553</v>
      </c>
      <c r="BC100" s="300">
        <v>70.793559831352553</v>
      </c>
      <c r="BD100" s="300">
        <v>70.793559831352553</v>
      </c>
      <c r="BE100" s="300">
        <v>70.793559831352553</v>
      </c>
      <c r="BF100" s="300">
        <v>70.793559831352553</v>
      </c>
      <c r="BG100" s="300">
        <v>70.793559831352553</v>
      </c>
      <c r="BH100" s="300">
        <v>70.793559831352553</v>
      </c>
      <c r="BI100" s="300">
        <v>72.787744615334319</v>
      </c>
      <c r="BJ100" s="300">
        <v>72.787744615334319</v>
      </c>
      <c r="BK100" s="181">
        <v>72.787744615334319</v>
      </c>
      <c r="BL100" s="181">
        <v>72.787744615334319</v>
      </c>
      <c r="BM100" s="181">
        <v>72.787744615334319</v>
      </c>
      <c r="BN100" s="181">
        <v>72.787744615334319</v>
      </c>
      <c r="BO100" s="181">
        <v>72.787744615334319</v>
      </c>
      <c r="BP100" s="181">
        <v>72.787744615334319</v>
      </c>
      <c r="BQ100" s="181">
        <v>72.787744615334319</v>
      </c>
      <c r="BR100" s="181">
        <v>72.787744615334319</v>
      </c>
      <c r="BS100" s="181">
        <v>72.787744615334319</v>
      </c>
      <c r="BT100" s="181">
        <v>72.820634175558951</v>
      </c>
      <c r="BU100" s="181">
        <f t="shared" si="20"/>
        <v>0</v>
      </c>
      <c r="BV100" s="181">
        <f t="shared" si="20"/>
        <v>0</v>
      </c>
      <c r="BW100" s="181">
        <f t="shared" si="20"/>
        <v>0</v>
      </c>
      <c r="BX100" s="181">
        <f t="shared" si="20"/>
        <v>0</v>
      </c>
      <c r="BY100" s="181">
        <f t="shared" si="20"/>
        <v>0</v>
      </c>
      <c r="BZ100" s="181">
        <f t="shared" si="20"/>
        <v>0</v>
      </c>
      <c r="CA100" s="181">
        <f t="shared" si="20"/>
        <v>0</v>
      </c>
      <c r="CB100" s="181">
        <f t="shared" si="20"/>
        <v>0</v>
      </c>
      <c r="CC100" s="181">
        <f t="shared" si="20"/>
        <v>0</v>
      </c>
      <c r="CD100" s="181">
        <f t="shared" si="20"/>
        <v>0</v>
      </c>
      <c r="CE100" s="214"/>
      <c r="CF100" s="214"/>
      <c r="CG100" s="214"/>
      <c r="CH100" s="214"/>
      <c r="CI100" s="214"/>
      <c r="CJ100" s="214"/>
      <c r="CK100" s="214"/>
      <c r="CL100" s="214"/>
      <c r="CM100" s="214"/>
      <c r="CN100" s="214"/>
      <c r="CO100" s="214"/>
      <c r="CP100" s="214"/>
      <c r="CQ100" s="214"/>
      <c r="CR100" s="214"/>
      <c r="CS100" s="214"/>
      <c r="CT100" s="214"/>
      <c r="CU100" s="214"/>
      <c r="CV100" s="214"/>
      <c r="CW100" s="214"/>
      <c r="CX100" s="214"/>
      <c r="CY100" s="214"/>
      <c r="CZ100" s="214"/>
      <c r="DA100" s="214"/>
      <c r="DB100" s="214"/>
      <c r="DC100" s="214"/>
      <c r="DD100" s="214"/>
      <c r="DE100" s="214"/>
      <c r="DF100" s="214"/>
      <c r="DG100" s="214"/>
      <c r="DH100" s="214"/>
      <c r="DI100" s="214"/>
      <c r="DJ100" s="214"/>
      <c r="DK100" s="214"/>
      <c r="DL100" s="214"/>
      <c r="DM100" s="214"/>
      <c r="DN100" s="214"/>
      <c r="DO100" s="214"/>
      <c r="DP100" s="214"/>
      <c r="DQ100" s="214"/>
      <c r="DR100" s="214"/>
      <c r="DS100" s="214"/>
      <c r="DT100" s="214"/>
      <c r="DU100" s="214"/>
      <c r="DV100" s="214"/>
      <c r="DW100" s="214"/>
    </row>
    <row r="101" spans="1:127" s="182" customFormat="1" ht="17.25" hidden="1" outlineLevel="1" thickTop="1" thickBot="1" x14ac:dyDescent="0.3">
      <c r="A101" s="212"/>
      <c r="B101" s="217" t="str">
        <f t="shared" si="21"/>
        <v>Мотивационный фонд</v>
      </c>
      <c r="C101" s="170">
        <f t="shared" si="19"/>
        <v>1640.9759606324435</v>
      </c>
      <c r="D101" s="181">
        <v>0</v>
      </c>
      <c r="E101" s="181">
        <v>0</v>
      </c>
      <c r="F101" s="181">
        <v>0</v>
      </c>
      <c r="G101" s="181">
        <v>0</v>
      </c>
      <c r="H101" s="181">
        <v>0</v>
      </c>
      <c r="I101" s="181">
        <v>0</v>
      </c>
      <c r="J101" s="181">
        <v>0</v>
      </c>
      <c r="K101" s="181">
        <v>0</v>
      </c>
      <c r="L101" s="181">
        <v>0</v>
      </c>
      <c r="M101" s="181">
        <v>0</v>
      </c>
      <c r="N101" s="300">
        <v>0</v>
      </c>
      <c r="O101" s="300">
        <v>0</v>
      </c>
      <c r="P101" s="300">
        <v>0</v>
      </c>
      <c r="Q101" s="300">
        <v>0</v>
      </c>
      <c r="R101" s="300">
        <v>0</v>
      </c>
      <c r="S101" s="300">
        <v>0</v>
      </c>
      <c r="T101" s="300">
        <v>0</v>
      </c>
      <c r="U101" s="300">
        <v>0</v>
      </c>
      <c r="V101" s="300">
        <v>0</v>
      </c>
      <c r="W101" s="300">
        <v>0</v>
      </c>
      <c r="X101" s="300">
        <v>0</v>
      </c>
      <c r="Y101" s="300">
        <v>0</v>
      </c>
      <c r="Z101" s="300">
        <v>14.924656558750643</v>
      </c>
      <c r="AA101" s="300">
        <v>0</v>
      </c>
      <c r="AB101" s="300">
        <v>0</v>
      </c>
      <c r="AC101" s="300">
        <v>0</v>
      </c>
      <c r="AD101" s="300">
        <v>0</v>
      </c>
      <c r="AE101" s="300">
        <v>0</v>
      </c>
      <c r="AF101" s="300">
        <v>0</v>
      </c>
      <c r="AG101" s="300">
        <v>0</v>
      </c>
      <c r="AH101" s="300">
        <v>0</v>
      </c>
      <c r="AI101" s="300">
        <v>0</v>
      </c>
      <c r="AJ101" s="300">
        <v>0</v>
      </c>
      <c r="AK101" s="300">
        <v>0</v>
      </c>
      <c r="AL101" s="300">
        <v>0</v>
      </c>
      <c r="AM101" s="300">
        <v>0</v>
      </c>
      <c r="AN101" s="300">
        <v>0</v>
      </c>
      <c r="AO101" s="300">
        <v>0</v>
      </c>
      <c r="AP101" s="300">
        <v>0</v>
      </c>
      <c r="AQ101" s="300">
        <v>0</v>
      </c>
      <c r="AR101" s="300">
        <v>0</v>
      </c>
      <c r="AS101" s="300">
        <v>0</v>
      </c>
      <c r="AT101" s="300">
        <v>0</v>
      </c>
      <c r="AU101" s="300">
        <v>0</v>
      </c>
      <c r="AV101" s="300">
        <v>0</v>
      </c>
      <c r="AW101" s="300">
        <v>0</v>
      </c>
      <c r="AX101" s="300">
        <v>0</v>
      </c>
      <c r="AY101" s="300">
        <v>0</v>
      </c>
      <c r="AZ101" s="300">
        <v>0</v>
      </c>
      <c r="BA101" s="300">
        <v>0</v>
      </c>
      <c r="BB101" s="300">
        <v>0</v>
      </c>
      <c r="BC101" s="300">
        <v>0</v>
      </c>
      <c r="BD101" s="300">
        <v>0</v>
      </c>
      <c r="BE101" s="300">
        <v>0</v>
      </c>
      <c r="BF101" s="300">
        <v>0</v>
      </c>
      <c r="BG101" s="300">
        <v>0</v>
      </c>
      <c r="BH101" s="300">
        <v>0</v>
      </c>
      <c r="BI101" s="300">
        <v>0</v>
      </c>
      <c r="BJ101" s="300">
        <v>0</v>
      </c>
      <c r="BK101" s="181">
        <v>0</v>
      </c>
      <c r="BL101" s="181">
        <v>0</v>
      </c>
      <c r="BM101" s="181">
        <v>0</v>
      </c>
      <c r="BN101" s="181">
        <v>0</v>
      </c>
      <c r="BO101" s="181">
        <v>0</v>
      </c>
      <c r="BP101" s="181">
        <v>0</v>
      </c>
      <c r="BQ101" s="181">
        <v>0</v>
      </c>
      <c r="BR101" s="181">
        <v>0</v>
      </c>
      <c r="BS101" s="181">
        <v>0</v>
      </c>
      <c r="BT101" s="181">
        <v>1626.0513040736928</v>
      </c>
      <c r="BU101" s="181">
        <f t="shared" si="20"/>
        <v>0</v>
      </c>
      <c r="BV101" s="181">
        <f t="shared" si="20"/>
        <v>0</v>
      </c>
      <c r="BW101" s="181">
        <f t="shared" si="20"/>
        <v>0</v>
      </c>
      <c r="BX101" s="181">
        <f t="shared" si="20"/>
        <v>0</v>
      </c>
      <c r="BY101" s="181">
        <f t="shared" si="20"/>
        <v>0</v>
      </c>
      <c r="BZ101" s="181">
        <f t="shared" si="20"/>
        <v>0</v>
      </c>
      <c r="CA101" s="181">
        <f t="shared" si="20"/>
        <v>0</v>
      </c>
      <c r="CB101" s="181">
        <f t="shared" si="20"/>
        <v>0</v>
      </c>
      <c r="CC101" s="181">
        <f t="shared" si="20"/>
        <v>0</v>
      </c>
      <c r="CD101" s="181">
        <f t="shared" si="20"/>
        <v>0</v>
      </c>
      <c r="CE101" s="214"/>
      <c r="CF101" s="214"/>
      <c r="CG101" s="214"/>
      <c r="CH101" s="214"/>
      <c r="CI101" s="214"/>
      <c r="CJ101" s="214"/>
      <c r="CK101" s="214"/>
      <c r="CL101" s="214"/>
      <c r="CM101" s="214"/>
      <c r="CN101" s="214"/>
      <c r="CO101" s="214"/>
      <c r="CP101" s="214"/>
      <c r="CQ101" s="214"/>
      <c r="CR101" s="214"/>
      <c r="CS101" s="214"/>
      <c r="CT101" s="214"/>
      <c r="CU101" s="214"/>
      <c r="CV101" s="214"/>
      <c r="CW101" s="214"/>
      <c r="CX101" s="214"/>
      <c r="CY101" s="214"/>
      <c r="CZ101" s="214"/>
      <c r="DA101" s="214"/>
      <c r="DB101" s="214"/>
      <c r="DC101" s="214"/>
      <c r="DD101" s="214"/>
      <c r="DE101" s="214"/>
      <c r="DF101" s="214"/>
      <c r="DG101" s="214"/>
      <c r="DH101" s="214"/>
      <c r="DI101" s="214"/>
      <c r="DJ101" s="214"/>
      <c r="DK101" s="214"/>
      <c r="DL101" s="214"/>
      <c r="DM101" s="214"/>
      <c r="DN101" s="214"/>
      <c r="DO101" s="214"/>
      <c r="DP101" s="214"/>
      <c r="DQ101" s="214"/>
      <c r="DR101" s="214"/>
      <c r="DS101" s="214"/>
      <c r="DT101" s="214"/>
      <c r="DU101" s="214"/>
      <c r="DV101" s="214"/>
      <c r="DW101" s="214"/>
    </row>
    <row r="102" spans="1:127" s="182" customFormat="1" ht="17.25" collapsed="1" thickTop="1" thickBot="1" x14ac:dyDescent="0.3">
      <c r="A102" s="212"/>
      <c r="B102" s="219" t="str">
        <f>B84</f>
        <v>Итого без НДС, тыс. $</v>
      </c>
      <c r="C102" s="220">
        <f t="shared" si="19"/>
        <v>148635.51325392729</v>
      </c>
      <c r="D102" s="220">
        <f>D84</f>
        <v>3.8945108196492537</v>
      </c>
      <c r="E102" s="220">
        <f t="shared" ref="E102:BP102" si="22">E84</f>
        <v>8.157855687428885</v>
      </c>
      <c r="F102" s="220">
        <f t="shared" si="22"/>
        <v>4.4589695884855489</v>
      </c>
      <c r="G102" s="220">
        <f t="shared" si="22"/>
        <v>47.119402056088305</v>
      </c>
      <c r="H102" s="220">
        <f t="shared" si="22"/>
        <v>38.571077950806561</v>
      </c>
      <c r="I102" s="220">
        <f t="shared" si="22"/>
        <v>108.34986079770843</v>
      </c>
      <c r="J102" s="220">
        <f t="shared" si="22"/>
        <v>122.11207743255171</v>
      </c>
      <c r="K102" s="220">
        <f t="shared" si="22"/>
        <v>122.97705185475522</v>
      </c>
      <c r="L102" s="220">
        <f t="shared" si="22"/>
        <v>125.35922001915563</v>
      </c>
      <c r="M102" s="220">
        <f t="shared" si="22"/>
        <v>79.94311749867326</v>
      </c>
      <c r="N102" s="220">
        <f t="shared" si="22"/>
        <v>87.45142699117217</v>
      </c>
      <c r="O102" s="220">
        <f t="shared" si="22"/>
        <v>122.4574306692829</v>
      </c>
      <c r="P102" s="220">
        <f t="shared" si="22"/>
        <v>91.411545130292765</v>
      </c>
      <c r="Q102" s="220">
        <f t="shared" si="22"/>
        <v>343.54603111610817</v>
      </c>
      <c r="R102" s="220">
        <f t="shared" si="22"/>
        <v>490.86558997810914</v>
      </c>
      <c r="S102" s="220">
        <f t="shared" si="22"/>
        <v>369.12705754017514</v>
      </c>
      <c r="T102" s="220">
        <f t="shared" si="22"/>
        <v>362.37779463149485</v>
      </c>
      <c r="U102" s="220">
        <f t="shared" si="22"/>
        <v>209.29432915239326</v>
      </c>
      <c r="V102" s="220">
        <f t="shared" si="22"/>
        <v>503.7247789998932</v>
      </c>
      <c r="W102" s="220">
        <f t="shared" si="22"/>
        <v>585.57258501976412</v>
      </c>
      <c r="X102" s="220">
        <f t="shared" si="22"/>
        <v>437.31961594810321</v>
      </c>
      <c r="Y102" s="220">
        <f t="shared" si="22"/>
        <v>337.11264788365969</v>
      </c>
      <c r="Z102" s="220">
        <f t="shared" si="22"/>
        <v>489.01863894029339</v>
      </c>
      <c r="AA102" s="220">
        <f t="shared" si="22"/>
        <v>496.49181135034695</v>
      </c>
      <c r="AB102" s="220">
        <f t="shared" si="22"/>
        <v>539.50765747702849</v>
      </c>
      <c r="AC102" s="220">
        <f t="shared" si="22"/>
        <v>487.93389115895798</v>
      </c>
      <c r="AD102" s="220">
        <f t="shared" si="22"/>
        <v>473.76913574072177</v>
      </c>
      <c r="AE102" s="220">
        <f t="shared" si="22"/>
        <v>1161.8742987762387</v>
      </c>
      <c r="AF102" s="220">
        <f t="shared" si="22"/>
        <v>586.03025157368404</v>
      </c>
      <c r="AG102" s="220">
        <f t="shared" si="22"/>
        <v>5049.5346203370973</v>
      </c>
      <c r="AH102" s="220">
        <f t="shared" si="22"/>
        <v>1847.1132736923173</v>
      </c>
      <c r="AI102" s="220">
        <f t="shared" si="22"/>
        <v>1469.3110917199456</v>
      </c>
      <c r="AJ102" s="220">
        <f t="shared" si="22"/>
        <v>1174.9185242881292</v>
      </c>
      <c r="AK102" s="220">
        <f t="shared" si="22"/>
        <v>1159.2154440719771</v>
      </c>
      <c r="AL102" s="220">
        <f t="shared" si="22"/>
        <v>1511.0747916836117</v>
      </c>
      <c r="AM102" s="220">
        <f t="shared" si="22"/>
        <v>859.67517209888342</v>
      </c>
      <c r="AN102" s="220">
        <f t="shared" si="22"/>
        <v>1417.7872865766547</v>
      </c>
      <c r="AO102" s="220">
        <f t="shared" si="22"/>
        <v>710.32562828791504</v>
      </c>
      <c r="AP102" s="220">
        <f t="shared" si="22"/>
        <v>1125.132638976105</v>
      </c>
      <c r="AQ102" s="220">
        <f t="shared" si="22"/>
        <v>682.50614962078532</v>
      </c>
      <c r="AR102" s="220">
        <f t="shared" si="22"/>
        <v>2270.5320834351028</v>
      </c>
      <c r="AS102" s="220">
        <f t="shared" si="22"/>
        <v>1327.6461368131443</v>
      </c>
      <c r="AT102" s="220">
        <f t="shared" si="22"/>
        <v>3309.8656771262872</v>
      </c>
      <c r="AU102" s="220">
        <f t="shared" si="22"/>
        <v>1295.5471610142383</v>
      </c>
      <c r="AV102" s="220">
        <f t="shared" si="22"/>
        <v>1178.5109422655003</v>
      </c>
      <c r="AW102" s="220">
        <f t="shared" si="22"/>
        <v>1409.8553507132638</v>
      </c>
      <c r="AX102" s="220">
        <f t="shared" si="22"/>
        <v>1524.8996313817554</v>
      </c>
      <c r="AY102" s="220">
        <f t="shared" si="22"/>
        <v>2950.3096525230421</v>
      </c>
      <c r="AZ102" s="220">
        <f t="shared" si="22"/>
        <v>1565.5053674601895</v>
      </c>
      <c r="BA102" s="220">
        <f t="shared" si="22"/>
        <v>2060.6427941656661</v>
      </c>
      <c r="BB102" s="220">
        <f t="shared" si="22"/>
        <v>1464.1591978550257</v>
      </c>
      <c r="BC102" s="220">
        <f t="shared" si="22"/>
        <v>1238.3099783817199</v>
      </c>
      <c r="BD102" s="220">
        <f t="shared" si="22"/>
        <v>764.30583370051068</v>
      </c>
      <c r="BE102" s="220">
        <f t="shared" si="22"/>
        <v>1307.7474227265927</v>
      </c>
      <c r="BF102" s="220">
        <f t="shared" si="22"/>
        <v>6108.849038808673</v>
      </c>
      <c r="BG102" s="220">
        <f t="shared" si="22"/>
        <v>5215.5302571757866</v>
      </c>
      <c r="BH102" s="220">
        <f t="shared" si="22"/>
        <v>5644.3667105767317</v>
      </c>
      <c r="BI102" s="220">
        <f t="shared" si="22"/>
        <v>7904.7799079047918</v>
      </c>
      <c r="BJ102" s="220">
        <f t="shared" si="22"/>
        <v>10483.180732023879</v>
      </c>
      <c r="BK102" s="220">
        <f t="shared" si="22"/>
        <v>7666.5215115283954</v>
      </c>
      <c r="BL102" s="220">
        <f t="shared" si="22"/>
        <v>8655.0331291561433</v>
      </c>
      <c r="BM102" s="220">
        <f t="shared" si="22"/>
        <v>4602.1535943122044</v>
      </c>
      <c r="BN102" s="220">
        <f t="shared" si="22"/>
        <v>4636.0481316216647</v>
      </c>
      <c r="BO102" s="220">
        <f t="shared" si="22"/>
        <v>5222.4620437858057</v>
      </c>
      <c r="BP102" s="220">
        <f t="shared" si="22"/>
        <v>4859.018534687264</v>
      </c>
      <c r="BQ102" s="220">
        <f>BQ84</f>
        <v>4229.0989747354415</v>
      </c>
      <c r="BR102" s="220">
        <f>BR84</f>
        <v>4841.8737106074877</v>
      </c>
      <c r="BS102" s="220">
        <f>BS84</f>
        <v>4920.3754287597258</v>
      </c>
      <c r="BT102" s="220">
        <f>BT84</f>
        <v>10003.904327343205</v>
      </c>
      <c r="BU102" s="220">
        <f t="shared" si="20"/>
        <v>283.10919019176725</v>
      </c>
      <c r="BV102" s="220">
        <f t="shared" si="20"/>
        <v>283.10919019176725</v>
      </c>
      <c r="BW102" s="220">
        <f t="shared" si="20"/>
        <v>3565.8373278180857</v>
      </c>
      <c r="BX102" s="220">
        <f t="shared" ref="BX102:CD102" si="23">SUM(BX89:BX101)</f>
        <v>0</v>
      </c>
      <c r="BY102" s="220">
        <f t="shared" si="23"/>
        <v>0</v>
      </c>
      <c r="BZ102" s="220">
        <f t="shared" si="23"/>
        <v>0</v>
      </c>
      <c r="CA102" s="220">
        <f t="shared" si="23"/>
        <v>0</v>
      </c>
      <c r="CB102" s="220">
        <f t="shared" si="23"/>
        <v>0</v>
      </c>
      <c r="CC102" s="220">
        <f t="shared" si="23"/>
        <v>0</v>
      </c>
      <c r="CD102" s="220">
        <f t="shared" si="23"/>
        <v>0</v>
      </c>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row>
    <row r="103" spans="1:127" s="182" customFormat="1" ht="16.5" thickTop="1" x14ac:dyDescent="0.25">
      <c r="A103" s="212"/>
      <c r="B103" s="213"/>
      <c r="C103" s="214">
        <v>147640.06932268976</v>
      </c>
      <c r="D103" s="214"/>
      <c r="E103" s="214"/>
      <c r="F103" s="214"/>
      <c r="G103" s="214"/>
      <c r="H103" s="21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14"/>
      <c r="AT103" s="21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14"/>
      <c r="BW103" s="214"/>
      <c r="BX103" s="214"/>
      <c r="BY103" s="214"/>
      <c r="BZ103" s="214"/>
      <c r="CA103" s="214"/>
      <c r="CB103" s="214"/>
      <c r="CC103" s="214"/>
      <c r="CD103" s="214"/>
      <c r="CE103" s="214"/>
      <c r="CF103" s="214"/>
      <c r="CG103" s="214"/>
      <c r="CH103" s="214"/>
      <c r="CI103" s="214"/>
      <c r="CJ103" s="214"/>
      <c r="CK103" s="214"/>
      <c r="CL103" s="214"/>
      <c r="CM103" s="214"/>
      <c r="CN103" s="214"/>
      <c r="CO103" s="214"/>
      <c r="CP103" s="214"/>
      <c r="CQ103" s="214"/>
      <c r="CR103" s="214"/>
      <c r="CS103" s="214"/>
      <c r="CT103" s="214"/>
      <c r="CU103" s="214"/>
      <c r="CV103" s="214"/>
      <c r="CW103" s="214"/>
      <c r="CX103" s="214"/>
      <c r="CY103" s="214"/>
      <c r="CZ103" s="214"/>
      <c r="DA103" s="214"/>
      <c r="DB103" s="214"/>
      <c r="DC103" s="214"/>
      <c r="DD103" s="214"/>
      <c r="DE103" s="214"/>
      <c r="DF103" s="214"/>
      <c r="DG103" s="214"/>
      <c r="DH103" s="214"/>
      <c r="DI103" s="214"/>
      <c r="DJ103" s="214"/>
      <c r="DK103" s="214"/>
      <c r="DL103" s="214"/>
      <c r="DM103" s="214"/>
      <c r="DN103" s="214"/>
      <c r="DO103" s="214"/>
      <c r="DP103" s="214"/>
      <c r="DQ103" s="214"/>
      <c r="DR103" s="214"/>
      <c r="DS103" s="214"/>
      <c r="DT103" s="214"/>
      <c r="DU103" s="214"/>
      <c r="DV103" s="214"/>
      <c r="DW103" s="214"/>
    </row>
    <row r="105" spans="1:127" x14ac:dyDescent="0.2">
      <c r="BA105" s="35">
        <v>2.0623729184931507</v>
      </c>
      <c r="BB105" s="35">
        <v>1.4653885120547945</v>
      </c>
      <c r="BC105" s="35">
        <v>1.2580671532787653</v>
      </c>
      <c r="BD105" s="35">
        <v>5.3201387518704646</v>
      </c>
      <c r="BE105" s="35">
        <v>7.0695478865402785</v>
      </c>
      <c r="BF105" s="35">
        <v>14.007700846327312</v>
      </c>
      <c r="BG105" s="35">
        <v>15.902795364745193</v>
      </c>
      <c r="BH105" s="35">
        <v>7.1421728263114472</v>
      </c>
      <c r="BI105" s="35">
        <v>6.9958398953656928</v>
      </c>
      <c r="BJ105" s="35">
        <v>7.6398442163538007</v>
      </c>
      <c r="BK105" s="35">
        <v>6.9218650632588927</v>
      </c>
      <c r="BL105" s="35">
        <v>3.6560166469291757</v>
      </c>
      <c r="BM105" s="35">
        <v>3.0307807595609915</v>
      </c>
      <c r="BN105" s="35">
        <v>2.8733137348102642</v>
      </c>
      <c r="BO105" s="35">
        <v>2.6323661341353466</v>
      </c>
      <c r="BP105" s="35">
        <v>2.4997163185769447</v>
      </c>
      <c r="BQ105" s="35">
        <v>1.8804822234681879</v>
      </c>
      <c r="BR105" s="35">
        <v>1.6574122257519774</v>
      </c>
      <c r="BS105" s="35">
        <v>1.5570355936974956</v>
      </c>
      <c r="BT105" s="35">
        <v>9.339894673139522</v>
      </c>
    </row>
    <row r="107" spans="1:127" x14ac:dyDescent="0.2">
      <c r="BA107" s="35">
        <v>1000</v>
      </c>
    </row>
    <row r="117" spans="1:127" x14ac:dyDescent="0.2">
      <c r="A117" s="122">
        <v>1</v>
      </c>
      <c r="C117" s="159"/>
      <c r="DV117" s="35" t="s">
        <v>272</v>
      </c>
    </row>
    <row r="118" spans="1:127" x14ac:dyDescent="0.2">
      <c r="A118" s="122">
        <v>1</v>
      </c>
      <c r="DV118" s="35" t="s">
        <v>273</v>
      </c>
      <c r="DW118" s="35" t="s">
        <v>274</v>
      </c>
    </row>
    <row r="119" spans="1:127" x14ac:dyDescent="0.2">
      <c r="A119" s="122" t="e">
        <f>IF(#REF!=0,,1)</f>
        <v>#REF!</v>
      </c>
      <c r="DV119" s="35" t="e">
        <f>IF(SUM(#REF!,#REF!,#REF!,#REF!)=#REF!,"ок","ош")</f>
        <v>#REF!</v>
      </c>
      <c r="DW119" s="35" t="e">
        <f>IF(SUM(#REF!,#REF!,#REF!,#REF!)=#REF!,"ок","ош")</f>
        <v>#REF!</v>
      </c>
    </row>
    <row r="120" spans="1:127" x14ac:dyDescent="0.2">
      <c r="A120" s="122" t="e">
        <f>IF(#REF!=0,,1)</f>
        <v>#REF!</v>
      </c>
      <c r="C120" s="130"/>
      <c r="DV120" s="35" t="e">
        <f>IF(SUM(#REF!,#REF!,#REF!,#REF!)=#REF!,"ок","ош")</f>
        <v>#REF!</v>
      </c>
      <c r="DW120" s="35" t="e">
        <f>IF(SUM(#REF!,#REF!,#REF!,#REF!)=#REF!,"ок","ош")</f>
        <v>#REF!</v>
      </c>
    </row>
    <row r="121" spans="1:127" x14ac:dyDescent="0.2">
      <c r="A121" s="122" t="e">
        <f>IF(#REF!=0,,1)</f>
        <v>#REF!</v>
      </c>
      <c r="DV121" s="35" t="e">
        <f>IF(SUM(#REF!,#REF!,#REF!,#REF!)=#REF!,"ок","ош")</f>
        <v>#REF!</v>
      </c>
      <c r="DW121" s="35" t="e">
        <f>IF(SUM(#REF!,#REF!,#REF!,#REF!)=#REF!,"ок","ош")</f>
        <v>#REF!</v>
      </c>
    </row>
    <row r="122" spans="1:127" x14ac:dyDescent="0.2">
      <c r="A122" s="122" t="e">
        <f>IF(#REF!=0,,1)</f>
        <v>#REF!</v>
      </c>
      <c r="DV122" s="35" t="e">
        <f>IF(SUM(#REF!,#REF!,#REF!,#REF!)=#REF!,"ок","ош")</f>
        <v>#REF!</v>
      </c>
      <c r="DW122" s="35" t="e">
        <f>IF(SUM(#REF!,#REF!,#REF!,#REF!)=#REF!,"ок","ош")</f>
        <v>#REF!</v>
      </c>
    </row>
    <row r="123" spans="1:127" x14ac:dyDescent="0.2">
      <c r="A123" s="122" t="e">
        <f>IF(#REF!=0,,1)</f>
        <v>#REF!</v>
      </c>
      <c r="DV123" s="35" t="e">
        <f>IF(SUM(#REF!,#REF!,#REF!,#REF!)=#REF!,"ок","ош")</f>
        <v>#REF!</v>
      </c>
      <c r="DW123" s="35" t="e">
        <f>IF(SUM(#REF!,#REF!,#REF!,#REF!)=#REF!,"ок","ош")</f>
        <v>#REF!</v>
      </c>
    </row>
    <row r="124" spans="1:127" x14ac:dyDescent="0.2">
      <c r="A124" s="122" t="e">
        <f>IF(#REF!=0,,1)</f>
        <v>#REF!</v>
      </c>
      <c r="DV124" s="35" t="e">
        <f>IF(SUM(#REF!,#REF!,#REF!,#REF!)=#REF!,"ок","ош")</f>
        <v>#REF!</v>
      </c>
      <c r="DW124" s="35" t="e">
        <f>IF(SUM(#REF!,#REF!,#REF!,#REF!)=#REF!,"ок","ош")</f>
        <v>#REF!</v>
      </c>
    </row>
    <row r="125" spans="1:127" x14ac:dyDescent="0.2">
      <c r="A125" s="122" t="e">
        <f>IF(#REF!=0,,1)</f>
        <v>#REF!</v>
      </c>
      <c r="DV125" s="35" t="e">
        <f>IF(SUM(#REF!,#REF!,#REF!,#REF!)=#REF!,"ок","ош")</f>
        <v>#REF!</v>
      </c>
      <c r="DW125" s="35" t="e">
        <f>IF(SUM(#REF!,#REF!,#REF!,#REF!)=#REF!,"ок","ош")</f>
        <v>#REF!</v>
      </c>
    </row>
    <row r="126" spans="1:127" x14ac:dyDescent="0.2">
      <c r="A126" s="122" t="e">
        <f>IF(#REF!=0,,1)</f>
        <v>#REF!</v>
      </c>
      <c r="DV126" s="35" t="e">
        <f>IF(SUM(#REF!,#REF!,#REF!,#REF!)=#REF!,"ок","ош")</f>
        <v>#REF!</v>
      </c>
      <c r="DW126" s="35" t="e">
        <f>IF(SUM(#REF!,#REF!,#REF!,#REF!)=#REF!,"ок","ош")</f>
        <v>#REF!</v>
      </c>
    </row>
    <row r="127" spans="1:127" x14ac:dyDescent="0.2">
      <c r="A127" s="122" t="e">
        <f>IF(#REF!=0,,1)</f>
        <v>#REF!</v>
      </c>
      <c r="DV127" s="35" t="e">
        <f>IF(SUM(#REF!,#REF!,#REF!,#REF!)=#REF!,"ок","ош")</f>
        <v>#REF!</v>
      </c>
      <c r="DW127" s="35" t="e">
        <f>IF(SUM(#REF!,#REF!,#REF!,#REF!)=#REF!,"ок","ош")</f>
        <v>#REF!</v>
      </c>
    </row>
    <row r="128" spans="1:127" x14ac:dyDescent="0.2">
      <c r="A128" s="122" t="e">
        <f>IF(#REF!=0,,1)</f>
        <v>#REF!</v>
      </c>
      <c r="DV128" s="35" t="e">
        <f>IF(SUM(#REF!,#REF!,#REF!,#REF!)=#REF!,"ок","ош")</f>
        <v>#REF!</v>
      </c>
      <c r="DW128" s="35" t="e">
        <f>IF(SUM(#REF!,#REF!,#REF!,#REF!)=#REF!,"ок","ош")</f>
        <v>#REF!</v>
      </c>
    </row>
    <row r="129" spans="1:127" x14ac:dyDescent="0.2">
      <c r="A129" s="122" t="e">
        <f>IF(#REF!=0,,1)</f>
        <v>#REF!</v>
      </c>
      <c r="DV129" s="35" t="e">
        <f>IF(SUM(#REF!,#REF!,#REF!,#REF!)=#REF!,"ок","ош")</f>
        <v>#REF!</v>
      </c>
      <c r="DW129" s="35" t="e">
        <f>IF(SUM(#REF!,#REF!,#REF!,#REF!)=#REF!,"ок","ош")</f>
        <v>#REF!</v>
      </c>
    </row>
    <row r="130" spans="1:127" x14ac:dyDescent="0.2">
      <c r="A130" s="122" t="e">
        <f>IF(#REF!=0,,1)</f>
        <v>#REF!</v>
      </c>
      <c r="DV130" s="35" t="e">
        <f>IF(SUM(#REF!,#REF!,#REF!,#REF!)=#REF!,"ок","ош")</f>
        <v>#REF!</v>
      </c>
      <c r="DW130" s="35" t="e">
        <f>IF(SUM(#REF!,#REF!,#REF!,#REF!)=#REF!,"ок","ош")</f>
        <v>#REF!</v>
      </c>
    </row>
    <row r="131" spans="1:127" ht="34.5" customHeight="1" x14ac:dyDescent="0.2">
      <c r="A131" s="122"/>
      <c r="DU131" s="35" t="s">
        <v>272</v>
      </c>
    </row>
    <row r="132" spans="1:127" x14ac:dyDescent="0.2">
      <c r="A132" s="122"/>
      <c r="DU132" s="35" t="s">
        <v>273</v>
      </c>
      <c r="DV132" s="35" t="s">
        <v>274</v>
      </c>
    </row>
    <row r="133" spans="1:127" x14ac:dyDescent="0.2">
      <c r="A133" s="122"/>
      <c r="DU133" s="255" t="e">
        <f>IF(SUM(#REF!,#REF!,#REF!,#REF!)=#REF!,"ок","ош")</f>
        <v>#REF!</v>
      </c>
      <c r="DV133" s="255" t="e">
        <f>IF(SUM(#REF!,#REF!,#REF!,#REF!)=#REF!,"ок","ош")</f>
        <v>#REF!</v>
      </c>
      <c r="DW133" s="256">
        <v>41</v>
      </c>
    </row>
    <row r="134" spans="1:127" x14ac:dyDescent="0.2">
      <c r="A134" s="122"/>
      <c r="DU134" s="255" t="e">
        <f>IF(SUM(#REF!,#REF!,#REF!,#REF!)=#REF!,"ок","ош")</f>
        <v>#REF!</v>
      </c>
      <c r="DV134" s="255" t="e">
        <f>IF(SUM(#REF!,#REF!,#REF!,#REF!)=#REF!,"ок","ош")</f>
        <v>#REF!</v>
      </c>
      <c r="DW134" s="256">
        <f>DW133+38</f>
        <v>79</v>
      </c>
    </row>
    <row r="135" spans="1:127" x14ac:dyDescent="0.2">
      <c r="A135" s="122"/>
      <c r="C135" s="154"/>
      <c r="DU135" s="255" t="e">
        <f>IF(SUM(#REF!,#REF!,#REF!,#REF!)=#REF!,"ок","ош")</f>
        <v>#REF!</v>
      </c>
      <c r="DV135" s="255" t="e">
        <f>IF(SUM(#REF!,#REF!,#REF!,#REF!)=#REF!,"ок","ош")</f>
        <v>#REF!</v>
      </c>
      <c r="DW135" s="256">
        <f>DW134+38</f>
        <v>117</v>
      </c>
    </row>
    <row r="136" spans="1:127" x14ac:dyDescent="0.2">
      <c r="A136" s="122" t="e">
        <f>IF(#REF!="Объект",,1)</f>
        <v>#REF!</v>
      </c>
      <c r="B136" s="35" t="s">
        <v>275</v>
      </c>
      <c r="C136" s="35" t="e">
        <f>SUM(#REF!)</f>
        <v>#REF!</v>
      </c>
      <c r="DU136" s="255" t="e">
        <f>IF(SUM(#REF!,#REF!,#REF!,#REF!)=#REF!,"ок","ош")</f>
        <v>#REF!</v>
      </c>
      <c r="DV136" s="255" t="e">
        <f>IF(SUM(#REF!,#REF!,#REF!,#REF!)=#REF!,"ок","ош")</f>
        <v>#REF!</v>
      </c>
      <c r="DW136" s="256">
        <f>DW135+38</f>
        <v>155</v>
      </c>
    </row>
    <row r="137" spans="1:127" x14ac:dyDescent="0.2">
      <c r="A137" s="122" t="e">
        <f>IF(#REF!="Объект",,1)</f>
        <v>#REF!</v>
      </c>
      <c r="B137" s="35">
        <v>2015</v>
      </c>
      <c r="C137" s="35" t="e">
        <f>SUM(#REF!)</f>
        <v>#REF!</v>
      </c>
      <c r="DU137" s="255" t="e">
        <f>IF(SUM(#REF!,#REF!,#REF!,#REF!)=#REF!,"ок","ош")</f>
        <v>#REF!</v>
      </c>
      <c r="DV137" s="255" t="e">
        <f>IF(SUM(#REF!,#REF!,#REF!,#REF!)=#REF!,"ок","ош")</f>
        <v>#REF!</v>
      </c>
      <c r="DW137" s="256">
        <f>DW136+38</f>
        <v>193</v>
      </c>
    </row>
    <row r="138" spans="1:127" s="260" customFormat="1" x14ac:dyDescent="0.2">
      <c r="A138" s="259"/>
      <c r="DV138" s="261"/>
      <c r="DW138" s="262"/>
    </row>
    <row r="139" spans="1:127" s="260" customFormat="1" x14ac:dyDescent="0.2">
      <c r="A139" s="259"/>
      <c r="DV139" s="261"/>
      <c r="DW139" s="262"/>
    </row>
    <row r="140" spans="1:127" s="260" customFormat="1" x14ac:dyDescent="0.2">
      <c r="A140" s="259"/>
      <c r="DV140" s="261"/>
      <c r="DW140" s="262"/>
    </row>
    <row r="141" spans="1:127" s="260" customFormat="1" x14ac:dyDescent="0.2">
      <c r="A141" s="259"/>
      <c r="DV141" s="261"/>
      <c r="DW141" s="262"/>
    </row>
    <row r="142" spans="1:127" s="260" customFormat="1" x14ac:dyDescent="0.2">
      <c r="A142" s="259"/>
      <c r="DV142" s="261"/>
      <c r="DW142" s="262"/>
    </row>
    <row r="143" spans="1:127" s="260" customFormat="1" x14ac:dyDescent="0.2">
      <c r="A143" s="259"/>
      <c r="DV143" s="261"/>
      <c r="DW143" s="262"/>
    </row>
    <row r="144" spans="1:127" s="260" customFormat="1" x14ac:dyDescent="0.2">
      <c r="A144" s="259"/>
      <c r="DV144" s="261"/>
      <c r="DW144" s="262"/>
    </row>
    <row r="145" spans="1:127" s="260" customFormat="1" x14ac:dyDescent="0.2">
      <c r="A145" s="259"/>
      <c r="DV145" s="261"/>
      <c r="DW145" s="262"/>
    </row>
    <row r="146" spans="1:127" s="260" customFormat="1" x14ac:dyDescent="0.2">
      <c r="A146" s="259"/>
      <c r="DV146" s="261"/>
      <c r="DW146" s="262"/>
    </row>
    <row r="147" spans="1:127" s="260" customFormat="1" x14ac:dyDescent="0.2">
      <c r="A147" s="259"/>
      <c r="DV147" s="261"/>
      <c r="DW147" s="262"/>
    </row>
    <row r="148" spans="1:127" s="260" customFormat="1" x14ac:dyDescent="0.2">
      <c r="A148" s="259"/>
      <c r="DV148" s="261"/>
      <c r="DW148" s="262"/>
    </row>
    <row r="149" spans="1:127" s="260" customFormat="1" x14ac:dyDescent="0.2">
      <c r="A149" s="259"/>
      <c r="DV149" s="261"/>
      <c r="DW149" s="262"/>
    </row>
    <row r="150" spans="1:127" s="260" customFormat="1" x14ac:dyDescent="0.2">
      <c r="A150" s="259"/>
      <c r="DV150" s="261"/>
      <c r="DW150" s="262"/>
    </row>
    <row r="151" spans="1:127" s="260" customFormat="1" x14ac:dyDescent="0.2">
      <c r="A151" s="259"/>
      <c r="DV151" s="261"/>
      <c r="DW151" s="262"/>
    </row>
    <row r="152" spans="1:127" s="260" customFormat="1" x14ac:dyDescent="0.2">
      <c r="A152" s="259"/>
      <c r="DV152" s="261"/>
      <c r="DW152" s="262"/>
    </row>
    <row r="153" spans="1:127" s="260" customFormat="1" x14ac:dyDescent="0.2">
      <c r="A153" s="259"/>
      <c r="DV153" s="261"/>
      <c r="DW153" s="262"/>
    </row>
    <row r="154" spans="1:127" s="260" customFormat="1" x14ac:dyDescent="0.2">
      <c r="A154" s="259"/>
      <c r="DV154" s="261"/>
      <c r="DW154" s="262"/>
    </row>
    <row r="155" spans="1:127" s="260" customFormat="1" x14ac:dyDescent="0.2">
      <c r="A155" s="259"/>
      <c r="DV155" s="261"/>
      <c r="DW155" s="262"/>
    </row>
    <row r="156" spans="1:127" s="260" customFormat="1" x14ac:dyDescent="0.2">
      <c r="A156" s="259"/>
      <c r="DV156" s="261"/>
      <c r="DW156" s="262"/>
    </row>
    <row r="157" spans="1:127" s="260" customFormat="1" x14ac:dyDescent="0.2">
      <c r="A157" s="259"/>
      <c r="DV157" s="261"/>
      <c r="DW157" s="262"/>
    </row>
    <row r="158" spans="1:127" s="260" customFormat="1" x14ac:dyDescent="0.2">
      <c r="A158" s="259"/>
    </row>
    <row r="159" spans="1:127" s="260" customFormat="1" x14ac:dyDescent="0.2">
      <c r="A159" s="259"/>
    </row>
    <row r="160" spans="1:127" ht="11.25" customHeight="1" x14ac:dyDescent="0.2">
      <c r="A160" s="122"/>
    </row>
    <row r="161" spans="1:127" x14ac:dyDescent="0.2">
      <c r="A161" s="122"/>
      <c r="D161" s="51"/>
    </row>
    <row r="162" spans="1:127" x14ac:dyDescent="0.2">
      <c r="A162" s="266"/>
    </row>
    <row r="163" spans="1:127" ht="21" customHeight="1" x14ac:dyDescent="0.2">
      <c r="A163" s="266">
        <v>1</v>
      </c>
      <c r="E163" s="154" t="e">
        <f>#REF!-#REF!-#REF!</f>
        <v>#REF!</v>
      </c>
      <c r="P163" s="35" t="e">
        <f>#REF!+#REF!</f>
        <v>#REF!</v>
      </c>
    </row>
    <row r="164" spans="1:127" ht="21.75" customHeight="1" x14ac:dyDescent="0.2">
      <c r="A164" s="266">
        <v>0</v>
      </c>
    </row>
    <row r="165" spans="1:127" ht="51" customHeight="1" x14ac:dyDescent="0.2">
      <c r="A165" s="266">
        <v>1</v>
      </c>
    </row>
    <row r="166" spans="1:127" ht="19.5" customHeight="1" x14ac:dyDescent="0.2">
      <c r="A166" s="266">
        <v>1</v>
      </c>
    </row>
    <row r="167" spans="1:127" s="267" customFormat="1" x14ac:dyDescent="0.2">
      <c r="A167" s="266" t="e">
        <f>IF(#REF!=0,,1)</f>
        <v>#REF!</v>
      </c>
      <c r="AT167" s="35"/>
      <c r="AU167" s="35"/>
      <c r="AV167" s="35"/>
      <c r="AW167" s="35"/>
      <c r="AX167" s="35"/>
      <c r="AY167" s="35"/>
      <c r="AZ167" s="35"/>
      <c r="BA167" s="35"/>
      <c r="BB167" s="35"/>
      <c r="BC167" s="35"/>
      <c r="BD167" s="35"/>
      <c r="BE167" s="35"/>
      <c r="BF167" s="35"/>
      <c r="BG167" s="35"/>
      <c r="BH167" s="35"/>
      <c r="BI167" s="35"/>
      <c r="BJ167" s="35"/>
      <c r="BK167" s="35"/>
      <c r="BL167" s="35"/>
      <c r="BM167" s="35"/>
      <c r="BN167" s="35"/>
      <c r="BO167" s="35"/>
      <c r="BP167" s="35"/>
      <c r="BQ167" s="35"/>
      <c r="BR167" s="35"/>
      <c r="BS167" s="35"/>
      <c r="BT167" s="35"/>
      <c r="BU167" s="35"/>
      <c r="BV167" s="35"/>
      <c r="BW167" s="35"/>
      <c r="BX167" s="35"/>
      <c r="BY167" s="35"/>
      <c r="BZ167" s="35"/>
      <c r="CA167" s="35"/>
      <c r="CB167" s="35"/>
      <c r="CC167" s="35"/>
      <c r="CD167" s="35"/>
      <c r="CE167" s="35"/>
      <c r="CF167" s="35"/>
      <c r="CG167" s="35"/>
      <c r="CH167" s="35"/>
      <c r="CI167" s="35"/>
      <c r="CJ167" s="35"/>
      <c r="CK167" s="35"/>
      <c r="CL167" s="35"/>
      <c r="CM167" s="35"/>
      <c r="CN167" s="35"/>
      <c r="CO167" s="35"/>
      <c r="CP167" s="35"/>
      <c r="CQ167" s="35"/>
      <c r="CR167" s="35"/>
      <c r="CS167" s="35"/>
      <c r="CT167" s="35"/>
      <c r="CU167" s="35"/>
      <c r="CV167" s="35"/>
      <c r="CW167" s="35"/>
      <c r="CX167" s="35"/>
      <c r="CY167" s="35"/>
      <c r="CZ167" s="35"/>
      <c r="DA167" s="35"/>
      <c r="DB167" s="35"/>
      <c r="DC167" s="35"/>
      <c r="DD167" s="35"/>
      <c r="DE167" s="35"/>
      <c r="DF167" s="35"/>
      <c r="DG167" s="35"/>
      <c r="DH167" s="35"/>
      <c r="DI167" s="35"/>
      <c r="DJ167" s="35"/>
      <c r="DK167" s="35"/>
      <c r="DL167" s="35"/>
      <c r="DM167" s="35"/>
      <c r="DN167" s="35"/>
      <c r="DO167" s="35"/>
      <c r="DP167" s="35"/>
      <c r="DQ167" s="35"/>
      <c r="DR167" s="35"/>
      <c r="DS167" s="35"/>
      <c r="DT167" s="35"/>
      <c r="DU167" s="35"/>
      <c r="DV167" s="35"/>
      <c r="DW167" s="35"/>
    </row>
    <row r="168" spans="1:127" s="267" customFormat="1" x14ac:dyDescent="0.2">
      <c r="A168" s="266" t="e">
        <f>IF(#REF!=0,,1)</f>
        <v>#REF!</v>
      </c>
      <c r="AT168" s="35"/>
      <c r="AU168" s="35"/>
      <c r="AV168" s="35"/>
      <c r="AW168" s="35"/>
      <c r="AX168" s="35"/>
      <c r="AY168" s="35"/>
      <c r="AZ168" s="35"/>
      <c r="BA168" s="35"/>
      <c r="BB168" s="35"/>
      <c r="BC168" s="35"/>
      <c r="BD168" s="35"/>
      <c r="BE168" s="35"/>
      <c r="BF168" s="35"/>
      <c r="BG168" s="35"/>
      <c r="BH168" s="35"/>
      <c r="BI168" s="35"/>
      <c r="BJ168" s="35"/>
      <c r="BK168" s="35"/>
      <c r="BL168" s="35"/>
      <c r="BM168" s="35"/>
      <c r="BN168" s="35"/>
      <c r="BO168" s="35"/>
      <c r="BP168" s="35"/>
      <c r="BQ168" s="35"/>
      <c r="BR168" s="35"/>
      <c r="BS168" s="35"/>
      <c r="BT168" s="35"/>
      <c r="BU168" s="35"/>
      <c r="BV168" s="35"/>
      <c r="BW168" s="35"/>
      <c r="BX168" s="35"/>
      <c r="BY168" s="35"/>
      <c r="BZ168" s="35"/>
      <c r="CA168" s="35"/>
      <c r="CB168" s="35"/>
      <c r="CC168" s="35"/>
      <c r="CD168" s="35"/>
      <c r="CE168" s="35"/>
      <c r="CF168" s="35"/>
      <c r="CG168" s="35"/>
      <c r="CH168" s="35"/>
      <c r="CI168" s="35"/>
      <c r="CJ168" s="35"/>
      <c r="CK168" s="35"/>
      <c r="CL168" s="35"/>
      <c r="CM168" s="35"/>
      <c r="CN168" s="35"/>
      <c r="CO168" s="35"/>
      <c r="CP168" s="35"/>
      <c r="CQ168" s="35"/>
      <c r="CR168" s="35"/>
      <c r="CS168" s="35"/>
      <c r="CT168" s="35"/>
      <c r="CU168" s="35"/>
      <c r="CV168" s="35"/>
      <c r="CW168" s="35"/>
      <c r="CX168" s="35"/>
      <c r="CY168" s="35"/>
      <c r="CZ168" s="35"/>
      <c r="DA168" s="35"/>
      <c r="DB168" s="35"/>
      <c r="DC168" s="35"/>
      <c r="DD168" s="35"/>
      <c r="DE168" s="35"/>
      <c r="DF168" s="35"/>
      <c r="DG168" s="35"/>
      <c r="DH168" s="35"/>
      <c r="DI168" s="35"/>
      <c r="DJ168" s="35"/>
      <c r="DK168" s="35"/>
      <c r="DL168" s="35"/>
      <c r="DM168" s="35"/>
      <c r="DN168" s="35"/>
      <c r="DO168" s="35"/>
      <c r="DP168" s="35"/>
      <c r="DQ168" s="35"/>
      <c r="DR168" s="35"/>
      <c r="DS168" s="35"/>
      <c r="DT168" s="35"/>
      <c r="DU168" s="35"/>
      <c r="DV168" s="35"/>
      <c r="DW168" s="35"/>
    </row>
    <row r="169" spans="1:127" x14ac:dyDescent="0.2">
      <c r="A169" s="266" t="e">
        <f>IF(#REF!=0,,1)</f>
        <v>#REF!</v>
      </c>
      <c r="P169" s="193"/>
    </row>
    <row r="170" spans="1:127" s="267" customFormat="1" x14ac:dyDescent="0.2">
      <c r="A170" s="266" t="e">
        <f>IF(#REF!=0,,1)</f>
        <v>#REF!</v>
      </c>
      <c r="AT170" s="35"/>
      <c r="AU170" s="35"/>
      <c r="AV170" s="35"/>
      <c r="AW170" s="35"/>
      <c r="AX170" s="35"/>
      <c r="AY170" s="35"/>
      <c r="AZ170" s="35"/>
      <c r="BA170" s="35"/>
      <c r="BB170" s="35"/>
      <c r="BC170" s="35"/>
      <c r="BD170" s="35"/>
      <c r="BE170" s="35"/>
      <c r="BF170" s="35"/>
      <c r="BG170" s="35"/>
      <c r="BH170" s="35"/>
      <c r="BI170" s="35"/>
      <c r="BJ170" s="35"/>
      <c r="BK170" s="35"/>
      <c r="BL170" s="35"/>
      <c r="BM170" s="35"/>
      <c r="BN170" s="35"/>
      <c r="BO170" s="35"/>
      <c r="BP170" s="35"/>
      <c r="BQ170" s="35"/>
      <c r="BR170" s="35"/>
      <c r="BS170" s="35"/>
      <c r="BT170" s="35"/>
      <c r="BU170" s="35"/>
      <c r="BV170" s="35"/>
      <c r="BW170" s="35"/>
      <c r="BX170" s="35"/>
      <c r="BY170" s="35"/>
      <c r="BZ170" s="35"/>
      <c r="CA170" s="35"/>
      <c r="CB170" s="35"/>
      <c r="CC170" s="35"/>
      <c r="CD170" s="35"/>
      <c r="CE170" s="35"/>
      <c r="CF170" s="35"/>
      <c r="CG170" s="35"/>
      <c r="CH170" s="35"/>
      <c r="CI170" s="35"/>
      <c r="CJ170" s="35"/>
      <c r="CK170" s="35"/>
      <c r="CL170" s="35"/>
      <c r="CM170" s="35"/>
      <c r="CN170" s="35"/>
      <c r="CO170" s="35"/>
      <c r="CP170" s="35"/>
      <c r="CQ170" s="35"/>
      <c r="CR170" s="35"/>
      <c r="CS170" s="35"/>
      <c r="CT170" s="35"/>
      <c r="CU170" s="35"/>
      <c r="CV170" s="35"/>
      <c r="CW170" s="35"/>
      <c r="CX170" s="35"/>
      <c r="CY170" s="35"/>
      <c r="CZ170" s="35"/>
      <c r="DA170" s="35"/>
      <c r="DB170" s="35"/>
      <c r="DC170" s="35"/>
      <c r="DD170" s="35"/>
      <c r="DE170" s="35"/>
      <c r="DF170" s="35"/>
      <c r="DG170" s="35"/>
      <c r="DH170" s="35"/>
      <c r="DI170" s="35"/>
      <c r="DJ170" s="35"/>
      <c r="DK170" s="35"/>
      <c r="DL170" s="35"/>
      <c r="DM170" s="35"/>
      <c r="DN170" s="35"/>
      <c r="DO170" s="35"/>
      <c r="DP170" s="35"/>
      <c r="DQ170" s="35"/>
      <c r="DR170" s="35"/>
      <c r="DS170" s="35"/>
      <c r="DT170" s="35"/>
      <c r="DU170" s="35"/>
      <c r="DV170" s="35"/>
      <c r="DW170" s="35"/>
    </row>
    <row r="171" spans="1:127" s="267" customFormat="1" x14ac:dyDescent="0.2">
      <c r="A171" s="266" t="e">
        <f>IF(#REF!=0,,1)</f>
        <v>#REF!</v>
      </c>
      <c r="AT171" s="35"/>
      <c r="AU171" s="35"/>
      <c r="AV171" s="35"/>
      <c r="AW171" s="35"/>
      <c r="AX171" s="35"/>
      <c r="AY171" s="35"/>
      <c r="AZ171" s="35"/>
      <c r="BA171" s="35"/>
      <c r="BB171" s="35"/>
      <c r="BC171" s="35"/>
      <c r="BD171" s="35"/>
      <c r="BE171" s="35"/>
      <c r="BF171" s="35"/>
      <c r="BG171" s="35"/>
      <c r="BH171" s="35"/>
      <c r="BI171" s="35"/>
      <c r="BJ171" s="35"/>
      <c r="BK171" s="35"/>
      <c r="BL171" s="35"/>
      <c r="BM171" s="35"/>
      <c r="BN171" s="35"/>
      <c r="BO171" s="35"/>
      <c r="BP171" s="35"/>
      <c r="BQ171" s="35"/>
      <c r="BR171" s="35"/>
      <c r="BS171" s="35"/>
      <c r="BT171" s="35"/>
      <c r="BU171" s="35"/>
      <c r="BV171" s="35"/>
      <c r="BW171" s="35"/>
      <c r="BX171" s="35"/>
      <c r="BY171" s="35"/>
      <c r="BZ171" s="35"/>
      <c r="CA171" s="35"/>
      <c r="CB171" s="35"/>
      <c r="CC171" s="35"/>
      <c r="CD171" s="35"/>
      <c r="CE171" s="35"/>
      <c r="CF171" s="35"/>
      <c r="CG171" s="35"/>
      <c r="CH171" s="35"/>
      <c r="CI171" s="35"/>
      <c r="CJ171" s="35"/>
      <c r="CK171" s="35"/>
      <c r="CL171" s="35"/>
      <c r="CM171" s="35"/>
      <c r="CN171" s="35"/>
      <c r="CO171" s="35"/>
      <c r="CP171" s="35"/>
      <c r="CQ171" s="35"/>
      <c r="CR171" s="35"/>
      <c r="CS171" s="35"/>
      <c r="CT171" s="35"/>
      <c r="CU171" s="35"/>
      <c r="CV171" s="35"/>
      <c r="CW171" s="35"/>
      <c r="CX171" s="35"/>
      <c r="CY171" s="35"/>
      <c r="CZ171" s="35"/>
      <c r="DA171" s="35"/>
      <c r="DB171" s="35"/>
      <c r="DC171" s="35"/>
      <c r="DD171" s="35"/>
      <c r="DE171" s="35"/>
      <c r="DF171" s="35"/>
      <c r="DG171" s="35"/>
      <c r="DH171" s="35"/>
      <c r="DI171" s="35"/>
      <c r="DJ171" s="35"/>
      <c r="DK171" s="35"/>
      <c r="DL171" s="35"/>
      <c r="DM171" s="35"/>
      <c r="DN171" s="35"/>
      <c r="DO171" s="35"/>
      <c r="DP171" s="35"/>
      <c r="DQ171" s="35"/>
      <c r="DR171" s="35"/>
      <c r="DS171" s="35"/>
      <c r="DT171" s="35"/>
      <c r="DU171" s="35"/>
      <c r="DV171" s="35"/>
      <c r="DW171" s="35"/>
    </row>
    <row r="172" spans="1:127" s="267" customFormat="1" x14ac:dyDescent="0.2">
      <c r="A172" s="266" t="e">
        <f>IF(#REF!=0,,1)</f>
        <v>#REF!</v>
      </c>
      <c r="AT172" s="35"/>
      <c r="AU172" s="35"/>
      <c r="AV172" s="35"/>
      <c r="AW172" s="35"/>
      <c r="AX172" s="35"/>
      <c r="AY172" s="35"/>
      <c r="AZ172" s="35"/>
      <c r="BA172" s="35"/>
      <c r="BB172" s="35"/>
      <c r="BC172" s="35"/>
      <c r="BD172" s="35"/>
      <c r="BE172" s="35"/>
      <c r="BF172" s="35"/>
      <c r="BG172" s="35"/>
      <c r="BH172" s="35"/>
      <c r="BI172" s="35"/>
      <c r="BJ172" s="35"/>
      <c r="BK172" s="35"/>
      <c r="BL172" s="35"/>
      <c r="BM172" s="35"/>
      <c r="BN172" s="35"/>
      <c r="BO172" s="35"/>
      <c r="BP172" s="35"/>
      <c r="BQ172" s="35"/>
      <c r="BR172" s="35"/>
      <c r="BS172" s="35"/>
      <c r="BT172" s="35"/>
      <c r="BU172" s="35"/>
      <c r="BV172" s="35"/>
      <c r="BW172" s="35"/>
      <c r="BX172" s="35"/>
      <c r="BY172" s="35"/>
      <c r="BZ172" s="35"/>
      <c r="CA172" s="35"/>
      <c r="CB172" s="35"/>
      <c r="CC172" s="35"/>
      <c r="CD172" s="35"/>
      <c r="CE172" s="35"/>
      <c r="CF172" s="35"/>
      <c r="CG172" s="35"/>
      <c r="CH172" s="35"/>
      <c r="CI172" s="35"/>
      <c r="CJ172" s="35"/>
      <c r="CK172" s="35"/>
      <c r="CL172" s="35"/>
      <c r="CM172" s="35"/>
      <c r="CN172" s="35"/>
      <c r="CO172" s="35"/>
      <c r="CP172" s="35"/>
      <c r="CQ172" s="35"/>
      <c r="CR172" s="35"/>
      <c r="CS172" s="35"/>
      <c r="CT172" s="35"/>
      <c r="CU172" s="35"/>
      <c r="CV172" s="35"/>
      <c r="CW172" s="35"/>
      <c r="CX172" s="35"/>
      <c r="CY172" s="35"/>
      <c r="CZ172" s="35"/>
      <c r="DA172" s="35"/>
      <c r="DB172" s="35"/>
      <c r="DC172" s="35"/>
      <c r="DD172" s="35"/>
      <c r="DE172" s="35"/>
      <c r="DF172" s="35"/>
      <c r="DG172" s="35"/>
      <c r="DH172" s="35"/>
      <c r="DI172" s="35"/>
      <c r="DJ172" s="35"/>
      <c r="DK172" s="35"/>
      <c r="DL172" s="35"/>
      <c r="DM172" s="35"/>
      <c r="DN172" s="35"/>
      <c r="DO172" s="35"/>
      <c r="DP172" s="35"/>
      <c r="DQ172" s="35"/>
      <c r="DR172" s="35"/>
      <c r="DS172" s="35"/>
      <c r="DT172" s="35"/>
      <c r="DU172" s="35"/>
      <c r="DV172" s="35"/>
      <c r="DW172" s="35"/>
    </row>
    <row r="173" spans="1:127" s="267" customFormat="1" x14ac:dyDescent="0.2">
      <c r="A173" s="266" t="e">
        <f>IF(#REF!=0,,1)</f>
        <v>#REF!</v>
      </c>
      <c r="AT173" s="35"/>
      <c r="AU173" s="35"/>
      <c r="AV173" s="35"/>
      <c r="AW173" s="35"/>
      <c r="AX173" s="35"/>
      <c r="AY173" s="35"/>
      <c r="AZ173" s="35"/>
      <c r="BA173" s="35"/>
      <c r="BB173" s="35"/>
      <c r="BC173" s="35"/>
      <c r="BD173" s="35"/>
      <c r="BE173" s="35"/>
      <c r="BF173" s="35"/>
      <c r="BG173" s="35"/>
      <c r="BH173" s="35"/>
      <c r="BI173" s="35"/>
      <c r="BJ173" s="35"/>
      <c r="BK173" s="35"/>
      <c r="BL173" s="35"/>
      <c r="BM173" s="35"/>
      <c r="BN173" s="35"/>
      <c r="BO173" s="35"/>
      <c r="BP173" s="35"/>
      <c r="BQ173" s="35"/>
      <c r="BR173" s="35"/>
      <c r="BS173" s="35"/>
      <c r="BT173" s="35"/>
      <c r="BU173" s="35"/>
      <c r="BV173" s="35"/>
      <c r="BW173" s="35"/>
      <c r="BX173" s="35"/>
      <c r="BY173" s="35"/>
      <c r="BZ173" s="35"/>
      <c r="CA173" s="35"/>
      <c r="CB173" s="35"/>
      <c r="CC173" s="35"/>
      <c r="CD173" s="35"/>
      <c r="CE173" s="35"/>
      <c r="CF173" s="35"/>
      <c r="CG173" s="35"/>
      <c r="CH173" s="35"/>
      <c r="CI173" s="35"/>
      <c r="CJ173" s="35"/>
      <c r="CK173" s="35"/>
      <c r="CL173" s="35"/>
      <c r="CM173" s="35"/>
      <c r="CN173" s="35"/>
      <c r="CO173" s="35"/>
      <c r="CP173" s="35"/>
      <c r="CQ173" s="35"/>
      <c r="CR173" s="35"/>
      <c r="CS173" s="35"/>
      <c r="CT173" s="35"/>
      <c r="CU173" s="35"/>
      <c r="CV173" s="35"/>
      <c r="CW173" s="35"/>
      <c r="CX173" s="35"/>
      <c r="CY173" s="35"/>
      <c r="CZ173" s="35"/>
      <c r="DA173" s="35"/>
      <c r="DB173" s="35"/>
      <c r="DC173" s="35"/>
      <c r="DD173" s="35"/>
      <c r="DE173" s="35"/>
      <c r="DF173" s="35"/>
      <c r="DG173" s="35"/>
      <c r="DH173" s="35"/>
      <c r="DI173" s="35"/>
      <c r="DJ173" s="35"/>
      <c r="DK173" s="35"/>
      <c r="DL173" s="35"/>
      <c r="DM173" s="35"/>
      <c r="DN173" s="35"/>
      <c r="DO173" s="35"/>
      <c r="DP173" s="35"/>
      <c r="DQ173" s="35"/>
      <c r="DR173" s="35"/>
      <c r="DS173" s="35"/>
      <c r="DT173" s="35"/>
      <c r="DU173" s="35"/>
      <c r="DV173" s="35"/>
      <c r="DW173" s="35"/>
    </row>
    <row r="174" spans="1:127" x14ac:dyDescent="0.2">
      <c r="A174" s="266" t="e">
        <f>IF(#REF!=0,,1)</f>
        <v>#REF!</v>
      </c>
    </row>
    <row r="175" spans="1:127" s="267" customFormat="1" x14ac:dyDescent="0.2">
      <c r="A175" s="266" t="e">
        <f>IF(#REF!=0,,1)</f>
        <v>#REF!</v>
      </c>
      <c r="AT175" s="35"/>
      <c r="AU175" s="35"/>
      <c r="AV175" s="35"/>
      <c r="AW175" s="35"/>
      <c r="AX175" s="35"/>
      <c r="AY175" s="35"/>
      <c r="AZ175" s="35"/>
      <c r="BA175" s="35"/>
      <c r="BB175" s="35"/>
      <c r="BC175" s="35"/>
      <c r="BD175" s="35"/>
      <c r="BE175" s="35"/>
      <c r="BF175" s="35"/>
      <c r="BG175" s="35"/>
      <c r="BH175" s="35"/>
      <c r="BI175" s="35"/>
      <c r="BJ175" s="35"/>
      <c r="BK175" s="35"/>
      <c r="BL175" s="35"/>
      <c r="BM175" s="35"/>
      <c r="BN175" s="35"/>
      <c r="BO175" s="35"/>
      <c r="BP175" s="35"/>
      <c r="BQ175" s="35"/>
      <c r="BR175" s="35"/>
      <c r="BS175" s="35"/>
      <c r="BT175" s="35"/>
      <c r="BU175" s="35"/>
      <c r="BV175" s="35"/>
      <c r="BW175" s="35"/>
      <c r="BX175" s="35"/>
      <c r="BY175" s="35"/>
      <c r="BZ175" s="35"/>
      <c r="CA175" s="35"/>
      <c r="CB175" s="35"/>
      <c r="CC175" s="35"/>
      <c r="CD175" s="35"/>
      <c r="CE175" s="35"/>
      <c r="CF175" s="35"/>
      <c r="CG175" s="35"/>
      <c r="CH175" s="35"/>
      <c r="CI175" s="35"/>
      <c r="CJ175" s="35"/>
      <c r="CK175" s="35"/>
      <c r="CL175" s="35"/>
      <c r="CM175" s="35"/>
      <c r="CN175" s="35"/>
      <c r="CO175" s="35"/>
      <c r="CP175" s="35"/>
      <c r="CQ175" s="35"/>
      <c r="CR175" s="35"/>
      <c r="CS175" s="35"/>
      <c r="CT175" s="35"/>
      <c r="CU175" s="35"/>
      <c r="CV175" s="35"/>
      <c r="CW175" s="35"/>
      <c r="CX175" s="35"/>
      <c r="CY175" s="35"/>
      <c r="CZ175" s="35"/>
      <c r="DA175" s="35"/>
      <c r="DB175" s="35"/>
      <c r="DC175" s="35"/>
      <c r="DD175" s="35"/>
      <c r="DE175" s="35"/>
      <c r="DF175" s="35"/>
      <c r="DG175" s="35"/>
      <c r="DH175" s="35"/>
      <c r="DI175" s="35"/>
      <c r="DJ175" s="35"/>
      <c r="DK175" s="35"/>
      <c r="DL175" s="35"/>
      <c r="DM175" s="35"/>
      <c r="DN175" s="35"/>
      <c r="DO175" s="35"/>
      <c r="DP175" s="35"/>
      <c r="DQ175" s="35"/>
      <c r="DR175" s="35"/>
      <c r="DS175" s="35"/>
      <c r="DT175" s="35"/>
      <c r="DU175" s="35"/>
      <c r="DV175" s="35"/>
      <c r="DW175" s="35"/>
    </row>
    <row r="176" spans="1:127" s="267" customFormat="1" x14ac:dyDescent="0.2">
      <c r="A176" s="266" t="e">
        <f>IF(#REF!=0,,1)</f>
        <v>#REF!</v>
      </c>
      <c r="AT176" s="35"/>
      <c r="AU176" s="35"/>
      <c r="AV176" s="35"/>
      <c r="AW176" s="35"/>
      <c r="AX176" s="35"/>
      <c r="AY176" s="35"/>
      <c r="AZ176" s="35"/>
      <c r="BA176" s="35"/>
      <c r="BB176" s="35"/>
      <c r="BC176" s="35"/>
      <c r="BD176" s="35"/>
      <c r="BE176" s="35"/>
      <c r="BF176" s="35"/>
      <c r="BG176" s="35"/>
      <c r="BH176" s="35"/>
      <c r="BI176" s="35"/>
      <c r="BJ176" s="35"/>
      <c r="BK176" s="35"/>
      <c r="BL176" s="35"/>
      <c r="BM176" s="35"/>
      <c r="BN176" s="35"/>
      <c r="BO176" s="35"/>
      <c r="BP176" s="35"/>
      <c r="BQ176" s="35"/>
      <c r="BR176" s="35"/>
      <c r="BS176" s="35"/>
      <c r="BT176" s="35"/>
      <c r="BU176" s="35"/>
      <c r="BV176" s="35"/>
      <c r="BW176" s="35"/>
      <c r="BX176" s="35"/>
      <c r="BY176" s="35"/>
      <c r="BZ176" s="35"/>
      <c r="CA176" s="35"/>
      <c r="CB176" s="35"/>
      <c r="CC176" s="35"/>
      <c r="CD176" s="35"/>
      <c r="CE176" s="35"/>
      <c r="CF176" s="35"/>
      <c r="CG176" s="35"/>
      <c r="CH176" s="35"/>
      <c r="CI176" s="35"/>
      <c r="CJ176" s="35"/>
      <c r="CK176" s="35"/>
      <c r="CL176" s="35"/>
      <c r="CM176" s="35"/>
      <c r="CN176" s="35"/>
      <c r="CO176" s="35"/>
      <c r="CP176" s="35"/>
      <c r="CQ176" s="35"/>
      <c r="CR176" s="35"/>
      <c r="CS176" s="35"/>
      <c r="CT176" s="35"/>
      <c r="CU176" s="35"/>
      <c r="CV176" s="35"/>
      <c r="CW176" s="35"/>
      <c r="CX176" s="35"/>
      <c r="CY176" s="35"/>
      <c r="CZ176" s="35"/>
      <c r="DA176" s="35"/>
      <c r="DB176" s="35"/>
      <c r="DC176" s="35"/>
      <c r="DD176" s="35"/>
      <c r="DE176" s="35"/>
      <c r="DF176" s="35"/>
      <c r="DG176" s="35"/>
      <c r="DH176" s="35"/>
      <c r="DI176" s="35"/>
      <c r="DJ176" s="35"/>
      <c r="DK176" s="35"/>
      <c r="DL176" s="35"/>
      <c r="DM176" s="35"/>
      <c r="DN176" s="35"/>
      <c r="DO176" s="35"/>
      <c r="DP176" s="35"/>
      <c r="DQ176" s="35"/>
      <c r="DR176" s="35"/>
      <c r="DS176" s="35"/>
      <c r="DT176" s="35"/>
      <c r="DU176" s="35"/>
      <c r="DV176" s="35"/>
      <c r="DW176" s="35"/>
    </row>
    <row r="177" spans="1:127" s="267" customFormat="1" ht="18" customHeight="1" x14ac:dyDescent="0.2">
      <c r="A177" s="266" t="e">
        <f>IF(#REF!=0,,1)</f>
        <v>#REF!</v>
      </c>
      <c r="AT177" s="35"/>
      <c r="AU177" s="35"/>
      <c r="AV177" s="35"/>
      <c r="AW177" s="35"/>
      <c r="AX177" s="35"/>
      <c r="AY177" s="35"/>
      <c r="AZ177" s="35"/>
      <c r="BA177" s="35"/>
      <c r="BB177" s="35"/>
      <c r="BC177" s="35"/>
      <c r="BD177" s="35"/>
      <c r="BE177" s="35"/>
      <c r="BF177" s="35"/>
      <c r="BG177" s="35"/>
      <c r="BH177" s="35"/>
      <c r="BI177" s="35"/>
      <c r="BJ177" s="35"/>
      <c r="BK177" s="35"/>
      <c r="BL177" s="35"/>
      <c r="BM177" s="35"/>
      <c r="BN177" s="35"/>
      <c r="BO177" s="35"/>
      <c r="BP177" s="35"/>
      <c r="BQ177" s="35"/>
      <c r="BR177" s="35"/>
      <c r="BS177" s="35"/>
      <c r="BT177" s="35"/>
      <c r="BU177" s="35"/>
      <c r="BV177" s="35"/>
      <c r="BW177" s="35"/>
      <c r="BX177" s="35"/>
      <c r="BY177" s="35"/>
      <c r="BZ177" s="35"/>
      <c r="CA177" s="35"/>
      <c r="CB177" s="35"/>
      <c r="CC177" s="35"/>
      <c r="CD177" s="35"/>
      <c r="CE177" s="35"/>
      <c r="CF177" s="35"/>
      <c r="CG177" s="35"/>
      <c r="CH177" s="35"/>
      <c r="CI177" s="35"/>
      <c r="CJ177" s="35"/>
      <c r="CK177" s="35"/>
      <c r="CL177" s="35"/>
      <c r="CM177" s="35"/>
      <c r="CN177" s="35"/>
      <c r="CO177" s="35"/>
      <c r="CP177" s="35"/>
      <c r="CQ177" s="35"/>
      <c r="CR177" s="35"/>
      <c r="CS177" s="35"/>
      <c r="CT177" s="35"/>
      <c r="CU177" s="35"/>
      <c r="CV177" s="35"/>
      <c r="CW177" s="35"/>
      <c r="CX177" s="35"/>
      <c r="CY177" s="35"/>
      <c r="CZ177" s="35"/>
      <c r="DA177" s="35"/>
      <c r="DB177" s="35"/>
      <c r="DC177" s="35"/>
      <c r="DD177" s="35"/>
      <c r="DE177" s="35"/>
      <c r="DF177" s="35"/>
      <c r="DG177" s="35"/>
      <c r="DH177" s="35"/>
      <c r="DI177" s="35"/>
      <c r="DJ177" s="35"/>
      <c r="DK177" s="35"/>
      <c r="DL177" s="35"/>
      <c r="DM177" s="35"/>
      <c r="DN177" s="35"/>
      <c r="DO177" s="35"/>
      <c r="DP177" s="35"/>
      <c r="DQ177" s="35"/>
      <c r="DR177" s="35"/>
      <c r="DS177" s="35"/>
      <c r="DT177" s="35"/>
      <c r="DU177" s="35"/>
      <c r="DV177" s="35"/>
      <c r="DW177" s="35"/>
    </row>
    <row r="178" spans="1:127" s="267" customFormat="1" ht="16.5" customHeight="1" x14ac:dyDescent="0.2">
      <c r="A178" s="266" t="e">
        <f>IF(#REF!=0,,1)</f>
        <v>#REF!</v>
      </c>
      <c r="AT178" s="35"/>
      <c r="AU178" s="35"/>
      <c r="AV178" s="35"/>
      <c r="AW178" s="35"/>
      <c r="AX178" s="35"/>
      <c r="AY178" s="35"/>
      <c r="AZ178" s="35"/>
      <c r="BA178" s="35"/>
      <c r="BB178" s="35"/>
      <c r="BC178" s="35"/>
      <c r="BD178" s="35"/>
      <c r="BE178" s="35"/>
      <c r="BF178" s="35"/>
      <c r="BG178" s="35"/>
      <c r="BH178" s="35"/>
      <c r="BI178" s="35"/>
      <c r="BJ178" s="35"/>
      <c r="BK178" s="35"/>
      <c r="BL178" s="35"/>
      <c r="BM178" s="35"/>
      <c r="BN178" s="35"/>
      <c r="BO178" s="35"/>
      <c r="BP178" s="35"/>
      <c r="BQ178" s="35"/>
      <c r="BR178" s="35"/>
      <c r="BS178" s="35"/>
      <c r="BT178" s="35"/>
      <c r="BU178" s="35"/>
      <c r="BV178" s="35"/>
      <c r="BW178" s="35"/>
      <c r="BX178" s="35"/>
      <c r="BY178" s="35"/>
      <c r="BZ178" s="35"/>
      <c r="CA178" s="35"/>
      <c r="CB178" s="35"/>
      <c r="CC178" s="35"/>
      <c r="CD178" s="35"/>
      <c r="CE178" s="35"/>
      <c r="CF178" s="35"/>
      <c r="CG178" s="35"/>
      <c r="CH178" s="35"/>
      <c r="CI178" s="35"/>
      <c r="CJ178" s="35"/>
      <c r="CK178" s="35"/>
      <c r="CL178" s="35"/>
      <c r="CM178" s="35"/>
      <c r="CN178" s="35"/>
      <c r="CO178" s="35"/>
      <c r="CP178" s="35"/>
      <c r="CQ178" s="35"/>
      <c r="CR178" s="35"/>
      <c r="CS178" s="35"/>
      <c r="CT178" s="35"/>
      <c r="CU178" s="35"/>
      <c r="CV178" s="35"/>
      <c r="CW178" s="35"/>
      <c r="CX178" s="35"/>
      <c r="CY178" s="35"/>
      <c r="CZ178" s="35"/>
      <c r="DA178" s="35"/>
      <c r="DB178" s="35"/>
      <c r="DC178" s="35"/>
      <c r="DD178" s="35"/>
      <c r="DE178" s="35"/>
      <c r="DF178" s="35"/>
      <c r="DG178" s="35"/>
      <c r="DH178" s="35"/>
      <c r="DI178" s="35"/>
      <c r="DJ178" s="35"/>
      <c r="DK178" s="35"/>
      <c r="DL178" s="35"/>
      <c r="DM178" s="35"/>
      <c r="DN178" s="35"/>
      <c r="DO178" s="35"/>
      <c r="DP178" s="35"/>
      <c r="DQ178" s="35"/>
      <c r="DR178" s="35"/>
      <c r="DS178" s="35"/>
      <c r="DT178" s="35"/>
      <c r="DU178" s="35"/>
      <c r="DV178" s="35"/>
      <c r="DW178" s="35"/>
    </row>
    <row r="179" spans="1:127" s="267" customFormat="1" x14ac:dyDescent="0.2">
      <c r="A179" s="266" t="e">
        <f>IF(#REF!=0,,1)</f>
        <v>#REF!</v>
      </c>
      <c r="AT179" s="35"/>
      <c r="AU179" s="35"/>
      <c r="AV179" s="35"/>
      <c r="AW179" s="35"/>
      <c r="AX179" s="35"/>
      <c r="AY179" s="35"/>
      <c r="AZ179" s="35"/>
      <c r="BA179" s="35"/>
      <c r="BB179" s="35"/>
      <c r="BC179" s="35"/>
      <c r="BD179" s="35"/>
      <c r="BE179" s="35"/>
      <c r="BF179" s="35"/>
      <c r="BG179" s="35"/>
      <c r="BH179" s="35"/>
      <c r="BI179" s="35"/>
      <c r="BJ179" s="35"/>
      <c r="BK179" s="35"/>
      <c r="BL179" s="35"/>
      <c r="BM179" s="35"/>
      <c r="BN179" s="35"/>
      <c r="BO179" s="35"/>
      <c r="BP179" s="35"/>
      <c r="BQ179" s="35"/>
      <c r="BR179" s="35"/>
      <c r="BS179" s="35"/>
      <c r="BT179" s="35"/>
      <c r="BU179" s="35"/>
      <c r="BV179" s="35"/>
      <c r="BW179" s="35"/>
      <c r="BX179" s="35"/>
      <c r="BY179" s="35"/>
      <c r="BZ179" s="35"/>
      <c r="CA179" s="35"/>
      <c r="CB179" s="35"/>
      <c r="CC179" s="35"/>
      <c r="CD179" s="35"/>
      <c r="CE179" s="35"/>
      <c r="CF179" s="35"/>
      <c r="CG179" s="35"/>
      <c r="CH179" s="35"/>
      <c r="CI179" s="35"/>
      <c r="CJ179" s="35"/>
      <c r="CK179" s="35"/>
      <c r="CL179" s="35"/>
      <c r="CM179" s="35"/>
      <c r="CN179" s="35"/>
      <c r="CO179" s="35"/>
      <c r="CP179" s="35"/>
      <c r="CQ179" s="35"/>
      <c r="CR179" s="35"/>
      <c r="CS179" s="35"/>
      <c r="CT179" s="35"/>
      <c r="CU179" s="35"/>
      <c r="CV179" s="35"/>
      <c r="CW179" s="35"/>
      <c r="CX179" s="35"/>
      <c r="CY179" s="35"/>
      <c r="CZ179" s="35"/>
      <c r="DA179" s="35"/>
      <c r="DB179" s="35"/>
      <c r="DC179" s="35"/>
      <c r="DD179" s="35"/>
      <c r="DE179" s="35"/>
      <c r="DF179" s="35"/>
      <c r="DG179" s="35"/>
      <c r="DH179" s="35"/>
      <c r="DI179" s="35"/>
      <c r="DJ179" s="35"/>
      <c r="DK179" s="35"/>
      <c r="DL179" s="35"/>
      <c r="DM179" s="35"/>
      <c r="DN179" s="35"/>
      <c r="DO179" s="35"/>
      <c r="DP179" s="35"/>
      <c r="DQ179" s="35"/>
      <c r="DR179" s="35"/>
      <c r="DS179" s="35"/>
      <c r="DT179" s="35"/>
      <c r="DU179" s="35"/>
      <c r="DV179" s="35"/>
      <c r="DW179" s="35"/>
    </row>
    <row r="180" spans="1:127" s="268" customFormat="1" outlineLevel="1" x14ac:dyDescent="0.2">
      <c r="A180" s="266" t="e">
        <f>IF(#REF!=0,,1)</f>
        <v>#REF!</v>
      </c>
      <c r="AT180" s="269"/>
      <c r="AU180" s="269"/>
      <c r="AV180" s="269"/>
      <c r="AW180" s="269"/>
      <c r="AX180" s="269"/>
      <c r="AY180" s="269"/>
      <c r="AZ180" s="269"/>
      <c r="BA180" s="269"/>
      <c r="BB180" s="269"/>
      <c r="BC180" s="269"/>
      <c r="BD180" s="269"/>
      <c r="BE180" s="269"/>
      <c r="BF180" s="269"/>
      <c r="BG180" s="269"/>
      <c r="BH180" s="269"/>
      <c r="BI180" s="269"/>
      <c r="BJ180" s="269"/>
      <c r="BK180" s="269"/>
      <c r="BL180" s="269"/>
      <c r="BM180" s="269"/>
      <c r="BN180" s="269"/>
      <c r="BO180" s="269"/>
      <c r="BP180" s="269"/>
      <c r="BQ180" s="269"/>
      <c r="BR180" s="269"/>
      <c r="BS180" s="269"/>
      <c r="BT180" s="269"/>
      <c r="BU180" s="269"/>
      <c r="BV180" s="269"/>
      <c r="BW180" s="269"/>
      <c r="BX180" s="269"/>
      <c r="BY180" s="269"/>
      <c r="BZ180" s="269"/>
      <c r="CA180" s="269"/>
      <c r="CB180" s="269"/>
      <c r="CC180" s="269"/>
      <c r="CD180" s="269"/>
      <c r="CE180" s="269"/>
      <c r="CF180" s="269"/>
      <c r="CG180" s="269"/>
      <c r="CH180" s="269"/>
      <c r="CI180" s="269"/>
      <c r="CJ180" s="269"/>
      <c r="CK180" s="269"/>
      <c r="CL180" s="269"/>
      <c r="CM180" s="269"/>
      <c r="CN180" s="269"/>
      <c r="CO180" s="269"/>
      <c r="CP180" s="269"/>
      <c r="CQ180" s="269"/>
      <c r="CR180" s="269"/>
      <c r="CS180" s="269"/>
      <c r="CT180" s="269"/>
      <c r="CU180" s="269"/>
      <c r="CV180" s="269"/>
      <c r="CW180" s="269"/>
      <c r="CX180" s="269"/>
      <c r="CY180" s="269"/>
      <c r="CZ180" s="269"/>
      <c r="DA180" s="269"/>
      <c r="DB180" s="269"/>
      <c r="DC180" s="269"/>
      <c r="DD180" s="269"/>
      <c r="DE180" s="269"/>
      <c r="DF180" s="269"/>
      <c r="DG180" s="269"/>
      <c r="DH180" s="269"/>
      <c r="DI180" s="269"/>
      <c r="DJ180" s="269"/>
      <c r="DK180" s="269"/>
      <c r="DL180" s="269"/>
      <c r="DM180" s="269"/>
      <c r="DN180" s="269"/>
      <c r="DO180" s="269"/>
      <c r="DP180" s="269"/>
      <c r="DQ180" s="269"/>
      <c r="DR180" s="269"/>
      <c r="DS180" s="269"/>
      <c r="DT180" s="269"/>
      <c r="DU180" s="269"/>
      <c r="DV180" s="269"/>
      <c r="DW180" s="269"/>
    </row>
    <row r="181" spans="1:127" s="267" customFormat="1" x14ac:dyDescent="0.2">
      <c r="A181" s="266" t="e">
        <f>IF(#REF!=0,,1)</f>
        <v>#REF!</v>
      </c>
      <c r="AT181" s="35"/>
      <c r="AU181" s="35"/>
      <c r="AV181" s="35"/>
      <c r="AW181" s="35"/>
      <c r="AX181" s="35"/>
      <c r="AY181" s="35"/>
      <c r="AZ181" s="35"/>
      <c r="BA181" s="35"/>
      <c r="BB181" s="35"/>
      <c r="BC181" s="35"/>
      <c r="BD181" s="35"/>
      <c r="BE181" s="35"/>
      <c r="BF181" s="35"/>
      <c r="BG181" s="35"/>
      <c r="BH181" s="35"/>
      <c r="BI181" s="35"/>
      <c r="BJ181" s="35"/>
      <c r="BK181" s="35"/>
      <c r="BL181" s="35"/>
      <c r="BM181" s="35"/>
      <c r="BN181" s="35"/>
      <c r="BO181" s="35"/>
      <c r="BP181" s="35"/>
      <c r="BQ181" s="35"/>
      <c r="BR181" s="35"/>
      <c r="BS181" s="35"/>
      <c r="BT181" s="35"/>
      <c r="BU181" s="35"/>
      <c r="BV181" s="35"/>
      <c r="BW181" s="35"/>
      <c r="BX181" s="35"/>
      <c r="BY181" s="35"/>
      <c r="BZ181" s="35"/>
      <c r="CA181" s="35"/>
      <c r="CB181" s="35"/>
      <c r="CC181" s="35"/>
      <c r="CD181" s="35"/>
      <c r="CE181" s="35"/>
      <c r="CF181" s="35"/>
      <c r="CG181" s="35"/>
      <c r="CH181" s="35"/>
      <c r="CI181" s="35"/>
      <c r="CJ181" s="35"/>
      <c r="CK181" s="35"/>
      <c r="CL181" s="35"/>
      <c r="CM181" s="35"/>
      <c r="CN181" s="35"/>
      <c r="CO181" s="35"/>
      <c r="CP181" s="35"/>
      <c r="CQ181" s="35"/>
      <c r="CR181" s="35"/>
      <c r="CS181" s="35"/>
      <c r="CT181" s="35"/>
      <c r="CU181" s="35"/>
      <c r="CV181" s="35"/>
      <c r="CW181" s="35"/>
      <c r="CX181" s="35"/>
      <c r="CY181" s="35"/>
      <c r="CZ181" s="35"/>
      <c r="DA181" s="35"/>
      <c r="DB181" s="35"/>
      <c r="DC181" s="35"/>
      <c r="DD181" s="35"/>
      <c r="DE181" s="35"/>
      <c r="DF181" s="35"/>
      <c r="DG181" s="35"/>
      <c r="DH181" s="35"/>
      <c r="DI181" s="35"/>
      <c r="DJ181" s="35"/>
      <c r="DK181" s="35"/>
      <c r="DL181" s="35"/>
      <c r="DM181" s="35"/>
      <c r="DN181" s="35"/>
      <c r="DO181" s="35"/>
      <c r="DP181" s="35"/>
      <c r="DQ181" s="35"/>
      <c r="DR181" s="35"/>
      <c r="DS181" s="35"/>
      <c r="DT181" s="35"/>
      <c r="DU181" s="35"/>
      <c r="DV181" s="35"/>
      <c r="DW181" s="35"/>
    </row>
    <row r="182" spans="1:127" s="267" customFormat="1" x14ac:dyDescent="0.2">
      <c r="A182" s="266" t="e">
        <f>IF(#REF!=0,,1)</f>
        <v>#REF!</v>
      </c>
      <c r="AT182" s="35"/>
      <c r="AU182" s="35"/>
      <c r="AV182" s="35"/>
      <c r="AW182" s="35"/>
      <c r="AX182" s="35"/>
      <c r="AY182" s="35"/>
      <c r="AZ182" s="35"/>
      <c r="BA182" s="35"/>
      <c r="BB182" s="35"/>
      <c r="BC182" s="35"/>
      <c r="BD182" s="35"/>
      <c r="BE182" s="35"/>
      <c r="BF182" s="35"/>
      <c r="BG182" s="35"/>
      <c r="BH182" s="35"/>
      <c r="BI182" s="35"/>
      <c r="BJ182" s="35"/>
      <c r="BK182" s="35"/>
      <c r="BL182" s="35"/>
      <c r="BM182" s="35"/>
      <c r="BN182" s="35"/>
      <c r="BO182" s="35"/>
      <c r="BP182" s="35"/>
      <c r="BQ182" s="35"/>
      <c r="BR182" s="35"/>
      <c r="BS182" s="35"/>
      <c r="BT182" s="35"/>
      <c r="BU182" s="35"/>
      <c r="BV182" s="35"/>
      <c r="BW182" s="35"/>
      <c r="BX182" s="35"/>
      <c r="BY182" s="35"/>
      <c r="BZ182" s="35"/>
      <c r="CA182" s="35"/>
      <c r="CB182" s="35"/>
      <c r="CC182" s="35"/>
      <c r="CD182" s="35"/>
      <c r="CE182" s="35"/>
      <c r="CF182" s="35"/>
      <c r="CG182" s="35"/>
      <c r="CH182" s="35"/>
      <c r="CI182" s="35"/>
      <c r="CJ182" s="35"/>
      <c r="CK182" s="35"/>
      <c r="CL182" s="35"/>
      <c r="CM182" s="35"/>
      <c r="CN182" s="35"/>
      <c r="CO182" s="35"/>
      <c r="CP182" s="35"/>
      <c r="CQ182" s="35"/>
      <c r="CR182" s="35"/>
      <c r="CS182" s="35"/>
      <c r="CT182" s="35"/>
      <c r="CU182" s="35"/>
      <c r="CV182" s="35"/>
      <c r="CW182" s="35"/>
      <c r="CX182" s="35"/>
      <c r="CY182" s="35"/>
      <c r="CZ182" s="35"/>
      <c r="DA182" s="35"/>
      <c r="DB182" s="35"/>
      <c r="DC182" s="35"/>
      <c r="DD182" s="35"/>
      <c r="DE182" s="35"/>
      <c r="DF182" s="35"/>
      <c r="DG182" s="35"/>
      <c r="DH182" s="35"/>
      <c r="DI182" s="35"/>
      <c r="DJ182" s="35"/>
      <c r="DK182" s="35"/>
      <c r="DL182" s="35"/>
      <c r="DM182" s="35"/>
      <c r="DN182" s="35"/>
      <c r="DO182" s="35"/>
      <c r="DP182" s="35"/>
      <c r="DQ182" s="35"/>
      <c r="DR182" s="35"/>
      <c r="DS182" s="35"/>
      <c r="DT182" s="35"/>
      <c r="DU182" s="35"/>
      <c r="DV182" s="35"/>
      <c r="DW182" s="35"/>
    </row>
    <row r="183" spans="1:127" s="267" customFormat="1" x14ac:dyDescent="0.2">
      <c r="A183" s="266" t="e">
        <f>IF(#REF!=0,,1)</f>
        <v>#REF!</v>
      </c>
      <c r="AT183" s="35"/>
      <c r="AU183" s="35"/>
      <c r="AV183" s="35"/>
      <c r="AW183" s="35"/>
      <c r="AX183" s="35"/>
      <c r="AY183" s="35"/>
      <c r="AZ183" s="35"/>
      <c r="BA183" s="35"/>
      <c r="BB183" s="35"/>
      <c r="BC183" s="35"/>
      <c r="BD183" s="35"/>
      <c r="BE183" s="35"/>
      <c r="BF183" s="35"/>
      <c r="BG183" s="35"/>
      <c r="BH183" s="35"/>
      <c r="BI183" s="35"/>
      <c r="BJ183" s="35"/>
      <c r="BK183" s="35"/>
      <c r="BL183" s="35"/>
      <c r="BM183" s="35"/>
      <c r="BN183" s="35"/>
      <c r="BO183" s="35"/>
      <c r="BP183" s="35"/>
      <c r="BQ183" s="35"/>
      <c r="BR183" s="35"/>
      <c r="BS183" s="35"/>
      <c r="BT183" s="35"/>
      <c r="BU183" s="35"/>
      <c r="BV183" s="35"/>
      <c r="BW183" s="35"/>
      <c r="BX183" s="35"/>
      <c r="BY183" s="35"/>
      <c r="BZ183" s="35"/>
      <c r="CA183" s="35"/>
      <c r="CB183" s="35"/>
      <c r="CC183" s="35"/>
      <c r="CD183" s="35"/>
      <c r="CE183" s="35"/>
      <c r="CF183" s="35"/>
      <c r="CG183" s="35"/>
      <c r="CH183" s="35"/>
      <c r="CI183" s="35"/>
      <c r="CJ183" s="35"/>
      <c r="CK183" s="35"/>
      <c r="CL183" s="35"/>
      <c r="CM183" s="35"/>
      <c r="CN183" s="35"/>
      <c r="CO183" s="35"/>
      <c r="CP183" s="35"/>
      <c r="CQ183" s="35"/>
      <c r="CR183" s="35"/>
      <c r="CS183" s="35"/>
      <c r="CT183" s="35"/>
      <c r="CU183" s="35"/>
      <c r="CV183" s="35"/>
      <c r="CW183" s="35"/>
      <c r="CX183" s="35"/>
      <c r="CY183" s="35"/>
      <c r="CZ183" s="35"/>
      <c r="DA183" s="35"/>
      <c r="DB183" s="35"/>
      <c r="DC183" s="35"/>
      <c r="DD183" s="35"/>
      <c r="DE183" s="35"/>
      <c r="DF183" s="35"/>
      <c r="DG183" s="35"/>
      <c r="DH183" s="35"/>
      <c r="DI183" s="35"/>
      <c r="DJ183" s="35"/>
      <c r="DK183" s="35"/>
      <c r="DL183" s="35"/>
      <c r="DM183" s="35"/>
      <c r="DN183" s="35"/>
      <c r="DO183" s="35"/>
      <c r="DP183" s="35"/>
      <c r="DQ183" s="35"/>
      <c r="DR183" s="35"/>
      <c r="DS183" s="35"/>
      <c r="DT183" s="35"/>
      <c r="DU183" s="35"/>
      <c r="DV183" s="35"/>
      <c r="DW183" s="35"/>
    </row>
    <row r="184" spans="1:127" x14ac:dyDescent="0.2">
      <c r="A184" s="266" t="e">
        <f>IF(#REF!=0,,1)</f>
        <v>#REF!</v>
      </c>
    </row>
    <row r="185" spans="1:127" x14ac:dyDescent="0.2">
      <c r="A185" s="266" t="e">
        <f>IF(#REF!=0,,1)</f>
        <v>#REF!</v>
      </c>
    </row>
    <row r="186" spans="1:127" x14ac:dyDescent="0.2">
      <c r="A186" s="266" t="e">
        <f>IF(#REF!=0,,1)</f>
        <v>#REF!</v>
      </c>
    </row>
    <row r="187" spans="1:127" x14ac:dyDescent="0.2">
      <c r="A187" s="266" t="e">
        <f>IF(#REF!=0,,1)</f>
        <v>#REF!</v>
      </c>
    </row>
    <row r="188" spans="1:127" x14ac:dyDescent="0.2">
      <c r="A188" s="266" t="e">
        <f>IF(#REF!=0,,1)</f>
        <v>#REF!</v>
      </c>
    </row>
    <row r="189" spans="1:127" ht="20.25" customHeight="1" x14ac:dyDescent="0.2">
      <c r="A189" s="266" t="e">
        <f>IF(#REF!=0,,1)</f>
        <v>#REF!</v>
      </c>
    </row>
    <row r="190" spans="1:127" x14ac:dyDescent="0.2">
      <c r="A190" s="122" t="e">
        <f>IF(#REF!=0,,1)</f>
        <v>#REF!</v>
      </c>
    </row>
    <row r="191" spans="1:127" x14ac:dyDescent="0.2">
      <c r="A191" s="122" t="e">
        <f>IF(#REF!="Объект",,1)</f>
        <v>#REF!</v>
      </c>
    </row>
    <row r="192" spans="1:127" collapsed="1" x14ac:dyDescent="0.2">
      <c r="A192" s="122" t="e">
        <f>IF(#REF!="Объект",,1)</f>
        <v>#REF!</v>
      </c>
    </row>
    <row r="193" spans="1:2" x14ac:dyDescent="0.2">
      <c r="A193" s="122"/>
    </row>
    <row r="194" spans="1:2" x14ac:dyDescent="0.2">
      <c r="A194" s="122"/>
    </row>
    <row r="195" spans="1:2" x14ac:dyDescent="0.2">
      <c r="A195" s="122"/>
    </row>
    <row r="196" spans="1:2" x14ac:dyDescent="0.2">
      <c r="A196" s="122"/>
    </row>
    <row r="197" spans="1:2" x14ac:dyDescent="0.2">
      <c r="A197" s="122"/>
    </row>
    <row r="198" spans="1:2" x14ac:dyDescent="0.2">
      <c r="A198" s="122"/>
    </row>
    <row r="199" spans="1:2" x14ac:dyDescent="0.2">
      <c r="A199" s="122"/>
    </row>
    <row r="200" spans="1:2" x14ac:dyDescent="0.2">
      <c r="A200" s="122" t="e">
        <f>IF(#REF!="Объект",,1)</f>
        <v>#REF!</v>
      </c>
    </row>
    <row r="201" spans="1:2" ht="18" x14ac:dyDescent="0.2">
      <c r="A201" s="122" t="e">
        <f>IF(#REF!="Объект",,1)</f>
        <v>#REF!</v>
      </c>
      <c r="B201" s="274"/>
    </row>
    <row r="202" spans="1:2" x14ac:dyDescent="0.2">
      <c r="A202" s="122" t="e">
        <f>IF(#REF!="Объект",,1)</f>
        <v>#REF!</v>
      </c>
    </row>
    <row r="203" spans="1:2" x14ac:dyDescent="0.2">
      <c r="A203" s="122" t="e">
        <f>IF(#REF!="Объект",,1)</f>
        <v>#REF!</v>
      </c>
    </row>
    <row r="204" spans="1:2" x14ac:dyDescent="0.2">
      <c r="A204" s="122" t="e">
        <f>IF(#REF!="Объект",,1)</f>
        <v>#REF!</v>
      </c>
    </row>
    <row r="205" spans="1:2" x14ac:dyDescent="0.2">
      <c r="A205" s="122" t="e">
        <f>IF(#REF!="Объект",,1)</f>
        <v>#REF!</v>
      </c>
    </row>
    <row r="206" spans="1:2" x14ac:dyDescent="0.2">
      <c r="A206" s="122" t="e">
        <f>IF(#REF!="Объект",,1)</f>
        <v>#REF!</v>
      </c>
    </row>
    <row r="207" spans="1:2" x14ac:dyDescent="0.2">
      <c r="A207" s="122"/>
    </row>
    <row r="345" spans="1:1" s="260" customFormat="1" x14ac:dyDescent="0.2">
      <c r="A345" s="275"/>
    </row>
  </sheetData>
  <protectedRanges>
    <protectedRange password="C763" sqref="JD72 JD79 JD50 A90:A115 JD52 JD7 JD68 JD4 A117:A64660 JD70 JD54:JD57 JD59 JD61:JD66 A1:A88 JD81:JD103" name="Диапазон5_1"/>
    <protectedRange password="C763" sqref="B68:B69 D6 JE68:JZ69 B8:B14 JE6:JZ51 C86:AT86 JB7:JC51 B86:B87 B4:B5 B50:B51 DX50:EV51 II51:JA51 II68:JC69 FV7:HI51 HJ7:JA7 DX68:HI69 B24:BX49 D20:BX23 C50:DW50 C7:EV10 C68:DW68 H6:JC6 BY18:EV49 CB11:EV17 B18:BX19 C12:CA17" name="Диапазон1_1"/>
    <protectedRange password="C763" sqref="B103 DX66:EV67 JE84:JZ103 EW67:FU67 HJ67:JC67 JE66:JZ67 B84:B85 FV66:HI67 II66:JC66 DX84:HI103 II84:JC103 B66:B67" name="Диапазон2_1"/>
    <protectedRange password="C763" sqref="C8:C10 C86 C68 C12:C19 C24:C50" name="Диапазон4_1"/>
    <protectedRange password="C763" sqref="C51:DW51 C69:DW69 C87:CD87 C11 E11:CA11" name="Диапазон1_1_2"/>
    <protectedRange password="C763" sqref="C67:L67 N67:BX67 BY66:DW67 CE84:DW102 D103:DW103 AU86:CD86 C66:BX66 D84:CD85" name="Диапазон2_1_2"/>
    <protectedRange password="C763" sqref="C69 C11 C87 C51:C66" name="Диапазон4_1_2"/>
    <protectedRange password="C763" sqref="C102:C103 C84:C85" name="Диапазон2_1_3"/>
    <protectedRange password="C763" sqref="C70:C85 C88:C103" name="Диапазон4_1_3"/>
    <protectedRange password="C763" sqref="B21:C21 B23:C23" name="Диапазон1_1_1"/>
    <protectedRange password="C763" sqref="C21 C23" name="Диапазон4_1_1"/>
    <protectedRange password="C763" sqref="B15:B17" name="Диапазон1_1_3"/>
    <protectedRange password="C763" sqref="D11" name="Диапазон1_1_2_1"/>
  </protectedRanges>
  <autoFilter ref="A1:A206"/>
  <conditionalFormatting sqref="D51:DW51 D69:DW69">
    <cfRule type="expression" dxfId="27" priority="14" stopIfTrue="1">
      <formula>AND(D51&gt;=$E$4,D51&lt;=$F$4)</formula>
    </cfRule>
    <cfRule type="expression" dxfId="26" priority="15" stopIfTrue="1">
      <formula>AND(D51&gt;=$E$5,D51&lt;=$F$5)</formula>
    </cfRule>
    <cfRule type="expression" dxfId="25" priority="16" stopIfTrue="1">
      <formula>AND(D51&gt;=$E$6,D51&lt;=$F$6)</formula>
    </cfRule>
  </conditionalFormatting>
  <conditionalFormatting sqref="D51:DW51 D69:DW69">
    <cfRule type="expression" dxfId="24" priority="13" stopIfTrue="1">
      <formula>AND(D51&gt;=$E$3,D51&lt;=$F$3)</formula>
    </cfRule>
  </conditionalFormatting>
  <conditionalFormatting sqref="D87:CD87">
    <cfRule type="expression" dxfId="23" priority="10" stopIfTrue="1">
      <formula>AND(D87&gt;=$E$4,D87&lt;=$F$4)</formula>
    </cfRule>
    <cfRule type="expression" dxfId="22" priority="11" stopIfTrue="1">
      <formula>AND(D87&gt;=$E$5,D87&lt;=$F$5)</formula>
    </cfRule>
    <cfRule type="expression" dxfId="21" priority="12" stopIfTrue="1">
      <formula>AND(D87&gt;=$E$6,D87&lt;=$F$6)</formula>
    </cfRule>
  </conditionalFormatting>
  <conditionalFormatting sqref="D87:CD87">
    <cfRule type="expression" dxfId="20" priority="9" stopIfTrue="1">
      <formula>AND(D87&gt;=$E$3,D87&lt;=$F$3)</formula>
    </cfRule>
  </conditionalFormatting>
  <conditionalFormatting sqref="E11:CA11">
    <cfRule type="expression" dxfId="19" priority="6" stopIfTrue="1">
      <formula>AND(E11&gt;=$E$4,E11&lt;=$F$4)</formula>
    </cfRule>
    <cfRule type="expression" dxfId="18" priority="7" stopIfTrue="1">
      <formula>AND(E11&gt;=$E$5,E11&lt;=$F$5)</formula>
    </cfRule>
    <cfRule type="expression" dxfId="17" priority="8" stopIfTrue="1">
      <formula>AND(E11&gt;=$E$6,E11&lt;=$F$6)</formula>
    </cfRule>
  </conditionalFormatting>
  <conditionalFormatting sqref="E11:CA11">
    <cfRule type="expression" dxfId="16" priority="5" stopIfTrue="1">
      <formula>AND(E11&gt;=$E$3,E11&lt;=$F$3)</formula>
    </cfRule>
  </conditionalFormatting>
  <conditionalFormatting sqref="D11">
    <cfRule type="expression" dxfId="15" priority="2" stopIfTrue="1">
      <formula>AND(D11&gt;=$E$4,D11&lt;=$F$4)</formula>
    </cfRule>
    <cfRule type="expression" dxfId="14" priority="3" stopIfTrue="1">
      <formula>AND(D11&gt;=$E$5,D11&lt;=$F$5)</formula>
    </cfRule>
    <cfRule type="expression" dxfId="13" priority="4" stopIfTrue="1">
      <formula>AND(D11&gt;=$E$6,D11&lt;=$F$6)</formula>
    </cfRule>
  </conditionalFormatting>
  <conditionalFormatting sqref="D11">
    <cfRule type="expression" dxfId="12" priority="1" stopIfTrue="1">
      <formula>AND(D11&gt;=$E$3,D11&lt;=$F$3)</formula>
    </cfRule>
  </conditionalFormatting>
  <pageMargins left="0.4" right="0.24" top="0.54" bottom="0.51" header="0.5" footer="0.5"/>
  <pageSetup paperSize="9" scale="10" orientation="landscape" horizontalDpi="4294967295" verticalDpi="300"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8"/>
  <dimension ref="B1:T63"/>
  <sheetViews>
    <sheetView zoomScale="60" zoomScaleNormal="60" workbookViewId="0">
      <pane xSplit="8" ySplit="9" topLeftCell="I10" activePane="bottomRight" state="frozen"/>
      <selection activeCell="BP10" sqref="BP10"/>
      <selection pane="topRight" activeCell="BP10" sqref="BP10"/>
      <selection pane="bottomLeft" activeCell="BP10" sqref="BP10"/>
      <selection pane="bottomRight" activeCell="I63" sqref="I63:T63"/>
    </sheetView>
  </sheetViews>
  <sheetFormatPr defaultRowHeight="15" outlineLevelRow="1" outlineLevelCol="1" x14ac:dyDescent="0.25"/>
  <cols>
    <col min="2" max="2" width="47.7109375" customWidth="1"/>
    <col min="3" max="3" width="15.5703125" customWidth="1"/>
    <col min="4" max="4" width="12.7109375" customWidth="1" outlineLevel="1"/>
    <col min="5" max="5" width="13.42578125" customWidth="1" outlineLevel="1"/>
    <col min="6" max="7" width="12.7109375" customWidth="1" outlineLevel="1"/>
    <col min="8" max="8" width="16.28515625" customWidth="1" outlineLevel="1"/>
    <col min="9" max="20" width="14.7109375" bestFit="1" customWidth="1"/>
  </cols>
  <sheetData>
    <row r="1" spans="2:20" x14ac:dyDescent="0.25">
      <c r="B1" s="35"/>
      <c r="C1" s="35"/>
      <c r="G1" s="35"/>
      <c r="H1" s="35"/>
    </row>
    <row r="2" spans="2:20" x14ac:dyDescent="0.25">
      <c r="B2" s="37"/>
      <c r="C2" s="35"/>
      <c r="D2" s="35"/>
      <c r="E2" s="38" t="s">
        <v>92</v>
      </c>
      <c r="F2" s="38" t="s">
        <v>190</v>
      </c>
      <c r="G2" s="38" t="s">
        <v>191</v>
      </c>
      <c r="H2" s="35"/>
    </row>
    <row r="3" spans="2:20" x14ac:dyDescent="0.25">
      <c r="B3" s="315" t="s">
        <v>279</v>
      </c>
      <c r="C3" s="35"/>
      <c r="D3" s="35"/>
      <c r="E3" s="314"/>
      <c r="F3" s="314"/>
      <c r="G3" s="40"/>
      <c r="H3" s="41" t="s">
        <v>192</v>
      </c>
    </row>
    <row r="4" spans="2:20" x14ac:dyDescent="0.25">
      <c r="B4" s="37"/>
      <c r="C4" s="46">
        <v>44197</v>
      </c>
      <c r="D4" s="35"/>
      <c r="E4" s="314"/>
      <c r="F4" s="314"/>
      <c r="G4" s="40"/>
      <c r="H4" s="45" t="s">
        <v>194</v>
      </c>
    </row>
    <row r="5" spans="2:20" x14ac:dyDescent="0.25">
      <c r="B5" s="37"/>
      <c r="C5" s="46">
        <v>44531</v>
      </c>
      <c r="D5" s="35"/>
      <c r="E5" s="314"/>
      <c r="F5" s="314"/>
      <c r="G5" s="40"/>
      <c r="H5" s="47" t="s">
        <v>196</v>
      </c>
    </row>
    <row r="6" spans="2:20" x14ac:dyDescent="0.25">
      <c r="B6" s="49"/>
      <c r="C6" s="50"/>
      <c r="D6" s="51"/>
      <c r="E6" s="314">
        <v>44197</v>
      </c>
      <c r="F6" s="314">
        <f>DATE(YEAR(E6),(MONTH(E6)+G6-1),DAY(E6))</f>
        <v>44531</v>
      </c>
      <c r="G6" s="40">
        <v>12</v>
      </c>
      <c r="H6" s="53" t="s">
        <v>198</v>
      </c>
      <c r="I6">
        <f>ФинОсв_факт_прогноз!BB7</f>
        <v>73.06129110599079</v>
      </c>
      <c r="J6" s="379">
        <f>ФинОсв_факт_прогноз!BC7</f>
        <v>73.06129110599079</v>
      </c>
      <c r="K6" s="379">
        <f>ФинОсв_факт_прогноз!BD7</f>
        <v>73.06129110599079</v>
      </c>
      <c r="L6" s="379">
        <f>ФинОсв_факт_прогноз!BE7</f>
        <v>73.06129110599079</v>
      </c>
      <c r="M6" s="379">
        <f>ФинОсв_факт_прогноз!BF7</f>
        <v>73.06129110599079</v>
      </c>
      <c r="N6" s="379">
        <f>ФинОсв_факт_прогноз!BG7</f>
        <v>73.06129110599079</v>
      </c>
      <c r="O6" s="379">
        <f>ФинОсв_факт_прогноз!BH7</f>
        <v>73.06129110599079</v>
      </c>
      <c r="P6" s="379">
        <f>ФинОсв_факт_прогноз!BI7</f>
        <v>73.06129110599079</v>
      </c>
      <c r="Q6" s="379">
        <f>ФинОсв_факт_прогноз!BJ7</f>
        <v>73.06129110599079</v>
      </c>
      <c r="R6" s="379">
        <f>ФинОсв_факт_прогноз!BK7</f>
        <v>73.06129110599079</v>
      </c>
      <c r="S6" s="379">
        <f>ФинОсв_факт_прогноз!BL7</f>
        <v>73.06129110599079</v>
      </c>
      <c r="T6" s="379">
        <f>ФинОсв_факт_прогноз!BM7</f>
        <v>73.06129110599079</v>
      </c>
    </row>
    <row r="8" spans="2:20" ht="17.25" thickBot="1" x14ac:dyDescent="0.35">
      <c r="B8" s="59" t="s">
        <v>201</v>
      </c>
      <c r="C8" s="60" t="s">
        <v>202</v>
      </c>
      <c r="D8" s="61" t="s">
        <v>192</v>
      </c>
      <c r="E8" s="62" t="s">
        <v>203</v>
      </c>
      <c r="F8" s="63" t="s">
        <v>204</v>
      </c>
      <c r="G8" s="64" t="s">
        <v>205</v>
      </c>
      <c r="H8" s="65" t="s">
        <v>278</v>
      </c>
      <c r="I8" s="313">
        <f>IF([29]Db!$BA$5&lt;=I9,0,1)</f>
        <v>0</v>
      </c>
      <c r="J8" s="313">
        <f>IF([29]Db!$BA$5&lt;=J9,0,1)</f>
        <v>0</v>
      </c>
      <c r="K8" s="313">
        <f>IF([29]Db!$BA$5&lt;=K9,0,1)</f>
        <v>0</v>
      </c>
      <c r="L8" s="313">
        <f>IF([29]Db!$BA$5&lt;=L9,0,1)</f>
        <v>0</v>
      </c>
      <c r="M8" s="313">
        <f>IF([29]Db!$BA$5&lt;=M9,0,1)</f>
        <v>0</v>
      </c>
      <c r="N8" s="313">
        <f>IF([29]Db!$BA$5&lt;=N9,0,1)</f>
        <v>0</v>
      </c>
      <c r="O8" s="313">
        <f>IF([29]Db!$BA$5&lt;=O9,0,1)</f>
        <v>0</v>
      </c>
      <c r="P8" s="313">
        <f>IF([29]Db!$BA$5&lt;=P9,0,1)</f>
        <v>0</v>
      </c>
      <c r="Q8" s="313">
        <f>IF([29]Db!$BA$5&lt;=Q9,0,1)</f>
        <v>0</v>
      </c>
      <c r="R8" s="313">
        <f>IF([29]Db!$BA$5&lt;=R9,0,1)</f>
        <v>0</v>
      </c>
      <c r="S8" s="313">
        <f>IF([29]Db!$BA$5&lt;=S9,0,1)</f>
        <v>0</v>
      </c>
      <c r="T8" s="313">
        <f>IF([29]Db!$BA$5&lt;=T9,0,1)</f>
        <v>0</v>
      </c>
    </row>
    <row r="9" spans="2:20" ht="33" thickTop="1" thickBot="1" x14ac:dyDescent="0.3">
      <c r="B9" s="67" t="s">
        <v>207</v>
      </c>
      <c r="C9" s="68" t="s">
        <v>208</v>
      </c>
      <c r="D9" s="68" t="s">
        <v>208</v>
      </c>
      <c r="E9" s="68" t="s">
        <v>208</v>
      </c>
      <c r="F9" s="68" t="s">
        <v>208</v>
      </c>
      <c r="G9" s="68" t="s">
        <v>208</v>
      </c>
      <c r="H9" s="69" t="s">
        <v>208</v>
      </c>
      <c r="I9" s="70">
        <f>C4</f>
        <v>44197</v>
      </c>
      <c r="J9" s="70">
        <f t="shared" ref="J9:T9" si="0">DATE(YEAR(I9),(MONTH(I9)+1),DAY(I9))</f>
        <v>44228</v>
      </c>
      <c r="K9" s="70">
        <f t="shared" si="0"/>
        <v>44256</v>
      </c>
      <c r="L9" s="70">
        <f t="shared" si="0"/>
        <v>44287</v>
      </c>
      <c r="M9" s="70">
        <f t="shared" si="0"/>
        <v>44317</v>
      </c>
      <c r="N9" s="70">
        <f t="shared" si="0"/>
        <v>44348</v>
      </c>
      <c r="O9" s="70">
        <f t="shared" si="0"/>
        <v>44378</v>
      </c>
      <c r="P9" s="70">
        <f t="shared" si="0"/>
        <v>44409</v>
      </c>
      <c r="Q9" s="70">
        <f t="shared" si="0"/>
        <v>44440</v>
      </c>
      <c r="R9" s="70">
        <f t="shared" si="0"/>
        <v>44470</v>
      </c>
      <c r="S9" s="70">
        <f t="shared" si="0"/>
        <v>44501</v>
      </c>
      <c r="T9" s="70">
        <f t="shared" si="0"/>
        <v>44531</v>
      </c>
    </row>
    <row r="10" spans="2:20" ht="16.5" thickTop="1" x14ac:dyDescent="0.25">
      <c r="B10" s="312" t="s">
        <v>209</v>
      </c>
      <c r="C10" s="306">
        <f t="shared" ref="C10:C38" si="1">SUM(D10:G10)</f>
        <v>0</v>
      </c>
      <c r="D10" s="305">
        <f t="shared" ref="D10:D38" si="2">((SUMIFS($I10:$T10,$I$9:$T$9,CONCATENATE("&lt;=",$F$3))))</f>
        <v>0</v>
      </c>
      <c r="E10" s="305">
        <f t="shared" ref="E10:E38" si="3">((SUMIFS($I10:$T10,$I$9:$T$9,CONCATENATE("&lt;=",$F$4),$I$9:$T$9,CONCATENATE("&gt;",$F$3))))</f>
        <v>0</v>
      </c>
      <c r="F10" s="305">
        <f t="shared" ref="F10:F38" si="4">((SUMIFS($I10:$T10,$I$9:$T$9,CONCATENATE("&lt;=",$F$5),$I$9:$T$9,CONCATENATE("&gt;",$F$4))))</f>
        <v>0</v>
      </c>
      <c r="G10" s="305">
        <f t="shared" ref="G10:G38" si="5">((SUMIFS($I10:$T10,$I$9:$T$9,CONCATENATE("&lt;=",$F$6),$I$9:$T$9,CONCATENATE("&gt;",$F$5))))</f>
        <v>0</v>
      </c>
      <c r="H10" s="301">
        <f t="shared" ref="H10:H38" si="6">SUMIF($I$8:$T$8,$I$8,I10:T10)</f>
        <v>0</v>
      </c>
      <c r="I10" s="75"/>
      <c r="J10" s="75"/>
      <c r="K10" s="75"/>
      <c r="L10" s="75"/>
      <c r="M10" s="75"/>
      <c r="N10" s="75"/>
      <c r="O10" s="75"/>
      <c r="P10" s="75"/>
      <c r="Q10" s="75"/>
      <c r="R10" s="75"/>
      <c r="S10" s="75"/>
      <c r="T10" s="75"/>
    </row>
    <row r="11" spans="2:20" ht="15.75" x14ac:dyDescent="0.25">
      <c r="B11" s="311" t="s">
        <v>210</v>
      </c>
      <c r="C11" s="306">
        <f t="shared" si="1"/>
        <v>0</v>
      </c>
      <c r="D11" s="305">
        <f t="shared" si="2"/>
        <v>0</v>
      </c>
      <c r="E11" s="305">
        <f t="shared" si="3"/>
        <v>0</v>
      </c>
      <c r="F11" s="305">
        <f t="shared" si="4"/>
        <v>0</v>
      </c>
      <c r="G11" s="305">
        <f t="shared" si="5"/>
        <v>0</v>
      </c>
      <c r="H11" s="301">
        <f t="shared" si="6"/>
        <v>39343.89002378536</v>
      </c>
      <c r="I11" s="76">
        <v>6131.2468216666666</v>
      </c>
      <c r="J11" s="76">
        <v>345.30599999999998</v>
      </c>
      <c r="K11" s="76">
        <v>17080.606</v>
      </c>
      <c r="L11" s="76">
        <v>14011.008233333332</v>
      </c>
      <c r="M11" s="76">
        <v>0</v>
      </c>
      <c r="N11" s="76">
        <v>0</v>
      </c>
      <c r="O11" s="76">
        <v>0</v>
      </c>
      <c r="P11" s="76">
        <v>0</v>
      </c>
      <c r="Q11" s="76">
        <v>0</v>
      </c>
      <c r="R11" s="76">
        <v>0</v>
      </c>
      <c r="S11" s="76">
        <v>812.10968554819738</v>
      </c>
      <c r="T11" s="76">
        <v>963.61328323716771</v>
      </c>
    </row>
    <row r="12" spans="2:20" ht="15.75" x14ac:dyDescent="0.25">
      <c r="B12" s="311" t="s">
        <v>211</v>
      </c>
      <c r="C12" s="306">
        <f t="shared" si="1"/>
        <v>0</v>
      </c>
      <c r="D12" s="305">
        <f t="shared" si="2"/>
        <v>0</v>
      </c>
      <c r="E12" s="305">
        <f t="shared" si="3"/>
        <v>0</v>
      </c>
      <c r="F12" s="305">
        <f t="shared" si="4"/>
        <v>0</v>
      </c>
      <c r="G12" s="305">
        <f t="shared" si="5"/>
        <v>0</v>
      </c>
      <c r="H12" s="301">
        <f t="shared" si="6"/>
        <v>0</v>
      </c>
      <c r="I12" s="76"/>
      <c r="J12" s="76"/>
      <c r="K12" s="76"/>
      <c r="L12" s="76"/>
      <c r="M12" s="76"/>
      <c r="N12" s="76"/>
      <c r="O12" s="76"/>
      <c r="P12" s="76"/>
      <c r="Q12" s="76"/>
      <c r="R12" s="76"/>
      <c r="S12" s="76"/>
      <c r="T12" s="76"/>
    </row>
    <row r="13" spans="2:20" ht="15.75" x14ac:dyDescent="0.25">
      <c r="B13" s="311" t="s">
        <v>212</v>
      </c>
      <c r="C13" s="306">
        <f t="shared" si="1"/>
        <v>0</v>
      </c>
      <c r="D13" s="305">
        <f t="shared" si="2"/>
        <v>0</v>
      </c>
      <c r="E13" s="305">
        <f t="shared" si="3"/>
        <v>0</v>
      </c>
      <c r="F13" s="305">
        <f t="shared" si="4"/>
        <v>0</v>
      </c>
      <c r="G13" s="305">
        <f t="shared" si="5"/>
        <v>0</v>
      </c>
      <c r="H13" s="301">
        <f t="shared" si="6"/>
        <v>1386953.7701154226</v>
      </c>
      <c r="I13" s="76">
        <v>57285.369416666661</v>
      </c>
      <c r="J13" s="76">
        <v>137365.407923697</v>
      </c>
      <c r="K13" s="76">
        <v>109994.29616803033</v>
      </c>
      <c r="L13" s="76">
        <v>133740.88487806063</v>
      </c>
      <c r="M13" s="76">
        <v>129848.39165738194</v>
      </c>
      <c r="N13" s="76">
        <v>112563.6620864266</v>
      </c>
      <c r="O13" s="76">
        <v>108784.84946110976</v>
      </c>
      <c r="P13" s="76">
        <v>85562.160214851348</v>
      </c>
      <c r="Q13" s="76">
        <v>145126.97034006016</v>
      </c>
      <c r="R13" s="76">
        <v>183477.1254862849</v>
      </c>
      <c r="S13" s="76">
        <v>122146.52228466884</v>
      </c>
      <c r="T13" s="76">
        <v>61058.130198184364</v>
      </c>
    </row>
    <row r="14" spans="2:20" ht="15.75" x14ac:dyDescent="0.25">
      <c r="B14" s="311" t="s">
        <v>213</v>
      </c>
      <c r="C14" s="306">
        <f t="shared" si="1"/>
        <v>0</v>
      </c>
      <c r="D14" s="305">
        <f t="shared" si="2"/>
        <v>0</v>
      </c>
      <c r="E14" s="305">
        <f t="shared" si="3"/>
        <v>0</v>
      </c>
      <c r="F14" s="305">
        <f t="shared" si="4"/>
        <v>0</v>
      </c>
      <c r="G14" s="305">
        <f t="shared" si="5"/>
        <v>0</v>
      </c>
      <c r="H14" s="301">
        <f t="shared" si="6"/>
        <v>0</v>
      </c>
      <c r="I14" s="76"/>
      <c r="J14" s="76"/>
      <c r="K14" s="76"/>
      <c r="L14" s="76"/>
      <c r="M14" s="76"/>
      <c r="N14" s="76"/>
      <c r="O14" s="76"/>
      <c r="P14" s="76"/>
      <c r="Q14" s="76"/>
      <c r="R14" s="76"/>
      <c r="S14" s="76"/>
      <c r="T14" s="76"/>
    </row>
    <row r="15" spans="2:20" ht="15.75" x14ac:dyDescent="0.25">
      <c r="B15" s="311" t="s">
        <v>214</v>
      </c>
      <c r="C15" s="306">
        <f t="shared" si="1"/>
        <v>0</v>
      </c>
      <c r="D15" s="305">
        <f t="shared" si="2"/>
        <v>0</v>
      </c>
      <c r="E15" s="305">
        <f t="shared" si="3"/>
        <v>0</v>
      </c>
      <c r="F15" s="305">
        <f t="shared" si="4"/>
        <v>0</v>
      </c>
      <c r="G15" s="305">
        <f t="shared" si="5"/>
        <v>0</v>
      </c>
      <c r="H15" s="301">
        <f t="shared" si="6"/>
        <v>35850.0663243495</v>
      </c>
      <c r="I15" s="76">
        <v>7939.5686101544197</v>
      </c>
      <c r="J15" s="76">
        <v>47.609782299999999</v>
      </c>
      <c r="K15" s="76">
        <v>765.62300000000005</v>
      </c>
      <c r="L15" s="76">
        <v>1868.3186957306548</v>
      </c>
      <c r="M15" s="76">
        <v>5411.1421029936046</v>
      </c>
      <c r="N15" s="76">
        <v>2246.9503808932318</v>
      </c>
      <c r="O15" s="76">
        <v>1048.0563500371127</v>
      </c>
      <c r="P15" s="76">
        <v>2637.6039283420073</v>
      </c>
      <c r="Q15" s="76">
        <v>2379.2823761490877</v>
      </c>
      <c r="R15" s="76">
        <v>7625.8200192772074</v>
      </c>
      <c r="S15" s="76">
        <v>2777.1145155728259</v>
      </c>
      <c r="T15" s="76">
        <v>1102.9765628993496</v>
      </c>
    </row>
    <row r="16" spans="2:20" ht="15.75" x14ac:dyDescent="0.25">
      <c r="B16" s="304" t="s">
        <v>215</v>
      </c>
      <c r="C16" s="306">
        <f t="shared" si="1"/>
        <v>0</v>
      </c>
      <c r="D16" s="305">
        <f t="shared" si="2"/>
        <v>0</v>
      </c>
      <c r="E16" s="305">
        <f t="shared" si="3"/>
        <v>0</v>
      </c>
      <c r="F16" s="305">
        <f t="shared" si="4"/>
        <v>0</v>
      </c>
      <c r="G16" s="305">
        <f t="shared" si="5"/>
        <v>0</v>
      </c>
      <c r="H16" s="301">
        <f t="shared" si="6"/>
        <v>436704.00521913078</v>
      </c>
      <c r="I16" s="76"/>
      <c r="J16" s="76"/>
      <c r="K16" s="76"/>
      <c r="L16" s="76"/>
      <c r="M16" s="76">
        <v>46003.344114686428</v>
      </c>
      <c r="N16" s="76">
        <v>196074.03675499253</v>
      </c>
      <c r="O16" s="76">
        <v>38825.91297525094</v>
      </c>
      <c r="P16" s="76">
        <v>30912.749491901606</v>
      </c>
      <c r="Q16" s="76">
        <v>29507.243030119593</v>
      </c>
      <c r="R16" s="76">
        <v>20243.037427197414</v>
      </c>
      <c r="S16" s="76">
        <v>33842.383628961135</v>
      </c>
      <c r="T16" s="76">
        <v>41295.297796021099</v>
      </c>
    </row>
    <row r="17" spans="2:20" ht="15.75" x14ac:dyDescent="0.25">
      <c r="B17" s="304" t="s">
        <v>216</v>
      </c>
      <c r="C17" s="306">
        <f t="shared" si="1"/>
        <v>0</v>
      </c>
      <c r="D17" s="305">
        <f t="shared" si="2"/>
        <v>0</v>
      </c>
      <c r="E17" s="305">
        <f t="shared" si="3"/>
        <v>0</v>
      </c>
      <c r="F17" s="305">
        <f t="shared" si="4"/>
        <v>0</v>
      </c>
      <c r="G17" s="305">
        <f t="shared" si="5"/>
        <v>0</v>
      </c>
      <c r="H17" s="301">
        <f t="shared" si="6"/>
        <v>1328306.3381132716</v>
      </c>
      <c r="I17" s="76">
        <v>305729.99807066674</v>
      </c>
      <c r="J17" s="76">
        <v>85451.785641666676</v>
      </c>
      <c r="K17" s="76">
        <v>101618.58194666667</v>
      </c>
      <c r="L17" s="76">
        <v>108133.01009166669</v>
      </c>
      <c r="M17" s="76">
        <v>60131.103670978962</v>
      </c>
      <c r="N17" s="76">
        <v>89222.213163865265</v>
      </c>
      <c r="O17" s="76">
        <v>120335.76093793006</v>
      </c>
      <c r="P17" s="76">
        <v>95809.961639866582</v>
      </c>
      <c r="Q17" s="76">
        <v>91453.781021795148</v>
      </c>
      <c r="R17" s="76">
        <v>62740.606101125552</v>
      </c>
      <c r="S17" s="76">
        <v>92290.10908038709</v>
      </c>
      <c r="T17" s="76">
        <v>115389.42674665616</v>
      </c>
    </row>
    <row r="18" spans="2:20" ht="15.75" x14ac:dyDescent="0.25">
      <c r="B18" s="304" t="s">
        <v>217</v>
      </c>
      <c r="C18" s="306">
        <f t="shared" si="1"/>
        <v>0</v>
      </c>
      <c r="D18" s="305">
        <f t="shared" si="2"/>
        <v>0</v>
      </c>
      <c r="E18" s="305">
        <f t="shared" si="3"/>
        <v>0</v>
      </c>
      <c r="F18" s="305">
        <f t="shared" si="4"/>
        <v>0</v>
      </c>
      <c r="G18" s="305">
        <f t="shared" si="5"/>
        <v>0</v>
      </c>
      <c r="H18" s="301">
        <f t="shared" si="6"/>
        <v>0</v>
      </c>
      <c r="I18" s="76"/>
      <c r="J18" s="76"/>
      <c r="K18" s="76"/>
      <c r="L18" s="76"/>
      <c r="M18" s="76"/>
      <c r="N18" s="76"/>
      <c r="O18" s="76"/>
      <c r="P18" s="76"/>
      <c r="Q18" s="76"/>
      <c r="R18" s="76"/>
      <c r="S18" s="76"/>
      <c r="T18" s="76"/>
    </row>
    <row r="19" spans="2:20" ht="15.75" x14ac:dyDescent="0.25">
      <c r="B19" s="304" t="s">
        <v>218</v>
      </c>
      <c r="C19" s="306">
        <f t="shared" si="1"/>
        <v>0</v>
      </c>
      <c r="D19" s="305">
        <f t="shared" si="2"/>
        <v>0</v>
      </c>
      <c r="E19" s="305">
        <f t="shared" si="3"/>
        <v>0</v>
      </c>
      <c r="F19" s="305">
        <f t="shared" si="4"/>
        <v>0</v>
      </c>
      <c r="G19" s="305">
        <f t="shared" si="5"/>
        <v>0</v>
      </c>
      <c r="H19" s="301">
        <f t="shared" si="6"/>
        <v>10000</v>
      </c>
      <c r="I19" s="76">
        <v>200</v>
      </c>
      <c r="J19" s="76">
        <v>200</v>
      </c>
      <c r="K19" s="76">
        <v>200</v>
      </c>
      <c r="L19" s="76">
        <v>0</v>
      </c>
      <c r="M19" s="76">
        <v>0</v>
      </c>
      <c r="N19" s="76">
        <v>0</v>
      </c>
      <c r="O19" s="76">
        <v>0</v>
      </c>
      <c r="P19" s="76">
        <v>0</v>
      </c>
      <c r="Q19" s="76">
        <v>0</v>
      </c>
      <c r="R19" s="76">
        <v>0</v>
      </c>
      <c r="S19" s="76">
        <v>9400</v>
      </c>
      <c r="T19" s="76">
        <v>0</v>
      </c>
    </row>
    <row r="20" spans="2:20" ht="15.75" x14ac:dyDescent="0.25">
      <c r="B20" s="304" t="s">
        <v>219</v>
      </c>
      <c r="C20" s="306">
        <f t="shared" si="1"/>
        <v>0</v>
      </c>
      <c r="D20" s="305">
        <f t="shared" si="2"/>
        <v>0</v>
      </c>
      <c r="E20" s="305">
        <f t="shared" si="3"/>
        <v>0</v>
      </c>
      <c r="F20" s="305">
        <f t="shared" si="4"/>
        <v>0</v>
      </c>
      <c r="G20" s="305">
        <f t="shared" si="5"/>
        <v>0</v>
      </c>
      <c r="H20" s="301">
        <f t="shared" si="6"/>
        <v>6444.1782214824425</v>
      </c>
      <c r="I20" s="76"/>
      <c r="J20" s="76"/>
      <c r="K20" s="76"/>
      <c r="L20" s="76"/>
      <c r="M20" s="76">
        <v>742.54642595716882</v>
      </c>
      <c r="N20" s="76">
        <v>3164.8585122952763</v>
      </c>
      <c r="O20" s="76">
        <v>626.69450382614139</v>
      </c>
      <c r="P20" s="76">
        <v>498.96702279938779</v>
      </c>
      <c r="Q20" s="76">
        <v>476.28054598035243</v>
      </c>
      <c r="R20" s="76">
        <v>326.74570471679937</v>
      </c>
      <c r="S20" s="76">
        <v>243.89348680553579</v>
      </c>
      <c r="T20" s="76">
        <v>364.19201910178174</v>
      </c>
    </row>
    <row r="21" spans="2:20" ht="15.75" x14ac:dyDescent="0.25">
      <c r="B21" s="304" t="s">
        <v>220</v>
      </c>
      <c r="C21" s="306">
        <f t="shared" si="1"/>
        <v>0</v>
      </c>
      <c r="D21" s="305">
        <f t="shared" si="2"/>
        <v>0</v>
      </c>
      <c r="E21" s="305">
        <f t="shared" si="3"/>
        <v>0</v>
      </c>
      <c r="F21" s="305">
        <f t="shared" si="4"/>
        <v>0</v>
      </c>
      <c r="G21" s="305">
        <f t="shared" si="5"/>
        <v>0</v>
      </c>
      <c r="H21" s="301">
        <f t="shared" si="6"/>
        <v>0</v>
      </c>
      <c r="I21" s="76"/>
      <c r="J21" s="76"/>
      <c r="K21" s="76"/>
      <c r="L21" s="76"/>
      <c r="M21" s="76"/>
      <c r="N21" s="76"/>
      <c r="O21" s="76"/>
      <c r="P21" s="76"/>
      <c r="Q21" s="76"/>
      <c r="R21" s="76"/>
      <c r="S21" s="76"/>
      <c r="T21" s="76"/>
    </row>
    <row r="22" spans="2:20" ht="15.75" x14ac:dyDescent="0.25">
      <c r="B22" s="304" t="s">
        <v>221</v>
      </c>
      <c r="C22" s="306">
        <f t="shared" si="1"/>
        <v>0</v>
      </c>
      <c r="D22" s="305">
        <f t="shared" si="2"/>
        <v>0</v>
      </c>
      <c r="E22" s="305">
        <f t="shared" si="3"/>
        <v>0</v>
      </c>
      <c r="F22" s="305">
        <f t="shared" si="4"/>
        <v>0</v>
      </c>
      <c r="G22" s="305">
        <f t="shared" si="5"/>
        <v>0</v>
      </c>
      <c r="H22" s="301">
        <f t="shared" si="6"/>
        <v>77984.354999999996</v>
      </c>
      <c r="I22" s="76">
        <v>6498.69625</v>
      </c>
      <c r="J22" s="76">
        <v>6498.69625</v>
      </c>
      <c r="K22" s="76">
        <v>6498.69625</v>
      </c>
      <c r="L22" s="76">
        <v>6498.69625</v>
      </c>
      <c r="M22" s="76">
        <v>6498.69625</v>
      </c>
      <c r="N22" s="76">
        <v>6498.69625</v>
      </c>
      <c r="O22" s="76">
        <v>6498.69625</v>
      </c>
      <c r="P22" s="76">
        <v>6498.69625</v>
      </c>
      <c r="Q22" s="76">
        <v>6498.69625</v>
      </c>
      <c r="R22" s="76">
        <v>6498.69625</v>
      </c>
      <c r="S22" s="76">
        <v>6498.69625</v>
      </c>
      <c r="T22" s="76">
        <v>6498.69625</v>
      </c>
    </row>
    <row r="23" spans="2:20" ht="16.5" thickBot="1" x14ac:dyDescent="0.3">
      <c r="B23" s="304" t="s">
        <v>222</v>
      </c>
      <c r="C23" s="310">
        <f t="shared" si="1"/>
        <v>0</v>
      </c>
      <c r="D23" s="309">
        <f t="shared" si="2"/>
        <v>0</v>
      </c>
      <c r="E23" s="309">
        <f t="shared" si="3"/>
        <v>0</v>
      </c>
      <c r="F23" s="309">
        <f t="shared" si="4"/>
        <v>0</v>
      </c>
      <c r="G23" s="309">
        <f t="shared" si="5"/>
        <v>0</v>
      </c>
      <c r="H23" s="301">
        <f t="shared" si="6"/>
        <v>0</v>
      </c>
      <c r="I23" s="84"/>
      <c r="J23" s="84"/>
      <c r="K23" s="84"/>
      <c r="L23" s="84"/>
      <c r="M23" s="84"/>
      <c r="N23" s="84"/>
      <c r="O23" s="84"/>
      <c r="P23" s="84"/>
      <c r="Q23" s="84"/>
      <c r="R23" s="84"/>
      <c r="S23" s="84"/>
      <c r="T23" s="84"/>
    </row>
    <row r="24" spans="2:20" ht="17.25" thickTop="1" thickBot="1" x14ac:dyDescent="0.3">
      <c r="B24" s="85" t="s">
        <v>223</v>
      </c>
      <c r="C24" s="302">
        <f t="shared" si="1"/>
        <v>0</v>
      </c>
      <c r="D24" s="302">
        <f t="shared" si="2"/>
        <v>0</v>
      </c>
      <c r="E24" s="302">
        <f t="shared" si="3"/>
        <v>0</v>
      </c>
      <c r="F24" s="302">
        <f t="shared" si="4"/>
        <v>0</v>
      </c>
      <c r="G24" s="302">
        <f t="shared" si="5"/>
        <v>0</v>
      </c>
      <c r="H24" s="301">
        <f t="shared" si="6"/>
        <v>3321586.6030174429</v>
      </c>
      <c r="I24" s="88">
        <v>383784.87916915456</v>
      </c>
      <c r="J24" s="88">
        <v>229908.80559766368</v>
      </c>
      <c r="K24" s="88">
        <v>236157.803364697</v>
      </c>
      <c r="L24" s="88">
        <v>264251.91814879124</v>
      </c>
      <c r="M24" s="88">
        <v>248635.22422199813</v>
      </c>
      <c r="N24" s="88">
        <v>409770.41714847303</v>
      </c>
      <c r="O24" s="88">
        <v>276119.97047815396</v>
      </c>
      <c r="P24" s="88">
        <v>221920.1385477609</v>
      </c>
      <c r="Q24" s="88">
        <v>275442.25356410432</v>
      </c>
      <c r="R24" s="88">
        <v>280912.03098860185</v>
      </c>
      <c r="S24" s="88">
        <v>268010.82893194363</v>
      </c>
      <c r="T24" s="88">
        <v>226672.33285609994</v>
      </c>
    </row>
    <row r="25" spans="2:20" ht="16.5" hidden="1" outlineLevel="1" thickTop="1" x14ac:dyDescent="0.25">
      <c r="B25" s="89" t="s">
        <v>224</v>
      </c>
      <c r="C25" s="305">
        <f t="shared" si="1"/>
        <v>0</v>
      </c>
      <c r="D25" s="305">
        <f t="shared" si="2"/>
        <v>0</v>
      </c>
      <c r="E25" s="305">
        <f t="shared" si="3"/>
        <v>0</v>
      </c>
      <c r="F25" s="305">
        <f t="shared" si="4"/>
        <v>0</v>
      </c>
      <c r="G25" s="305">
        <f t="shared" si="5"/>
        <v>0</v>
      </c>
      <c r="H25" s="301">
        <f t="shared" si="6"/>
        <v>0</v>
      </c>
      <c r="I25" s="91">
        <f t="shared" ref="I25:T25" si="7">I10*0.2</f>
        <v>0</v>
      </c>
      <c r="J25" s="91">
        <f t="shared" si="7"/>
        <v>0</v>
      </c>
      <c r="K25" s="91">
        <f t="shared" si="7"/>
        <v>0</v>
      </c>
      <c r="L25" s="91">
        <f t="shared" si="7"/>
        <v>0</v>
      </c>
      <c r="M25" s="91">
        <f t="shared" si="7"/>
        <v>0</v>
      </c>
      <c r="N25" s="91">
        <f t="shared" si="7"/>
        <v>0</v>
      </c>
      <c r="O25" s="91">
        <f t="shared" si="7"/>
        <v>0</v>
      </c>
      <c r="P25" s="91">
        <f t="shared" si="7"/>
        <v>0</v>
      </c>
      <c r="Q25" s="91">
        <f t="shared" si="7"/>
        <v>0</v>
      </c>
      <c r="R25" s="91">
        <f t="shared" si="7"/>
        <v>0</v>
      </c>
      <c r="S25" s="91">
        <f t="shared" si="7"/>
        <v>0</v>
      </c>
      <c r="T25" s="91">
        <f t="shared" si="7"/>
        <v>0</v>
      </c>
    </row>
    <row r="26" spans="2:20" ht="16.5" hidden="1" outlineLevel="1" thickTop="1" x14ac:dyDescent="0.25">
      <c r="B26" s="89" t="s">
        <v>225</v>
      </c>
      <c r="C26" s="305">
        <f t="shared" si="1"/>
        <v>0</v>
      </c>
      <c r="D26" s="305">
        <f t="shared" si="2"/>
        <v>0</v>
      </c>
      <c r="E26" s="305">
        <f t="shared" si="3"/>
        <v>0</v>
      </c>
      <c r="F26" s="305">
        <f t="shared" si="4"/>
        <v>0</v>
      </c>
      <c r="G26" s="305">
        <f t="shared" si="5"/>
        <v>0</v>
      </c>
      <c r="H26" s="301">
        <f t="shared" si="6"/>
        <v>7868.7780047570732</v>
      </c>
      <c r="I26" s="91">
        <f t="shared" ref="I26:T26" si="8">I11*0.2</f>
        <v>1226.2493643333335</v>
      </c>
      <c r="J26" s="91">
        <f t="shared" si="8"/>
        <v>69.061199999999999</v>
      </c>
      <c r="K26" s="91">
        <f t="shared" si="8"/>
        <v>3416.1212</v>
      </c>
      <c r="L26" s="91">
        <f t="shared" si="8"/>
        <v>2802.2016466666664</v>
      </c>
      <c r="M26" s="91">
        <f t="shared" si="8"/>
        <v>0</v>
      </c>
      <c r="N26" s="91">
        <f t="shared" si="8"/>
        <v>0</v>
      </c>
      <c r="O26" s="91">
        <f t="shared" si="8"/>
        <v>0</v>
      </c>
      <c r="P26" s="91">
        <f t="shared" si="8"/>
        <v>0</v>
      </c>
      <c r="Q26" s="91">
        <f t="shared" si="8"/>
        <v>0</v>
      </c>
      <c r="R26" s="91">
        <f t="shared" si="8"/>
        <v>0</v>
      </c>
      <c r="S26" s="91">
        <f t="shared" si="8"/>
        <v>162.42193710963949</v>
      </c>
      <c r="T26" s="91">
        <f t="shared" si="8"/>
        <v>192.72265664743355</v>
      </c>
    </row>
    <row r="27" spans="2:20" ht="16.5" hidden="1" outlineLevel="1" thickTop="1" x14ac:dyDescent="0.25">
      <c r="B27" s="89" t="s">
        <v>226</v>
      </c>
      <c r="C27" s="305">
        <f t="shared" si="1"/>
        <v>0</v>
      </c>
      <c r="D27" s="305">
        <f t="shared" si="2"/>
        <v>0</v>
      </c>
      <c r="E27" s="305">
        <f t="shared" si="3"/>
        <v>0</v>
      </c>
      <c r="F27" s="305">
        <f t="shared" si="4"/>
        <v>0</v>
      </c>
      <c r="G27" s="305">
        <f t="shared" si="5"/>
        <v>0</v>
      </c>
      <c r="H27" s="301">
        <f t="shared" si="6"/>
        <v>0</v>
      </c>
      <c r="I27" s="91">
        <f t="shared" ref="I27:T27" si="9">I12*0.2</f>
        <v>0</v>
      </c>
      <c r="J27" s="91">
        <f t="shared" si="9"/>
        <v>0</v>
      </c>
      <c r="K27" s="91">
        <f t="shared" si="9"/>
        <v>0</v>
      </c>
      <c r="L27" s="91">
        <f t="shared" si="9"/>
        <v>0</v>
      </c>
      <c r="M27" s="91">
        <f t="shared" si="9"/>
        <v>0</v>
      </c>
      <c r="N27" s="91">
        <f t="shared" si="9"/>
        <v>0</v>
      </c>
      <c r="O27" s="91">
        <f t="shared" si="9"/>
        <v>0</v>
      </c>
      <c r="P27" s="91">
        <f t="shared" si="9"/>
        <v>0</v>
      </c>
      <c r="Q27" s="91">
        <f t="shared" si="9"/>
        <v>0</v>
      </c>
      <c r="R27" s="91">
        <f t="shared" si="9"/>
        <v>0</v>
      </c>
      <c r="S27" s="91">
        <f t="shared" si="9"/>
        <v>0</v>
      </c>
      <c r="T27" s="91">
        <f t="shared" si="9"/>
        <v>0</v>
      </c>
    </row>
    <row r="28" spans="2:20" ht="16.5" hidden="1" outlineLevel="1" thickTop="1" x14ac:dyDescent="0.25">
      <c r="B28" s="89" t="s">
        <v>227</v>
      </c>
      <c r="C28" s="305">
        <f t="shared" si="1"/>
        <v>0</v>
      </c>
      <c r="D28" s="305">
        <f t="shared" si="2"/>
        <v>0</v>
      </c>
      <c r="E28" s="305">
        <f t="shared" si="3"/>
        <v>0</v>
      </c>
      <c r="F28" s="305">
        <f t="shared" si="4"/>
        <v>0</v>
      </c>
      <c r="G28" s="305">
        <f t="shared" si="5"/>
        <v>0</v>
      </c>
      <c r="H28" s="301">
        <f t="shared" si="6"/>
        <v>277390.75402308453</v>
      </c>
      <c r="I28" s="91">
        <f t="shared" ref="I28:T28" si="10">I13*0.2</f>
        <v>11457.073883333333</v>
      </c>
      <c r="J28" s="91">
        <f t="shared" si="10"/>
        <v>27473.081584739401</v>
      </c>
      <c r="K28" s="91">
        <f t="shared" si="10"/>
        <v>21998.859233606068</v>
      </c>
      <c r="L28" s="91">
        <f t="shared" si="10"/>
        <v>26748.176975612128</v>
      </c>
      <c r="M28" s="91">
        <f t="shared" si="10"/>
        <v>25969.678331476389</v>
      </c>
      <c r="N28" s="91">
        <f t="shared" si="10"/>
        <v>22512.732417285322</v>
      </c>
      <c r="O28" s="91">
        <f t="shared" si="10"/>
        <v>21756.969892221954</v>
      </c>
      <c r="P28" s="91">
        <f t="shared" si="10"/>
        <v>17112.432042970271</v>
      </c>
      <c r="Q28" s="91">
        <f t="shared" si="10"/>
        <v>29025.394068012032</v>
      </c>
      <c r="R28" s="91">
        <f t="shared" si="10"/>
        <v>36695.425097256979</v>
      </c>
      <c r="S28" s="91">
        <f t="shared" si="10"/>
        <v>24429.304456933769</v>
      </c>
      <c r="T28" s="91">
        <f t="shared" si="10"/>
        <v>12211.626039636874</v>
      </c>
    </row>
    <row r="29" spans="2:20" ht="16.5" hidden="1" outlineLevel="1" thickTop="1" x14ac:dyDescent="0.25">
      <c r="B29" s="89" t="s">
        <v>228</v>
      </c>
      <c r="C29" s="305">
        <f t="shared" si="1"/>
        <v>0</v>
      </c>
      <c r="D29" s="305">
        <f t="shared" si="2"/>
        <v>0</v>
      </c>
      <c r="E29" s="305">
        <f t="shared" si="3"/>
        <v>0</v>
      </c>
      <c r="F29" s="305">
        <f t="shared" si="4"/>
        <v>0</v>
      </c>
      <c r="G29" s="305">
        <f t="shared" si="5"/>
        <v>0</v>
      </c>
      <c r="H29" s="301">
        <f t="shared" si="6"/>
        <v>0</v>
      </c>
      <c r="I29" s="91">
        <f t="shared" ref="I29:T29" si="11">I14*0.2</f>
        <v>0</v>
      </c>
      <c r="J29" s="91">
        <f t="shared" si="11"/>
        <v>0</v>
      </c>
      <c r="K29" s="91">
        <f t="shared" si="11"/>
        <v>0</v>
      </c>
      <c r="L29" s="91">
        <f t="shared" si="11"/>
        <v>0</v>
      </c>
      <c r="M29" s="91">
        <f t="shared" si="11"/>
        <v>0</v>
      </c>
      <c r="N29" s="91">
        <f t="shared" si="11"/>
        <v>0</v>
      </c>
      <c r="O29" s="91">
        <f t="shared" si="11"/>
        <v>0</v>
      </c>
      <c r="P29" s="91">
        <f t="shared" si="11"/>
        <v>0</v>
      </c>
      <c r="Q29" s="91">
        <f t="shared" si="11"/>
        <v>0</v>
      </c>
      <c r="R29" s="91">
        <f t="shared" si="11"/>
        <v>0</v>
      </c>
      <c r="S29" s="91">
        <f t="shared" si="11"/>
        <v>0</v>
      </c>
      <c r="T29" s="91">
        <f t="shared" si="11"/>
        <v>0</v>
      </c>
    </row>
    <row r="30" spans="2:20" ht="16.5" hidden="1" outlineLevel="1" thickTop="1" x14ac:dyDescent="0.25">
      <c r="B30" s="89" t="s">
        <v>229</v>
      </c>
      <c r="C30" s="305">
        <f t="shared" si="1"/>
        <v>0</v>
      </c>
      <c r="D30" s="305">
        <f t="shared" si="2"/>
        <v>0</v>
      </c>
      <c r="E30" s="305">
        <f t="shared" si="3"/>
        <v>0</v>
      </c>
      <c r="F30" s="305">
        <f t="shared" si="4"/>
        <v>0</v>
      </c>
      <c r="G30" s="305">
        <f t="shared" si="5"/>
        <v>0</v>
      </c>
      <c r="H30" s="301">
        <f t="shared" si="6"/>
        <v>7170.0132648698991</v>
      </c>
      <c r="I30" s="91">
        <f t="shared" ref="I30:T30" si="12">I15*0.2</f>
        <v>1587.9137220308839</v>
      </c>
      <c r="J30" s="91">
        <f t="shared" si="12"/>
        <v>9.5219564600000002</v>
      </c>
      <c r="K30" s="91">
        <f t="shared" si="12"/>
        <v>153.12460000000002</v>
      </c>
      <c r="L30" s="91">
        <f t="shared" si="12"/>
        <v>373.66373914613098</v>
      </c>
      <c r="M30" s="91">
        <f t="shared" si="12"/>
        <v>1082.228420598721</v>
      </c>
      <c r="N30" s="91">
        <f t="shared" si="12"/>
        <v>449.39007617864638</v>
      </c>
      <c r="O30" s="91">
        <f t="shared" si="12"/>
        <v>209.61127000742255</v>
      </c>
      <c r="P30" s="91">
        <f t="shared" si="12"/>
        <v>527.52078566840146</v>
      </c>
      <c r="Q30" s="91">
        <f t="shared" si="12"/>
        <v>475.85647522981753</v>
      </c>
      <c r="R30" s="91">
        <f t="shared" si="12"/>
        <v>1525.1640038554415</v>
      </c>
      <c r="S30" s="91">
        <f t="shared" si="12"/>
        <v>555.4229031145652</v>
      </c>
      <c r="T30" s="91">
        <f t="shared" si="12"/>
        <v>220.59531257986993</v>
      </c>
    </row>
    <row r="31" spans="2:20" ht="16.5" hidden="1" outlineLevel="1" thickTop="1" x14ac:dyDescent="0.25">
      <c r="B31" s="89" t="s">
        <v>230</v>
      </c>
      <c r="C31" s="305">
        <f t="shared" si="1"/>
        <v>0</v>
      </c>
      <c r="D31" s="305">
        <f t="shared" si="2"/>
        <v>0</v>
      </c>
      <c r="E31" s="305">
        <f t="shared" si="3"/>
        <v>0</v>
      </c>
      <c r="F31" s="305">
        <f t="shared" si="4"/>
        <v>0</v>
      </c>
      <c r="G31" s="305">
        <f t="shared" si="5"/>
        <v>0</v>
      </c>
      <c r="H31" s="301">
        <f t="shared" si="6"/>
        <v>87340.801043826141</v>
      </c>
      <c r="I31" s="91">
        <f t="shared" ref="I31:T31" si="13">I16*0.2</f>
        <v>0</v>
      </c>
      <c r="J31" s="91">
        <f t="shared" si="13"/>
        <v>0</v>
      </c>
      <c r="K31" s="91">
        <f t="shared" si="13"/>
        <v>0</v>
      </c>
      <c r="L31" s="91">
        <f t="shared" si="13"/>
        <v>0</v>
      </c>
      <c r="M31" s="91">
        <f t="shared" si="13"/>
        <v>9200.6688229372867</v>
      </c>
      <c r="N31" s="91">
        <f t="shared" si="13"/>
        <v>39214.807350998504</v>
      </c>
      <c r="O31" s="91">
        <f t="shared" si="13"/>
        <v>7765.182595050188</v>
      </c>
      <c r="P31" s="91">
        <f t="shared" si="13"/>
        <v>6182.5498983803218</v>
      </c>
      <c r="Q31" s="91">
        <f t="shared" si="13"/>
        <v>5901.4486060239187</v>
      </c>
      <c r="R31" s="91">
        <f t="shared" si="13"/>
        <v>4048.6074854394828</v>
      </c>
      <c r="S31" s="91">
        <f t="shared" si="13"/>
        <v>6768.4767257922276</v>
      </c>
      <c r="T31" s="91">
        <f t="shared" si="13"/>
        <v>8259.0595592042209</v>
      </c>
    </row>
    <row r="32" spans="2:20" ht="16.5" hidden="1" outlineLevel="1" thickTop="1" x14ac:dyDescent="0.25">
      <c r="B32" s="89" t="s">
        <v>231</v>
      </c>
      <c r="C32" s="305">
        <f t="shared" si="1"/>
        <v>0</v>
      </c>
      <c r="D32" s="305">
        <f t="shared" si="2"/>
        <v>0</v>
      </c>
      <c r="E32" s="305">
        <f t="shared" si="3"/>
        <v>0</v>
      </c>
      <c r="F32" s="305">
        <f t="shared" si="4"/>
        <v>0</v>
      </c>
      <c r="G32" s="305">
        <f t="shared" si="5"/>
        <v>0</v>
      </c>
      <c r="H32" s="301">
        <f t="shared" si="6"/>
        <v>265661.26762265427</v>
      </c>
      <c r="I32" s="91">
        <f t="shared" ref="I32:T32" si="14">I17*0.2</f>
        <v>61145.999614133354</v>
      </c>
      <c r="J32" s="91">
        <f t="shared" si="14"/>
        <v>17090.357128333337</v>
      </c>
      <c r="K32" s="91">
        <f t="shared" si="14"/>
        <v>20323.716389333335</v>
      </c>
      <c r="L32" s="91">
        <f t="shared" si="14"/>
        <v>21626.602018333338</v>
      </c>
      <c r="M32" s="91">
        <f t="shared" si="14"/>
        <v>12026.220734195793</v>
      </c>
      <c r="N32" s="91">
        <f t="shared" si="14"/>
        <v>17844.442632773054</v>
      </c>
      <c r="O32" s="91">
        <f t="shared" si="14"/>
        <v>24067.152187586013</v>
      </c>
      <c r="P32" s="91">
        <f t="shared" si="14"/>
        <v>19161.992327973316</v>
      </c>
      <c r="Q32" s="91">
        <f t="shared" si="14"/>
        <v>18290.75620435903</v>
      </c>
      <c r="R32" s="91">
        <f t="shared" si="14"/>
        <v>12548.121220225112</v>
      </c>
      <c r="S32" s="91">
        <f t="shared" si="14"/>
        <v>18458.02181607742</v>
      </c>
      <c r="T32" s="91">
        <f t="shared" si="14"/>
        <v>23077.885349331234</v>
      </c>
    </row>
    <row r="33" spans="2:20" ht="16.5" hidden="1" outlineLevel="1" thickTop="1" x14ac:dyDescent="0.25">
      <c r="B33" s="89" t="s">
        <v>232</v>
      </c>
      <c r="C33" s="305">
        <f t="shared" si="1"/>
        <v>0</v>
      </c>
      <c r="D33" s="305">
        <f t="shared" si="2"/>
        <v>0</v>
      </c>
      <c r="E33" s="305">
        <f t="shared" si="3"/>
        <v>0</v>
      </c>
      <c r="F33" s="305">
        <f t="shared" si="4"/>
        <v>0</v>
      </c>
      <c r="G33" s="305">
        <f t="shared" si="5"/>
        <v>0</v>
      </c>
      <c r="H33" s="301">
        <f t="shared" si="6"/>
        <v>0</v>
      </c>
      <c r="I33" s="91">
        <f t="shared" ref="I33:T33" si="15">I18*0.2</f>
        <v>0</v>
      </c>
      <c r="J33" s="91">
        <f t="shared" si="15"/>
        <v>0</v>
      </c>
      <c r="K33" s="91">
        <f t="shared" si="15"/>
        <v>0</v>
      </c>
      <c r="L33" s="91">
        <f t="shared" si="15"/>
        <v>0</v>
      </c>
      <c r="M33" s="91">
        <f t="shared" si="15"/>
        <v>0</v>
      </c>
      <c r="N33" s="91">
        <f t="shared" si="15"/>
        <v>0</v>
      </c>
      <c r="O33" s="91">
        <f t="shared" si="15"/>
        <v>0</v>
      </c>
      <c r="P33" s="91">
        <f t="shared" si="15"/>
        <v>0</v>
      </c>
      <c r="Q33" s="91">
        <f t="shared" si="15"/>
        <v>0</v>
      </c>
      <c r="R33" s="91">
        <f t="shared" si="15"/>
        <v>0</v>
      </c>
      <c r="S33" s="91">
        <f t="shared" si="15"/>
        <v>0</v>
      </c>
      <c r="T33" s="91">
        <f t="shared" si="15"/>
        <v>0</v>
      </c>
    </row>
    <row r="34" spans="2:20" ht="16.5" hidden="1" outlineLevel="1" thickTop="1" x14ac:dyDescent="0.25">
      <c r="B34" s="89" t="s">
        <v>233</v>
      </c>
      <c r="C34" s="305">
        <f t="shared" si="1"/>
        <v>0</v>
      </c>
      <c r="D34" s="305">
        <f t="shared" si="2"/>
        <v>0</v>
      </c>
      <c r="E34" s="305">
        <f t="shared" si="3"/>
        <v>0</v>
      </c>
      <c r="F34" s="305">
        <f t="shared" si="4"/>
        <v>0</v>
      </c>
      <c r="G34" s="305">
        <f t="shared" si="5"/>
        <v>0</v>
      </c>
      <c r="H34" s="301">
        <f t="shared" si="6"/>
        <v>2000</v>
      </c>
      <c r="I34" s="91">
        <f t="shared" ref="I34:T34" si="16">I19*0.2</f>
        <v>40</v>
      </c>
      <c r="J34" s="91">
        <f t="shared" si="16"/>
        <v>40</v>
      </c>
      <c r="K34" s="91">
        <f t="shared" si="16"/>
        <v>40</v>
      </c>
      <c r="L34" s="91">
        <f t="shared" si="16"/>
        <v>0</v>
      </c>
      <c r="M34" s="91">
        <f t="shared" si="16"/>
        <v>0</v>
      </c>
      <c r="N34" s="91">
        <f t="shared" si="16"/>
        <v>0</v>
      </c>
      <c r="O34" s="91">
        <f t="shared" si="16"/>
        <v>0</v>
      </c>
      <c r="P34" s="91">
        <f t="shared" si="16"/>
        <v>0</v>
      </c>
      <c r="Q34" s="91">
        <f t="shared" si="16"/>
        <v>0</v>
      </c>
      <c r="R34" s="91">
        <f t="shared" si="16"/>
        <v>0</v>
      </c>
      <c r="S34" s="91">
        <f t="shared" si="16"/>
        <v>1880</v>
      </c>
      <c r="T34" s="91">
        <f t="shared" si="16"/>
        <v>0</v>
      </c>
    </row>
    <row r="35" spans="2:20" ht="16.5" hidden="1" outlineLevel="1" thickTop="1" x14ac:dyDescent="0.25">
      <c r="B35" s="89" t="s">
        <v>234</v>
      </c>
      <c r="C35" s="305">
        <f t="shared" si="1"/>
        <v>0</v>
      </c>
      <c r="D35" s="305">
        <f t="shared" si="2"/>
        <v>0</v>
      </c>
      <c r="E35" s="305">
        <f t="shared" si="3"/>
        <v>0</v>
      </c>
      <c r="F35" s="305">
        <f t="shared" si="4"/>
        <v>0</v>
      </c>
      <c r="G35" s="305">
        <f t="shared" si="5"/>
        <v>0</v>
      </c>
      <c r="H35" s="301">
        <f t="shared" si="6"/>
        <v>1288.8356442964887</v>
      </c>
      <c r="I35" s="91">
        <f t="shared" ref="I35:T35" si="17">I20*0.2</f>
        <v>0</v>
      </c>
      <c r="J35" s="91">
        <f t="shared" si="17"/>
        <v>0</v>
      </c>
      <c r="K35" s="91">
        <f t="shared" si="17"/>
        <v>0</v>
      </c>
      <c r="L35" s="91">
        <f t="shared" si="17"/>
        <v>0</v>
      </c>
      <c r="M35" s="91">
        <f t="shared" si="17"/>
        <v>148.50928519143378</v>
      </c>
      <c r="N35" s="91">
        <f t="shared" si="17"/>
        <v>632.97170245905534</v>
      </c>
      <c r="O35" s="91">
        <f t="shared" si="17"/>
        <v>125.33890076522829</v>
      </c>
      <c r="P35" s="91">
        <f t="shared" si="17"/>
        <v>99.793404559877558</v>
      </c>
      <c r="Q35" s="91">
        <f t="shared" si="17"/>
        <v>95.256109196070497</v>
      </c>
      <c r="R35" s="91">
        <f t="shared" si="17"/>
        <v>65.34914094335987</v>
      </c>
      <c r="S35" s="91">
        <f t="shared" si="17"/>
        <v>48.778697361107163</v>
      </c>
      <c r="T35" s="91">
        <f t="shared" si="17"/>
        <v>72.838403820356348</v>
      </c>
    </row>
    <row r="36" spans="2:20" ht="17.25" hidden="1" outlineLevel="1" thickTop="1" thickBot="1" x14ac:dyDescent="0.3">
      <c r="B36" s="92" t="s">
        <v>235</v>
      </c>
      <c r="C36" s="309">
        <f t="shared" si="1"/>
        <v>0</v>
      </c>
      <c r="D36" s="309">
        <f t="shared" si="2"/>
        <v>0</v>
      </c>
      <c r="E36" s="309">
        <f t="shared" si="3"/>
        <v>0</v>
      </c>
      <c r="F36" s="309">
        <f t="shared" si="4"/>
        <v>0</v>
      </c>
      <c r="G36" s="309">
        <f t="shared" si="5"/>
        <v>0</v>
      </c>
      <c r="H36" s="301">
        <f t="shared" si="6"/>
        <v>0</v>
      </c>
      <c r="I36" s="91">
        <f t="shared" ref="I36:T36" si="18">I21*0.2</f>
        <v>0</v>
      </c>
      <c r="J36" s="91">
        <f t="shared" si="18"/>
        <v>0</v>
      </c>
      <c r="K36" s="91">
        <f t="shared" si="18"/>
        <v>0</v>
      </c>
      <c r="L36" s="91">
        <f t="shared" si="18"/>
        <v>0</v>
      </c>
      <c r="M36" s="91">
        <f t="shared" si="18"/>
        <v>0</v>
      </c>
      <c r="N36" s="91">
        <f t="shared" si="18"/>
        <v>0</v>
      </c>
      <c r="O36" s="91">
        <f t="shared" si="18"/>
        <v>0</v>
      </c>
      <c r="P36" s="91">
        <f t="shared" si="18"/>
        <v>0</v>
      </c>
      <c r="Q36" s="91">
        <f t="shared" si="18"/>
        <v>0</v>
      </c>
      <c r="R36" s="91">
        <f t="shared" si="18"/>
        <v>0</v>
      </c>
      <c r="S36" s="91">
        <f t="shared" si="18"/>
        <v>0</v>
      </c>
      <c r="T36" s="91">
        <f t="shared" si="18"/>
        <v>0</v>
      </c>
    </row>
    <row r="37" spans="2:20" ht="17.25" hidden="1" collapsed="1" thickTop="1" thickBot="1" x14ac:dyDescent="0.3">
      <c r="B37" s="85" t="s">
        <v>236</v>
      </c>
      <c r="C37" s="303">
        <f t="shared" si="1"/>
        <v>0</v>
      </c>
      <c r="D37" s="302">
        <f t="shared" si="2"/>
        <v>0</v>
      </c>
      <c r="E37" s="302">
        <f t="shared" si="3"/>
        <v>0</v>
      </c>
      <c r="F37" s="302">
        <f t="shared" si="4"/>
        <v>0</v>
      </c>
      <c r="G37" s="302">
        <f t="shared" si="5"/>
        <v>0</v>
      </c>
      <c r="H37" s="301">
        <f t="shared" si="6"/>
        <v>648720.44960348844</v>
      </c>
      <c r="I37" s="88">
        <f t="shared" ref="I37:T37" si="19">SUM(I25:I36)</f>
        <v>75457.236583830905</v>
      </c>
      <c r="J37" s="88">
        <f t="shared" si="19"/>
        <v>44682.021869532735</v>
      </c>
      <c r="K37" s="88">
        <f t="shared" si="19"/>
        <v>45931.821422939407</v>
      </c>
      <c r="L37" s="88">
        <f t="shared" si="19"/>
        <v>51550.644379758261</v>
      </c>
      <c r="M37" s="88">
        <f t="shared" si="19"/>
        <v>48427.305594399615</v>
      </c>
      <c r="N37" s="88">
        <f t="shared" si="19"/>
        <v>80654.344179694584</v>
      </c>
      <c r="O37" s="88">
        <f t="shared" si="19"/>
        <v>53924.254845630807</v>
      </c>
      <c r="P37" s="88">
        <f t="shared" si="19"/>
        <v>43084.288459552183</v>
      </c>
      <c r="Q37" s="88">
        <f t="shared" si="19"/>
        <v>53788.711462820866</v>
      </c>
      <c r="R37" s="88">
        <f t="shared" si="19"/>
        <v>54882.666947720376</v>
      </c>
      <c r="S37" s="88">
        <f t="shared" si="19"/>
        <v>52302.426536388732</v>
      </c>
      <c r="T37" s="88">
        <f t="shared" si="19"/>
        <v>44034.727321219987</v>
      </c>
    </row>
    <row r="38" spans="2:20" ht="17.25" hidden="1" thickTop="1" thickBot="1" x14ac:dyDescent="0.3">
      <c r="B38" s="95" t="s">
        <v>237</v>
      </c>
      <c r="C38" s="303">
        <f t="shared" si="1"/>
        <v>0</v>
      </c>
      <c r="D38" s="302">
        <f t="shared" si="2"/>
        <v>0</v>
      </c>
      <c r="E38" s="302">
        <f t="shared" si="3"/>
        <v>0</v>
      </c>
      <c r="F38" s="302">
        <f t="shared" si="4"/>
        <v>0</v>
      </c>
      <c r="G38" s="302">
        <f t="shared" si="5"/>
        <v>0</v>
      </c>
      <c r="H38" s="301">
        <f t="shared" si="6"/>
        <v>3970307.0526209297</v>
      </c>
      <c r="I38" s="96">
        <f t="shared" ref="I38:T38" si="20">I24+I37</f>
        <v>459242.11575298547</v>
      </c>
      <c r="J38" s="96">
        <f t="shared" si="20"/>
        <v>274590.82746719639</v>
      </c>
      <c r="K38" s="96">
        <f t="shared" si="20"/>
        <v>282089.62478763639</v>
      </c>
      <c r="L38" s="96">
        <f t="shared" si="20"/>
        <v>315802.56252854952</v>
      </c>
      <c r="M38" s="96">
        <f t="shared" si="20"/>
        <v>297062.52981639776</v>
      </c>
      <c r="N38" s="96">
        <f t="shared" si="20"/>
        <v>490424.76132816763</v>
      </c>
      <c r="O38" s="96">
        <f t="shared" si="20"/>
        <v>330044.22532378475</v>
      </c>
      <c r="P38" s="96">
        <f t="shared" si="20"/>
        <v>265004.42700731306</v>
      </c>
      <c r="Q38" s="96">
        <f t="shared" si="20"/>
        <v>329230.9650269252</v>
      </c>
      <c r="R38" s="96">
        <f t="shared" si="20"/>
        <v>335794.69793632225</v>
      </c>
      <c r="S38" s="96">
        <f t="shared" si="20"/>
        <v>320313.25546833238</v>
      </c>
      <c r="T38" s="96">
        <f t="shared" si="20"/>
        <v>270707.06017731992</v>
      </c>
    </row>
    <row r="39" spans="2:20" ht="15.75" thickTop="1" x14ac:dyDescent="0.25">
      <c r="I39" s="36">
        <f t="shared" ref="I39:T39" si="21">SUM(I10:I23)-I24</f>
        <v>0</v>
      </c>
      <c r="J39" s="36">
        <f t="shared" si="21"/>
        <v>0</v>
      </c>
      <c r="K39" s="36">
        <f t="shared" si="21"/>
        <v>0</v>
      </c>
      <c r="L39" s="36">
        <f t="shared" si="21"/>
        <v>0</v>
      </c>
      <c r="M39" s="36">
        <f t="shared" si="21"/>
        <v>0</v>
      </c>
      <c r="N39" s="36">
        <f t="shared" si="21"/>
        <v>0</v>
      </c>
      <c r="O39" s="36">
        <f t="shared" si="21"/>
        <v>0</v>
      </c>
      <c r="P39" s="36">
        <f t="shared" si="21"/>
        <v>0</v>
      </c>
      <c r="Q39" s="36">
        <f t="shared" si="21"/>
        <v>0</v>
      </c>
      <c r="R39" s="36">
        <f t="shared" si="21"/>
        <v>0</v>
      </c>
      <c r="S39" s="36">
        <f t="shared" si="21"/>
        <v>0</v>
      </c>
      <c r="T39" s="36">
        <f t="shared" si="21"/>
        <v>0</v>
      </c>
    </row>
    <row r="41" spans="2:20" ht="17.25" thickBot="1" x14ac:dyDescent="0.35">
      <c r="B41" s="59" t="s">
        <v>238</v>
      </c>
      <c r="C41" s="60" t="s">
        <v>202</v>
      </c>
      <c r="D41" s="61" t="s">
        <v>192</v>
      </c>
      <c r="E41" s="62" t="s">
        <v>203</v>
      </c>
      <c r="F41" s="63" t="s">
        <v>204</v>
      </c>
      <c r="G41" s="64" t="s">
        <v>205</v>
      </c>
      <c r="H41" s="65" t="str">
        <f t="shared" ref="H41:T41" si="22">H8</f>
        <v>НИТ</v>
      </c>
      <c r="I41" s="308">
        <f t="shared" si="22"/>
        <v>0</v>
      </c>
      <c r="J41" s="98">
        <f t="shared" si="22"/>
        <v>0</v>
      </c>
      <c r="K41" s="98">
        <f t="shared" si="22"/>
        <v>0</v>
      </c>
      <c r="L41" s="98">
        <f t="shared" si="22"/>
        <v>0</v>
      </c>
      <c r="M41" s="98">
        <f t="shared" si="22"/>
        <v>0</v>
      </c>
      <c r="N41" s="98">
        <f t="shared" si="22"/>
        <v>0</v>
      </c>
      <c r="O41" s="98">
        <f t="shared" si="22"/>
        <v>0</v>
      </c>
      <c r="P41" s="98">
        <f t="shared" si="22"/>
        <v>0</v>
      </c>
      <c r="Q41" s="98">
        <f t="shared" si="22"/>
        <v>0</v>
      </c>
      <c r="R41" s="98">
        <f t="shared" si="22"/>
        <v>0</v>
      </c>
      <c r="S41" s="98">
        <f t="shared" si="22"/>
        <v>0</v>
      </c>
      <c r="T41" s="98">
        <f t="shared" si="22"/>
        <v>0</v>
      </c>
    </row>
    <row r="42" spans="2:20" ht="33" thickTop="1" thickBot="1" x14ac:dyDescent="0.3">
      <c r="B42" s="67" t="s">
        <v>207</v>
      </c>
      <c r="C42" s="68" t="s">
        <v>208</v>
      </c>
      <c r="D42" s="68" t="s">
        <v>208</v>
      </c>
      <c r="E42" s="68" t="s">
        <v>208</v>
      </c>
      <c r="F42" s="68" t="s">
        <v>208</v>
      </c>
      <c r="G42" s="68" t="s">
        <v>208</v>
      </c>
      <c r="H42" s="69" t="s">
        <v>208</v>
      </c>
      <c r="I42" s="70">
        <f t="shared" ref="I42:T42" si="23">I9</f>
        <v>44197</v>
      </c>
      <c r="J42" s="70">
        <f t="shared" si="23"/>
        <v>44228</v>
      </c>
      <c r="K42" s="70">
        <f t="shared" si="23"/>
        <v>44256</v>
      </c>
      <c r="L42" s="70">
        <f t="shared" si="23"/>
        <v>44287</v>
      </c>
      <c r="M42" s="70">
        <f t="shared" si="23"/>
        <v>44317</v>
      </c>
      <c r="N42" s="70">
        <f t="shared" si="23"/>
        <v>44348</v>
      </c>
      <c r="O42" s="70">
        <f t="shared" si="23"/>
        <v>44378</v>
      </c>
      <c r="P42" s="70">
        <f t="shared" si="23"/>
        <v>44409</v>
      </c>
      <c r="Q42" s="70">
        <f t="shared" si="23"/>
        <v>44440</v>
      </c>
      <c r="R42" s="70">
        <f t="shared" si="23"/>
        <v>44470</v>
      </c>
      <c r="S42" s="70">
        <f t="shared" si="23"/>
        <v>44501</v>
      </c>
      <c r="T42" s="70">
        <f t="shared" si="23"/>
        <v>44531</v>
      </c>
    </row>
    <row r="43" spans="2:20" ht="16.5" thickTop="1" x14ac:dyDescent="0.25">
      <c r="B43" s="304" t="s">
        <v>209</v>
      </c>
      <c r="C43" s="306">
        <f t="shared" ref="C43:C57" si="24">SUM(D43:G43)</f>
        <v>0</v>
      </c>
      <c r="D43" s="305">
        <f t="shared" ref="D43:D57" si="25">((SUMIFS($I43:$T43,$I$9:$T$9,CONCATENATE("&lt;=",$F$3))))</f>
        <v>0</v>
      </c>
      <c r="E43" s="305">
        <f t="shared" ref="E43:E57" si="26">((SUMIFS($I43:$T43,$I$9:$T$9,CONCATENATE("&lt;=",$F$4),$I$9:$T$9,CONCATENATE("&gt;",$F$3))))</f>
        <v>0</v>
      </c>
      <c r="F43" s="305">
        <f t="shared" ref="F43:F57" si="27">((SUMIFS($I43:$T43,$I$9:$T$9,CONCATENATE("&lt;=",$F$5),$I$9:$T$9,CONCATENATE("&gt;",$F$4))))</f>
        <v>0</v>
      </c>
      <c r="G43" s="305">
        <f t="shared" ref="G43:G57" si="28">((SUMIFS($I43:$T43,$I$9:$T$9,CONCATENATE("&lt;=",$F$6),$I$9:$T$9,CONCATENATE("&gt;",$F$5))))</f>
        <v>0</v>
      </c>
      <c r="H43" s="301">
        <f t="shared" ref="H43:H57" si="29">SUMIF($I$8:$T$8,$I$8,I43:T43)</f>
        <v>0</v>
      </c>
      <c r="I43" s="75"/>
      <c r="J43" s="75"/>
      <c r="K43" s="75"/>
      <c r="L43" s="75"/>
      <c r="M43" s="75"/>
      <c r="N43" s="75"/>
      <c r="O43" s="75"/>
      <c r="P43" s="75"/>
      <c r="Q43" s="75"/>
      <c r="R43" s="75"/>
      <c r="S43" s="75"/>
      <c r="T43" s="75"/>
    </row>
    <row r="44" spans="2:20" ht="15.75" x14ac:dyDescent="0.25">
      <c r="B44" s="304" t="s">
        <v>210</v>
      </c>
      <c r="C44" s="306">
        <f t="shared" si="24"/>
        <v>0</v>
      </c>
      <c r="D44" s="305">
        <f t="shared" si="25"/>
        <v>0</v>
      </c>
      <c r="E44" s="305">
        <f t="shared" si="26"/>
        <v>0</v>
      </c>
      <c r="F44" s="305">
        <f t="shared" si="27"/>
        <v>0</v>
      </c>
      <c r="G44" s="305">
        <f t="shared" si="28"/>
        <v>0</v>
      </c>
      <c r="H44" s="301">
        <f t="shared" si="29"/>
        <v>36834.515843559348</v>
      </c>
      <c r="I44" s="81">
        <v>19553.532999999999</v>
      </c>
      <c r="J44" s="81">
        <v>10895.606</v>
      </c>
      <c r="K44" s="81">
        <v>632.69625924765796</v>
      </c>
      <c r="L44" s="81">
        <v>743.25743440705889</v>
      </c>
      <c r="M44" s="81">
        <v>742.90999368450571</v>
      </c>
      <c r="N44" s="81">
        <v>939.5276781992211</v>
      </c>
      <c r="O44" s="81">
        <v>125.07335669469467</v>
      </c>
      <c r="P44" s="81">
        <v>1026.1656305123311</v>
      </c>
      <c r="Q44" s="81">
        <v>1201.787541510254</v>
      </c>
      <c r="R44" s="81">
        <v>973.95894930362363</v>
      </c>
      <c r="S44" s="81">
        <v>0</v>
      </c>
      <c r="T44" s="81">
        <v>0</v>
      </c>
    </row>
    <row r="45" spans="2:20" ht="15.75" x14ac:dyDescent="0.25">
      <c r="B45" s="304" t="s">
        <v>211</v>
      </c>
      <c r="C45" s="306">
        <f t="shared" si="24"/>
        <v>0</v>
      </c>
      <c r="D45" s="305">
        <f t="shared" si="25"/>
        <v>0</v>
      </c>
      <c r="E45" s="305">
        <f t="shared" si="26"/>
        <v>0</v>
      </c>
      <c r="F45" s="305">
        <f t="shared" si="27"/>
        <v>0</v>
      </c>
      <c r="G45" s="305">
        <f t="shared" si="28"/>
        <v>0</v>
      </c>
      <c r="H45" s="301">
        <f t="shared" si="29"/>
        <v>0</v>
      </c>
      <c r="I45" s="81"/>
      <c r="J45" s="81"/>
      <c r="K45" s="81"/>
      <c r="L45" s="81"/>
      <c r="M45" s="81"/>
      <c r="N45" s="81"/>
      <c r="O45" s="81"/>
      <c r="P45" s="81"/>
      <c r="Q45" s="81"/>
      <c r="R45" s="81"/>
      <c r="S45" s="81"/>
      <c r="T45" s="81"/>
    </row>
    <row r="46" spans="2:20" ht="15.75" x14ac:dyDescent="0.25">
      <c r="B46" s="304" t="s">
        <v>212</v>
      </c>
      <c r="C46" s="306">
        <f t="shared" si="24"/>
        <v>0</v>
      </c>
      <c r="D46" s="305">
        <f t="shared" si="25"/>
        <v>0</v>
      </c>
      <c r="E46" s="305">
        <f t="shared" si="26"/>
        <v>0</v>
      </c>
      <c r="F46" s="305">
        <f t="shared" si="27"/>
        <v>0</v>
      </c>
      <c r="G46" s="305">
        <f t="shared" si="28"/>
        <v>0</v>
      </c>
      <c r="H46" s="301">
        <f t="shared" si="29"/>
        <v>1320192.3500827679</v>
      </c>
      <c r="I46" s="81">
        <v>130805.27062700002</v>
      </c>
      <c r="J46" s="81">
        <v>123751.41708746667</v>
      </c>
      <c r="K46" s="81">
        <v>142805.4152512193</v>
      </c>
      <c r="L46" s="81">
        <v>78582.83273550756</v>
      </c>
      <c r="M46" s="81">
        <v>78543.687887189328</v>
      </c>
      <c r="N46" s="81">
        <v>100695.86792081114</v>
      </c>
      <c r="O46" s="81">
        <v>71238.365708899757</v>
      </c>
      <c r="P46" s="81">
        <v>110457.04236512068</v>
      </c>
      <c r="Q46" s="81">
        <v>130243.70702795025</v>
      </c>
      <c r="R46" s="81">
        <v>104575.1106154533</v>
      </c>
      <c r="S46" s="81">
        <v>103292.72512482059</v>
      </c>
      <c r="T46" s="81">
        <v>145200.90773132918</v>
      </c>
    </row>
    <row r="47" spans="2:20" ht="15.75" x14ac:dyDescent="0.25">
      <c r="B47" s="304" t="s">
        <v>213</v>
      </c>
      <c r="C47" s="306">
        <f t="shared" si="24"/>
        <v>0</v>
      </c>
      <c r="D47" s="305">
        <f t="shared" si="25"/>
        <v>0</v>
      </c>
      <c r="E47" s="305">
        <f t="shared" si="26"/>
        <v>0</v>
      </c>
      <c r="F47" s="305">
        <f t="shared" si="27"/>
        <v>0</v>
      </c>
      <c r="G47" s="305">
        <f t="shared" si="28"/>
        <v>0</v>
      </c>
      <c r="H47" s="301">
        <f t="shared" si="29"/>
        <v>0</v>
      </c>
      <c r="I47" s="81"/>
      <c r="J47" s="81"/>
      <c r="K47" s="81"/>
      <c r="L47" s="81"/>
      <c r="M47" s="81"/>
      <c r="N47" s="81"/>
      <c r="O47" s="81"/>
      <c r="P47" s="81"/>
      <c r="Q47" s="81"/>
      <c r="R47" s="81"/>
      <c r="S47" s="81"/>
      <c r="T47" s="81"/>
    </row>
    <row r="48" spans="2:20" ht="15.75" x14ac:dyDescent="0.25">
      <c r="B48" s="304" t="s">
        <v>214</v>
      </c>
      <c r="C48" s="306">
        <f t="shared" si="24"/>
        <v>0</v>
      </c>
      <c r="D48" s="305">
        <f t="shared" si="25"/>
        <v>0</v>
      </c>
      <c r="E48" s="305">
        <f t="shared" si="26"/>
        <v>0</v>
      </c>
      <c r="F48" s="305">
        <f t="shared" si="27"/>
        <v>0</v>
      </c>
      <c r="G48" s="305">
        <f t="shared" si="28"/>
        <v>0</v>
      </c>
      <c r="H48" s="301">
        <f t="shared" si="29"/>
        <v>95706.347585699637</v>
      </c>
      <c r="I48" s="81">
        <v>3946.0979639999996</v>
      </c>
      <c r="J48" s="81">
        <v>21445.927827</v>
      </c>
      <c r="K48" s="81">
        <v>10475.124320000001</v>
      </c>
      <c r="L48" s="81">
        <v>5374.6451488075354</v>
      </c>
      <c r="M48" s="81">
        <v>5372.1327345247792</v>
      </c>
      <c r="N48" s="81">
        <v>6793.9150609805092</v>
      </c>
      <c r="O48" s="81">
        <v>10571.856611895517</v>
      </c>
      <c r="P48" s="81">
        <v>7420.411653609618</v>
      </c>
      <c r="Q48" s="81">
        <v>8690.3692864213299</v>
      </c>
      <c r="R48" s="81">
        <v>7042.8945607364512</v>
      </c>
      <c r="S48" s="81">
        <v>2145.8007225905621</v>
      </c>
      <c r="T48" s="81">
        <v>6427.1716951333528</v>
      </c>
    </row>
    <row r="49" spans="2:20" ht="15.75" x14ac:dyDescent="0.25">
      <c r="B49" s="304" t="s">
        <v>215</v>
      </c>
      <c r="C49" s="306">
        <f t="shared" si="24"/>
        <v>0</v>
      </c>
      <c r="D49" s="305">
        <f t="shared" si="25"/>
        <v>0</v>
      </c>
      <c r="E49" s="305">
        <f t="shared" si="26"/>
        <v>0</v>
      </c>
      <c r="F49" s="305">
        <f t="shared" si="27"/>
        <v>0</v>
      </c>
      <c r="G49" s="305">
        <f t="shared" si="28"/>
        <v>0</v>
      </c>
      <c r="H49" s="301">
        <f t="shared" si="29"/>
        <v>0</v>
      </c>
      <c r="I49" s="81"/>
      <c r="J49" s="81"/>
      <c r="K49" s="81"/>
      <c r="L49" s="81"/>
      <c r="M49" s="81"/>
      <c r="N49" s="81"/>
      <c r="O49" s="307"/>
      <c r="P49" s="307"/>
      <c r="Q49" s="81"/>
      <c r="R49" s="81"/>
      <c r="S49" s="81"/>
      <c r="T49" s="81"/>
    </row>
    <row r="50" spans="2:20" ht="15.75" x14ac:dyDescent="0.25">
      <c r="B50" s="304" t="s">
        <v>216</v>
      </c>
      <c r="C50" s="306">
        <f t="shared" si="24"/>
        <v>0</v>
      </c>
      <c r="D50" s="305">
        <f t="shared" si="25"/>
        <v>0</v>
      </c>
      <c r="E50" s="305">
        <f t="shared" si="26"/>
        <v>0</v>
      </c>
      <c r="F50" s="305">
        <f t="shared" si="27"/>
        <v>0</v>
      </c>
      <c r="G50" s="305">
        <f t="shared" si="28"/>
        <v>0</v>
      </c>
      <c r="H50" s="301">
        <f t="shared" si="29"/>
        <v>2670190.7786024017</v>
      </c>
      <c r="I50" s="81">
        <v>3674.8330500000002</v>
      </c>
      <c r="J50" s="81">
        <v>157464.07043564843</v>
      </c>
      <c r="K50" s="81">
        <v>51702.260909999997</v>
      </c>
      <c r="L50" s="81">
        <v>270046.14876513637</v>
      </c>
      <c r="M50" s="81">
        <v>163015.80943794572</v>
      </c>
      <c r="N50" s="81">
        <v>313312.71454893635</v>
      </c>
      <c r="O50" s="81">
        <v>432841.42634406156</v>
      </c>
      <c r="P50" s="81">
        <v>234771.29912999176</v>
      </c>
      <c r="Q50" s="81">
        <v>274950.95724238519</v>
      </c>
      <c r="R50" s="81">
        <v>222827.19380606443</v>
      </c>
      <c r="S50" s="81">
        <v>334481.95660476113</v>
      </c>
      <c r="T50" s="81">
        <v>211102.10832747084</v>
      </c>
    </row>
    <row r="51" spans="2:20" ht="15.75" x14ac:dyDescent="0.25">
      <c r="B51" s="304" t="s">
        <v>217</v>
      </c>
      <c r="C51" s="306">
        <f t="shared" si="24"/>
        <v>0</v>
      </c>
      <c r="D51" s="305">
        <f t="shared" si="25"/>
        <v>0</v>
      </c>
      <c r="E51" s="305">
        <f t="shared" si="26"/>
        <v>0</v>
      </c>
      <c r="F51" s="305">
        <f t="shared" si="27"/>
        <v>0</v>
      </c>
      <c r="G51" s="305">
        <f t="shared" si="28"/>
        <v>0</v>
      </c>
      <c r="H51" s="301">
        <f t="shared" si="29"/>
        <v>0</v>
      </c>
      <c r="I51" s="81"/>
      <c r="J51" s="81"/>
      <c r="K51" s="81"/>
      <c r="L51" s="81"/>
      <c r="M51" s="81"/>
      <c r="N51" s="81"/>
      <c r="O51" s="81"/>
      <c r="P51" s="81"/>
      <c r="Q51" s="81"/>
      <c r="R51" s="81"/>
      <c r="S51" s="81"/>
      <c r="T51" s="81"/>
    </row>
    <row r="52" spans="2:20" ht="15.75" x14ac:dyDescent="0.25">
      <c r="B52" s="304" t="s">
        <v>218</v>
      </c>
      <c r="C52" s="306">
        <f t="shared" si="24"/>
        <v>0</v>
      </c>
      <c r="D52" s="305">
        <f t="shared" si="25"/>
        <v>0</v>
      </c>
      <c r="E52" s="305">
        <f t="shared" si="26"/>
        <v>0</v>
      </c>
      <c r="F52" s="305">
        <f t="shared" si="27"/>
        <v>0</v>
      </c>
      <c r="G52" s="305">
        <f t="shared" si="28"/>
        <v>0</v>
      </c>
      <c r="H52" s="301">
        <f t="shared" si="29"/>
        <v>10000</v>
      </c>
      <c r="I52" s="81">
        <v>200</v>
      </c>
      <c r="J52" s="81">
        <v>200</v>
      </c>
      <c r="K52" s="81">
        <v>200</v>
      </c>
      <c r="L52" s="307">
        <v>0</v>
      </c>
      <c r="M52" s="307">
        <v>0</v>
      </c>
      <c r="N52" s="307">
        <v>0</v>
      </c>
      <c r="O52" s="307">
        <v>0</v>
      </c>
      <c r="P52" s="307">
        <v>0</v>
      </c>
      <c r="Q52" s="81">
        <v>0</v>
      </c>
      <c r="R52" s="81">
        <v>0</v>
      </c>
      <c r="S52" s="81">
        <v>9400</v>
      </c>
      <c r="T52" s="81">
        <v>0</v>
      </c>
    </row>
    <row r="53" spans="2:20" ht="15.75" x14ac:dyDescent="0.25">
      <c r="B53" s="304" t="s">
        <v>219</v>
      </c>
      <c r="C53" s="306">
        <f t="shared" si="24"/>
        <v>0</v>
      </c>
      <c r="D53" s="305">
        <f t="shared" si="25"/>
        <v>0</v>
      </c>
      <c r="E53" s="305">
        <f t="shared" si="26"/>
        <v>0</v>
      </c>
      <c r="F53" s="305">
        <f t="shared" si="27"/>
        <v>0</v>
      </c>
      <c r="G53" s="305">
        <f t="shared" si="28"/>
        <v>0</v>
      </c>
      <c r="H53" s="301">
        <f t="shared" si="29"/>
        <v>0</v>
      </c>
      <c r="I53" s="81"/>
      <c r="J53" s="81"/>
      <c r="K53" s="81"/>
      <c r="L53" s="307"/>
      <c r="M53" s="307"/>
      <c r="N53" s="307"/>
      <c r="O53" s="307"/>
      <c r="P53" s="307"/>
      <c r="Q53" s="81"/>
      <c r="R53" s="81"/>
      <c r="S53" s="81"/>
      <c r="T53" s="81"/>
    </row>
    <row r="54" spans="2:20" ht="15.75" x14ac:dyDescent="0.25">
      <c r="B54" s="304" t="s">
        <v>220</v>
      </c>
      <c r="C54" s="306">
        <f t="shared" si="24"/>
        <v>0</v>
      </c>
      <c r="D54" s="305">
        <f t="shared" si="25"/>
        <v>0</v>
      </c>
      <c r="E54" s="305">
        <f t="shared" si="26"/>
        <v>0</v>
      </c>
      <c r="F54" s="305">
        <f t="shared" si="27"/>
        <v>0</v>
      </c>
      <c r="G54" s="305">
        <f t="shared" si="28"/>
        <v>0</v>
      </c>
      <c r="H54" s="301">
        <f t="shared" si="29"/>
        <v>0</v>
      </c>
      <c r="I54" s="81"/>
      <c r="J54" s="81"/>
      <c r="K54" s="81"/>
      <c r="L54" s="81"/>
      <c r="M54" s="81"/>
      <c r="N54" s="81"/>
      <c r="O54" s="81"/>
      <c r="P54" s="81"/>
      <c r="Q54" s="81"/>
      <c r="R54" s="81"/>
      <c r="S54" s="81"/>
      <c r="T54" s="81"/>
    </row>
    <row r="55" spans="2:20" ht="15.75" x14ac:dyDescent="0.25">
      <c r="B55" s="304" t="s">
        <v>221</v>
      </c>
      <c r="C55" s="306">
        <f t="shared" si="24"/>
        <v>0</v>
      </c>
      <c r="D55" s="305">
        <f t="shared" si="25"/>
        <v>0</v>
      </c>
      <c r="E55" s="305">
        <f t="shared" si="26"/>
        <v>0</v>
      </c>
      <c r="F55" s="305">
        <f t="shared" si="27"/>
        <v>0</v>
      </c>
      <c r="G55" s="305">
        <f t="shared" si="28"/>
        <v>0</v>
      </c>
      <c r="H55" s="301">
        <f t="shared" si="29"/>
        <v>77984.354999999996</v>
      </c>
      <c r="I55" s="81">
        <v>6498.69625</v>
      </c>
      <c r="J55" s="81">
        <v>6498.69625</v>
      </c>
      <c r="K55" s="81">
        <v>6498.69625</v>
      </c>
      <c r="L55" s="81">
        <v>6498.69625</v>
      </c>
      <c r="M55" s="81">
        <v>6498.69625</v>
      </c>
      <c r="N55" s="81">
        <v>6498.69625</v>
      </c>
      <c r="O55" s="81">
        <v>6498.69625</v>
      </c>
      <c r="P55" s="81">
        <v>6498.69625</v>
      </c>
      <c r="Q55" s="81">
        <v>6498.69625</v>
      </c>
      <c r="R55" s="81">
        <v>6498.69625</v>
      </c>
      <c r="S55" s="81">
        <v>6498.69625</v>
      </c>
      <c r="T55" s="81">
        <v>6498.69625</v>
      </c>
    </row>
    <row r="56" spans="2:20" ht="16.5" thickBot="1" x14ac:dyDescent="0.3">
      <c r="B56" s="304" t="s">
        <v>222</v>
      </c>
      <c r="C56" s="303">
        <f t="shared" si="24"/>
        <v>0</v>
      </c>
      <c r="D56" s="302">
        <f t="shared" si="25"/>
        <v>0</v>
      </c>
      <c r="E56" s="302">
        <f t="shared" si="26"/>
        <v>0</v>
      </c>
      <c r="F56" s="302">
        <f t="shared" si="27"/>
        <v>0</v>
      </c>
      <c r="G56" s="302">
        <f t="shared" si="28"/>
        <v>0</v>
      </c>
      <c r="H56" s="301">
        <f t="shared" si="29"/>
        <v>0</v>
      </c>
      <c r="I56" s="101"/>
      <c r="J56" s="101"/>
      <c r="K56" s="101"/>
      <c r="L56" s="101"/>
      <c r="M56" s="101"/>
      <c r="N56" s="101"/>
      <c r="O56" s="101"/>
      <c r="P56" s="101"/>
      <c r="Q56" s="101"/>
      <c r="R56" s="101"/>
      <c r="S56" s="101"/>
      <c r="T56" s="101"/>
    </row>
    <row r="57" spans="2:20" ht="17.25" thickTop="1" thickBot="1" x14ac:dyDescent="0.3">
      <c r="B57" s="85" t="s">
        <v>223</v>
      </c>
      <c r="C57" s="303">
        <f t="shared" si="24"/>
        <v>0</v>
      </c>
      <c r="D57" s="302">
        <f t="shared" si="25"/>
        <v>0</v>
      </c>
      <c r="E57" s="302">
        <f t="shared" si="26"/>
        <v>0</v>
      </c>
      <c r="F57" s="302">
        <f t="shared" si="27"/>
        <v>0</v>
      </c>
      <c r="G57" s="302">
        <f t="shared" si="28"/>
        <v>0</v>
      </c>
      <c r="H57" s="301">
        <f t="shared" si="29"/>
        <v>4210908.3471144289</v>
      </c>
      <c r="I57" s="102">
        <v>164678.43089100005</v>
      </c>
      <c r="J57" s="102">
        <v>320255.71760011505</v>
      </c>
      <c r="K57" s="102">
        <v>212314.19299046695</v>
      </c>
      <c r="L57" s="102">
        <v>361245.5803338585</v>
      </c>
      <c r="M57" s="102">
        <v>254173.23630334437</v>
      </c>
      <c r="N57" s="102">
        <v>428240.7214589272</v>
      </c>
      <c r="O57" s="102">
        <v>521275.41827155155</v>
      </c>
      <c r="P57" s="102">
        <v>360173.61502923426</v>
      </c>
      <c r="Q57" s="102">
        <v>421585.51734826702</v>
      </c>
      <c r="R57" s="102">
        <v>341917.85418155784</v>
      </c>
      <c r="S57" s="102">
        <v>455819.17870217224</v>
      </c>
      <c r="T57" s="102">
        <v>369228.8840039334</v>
      </c>
    </row>
    <row r="58" spans="2:20" ht="15.75" thickTop="1" x14ac:dyDescent="0.25">
      <c r="I58" s="36">
        <f t="shared" ref="I58:T58" si="30">SUM(I43:I56)-I57</f>
        <v>0</v>
      </c>
      <c r="J58" s="36">
        <f t="shared" si="30"/>
        <v>0</v>
      </c>
      <c r="K58" s="36">
        <f t="shared" si="30"/>
        <v>0</v>
      </c>
      <c r="L58" s="36">
        <f t="shared" si="30"/>
        <v>0</v>
      </c>
      <c r="M58" s="36">
        <f t="shared" si="30"/>
        <v>0</v>
      </c>
      <c r="N58" s="36">
        <f t="shared" si="30"/>
        <v>0</v>
      </c>
      <c r="O58" s="36">
        <f t="shared" si="30"/>
        <v>0</v>
      </c>
      <c r="P58" s="36">
        <f t="shared" si="30"/>
        <v>0</v>
      </c>
      <c r="Q58" s="36">
        <f t="shared" si="30"/>
        <v>0</v>
      </c>
      <c r="R58" s="36">
        <f t="shared" si="30"/>
        <v>0</v>
      </c>
      <c r="S58" s="36">
        <f t="shared" si="30"/>
        <v>0</v>
      </c>
      <c r="T58" s="36">
        <f t="shared" si="30"/>
        <v>0</v>
      </c>
    </row>
    <row r="60" spans="2:20" x14ac:dyDescent="0.25">
      <c r="I60">
        <v>1000</v>
      </c>
    </row>
    <row r="61" spans="2:20" x14ac:dyDescent="0.25">
      <c r="I61" s="379">
        <v>5.2529167409920774</v>
      </c>
      <c r="J61" s="379">
        <v>3.1467936319949854</v>
      </c>
      <c r="K61" s="379">
        <v>3.2323245290327591</v>
      </c>
      <c r="L61" s="379">
        <v>3.6168525651351846</v>
      </c>
      <c r="M61" s="379">
        <v>3.4031047146607412</v>
      </c>
      <c r="N61" s="379">
        <v>5.6085843946285419</v>
      </c>
      <c r="O61" s="379">
        <v>3.7792922394101112</v>
      </c>
      <c r="P61" s="379">
        <v>3.0374516407849814</v>
      </c>
      <c r="Q61" s="379">
        <v>3.770016234239788</v>
      </c>
      <c r="R61" s="379">
        <v>3.8448818346377123</v>
      </c>
      <c r="S61" s="379">
        <v>3.6683012971005056</v>
      </c>
      <c r="T61" s="379">
        <v>3.1024955817885012</v>
      </c>
    </row>
    <row r="62" spans="2:20" x14ac:dyDescent="0.25">
      <c r="I62" s="379">
        <v>0</v>
      </c>
      <c r="J62" s="379">
        <v>0</v>
      </c>
      <c r="K62" s="379">
        <v>0</v>
      </c>
      <c r="L62" s="379">
        <v>0</v>
      </c>
      <c r="M62" s="379">
        <v>0</v>
      </c>
      <c r="N62" s="379">
        <v>0</v>
      </c>
      <c r="O62" s="379">
        <v>0</v>
      </c>
      <c r="P62" s="379">
        <v>0</v>
      </c>
      <c r="Q62" s="379">
        <v>0</v>
      </c>
      <c r="R62" s="379">
        <v>0</v>
      </c>
      <c r="S62" s="379">
        <v>0</v>
      </c>
      <c r="T62" s="379">
        <v>0</v>
      </c>
    </row>
    <row r="63" spans="2:20" x14ac:dyDescent="0.25">
      <c r="I63" s="379">
        <v>2.2539764682244572</v>
      </c>
      <c r="J63" s="379">
        <v>4.383384316813081</v>
      </c>
      <c r="K63" s="379">
        <v>2.9059737348804924</v>
      </c>
      <c r="L63" s="379">
        <v>4.9444182393354605</v>
      </c>
      <c r="M63" s="379">
        <v>3.4789042522477813</v>
      </c>
      <c r="N63" s="379">
        <v>5.861390005244691</v>
      </c>
      <c r="O63" s="379">
        <v>7.1347687726368232</v>
      </c>
      <c r="P63" s="379">
        <v>4.9297461018958257</v>
      </c>
      <c r="Q63" s="379">
        <v>5.7702993057796972</v>
      </c>
      <c r="R63" s="379">
        <v>4.6798769773385738</v>
      </c>
      <c r="S63" s="379">
        <v>6.2388601652400384</v>
      </c>
      <c r="T63" s="379">
        <v>5.0536868212236925</v>
      </c>
    </row>
  </sheetData>
  <protectedRanges>
    <protectedRange password="C763" sqref="B8:C8 E8:F8 H8" name="Диапазон1_1_30"/>
    <protectedRange password="C763" sqref="H8 E8:F8" name="Диапазон4_1_1"/>
    <protectedRange password="C763" sqref="E9:H9" name="Диапазон1_1_2_2"/>
    <protectedRange password="C763" sqref="E9:H38 E43:G57" name="Диапазон4_1_2_2"/>
    <protectedRange password="C763" sqref="B9" name="Диапазон1_1_9"/>
    <protectedRange password="C763" sqref="C9:D9" name="Диапазон1_1_2_3"/>
    <protectedRange password="C763" sqref="C9 D9:D38 D43:D57" name="Диапазон4_1_2_4"/>
    <protectedRange password="C763" sqref="B24:B38" name="Диапазон2_1_6"/>
    <protectedRange password="C763" sqref="I8:T8" name="Диапазон1_1_30_1"/>
    <protectedRange password="C763" sqref="I9:T9" name="Диапазон1_1_2_2_1"/>
    <protectedRange password="C763" sqref="I24:T24" name="Диапазон2_1_2_2"/>
    <protectedRange password="C763" sqref="I38:T38" name="Диапазон2_1_2_4"/>
    <protectedRange password="C763" sqref="I37:T37" name="Диапазон2_1_2_5"/>
    <protectedRange password="C763" sqref="I25:T36" name="Диапазон2_1_2_1"/>
    <protectedRange password="C763" sqref="E41:F41 B41:C41" name="Диапазон1_1_30_2"/>
    <protectedRange password="C763" sqref="E41:F41" name="Диапазон4_1_1_1"/>
    <protectedRange password="C763" sqref="E42:H42" name="Диапазон1_1_2_2_2"/>
    <protectedRange password="C763" sqref="H41:T41 I42:T42" name="Диапазон2_1_2_2_1"/>
    <protectedRange password="C763" sqref="I57:T57" name="Диапазон3_1_2_2"/>
    <protectedRange password="C763" sqref="H41 H43:H57 E42:T42" name="Диапазон4_1_2_2_1"/>
    <protectedRange password="C763" sqref="C42:D42" name="Диапазон1_1_2_3_1"/>
    <protectedRange password="C763" sqref="C42:D42" name="Диапазон4_1_2_4_1"/>
    <protectedRange password="C763" sqref="B42" name="Диапазон2_1_1_1"/>
    <protectedRange password="C763" sqref="B4:B5 D6" name="Диапазон1_1"/>
    <protectedRange password="C763" sqref="H6" name="Диапазон1_1_1"/>
  </protectedRanges>
  <conditionalFormatting sqref="I9:T9">
    <cfRule type="expression" dxfId="11" priority="9" stopIfTrue="1">
      <formula>AND(I9&gt;=$E$3,I9&lt;=$F$3)</formula>
    </cfRule>
    <cfRule type="expression" dxfId="10" priority="10" stopIfTrue="1">
      <formula>AND(I9&gt;=$E$4,I9&lt;=$F$4)</formula>
    </cfRule>
    <cfRule type="expression" dxfId="9" priority="11" stopIfTrue="1">
      <formula>AND(I9&gt;=$E$5,I9&lt;=$F$5)</formula>
    </cfRule>
    <cfRule type="expression" dxfId="8" priority="12" stopIfTrue="1">
      <formula>AND(I9&gt;=$E$6,I9&lt;=$F$6)</formula>
    </cfRule>
  </conditionalFormatting>
  <conditionalFormatting sqref="I42">
    <cfRule type="expression" dxfId="7" priority="5" stopIfTrue="1">
      <formula>AND(I42&gt;=$E$3,I42&lt;=$F$3)</formula>
    </cfRule>
    <cfRule type="expression" dxfId="6" priority="6" stopIfTrue="1">
      <formula>AND(I42&gt;=$E$4,I42&lt;=$F$4)</formula>
    </cfRule>
    <cfRule type="expression" dxfId="5" priority="7" stopIfTrue="1">
      <formula>AND(I42&gt;=$E$5,I42&lt;=$F$5)</formula>
    </cfRule>
    <cfRule type="expression" dxfId="4" priority="8" stopIfTrue="1">
      <formula>AND(I42&gt;=$E$6,I42&lt;=$F$6)</formula>
    </cfRule>
  </conditionalFormatting>
  <conditionalFormatting sqref="J42:T42">
    <cfRule type="expression" dxfId="3" priority="1" stopIfTrue="1">
      <formula>AND(J42&gt;=$E$3,J42&lt;=$F$3)</formula>
    </cfRule>
    <cfRule type="expression" dxfId="2" priority="2" stopIfTrue="1">
      <formula>AND(J42&gt;=$E$4,J42&lt;=$F$4)</formula>
    </cfRule>
    <cfRule type="expression" dxfId="1" priority="3" stopIfTrue="1">
      <formula>AND(J42&gt;=$E$5,J42&lt;=$F$5)</formula>
    </cfRule>
    <cfRule type="expression" dxfId="0" priority="4" stopIfTrue="1">
      <formula>AND(J42&gt;=$E$6,J42&lt;=$F$6)</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x041a__x0430__x0442__x0435__x0433__x043e__x0440__x0438__x044f__x0020__x043f__x0440__x043e__x0435__x043a__x0442__x0430_ xmlns="627a960c-4bb0-45ac-8c49-c645c7114017">&gt; $10M</_x041a__x0430__x0442__x0435__x0433__x043e__x0440__x0438__x044f__x0020__x043f__x0440__x043e__x0435__x043a__x0442__x0430_>
    <_x0414__x0430__x0442__x0430__x0020__x0434__x043e__x043a__x0443__x043c__x0435__x043d__x0442__x0430_ xmlns="627a960c-4bb0-45ac-8c49-c645c7114017" xsi:nil="true"/>
    <_x0413__x043e__x0434_ xmlns="627a960c-4bb0-45ac-8c49-c645c7114017">2021</_x0413__x043e__x0434_>
    <_x041f__x0435__x0440__x0438__x043e__x0434__x0020__x043e__x0442__x0447__x0435__x0442__x043d__x043e__x0441__x0442__x0438_ xmlns="627a960c-4bb0-45ac-8c49-c645c7114017">июнь</_x041f__x0435__x0440__x0438__x043e__x0434__x0020__x043e__x0442__x0447__x0435__x0442__x043d__x043e__x0441__x0442__x0438_>
    <_x0414__x0438__x0432__x0438__x0437__x0438__x043e__x043d_ xmlns="627a960c-4bb0-45ac-8c49-c645c7114017">Сибирь</_x0414__x0438__x0432__x0438__x0437__x0438__x043e__x043d_>
    <_x041d__x043e__x043c__x0435__x0440__x0020__x0434__x043e__x043a__x0443__x043c__x0435__x043d__x0442__x0430_ xmlns="627a960c-4bb0-45ac-8c49-c645c7114017" xsi:nil="true"/>
    <_x041f__x0440__x0435__x0434__x043f__x0440__x0438__x044f__x0442__x0438__x0435_ xmlns="627a960c-4bb0-45ac-8c49-c645c7114017">ЕАР</_x041f__x0440__x0435__x0434__x043f__x0440__x0438__x044f__x0442__x0438__x0435_>
    <_x041a__x0430__x0442__x0435__x0433__x043e__x0440__x0438__x044f__x0020__x0434__x043e__x043a__x0443__x043c__x0435__x043d__x0442__x0430_ xmlns="627a960c-4bb0-45ac-8c49-c645c7114017">PowerBI</_x041a__x0430__x0442__x0435__x0433__x043e__x0440__x0438__x044f__x0020__x0434__x043e__x043a__x0443__x043c__x0435__x043d__x0442__x0430_>
    <_x041f__x043e__x0440__x044f__x0434__x043e__x043a__x0020__x0432__x0020__x041f__x043e__x0440__x0442__x0444__x0435__x043b__x0435__x0020__x043f__x0440__x043e__x0435__x043a__x0442__x043e__x0432__x0020__x0415__x0412__x0420__x0410__x0417__x0430_ xmlns="627a960c-4bb0-45ac-8c49-c645c7114017" xsi:nil="true"/>
    <_x041c__x0435__x043d__x0435__x0434__x0436__x0435__x0440__x0020__x043f__x0440__x043e__x0435__x043a__x0442__x0430_ xmlns="627a960c-4bb0-45ac-8c49-c645c7114017">Крупеня С.А.</_x041c__x0435__x043d__x0435__x0434__x0436__x0435__x0440__x0020__x043f__x0440__x043e__x0435__x043a__x0442__x0430_>
    <_x0414__x0430__x0442__x0430__x0020__x043e__x0442__x0447__x0435__x0442__x0430_ xmlns="627a960c-4bb0-45ac-8c49-c645c711401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Документ" ma:contentTypeID="0x010100213B74FBA5CA07428E01D292839D41F5" ma:contentTypeVersion="15" ma:contentTypeDescription="Создание документа." ma:contentTypeScope="" ma:versionID="0c7592c8ed33c4f4cc858f2d576c2721">
  <xsd:schema xmlns:xsd="http://www.w3.org/2001/XMLSchema" xmlns:xs="http://www.w3.org/2001/XMLSchema" xmlns:p="http://schemas.microsoft.com/office/2006/metadata/properties" xmlns:ns2="627a960c-4bb0-45ac-8c49-c645c7114017" xmlns:ns3="1edfb6d4-4b1d-4380-ba20-348610e8cdf6" targetNamespace="http://schemas.microsoft.com/office/2006/metadata/properties" ma:root="true" ma:fieldsID="e4c077b5c2420be5857649d9c90d98a4" ns2:_="" ns3:_="">
    <xsd:import namespace="627a960c-4bb0-45ac-8c49-c645c7114017"/>
    <xsd:import namespace="1edfb6d4-4b1d-4380-ba20-348610e8cdf6"/>
    <xsd:element name="properties">
      <xsd:complexType>
        <xsd:sequence>
          <xsd:element name="documentManagement">
            <xsd:complexType>
              <xsd:all>
                <xsd:element ref="ns2:_x041f__x0435__x0440__x0438__x043e__x0434__x0020__x043e__x0442__x0447__x0435__x0442__x043d__x043e__x0441__x0442__x0438_" minOccurs="0"/>
                <xsd:element ref="ns2:_x0414__x0438__x0432__x0438__x0437__x0438__x043e__x043d_" minOccurs="0"/>
                <xsd:element ref="ns2:_x041f__x0440__x0435__x0434__x043f__x0440__x0438__x044f__x0442__x0438__x0435_" minOccurs="0"/>
                <xsd:element ref="ns2:_x041a__x0430__x0442__x0435__x0433__x043e__x0440__x0438__x044f__x0020__x043f__x0440__x043e__x0435__x043a__x0442__x0430_" minOccurs="0"/>
                <xsd:element ref="ns2:_x041c__x0435__x043d__x0435__x0434__x0436__x0435__x0440__x0020__x043f__x0440__x043e__x0435__x043a__x0442__x0430_" minOccurs="0"/>
                <xsd:element ref="ns2:_x041a__x0430__x0442__x0435__x0433__x043e__x0440__x0438__x044f__x0020__x0434__x043e__x043a__x0443__x043c__x0435__x043d__x0442__x0430_" minOccurs="0"/>
                <xsd:element ref="ns2:_x0413__x043e__x0434_" minOccurs="0"/>
                <xsd:element ref="ns2:_x0414__x0430__x0442__x0430__x0020__x0434__x043e__x043a__x0443__x043c__x0435__x043d__x0442__x0430_" minOccurs="0"/>
                <xsd:element ref="ns2:_x0414__x0430__x0442__x0430__x0020__x043e__x0442__x0447__x0435__x0442__x0430_" minOccurs="0"/>
                <xsd:element ref="ns2:_x041d__x043e__x043c__x0435__x0440__x0020__x0434__x043e__x043a__x0443__x043c__x0435__x043d__x0442__x0430_" minOccurs="0"/>
                <xsd:element ref="ns2:_x041f__x043e__x0440__x044f__x0434__x043e__x043a__x0020__x0432__x0020__x041f__x043e__x0440__x0442__x0444__x0435__x043b__x0435__x0020__x043f__x0440__x043e__x0435__x043a__x0442__x043e__x0432__x0020__x0415__x0412__x0420__x0410__x0417__x0430_"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7a960c-4bb0-45ac-8c49-c645c7114017" elementFormDefault="qualified">
    <xsd:import namespace="http://schemas.microsoft.com/office/2006/documentManagement/types"/>
    <xsd:import namespace="http://schemas.microsoft.com/office/infopath/2007/PartnerControls"/>
    <xsd:element name="_x041f__x0435__x0440__x0438__x043e__x0434__x0020__x043e__x0442__x0447__x0435__x0442__x043d__x043e__x0441__x0442__x0438_" ma:index="8" nillable="true" ma:displayName="Период отчетности" ma:description="" ma:internalName="_x041f__x0435__x0440__x0438__x043e__x0434__x0020__x043e__x0442__x0447__x0435__x0442__x043d__x043e__x0441__x0442__x0438_">
      <xsd:simpleType>
        <xsd:restriction base="dms:Text">
          <xsd:maxLength value="255"/>
        </xsd:restriction>
      </xsd:simpleType>
    </xsd:element>
    <xsd:element name="_x0414__x0438__x0432__x0438__x0437__x0438__x043e__x043d_" ma:index="9" nillable="true" ma:displayName="Дивизион" ma:description="" ma:format="Dropdown" ma:internalName="_x0414__x0438__x0432__x0438__x0437__x0438__x043e__x043d_">
      <xsd:simpleType>
        <xsd:restriction base="dms:Choice">
          <xsd:enumeration value="ENA"/>
          <xsd:enumeration value="Vanadium"/>
          <xsd:enumeration value="Сибирь"/>
          <xsd:enumeration value="Урал"/>
          <xsd:enumeration value="Уголь"/>
          <xsd:enumeration value="Украина"/>
          <xsd:enumeration value="НМТП"/>
          <xsd:enumeration value="IBD"/>
          <xsd:enumeration value="Руда+GF+Укр+ЕВРАЗ НМТП"/>
          <xsd:enumeration value="Сталь"/>
        </xsd:restriction>
      </xsd:simpleType>
    </xsd:element>
    <xsd:element name="_x041f__x0440__x0435__x0434__x043f__x0440__x0438__x044f__x0442__x0438__x0435_" ma:index="10" nillable="true" ma:displayName="Предприятие" ma:description="" ma:format="Dropdown" ma:internalName="_x041f__x0440__x0435__x0434__x043f__x0440__x0438__x044f__x0442__x0438__x0435_">
      <xsd:simpleType>
        <xsd:restriction base="dms:Choice">
          <xsd:enumeration value="ENA"/>
          <xsd:enumeration value="ЕВРАЗ Ванадий-Тула"/>
          <xsd:enumeration value="ЕВРАЗ Узловая"/>
          <xsd:enumeration value="ЕВРАЗ НМТП"/>
          <xsd:enumeration value="ЕВРАЗ ДМЗ"/>
          <xsd:enumeration value="ЕВРАЗ СухаБалка"/>
          <xsd:enumeration value="ЕВРАЗ ДМЗ"/>
          <xsd:enumeration value="ЕВРАЗ Баглейкокс"/>
          <xsd:enumeration value="ЕВРАЗ КГОК"/>
          <xsd:enumeration value="ЕАР"/>
          <xsd:enumeration value="ЕВРАЗ ЗСМК"/>
          <xsd:enumeration value="ЕВРАЗ НТМК"/>
          <xsd:enumeration value="РУК"/>
          <xsd:enumeration value="МЕУ"/>
          <xsd:enumeration value="ГМК Тимир"/>
          <xsd:enumeration value="ТОО ЕКС"/>
          <xsd:enumeration value="ЕВРАЗ Южный стан"/>
        </xsd:restriction>
      </xsd:simpleType>
    </xsd:element>
    <xsd:element name="_x041a__x0430__x0442__x0435__x0433__x043e__x0440__x0438__x044f__x0020__x043f__x0440__x043e__x0435__x043a__x0442__x0430_" ma:index="11" nillable="true" ma:displayName="Категория проекта" ma:description="" ma:format="Dropdown" ma:internalName="_x041a__x0430__x0442__x0435__x0433__x043e__x0440__x0438__x044f__x0020__x043f__x0440__x043e__x0435__x043a__x0442__x0430_">
      <xsd:simpleType>
        <xsd:restriction base="dms:Choice">
          <xsd:enumeration value="&lt; $3M"/>
          <xsd:enumeration value="$3M - $$10M"/>
          <xsd:enumeration value="&gt; $10M"/>
        </xsd:restriction>
      </xsd:simpleType>
    </xsd:element>
    <xsd:element name="_x041c__x0435__x043d__x0435__x0434__x0436__x0435__x0440__x0020__x043f__x0440__x043e__x0435__x043a__x0442__x0430_" ma:index="12" nillable="true" ma:displayName="Менеджер проекта" ma:description="" ma:internalName="_x041c__x0435__x043d__x0435__x0434__x0436__x0435__x0440__x0020__x043f__x0440__x043e__x0435__x043a__x0442__x0430_">
      <xsd:simpleType>
        <xsd:restriction base="dms:Text">
          <xsd:maxLength value="255"/>
        </xsd:restriction>
      </xsd:simpleType>
    </xsd:element>
    <xsd:element name="_x041a__x0430__x0442__x0435__x0433__x043e__x0440__x0438__x044f__x0020__x0434__x043e__x043a__x0443__x043c__x0435__x043d__x0442__x0430_" ma:index="13" nillable="true" ma:displayName="Категория документа" ma:description="" ma:format="Dropdown" ma:internalName="_x041a__x0430__x0442__x0435__x0433__x043e__x0440__x0438__x044f__x0020__x0434__x043e__x043a__x0443__x043c__x0435__x043d__x0442__x0430_">
      <xsd:simpleType>
        <xsd:restriction base="dms:Choice">
          <xsd:enumeration value="нет"/>
          <xsd:enumeration value="PowerBI"/>
          <xsd:enumeration value="Проектная академия ЕВРАЗа"/>
          <xsd:enumeration value="Лидерская программа"/>
          <xsd:enumeration value="Scrum"/>
          <xsd:enumeration value="Архив протоколов"/>
          <xsd:enumeration value="БД уроков проектов"/>
          <xsd:enumeration value="PMO Bulletin"/>
          <xsd:enumeration value="SW LL"/>
          <xsd:enumeration value="Отчет МП"/>
          <xsd:enumeration value="Трансформация СУП"/>
          <xsd:enumeration value="ApprovedCapex"/>
          <xsd:enumeration value="График ИКД-ИК"/>
          <xsd:enumeration value="Портфель проектов"/>
          <xsd:enumeration value="Реестр рисков"/>
          <xsd:enumeration value="Методология"/>
          <xsd:enumeration value="PMBulletin"/>
          <xsd:enumeration value="График экспертиз"/>
          <xsd:enumeration value="База данных к/а"/>
          <xsd:enumeration value="Шаблоны"/>
          <xsd:enumeration value="Требования"/>
          <xsd:enumeration value="Форум МП"/>
          <xsd:enumeration value="Прямая линия БС"/>
          <xsd:enumeration value="SW отчетность"/>
          <xsd:enumeration value="6S"/>
          <xsd:enumeration value="MCR"/>
          <xsd:enumeration value="Статус поручений"/>
          <xsd:enumeration value="Dashboard"/>
          <xsd:enumeration value="Palmer CODE check-list"/>
        </xsd:restriction>
      </xsd:simpleType>
    </xsd:element>
    <xsd:element name="_x0413__x043e__x0434_" ma:index="14" nillable="true" ma:displayName="Год" ma:description="" ma:internalName="_x0413__x043e__x0434_">
      <xsd:simpleType>
        <xsd:restriction base="dms:Text">
          <xsd:maxLength value="255"/>
        </xsd:restriction>
      </xsd:simpleType>
    </xsd:element>
    <xsd:element name="_x0414__x0430__x0442__x0430__x0020__x0434__x043e__x043a__x0443__x043c__x0435__x043d__x0442__x0430_" ma:index="15" nillable="true" ma:displayName="Дата документа" ma:description="" ma:format="DateOnly" ma:internalName="_x0414__x0430__x0442__x0430__x0020__x0434__x043e__x043a__x0443__x043c__x0435__x043d__x0442__x0430_">
      <xsd:simpleType>
        <xsd:restriction base="dms:DateTime"/>
      </xsd:simpleType>
    </xsd:element>
    <xsd:element name="_x0414__x0430__x0442__x0430__x0020__x043e__x0442__x0447__x0435__x0442__x0430_" ma:index="16" nillable="true" ma:displayName="Дата отчета" ma:description="" ma:format="DateOnly" ma:internalName="_x0414__x0430__x0442__x0430__x0020__x043e__x0442__x0447__x0435__x0442__x0430_">
      <xsd:simpleType>
        <xsd:restriction base="dms:DateTime"/>
      </xsd:simpleType>
    </xsd:element>
    <xsd:element name="_x041d__x043e__x043c__x0435__x0440__x0020__x0434__x043e__x043a__x0443__x043c__x0435__x043d__x0442__x0430_" ma:index="17" nillable="true" ma:displayName="Номер документа" ma:description="" ma:internalName="_x041d__x043e__x043c__x0435__x0440__x0020__x0434__x043e__x043a__x0443__x043c__x0435__x043d__x0442__x0430_">
      <xsd:simpleType>
        <xsd:restriction base="dms:Text">
          <xsd:maxLength value="255"/>
        </xsd:restriction>
      </xsd:simpleType>
    </xsd:element>
    <xsd:element name="_x041f__x043e__x0440__x044f__x0434__x043e__x043a__x0020__x0432__x0020__x041f__x043e__x0440__x0442__x0444__x0435__x043b__x0435__x0020__x043f__x0440__x043e__x0435__x043a__x0442__x043e__x0432__x0020__x0415__x0412__x0420__x0410__x0417__x0430_" ma:index="18" nillable="true" ma:displayName="Порядок в Портфеле проектов ЕВРАЗа" ma:internalName="_x041f__x043e__x0440__x044f__x0434__x043e__x043a__x0020__x0432__x0020__x041f__x043e__x0440__x0442__x0444__x0435__x043b__x0435__x0020__x043f__x0440__x043e__x0435__x043a__x0442__x043e__x0432__x0020__x0415__x0412__x0420__x0410__x0417__x0430_">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1edfb6d4-4b1d-4380-ba20-348610e8cdf6" elementFormDefault="qualified">
    <xsd:import namespace="http://schemas.microsoft.com/office/2006/documentManagement/types"/>
    <xsd:import namespace="http://schemas.microsoft.com/office/infopath/2007/PartnerControls"/>
    <xsd:element name="SharedWithUsers" ma:index="19" nillable="true" ma:displayName="Общий доступ с использованием"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Совместно с подробностями"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Тип контента"/>
        <xsd:element ref="dc:title" minOccurs="0" maxOccurs="1" ma:index="4" ma:displayName="Название"/>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C76CE66-52A0-4F44-A82F-84E72D500FE6}">
  <ds:schemaRefs>
    <ds:schemaRef ds:uri="http://schemas.microsoft.com/sharepoint/v3/contenttype/forms"/>
  </ds:schemaRefs>
</ds:datastoreItem>
</file>

<file path=customXml/itemProps2.xml><?xml version="1.0" encoding="utf-8"?>
<ds:datastoreItem xmlns:ds="http://schemas.openxmlformats.org/officeDocument/2006/customXml" ds:itemID="{E38B4097-6251-4730-A292-D1D68F548BB0}">
  <ds:schemaRefs>
    <ds:schemaRef ds:uri="http://schemas.microsoft.com/office/2006/metadata/properties"/>
    <ds:schemaRef ds:uri="1edfb6d4-4b1d-4380-ba20-348610e8cdf6"/>
    <ds:schemaRef ds:uri="http://purl.org/dc/elements/1.1/"/>
    <ds:schemaRef ds:uri="http://schemas.microsoft.com/office/2006/documentManagement/types"/>
    <ds:schemaRef ds:uri="http://schemas.microsoft.com/office/infopath/2007/PartnerControls"/>
    <ds:schemaRef ds:uri="http://schemas.openxmlformats.org/package/2006/metadata/core-properties"/>
    <ds:schemaRef ds:uri="627a960c-4bb0-45ac-8c49-c645c7114017"/>
    <ds:schemaRef ds:uri="http://www.w3.org/XML/1998/namespace"/>
    <ds:schemaRef ds:uri="http://purl.org/dc/dcmitype/"/>
    <ds:schemaRef ds:uri="http://purl.org/dc/terms/"/>
  </ds:schemaRefs>
</ds:datastoreItem>
</file>

<file path=customXml/itemProps3.xml><?xml version="1.0" encoding="utf-8"?>
<ds:datastoreItem xmlns:ds="http://schemas.openxmlformats.org/officeDocument/2006/customXml" ds:itemID="{E731F070-93CD-4D69-8358-BF84D0AC7E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7a960c-4bb0-45ac-8c49-c645c7114017"/>
    <ds:schemaRef ds:uri="1edfb6d4-4b1d-4380-ba20-348610e8cdf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Проект</vt:lpstr>
      <vt:lpstr>Состояние ОТиПБ</vt:lpstr>
      <vt:lpstr>Целевые показатели</vt:lpstr>
      <vt:lpstr>Причины отклонений</vt:lpstr>
      <vt:lpstr>Проблемные вопросы</vt:lpstr>
      <vt:lpstr>Ключевые риски</vt:lpstr>
      <vt:lpstr>S-кривые освоен. и финанс.</vt:lpstr>
      <vt:lpstr>Мобилизация подрядчика </vt:lpstr>
      <vt:lpstr>Статус по ПИР </vt:lpstr>
      <vt:lpstr>Статус МТО </vt:lpstr>
      <vt:lpstr>Бридж </vt:lpstr>
      <vt:lpstr>Вопросы требующие внимания</vt:lpstr>
      <vt:lpstr>Для рисков</vt:lpstr>
      <vt:lpstr>ФинОсв_утв.ИК 04.2021</vt:lpstr>
      <vt:lpstr>ФинОсв_факт_прогноз</vt:lpstr>
      <vt:lpstr>S-фин.$</vt:lpstr>
      <vt:lpstr>S-Осв $</vt:lpstr>
      <vt:lpstr>ФинОсв_утв_на год</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Пользователь Windows</dc:creator>
  <cp:lastModifiedBy>Ivan.Dokiychuk@evraz.com</cp:lastModifiedBy>
  <cp:lastPrinted>2021-10-29T03:56:42Z</cp:lastPrinted>
  <dcterms:created xsi:type="dcterms:W3CDTF">2021-02-16T13:09:26Z</dcterms:created>
  <dcterms:modified xsi:type="dcterms:W3CDTF">2021-10-29T09:48:55Z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0x010100213B74FBA5CA07428E01D292839D41F5</vt:lpwstr>
  </property>
</Properties>
</file>